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NATCAN_Projects\BreastCancer\Metastatic\Reports\State of the Nation Reports\Supplemetary Materials_NAoMe\"/>
    </mc:Choice>
  </mc:AlternateContent>
  <xr:revisionPtr revIDLastSave="0" documentId="8_{A4931E42-9406-4A6C-9CC2-6C0851EA33C8}" xr6:coauthVersionLast="47" xr6:coauthVersionMax="47" xr10:uidLastSave="{00000000-0000-0000-0000-000000000000}"/>
  <bookViews>
    <workbookView xWindow="-120" yWindow="-120" windowWidth="29040" windowHeight="15840" tabRatio="901" xr2:uid="{00000000-000D-0000-FFFF-FFFF00000000}"/>
  </bookViews>
  <sheets>
    <sheet name="Cover sheet" sheetId="12" r:id="rId1"/>
    <sheet name="Introduction" sheetId="3" r:id="rId2"/>
    <sheet name="Explanations" sheetId="10" r:id="rId3"/>
    <sheet name="Acknowledgments" sheetId="4" r:id="rId4"/>
    <sheet name="View_Completeness" sheetId="29" r:id="rId5"/>
    <sheet name="View_Indicators" sheetId="30" r:id="rId6"/>
    <sheet name="View_Patient_Characteristics" sheetId="28" r:id="rId7"/>
    <sheet name="DataPatientCharacteristics" sheetId="6" state="hidden" r:id="rId8"/>
    <sheet name="Lists" sheetId="26" state="hidden" r:id="rId9"/>
    <sheet name="Data_completeness" sheetId="13" r:id="rId10"/>
    <sheet name="Ind1_MDT" sheetId="14" r:id="rId11"/>
    <sheet name="Ind2_Biopsy" sheetId="23" r:id="rId12"/>
    <sheet name="Ind3_CDK4_inhib" sheetId="16" r:id="rId13"/>
    <sheet name="Ind4_aHER2_ther" sheetId="17" r:id="rId14"/>
    <sheet name="Ind5_Chem_denovo" sheetId="18" r:id="rId15"/>
    <sheet name="Ind5_Chem_recurrent" sheetId="24" r:id="rId16"/>
    <sheet name="Ind8_CNS" sheetId="15" r:id="rId17"/>
    <sheet name="Ind9_Chem_Mort_denovo" sheetId="21" r:id="rId18"/>
    <sheet name="Ind9_Chem_Mort_recurrent" sheetId="25" r:id="rId19"/>
    <sheet name="Ind10_Surv" sheetId="22" r:id="rId20"/>
  </sheets>
  <definedNames>
    <definedName name="_xlnm._FilterDatabase" localSheetId="9" hidden="1">Data_completeness!$A$21:$P$21</definedName>
    <definedName name="_xlnm._FilterDatabase" localSheetId="7" hidden="1">DataPatientCharacteristics!$A$1:$S$10603</definedName>
    <definedName name="_xlnm._FilterDatabase" localSheetId="10" hidden="1">Ind1_MDT!$A$12:$H$156</definedName>
    <definedName name="_xlnm._FilterDatabase" localSheetId="11" hidden="1">Ind2_Biopsy!$A$12:$H$12</definedName>
    <definedName name="_xlnm._FilterDatabase" localSheetId="8" hidden="1">Lists!$A$2:$H$122</definedName>
    <definedName name="_xlnm.Print_Area" localSheetId="3">Acknowledgments!$A$1:$G$19</definedName>
    <definedName name="_xlnm.Print_Area" localSheetId="0">'Cover sheet'!$A$1:$G$14</definedName>
    <definedName name="_xlnm.Print_Area" localSheetId="1">Introduction!$A$1:$G$38</definedName>
    <definedName name="_xlnm.Print_Area" localSheetId="4">View_Completeness!$A$1:$K$67</definedName>
    <definedName name="_xlnm.Print_Area" localSheetId="5">View_Indicators!$A$1:$H$78</definedName>
    <definedName name="_xlnm.Print_Area" localSheetId="6">View_Patient_Characteristics!$A$1:$I$125</definedName>
    <definedName name="_xlnm.Print_Titles" localSheetId="4">View_Completeness!$8:$10</definedName>
    <definedName name="_xlnm.Print_Titles" localSheetId="5">View_Indicators!$6:$8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28" l="1"/>
  <c r="C13" i="28"/>
  <c r="AB39" i="6" l="1"/>
  <c r="AJ39" i="6" s="1"/>
  <c r="C14" i="28"/>
  <c r="C86" i="28" l="1"/>
  <c r="AI10" i="29" l="1" a="1"/>
  <c r="AI10" i="29" s="1"/>
  <c r="Y18" i="30" l="1"/>
  <c r="W18" i="30"/>
  <c r="Y14" i="30"/>
  <c r="W14" i="30"/>
  <c r="W11" i="29" l="1"/>
  <c r="AD35" i="29" l="1"/>
  <c r="Z16" i="29"/>
  <c r="AA16" i="29" s="1"/>
  <c r="F36" i="29"/>
  <c r="G12" i="30"/>
  <c r="Z16" i="30"/>
  <c r="AM9" i="30" s="1"/>
  <c r="C61" i="30"/>
  <c r="B60" i="30"/>
  <c r="C43" i="30"/>
  <c r="AN129" i="30"/>
  <c r="AN128" i="30"/>
  <c r="AN127" i="30"/>
  <c r="AN126" i="30"/>
  <c r="AN125" i="30"/>
  <c r="AN124" i="30"/>
  <c r="AN123" i="30"/>
  <c r="AN122" i="30"/>
  <c r="AN121" i="30"/>
  <c r="AN120" i="30"/>
  <c r="AN119" i="30"/>
  <c r="AN118" i="30"/>
  <c r="AN117" i="30"/>
  <c r="AN116" i="30"/>
  <c r="AN115" i="30"/>
  <c r="AN114" i="30"/>
  <c r="AN113" i="30"/>
  <c r="AN112" i="30"/>
  <c r="AN111" i="30"/>
  <c r="AN110" i="30"/>
  <c r="AN109" i="30"/>
  <c r="AN108" i="30"/>
  <c r="AN107" i="30"/>
  <c r="AN106" i="30"/>
  <c r="AN105" i="30"/>
  <c r="AN104" i="30"/>
  <c r="AN103" i="30"/>
  <c r="AN102" i="30"/>
  <c r="AN101" i="30"/>
  <c r="AN100" i="30"/>
  <c r="AN99" i="30"/>
  <c r="AN98" i="30"/>
  <c r="AN97" i="30"/>
  <c r="AN96" i="30"/>
  <c r="AN95" i="30"/>
  <c r="AN94" i="30"/>
  <c r="AN93" i="30"/>
  <c r="AN92" i="30"/>
  <c r="AN91" i="30"/>
  <c r="AN90" i="30"/>
  <c r="AN89" i="30"/>
  <c r="AN88" i="30"/>
  <c r="AN87" i="30"/>
  <c r="AN86" i="30"/>
  <c r="AN85" i="30"/>
  <c r="AN84" i="30"/>
  <c r="AN83" i="30"/>
  <c r="AN82" i="30"/>
  <c r="AN81" i="30"/>
  <c r="AN80" i="30"/>
  <c r="AN79" i="30"/>
  <c r="AN78" i="30"/>
  <c r="AN77" i="30"/>
  <c r="AN76" i="30"/>
  <c r="AN75" i="30"/>
  <c r="AN74" i="30"/>
  <c r="AN73" i="30"/>
  <c r="AN72" i="30"/>
  <c r="AN71" i="30"/>
  <c r="AN70" i="30"/>
  <c r="AN69" i="30"/>
  <c r="AN68" i="30"/>
  <c r="AN67" i="30"/>
  <c r="AN66" i="30"/>
  <c r="AN65" i="30"/>
  <c r="AN64" i="30"/>
  <c r="AN63" i="30"/>
  <c r="AN62" i="30"/>
  <c r="AN61" i="30"/>
  <c r="AN60" i="30"/>
  <c r="AN59" i="30"/>
  <c r="AN58" i="30"/>
  <c r="AN57" i="30"/>
  <c r="AN56" i="30"/>
  <c r="AN55" i="30"/>
  <c r="AN54" i="30"/>
  <c r="AN53" i="30"/>
  <c r="AN52" i="30"/>
  <c r="AN51" i="30"/>
  <c r="AN50" i="30"/>
  <c r="AN49" i="30"/>
  <c r="AN48" i="30"/>
  <c r="AN47" i="30"/>
  <c r="AN46" i="30"/>
  <c r="AN45" i="30"/>
  <c r="AN44" i="30"/>
  <c r="AN43" i="30"/>
  <c r="AN42" i="30"/>
  <c r="AN41" i="30"/>
  <c r="AN40" i="30"/>
  <c r="AN39" i="30"/>
  <c r="AN38" i="30"/>
  <c r="AN37" i="30"/>
  <c r="AN36" i="30"/>
  <c r="AN35" i="30"/>
  <c r="AN34" i="30"/>
  <c r="AN33" i="30"/>
  <c r="AN32" i="30"/>
  <c r="AN31" i="30"/>
  <c r="AN30" i="30"/>
  <c r="AN29" i="30"/>
  <c r="AN28" i="30"/>
  <c r="AN27" i="30"/>
  <c r="AN26" i="30"/>
  <c r="AN25" i="30"/>
  <c r="AN24" i="30"/>
  <c r="AN23" i="30"/>
  <c r="AN22" i="30"/>
  <c r="AN21" i="30"/>
  <c r="AN20" i="30"/>
  <c r="AN19" i="30"/>
  <c r="AN18" i="30"/>
  <c r="AN17" i="30"/>
  <c r="AN16" i="30"/>
  <c r="AN15" i="30"/>
  <c r="AN14" i="30"/>
  <c r="AN13" i="30"/>
  <c r="AN12" i="30"/>
  <c r="AN11" i="30"/>
  <c r="AN10" i="30"/>
  <c r="Y16" i="30"/>
  <c r="AB20" i="30"/>
  <c r="W11" i="30"/>
  <c r="C37" i="30"/>
  <c r="C36" i="30"/>
  <c r="C35" i="30"/>
  <c r="C34" i="30"/>
  <c r="C33" i="30"/>
  <c r="C32" i="30"/>
  <c r="C31" i="30"/>
  <c r="C30" i="30"/>
  <c r="C29" i="30"/>
  <c r="X16" i="30"/>
  <c r="W16" i="30"/>
  <c r="Y10" i="30"/>
  <c r="X10" i="30"/>
  <c r="AB23" i="30" s="1"/>
  <c r="W10" i="30"/>
  <c r="W48" i="30" s="1"/>
  <c r="X48" i="30" s="1"/>
  <c r="Y48" i="30" s="1"/>
  <c r="V10" i="30"/>
  <c r="F7" i="30" s="1"/>
  <c r="AA26" i="30" s="1"/>
  <c r="F24" i="30" s="1"/>
  <c r="AH145" i="30"/>
  <c r="AH144" i="30"/>
  <c r="AH143" i="30"/>
  <c r="AH142" i="30"/>
  <c r="AH141" i="30"/>
  <c r="AH140" i="30"/>
  <c r="AH139" i="30"/>
  <c r="AH138" i="30"/>
  <c r="AH137" i="30"/>
  <c r="AH136" i="30"/>
  <c r="AH135" i="30"/>
  <c r="AH134" i="30"/>
  <c r="AH133"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B17" i="30"/>
  <c r="AH18" i="30"/>
  <c r="AH17" i="30"/>
  <c r="AH16" i="30"/>
  <c r="AH15" i="30"/>
  <c r="AH14" i="30"/>
  <c r="AH13" i="30"/>
  <c r="AH12" i="30"/>
  <c r="AH11" i="30"/>
  <c r="AH10" i="30"/>
  <c r="AO124" i="30"/>
  <c r="AO55" i="30"/>
  <c r="AO47" i="30"/>
  <c r="AL132" i="30"/>
  <c r="AO39" i="30"/>
  <c r="AO27" i="30"/>
  <c r="AO99" i="30"/>
  <c r="AO25" i="30"/>
  <c r="AO125" i="30"/>
  <c r="AO58" i="30"/>
  <c r="AO36" i="30"/>
  <c r="AO80" i="30"/>
  <c r="AO43" i="30"/>
  <c r="AO120" i="30"/>
  <c r="AO67" i="30"/>
  <c r="AO37" i="30"/>
  <c r="AB48" i="30"/>
  <c r="AO108" i="30"/>
  <c r="AO91" i="30"/>
  <c r="AO62" i="30"/>
  <c r="AO104" i="30"/>
  <c r="AO24" i="30"/>
  <c r="AO38" i="30"/>
  <c r="AO89" i="30"/>
  <c r="AO121" i="30"/>
  <c r="AO53" i="30"/>
  <c r="AO13" i="30"/>
  <c r="AO65" i="30"/>
  <c r="AO72" i="30"/>
  <c r="AO49" i="30"/>
  <c r="AO109" i="30"/>
  <c r="AO110" i="30"/>
  <c r="AO16" i="30"/>
  <c r="AO105" i="30"/>
  <c r="AO12" i="30"/>
  <c r="AO103" i="30"/>
  <c r="AO118" i="30"/>
  <c r="AO59" i="30"/>
  <c r="AO100" i="30"/>
  <c r="AO117" i="30"/>
  <c r="AO64" i="30"/>
  <c r="AO112" i="30"/>
  <c r="AO113" i="30"/>
  <c r="AO10" i="30"/>
  <c r="AO35" i="30"/>
  <c r="AO21" i="30"/>
  <c r="AO92" i="30"/>
  <c r="AO31" i="30"/>
  <c r="AO126" i="30"/>
  <c r="AO114" i="30"/>
  <c r="AO19" i="30"/>
  <c r="AO95" i="30"/>
  <c r="AO84" i="30"/>
  <c r="AO111" i="30"/>
  <c r="AO63" i="30"/>
  <c r="AO14" i="30"/>
  <c r="AO54" i="30"/>
  <c r="AO11" i="30"/>
  <c r="AO127" i="30"/>
  <c r="AO30" i="30"/>
  <c r="AO26" i="30"/>
  <c r="AO42" i="30"/>
  <c r="AO60" i="30"/>
  <c r="AO116" i="30"/>
  <c r="AO86" i="30"/>
  <c r="AO87" i="30"/>
  <c r="AO50" i="30"/>
  <c r="AO128" i="30"/>
  <c r="AO41" i="30"/>
  <c r="AO119" i="30"/>
  <c r="AO115" i="30"/>
  <c r="AO44" i="30"/>
  <c r="AO18" i="30"/>
  <c r="AO97" i="30"/>
  <c r="AO61" i="30"/>
  <c r="AA48" i="30"/>
  <c r="AO94" i="30"/>
  <c r="AO32" i="30"/>
  <c r="AO66" i="30"/>
  <c r="AO98" i="30"/>
  <c r="AO82" i="30"/>
  <c r="AO15" i="30"/>
  <c r="AO46" i="30"/>
  <c r="AO48" i="30"/>
  <c r="AO70" i="30"/>
  <c r="AO88" i="30"/>
  <c r="AO45" i="30"/>
  <c r="AO29" i="30"/>
  <c r="AO107" i="30"/>
  <c r="AO71" i="30"/>
  <c r="AO33" i="30"/>
  <c r="AO79" i="30"/>
  <c r="AO83" i="30"/>
  <c r="AO78" i="30"/>
  <c r="AO68" i="30"/>
  <c r="AO77" i="30"/>
  <c r="AO81" i="30"/>
  <c r="AO102" i="30"/>
  <c r="AO73" i="30"/>
  <c r="AO52" i="30"/>
  <c r="AO22" i="30"/>
  <c r="AO101" i="30"/>
  <c r="AO28" i="30"/>
  <c r="AO34" i="30"/>
  <c r="AO85" i="30"/>
  <c r="AO40" i="30"/>
  <c r="AO74" i="30"/>
  <c r="AO76" i="30"/>
  <c r="AO75" i="30"/>
  <c r="AO93" i="30"/>
  <c r="AO57" i="30"/>
  <c r="AO123" i="30"/>
  <c r="AO17" i="30"/>
  <c r="AO96" i="30"/>
  <c r="AO56" i="30"/>
  <c r="AO106" i="30"/>
  <c r="Z48" i="30"/>
  <c r="AO129" i="30"/>
  <c r="AO20" i="30"/>
  <c r="AO69" i="30"/>
  <c r="AO122" i="30"/>
  <c r="AO23" i="30"/>
  <c r="AO51" i="30"/>
  <c r="AO90" i="30"/>
  <c r="AM9" i="29" l="1"/>
  <c r="AP12" i="30"/>
  <c r="AI12" i="30" s="1"/>
  <c r="AP20" i="30"/>
  <c r="AI20" i="30" s="1"/>
  <c r="AP52" i="30"/>
  <c r="AI52" i="30" s="1"/>
  <c r="AP60" i="30"/>
  <c r="AI60" i="30" s="1"/>
  <c r="AP68" i="30"/>
  <c r="AI68" i="30" s="1"/>
  <c r="AP76" i="30"/>
  <c r="AI76" i="30" s="1"/>
  <c r="AP84" i="30"/>
  <c r="AI84" i="30" s="1"/>
  <c r="AP92" i="30"/>
  <c r="AI92" i="30" s="1"/>
  <c r="AP100" i="30"/>
  <c r="AI100" i="30" s="1"/>
  <c r="AP108" i="30"/>
  <c r="AI108" i="30" s="1"/>
  <c r="AP116" i="30"/>
  <c r="AI116" i="30" s="1"/>
  <c r="AP124" i="30"/>
  <c r="AI124" i="30" s="1"/>
  <c r="AP36" i="30"/>
  <c r="AI36" i="30" s="1"/>
  <c r="AP44" i="30"/>
  <c r="AI44" i="30" s="1"/>
  <c r="AP28" i="30"/>
  <c r="AI28" i="30" s="1"/>
  <c r="AP129" i="30"/>
  <c r="AI129" i="30" s="1"/>
  <c r="AP10" i="30"/>
  <c r="AI10" i="30" s="1"/>
  <c r="AP18" i="30"/>
  <c r="AI18" i="30" s="1"/>
  <c r="AP26" i="30"/>
  <c r="AI26" i="30" s="1"/>
  <c r="AP34" i="30"/>
  <c r="AI34" i="30" s="1"/>
  <c r="AP42" i="30"/>
  <c r="AI42" i="30" s="1"/>
  <c r="AP50" i="30"/>
  <c r="AI50" i="30" s="1"/>
  <c r="AP58" i="30"/>
  <c r="AI58" i="30" s="1"/>
  <c r="AP66" i="30"/>
  <c r="AI66" i="30" s="1"/>
  <c r="AP74" i="30"/>
  <c r="AI74" i="30" s="1"/>
  <c r="AP82" i="30"/>
  <c r="AI82" i="30" s="1"/>
  <c r="AP90" i="30"/>
  <c r="AI90" i="30" s="1"/>
  <c r="AP98" i="30"/>
  <c r="AI98" i="30" s="1"/>
  <c r="AP106" i="30"/>
  <c r="AI106" i="30" s="1"/>
  <c r="AP114" i="30"/>
  <c r="AI114" i="30" s="1"/>
  <c r="AP122" i="30"/>
  <c r="AI122" i="30" s="1"/>
  <c r="AP11" i="30"/>
  <c r="AI11" i="30" s="1"/>
  <c r="AP19" i="30"/>
  <c r="AI19" i="30" s="1"/>
  <c r="AP27" i="30"/>
  <c r="AI27" i="30" s="1"/>
  <c r="AP35" i="30"/>
  <c r="AI35" i="30" s="1"/>
  <c r="AP43" i="30"/>
  <c r="AI43" i="30" s="1"/>
  <c r="AP51" i="30"/>
  <c r="AI51" i="30" s="1"/>
  <c r="AP59" i="30"/>
  <c r="AI59" i="30" s="1"/>
  <c r="AP67" i="30"/>
  <c r="AI67" i="30" s="1"/>
  <c r="AP75" i="30"/>
  <c r="AI75" i="30" s="1"/>
  <c r="AP83" i="30"/>
  <c r="AI83" i="30" s="1"/>
  <c r="AP91" i="30"/>
  <c r="AI91" i="30" s="1"/>
  <c r="AP99" i="30"/>
  <c r="AI99" i="30" s="1"/>
  <c r="AP107" i="30"/>
  <c r="AI107" i="30" s="1"/>
  <c r="AP115" i="30"/>
  <c r="AI115" i="30" s="1"/>
  <c r="AP123" i="30"/>
  <c r="AI123" i="30" s="1"/>
  <c r="AP21" i="30"/>
  <c r="AI21" i="30" s="1"/>
  <c r="AP45" i="30"/>
  <c r="AI45" i="30" s="1"/>
  <c r="AP69" i="30"/>
  <c r="AI69" i="30" s="1"/>
  <c r="AP93" i="30"/>
  <c r="AI93" i="30" s="1"/>
  <c r="AP117" i="30"/>
  <c r="AI117" i="30" s="1"/>
  <c r="AP14" i="30"/>
  <c r="AI14" i="30" s="1"/>
  <c r="AP22" i="30"/>
  <c r="AI22" i="30" s="1"/>
  <c r="AP30" i="30"/>
  <c r="AI30" i="30" s="1"/>
  <c r="AP38" i="30"/>
  <c r="AI38" i="30" s="1"/>
  <c r="AP46" i="30"/>
  <c r="AI46" i="30" s="1"/>
  <c r="AP54" i="30"/>
  <c r="AI54" i="30" s="1"/>
  <c r="AP62" i="30"/>
  <c r="AI62" i="30" s="1"/>
  <c r="AP70" i="30"/>
  <c r="AI70" i="30" s="1"/>
  <c r="AP78" i="30"/>
  <c r="AI78" i="30" s="1"/>
  <c r="AP86" i="30"/>
  <c r="AI86" i="30" s="1"/>
  <c r="AP94" i="30"/>
  <c r="AI94" i="30" s="1"/>
  <c r="AP102" i="30"/>
  <c r="AI102" i="30" s="1"/>
  <c r="AP110" i="30"/>
  <c r="AI110" i="30" s="1"/>
  <c r="AP118" i="30"/>
  <c r="AI118" i="30" s="1"/>
  <c r="AP126" i="30"/>
  <c r="AI126" i="30" s="1"/>
  <c r="AP13" i="30"/>
  <c r="AI13" i="30" s="1"/>
  <c r="AP29" i="30"/>
  <c r="AI29" i="30" s="1"/>
  <c r="AP53" i="30"/>
  <c r="AI53" i="30" s="1"/>
  <c r="AP61" i="30"/>
  <c r="AI61" i="30" s="1"/>
  <c r="AP85" i="30"/>
  <c r="AI85" i="30" s="1"/>
  <c r="AP101" i="30"/>
  <c r="AI101" i="30" s="1"/>
  <c r="AP125" i="30"/>
  <c r="AI125" i="30" s="1"/>
  <c r="AP15" i="30"/>
  <c r="AI15" i="30" s="1"/>
  <c r="AP23" i="30"/>
  <c r="AI23" i="30" s="1"/>
  <c r="AP31" i="30"/>
  <c r="AI31" i="30" s="1"/>
  <c r="AP39" i="30"/>
  <c r="AI39" i="30" s="1"/>
  <c r="AP47" i="30"/>
  <c r="AI47" i="30" s="1"/>
  <c r="AP55" i="30"/>
  <c r="AI55" i="30" s="1"/>
  <c r="AP63" i="30"/>
  <c r="AI63" i="30" s="1"/>
  <c r="AP71" i="30"/>
  <c r="AI71" i="30" s="1"/>
  <c r="AP79" i="30"/>
  <c r="AI79" i="30" s="1"/>
  <c r="AP87" i="30"/>
  <c r="AI87" i="30" s="1"/>
  <c r="AP95" i="30"/>
  <c r="AI95" i="30" s="1"/>
  <c r="AP103" i="30"/>
  <c r="AI103" i="30" s="1"/>
  <c r="AP111" i="30"/>
  <c r="AI111" i="30" s="1"/>
  <c r="AP119" i="30"/>
  <c r="AI119" i="30" s="1"/>
  <c r="AP127" i="30"/>
  <c r="AI127" i="30" s="1"/>
  <c r="AP16" i="30"/>
  <c r="AI16" i="30" s="1"/>
  <c r="AP24" i="30"/>
  <c r="AI24" i="30" s="1"/>
  <c r="AP32" i="30"/>
  <c r="AI32" i="30" s="1"/>
  <c r="AP40" i="30"/>
  <c r="AI40" i="30" s="1"/>
  <c r="AP48" i="30"/>
  <c r="AI48" i="30" s="1"/>
  <c r="AP56" i="30"/>
  <c r="AI56" i="30" s="1"/>
  <c r="AP64" i="30"/>
  <c r="AI64" i="30" s="1"/>
  <c r="AP72" i="30"/>
  <c r="AI72" i="30" s="1"/>
  <c r="AP80" i="30"/>
  <c r="AI80" i="30" s="1"/>
  <c r="AP88" i="30"/>
  <c r="AI88" i="30" s="1"/>
  <c r="AP96" i="30"/>
  <c r="AI96" i="30" s="1"/>
  <c r="AP104" i="30"/>
  <c r="AI104" i="30" s="1"/>
  <c r="AP112" i="30"/>
  <c r="AI112" i="30" s="1"/>
  <c r="AP120" i="30"/>
  <c r="AI120" i="30" s="1"/>
  <c r="AP128" i="30"/>
  <c r="AI128" i="30" s="1"/>
  <c r="AP37" i="30"/>
  <c r="AI37" i="30" s="1"/>
  <c r="AP77" i="30"/>
  <c r="AI77" i="30" s="1"/>
  <c r="AP109" i="30"/>
  <c r="AI109" i="30" s="1"/>
  <c r="AP17" i="30"/>
  <c r="AI17" i="30" s="1"/>
  <c r="AP25" i="30"/>
  <c r="AI25" i="30" s="1"/>
  <c r="AP33" i="30"/>
  <c r="AI33" i="30" s="1"/>
  <c r="AP41" i="30"/>
  <c r="AI41" i="30" s="1"/>
  <c r="AP49" i="30"/>
  <c r="AI49" i="30" s="1"/>
  <c r="AP57" i="30"/>
  <c r="AI57" i="30" s="1"/>
  <c r="AP65" i="30"/>
  <c r="AI65" i="30" s="1"/>
  <c r="AP73" i="30"/>
  <c r="AI73" i="30" s="1"/>
  <c r="AP81" i="30"/>
  <c r="AI81" i="30" s="1"/>
  <c r="AP89" i="30"/>
  <c r="AI89" i="30" s="1"/>
  <c r="AP97" i="30"/>
  <c r="AI97" i="30" s="1"/>
  <c r="AP105" i="30"/>
  <c r="AI105" i="30" s="1"/>
  <c r="AP113" i="30"/>
  <c r="AI113" i="30" s="1"/>
  <c r="AP121" i="30"/>
  <c r="AI121" i="30" s="1"/>
  <c r="AA16" i="30"/>
  <c r="AB28" i="30"/>
  <c r="G26" i="30" s="1"/>
  <c r="AB21" i="30"/>
  <c r="G19" i="30" s="1"/>
  <c r="G21" i="30"/>
  <c r="AB26" i="30"/>
  <c r="G24" i="30" s="1"/>
  <c r="AG137" i="30"/>
  <c r="C50" i="30"/>
  <c r="Z27" i="30"/>
  <c r="E25" i="30" s="1"/>
  <c r="Y29" i="30"/>
  <c r="D27" i="30" s="1"/>
  <c r="AA29" i="30"/>
  <c r="F27" i="30" s="1"/>
  <c r="Z23" i="30"/>
  <c r="E21" i="30" s="1"/>
  <c r="AB24" i="30"/>
  <c r="G22" i="30" s="1"/>
  <c r="Z25" i="30"/>
  <c r="E23" i="30" s="1"/>
  <c r="AA23" i="30"/>
  <c r="F21" i="30" s="1"/>
  <c r="Y25" i="30"/>
  <c r="D23" i="30" s="1"/>
  <c r="Y27" i="30"/>
  <c r="D25" i="30" s="1"/>
  <c r="Z29" i="30"/>
  <c r="E27" i="30" s="1"/>
  <c r="Y23" i="30"/>
  <c r="D21" i="30" s="1"/>
  <c r="AA25" i="30"/>
  <c r="F23" i="30" s="1"/>
  <c r="AB27" i="30"/>
  <c r="G25" i="30" s="1"/>
  <c r="AB29" i="30"/>
  <c r="G27" i="30" s="1"/>
  <c r="AB25" i="30"/>
  <c r="G23" i="30" s="1"/>
  <c r="Y28" i="30"/>
  <c r="D26" i="30" s="1"/>
  <c r="Y24" i="30"/>
  <c r="D22" i="30" s="1"/>
  <c r="Y26" i="30"/>
  <c r="D24" i="30" s="1"/>
  <c r="Z28" i="30"/>
  <c r="E26" i="30" s="1"/>
  <c r="Y21" i="30"/>
  <c r="D19" i="30" s="1"/>
  <c r="Z24" i="30"/>
  <c r="E22" i="30" s="1"/>
  <c r="Z26" i="30"/>
  <c r="E24" i="30" s="1"/>
  <c r="AA28" i="30"/>
  <c r="F26" i="30" s="1"/>
  <c r="Z21" i="30"/>
  <c r="E19" i="30" s="1"/>
  <c r="AA24" i="30"/>
  <c r="F22" i="30" s="1"/>
  <c r="Y22" i="30"/>
  <c r="D20" i="30" s="1"/>
  <c r="Z22" i="30"/>
  <c r="E20" i="30" s="1"/>
  <c r="AB22" i="30"/>
  <c r="G20" i="30" s="1"/>
  <c r="D9" i="30"/>
  <c r="W44" i="30"/>
  <c r="X44" i="30" s="1"/>
  <c r="Y44" i="30" s="1"/>
  <c r="W55" i="30"/>
  <c r="X55" i="30" s="1"/>
  <c r="Y55" i="30" s="1"/>
  <c r="W51" i="30"/>
  <c r="X51" i="30" s="1"/>
  <c r="Y51" i="30" s="1"/>
  <c r="W56" i="30"/>
  <c r="X56" i="30" s="1"/>
  <c r="Y56" i="30" s="1"/>
  <c r="W50" i="30"/>
  <c r="X50" i="30" s="1"/>
  <c r="Y50" i="30" s="1"/>
  <c r="W52" i="30"/>
  <c r="X52" i="30" s="1"/>
  <c r="Y52" i="30" s="1"/>
  <c r="W49" i="30"/>
  <c r="X49" i="30" s="1"/>
  <c r="Y49" i="30" s="1"/>
  <c r="W12" i="30"/>
  <c r="B42" i="30" s="1"/>
  <c r="G18" i="30"/>
  <c r="C9" i="30"/>
  <c r="W45" i="30"/>
  <c r="X45" i="30" s="1"/>
  <c r="Y45" i="30" s="1"/>
  <c r="W53" i="30"/>
  <c r="X53" i="30" s="1"/>
  <c r="Y53" i="30" s="1"/>
  <c r="AG146" i="30"/>
  <c r="X14" i="30"/>
  <c r="W46" i="30"/>
  <c r="X46" i="30" s="1"/>
  <c r="Y46" i="30" s="1"/>
  <c r="W54" i="30"/>
  <c r="X54" i="30" s="1"/>
  <c r="Y54" i="30" s="1"/>
  <c r="W47" i="30"/>
  <c r="X47" i="30" s="1"/>
  <c r="Y47" i="30" s="1"/>
  <c r="AM10" i="30"/>
  <c r="AA49" i="30"/>
  <c r="AM119" i="30"/>
  <c r="AA55" i="30"/>
  <c r="AM14" i="30"/>
  <c r="AM82" i="30"/>
  <c r="AM128" i="30"/>
  <c r="AM49" i="30"/>
  <c r="AM75" i="30"/>
  <c r="AM61" i="30"/>
  <c r="AM114" i="30"/>
  <c r="AM99" i="30"/>
  <c r="AM59" i="30"/>
  <c r="AM22" i="30"/>
  <c r="AM31" i="30"/>
  <c r="AM125" i="30"/>
  <c r="AM117" i="30"/>
  <c r="AM115" i="30"/>
  <c r="AA46" i="30"/>
  <c r="AA44" i="30"/>
  <c r="AM28" i="30"/>
  <c r="Z45" i="30"/>
  <c r="AM63" i="30"/>
  <c r="AM111" i="30"/>
  <c r="AM103" i="30"/>
  <c r="AM57" i="30"/>
  <c r="AM32" i="30"/>
  <c r="AM100" i="30"/>
  <c r="AM123" i="30"/>
  <c r="AM51" i="30"/>
  <c r="AM72" i="30"/>
  <c r="AM105" i="30"/>
  <c r="AM77" i="30"/>
  <c r="AM19" i="30"/>
  <c r="AM108" i="30"/>
  <c r="Z56" i="30"/>
  <c r="AM35" i="30"/>
  <c r="AA50" i="30"/>
  <c r="AM116" i="30"/>
  <c r="AM109" i="30"/>
  <c r="AM118" i="30"/>
  <c r="Z53" i="30"/>
  <c r="AM68" i="30"/>
  <c r="AA47" i="30"/>
  <c r="AM18" i="30"/>
  <c r="AM47" i="30"/>
  <c r="AM34" i="30"/>
  <c r="AM80" i="30"/>
  <c r="AM87" i="30"/>
  <c r="AM53" i="30"/>
  <c r="AM40" i="30"/>
  <c r="AM17" i="30"/>
  <c r="AM26" i="30"/>
  <c r="Z55" i="30"/>
  <c r="AM106" i="30"/>
  <c r="AM86" i="30"/>
  <c r="AA45" i="30"/>
  <c r="AM107" i="30"/>
  <c r="AM84" i="30"/>
  <c r="AM41" i="30"/>
  <c r="AM98" i="30"/>
  <c r="AM56" i="30"/>
  <c r="AM16" i="30"/>
  <c r="AB54" i="30"/>
  <c r="AM29" i="30"/>
  <c r="AB53" i="30"/>
  <c r="AM76" i="30"/>
  <c r="Z51" i="30"/>
  <c r="AM52" i="30"/>
  <c r="AM92" i="30"/>
  <c r="AM66" i="30"/>
  <c r="AM78" i="30"/>
  <c r="AM13" i="30"/>
  <c r="AM89" i="30"/>
  <c r="AB45" i="30"/>
  <c r="AM122" i="30"/>
  <c r="AB56" i="30"/>
  <c r="AB46" i="30"/>
  <c r="AM25" i="30"/>
  <c r="AB55" i="30"/>
  <c r="AM69" i="30"/>
  <c r="AM102" i="30"/>
  <c r="AM88" i="30"/>
  <c r="AM50" i="30"/>
  <c r="AM11" i="30"/>
  <c r="AA54" i="30"/>
  <c r="AM129" i="30"/>
  <c r="AM24" i="30"/>
  <c r="AM104" i="30"/>
  <c r="AM30" i="30"/>
  <c r="AM48" i="30"/>
  <c r="AM79" i="30"/>
  <c r="AB51" i="30"/>
  <c r="AM38" i="30"/>
  <c r="AM120" i="30"/>
  <c r="AM67" i="30"/>
  <c r="AM65" i="30"/>
  <c r="AM39" i="30"/>
  <c r="AM97" i="30"/>
  <c r="AM44" i="30"/>
  <c r="AM124" i="30"/>
  <c r="AM20" i="30"/>
  <c r="AM23" i="30"/>
  <c r="AM36" i="30"/>
  <c r="AM71" i="30"/>
  <c r="AM94" i="30"/>
  <c r="AM64" i="30"/>
  <c r="AM70" i="30"/>
  <c r="AM85" i="30"/>
  <c r="AM127" i="30"/>
  <c r="AM21" i="30"/>
  <c r="AM54" i="30"/>
  <c r="AA52" i="30"/>
  <c r="AM113" i="30"/>
  <c r="AL131" i="30"/>
  <c r="AM93" i="30"/>
  <c r="Z50" i="30"/>
  <c r="Z49" i="30"/>
  <c r="AM95" i="30"/>
  <c r="Z44" i="30"/>
  <c r="AB50" i="30"/>
  <c r="AM42" i="30"/>
  <c r="AB52" i="30"/>
  <c r="AB47" i="30"/>
  <c r="AM112" i="30"/>
  <c r="AM15" i="30"/>
  <c r="AM37" i="30"/>
  <c r="Z46" i="30"/>
  <c r="AA53" i="30"/>
  <c r="Z52" i="30"/>
  <c r="AM121" i="30"/>
  <c r="AM58" i="30"/>
  <c r="AM126" i="30"/>
  <c r="AM83" i="30"/>
  <c r="AM90" i="30"/>
  <c r="AM62" i="30"/>
  <c r="AM74" i="30"/>
  <c r="AM110" i="30"/>
  <c r="AM96" i="30"/>
  <c r="AM101" i="30"/>
  <c r="AM43" i="30"/>
  <c r="AA56" i="30"/>
  <c r="AM33" i="30"/>
  <c r="AB44" i="30"/>
  <c r="Z54" i="30"/>
  <c r="AA51" i="30"/>
  <c r="AM46" i="30"/>
  <c r="AM60" i="30"/>
  <c r="AM55" i="30"/>
  <c r="AM12" i="30"/>
  <c r="AM81" i="30"/>
  <c r="AM73" i="30"/>
  <c r="AM27" i="30"/>
  <c r="AM45" i="30"/>
  <c r="Z47" i="30"/>
  <c r="AM91" i="30"/>
  <c r="AB49" i="30"/>
  <c r="B50" i="30" l="1"/>
  <c r="AJ137" i="30"/>
  <c r="E50" i="30"/>
  <c r="AK146" i="30"/>
  <c r="E79" i="30" s="1"/>
  <c r="AG145" i="30"/>
  <c r="AJ145" i="30" s="1"/>
  <c r="C47" i="30"/>
  <c r="C53" i="30"/>
  <c r="C57" i="30"/>
  <c r="C48" i="30"/>
  <c r="C46" i="30"/>
  <c r="C51" i="30"/>
  <c r="C49" i="30"/>
  <c r="C56" i="30"/>
  <c r="C54" i="30"/>
  <c r="C55" i="30"/>
  <c r="C52" i="30"/>
  <c r="G50" i="30"/>
  <c r="F50" i="30"/>
  <c r="AL137" i="30"/>
  <c r="G55" i="30" l="1"/>
  <c r="F55" i="30"/>
  <c r="E55" i="30"/>
  <c r="E57" i="30"/>
  <c r="G57" i="30"/>
  <c r="F57" i="30"/>
  <c r="G54" i="30"/>
  <c r="F54" i="30"/>
  <c r="E54" i="30"/>
  <c r="E53" i="30"/>
  <c r="G53" i="30"/>
  <c r="F53" i="30"/>
  <c r="G47" i="30"/>
  <c r="F47" i="30"/>
  <c r="E47" i="30"/>
  <c r="E46" i="30"/>
  <c r="F46" i="30"/>
  <c r="G46" i="30"/>
  <c r="E56" i="30"/>
  <c r="F56" i="30"/>
  <c r="G56" i="30"/>
  <c r="E52" i="30"/>
  <c r="G52" i="30"/>
  <c r="F52" i="30"/>
  <c r="E48" i="30"/>
  <c r="G48" i="30"/>
  <c r="F48" i="30"/>
  <c r="E49" i="30"/>
  <c r="F49" i="30"/>
  <c r="G49" i="30"/>
  <c r="E51" i="30"/>
  <c r="F51" i="30"/>
  <c r="G51" i="30"/>
  <c r="AG142" i="30"/>
  <c r="AJ142" i="30" s="1"/>
  <c r="B55" i="30"/>
  <c r="B57" i="30"/>
  <c r="AG144" i="30"/>
  <c r="AJ144" i="30" s="1"/>
  <c r="B54" i="30"/>
  <c r="AG141" i="30"/>
  <c r="AJ141" i="30" s="1"/>
  <c r="AG140" i="30"/>
  <c r="AJ140" i="30" s="1"/>
  <c r="B53" i="30"/>
  <c r="AG134" i="30"/>
  <c r="B47" i="30"/>
  <c r="B46" i="30"/>
  <c r="AG133" i="30"/>
  <c r="AG143" i="30"/>
  <c r="AJ143" i="30" s="1"/>
  <c r="B56" i="30"/>
  <c r="AG139" i="30"/>
  <c r="AJ139" i="30" s="1"/>
  <c r="B52" i="30"/>
  <c r="B48" i="30"/>
  <c r="AG135" i="30"/>
  <c r="B49" i="30"/>
  <c r="AG136" i="30"/>
  <c r="AG138" i="30"/>
  <c r="B51" i="30"/>
  <c r="AL133" i="30"/>
  <c r="AL145" i="30"/>
  <c r="AL135" i="30"/>
  <c r="AL136" i="30"/>
  <c r="AL134" i="30"/>
  <c r="AL138" i="30"/>
  <c r="AJ136" i="30" l="1"/>
  <c r="AJ133" i="30"/>
  <c r="AJ138" i="30"/>
  <c r="AJ135" i="30"/>
  <c r="AJ134" i="30"/>
  <c r="AH146" i="30"/>
  <c r="AN129" i="29"/>
  <c r="AN128" i="29"/>
  <c r="AN127" i="29"/>
  <c r="AN126" i="29"/>
  <c r="AN125" i="29"/>
  <c r="AN124" i="29"/>
  <c r="AN123" i="29"/>
  <c r="AN122" i="29"/>
  <c r="AN121" i="29"/>
  <c r="AN120" i="29"/>
  <c r="AN119" i="29"/>
  <c r="AN118" i="29"/>
  <c r="AN117" i="29"/>
  <c r="AN116" i="29"/>
  <c r="AN115" i="29"/>
  <c r="AN114" i="29"/>
  <c r="AN113" i="29"/>
  <c r="AN112" i="29"/>
  <c r="AN111" i="29"/>
  <c r="AN110" i="29"/>
  <c r="AN109" i="29"/>
  <c r="AN108" i="29"/>
  <c r="AN107" i="29"/>
  <c r="AN106" i="29"/>
  <c r="AN105" i="29"/>
  <c r="AN104" i="29"/>
  <c r="AN103" i="29"/>
  <c r="AN102" i="29"/>
  <c r="AN101" i="29"/>
  <c r="AN100" i="29"/>
  <c r="AN99" i="29"/>
  <c r="AN98" i="29"/>
  <c r="AN97" i="29"/>
  <c r="AN96" i="29"/>
  <c r="AN95" i="29"/>
  <c r="AN94" i="29"/>
  <c r="AN93" i="29"/>
  <c r="AN92" i="29"/>
  <c r="AN91" i="29"/>
  <c r="AN90" i="29"/>
  <c r="AN89" i="29"/>
  <c r="AN88" i="29"/>
  <c r="AN87" i="29"/>
  <c r="AN86" i="29"/>
  <c r="AN85" i="29"/>
  <c r="AN84" i="29"/>
  <c r="AN83" i="29"/>
  <c r="AN82" i="29"/>
  <c r="AN81" i="29"/>
  <c r="AN80" i="29"/>
  <c r="AN79" i="29"/>
  <c r="AN78" i="29"/>
  <c r="AN77" i="29"/>
  <c r="AN76" i="29"/>
  <c r="AN75" i="29"/>
  <c r="AN74" i="29"/>
  <c r="AN73" i="29"/>
  <c r="AN72" i="29"/>
  <c r="AN71" i="29"/>
  <c r="AN70" i="29"/>
  <c r="AN69" i="29"/>
  <c r="AN68" i="29"/>
  <c r="AN67" i="29"/>
  <c r="AN66" i="29"/>
  <c r="AN65" i="29"/>
  <c r="AN64" i="29"/>
  <c r="AN63" i="29"/>
  <c r="AN62" i="29"/>
  <c r="AN61" i="29"/>
  <c r="AN60" i="29"/>
  <c r="AN59" i="29"/>
  <c r="AN58" i="29"/>
  <c r="AN57" i="29"/>
  <c r="AN56" i="29"/>
  <c r="AN55" i="29"/>
  <c r="AN54" i="29"/>
  <c r="AN53" i="29"/>
  <c r="AN52" i="29"/>
  <c r="AN51" i="29"/>
  <c r="AN50" i="29"/>
  <c r="AN49" i="29"/>
  <c r="AN48" i="29"/>
  <c r="AN47" i="29"/>
  <c r="AN46" i="29"/>
  <c r="AN45" i="29"/>
  <c r="AN44" i="29"/>
  <c r="AN43" i="29"/>
  <c r="AN42" i="29"/>
  <c r="AN41" i="29"/>
  <c r="AN40" i="29"/>
  <c r="AN39" i="29"/>
  <c r="AN38" i="29"/>
  <c r="AN37" i="29"/>
  <c r="AN36" i="29"/>
  <c r="AN35" i="29"/>
  <c r="AN34" i="29"/>
  <c r="AN33" i="29"/>
  <c r="AN32" i="29"/>
  <c r="AN31" i="29"/>
  <c r="AN30" i="29"/>
  <c r="AN29" i="29"/>
  <c r="AN28" i="29"/>
  <c r="AN27" i="29"/>
  <c r="AN26" i="29"/>
  <c r="AN25" i="29"/>
  <c r="AN24" i="29"/>
  <c r="AN23" i="29"/>
  <c r="AN22" i="29"/>
  <c r="AN21" i="29"/>
  <c r="AN20" i="29"/>
  <c r="AN19" i="29"/>
  <c r="AN18" i="29"/>
  <c r="AN17" i="29"/>
  <c r="AN16" i="29"/>
  <c r="AN15" i="29"/>
  <c r="AN14" i="29"/>
  <c r="AN13" i="29"/>
  <c r="AN12" i="29"/>
  <c r="AN11" i="29"/>
  <c r="AN10" i="29"/>
  <c r="B51" i="29"/>
  <c r="AC50" i="29"/>
  <c r="AC49" i="29"/>
  <c r="AC48" i="29"/>
  <c r="AC47" i="29"/>
  <c r="AC46" i="29"/>
  <c r="AC45" i="29"/>
  <c r="AC44" i="29"/>
  <c r="AC43" i="29"/>
  <c r="AC42" i="29"/>
  <c r="AC41" i="29"/>
  <c r="AC40" i="29"/>
  <c r="AC39" i="29"/>
  <c r="AC38" i="29"/>
  <c r="AB50" i="29"/>
  <c r="AB49" i="29"/>
  <c r="AB48" i="29"/>
  <c r="AB47" i="29"/>
  <c r="AB46" i="29"/>
  <c r="AB45" i="29"/>
  <c r="AB44" i="29"/>
  <c r="AB43" i="29"/>
  <c r="AB42" i="29"/>
  <c r="AB41" i="29"/>
  <c r="AB40" i="29"/>
  <c r="AB39" i="29"/>
  <c r="AB38" i="29"/>
  <c r="W14" i="29"/>
  <c r="Y10" i="29"/>
  <c r="X10" i="29"/>
  <c r="F28" i="29" s="1"/>
  <c r="W10" i="29"/>
  <c r="V10" i="29"/>
  <c r="D23" i="29" s="1"/>
  <c r="AH145" i="29"/>
  <c r="AH144" i="29"/>
  <c r="AH143" i="29"/>
  <c r="AH142" i="29"/>
  <c r="AH141" i="29"/>
  <c r="AH140" i="29"/>
  <c r="AH139" i="29"/>
  <c r="AH138" i="29"/>
  <c r="AH137" i="29"/>
  <c r="AH136" i="29"/>
  <c r="AH135" i="29"/>
  <c r="AH134" i="29"/>
  <c r="AH133" i="29"/>
  <c r="AH129" i="29"/>
  <c r="AH128" i="29"/>
  <c r="AH127" i="29"/>
  <c r="AH126" i="29"/>
  <c r="AH125" i="29"/>
  <c r="AH124" i="29"/>
  <c r="AH123" i="29"/>
  <c r="AH122" i="29"/>
  <c r="AH121" i="29"/>
  <c r="AH120" i="29"/>
  <c r="AH119" i="29"/>
  <c r="AH118" i="29"/>
  <c r="AH117" i="29"/>
  <c r="AH116" i="29"/>
  <c r="AH115" i="29"/>
  <c r="AH114" i="29"/>
  <c r="AH113" i="29"/>
  <c r="AH112" i="29"/>
  <c r="AH111" i="29"/>
  <c r="AH110" i="29"/>
  <c r="AH109" i="29"/>
  <c r="AH108" i="29"/>
  <c r="AH107" i="29"/>
  <c r="AH106" i="29"/>
  <c r="AH105" i="29"/>
  <c r="AH104" i="29"/>
  <c r="AH103" i="29"/>
  <c r="AH102" i="29"/>
  <c r="AH101" i="29"/>
  <c r="AH100" i="29"/>
  <c r="AH99" i="29"/>
  <c r="AH98" i="29"/>
  <c r="AH97" i="29"/>
  <c r="AH96" i="29"/>
  <c r="AH95" i="29"/>
  <c r="AH94" i="29"/>
  <c r="AH93" i="29"/>
  <c r="AH92" i="29"/>
  <c r="AH91" i="29"/>
  <c r="AH90" i="29"/>
  <c r="AH89" i="29"/>
  <c r="AH88" i="29"/>
  <c r="AH87" i="29"/>
  <c r="AH86" i="29"/>
  <c r="AH85" i="29"/>
  <c r="AH84" i="29"/>
  <c r="AH83" i="29"/>
  <c r="AH82" i="29"/>
  <c r="AH81" i="29"/>
  <c r="AH80" i="29"/>
  <c r="AH79" i="29"/>
  <c r="AH78" i="29"/>
  <c r="AH77" i="29"/>
  <c r="AH76" i="29"/>
  <c r="AH75" i="29"/>
  <c r="AH74" i="29"/>
  <c r="AH73" i="29"/>
  <c r="AH72" i="29"/>
  <c r="AH71" i="29"/>
  <c r="AH70" i="29"/>
  <c r="AH69" i="29"/>
  <c r="AH68" i="29"/>
  <c r="AH67" i="29"/>
  <c r="AH66" i="29"/>
  <c r="AH65" i="29"/>
  <c r="AH64" i="29"/>
  <c r="AH63" i="29"/>
  <c r="AH62" i="29"/>
  <c r="AH61" i="29"/>
  <c r="AH60" i="29"/>
  <c r="AH59" i="29"/>
  <c r="AH58" i="29"/>
  <c r="AH57" i="29"/>
  <c r="AH56" i="29"/>
  <c r="AH55" i="29"/>
  <c r="AH54" i="29"/>
  <c r="AH53" i="29"/>
  <c r="AH52" i="29"/>
  <c r="AH51" i="29"/>
  <c r="AH50" i="29"/>
  <c r="AH49" i="29"/>
  <c r="AH48" i="29"/>
  <c r="AH47" i="29"/>
  <c r="AH46" i="29"/>
  <c r="AH45" i="29"/>
  <c r="AH44" i="29"/>
  <c r="AH43" i="29"/>
  <c r="AH42" i="29"/>
  <c r="AH41" i="29"/>
  <c r="C34" i="29"/>
  <c r="AH40" i="29"/>
  <c r="AH39" i="29"/>
  <c r="AH38" i="29"/>
  <c r="AH37" i="29"/>
  <c r="AH36" i="29"/>
  <c r="AH35" i="29"/>
  <c r="AH34" i="29"/>
  <c r="AH33" i="29"/>
  <c r="AH32" i="29"/>
  <c r="AH31" i="29"/>
  <c r="AH30" i="29"/>
  <c r="AH29" i="29"/>
  <c r="AH28" i="29"/>
  <c r="AH27" i="29"/>
  <c r="AH26" i="29"/>
  <c r="AH25" i="29"/>
  <c r="AH24" i="29"/>
  <c r="AH23" i="29"/>
  <c r="AH22" i="29"/>
  <c r="AH21" i="29"/>
  <c r="AH20" i="29"/>
  <c r="AH19" i="29"/>
  <c r="B19" i="29"/>
  <c r="AH18" i="29"/>
  <c r="AH17" i="29"/>
  <c r="AH16" i="29"/>
  <c r="AH15" i="29"/>
  <c r="AH14" i="29"/>
  <c r="AH13" i="29"/>
  <c r="AH12" i="29"/>
  <c r="AH11" i="29"/>
  <c r="AH10" i="29"/>
  <c r="C118" i="28"/>
  <c r="C117" i="28"/>
  <c r="C116" i="28"/>
  <c r="C115" i="28"/>
  <c r="C114" i="28"/>
  <c r="F113" i="28"/>
  <c r="E113" i="28"/>
  <c r="D113" i="28"/>
  <c r="C113" i="28"/>
  <c r="C112" i="28"/>
  <c r="C111" i="28"/>
  <c r="C110" i="28"/>
  <c r="C109" i="28"/>
  <c r="C108" i="28"/>
  <c r="C107" i="28"/>
  <c r="F106" i="28"/>
  <c r="E106" i="28"/>
  <c r="D106" i="28"/>
  <c r="C106" i="28"/>
  <c r="C105" i="28"/>
  <c r="C104" i="28"/>
  <c r="F103" i="28"/>
  <c r="E103" i="28"/>
  <c r="D103" i="28"/>
  <c r="C103" i="28"/>
  <c r="C102" i="28"/>
  <c r="C101" i="28"/>
  <c r="C100" i="28"/>
  <c r="C99" i="28"/>
  <c r="C98" i="28"/>
  <c r="C97" i="28"/>
  <c r="C96" i="28"/>
  <c r="F95" i="28"/>
  <c r="E95" i="28"/>
  <c r="D95" i="28"/>
  <c r="C94" i="28"/>
  <c r="C93" i="28"/>
  <c r="C92" i="28"/>
  <c r="F91" i="28"/>
  <c r="E91" i="28"/>
  <c r="D91" i="28"/>
  <c r="AI102" i="6"/>
  <c r="X102" i="6"/>
  <c r="AG102" i="6" s="1"/>
  <c r="AI101" i="6"/>
  <c r="X101" i="6"/>
  <c r="AF101" i="6" s="1"/>
  <c r="AI100" i="6"/>
  <c r="X100" i="6"/>
  <c r="AG100" i="6" s="1"/>
  <c r="AI99" i="6"/>
  <c r="X99" i="6"/>
  <c r="AB99" i="6" s="1"/>
  <c r="AI98" i="6"/>
  <c r="X98" i="6"/>
  <c r="AG98" i="6" s="1"/>
  <c r="AL97" i="6"/>
  <c r="AK97" i="6"/>
  <c r="AJ97" i="6"/>
  <c r="AI97" i="6"/>
  <c r="AI96" i="6"/>
  <c r="X96" i="6"/>
  <c r="AI95" i="6"/>
  <c r="X95" i="6"/>
  <c r="AI94" i="6"/>
  <c r="X94" i="6"/>
  <c r="AI93" i="6"/>
  <c r="X93" i="6"/>
  <c r="AI92" i="6"/>
  <c r="X92" i="6"/>
  <c r="AI91" i="6"/>
  <c r="X91" i="6"/>
  <c r="AL90" i="6"/>
  <c r="AK90" i="6"/>
  <c r="AJ90" i="6"/>
  <c r="AI90" i="6"/>
  <c r="AI89" i="6"/>
  <c r="X89" i="6"/>
  <c r="AC89" i="6" s="1"/>
  <c r="AI88" i="6"/>
  <c r="X88" i="6"/>
  <c r="AG88" i="6" s="1"/>
  <c r="AL87" i="6"/>
  <c r="AK87" i="6"/>
  <c r="AJ87" i="6"/>
  <c r="AI87" i="6"/>
  <c r="AI86" i="6"/>
  <c r="X86" i="6"/>
  <c r="AF86" i="6" s="1"/>
  <c r="AI85" i="6"/>
  <c r="X85" i="6"/>
  <c r="AF85" i="6" s="1"/>
  <c r="AI84" i="6"/>
  <c r="X84" i="6"/>
  <c r="AF84" i="6" s="1"/>
  <c r="AI83" i="6"/>
  <c r="X83" i="6"/>
  <c r="AG83" i="6" s="1"/>
  <c r="AI82" i="6"/>
  <c r="X82" i="6"/>
  <c r="AG82" i="6" s="1"/>
  <c r="AI81" i="6"/>
  <c r="X81" i="6"/>
  <c r="AB81" i="6" s="1"/>
  <c r="AI80" i="6"/>
  <c r="X80" i="6"/>
  <c r="AG80" i="6" s="1"/>
  <c r="AL79" i="6"/>
  <c r="AK79" i="6"/>
  <c r="AJ79" i="6"/>
  <c r="AI79" i="6"/>
  <c r="C95" i="28" s="1"/>
  <c r="AI78" i="6"/>
  <c r="X78" i="6"/>
  <c r="AG78" i="6" s="1"/>
  <c r="AI77" i="6"/>
  <c r="X77" i="6"/>
  <c r="AG77" i="6" s="1"/>
  <c r="AI76" i="6"/>
  <c r="X76" i="6"/>
  <c r="AB76" i="6" s="1"/>
  <c r="AL75" i="6"/>
  <c r="AK75" i="6"/>
  <c r="AJ75" i="6"/>
  <c r="AI75" i="6"/>
  <c r="C91" i="28" s="1"/>
  <c r="X74" i="6"/>
  <c r="AD74" i="6" s="1"/>
  <c r="AI53" i="6"/>
  <c r="C69" i="28" s="1"/>
  <c r="X53" i="6"/>
  <c r="AC53" i="6" s="1"/>
  <c r="AI52" i="6"/>
  <c r="C68" i="28" s="1"/>
  <c r="X52" i="6"/>
  <c r="AI51" i="6"/>
  <c r="C67" i="28" s="1"/>
  <c r="X51" i="6"/>
  <c r="AL50" i="6"/>
  <c r="F66" i="28" s="1"/>
  <c r="AK50" i="6"/>
  <c r="E66" i="28" s="1"/>
  <c r="AJ50" i="6"/>
  <c r="D66" i="28" s="1"/>
  <c r="AI50" i="6"/>
  <c r="C66" i="28" s="1"/>
  <c r="AI49" i="6"/>
  <c r="C65" i="28" s="1"/>
  <c r="X49" i="6"/>
  <c r="AC49" i="6" s="1"/>
  <c r="AI48" i="6"/>
  <c r="C64" i="28" s="1"/>
  <c r="X48" i="6"/>
  <c r="AB48" i="6" s="1"/>
  <c r="AJ48" i="6" s="1"/>
  <c r="D64" i="28" s="1"/>
  <c r="AI47" i="6"/>
  <c r="C63" i="28" s="1"/>
  <c r="X47" i="6"/>
  <c r="AI46" i="6"/>
  <c r="C62" i="28" s="1"/>
  <c r="X46" i="6"/>
  <c r="AI45" i="6"/>
  <c r="C61" i="28" s="1"/>
  <c r="X45" i="6"/>
  <c r="AF45" i="6" s="1"/>
  <c r="AI44" i="6"/>
  <c r="C60" i="28" s="1"/>
  <c r="X44" i="6"/>
  <c r="AG44" i="6" s="1"/>
  <c r="AI43" i="6"/>
  <c r="C59" i="28" s="1"/>
  <c r="X43" i="6"/>
  <c r="AF43" i="6" s="1"/>
  <c r="AL42" i="6"/>
  <c r="F58" i="28" s="1"/>
  <c r="AK42" i="6"/>
  <c r="E58" i="28" s="1"/>
  <c r="AJ42" i="6"/>
  <c r="D58" i="28" s="1"/>
  <c r="AI42" i="6"/>
  <c r="C58" i="28" s="1"/>
  <c r="X41" i="6"/>
  <c r="AA40" i="6"/>
  <c r="AI40" i="6" s="1"/>
  <c r="C56" i="28" s="1"/>
  <c r="X40" i="6"/>
  <c r="AA39" i="6"/>
  <c r="AI39" i="6" s="1"/>
  <c r="C55" i="28" s="1"/>
  <c r="X39" i="6"/>
  <c r="AA38" i="6"/>
  <c r="AI38" i="6" s="1"/>
  <c r="C54" i="28" s="1"/>
  <c r="X38" i="6"/>
  <c r="AC38" i="6" s="1"/>
  <c r="AL37" i="6"/>
  <c r="F53" i="28" s="1"/>
  <c r="AK37" i="6"/>
  <c r="E53" i="28" s="1"/>
  <c r="AJ37" i="6"/>
  <c r="D53" i="28" s="1"/>
  <c r="AI37" i="6"/>
  <c r="C53" i="28" s="1"/>
  <c r="X36" i="6"/>
  <c r="AF36" i="6" s="1"/>
  <c r="AL36" i="6" s="1"/>
  <c r="F52" i="28" s="1"/>
  <c r="AI35" i="6"/>
  <c r="C51" i="28" s="1"/>
  <c r="X35" i="6"/>
  <c r="AI34" i="6"/>
  <c r="C50" i="28" s="1"/>
  <c r="X34" i="6"/>
  <c r="AG34" i="6" s="1"/>
  <c r="AI33" i="6"/>
  <c r="C49" i="28" s="1"/>
  <c r="X33" i="6"/>
  <c r="AI32" i="6"/>
  <c r="C48" i="28" s="1"/>
  <c r="X32" i="6"/>
  <c r="AC32" i="6" s="1"/>
  <c r="AL31" i="6"/>
  <c r="F47" i="28" s="1"/>
  <c r="AK31" i="6"/>
  <c r="E47" i="28" s="1"/>
  <c r="AJ31" i="6"/>
  <c r="D47" i="28" s="1"/>
  <c r="AI31" i="6"/>
  <c r="C47" i="28" s="1"/>
  <c r="AI30" i="6"/>
  <c r="C46" i="28" s="1"/>
  <c r="X30" i="6"/>
  <c r="AF30" i="6" s="1"/>
  <c r="AI29" i="6"/>
  <c r="C45" i="28" s="1"/>
  <c r="X29" i="6"/>
  <c r="AG29" i="6" s="1"/>
  <c r="AI28" i="6"/>
  <c r="C44" i="28" s="1"/>
  <c r="X28" i="6"/>
  <c r="AG28" i="6" s="1"/>
  <c r="AI27" i="6"/>
  <c r="C43" i="28" s="1"/>
  <c r="X27" i="6"/>
  <c r="AC27" i="6" s="1"/>
  <c r="AI26" i="6"/>
  <c r="C42" i="28" s="1"/>
  <c r="X26" i="6"/>
  <c r="AF26" i="6" s="1"/>
  <c r="AL25" i="6"/>
  <c r="F41" i="28" s="1"/>
  <c r="AK25" i="6"/>
  <c r="E41" i="28" s="1"/>
  <c r="AJ25" i="6"/>
  <c r="D41" i="28" s="1"/>
  <c r="AI25" i="6"/>
  <c r="C41" i="28" s="1"/>
  <c r="AI24" i="6"/>
  <c r="C40" i="28" s="1"/>
  <c r="X24" i="6"/>
  <c r="AI23" i="6"/>
  <c r="C39" i="28" s="1"/>
  <c r="X23" i="6"/>
  <c r="AI22" i="6"/>
  <c r="C38" i="28" s="1"/>
  <c r="X22" i="6"/>
  <c r="AI21" i="6"/>
  <c r="C37" i="28" s="1"/>
  <c r="X21" i="6"/>
  <c r="AI20" i="6"/>
  <c r="C36" i="28" s="1"/>
  <c r="X20" i="6"/>
  <c r="AI19" i="6"/>
  <c r="C35" i="28" s="1"/>
  <c r="X19" i="6"/>
  <c r="AL18" i="6"/>
  <c r="F34" i="28" s="1"/>
  <c r="AK18" i="6"/>
  <c r="E34" i="28" s="1"/>
  <c r="AJ18" i="6"/>
  <c r="D34" i="28" s="1"/>
  <c r="AI18" i="6"/>
  <c r="C34" i="28" s="1"/>
  <c r="AI17" i="6"/>
  <c r="C33" i="28" s="1"/>
  <c r="X17" i="6"/>
  <c r="AC17" i="6" s="1"/>
  <c r="AI16" i="6"/>
  <c r="C32" i="28" s="1"/>
  <c r="X16" i="6"/>
  <c r="AG16" i="6" s="1"/>
  <c r="AL15" i="6"/>
  <c r="F31" i="28" s="1"/>
  <c r="AK15" i="6"/>
  <c r="E31" i="28" s="1"/>
  <c r="AJ15" i="6"/>
  <c r="D31" i="28" s="1"/>
  <c r="AI15" i="6"/>
  <c r="C31" i="28" s="1"/>
  <c r="AI14" i="6"/>
  <c r="C30" i="28" s="1"/>
  <c r="X14" i="6"/>
  <c r="AI13" i="6"/>
  <c r="C29" i="28" s="1"/>
  <c r="X13" i="6"/>
  <c r="AG13" i="6" s="1"/>
  <c r="AI12" i="6"/>
  <c r="C28" i="28" s="1"/>
  <c r="X12" i="6"/>
  <c r="AC12" i="6" s="1"/>
  <c r="AI11" i="6"/>
  <c r="C27" i="28" s="1"/>
  <c r="X11" i="6"/>
  <c r="AF11" i="6" s="1"/>
  <c r="AI10" i="6"/>
  <c r="C26" i="28" s="1"/>
  <c r="X10" i="6"/>
  <c r="AC10" i="6" s="1"/>
  <c r="AI9" i="6"/>
  <c r="C25" i="28" s="1"/>
  <c r="X9" i="6"/>
  <c r="AI8" i="6"/>
  <c r="C24" i="28" s="1"/>
  <c r="X8" i="6"/>
  <c r="AL7" i="6"/>
  <c r="F23" i="28" s="1"/>
  <c r="AK7" i="6"/>
  <c r="E23" i="28" s="1"/>
  <c r="AJ7" i="6"/>
  <c r="D23" i="28" s="1"/>
  <c r="AI7" i="6"/>
  <c r="C23" i="28" s="1"/>
  <c r="AI6" i="6"/>
  <c r="C22" i="28" s="1"/>
  <c r="X6" i="6"/>
  <c r="AF6" i="6" s="1"/>
  <c r="AI5" i="6"/>
  <c r="C21" i="28" s="1"/>
  <c r="X5" i="6"/>
  <c r="AG5" i="6" s="1"/>
  <c r="AI4" i="6"/>
  <c r="C20" i="28" s="1"/>
  <c r="X4" i="6"/>
  <c r="AF4" i="6" s="1"/>
  <c r="X2" i="6"/>
  <c r="V2" i="6" s="1"/>
  <c r="AA36" i="6" s="1"/>
  <c r="B13" i="28"/>
  <c r="C15" i="28"/>
  <c r="C80" i="28"/>
  <c r="C85" i="28"/>
  <c r="AL142" i="30"/>
  <c r="AL143" i="30"/>
  <c r="AL144" i="30"/>
  <c r="AL141" i="30"/>
  <c r="AL140" i="30"/>
  <c r="AL139" i="30"/>
  <c r="AI36" i="6" l="1"/>
  <c r="C52" i="28" s="1"/>
  <c r="AA41" i="6"/>
  <c r="AI41" i="6" s="1"/>
  <c r="C57" i="28" s="1"/>
  <c r="AD16" i="6"/>
  <c r="AD35" i="6"/>
  <c r="AD40" i="6"/>
  <c r="AD23" i="6"/>
  <c r="AD5" i="6"/>
  <c r="AD46" i="6"/>
  <c r="AD9" i="6"/>
  <c r="AD29" i="6"/>
  <c r="AD32" i="6"/>
  <c r="AD52" i="6"/>
  <c r="AD14" i="6"/>
  <c r="AD17" i="6"/>
  <c r="AD36" i="6"/>
  <c r="AK36" i="6" s="1"/>
  <c r="E52" i="28" s="1"/>
  <c r="AD21" i="6"/>
  <c r="AD22" i="6"/>
  <c r="AD4" i="6"/>
  <c r="AD44" i="6"/>
  <c r="AD6" i="6"/>
  <c r="AD8" i="6"/>
  <c r="AD47" i="6"/>
  <c r="AD10" i="6"/>
  <c r="AD30" i="6"/>
  <c r="AD51" i="6"/>
  <c r="AD13" i="6"/>
  <c r="AD34" i="6"/>
  <c r="AD19" i="6"/>
  <c r="AD38" i="6"/>
  <c r="AK38" i="6" s="1"/>
  <c r="AD43" i="6"/>
  <c r="AD24" i="6"/>
  <c r="AK24" i="6" s="1"/>
  <c r="E40" i="28" s="1"/>
  <c r="AD26" i="6"/>
  <c r="AD28" i="6"/>
  <c r="AD48" i="6"/>
  <c r="AK48" i="6" s="1"/>
  <c r="E64" i="28" s="1"/>
  <c r="AD11" i="6"/>
  <c r="AK11" i="6" s="1"/>
  <c r="AD49" i="6"/>
  <c r="AK49" i="6" s="1"/>
  <c r="E65" i="28" s="1"/>
  <c r="AD12" i="6"/>
  <c r="AD33" i="6"/>
  <c r="AD20" i="6"/>
  <c r="AD39" i="6"/>
  <c r="AK39" i="6" s="1"/>
  <c r="AD41" i="6"/>
  <c r="AK41" i="6" s="1"/>
  <c r="E57" i="28" s="1"/>
  <c r="AD45" i="6"/>
  <c r="AD27" i="6"/>
  <c r="AD53" i="6"/>
  <c r="AB19" i="6"/>
  <c r="AI74" i="6"/>
  <c r="C82" i="28" s="1"/>
  <c r="X29" i="29"/>
  <c r="E29" i="29" s="1"/>
  <c r="AN145" i="29"/>
  <c r="AL145" i="29" s="1" a="1"/>
  <c r="AL145" i="29" s="1"/>
  <c r="AN144" i="29"/>
  <c r="AL144" i="29" s="1" a="1"/>
  <c r="AL144" i="29" s="1"/>
  <c r="AN136" i="29"/>
  <c r="AL136" i="29" s="1" a="1"/>
  <c r="AL136" i="29" s="1"/>
  <c r="AN143" i="29"/>
  <c r="AL143" i="29" s="1" a="1"/>
  <c r="AL143" i="29" s="1"/>
  <c r="AN135" i="29"/>
  <c r="AL135" i="29" s="1" a="1"/>
  <c r="AL135" i="29" s="1"/>
  <c r="AN132" i="29"/>
  <c r="AL132" i="29" s="1" a="1"/>
  <c r="AL132" i="29" s="1"/>
  <c r="AN142" i="29"/>
  <c r="AL142" i="29" s="1" a="1"/>
  <c r="AL142" i="29" s="1"/>
  <c r="AN134" i="29"/>
  <c r="AL134" i="29" s="1" a="1"/>
  <c r="AL134" i="29" s="1"/>
  <c r="AN141" i="29"/>
  <c r="AL141" i="29" s="1" a="1"/>
  <c r="AL141" i="29" s="1"/>
  <c r="AN133" i="29"/>
  <c r="AL133" i="29" s="1" a="1"/>
  <c r="AL133" i="29" s="1"/>
  <c r="AN140" i="29"/>
  <c r="AL140" i="29" s="1" a="1"/>
  <c r="AL140" i="29" s="1"/>
  <c r="AN139" i="29"/>
  <c r="AL139" i="29" s="1" a="1"/>
  <c r="AL139" i="29" s="1"/>
  <c r="AN131" i="29"/>
  <c r="AL131" i="29" s="1" a="1"/>
  <c r="AL131" i="29" s="1"/>
  <c r="AN138" i="29"/>
  <c r="AL138" i="29" s="1" a="1"/>
  <c r="AL138" i="29" s="1"/>
  <c r="AN137" i="29"/>
  <c r="AL137" i="29" s="1" a="1"/>
  <c r="AL137" i="29" s="1"/>
  <c r="AM28" i="29"/>
  <c r="AM20" i="29"/>
  <c r="AM34" i="29"/>
  <c r="AM84" i="29"/>
  <c r="AM42" i="29"/>
  <c r="AM58" i="29"/>
  <c r="AM44" i="29"/>
  <c r="AM50" i="29"/>
  <c r="AM36" i="29"/>
  <c r="AM12" i="29"/>
  <c r="AM26" i="29"/>
  <c r="AM10" i="29"/>
  <c r="AM98" i="29"/>
  <c r="AM90" i="29"/>
  <c r="AM82" i="29"/>
  <c r="AM74" i="29"/>
  <c r="AM66" i="29"/>
  <c r="AM18" i="29"/>
  <c r="AM129" i="29"/>
  <c r="AM43" i="29"/>
  <c r="AM107" i="29"/>
  <c r="AM21" i="29"/>
  <c r="AM85" i="29"/>
  <c r="AM100" i="29"/>
  <c r="AM62" i="29"/>
  <c r="AM126" i="29"/>
  <c r="AM71" i="29"/>
  <c r="AM16" i="29"/>
  <c r="AM80" i="29"/>
  <c r="AM73" i="29"/>
  <c r="AM106" i="29"/>
  <c r="AM51" i="29"/>
  <c r="AM115" i="29"/>
  <c r="AM29" i="29"/>
  <c r="AM93" i="29"/>
  <c r="AM116" i="29"/>
  <c r="AM70" i="29"/>
  <c r="AM15" i="29"/>
  <c r="AM79" i="29"/>
  <c r="AM24" i="29"/>
  <c r="AM88" i="29"/>
  <c r="AM17" i="29"/>
  <c r="AM81" i="29"/>
  <c r="AM114" i="29"/>
  <c r="AM59" i="29"/>
  <c r="AM123" i="29"/>
  <c r="AM37" i="29"/>
  <c r="AM101" i="29"/>
  <c r="AM14" i="29"/>
  <c r="AM78" i="29"/>
  <c r="AM23" i="29"/>
  <c r="AM87" i="29"/>
  <c r="AM32" i="29"/>
  <c r="AM96" i="29"/>
  <c r="AM25" i="29"/>
  <c r="AM89" i="29"/>
  <c r="AM19" i="29"/>
  <c r="AM125" i="29"/>
  <c r="AM102" i="29"/>
  <c r="AM111" i="29"/>
  <c r="AM49" i="29"/>
  <c r="AM122" i="29"/>
  <c r="AM67" i="29"/>
  <c r="AM52" i="29"/>
  <c r="AM45" i="29"/>
  <c r="AM109" i="29"/>
  <c r="AM22" i="29"/>
  <c r="AM86" i="29"/>
  <c r="AM31" i="29"/>
  <c r="AM95" i="29"/>
  <c r="AM40" i="29"/>
  <c r="AM104" i="29"/>
  <c r="AM33" i="29"/>
  <c r="AM97" i="29"/>
  <c r="AM83" i="29"/>
  <c r="AM61" i="29"/>
  <c r="AM38" i="29"/>
  <c r="AM47" i="29"/>
  <c r="AM56" i="29"/>
  <c r="AM113" i="29"/>
  <c r="AM11" i="29"/>
  <c r="AM75" i="29"/>
  <c r="AM76" i="29"/>
  <c r="AM53" i="29"/>
  <c r="AM117" i="29"/>
  <c r="AM30" i="29"/>
  <c r="AM94" i="29"/>
  <c r="AM39" i="29"/>
  <c r="AM103" i="29"/>
  <c r="AM48" i="29"/>
  <c r="AM112" i="29"/>
  <c r="AM41" i="29"/>
  <c r="AM105" i="29"/>
  <c r="AM108" i="29"/>
  <c r="AM120" i="29"/>
  <c r="AM27" i="29"/>
  <c r="AM91" i="29"/>
  <c r="AM124" i="29"/>
  <c r="AM69" i="29"/>
  <c r="AM60" i="29"/>
  <c r="AM46" i="29"/>
  <c r="AM110" i="29"/>
  <c r="AM55" i="29"/>
  <c r="AM119" i="29"/>
  <c r="AM64" i="29"/>
  <c r="AM128" i="29"/>
  <c r="AM57" i="29"/>
  <c r="AM121" i="29"/>
  <c r="AM35" i="29"/>
  <c r="AM99" i="29"/>
  <c r="AM13" i="29"/>
  <c r="AM77" i="29"/>
  <c r="AM68" i="29"/>
  <c r="AM54" i="29"/>
  <c r="AM118" i="29"/>
  <c r="AM63" i="29"/>
  <c r="AM127" i="29"/>
  <c r="AM72" i="29"/>
  <c r="AM92" i="29"/>
  <c r="AM65" i="29"/>
  <c r="AH131" i="30"/>
  <c r="AH132" i="30"/>
  <c r="AI108" i="29" a="1"/>
  <c r="AI108" i="29" s="1"/>
  <c r="AI60" i="29" a="1"/>
  <c r="AI60" i="29" s="1"/>
  <c r="AI84" i="29" a="1"/>
  <c r="AI84" i="29" s="1"/>
  <c r="AI124" i="29" a="1"/>
  <c r="AI124" i="29" s="1"/>
  <c r="AI20" i="29" a="1"/>
  <c r="AI20" i="29" s="1"/>
  <c r="AI52" i="29" a="1"/>
  <c r="AI52" i="29" s="1"/>
  <c r="AI116" i="29" a="1"/>
  <c r="AI116" i="29" s="1"/>
  <c r="AI68" i="29" a="1"/>
  <c r="AI68" i="29" s="1"/>
  <c r="AI12" i="29" a="1"/>
  <c r="AI12" i="29" s="1"/>
  <c r="AI76" i="29" a="1"/>
  <c r="AI76" i="29" s="1"/>
  <c r="AI28" i="29" a="1"/>
  <c r="AI28" i="29" s="1"/>
  <c r="AI92" i="29" a="1"/>
  <c r="AI92" i="29" s="1"/>
  <c r="AI36" i="29" a="1"/>
  <c r="AI36" i="29" s="1"/>
  <c r="AI100" i="29" a="1"/>
  <c r="AI100" i="29" s="1"/>
  <c r="AI44" i="29" a="1"/>
  <c r="AI44" i="29" s="1"/>
  <c r="F26" i="29"/>
  <c r="D27" i="29"/>
  <c r="AI13" i="29" a="1"/>
  <c r="AI13" i="29" s="1"/>
  <c r="AI21" i="29" a="1"/>
  <c r="AI21" i="29" s="1"/>
  <c r="AI29" i="29" a="1"/>
  <c r="AI29" i="29" s="1"/>
  <c r="AI37" i="29" a="1"/>
  <c r="AI37" i="29" s="1"/>
  <c r="AI45" i="29" a="1"/>
  <c r="AI45" i="29" s="1"/>
  <c r="AI53" i="29" a="1"/>
  <c r="AI53" i="29" s="1"/>
  <c r="AI61" i="29" a="1"/>
  <c r="AI61" i="29" s="1"/>
  <c r="AI69" i="29" a="1"/>
  <c r="AI69" i="29" s="1"/>
  <c r="AI77" i="29" a="1"/>
  <c r="AI77" i="29" s="1"/>
  <c r="AI85" i="29" a="1"/>
  <c r="AI85" i="29" s="1"/>
  <c r="AI93" i="29" a="1"/>
  <c r="AI93" i="29" s="1"/>
  <c r="AI101" i="29" a="1"/>
  <c r="AI101" i="29" s="1"/>
  <c r="AI109" i="29" a="1"/>
  <c r="AI109" i="29" s="1"/>
  <c r="AI117" i="29" a="1"/>
  <c r="AI117" i="29" s="1"/>
  <c r="AI125" i="29" a="1"/>
  <c r="AI125" i="29" s="1"/>
  <c r="AI14" i="29" a="1"/>
  <c r="AI14" i="29" s="1"/>
  <c r="AI22" i="29" a="1"/>
  <c r="AI22" i="29" s="1"/>
  <c r="AI30" i="29" a="1"/>
  <c r="AI30" i="29" s="1"/>
  <c r="AI38" i="29" a="1"/>
  <c r="AI38" i="29" s="1"/>
  <c r="AI46" i="29" a="1"/>
  <c r="AI46" i="29" s="1"/>
  <c r="AI54" i="29" a="1"/>
  <c r="AI54" i="29" s="1"/>
  <c r="AI62" i="29" a="1"/>
  <c r="AI62" i="29" s="1"/>
  <c r="AI70" i="29" a="1"/>
  <c r="AI70" i="29" s="1"/>
  <c r="AI78" i="29" a="1"/>
  <c r="AI78" i="29" s="1"/>
  <c r="AI86" i="29" a="1"/>
  <c r="AI86" i="29" s="1"/>
  <c r="AI94" i="29" a="1"/>
  <c r="AI94" i="29" s="1"/>
  <c r="AI102" i="29" a="1"/>
  <c r="AI102" i="29" s="1"/>
  <c r="AI110" i="29" a="1"/>
  <c r="AI110" i="29" s="1"/>
  <c r="AI118" i="29" a="1"/>
  <c r="AI118" i="29" s="1"/>
  <c r="AI126" i="29" a="1"/>
  <c r="AI126" i="29" s="1"/>
  <c r="AI15" i="29" a="1"/>
  <c r="AI15" i="29" s="1"/>
  <c r="AI23" i="29" a="1"/>
  <c r="AI23" i="29" s="1"/>
  <c r="AI31" i="29" a="1"/>
  <c r="AI31" i="29" s="1"/>
  <c r="AI39" i="29" a="1"/>
  <c r="AI39" i="29" s="1"/>
  <c r="AI47" i="29" a="1"/>
  <c r="AI47" i="29" s="1"/>
  <c r="AI55" i="29" a="1"/>
  <c r="AI55" i="29" s="1"/>
  <c r="AI63" i="29" a="1"/>
  <c r="AI63" i="29" s="1"/>
  <c r="AI71" i="29" a="1"/>
  <c r="AI71" i="29" s="1"/>
  <c r="AI79" i="29" a="1"/>
  <c r="AI79" i="29" s="1"/>
  <c r="AI87" i="29" a="1"/>
  <c r="AI87" i="29" s="1"/>
  <c r="AI95" i="29" a="1"/>
  <c r="AI95" i="29" s="1"/>
  <c r="AI103" i="29" a="1"/>
  <c r="AI103" i="29" s="1"/>
  <c r="AI111" i="29" a="1"/>
  <c r="AI111" i="29" s="1"/>
  <c r="AI119" i="29" a="1"/>
  <c r="AI119" i="29" s="1"/>
  <c r="AI127" i="29" a="1"/>
  <c r="AI127" i="29" s="1"/>
  <c r="AI16" i="29" a="1"/>
  <c r="AI16" i="29" s="1"/>
  <c r="AI24" i="29" a="1"/>
  <c r="AI24" i="29" s="1"/>
  <c r="AI32" i="29" a="1"/>
  <c r="AI32" i="29" s="1"/>
  <c r="AI40" i="29" a="1"/>
  <c r="AI40" i="29" s="1"/>
  <c r="AI48" i="29" a="1"/>
  <c r="AI48" i="29" s="1"/>
  <c r="AI56" i="29" a="1"/>
  <c r="AI56" i="29" s="1"/>
  <c r="AI64" i="29" a="1"/>
  <c r="AI64" i="29" s="1"/>
  <c r="AI72" i="29" a="1"/>
  <c r="AI72" i="29" s="1"/>
  <c r="AI80" i="29" a="1"/>
  <c r="AI80" i="29" s="1"/>
  <c r="AI88" i="29" a="1"/>
  <c r="AI88" i="29" s="1"/>
  <c r="AI96" i="29" a="1"/>
  <c r="AI96" i="29" s="1"/>
  <c r="AI104" i="29" a="1"/>
  <c r="AI104" i="29" s="1"/>
  <c r="AI112" i="29" a="1"/>
  <c r="AI112" i="29" s="1"/>
  <c r="AI120" i="29" a="1"/>
  <c r="AI120" i="29" s="1"/>
  <c r="AI128" i="29" a="1"/>
  <c r="AI128" i="29" s="1"/>
  <c r="AI17" i="29" a="1"/>
  <c r="AI17" i="29" s="1"/>
  <c r="AI25" i="29" a="1"/>
  <c r="AI25" i="29" s="1"/>
  <c r="AI33" i="29" a="1"/>
  <c r="AI33" i="29" s="1"/>
  <c r="AI41" i="29" a="1"/>
  <c r="AI41" i="29" s="1"/>
  <c r="AI49" i="29" a="1"/>
  <c r="AI49" i="29" s="1"/>
  <c r="AI57" i="29" a="1"/>
  <c r="AI57" i="29" s="1"/>
  <c r="AI65" i="29" a="1"/>
  <c r="AI65" i="29" s="1"/>
  <c r="AI73" i="29" a="1"/>
  <c r="AI73" i="29" s="1"/>
  <c r="AI81" i="29" a="1"/>
  <c r="AI81" i="29" s="1"/>
  <c r="AI89" i="29" a="1"/>
  <c r="AI89" i="29" s="1"/>
  <c r="AI97" i="29" a="1"/>
  <c r="AI97" i="29" s="1"/>
  <c r="AI105" i="29" a="1"/>
  <c r="AI105" i="29" s="1"/>
  <c r="AI113" i="29" a="1"/>
  <c r="AI113" i="29" s="1"/>
  <c r="AI121" i="29" a="1"/>
  <c r="AI121" i="29" s="1"/>
  <c r="AI129" i="29" a="1"/>
  <c r="AI129" i="29" s="1"/>
  <c r="AI18" i="29" a="1"/>
  <c r="AI18" i="29" s="1"/>
  <c r="AI26" i="29" a="1"/>
  <c r="AI26" i="29" s="1"/>
  <c r="AI34" i="29" a="1"/>
  <c r="AI34" i="29" s="1"/>
  <c r="AI42" i="29" a="1"/>
  <c r="AI42" i="29" s="1"/>
  <c r="AI50" i="29" a="1"/>
  <c r="AI50" i="29" s="1"/>
  <c r="AI58" i="29" a="1"/>
  <c r="AI58" i="29" s="1"/>
  <c r="AI66" i="29" a="1"/>
  <c r="AI66" i="29" s="1"/>
  <c r="AI74" i="29" a="1"/>
  <c r="AI74" i="29" s="1"/>
  <c r="AI82" i="29" a="1"/>
  <c r="AI82" i="29" s="1"/>
  <c r="AI90" i="29" a="1"/>
  <c r="AI90" i="29" s="1"/>
  <c r="AI98" i="29" a="1"/>
  <c r="AI98" i="29" s="1"/>
  <c r="AI106" i="29" a="1"/>
  <c r="AI106" i="29" s="1"/>
  <c r="AI114" i="29" a="1"/>
  <c r="AI114" i="29" s="1"/>
  <c r="AI122" i="29" a="1"/>
  <c r="AI122" i="29" s="1"/>
  <c r="AI11" i="29" a="1"/>
  <c r="AI11" i="29" s="1"/>
  <c r="AI19" i="29" a="1"/>
  <c r="AI19" i="29" s="1"/>
  <c r="AI27" i="29" a="1"/>
  <c r="AI27" i="29" s="1"/>
  <c r="AI35" i="29" a="1"/>
  <c r="AI35" i="29" s="1"/>
  <c r="AI43" i="29" a="1"/>
  <c r="AI43" i="29" s="1"/>
  <c r="AI51" i="29" a="1"/>
  <c r="AI51" i="29" s="1"/>
  <c r="AI59" i="29" a="1"/>
  <c r="AI59" i="29" s="1"/>
  <c r="AI67" i="29" a="1"/>
  <c r="AI67" i="29" s="1"/>
  <c r="AI75" i="29" a="1"/>
  <c r="AI75" i="29" s="1"/>
  <c r="AI83" i="29" a="1"/>
  <c r="AI83" i="29" s="1"/>
  <c r="AI91" i="29" a="1"/>
  <c r="AI91" i="29" s="1"/>
  <c r="AI99" i="29" a="1"/>
  <c r="AI99" i="29" s="1"/>
  <c r="AI107" i="29" a="1"/>
  <c r="AI107" i="29" s="1"/>
  <c r="AI115" i="29" a="1"/>
  <c r="AI115" i="29" s="1"/>
  <c r="AI123" i="29" a="1"/>
  <c r="AI123" i="29" s="1"/>
  <c r="F29" i="29"/>
  <c r="X23" i="29"/>
  <c r="E23" i="29" s="1"/>
  <c r="F23" i="29"/>
  <c r="X24" i="29"/>
  <c r="E24" i="29" s="1"/>
  <c r="X25" i="29"/>
  <c r="E25" i="29" s="1"/>
  <c r="F25" i="29"/>
  <c r="X27" i="29"/>
  <c r="E27" i="29" s="1"/>
  <c r="D26" i="29"/>
  <c r="F21" i="29"/>
  <c r="D24" i="29"/>
  <c r="F27" i="29"/>
  <c r="X26" i="29"/>
  <c r="E26" i="29" s="1"/>
  <c r="D28" i="29"/>
  <c r="F24" i="29"/>
  <c r="X28" i="29"/>
  <c r="E28" i="29" s="1"/>
  <c r="D25" i="29"/>
  <c r="D29" i="29"/>
  <c r="W12" i="29"/>
  <c r="B33" i="29" s="1"/>
  <c r="D21" i="29"/>
  <c r="X21" i="29"/>
  <c r="E21" i="29" s="1"/>
  <c r="C11" i="29"/>
  <c r="W49" i="29"/>
  <c r="W47" i="29"/>
  <c r="W45" i="29"/>
  <c r="W43" i="29"/>
  <c r="W41" i="29"/>
  <c r="W39" i="29"/>
  <c r="W48" i="29"/>
  <c r="W50" i="29"/>
  <c r="X14" i="29"/>
  <c r="W38" i="29"/>
  <c r="W44" i="29"/>
  <c r="F20" i="29"/>
  <c r="W40" i="29"/>
  <c r="W46" i="29"/>
  <c r="W42" i="29"/>
  <c r="F9" i="29"/>
  <c r="AG146" i="29" s="1"/>
  <c r="D11" i="29"/>
  <c r="AG20" i="6"/>
  <c r="AG21" i="6"/>
  <c r="AB24" i="6"/>
  <c r="AJ24" i="6" s="1"/>
  <c r="AG22" i="6"/>
  <c r="AC19" i="6"/>
  <c r="AF19" i="6"/>
  <c r="AG19" i="6"/>
  <c r="AC20" i="6"/>
  <c r="AE91" i="6"/>
  <c r="AG23" i="6"/>
  <c r="AF94" i="6"/>
  <c r="AF95" i="6"/>
  <c r="AF96" i="6"/>
  <c r="AB91" i="6"/>
  <c r="AB22" i="6"/>
  <c r="AC92" i="6"/>
  <c r="AB23" i="6"/>
  <c r="AC93" i="6"/>
  <c r="AC23" i="6"/>
  <c r="AB92" i="6"/>
  <c r="AJ92" i="6" s="1"/>
  <c r="AC96" i="6"/>
  <c r="AC24" i="6"/>
  <c r="AB93" i="6"/>
  <c r="AJ93" i="6" s="1"/>
  <c r="AC91" i="6"/>
  <c r="AB94" i="6"/>
  <c r="AG91" i="6"/>
  <c r="AC21" i="6"/>
  <c r="AG24" i="6"/>
  <c r="AC94" i="6"/>
  <c r="AF20" i="6"/>
  <c r="AB95" i="6"/>
  <c r="AG92" i="6"/>
  <c r="AC22" i="6"/>
  <c r="AD91" i="6"/>
  <c r="AC95" i="6"/>
  <c r="AE84" i="6"/>
  <c r="AF21" i="6"/>
  <c r="AL21" i="6" s="1"/>
  <c r="AB96" i="6"/>
  <c r="AG93" i="6"/>
  <c r="AE85" i="6"/>
  <c r="AF22" i="6"/>
  <c r="AF91" i="6"/>
  <c r="AL91" i="6" s="1"/>
  <c r="AG94" i="6"/>
  <c r="AB20" i="6"/>
  <c r="AF23" i="6"/>
  <c r="AF92" i="6"/>
  <c r="AG95" i="6"/>
  <c r="AB21" i="6"/>
  <c r="AJ21" i="6" s="1"/>
  <c r="AF24" i="6"/>
  <c r="AF93" i="6"/>
  <c r="AG96" i="6"/>
  <c r="AD76" i="6"/>
  <c r="AE101" i="6"/>
  <c r="AE76" i="6"/>
  <c r="AE102" i="6"/>
  <c r="AE86" i="6"/>
  <c r="AE98" i="6"/>
  <c r="AE100" i="6"/>
  <c r="AE77" i="6"/>
  <c r="AE96" i="6"/>
  <c r="AE78" i="6"/>
  <c r="AE95" i="6"/>
  <c r="AE88" i="6"/>
  <c r="AE99" i="6"/>
  <c r="AE80" i="6"/>
  <c r="AE94" i="6"/>
  <c r="AE81" i="6"/>
  <c r="AE93" i="6"/>
  <c r="AE82" i="6"/>
  <c r="AE92" i="6"/>
  <c r="AE89" i="6"/>
  <c r="AE83" i="6"/>
  <c r="AG53" i="6"/>
  <c r="AE43" i="6"/>
  <c r="AE17" i="6"/>
  <c r="AD84" i="6"/>
  <c r="AE13" i="6"/>
  <c r="AE47" i="6"/>
  <c r="AE22" i="6"/>
  <c r="AK22" i="6" s="1"/>
  <c r="AD89" i="6"/>
  <c r="AE16" i="6"/>
  <c r="AE6" i="6"/>
  <c r="AE46" i="6"/>
  <c r="AE21" i="6"/>
  <c r="AD88" i="6"/>
  <c r="AK88" i="6" s="1"/>
  <c r="AE44" i="6"/>
  <c r="AE19" i="6"/>
  <c r="AD85" i="6"/>
  <c r="AK85" i="6" s="1"/>
  <c r="AE41" i="6"/>
  <c r="AD102" i="6"/>
  <c r="AD83" i="6"/>
  <c r="AE30" i="6"/>
  <c r="AE4" i="6"/>
  <c r="AE45" i="6"/>
  <c r="AE20" i="6"/>
  <c r="AD86" i="6"/>
  <c r="AE14" i="6"/>
  <c r="AE5" i="6"/>
  <c r="AE40" i="6"/>
  <c r="AD101" i="6"/>
  <c r="AD82" i="6"/>
  <c r="AK82" i="6" s="1"/>
  <c r="AE12" i="6"/>
  <c r="AE39" i="6"/>
  <c r="AD100" i="6"/>
  <c r="AK100" i="6" s="1"/>
  <c r="AD81" i="6"/>
  <c r="AE29" i="6"/>
  <c r="AE38" i="6"/>
  <c r="AD99" i="6"/>
  <c r="AD80" i="6"/>
  <c r="AE11" i="6"/>
  <c r="AE36" i="6"/>
  <c r="AD98" i="6"/>
  <c r="AD78" i="6"/>
  <c r="AE28" i="6"/>
  <c r="AE51" i="6"/>
  <c r="AE32" i="6"/>
  <c r="AD93" i="6"/>
  <c r="AK93" i="6" s="1"/>
  <c r="AE26" i="6"/>
  <c r="AE35" i="6"/>
  <c r="AD96" i="6"/>
  <c r="AK96" i="6" s="1"/>
  <c r="AD77" i="6"/>
  <c r="AE10" i="6"/>
  <c r="AE53" i="6"/>
  <c r="AE34" i="6"/>
  <c r="AD95" i="6"/>
  <c r="AK95" i="6" s="1"/>
  <c r="AE27" i="6"/>
  <c r="AE52" i="6"/>
  <c r="AE33" i="6"/>
  <c r="AD94" i="6"/>
  <c r="AE9" i="6"/>
  <c r="AE48" i="6"/>
  <c r="AE23" i="6"/>
  <c r="AE49" i="6"/>
  <c r="AE24" i="6"/>
  <c r="AD92" i="6"/>
  <c r="AE8" i="6"/>
  <c r="AC4" i="6"/>
  <c r="AC5" i="6"/>
  <c r="AG43" i="6"/>
  <c r="AL43" i="6" s="1"/>
  <c r="F59" i="28" s="1"/>
  <c r="AF51" i="6"/>
  <c r="AG46" i="6"/>
  <c r="AG51" i="6"/>
  <c r="AF35" i="6"/>
  <c r="AB89" i="6"/>
  <c r="AJ89" i="6" s="1"/>
  <c r="D105" i="28" s="1"/>
  <c r="AG27" i="6"/>
  <c r="AC77" i="6"/>
  <c r="AB32" i="6"/>
  <c r="AJ32" i="6" s="1"/>
  <c r="D48" i="28" s="1"/>
  <c r="AF89" i="6"/>
  <c r="AF53" i="6"/>
  <c r="AG89" i="6"/>
  <c r="AF27" i="6"/>
  <c r="AF32" i="6"/>
  <c r="AG84" i="6"/>
  <c r="AL84" i="6" s="1"/>
  <c r="F100" i="28" s="1"/>
  <c r="AF14" i="6"/>
  <c r="AB5" i="6"/>
  <c r="AC39" i="6"/>
  <c r="AB85" i="6"/>
  <c r="AC99" i="6"/>
  <c r="AJ99" i="6" s="1"/>
  <c r="D115" i="28" s="1"/>
  <c r="AG85" i="6"/>
  <c r="AL85" i="6" s="1"/>
  <c r="F101" i="28" s="1"/>
  <c r="AF99" i="6"/>
  <c r="AG39" i="6"/>
  <c r="AC46" i="6"/>
  <c r="AC51" i="6"/>
  <c r="AG99" i="6"/>
  <c r="AB12" i="6"/>
  <c r="AJ12" i="6" s="1"/>
  <c r="D28" i="28" s="1"/>
  <c r="AB17" i="6"/>
  <c r="AJ17" i="6" s="1"/>
  <c r="D33" i="28" s="1"/>
  <c r="AB27" i="6"/>
  <c r="AJ27" i="6" s="1"/>
  <c r="D43" i="28" s="1"/>
  <c r="AF12" i="6"/>
  <c r="AG12" i="6"/>
  <c r="AF17" i="6"/>
  <c r="AG14" i="6"/>
  <c r="AG17" i="6"/>
  <c r="AG32" i="6"/>
  <c r="AF39" i="6"/>
  <c r="AF81" i="6"/>
  <c r="AG81" i="6"/>
  <c r="AB44" i="6"/>
  <c r="AF5" i="6"/>
  <c r="AL5" i="6" s="1"/>
  <c r="F21" i="28" s="1"/>
  <c r="AG86" i="6"/>
  <c r="AL86" i="6" s="1"/>
  <c r="F102" i="28" s="1"/>
  <c r="AF9" i="6"/>
  <c r="AG9" i="6"/>
  <c r="AB13" i="6"/>
  <c r="AF16" i="6"/>
  <c r="AL16" i="6" s="1"/>
  <c r="F32" i="28" s="1"/>
  <c r="AF38" i="6"/>
  <c r="AG41" i="6"/>
  <c r="AB52" i="6"/>
  <c r="AG76" i="6"/>
  <c r="AB102" i="6"/>
  <c r="AC13" i="6"/>
  <c r="AC102" i="6"/>
  <c r="AC6" i="6"/>
  <c r="AF49" i="6"/>
  <c r="AL49" i="6" s="1"/>
  <c r="F65" i="28" s="1"/>
  <c r="AB84" i="6"/>
  <c r="AC76" i="6"/>
  <c r="AJ76" i="6" s="1"/>
  <c r="D92" i="28" s="1"/>
  <c r="AC9" i="6"/>
  <c r="AG33" i="6"/>
  <c r="AC41" i="6"/>
  <c r="AC44" i="6"/>
  <c r="AC82" i="6"/>
  <c r="AB38" i="6"/>
  <c r="AJ38" i="6" s="1"/>
  <c r="D54" i="28" s="1"/>
  <c r="AF44" i="6"/>
  <c r="AL44" i="6" s="1"/>
  <c r="F60" i="28" s="1"/>
  <c r="AF41" i="6"/>
  <c r="AL41" i="6" s="1"/>
  <c r="F57" i="28" s="1"/>
  <c r="AB49" i="6"/>
  <c r="AJ49" i="6" s="1"/>
  <c r="D65" i="28" s="1"/>
  <c r="AF76" i="6"/>
  <c r="AG49" i="6"/>
  <c r="AC84" i="6"/>
  <c r="AF102" i="6"/>
  <c r="AL102" i="6" s="1"/>
  <c r="F118" i="28" s="1"/>
  <c r="AC81" i="6"/>
  <c r="AJ81" i="6" s="1"/>
  <c r="D97" i="28" s="1"/>
  <c r="AC33" i="6"/>
  <c r="AB100" i="6"/>
  <c r="AB82" i="6"/>
  <c r="AF46" i="6"/>
  <c r="AG101" i="6"/>
  <c r="AL101" i="6" s="1"/>
  <c r="F117" i="28" s="1"/>
  <c r="AC85" i="6"/>
  <c r="AC100" i="6"/>
  <c r="AF82" i="6"/>
  <c r="AL82" i="6" s="1"/>
  <c r="F98" i="28" s="1"/>
  <c r="AF100" i="6"/>
  <c r="AL100" i="6" s="1"/>
  <c r="F116" i="28" s="1"/>
  <c r="AB80" i="6"/>
  <c r="AJ80" i="6" s="1"/>
  <c r="D96" i="28" s="1"/>
  <c r="AC80" i="6"/>
  <c r="AB83" i="6"/>
  <c r="AB98" i="6"/>
  <c r="AC83" i="6"/>
  <c r="AB86" i="6"/>
  <c r="AC88" i="6"/>
  <c r="AC98" i="6"/>
  <c r="AB101" i="6"/>
  <c r="AC86" i="6"/>
  <c r="AC101" i="6"/>
  <c r="AF80" i="6"/>
  <c r="AL80" i="6" s="1"/>
  <c r="F96" i="28" s="1"/>
  <c r="AB88" i="6"/>
  <c r="AF83" i="6"/>
  <c r="AL83" i="6" s="1"/>
  <c r="F99" i="28" s="1"/>
  <c r="AF88" i="6"/>
  <c r="AL88" i="6" s="1"/>
  <c r="F104" i="28" s="1"/>
  <c r="AF98" i="6"/>
  <c r="AL98" i="6" s="1"/>
  <c r="F114" i="28" s="1"/>
  <c r="AB78" i="6"/>
  <c r="AC78" i="6"/>
  <c r="AF78" i="6"/>
  <c r="AL78" i="6" s="1"/>
  <c r="F94" i="28" s="1"/>
  <c r="AB77" i="6"/>
  <c r="AB53" i="6"/>
  <c r="AJ53" i="6" s="1"/>
  <c r="D69" i="28" s="1"/>
  <c r="AF77" i="6"/>
  <c r="AL77" i="6" s="1"/>
  <c r="F93" i="28" s="1"/>
  <c r="AG8" i="6"/>
  <c r="AB40" i="6"/>
  <c r="AB36" i="6"/>
  <c r="AJ36" i="6" s="1"/>
  <c r="D52" i="28" s="1"/>
  <c r="AC40" i="6"/>
  <c r="AC11" i="6"/>
  <c r="AB28" i="6"/>
  <c r="AC30" i="6"/>
  <c r="AC36" i="6"/>
  <c r="AF40" i="6"/>
  <c r="AG47" i="6"/>
  <c r="AF47" i="6"/>
  <c r="AB11" i="6"/>
  <c r="AF13" i="6"/>
  <c r="AL13" i="6" s="1"/>
  <c r="F29" i="28" s="1"/>
  <c r="AC28" i="6"/>
  <c r="AF34" i="6"/>
  <c r="AL34" i="6" s="1"/>
  <c r="F50" i="28" s="1"/>
  <c r="AG40" i="6"/>
  <c r="AC43" i="6"/>
  <c r="AB43" i="6"/>
  <c r="AB45" i="6"/>
  <c r="AB47" i="6"/>
  <c r="AC26" i="6"/>
  <c r="AG26" i="6"/>
  <c r="AL26" i="6" s="1"/>
  <c r="F42" i="28" s="1"/>
  <c r="AC45" i="6"/>
  <c r="AC47" i="6"/>
  <c r="AC48" i="6"/>
  <c r="AG48" i="6"/>
  <c r="AC34" i="6"/>
  <c r="AB34" i="6"/>
  <c r="AG36" i="6"/>
  <c r="AB26" i="6"/>
  <c r="AF28" i="6"/>
  <c r="AL28" i="6" s="1"/>
  <c r="F44" i="28" s="1"/>
  <c r="AG30" i="6"/>
  <c r="AL30" i="6" s="1"/>
  <c r="F46" i="28" s="1"/>
  <c r="AB30" i="6"/>
  <c r="AG11" i="6"/>
  <c r="AL11" i="6" s="1"/>
  <c r="F27" i="28" s="1"/>
  <c r="AG45" i="6"/>
  <c r="AL45" i="6" s="1"/>
  <c r="F61" i="28" s="1"/>
  <c r="AG52" i="6"/>
  <c r="AF52" i="6"/>
  <c r="AF33" i="6"/>
  <c r="AG35" i="6"/>
  <c r="AB35" i="6"/>
  <c r="AB8" i="6"/>
  <c r="AB10" i="6"/>
  <c r="AJ10" i="6" s="1"/>
  <c r="D26" i="28" s="1"/>
  <c r="AC16" i="6"/>
  <c r="AB16" i="6"/>
  <c r="AB33" i="6"/>
  <c r="AC35" i="6"/>
  <c r="AC52" i="6"/>
  <c r="AC29" i="6"/>
  <c r="AB29" i="6"/>
  <c r="AC8" i="6"/>
  <c r="AG38" i="6"/>
  <c r="AG10" i="6"/>
  <c r="AF10" i="6"/>
  <c r="AC14" i="6"/>
  <c r="AB14" i="6"/>
  <c r="AF8" i="6"/>
  <c r="AF29" i="6"/>
  <c r="AL29" i="6" s="1"/>
  <c r="F45" i="28" s="1"/>
  <c r="AF48" i="6"/>
  <c r="AL48" i="6" s="1"/>
  <c r="F64" i="28" s="1"/>
  <c r="AB9" i="6"/>
  <c r="AB41" i="6"/>
  <c r="AJ41" i="6" s="1"/>
  <c r="D57" i="28" s="1"/>
  <c r="AB46" i="6"/>
  <c r="AB51" i="6"/>
  <c r="AG4" i="6"/>
  <c r="AL4" i="6" s="1"/>
  <c r="F20" i="28" s="1"/>
  <c r="AB4" i="6"/>
  <c r="AB6" i="6"/>
  <c r="AG6" i="6"/>
  <c r="AL6" i="6" s="1"/>
  <c r="F22" i="28" s="1"/>
  <c r="AK92" i="6" l="1"/>
  <c r="E108" i="28" s="1"/>
  <c r="AJ22" i="6"/>
  <c r="D38" i="28" s="1"/>
  <c r="AK10" i="6"/>
  <c r="AJ91" i="6"/>
  <c r="AJ20" i="6"/>
  <c r="AK83" i="6"/>
  <c r="AJ19" i="6"/>
  <c r="D35" i="28" s="1"/>
  <c r="AK51" i="6"/>
  <c r="E67" i="28" s="1"/>
  <c r="AL92" i="6"/>
  <c r="F108" i="28" s="1"/>
  <c r="AL20" i="6"/>
  <c r="AK33" i="6"/>
  <c r="AK47" i="6"/>
  <c r="AK5" i="6"/>
  <c r="AK46" i="6"/>
  <c r="E62" i="28" s="1"/>
  <c r="AK12" i="6"/>
  <c r="AK23" i="6"/>
  <c r="E39" i="28" s="1"/>
  <c r="AK21" i="6"/>
  <c r="AK14" i="6"/>
  <c r="E30" i="28" s="1"/>
  <c r="AK99" i="6"/>
  <c r="E115" i="28" s="1"/>
  <c r="AK84" i="6"/>
  <c r="E100" i="28" s="1"/>
  <c r="AK40" i="6"/>
  <c r="E56" i="28" s="1"/>
  <c r="AK17" i="6"/>
  <c r="E33" i="28" s="1"/>
  <c r="AK6" i="6"/>
  <c r="AK32" i="6"/>
  <c r="AJ23" i="6"/>
  <c r="D39" i="28" s="1"/>
  <c r="AK102" i="6"/>
  <c r="E118" i="28" s="1"/>
  <c r="AK16" i="6"/>
  <c r="AK9" i="6"/>
  <c r="AK81" i="6"/>
  <c r="AL22" i="6"/>
  <c r="AJ94" i="6"/>
  <c r="D110" i="28" s="1"/>
  <c r="AK28" i="6"/>
  <c r="E44" i="28" s="1"/>
  <c r="AK94" i="6"/>
  <c r="E110" i="28" s="1"/>
  <c r="AL23" i="6"/>
  <c r="F39" i="28" s="1"/>
  <c r="AL95" i="6"/>
  <c r="AK20" i="6"/>
  <c r="AK30" i="6"/>
  <c r="E46" i="28" s="1"/>
  <c r="AK29" i="6"/>
  <c r="E45" i="28" s="1"/>
  <c r="AK77" i="6"/>
  <c r="AL94" i="6"/>
  <c r="F110" i="28" s="1"/>
  <c r="AK8" i="6"/>
  <c r="E24" i="28" s="1"/>
  <c r="AL53" i="6"/>
  <c r="F69" i="28" s="1"/>
  <c r="AK53" i="6"/>
  <c r="E69" i="28" s="1"/>
  <c r="AK4" i="6"/>
  <c r="AK101" i="6"/>
  <c r="AK76" i="6"/>
  <c r="E92" i="28" s="1"/>
  <c r="AK26" i="6"/>
  <c r="E42" i="28" s="1"/>
  <c r="AK44" i="6"/>
  <c r="E60" i="28" s="1"/>
  <c r="AL93" i="6"/>
  <c r="F109" i="28" s="1"/>
  <c r="AK43" i="6"/>
  <c r="E59" i="28" s="1"/>
  <c r="AL19" i="6"/>
  <c r="F35" i="28" s="1"/>
  <c r="AK78" i="6"/>
  <c r="AK80" i="6"/>
  <c r="E96" i="28" s="1"/>
  <c r="AK27" i="6"/>
  <c r="E43" i="28" s="1"/>
  <c r="AK35" i="6"/>
  <c r="E51" i="28" s="1"/>
  <c r="AK98" i="6"/>
  <c r="AK86" i="6"/>
  <c r="E102" i="28" s="1"/>
  <c r="AK89" i="6"/>
  <c r="E105" i="28" s="1"/>
  <c r="AK45" i="6"/>
  <c r="AK19" i="6"/>
  <c r="AJ95" i="6"/>
  <c r="AK13" i="6"/>
  <c r="E29" i="28" s="1"/>
  <c r="AK52" i="6"/>
  <c r="E68" i="28" s="1"/>
  <c r="AK34" i="6"/>
  <c r="E50" i="28" s="1"/>
  <c r="E112" i="28"/>
  <c r="AK91" i="6"/>
  <c r="E107" i="28" s="1"/>
  <c r="AL24" i="6"/>
  <c r="F40" i="28" s="1"/>
  <c r="F111" i="28"/>
  <c r="E93" i="28"/>
  <c r="AJ96" i="6"/>
  <c r="D112" i="28" s="1"/>
  <c r="D40" i="28"/>
  <c r="AL96" i="6"/>
  <c r="F112" i="28" s="1"/>
  <c r="D36" i="28"/>
  <c r="X43" i="29"/>
  <c r="C42" i="29" s="1"/>
  <c r="Y43" i="29"/>
  <c r="AD43" i="29" s="1"/>
  <c r="Y46" i="29"/>
  <c r="AD46" i="29" s="1"/>
  <c r="X46" i="29"/>
  <c r="C45" i="29" s="1"/>
  <c r="X40" i="29"/>
  <c r="C39" i="29" s="1"/>
  <c r="Y40" i="29"/>
  <c r="AD40" i="29" s="1"/>
  <c r="Y44" i="29"/>
  <c r="AD44" i="29" s="1"/>
  <c r="X44" i="29"/>
  <c r="X41" i="29"/>
  <c r="C40" i="29" s="1"/>
  <c r="Y41" i="29"/>
  <c r="AD41" i="29" s="1"/>
  <c r="X45" i="29"/>
  <c r="C44" i="29" s="1"/>
  <c r="Y45" i="29"/>
  <c r="AD45" i="29" s="1"/>
  <c r="Y38" i="29"/>
  <c r="AD38" i="29" s="1"/>
  <c r="X38" i="29"/>
  <c r="C37" i="29" s="1"/>
  <c r="X42" i="29"/>
  <c r="C41" i="29" s="1"/>
  <c r="Y42" i="29"/>
  <c r="AD42" i="29" s="1"/>
  <c r="X47" i="29"/>
  <c r="C46" i="29" s="1"/>
  <c r="Y47" i="29"/>
  <c r="AD47" i="29" s="1"/>
  <c r="X49" i="29"/>
  <c r="C48" i="29" s="1"/>
  <c r="Y49" i="29"/>
  <c r="AD49" i="29" s="1"/>
  <c r="Y50" i="29"/>
  <c r="AD50" i="29" s="1"/>
  <c r="X50" i="29"/>
  <c r="Y48" i="29"/>
  <c r="AD48" i="29" s="1"/>
  <c r="X48" i="29"/>
  <c r="C47" i="29" s="1"/>
  <c r="Y39" i="29"/>
  <c r="AD39" i="29" s="1"/>
  <c r="X39" i="29"/>
  <c r="C38" i="29" s="1"/>
  <c r="D107" i="28"/>
  <c r="F37" i="28"/>
  <c r="C43" i="29"/>
  <c r="AK146" i="29"/>
  <c r="D17" i="29"/>
  <c r="AJ5" i="6"/>
  <c r="D21" i="28" s="1"/>
  <c r="E49" i="28"/>
  <c r="E55" i="28"/>
  <c r="E35" i="28"/>
  <c r="E38" i="28"/>
  <c r="E63" i="28"/>
  <c r="E36" i="28"/>
  <c r="E25" i="28"/>
  <c r="AJ85" i="6"/>
  <c r="D101" i="28" s="1"/>
  <c r="AL39" i="6"/>
  <c r="F55" i="28" s="1"/>
  <c r="AJ9" i="6"/>
  <c r="D25" i="28" s="1"/>
  <c r="F38" i="28"/>
  <c r="D108" i="28"/>
  <c r="F107" i="28"/>
  <c r="AL17" i="6"/>
  <c r="F33" i="28" s="1"/>
  <c r="AL81" i="6"/>
  <c r="F97" i="28" s="1"/>
  <c r="AL33" i="6"/>
  <c r="F49" i="28" s="1"/>
  <c r="AL51" i="6"/>
  <c r="F67" i="28" s="1"/>
  <c r="E22" i="28"/>
  <c r="D55" i="28"/>
  <c r="AJ77" i="6"/>
  <c r="D93" i="28" s="1"/>
  <c r="E97" i="28"/>
  <c r="AL35" i="6"/>
  <c r="F51" i="28" s="1"/>
  <c r="AL46" i="6"/>
  <c r="F62" i="28" s="1"/>
  <c r="AL27" i="6"/>
  <c r="F43" i="28" s="1"/>
  <c r="AL38" i="6"/>
  <c r="F54" i="28" s="1"/>
  <c r="E48" i="28"/>
  <c r="AJ13" i="6"/>
  <c r="D29" i="28" s="1"/>
  <c r="AL99" i="6"/>
  <c r="F115" i="28" s="1"/>
  <c r="E21" i="28"/>
  <c r="AL89" i="6"/>
  <c r="F105" i="28" s="1"/>
  <c r="AL76" i="6"/>
  <c r="F92" i="28" s="1"/>
  <c r="AJ47" i="6"/>
  <c r="D63" i="28" s="1"/>
  <c r="AL32" i="6"/>
  <c r="F48" i="28" s="1"/>
  <c r="AJ51" i="6"/>
  <c r="D67" i="28" s="1"/>
  <c r="AL14" i="6"/>
  <c r="F30" i="28" s="1"/>
  <c r="AJ46" i="6"/>
  <c r="D62" i="28" s="1"/>
  <c r="E32" i="28"/>
  <c r="E27" i="28"/>
  <c r="AL12" i="6"/>
  <c r="F28" i="28" s="1"/>
  <c r="D111" i="28"/>
  <c r="AL9" i="6"/>
  <c r="F25" i="28" s="1"/>
  <c r="E28" i="28"/>
  <c r="AJ84" i="6"/>
  <c r="D100" i="28" s="1"/>
  <c r="AJ6" i="6"/>
  <c r="D22" i="28" s="1"/>
  <c r="AJ82" i="6"/>
  <c r="D98" i="28" s="1"/>
  <c r="AJ44" i="6"/>
  <c r="D60" i="28" s="1"/>
  <c r="AJ52" i="6"/>
  <c r="D68" i="28" s="1"/>
  <c r="AJ100" i="6"/>
  <c r="D116" i="28" s="1"/>
  <c r="AJ33" i="6"/>
  <c r="D49" i="28" s="1"/>
  <c r="AJ102" i="6"/>
  <c r="D118" i="28" s="1"/>
  <c r="AJ86" i="6"/>
  <c r="D102" i="28" s="1"/>
  <c r="AJ29" i="6"/>
  <c r="D45" i="28" s="1"/>
  <c r="D37" i="28"/>
  <c r="AL10" i="6"/>
  <c r="F26" i="28" s="1"/>
  <c r="AJ30" i="6"/>
  <c r="D46" i="28" s="1"/>
  <c r="E117" i="28"/>
  <c r="E94" i="28"/>
  <c r="E116" i="28"/>
  <c r="E111" i="28"/>
  <c r="AL47" i="6"/>
  <c r="F63" i="28" s="1"/>
  <c r="AJ43" i="6"/>
  <c r="D59" i="28" s="1"/>
  <c r="AL8" i="6"/>
  <c r="F24" i="28" s="1"/>
  <c r="AJ78" i="6"/>
  <c r="D94" i="28" s="1"/>
  <c r="AJ45" i="6"/>
  <c r="D61" i="28" s="1"/>
  <c r="E61" i="28"/>
  <c r="E109" i="28"/>
  <c r="AJ16" i="6"/>
  <c r="D32" i="28" s="1"/>
  <c r="E54" i="28"/>
  <c r="E37" i="28"/>
  <c r="AJ28" i="6"/>
  <c r="D44" i="28" s="1"/>
  <c r="D109" i="28"/>
  <c r="F36" i="28"/>
  <c r="AJ88" i="6"/>
  <c r="D104" i="28" s="1"/>
  <c r="AJ101" i="6"/>
  <c r="D117" i="28" s="1"/>
  <c r="AJ35" i="6"/>
  <c r="D51" i="28" s="1"/>
  <c r="AJ26" i="6"/>
  <c r="D42" i="28" s="1"/>
  <c r="E101" i="28"/>
  <c r="AJ98" i="6"/>
  <c r="D114" i="28" s="1"/>
  <c r="E114" i="28"/>
  <c r="AJ83" i="6"/>
  <c r="D99" i="28" s="1"/>
  <c r="E104" i="28"/>
  <c r="E98" i="28"/>
  <c r="E99" i="28"/>
  <c r="AJ14" i="6"/>
  <c r="D30" i="28" s="1"/>
  <c r="AJ34" i="6"/>
  <c r="D50" i="28" s="1"/>
  <c r="AL52" i="6"/>
  <c r="F68" i="28" s="1"/>
  <c r="AJ11" i="6"/>
  <c r="D27" i="28" s="1"/>
  <c r="AJ8" i="6"/>
  <c r="D24" i="28" s="1"/>
  <c r="AL40" i="6"/>
  <c r="F56" i="28" s="1"/>
  <c r="E26" i="28"/>
  <c r="AJ40" i="6"/>
  <c r="D56" i="28" s="1"/>
  <c r="AJ4" i="6"/>
  <c r="D20" i="28" s="1"/>
  <c r="E20" i="28"/>
  <c r="Z39" i="29" l="1" a="1"/>
  <c r="Z39" i="29" s="1"/>
  <c r="E38" i="29" s="1"/>
  <c r="AA39" i="29" a="1"/>
  <c r="AA39" i="29" s="1"/>
  <c r="AJ134" i="29" s="1"/>
  <c r="Z45" i="29" a="1"/>
  <c r="Z45" i="29" s="1"/>
  <c r="E44" i="29" s="1"/>
  <c r="AA45" i="29" a="1"/>
  <c r="AA45" i="29" s="1"/>
  <c r="AJ140" i="29" s="1"/>
  <c r="AA42" i="29" a="1"/>
  <c r="AA42" i="29" s="1"/>
  <c r="AJ137" i="29" s="1"/>
  <c r="Z42" i="29" a="1"/>
  <c r="Z42" i="29" s="1"/>
  <c r="Z41" i="29" a="1"/>
  <c r="Z41" i="29" s="1"/>
  <c r="AA41" i="29" a="1"/>
  <c r="AA41" i="29" s="1"/>
  <c r="AJ136" i="29" s="1"/>
  <c r="AA38" i="29" a="1"/>
  <c r="AA38" i="29" s="1"/>
  <c r="AJ133" i="29" s="1"/>
  <c r="Z38" i="29" a="1"/>
  <c r="Z38" i="29" s="1"/>
  <c r="E37" i="29" s="1"/>
  <c r="Z46" i="29" a="1"/>
  <c r="Z46" i="29" s="1"/>
  <c r="E45" i="29" s="1"/>
  <c r="AA46" i="29" a="1"/>
  <c r="AA46" i="29" s="1"/>
  <c r="AJ141" i="29" s="1"/>
  <c r="Z44" i="29" a="1"/>
  <c r="Z44" i="29" s="1"/>
  <c r="E43" i="29" s="1"/>
  <c r="AA44" i="29" a="1"/>
  <c r="AA44" i="29" s="1"/>
  <c r="AJ139" i="29" s="1"/>
  <c r="AA43" i="29" a="1"/>
  <c r="AA43" i="29" s="1"/>
  <c r="AJ138" i="29" s="1"/>
  <c r="Z43" i="29" a="1"/>
  <c r="Z43" i="29" s="1"/>
  <c r="E42" i="29" s="1"/>
  <c r="Z49" i="29" a="1"/>
  <c r="Z49" i="29" s="1"/>
  <c r="E48" i="29" s="1"/>
  <c r="AA49" i="29" a="1"/>
  <c r="AA49" i="29" s="1"/>
  <c r="AJ144" i="29" s="1"/>
  <c r="AA40" i="29" a="1"/>
  <c r="AA40" i="29" s="1"/>
  <c r="AJ135" i="29" s="1"/>
  <c r="Z40" i="29" a="1"/>
  <c r="Z40" i="29" s="1"/>
  <c r="E39" i="29" s="1"/>
  <c r="Z48" i="29" a="1"/>
  <c r="Z48" i="29" s="1"/>
  <c r="AA48" i="29" a="1"/>
  <c r="AA48" i="29" s="1"/>
  <c r="AJ143" i="29" s="1"/>
  <c r="Z47" i="29" a="1"/>
  <c r="Z47" i="29" s="1"/>
  <c r="AA47" i="29" a="1"/>
  <c r="AA47" i="29" s="1"/>
  <c r="AJ142" i="29" s="1"/>
  <c r="AA50" i="29" a="1"/>
  <c r="AA50" i="29" s="1"/>
  <c r="AJ145" i="29" s="1"/>
  <c r="Z50" i="29" a="1"/>
  <c r="Z50" i="29" s="1"/>
  <c r="AG145" i="29"/>
  <c r="E46" i="29"/>
  <c r="E40" i="29"/>
  <c r="E41" i="29"/>
  <c r="E47" i="29"/>
  <c r="AH131" i="29" l="1"/>
  <c r="B47" i="29"/>
  <c r="AG143" i="29"/>
  <c r="F44" i="29"/>
  <c r="F45" i="29"/>
  <c r="B43" i="29"/>
  <c r="AG139" i="29"/>
  <c r="B44" i="29"/>
  <c r="AG140" i="29"/>
  <c r="F43" i="29"/>
  <c r="F39" i="29"/>
  <c r="B41" i="29"/>
  <c r="AG137" i="29"/>
  <c r="F37" i="29"/>
  <c r="B37" i="29"/>
  <c r="AG133" i="29"/>
  <c r="F40" i="29"/>
  <c r="F38" i="29"/>
  <c r="F46" i="29"/>
  <c r="B39" i="29"/>
  <c r="AG135" i="29"/>
  <c r="F42" i="29"/>
  <c r="AG138" i="29"/>
  <c r="B42" i="29"/>
  <c r="F48" i="29"/>
  <c r="AG141" i="29"/>
  <c r="B45" i="29"/>
  <c r="B40" i="29"/>
  <c r="AG136" i="29"/>
  <c r="F41" i="29"/>
  <c r="AG142" i="29"/>
  <c r="B46" i="29"/>
  <c r="F47" i="29"/>
  <c r="AG144" i="29"/>
  <c r="B48" i="29"/>
  <c r="B38" i="29"/>
  <c r="AG134" i="29"/>
  <c r="H3" i="26"/>
  <c r="H5" i="26"/>
  <c r="H6" i="26"/>
  <c r="H7" i="26"/>
  <c r="H8" i="26"/>
  <c r="H9" i="26"/>
  <c r="H11" i="26"/>
  <c r="H12" i="26"/>
  <c r="H13" i="26"/>
  <c r="H14" i="26"/>
  <c r="H15" i="26"/>
  <c r="H16" i="26"/>
  <c r="H18" i="26"/>
  <c r="H19" i="26"/>
  <c r="H20" i="26"/>
  <c r="H21" i="26"/>
  <c r="H22" i="26"/>
  <c r="H24" i="26"/>
  <c r="H25" i="26"/>
  <c r="H26" i="26"/>
  <c r="H27" i="26"/>
  <c r="H28" i="26"/>
  <c r="H29" i="26"/>
  <c r="H30" i="26"/>
  <c r="H31" i="26"/>
  <c r="H32" i="26"/>
  <c r="H33" i="26"/>
  <c r="H34" i="26"/>
  <c r="H35" i="26"/>
  <c r="H36" i="26"/>
  <c r="H37" i="26"/>
  <c r="H38" i="26"/>
  <c r="H39" i="26"/>
  <c r="H40" i="26"/>
  <c r="H41" i="26"/>
  <c r="H42" i="26"/>
  <c r="H43"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AH146" i="29" l="1"/>
  <c r="AH132" i="29"/>
  <c r="AD2" i="6"/>
  <c r="AI2" i="6" s="1"/>
  <c r="C11" i="28" s="1"/>
  <c r="AL3" i="6"/>
  <c r="F19" i="28" s="1"/>
  <c r="AK3" i="6"/>
  <c r="E19" i="28" s="1"/>
  <c r="AJ3" i="6"/>
  <c r="D19" i="28" s="1"/>
  <c r="AI3" i="6"/>
  <c r="C19"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<sst xmlns="http://schemas.openxmlformats.org/spreadsheetml/2006/main" count="98894" uniqueCount="912">
  <si>
    <t>TrustName</t>
  </si>
  <si>
    <t>Target</t>
  </si>
  <si>
    <t>Indicator</t>
  </si>
  <si>
    <t>TrustCode</t>
  </si>
  <si>
    <t>Trust comes from dashboard page, Cell C10</t>
  </si>
  <si>
    <t>PS</t>
  </si>
  <si>
    <t>NR</t>
  </si>
  <si>
    <t>NHS</t>
  </si>
  <si>
    <t xml:space="preserve">Cancer Outcomes and Services Dataset </t>
  </si>
  <si>
    <t>COSD</t>
  </si>
  <si>
    <t>Description</t>
  </si>
  <si>
    <t>Acronym</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</si>
  <si>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</si>
  <si>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No</t>
  </si>
  <si>
    <t>0</t>
  </si>
  <si>
    <t>1</t>
  </si>
  <si>
    <t>2</t>
  </si>
  <si>
    <t>3</t>
  </si>
  <si>
    <t>4</t>
  </si>
  <si>
    <t>NAoMe</t>
  </si>
  <si>
    <t>User Guide</t>
  </si>
  <si>
    <t>Year-Qtr</t>
  </si>
  <si>
    <t>WHO Performance Status</t>
  </si>
  <si>
    <t>National Audit of Metastatic Breast Cancer</t>
  </si>
  <si>
    <t>National Health Service</t>
  </si>
  <si>
    <t>Table of contents</t>
  </si>
  <si>
    <t>Acknowledgements</t>
  </si>
  <si>
    <t>Cohort</t>
  </si>
  <si>
    <t>NAoMe_initial_cohort</t>
  </si>
  <si>
    <t>RCF</t>
  </si>
  <si>
    <t>Airedale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</si>
  <si>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</si>
  <si>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</si>
  <si>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</si>
  <si>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</si>
  <si>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</si>
  <si>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</si>
  <si>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</si>
  <si>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</si>
  <si>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</si>
  <si>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</si>
  <si>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RXL</t>
  </si>
  <si>
    <t>Blackpool Teaching Hospitals NHS Foundation Trust</t>
  </si>
  <si>
    <t>RMC</t>
  </si>
  <si>
    <t>Bolton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</si>
  <si>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</si>
  <si>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</si>
  <si>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</si>
  <si>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</si>
  <si>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</si>
  <si>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</si>
  <si>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</si>
  <si>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</si>
  <si>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</si>
  <si>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</si>
  <si>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</si>
  <si>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</si>
  <si>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</si>
  <si>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</si>
  <si>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</si>
  <si>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</si>
  <si>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</si>
  <si>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</si>
  <si>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</si>
  <si>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</si>
  <si>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</si>
  <si>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</si>
  <si>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</si>
  <si>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</si>
  <si>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</si>
  <si>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</si>
  <si>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</si>
  <si>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</si>
  <si>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</si>
  <si>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</si>
  <si>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</si>
  <si>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</si>
  <si>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</si>
  <si>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</si>
  <si>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RWH</t>
  </si>
  <si>
    <t>East and North Hertfordshire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</si>
  <si>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</si>
  <si>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</si>
  <si>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</si>
  <si>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</si>
  <si>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</si>
  <si>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</si>
  <si>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</si>
  <si>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</si>
  <si>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</si>
  <si>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</si>
  <si>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</si>
  <si>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</si>
  <si>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</si>
  <si>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</si>
  <si>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</si>
  <si>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</si>
  <si>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</si>
  <si>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</si>
  <si>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</si>
  <si>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</si>
  <si>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</si>
  <si>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</si>
  <si>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</si>
  <si>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</si>
  <si>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</si>
  <si>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</si>
  <si>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</si>
  <si>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</si>
  <si>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</si>
  <si>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</si>
  <si>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</si>
  <si>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</si>
  <si>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</si>
  <si>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</si>
  <si>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</si>
  <si>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</si>
  <si>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REM</t>
  </si>
  <si>
    <t>Liverpool University Hospitals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</si>
  <si>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</si>
  <si>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</si>
  <si>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</si>
  <si>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</si>
  <si>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</si>
  <si>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</si>
  <si>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</si>
  <si>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</si>
  <si>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</si>
  <si>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</si>
  <si>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RBT</t>
  </si>
  <si>
    <t>Mid Cheshire Hospitals NHS Foundation Trust</t>
  </si>
  <si>
    <t>RXF</t>
  </si>
  <si>
    <t>Mid Yorkshire Teaching NHS Trust</t>
  </si>
  <si>
    <t>RAJ</t>
  </si>
  <si>
    <t>Mid and South Essex NHS Foundation Trust</t>
  </si>
  <si>
    <t>RD8</t>
  </si>
  <si>
    <t>Milton Keynes University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</si>
  <si>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</si>
  <si>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</si>
  <si>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</si>
  <si>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</si>
  <si>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</si>
  <si>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</si>
  <si>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</si>
  <si>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</si>
  <si>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</si>
  <si>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</si>
  <si>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</si>
  <si>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</si>
  <si>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</si>
  <si>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</si>
  <si>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</si>
  <si>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</si>
  <si>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</si>
  <si>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</si>
  <si>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</si>
  <si>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</si>
  <si>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</si>
  <si>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</si>
  <si>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</si>
  <si>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NHS Trust</t>
  </si>
  <si>
    <t>RHW</t>
  </si>
  <si>
    <t>Royal Berkshire NHS Foundation Trust</t>
  </si>
  <si>
    <t>REF</t>
  </si>
  <si>
    <t>Royal Cornwall Hospitals NHS Trust</t>
  </si>
  <si>
    <t>RH8</t>
  </si>
  <si>
    <t>Royal Devon University Healthcare NHS Foundation Trust</t>
  </si>
  <si>
    <t>RAL</t>
  </si>
  <si>
    <t>Royal Free London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</si>
  <si>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</si>
  <si>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</si>
  <si>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</si>
  <si>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</si>
  <si>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</si>
  <si>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</si>
  <si>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</si>
  <si>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</si>
  <si>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</si>
  <si>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</si>
  <si>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</si>
  <si>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</si>
  <si>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</si>
  <si>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</si>
  <si>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</si>
  <si>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</si>
  <si>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RJC</t>
  </si>
  <si>
    <t>South Warwickshire University NHS Foundation Trust</t>
  </si>
  <si>
    <t>RJ7</t>
  </si>
  <si>
    <t>St Georges University Hospitals NHS Foundation Trust</t>
  </si>
  <si>
    <t>RTP</t>
  </si>
  <si>
    <t>Surrey and Sussex Healthcare NHS Trust</t>
  </si>
  <si>
    <t>RMP</t>
  </si>
  <si>
    <t>Tameside and Glossop Integrated Care NHS Foundation Trust</t>
  </si>
  <si>
    <t>RNA</t>
  </si>
  <si>
    <t>RAS</t>
  </si>
  <si>
    <t>RTD</t>
  </si>
  <si>
    <t>RQW</t>
  </si>
  <si>
    <t>RCX</t>
  </si>
  <si>
    <t>RFR</t>
  </si>
  <si>
    <t>RPY</t>
  </si>
  <si>
    <t>RL4</t>
  </si>
  <si>
    <t>RXW</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</si>
  <si>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</si>
  <si>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</si>
  <si>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</si>
  <si>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</si>
  <si>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</si>
  <si>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</si>
  <si>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</si>
  <si>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</si>
  <si>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</si>
  <si>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</si>
  <si>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</si>
  <si>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</si>
  <si>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</si>
  <si>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</si>
  <si>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</si>
  <si>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</si>
  <si>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</si>
  <si>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</si>
  <si>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</si>
  <si>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</si>
  <si>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</si>
  <si>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</si>
  <si>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</si>
  <si>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</si>
  <si>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</si>
  <si>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</si>
  <si>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</si>
  <si>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</si>
  <si>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</si>
  <si>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</si>
  <si>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</si>
  <si>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</si>
  <si>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</si>
  <si>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</si>
  <si>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</si>
  <si>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</si>
  <si>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</si>
  <si>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</si>
  <si>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</si>
  <si>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</si>
  <si>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</si>
  <si>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</si>
  <si>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</si>
  <si>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</si>
  <si>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</si>
  <si>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</si>
  <si>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CancerAllianceCode</t>
  </si>
  <si>
    <t>CancerAllianceName</t>
  </si>
  <si>
    <t>indicator</t>
  </si>
  <si>
    <t>indicator_items</t>
  </si>
  <si>
    <t>Number</t>
  </si>
  <si>
    <t>% not incuding unknown</t>
  </si>
  <si>
    <t>% incuding unknown</t>
  </si>
  <si>
    <t>CA Number</t>
  </si>
  <si>
    <t>CA % not incuding unknown</t>
  </si>
  <si>
    <t>CA % incuding unknown</t>
  </si>
  <si>
    <t>National Number</t>
  </si>
  <si>
    <t>National % not incuding unknown</t>
  </si>
  <si>
    <t>Table1</t>
  </si>
  <si>
    <t>Trust</t>
  </si>
  <si>
    <t>Trust %</t>
  </si>
  <si>
    <t>CA</t>
  </si>
  <si>
    <t>CA %</t>
  </si>
  <si>
    <t>NA</t>
  </si>
  <si>
    <t>NA %</t>
  </si>
  <si>
    <t>National</t>
  </si>
  <si>
    <t>White</t>
  </si>
  <si>
    <t>Mixed</t>
  </si>
  <si>
    <t>Unknown</t>
  </si>
  <si>
    <t>National % incuding unknown</t>
  </si>
  <si>
    <t>INDEX OF MULTIPLE DEPRIVATION QUINTILE</t>
  </si>
  <si>
    <t>NAoMe_initial</t>
  </si>
  <si>
    <t>Countess of Chester Hospital NHS Foundation Trust</t>
  </si>
  <si>
    <t>Dudley Group NHS Foundation Trust</t>
  </si>
  <si>
    <t>Hillingdon Hospitals NHS Foundation Trust</t>
  </si>
  <si>
    <t>Isle of Wight NHS Trust</t>
  </si>
  <si>
    <t>Newcastle Upon Tyne Hospitals NHS Foundation Trust</t>
  </si>
  <si>
    <t>Princess Alexandra Hospital NHS Trust</t>
  </si>
  <si>
    <t>Queen Elizabeth Hospital, Kings Lynn, NHS Foundation Trust</t>
  </si>
  <si>
    <t>Rotherham NHS Foundation Trust</t>
  </si>
  <si>
    <t>Royal Marsden NHS Foundation Trust</t>
  </si>
  <si>
    <t>Royal Wolverhampton NHS Trust</t>
  </si>
  <si>
    <t>Shrewsbury and Telford Hospital NHS Trust</t>
  </si>
  <si>
    <t>University Hospitals of Derby and Burton NHS Foundation Trust</t>
  </si>
  <si>
    <t>University Hospitals of Leicester NHS Trust</t>
  </si>
  <si>
    <t>University Hospitals of Morecambe Bay NHS Foundation Trust</t>
  </si>
  <si>
    <t>University Hospitals of North Midlands NHS Trust</t>
  </si>
  <si>
    <t>18-29 yrs</t>
  </si>
  <si>
    <t>30-39 yrs</t>
  </si>
  <si>
    <t>40-49 yrs</t>
  </si>
  <si>
    <t>50-59 yrs</t>
  </si>
  <si>
    <t>60-69 yrs</t>
  </si>
  <si>
    <t>70-79 yrs</t>
  </si>
  <si>
    <t>80+ yrs</t>
  </si>
  <si>
    <t>Indicator Item</t>
  </si>
  <si>
    <t>YEAR OF DIAGNOSIS</t>
  </si>
  <si>
    <t>ETHNIC GROUP</t>
  </si>
  <si>
    <t>Asian or Asian British</t>
  </si>
  <si>
    <t>Black or Black British</t>
  </si>
  <si>
    <t>Other Ethnic Group</t>
  </si>
  <si>
    <t>2019</t>
  </si>
  <si>
    <t>2020</t>
  </si>
  <si>
    <t>2021</t>
  </si>
  <si>
    <t>Table2</t>
  </si>
  <si>
    <t>Front end indicator and indicator item</t>
  </si>
  <si>
    <t>gender</t>
  </si>
  <si>
    <t>male</t>
  </si>
  <si>
    <t>Male</t>
  </si>
  <si>
    <t>1 - most deprived</t>
  </si>
  <si>
    <t>5 - least deprived</t>
  </si>
  <si>
    <t>scarf_731_grp</t>
  </si>
  <si>
    <t>Fit</t>
  </si>
  <si>
    <t>Mild frailty</t>
  </si>
  <si>
    <t>Moderate frailty</t>
  </si>
  <si>
    <t>Severe frailty</t>
  </si>
  <si>
    <t>2+</t>
  </si>
  <si>
    <t>STAGE</t>
  </si>
  <si>
    <t>final_stage_tum</t>
  </si>
  <si>
    <t>Stage 0</t>
  </si>
  <si>
    <t>Stage 1</t>
  </si>
  <si>
    <t>Stage 2</t>
  </si>
  <si>
    <t>Stage 3</t>
  </si>
  <si>
    <t>Not staged/Unstated</t>
  </si>
  <si>
    <t>diagnosis_year</t>
  </si>
  <si>
    <t>age_decades_80cap</t>
  </si>
  <si>
    <t>GENDER</t>
  </si>
  <si>
    <t>female</t>
  </si>
  <si>
    <t>Female</t>
  </si>
  <si>
    <t/>
  </si>
  <si>
    <t>Greater Manchester</t>
  </si>
  <si>
    <t>Wessex</t>
  </si>
  <si>
    <t>North East London</t>
  </si>
  <si>
    <t>Surrey and Sussex</t>
  </si>
  <si>
    <t>Peninsula</t>
  </si>
  <si>
    <t>West Yorkshire and Harrogate</t>
  </si>
  <si>
    <t>East of England - South</t>
  </si>
  <si>
    <t>North Central London</t>
  </si>
  <si>
    <t>West Midlands</t>
  </si>
  <si>
    <t>Cheshire and Merseyside</t>
  </si>
  <si>
    <t>East of England - North</t>
  </si>
  <si>
    <t>South Yorkshire and Bassetlaw</t>
  </si>
  <si>
    <t>Thames Valley</t>
  </si>
  <si>
    <t>South East London</t>
  </si>
  <si>
    <t>East Midlands</t>
  </si>
  <si>
    <t>Kent and Medway</t>
  </si>
  <si>
    <t>Northern</t>
  </si>
  <si>
    <t>Lancashire and South Cumbria</t>
  </si>
  <si>
    <t>disease_group</t>
  </si>
  <si>
    <t>Advanced M0</t>
  </si>
  <si>
    <t>Advanced M1</t>
  </si>
  <si>
    <t>DCIS</t>
  </si>
  <si>
    <t>Early invasive</t>
  </si>
  <si>
    <t>Stage 4</t>
  </si>
  <si>
    <t>Unknown stage</t>
  </si>
  <si>
    <t>NAoMe_recurrent_cohort</t>
  </si>
  <si>
    <t>Brain</t>
  </si>
  <si>
    <t>Lung</t>
  </si>
  <si>
    <t>ch_score_2cap</t>
  </si>
  <si>
    <t>final_stage_tum_grp</t>
  </si>
  <si>
    <t>MBC in HESAPC</t>
  </si>
  <si>
    <t>Stage 0-3</t>
  </si>
  <si>
    <t>Not recorded</t>
  </si>
  <si>
    <t>WHO PS 0</t>
  </si>
  <si>
    <t>WHO PS 1</t>
  </si>
  <si>
    <t>WHO PS 2</t>
  </si>
  <si>
    <t>WHO PS 3</t>
  </si>
  <si>
    <t>WHO PS 4</t>
  </si>
  <si>
    <t>WHO PS 5</t>
  </si>
  <si>
    <t>Emergency presentation</t>
  </si>
  <si>
    <t>GP referral</t>
  </si>
  <si>
    <t>Screening</t>
  </si>
  <si>
    <t>Not in HESAPC</t>
  </si>
  <si>
    <t>age_mbc_hes_decades_80cap</t>
  </si>
  <si>
    <t>mbc_hes_year</t>
  </si>
  <si>
    <t xml:space="preserve">NAoMe is part of the National Cancer Audit Collaborating Centre (NATCAN), the home of the ten national cancer audits in England and Wales. This national centre of excellence was established to strengthen cancer services by evaluating the process of diagnosis and treatment, and patient outcomes in multiple cancer sites. </t>
  </si>
  <si>
    <t>tag_bonemets1</t>
  </si>
  <si>
    <t>tag_brainmets1</t>
  </si>
  <si>
    <t>tag_livermets1</t>
  </si>
  <si>
    <t>tag_lungmets1</t>
  </si>
  <si>
    <t>tag_othermets1</t>
  </si>
  <si>
    <t>Yes</t>
  </si>
  <si>
    <t>Bone</t>
  </si>
  <si>
    <t>Liver</t>
  </si>
  <si>
    <t>Other site</t>
  </si>
  <si>
    <t>IMD</t>
  </si>
  <si>
    <t>Index of Multiple Deprivation</t>
  </si>
  <si>
    <t>Explanations</t>
  </si>
  <si>
    <t>HESAPC</t>
  </si>
  <si>
    <t>Hospital Episode Statistics Admitted Patient Care data</t>
  </si>
  <si>
    <t>Not reported (data missing)</t>
  </si>
  <si>
    <t>Stage 0-3, with metastases in HESAPC</t>
  </si>
  <si>
    <t>Missing stage, with metastases in HESAPC</t>
  </si>
  <si>
    <t>Please refer to our FAQ #11 for current NDRS regional contacts - https://www.natcan.org.uk/faqs/faqs-for-professionals/</t>
  </si>
  <si>
    <t>NDRS Data Improvement Leads</t>
  </si>
  <si>
    <t>AGE AT DIAGNOSIS</t>
  </si>
  <si>
    <t>RM Partners West London</t>
  </si>
  <si>
    <t>Humber and North Yorkshire</t>
  </si>
  <si>
    <t>Somerset, Wiltshire, Avon and Gloucestershire</t>
  </si>
  <si>
    <t>Cohort exclusions</t>
  </si>
  <si>
    <t>Please find the list of NAoMe key COSD data items here - https://www.natcan.org.uk/resources/key-cosd-data-items-2023-2024/</t>
  </si>
  <si>
    <t xml:space="preserve">For individuals at NHS trusts, the local Data Improvement Lead at NDRS for your geographical region will be able to help you find out information about the Cancer Outcomes and Services Dataset (COSD) submissions for your NHS trust. </t>
  </si>
  <si>
    <t>https://www.natcan.org.uk/audits/metastatic-breast/</t>
  </si>
  <si>
    <t>breastcanceraudits@rcseng.ac.uk</t>
  </si>
  <si>
    <t>@NAoMe_news</t>
  </si>
  <si>
    <t>People are excluded from NAoMe if: no place of diagnosis is recorded, place of diagnosis is a non-NHS organisation, the NHS organisation diagnosed less than 30 people with breast cancer annually (primary and metastatic breast cancer combined) or the NHS-organisation is a tertiary treatment centre.</t>
  </si>
  <si>
    <t xml:space="preserve">The purpose of the National Audit of Metastatic Breast Cancer (NAoMe) is to evaluate the patterns of care and outcomes for people diagnosed with metastatic breast cancer in England and Wales, and to support services to improve the quality of care for these people. </t>
  </si>
  <si>
    <t>CHARLSON COMORBIDITY SCORE</t>
  </si>
  <si>
    <t>SCARF INDEX*</t>
  </si>
  <si>
    <t>SITE OF METASTASES**</t>
  </si>
  <si>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breast-primary, breast-metastatic, oesophago-gastric, ovarian, kidney, lung, pancreatic and prostate cancers. HQIP is led by a consortium of the Academy of Medical Royal Colleges, and the Royal College of Nursing.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t>
  </si>
  <si>
    <t>England</t>
  </si>
  <si>
    <t>Programme</t>
  </si>
  <si>
    <t>Workstream</t>
  </si>
  <si>
    <t>Output title</t>
  </si>
  <si>
    <t>Geographical coverage</t>
  </si>
  <si>
    <t>Patient cohort*</t>
  </si>
  <si>
    <t xml:space="preserve">Publication date </t>
  </si>
  <si>
    <t>Publication type</t>
  </si>
  <si>
    <t>Intended audience</t>
  </si>
  <si>
    <t>Prepared by</t>
  </si>
  <si>
    <t>National Cancer Audit Collaborating Centre (NATCAN)</t>
  </si>
  <si>
    <t>*Please see further information within the ‘Introduction’ tab.</t>
  </si>
  <si>
    <t>National Audit of Metastatic Breast Cancer (NAoMe)</t>
  </si>
  <si>
    <t>NAoMe team</t>
  </si>
  <si>
    <t>Date</t>
  </si>
  <si>
    <t>Country</t>
  </si>
  <si>
    <t>Cancer Alliance Code</t>
  </si>
  <si>
    <t>Cancer Alliance Name</t>
  </si>
  <si>
    <t>NHS Organisation Code</t>
  </si>
  <si>
    <t>NHS Organisation Name</t>
  </si>
  <si>
    <t>England and Wales</t>
  </si>
  <si>
    <t>Wales</t>
  </si>
  <si>
    <t>Aneurin Bevan University Health Board</t>
  </si>
  <si>
    <t>Betsi Cadwaladr University Health Board</t>
  </si>
  <si>
    <t>Cardiff and Vale University Health Board</t>
  </si>
  <si>
    <t>Cwm Taf Morgannwg University Health Board</t>
  </si>
  <si>
    <t>Hywel Dda University Health Board</t>
  </si>
  <si>
    <t>Swansea Bay University Health Board</t>
  </si>
  <si>
    <t>2019-2021</t>
  </si>
  <si>
    <t>7A6</t>
  </si>
  <si>
    <t>7A1</t>
  </si>
  <si>
    <t>7A4</t>
  </si>
  <si>
    <t>7A5</t>
  </si>
  <si>
    <t>7A2</t>
  </si>
  <si>
    <t>7A3</t>
  </si>
  <si>
    <t>West London</t>
  </si>
  <si>
    <t>n</t>
  </si>
  <si>
    <t>CNS</t>
  </si>
  <si>
    <t>ER Status</t>
  </si>
  <si>
    <t>HER2 Status</t>
  </si>
  <si>
    <t>PR status</t>
  </si>
  <si>
    <t>Stage</t>
  </si>
  <si>
    <t>Grade</t>
  </si>
  <si>
    <t>Indicator 1</t>
  </si>
  <si>
    <t>Numerator</t>
  </si>
  <si>
    <t>Denominator</t>
  </si>
  <si>
    <t>England &amp; Wales</t>
  </si>
  <si>
    <t>Time period</t>
  </si>
  <si>
    <t>Data completeness</t>
  </si>
  <si>
    <t>Number of people with data</t>
  </si>
  <si>
    <t>NAoMe 2024 State of the Nation Annual Report</t>
  </si>
  <si>
    <t>W92000004</t>
  </si>
  <si>
    <t>E92000001</t>
  </si>
  <si>
    <t>K04000001</t>
  </si>
  <si>
    <t>E56000005</t>
  </si>
  <si>
    <t>E56000031</t>
  </si>
  <si>
    <t>E56000035</t>
  </si>
  <si>
    <t>East of England</t>
  </si>
  <si>
    <t>E56000032</t>
  </si>
  <si>
    <t>E56000026</t>
  </si>
  <si>
    <t>E56000011</t>
  </si>
  <si>
    <t>E56000018</t>
  </si>
  <si>
    <t>E56000027</t>
  </si>
  <si>
    <t>E56000028</t>
  </si>
  <si>
    <t>E56000029</t>
  </si>
  <si>
    <t>E56000014</t>
  </si>
  <si>
    <t>E56000033</t>
  </si>
  <si>
    <t>E56000010</t>
  </si>
  <si>
    <t>E56000025</t>
  </si>
  <si>
    <t>E56000012</t>
  </si>
  <si>
    <t>E56000034</t>
  </si>
  <si>
    <t>E56000016</t>
  </si>
  <si>
    <t>E56000021</t>
  </si>
  <si>
    <t>E56000007</t>
  </si>
  <si>
    <t>E56000030</t>
  </si>
  <si>
    <t>NAoMe de novo</t>
  </si>
  <si>
    <t>NAoMe-recurrent</t>
  </si>
  <si>
    <t>Indicator 2</t>
  </si>
  <si>
    <t>NHS /ONS Organisation Code</t>
  </si>
  <si>
    <t>N/A</t>
  </si>
  <si>
    <t>Age</t>
  </si>
  <si>
    <t>Number of people diagnosed with invasive breast cancer</t>
  </si>
  <si>
    <t>Indicator 3</t>
  </si>
  <si>
    <t>Sex</t>
  </si>
  <si>
    <t>Indicator 8</t>
  </si>
  <si>
    <t>Percentage of people with newly diagnosed metastatic breast cancer discussed in a multidisciplinary team (MDT).</t>
  </si>
  <si>
    <t>Number of people who were discussed at an MDT.</t>
  </si>
  <si>
    <t>Number of people diagnosed with de-novo metastatic breast cancer.</t>
  </si>
  <si>
    <t>NAoMe de-novo</t>
  </si>
  <si>
    <t>People diagnosed with de-novo metastatic breast cancer between 2019 and 2021.</t>
  </si>
  <si>
    <t>Number of people who have a metastatic lesion biopsied (to be reassessed for ER/HER2 status).</t>
  </si>
  <si>
    <t>Number of people with invasive breast cancer and evidence of recurrent metastatic disease.</t>
  </si>
  <si>
    <t>People diagnosed with recurrent metastatic breast cancer between 2019 and 2021.</t>
  </si>
  <si>
    <t>England only</t>
  </si>
  <si>
    <t>Percentage of people with recurrent metastatic breast cancer who had a metastatic lesion biopsied to inform care.</t>
  </si>
  <si>
    <t>Percentage of people with ER positive metastatic breast cancer who received CDK 4/6 inhibitors as first line treatment.</t>
  </si>
  <si>
    <t>Number of people who have treatment with a CDK 4/6 inhibitor initiated.</t>
  </si>
  <si>
    <t>Indicator 4</t>
  </si>
  <si>
    <t>Percentage of people with HER2 positive MBC who received anti-HER2 therapy as first line treatment.</t>
  </si>
  <si>
    <t>Number of people who have treatment with an anti-HER2 therapy initiated.</t>
  </si>
  <si>
    <t>Number of people with ER positive, HER2 negative or HER2 "unknown", invasive breast cancer with evidence of de-novo metastatic disease (excluding those who die within 30 days of diagnosis).</t>
  </si>
  <si>
    <t>Number of people with HER2-positive invasive breast cancer and evidence of metastatic disease (excluding those who die within 30 days of diagnosis).</t>
  </si>
  <si>
    <t>Indicator 5</t>
  </si>
  <si>
    <t>Percentage of people who received chemotherapy.</t>
  </si>
  <si>
    <t>Number of people who have treatment with chemotherapy initiated.</t>
  </si>
  <si>
    <t>Number of people with invasive breast cancer and evidence of metastatic disease.</t>
  </si>
  <si>
    <t>Percentage of people with Clinical Nurse Specialist (CNS) contact recorded as "Yes".</t>
  </si>
  <si>
    <t>Number of people who have contact with a breast CNS.</t>
  </si>
  <si>
    <t>Number of people with invasive breast cancer and evidence of de-novo metastatic disease.</t>
  </si>
  <si>
    <t>Indicator 9</t>
  </si>
  <si>
    <t>Indicator 10</t>
  </si>
  <si>
    <t>Number of people who survive for at least 1 or 3 years from the date of diagnosis.</t>
  </si>
  <si>
    <t>18-49 yrs</t>
  </si>
  <si>
    <t>50-69 yrs</t>
  </si>
  <si>
    <t>-</t>
  </si>
  <si>
    <t>1 year Survival</t>
  </si>
  <si>
    <t>3 year Survival</t>
  </si>
  <si>
    <t>Code</t>
  </si>
  <si>
    <t>NAoMe recurrent</t>
  </si>
  <si>
    <t>Breakdown</t>
  </si>
  <si>
    <t>Number of women who die within 30 days of a chemotherapy cycle.</t>
  </si>
  <si>
    <t>Number of women with invasive breast cancer and evidence of metastatic disease.</t>
  </si>
  <si>
    <t>Percentage of women with death recorded within 30 days of a chemotherapy cycle.</t>
  </si>
  <si>
    <t>Number of women with invasive breast cancer and evidence of metastatic disease who have received chemotherapy after the date of recurrence</t>
  </si>
  <si>
    <t>Indicator Percent</t>
  </si>
  <si>
    <t>Indicator Percent un-adjusted</t>
  </si>
  <si>
    <t>Indicator Percent Risk adjusted</t>
  </si>
  <si>
    <t>All ages</t>
  </si>
  <si>
    <t>Person</t>
  </si>
  <si>
    <t>18+</t>
  </si>
  <si>
    <t>HER2+, ER-</t>
  </si>
  <si>
    <t>Molecular status</t>
  </si>
  <si>
    <t>HER2+, ER+</t>
  </si>
  <si>
    <t>HER2-, ER-</t>
  </si>
  <si>
    <t>HER2-, ER+</t>
  </si>
  <si>
    <t>Perform-ance Status</t>
  </si>
  <si>
    <t>other</t>
  </si>
  <si>
    <t>NAoMe State of the Nation Data tables</t>
  </si>
  <si>
    <t>State of the Nation Report</t>
  </si>
  <si>
    <r>
      <rPr>
        <b/>
        <sz val="11"/>
        <rFont val="Calibri"/>
        <family val="2"/>
        <scheme val="minor"/>
      </rPr>
      <t>Citation for this document:</t>
    </r>
    <r>
      <rPr>
        <sz val="11"/>
        <rFont val="Calibri"/>
        <family val="2"/>
        <scheme val="minor"/>
      </rPr>
      <t xml:space="preserve">
National Audit of Metastatic Breast Cancer: State of the Nation Data Table September 2024. London: Royal College of Surgeons of England, 2024.
© 2024 Healthcare Quality Improvement Partnership (HQIP)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</si>
  <si>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Cover sheet</t>
  </si>
  <si>
    <t>Indicator10: 1 and 3 year survival</t>
  </si>
  <si>
    <t>Indicator 9: Mortality after chemotherapy - 
recurrent population</t>
  </si>
  <si>
    <t>Indicator 1: MDT</t>
  </si>
  <si>
    <t>Indicator 2: Biopsy</t>
  </si>
  <si>
    <t>Indicator 3: CDK4 inhibitor</t>
  </si>
  <si>
    <t>Indicator 4: anti-HER2 therapy</t>
  </si>
  <si>
    <t>Indicator 5: Chemotherapy - 
de-novo population</t>
  </si>
  <si>
    <t>Indicator 5: Chemotherapy - 
recurrent population</t>
  </si>
  <si>
    <t>Indicator 9: Mortality after chemotherapy - 
de-novo population</t>
  </si>
  <si>
    <t>Percentage of women who survived at least 1 or 3 years after diagnosis.</t>
  </si>
  <si>
    <t>Percentage of people who survived at least 1 or 3 years after diagnosis.</t>
  </si>
  <si>
    <t>Indicator 8: CNS</t>
  </si>
  <si>
    <t>Risk adjustment</t>
  </si>
  <si>
    <t>NHS trusts and NHS health boards providing breast cancer care; Multidisciplinary team (MDT)-nominated data lead, responsible for data entry and data quality</t>
  </si>
  <si>
    <t>SCARF</t>
  </si>
  <si>
    <t>Age, Charleson co-morbidity score, SCARF index, grade, source of metastases, diagnosis year</t>
  </si>
  <si>
    <t>Age, Charleson co-morbidity score, SCARF index, grade, source of metastases, ER-status, diagnosis year</t>
  </si>
  <si>
    <t>Age, Charleson co-morbidity score, SCARF index, grade, source of metastases, ER-status, HER2-status, diagnosis year</t>
  </si>
  <si>
    <t>Age, Charleson co-morbidity score, SCARF index, grade, ER-status, HER2-status, diagnosis year</t>
  </si>
  <si>
    <t>Secondary Care Administrative Records Frailty Index</t>
  </si>
  <si>
    <t>Age, SCARF index, grade, ER-status, HER2-status, diagnosis year</t>
  </si>
  <si>
    <t>Progesterone receptor (PR) status</t>
  </si>
  <si>
    <t>Data completeness for progesterone receptor (ER) status</t>
  </si>
  <si>
    <t>HER2 Status**</t>
  </si>
  <si>
    <t>Data completeness for HER2 status</t>
  </si>
  <si>
    <t>Oestrogen receptor (ER) Status</t>
  </si>
  <si>
    <t>Data completeness for oestrogen receptor (ER) status</t>
  </si>
  <si>
    <t>Overall stage</t>
  </si>
  <si>
    <t xml:space="preserve">Data completeness for overall stage  </t>
  </si>
  <si>
    <t>Tumour grade</t>
  </si>
  <si>
    <t>Data completeness for tumour grade</t>
  </si>
  <si>
    <t>Clinical nurse specialist</t>
  </si>
  <si>
    <t>Performance Status</t>
  </si>
  <si>
    <t>[BLANK]</t>
  </si>
  <si>
    <t>Short name</t>
  </si>
  <si>
    <t>Denominator col</t>
  </si>
  <si>
    <t>Value Column</t>
  </si>
  <si>
    <t>Completeness Metric</t>
  </si>
  <si>
    <t>3x026</t>
  </si>
  <si>
    <t>12x007</t>
  </si>
  <si>
    <t>4x032</t>
  </si>
  <si>
    <t>11x007</t>
  </si>
  <si>
    <t>7x005</t>
  </si>
  <si>
    <t>4x027</t>
  </si>
  <si>
    <t>13x035</t>
  </si>
  <si>
    <t>12x035</t>
  </si>
  <si>
    <t>6x005</t>
  </si>
  <si>
    <t>10x007</t>
  </si>
  <si>
    <t>6x012</t>
  </si>
  <si>
    <t>4x014</t>
  </si>
  <si>
    <t>9x007</t>
  </si>
  <si>
    <t>4x018</t>
  </si>
  <si>
    <t>7x031</t>
  </si>
  <si>
    <t>6x031</t>
  </si>
  <si>
    <t>6x016</t>
  </si>
  <si>
    <t>8x007</t>
  </si>
  <si>
    <t>7x007</t>
  </si>
  <si>
    <t>5x016</t>
  </si>
  <si>
    <t>3x027</t>
  </si>
  <si>
    <t>5x031</t>
  </si>
  <si>
    <t>3x014</t>
  </si>
  <si>
    <t>3x032</t>
  </si>
  <si>
    <t>W92</t>
  </si>
  <si>
    <t>3xW92</t>
  </si>
  <si>
    <t>St George's University Hospitals NHS Foundation Trust</t>
  </si>
  <si>
    <t>5x012</t>
  </si>
  <si>
    <t>8x021</t>
  </si>
  <si>
    <t>6x007</t>
  </si>
  <si>
    <t>7x029</t>
  </si>
  <si>
    <t>5x033</t>
  </si>
  <si>
    <t>5x007</t>
  </si>
  <si>
    <t>4x031</t>
  </si>
  <si>
    <t>5x025</t>
  </si>
  <si>
    <t>4x007</t>
  </si>
  <si>
    <t>4x033</t>
  </si>
  <si>
    <t>3x007</t>
  </si>
  <si>
    <t>3x033</t>
  </si>
  <si>
    <t>4x012</t>
  </si>
  <si>
    <t>7x021</t>
  </si>
  <si>
    <t>2x027</t>
  </si>
  <si>
    <t>2x014</t>
  </si>
  <si>
    <t>1x014</t>
  </si>
  <si>
    <t>4x034</t>
  </si>
  <si>
    <t>Queen Elizabeth Hospital, King's Lynn, NHS Foundation Trust</t>
  </si>
  <si>
    <t>4x025</t>
  </si>
  <si>
    <t>11x035</t>
  </si>
  <si>
    <t>10x035</t>
  </si>
  <si>
    <t>4x016</t>
  </si>
  <si>
    <t>3x034</t>
  </si>
  <si>
    <t>3x031</t>
  </si>
  <si>
    <t>6x029</t>
  </si>
  <si>
    <t>2x026</t>
  </si>
  <si>
    <t>2x031</t>
  </si>
  <si>
    <t>9x035</t>
  </si>
  <si>
    <t>5x029</t>
  </si>
  <si>
    <t>1x027</t>
  </si>
  <si>
    <t>4x029</t>
  </si>
  <si>
    <t>2x033</t>
  </si>
  <si>
    <t>8x035</t>
  </si>
  <si>
    <t>3x029</t>
  </si>
  <si>
    <t>7x035</t>
  </si>
  <si>
    <t>6x030</t>
  </si>
  <si>
    <t>5x005</t>
  </si>
  <si>
    <t>Mersey And West Lancashire Teaching Hospitals NHS Trust</t>
  </si>
  <si>
    <t>6x035</t>
  </si>
  <si>
    <t>4x005</t>
  </si>
  <si>
    <t>4x011</t>
  </si>
  <si>
    <t>2x032</t>
  </si>
  <si>
    <t>3x011</t>
  </si>
  <si>
    <t>6x021</t>
  </si>
  <si>
    <t>3x005</t>
  </si>
  <si>
    <t>3x010</t>
  </si>
  <si>
    <t>5x030</t>
  </si>
  <si>
    <t>3x018</t>
  </si>
  <si>
    <t>King's College Hospital NHS Foundation Trust</t>
  </si>
  <si>
    <t>5x021</t>
  </si>
  <si>
    <t>2x010</t>
  </si>
  <si>
    <t>1x031</t>
  </si>
  <si>
    <t>5x035</t>
  </si>
  <si>
    <t>3x016</t>
  </si>
  <si>
    <t>4x021</t>
  </si>
  <si>
    <t>2xW92</t>
  </si>
  <si>
    <t>1x026</t>
  </si>
  <si>
    <t>3x021</t>
  </si>
  <si>
    <t>Guy's and St Thomas' NHS Foundation Trust</t>
  </si>
  <si>
    <t>4x030</t>
  </si>
  <si>
    <t>2x016</t>
  </si>
  <si>
    <t>1x010</t>
  </si>
  <si>
    <t>2x034</t>
  </si>
  <si>
    <t>1x033</t>
  </si>
  <si>
    <t>2x007</t>
  </si>
  <si>
    <t>2x029</t>
  </si>
  <si>
    <t>3x012</t>
  </si>
  <si>
    <t>2x012</t>
  </si>
  <si>
    <t>4x035</t>
  </si>
  <si>
    <t>2x018</t>
  </si>
  <si>
    <t>2x011</t>
  </si>
  <si>
    <t>2x005</t>
  </si>
  <si>
    <t>3x035</t>
  </si>
  <si>
    <t>1x007</t>
  </si>
  <si>
    <t>1x016</t>
  </si>
  <si>
    <t>3x025</t>
  </si>
  <si>
    <t>1x011</t>
  </si>
  <si>
    <t>5xW92</t>
  </si>
  <si>
    <t>2x021</t>
  </si>
  <si>
    <t>1x029</t>
  </si>
  <si>
    <t>1x005</t>
  </si>
  <si>
    <t>2x025</t>
  </si>
  <si>
    <t>1x021</t>
  </si>
  <si>
    <t>4xW92</t>
  </si>
  <si>
    <t>2x035</t>
  </si>
  <si>
    <t>3x030</t>
  </si>
  <si>
    <t>1x034</t>
  </si>
  <si>
    <t>2x030</t>
  </si>
  <si>
    <t>1x032</t>
  </si>
  <si>
    <t>1x018</t>
  </si>
  <si>
    <t>Ashford and St Peter's Hospitals NHS Foundation Trust</t>
  </si>
  <si>
    <t>1xW92</t>
  </si>
  <si>
    <t>1x035</t>
  </si>
  <si>
    <t>2x028</t>
  </si>
  <si>
    <t>1x025</t>
  </si>
  <si>
    <t>1x028</t>
  </si>
  <si>
    <t>1x012</t>
  </si>
  <si>
    <t>6xW92</t>
  </si>
  <si>
    <t>1x030</t>
  </si>
  <si>
    <t>Dropdown, trusts only, Wales then England</t>
  </si>
  <si>
    <t>Group_label</t>
  </si>
  <si>
    <t>Row_label</t>
  </si>
  <si>
    <t>country_code</t>
  </si>
  <si>
    <t>alliance_code</t>
  </si>
  <si>
    <t>alliance_name</t>
  </si>
  <si>
    <t>trust_code</t>
  </si>
  <si>
    <t>trust_name</t>
  </si>
  <si>
    <t>Number 
(% among known)</t>
  </si>
  <si>
    <t>CANCER ALLIANCE</t>
  </si>
  <si>
    <t>Table 2:</t>
  </si>
  <si>
    <t xml:space="preserve">The NHS organisation chosen above is: </t>
  </si>
  <si>
    <t xml:space="preserve">Small numbers: see below Table 2. </t>
  </si>
  <si>
    <t>Key: SCARF INDEX = Secondary Care Administrative Records Frailty Index.</t>
  </si>
  <si>
    <t>PATIENT CHARACTERISTIC</t>
  </si>
  <si>
    <t>Click in the cell below to scroll &amp; select an NHS ORGANISATION:</t>
  </si>
  <si>
    <t>ethnicity_grp</t>
  </si>
  <si>
    <t>final_route</t>
  </si>
  <si>
    <t>final_who_ps</t>
  </si>
  <si>
    <t>imd_2019</t>
  </si>
  <si>
    <t>Time Period</t>
  </si>
  <si>
    <t>Other specialities</t>
  </si>
  <si>
    <t>Outlier Process</t>
  </si>
  <si>
    <t>NHS organisation</t>
  </si>
  <si>
    <t>Material to hide in columns right of here</t>
  </si>
  <si>
    <t>Offset All trusts</t>
  </si>
  <si>
    <t>Offset Alliance</t>
  </si>
  <si>
    <t>Organisation Code</t>
  </si>
  <si>
    <t>Trust code</t>
  </si>
  <si>
    <t>Alliance code</t>
  </si>
  <si>
    <t>National Code</t>
  </si>
  <si>
    <t>National Name</t>
  </si>
  <si>
    <t>Rand scatter</t>
  </si>
  <si>
    <t>X-value</t>
  </si>
  <si>
    <t xml:space="preserve">Y-value </t>
  </si>
  <si>
    <t>Alliance</t>
  </si>
  <si>
    <t>Alliance Avg</t>
  </si>
  <si>
    <t>Row</t>
  </si>
  <si>
    <t xml:space="preserve">This selected NHS breast unit is within the </t>
  </si>
  <si>
    <t>Please select a DATA QUALITY metric from the dropdown box for further exploration</t>
  </si>
  <si>
    <t>Short-metric name</t>
  </si>
  <si>
    <t>Data quality metrics are reported as proportion of records with complete values</t>
  </si>
  <si>
    <t>Target for data completeness:</t>
  </si>
  <si>
    <t>(90% recommended)</t>
  </si>
  <si>
    <t>Data items on which data completeness target is met:</t>
  </si>
  <si>
    <t>Breast Unit</t>
  </si>
  <si>
    <t>Col</t>
  </si>
  <si>
    <t xml:space="preserve">    **HER2 status = human epidermal growth factor receptor 2 status</t>
  </si>
  <si>
    <t>Proportion complete (%)</t>
  </si>
  <si>
    <t>Lookup</t>
  </si>
  <si>
    <t>Denom value</t>
  </si>
  <si>
    <t>Value</t>
  </si>
  <si>
    <t>Denom col</t>
  </si>
  <si>
    <t>Metric col</t>
  </si>
  <si>
    <t>Gap</t>
  </si>
  <si>
    <t>Start</t>
  </si>
  <si>
    <t>End</t>
  </si>
  <si>
    <t>Data completeness for clinical nurse specialist (CNS)</t>
  </si>
  <si>
    <t xml:space="preserve">Data completeness for performance status </t>
  </si>
  <si>
    <t>out of 6 (excludes PR status)</t>
  </si>
  <si>
    <t>Please select a NHS ORGANISATION from the dropdown box below:</t>
  </si>
  <si>
    <t>Table Name</t>
  </si>
  <si>
    <t>Label</t>
  </si>
  <si>
    <t>Sheet Name</t>
  </si>
  <si>
    <t>Women who died within 30 days of a chemotherapy cycle (recurrent)</t>
  </si>
  <si>
    <t>Contact with a Clinical Nurse Specialist after DX</t>
  </si>
  <si>
    <t>Ind8_CNS</t>
  </si>
  <si>
    <t>Ind1_MDT</t>
  </si>
  <si>
    <t>Ind2_Biopsy</t>
  </si>
  <si>
    <t>Ind3_CDK4_inhib</t>
  </si>
  <si>
    <t>Ind4_aHER2_ther</t>
  </si>
  <si>
    <t>Ind9_Chem_Mort_denovo</t>
  </si>
  <si>
    <t>Ind9_Chem_Mort_recurrent</t>
  </si>
  <si>
    <t>CX mort (D)</t>
  </si>
  <si>
    <t>CX mort (R)</t>
  </si>
  <si>
    <t>HER2 CX (D)</t>
  </si>
  <si>
    <t>Any CX (D)</t>
  </si>
  <si>
    <t>Any CX (R)</t>
  </si>
  <si>
    <t>People with recurrent disease who had a metastatic lesion biopsied</t>
  </si>
  <si>
    <t>People with newly diagnosed metastatic breast cancer discussed at MDT</t>
  </si>
  <si>
    <t>People with ER+ve MBC who received CDK 4/6 inhibitors (first line)</t>
  </si>
  <si>
    <t>CNS contact (D)</t>
  </si>
  <si>
    <t>CDK 4/6 (D)</t>
  </si>
  <si>
    <t>Dicussed MDT (D)</t>
  </si>
  <si>
    <t>Had biopsy (R)</t>
  </si>
  <si>
    <t>Metastatic lesion biopsied after recurrent diagnosis</t>
  </si>
  <si>
    <t xml:space="preserve">People with ER+ve MBC who had CDK 4/6 inhibitors </t>
  </si>
  <si>
    <t xml:space="preserve">People with HER2+ MBC who had anti-HER2 therapy </t>
  </si>
  <si>
    <t>People with de novo MBC who had chemotherapy</t>
  </si>
  <si>
    <t>Death within 30 days of CX cycle (de novo)</t>
  </si>
  <si>
    <t>Death within 30 days of CX cycle (recurrent)</t>
  </si>
  <si>
    <t>People with de novo MBC discussed at MDT</t>
  </si>
  <si>
    <t xml:space="preserve">Please select which type of indicator value the graph should display </t>
  </si>
  <si>
    <t>Type of indicator value</t>
  </si>
  <si>
    <t>Unadjusted</t>
  </si>
  <si>
    <t>table Name</t>
  </si>
  <si>
    <t>Performance indicator name</t>
  </si>
  <si>
    <t>Patients in denominator</t>
  </si>
  <si>
    <t>Adjusted</t>
  </si>
  <si>
    <t>n/a</t>
  </si>
  <si>
    <t xml:space="preserve">Denominators of indicators </t>
  </si>
  <si>
    <t>[Blank]</t>
  </si>
  <si>
    <t>Value selector</t>
  </si>
  <si>
    <t>Adjusted for case-mix</t>
  </si>
  <si>
    <t>People with recurrent MBC who had chemotherapy</t>
  </si>
  <si>
    <t>MDT</t>
  </si>
  <si>
    <t>Biop</t>
  </si>
  <si>
    <t>HER2</t>
  </si>
  <si>
    <t>CDK46</t>
  </si>
  <si>
    <t>CX (D)</t>
  </si>
  <si>
    <t>CX (R)</t>
  </si>
  <si>
    <t>CX-M (D)</t>
  </si>
  <si>
    <t>CX-M (R)</t>
  </si>
  <si>
    <t>Ind5_Chem_denovo</t>
  </si>
  <si>
    <t>Ind5_Chem_recurrent</t>
  </si>
  <si>
    <t>N denom</t>
  </si>
  <si>
    <t>PI name</t>
  </si>
  <si>
    <t>Time-period</t>
  </si>
  <si>
    <t>2019-21</t>
  </si>
  <si>
    <t>Risk adjustment factors</t>
  </si>
  <si>
    <t xml:space="preserve">People with HER2+ve MBC who had anti-HER2 therapy </t>
  </si>
  <si>
    <t>People with HER2+ve MBC who had anti-HER2 therapy (first line)</t>
  </si>
  <si>
    <t>People with metastatic recurrence who had chemotherapy</t>
  </si>
  <si>
    <t xml:space="preserve">KEY: </t>
  </si>
  <si>
    <t>Risk adjust</t>
  </si>
  <si>
    <t>Data Viewer : data completeness</t>
  </si>
  <si>
    <t>Data Viewer : Performance indicators</t>
  </si>
  <si>
    <t>(D) MDT</t>
  </si>
  <si>
    <t>(R) Biop</t>
  </si>
  <si>
    <t>(D) CDK46</t>
  </si>
  <si>
    <t>(D) HER2</t>
  </si>
  <si>
    <t>(D) CX</t>
  </si>
  <si>
    <t xml:space="preserve">(R) CX </t>
  </si>
  <si>
    <t>(D) CNS</t>
  </si>
  <si>
    <t>(D) CX-M</t>
  </si>
  <si>
    <t>(R) CX-M</t>
  </si>
  <si>
    <t>ER = Oestrogen receptor, HER2 status = human epidermal growth factor receptor 2 status</t>
  </si>
  <si>
    <t xml:space="preserve">(D) = De novo cohort, (R) = recurrent cohort, DX = diagnosis, CX = chemotherapy, MBC = metastatic breast cancer, </t>
  </si>
  <si>
    <t>Indicator coverage</t>
  </si>
  <si>
    <t>Denom Code</t>
  </si>
  <si>
    <t>Number of people diagnosed with HER2-ve MBC (excl deaths within 30 days of DX).</t>
  </si>
  <si>
    <t>People with de-novo MBC diagnosis who had chemotherapy</t>
  </si>
  <si>
    <t>Women who died within 30 days of a chemotherapy cycle (de-novo)</t>
  </si>
  <si>
    <t>People with de-novo MBC who had chemotherapy</t>
  </si>
  <si>
    <t>People with de-novo MBC discussed at MDT</t>
  </si>
  <si>
    <t>Death within 30 days of CX cycle (de-novo)</t>
  </si>
  <si>
    <t>Y-value (initial)</t>
  </si>
  <si>
    <t>Y-value(casmix)</t>
  </si>
  <si>
    <t>(used for conditional formating)</t>
  </si>
  <si>
    <t>Data items covering all people with de-novo diagnosis of metastatic breast cancer</t>
  </si>
  <si>
    <t>No. of people diagnosed with metastatic disease (de-novo)</t>
  </si>
  <si>
    <t>YEAR OF RECURRENCE*</t>
  </si>
  <si>
    <t>People who had contact with a Clinical Nurse Specialist (CNS) after diagnosis</t>
  </si>
  <si>
    <t>Number of people with recurrent metastatic breast cancer.</t>
  </si>
  <si>
    <t>Number of people diagnosed with ER+ve (HER2-ve/unknown) MBC (excl deaths within 30 days of DX).</t>
  </si>
  <si>
    <t>Number of women with de-novo MBC who had chemotherapy after the date of recurrence.</t>
  </si>
  <si>
    <t>Number of women with recurrent MBC who had chemotherapy after the date of recurrence.</t>
  </si>
  <si>
    <t>It should be noted that these provider-specific results are affected by varying levels of data completeness and quality and random variation (i.e. the “role of chance”). At this stage, the audit has not implemented HQIP’s formal “outlier process” (i.e., a formal process to assess the performance of healthcare providers with results that are outside the expected range). This is because, although there is sufficient confidence to report the results publicly, it is the first time that provider-specific results are being provided with untested data completeness and quality, and risk adjustment methods are in development. Instead, where results highlight a potential cause for clinical concern, we will contact the providers within one month following publication of the SotN Report, and work with them to explore factors that may explain their results, according to HQIP’s formal guidance. This process is with a view to being able to adopt the formal outlier process in 2025.</t>
  </si>
  <si>
    <t>Data completeness data table</t>
  </si>
  <si>
    <t>People diagnosed with de-novo metastatic breast cancer between 2019 and 2021.
People diagnoised with recurrent metastatic breast cancer between 2019 and 2021.</t>
  </si>
  <si>
    <t>Introduction</t>
  </si>
  <si>
    <t>View_Completeness</t>
  </si>
  <si>
    <t>View_Indicators</t>
  </si>
  <si>
    <t>Data viewer for data completeness</t>
  </si>
  <si>
    <t>Data viewer for indicators</t>
  </si>
  <si>
    <t>Data viewer for patient characteristics</t>
  </si>
  <si>
    <r>
      <rPr>
        <b/>
        <sz val="11"/>
        <rFont val="Calibri"/>
        <family val="2"/>
        <scheme val="minor"/>
      </rPr>
      <t>This report was prepared by members of the NAoMe project team:</t>
    </r>
    <r>
      <rPr>
        <sz val="11"/>
        <rFont val="Calibri"/>
        <family val="2"/>
        <scheme val="minor"/>
      </rPr>
      <t xml:space="preserve">
• David Dodwell, Clinical Oncology Lead
• Mark Verrill, Medical Oncology Lead
• Kieran Horgan, Surgical Lead
Team members in the Clinical Effectiveness Unit, RCS England:
• David Cromwell, NAoMe Senior Methodologist
• Jemma Boyle, NAoMe Clinical Research Fellow
• Sarah Blacker, NAoMe Clinical Research Fellow
• Christine Delon, NAoMe Data Scientist
• Jibby Medina, NAoMe Programme Manager</t>
    </r>
  </si>
  <si>
    <t>People diagnosed with metastatic breast cancer in England and Wales between 
1st January 2019 and 31st December 2021</t>
  </si>
  <si>
    <t>This is the first  state of the nation published for the NAoMe. Data available to the audit for this report were based on patient-level records from the England cancer registry and from the Wales cancer network ("Gold standard" data).</t>
  </si>
  <si>
    <t>For people treated in England, NATCAN receives information from the National Cancer Registration and Analysis Service (NCRAS), part of the National Disease Registration Service (NDRS) within NHS England (digital.nhs.uk). NDRS collects patient-level data from all NHS organisations on people with cancer using a range of national data-feeds. This includes the Cancer Registration datasets and the Cancer Outcomes and Services Dataset (COSD). COSD data are submitted to the NDRS on a monthly basis via Multidisciplinary Team (MDT) electronic data collection systems. Clinical sign- off of data submitted to NDRS is not mandated in England. The information held in the Cancer Registration dataset is compiled from a number of sources.
For people treated in Wales, NATCAN receives the data from the Wales Cancer Network (WCN) in Public Health Wales. WCN provides patient-level data from the Cancer Network Information System Cymru (CaNISC) electronic patient record system.</t>
  </si>
  <si>
    <t>This cell is located on each of the "View_Completeness", "View_Indicators" and "Patient Characteristics" worksheets and contains a dropdown menu where the user can select an NHS organisation or indicator</t>
  </si>
  <si>
    <t>AGE AT FIRST METASTASES RECORDED IN HESAPC or PEDW</t>
  </si>
  <si>
    <t>** Site of metastases may sum to more than 100% as people may have more than one site of metastases recorded in the HESAPC or PEDW data.</t>
  </si>
  <si>
    <t>Small numbers: 
For categories with small numbers (1-4) the number has been supressed by converting it to 2 and editing the numbers of a larger group to maintain the overall total. Therefore the percentage provided for &lt;5 is similar to the real value and the other numbers in the indicator group may contain a small amount of ‘jitter’.
Where the category value is ‘Unknown’, 'Not in HESAPC', 'Not in PEDW' or 'Not Recorded', i.e. it represents missing data, we have not suppressed small numbers.</t>
  </si>
  <si>
    <t>Note: The method used to identify these people requires metastatic breast cancer to be recorded in HESAPC or PEDW data. As such additional people with recurrent breast cancer are likely to exist. Therefore the distributions shown below may not be representative of the full population of people living with recurrent metastatic breast cancer</t>
  </si>
  <si>
    <t>Please select an NHS ORGANISATION from the dropdown box below:</t>
  </si>
  <si>
    <t>Please select an Indicator metric from the dropdown box for further exploration</t>
  </si>
  <si>
    <t>Figures available for</t>
  </si>
  <si>
    <t>View_Patient_Characteristics</t>
  </si>
  <si>
    <t>The information found in these tables can be accessed at the Unit/ Alliance level from the View_ Indicators worksheet.</t>
  </si>
  <si>
    <t>See View_ Completeness</t>
  </si>
  <si>
    <t>NAoMe de-novo Cohort</t>
  </si>
  <si>
    <t>NAoMe recurrent Cohort</t>
  </si>
  <si>
    <t>The NAoMe de-novo cohort is all people diagnosed with breast cancer with either stage recorded as 4, or with metastatic breast cancer recorded in HESAPC (England) or PEDW (Wales) data within 12 months of diagnosis. This defined two routes by which patients could be identified.</t>
  </si>
  <si>
    <t>The NAoMe recurrent cohort is those people who were initially diagnosed with primary breast cancer (with stage recorded as 0-3, or missing, and no metastatic breast cancer recorded in HESAPC (England) or PEDW (Wales) data within 12 months of diagnosis) for whom metastatic breast cancer was then recorded in HESAPC or PEDW data 12 months or more after the date of diagnosis.</t>
  </si>
  <si>
    <t>Cancer Registration
This work uses data that has been provided by patients and collected by the NHS as part of their care and support, including data that is collated, maintained and quality assured by the National Disease Registration Service (NDRS), which is part of NHS England, and the Wales Cancer Network (WCN) in Public Health Wales.</t>
  </si>
  <si>
    <t>NATIONAL</t>
  </si>
  <si>
    <t>NHS ORGANISATION</t>
  </si>
  <si>
    <t>PERFORMANCE STATUS (PS)</t>
  </si>
  <si>
    <r>
      <t xml:space="preserve">The </t>
    </r>
    <r>
      <rPr>
        <b/>
        <sz val="11"/>
        <color theme="1"/>
        <rFont val="Calibri"/>
        <family val="2"/>
        <scheme val="minor"/>
      </rPr>
      <t>NAoMe de-novo</t>
    </r>
    <r>
      <rPr>
        <sz val="11"/>
        <color theme="1"/>
        <rFont val="Calibri"/>
        <family val="2"/>
        <scheme val="minor"/>
      </rPr>
      <t xml:space="preserve"> </t>
    </r>
    <r>
      <rPr>
        <b/>
        <sz val="11"/>
        <color theme="1"/>
        <rFont val="Calibri"/>
        <family val="2"/>
        <scheme val="minor"/>
      </rPr>
      <t>cohort</t>
    </r>
    <r>
      <rPr>
        <sz val="11"/>
        <color theme="1"/>
        <rFont val="Calibri"/>
        <family val="2"/>
        <scheme val="minor"/>
      </rPr>
      <t xml:space="preserve"> is all people diagnosed with breast cancer from 1st January 2019 to 31st December 2021 with either stage 4 recorded at diagnosis or metastatic breast cancer recor</t>
    </r>
    <r>
      <rPr>
        <sz val="11"/>
        <rFont val="Calibri"/>
        <family val="2"/>
        <scheme val="minor"/>
      </rPr>
      <t xml:space="preserve">ded in HESAPC data within 12 months of diagnosis.
The </t>
    </r>
    <r>
      <rPr>
        <b/>
        <sz val="11"/>
        <rFont val="Calibri"/>
        <family val="2"/>
        <scheme val="minor"/>
      </rPr>
      <t xml:space="preserve">NAoMe recurrent cohort </t>
    </r>
    <r>
      <rPr>
        <sz val="11"/>
        <rFont val="Calibri"/>
        <family val="2"/>
        <scheme val="minor"/>
      </rPr>
      <t>is those people who were initially diagnosed with primary breast cancer (recorded as stage 0-3, or missing, and no evidence of metastatic breast cancer within 12 months of diagnosis in HESAPC data) from 1st January 2015 to 31st December 2021, for whom metastatic breast cancer was then recorded in HESAPC data, 12 months or more after diagnosis from 1st Janary 2019 to 31st December 2021.</t>
    </r>
  </si>
  <si>
    <t>PEDW</t>
  </si>
  <si>
    <t>Patient Episode Database for Wales</t>
  </si>
  <si>
    <t>* Year of recurrence is calculated based on the date metastatic breast cancer is first recorded in HESAPC or PEDW data (12 months or more after the initial breast cancer diagnosis); age at first metastases recorded is calculated based on the date metastatic breast cancer is first recorded in HESAPC or PEDW data; site of metastases is defined based on the ICD-10 codes for metastases recorded for the date metastatic breast cancer is first recorded in HESAPC or PEDW data.</t>
  </si>
  <si>
    <t>The Association of Breast Surgery is a registered charity dedicated to advancing the practice of breast surgery and the management of breast conditions for the benefit of the public. It is a multi-professional membership association which promotes training, education, clinical trials and guideline composition and adoption. For further information, please refer to the website www.associationofbreastsurgery.org.uk. Registered charity no: 1135699
The UK Breast Cancer Group (UKBCG) is a forum for Clinical and Medical Oncologists. The UKBCG acts as a stakeholder to NICE, NHS England and other organisations; and undertakes key pieces of work, at times in collaboration with other bodies, with the overriding endpoint of improving patient care. The Group’s objectives include advancing the education of clinical and medical oncologists in the subject of breast cancer, concerning its  identification, diagnosis and treatment; promoting research for the public benefit in all aspects of breast cancer and publishing the results; and assisting in the treatment and care of persons suffering from breast cancer, or in need of rehabilitation, by the provision of education for healthcare professionals. Further information on the work of the UKBCG is communicated via this website on a regular basis https://ukbcg.org/. Registered charity no: 1177296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</si>
</sst>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0"/>
    <numFmt numFmtId="166" formatCode="0.000"/>
    <numFmt numFmtId="167" formatCode="0.0"/>
    <numFmt numFmtId="168" formatCode="#,##0_ ;\-#,##0\ "/>
  </numFmts>
  <fonts count="30">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0"/>
      <color theme="1"/>
      <name val="Calibri"/>
      <family val="2"/>
      <scheme val="minor"/>
    </font>
    <font>
      <sz val="10"/>
      <color rgb="FFB63C88"/>
      <name val="Calibri"/>
      <family val="2"/>
      <scheme val="minor"/>
    </font>
    <font>
      <b/>
      <sz val="10"/>
      <color theme="1"/>
      <name val="Calibri"/>
      <family val="2"/>
      <scheme val="minor"/>
    </font>
    <font>
      <sz val="8"/>
      <name val="Calibri"/>
      <family val="2"/>
      <scheme val="minor"/>
    </font>
    <font>
      <sz val="11"/>
      <color theme="0"/>
      <name val="Calibri"/>
      <family val="2"/>
      <scheme val="minor"/>
    </font>
    <font>
      <sz val="11"/>
      <color rgb="FFFF0000"/>
      <name val="Calibri"/>
      <family val="2"/>
      <scheme val="minor"/>
    </font>
    <font>
      <b/>
      <sz val="11"/>
      <color rgb="FF4A97A2"/>
      <name val="Calibri"/>
      <family val="2"/>
      <scheme val="minor"/>
    </font>
    <font>
      <sz val="10"/>
      <name val="Arial"/>
      <family val="2"/>
    </font>
    <font>
      <b/>
      <sz val="10"/>
      <name val="Arial"/>
      <family val="2"/>
    </font>
    <font>
      <b/>
      <sz val="11"/>
      <color rgb="FFFF0000"/>
      <name val="Calibri"/>
      <family val="2"/>
      <scheme val="minor"/>
    </font>
    <font>
      <b/>
      <sz val="12"/>
      <name val="Arial"/>
      <family val="2"/>
    </font>
    <font>
      <sz val="11"/>
      <name val="Calibri"/>
      <family val="2"/>
    </font>
    <font>
      <u/>
      <sz val="11"/>
      <color theme="1"/>
      <name val="Calibri"/>
      <family val="2"/>
      <scheme val="minor"/>
    </font>
    <font>
      <u/>
      <sz val="11"/>
      <name val="Calibri"/>
      <family val="2"/>
      <scheme val="minor"/>
    </font>
    <font>
      <b/>
      <sz val="14"/>
      <name val="Calibri"/>
      <family val="2"/>
      <scheme val="minor"/>
    </font>
    <font>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6"/>
      <name val="Arial"/>
      <family val="2"/>
    </font>
    <font>
      <b/>
      <sz val="16"/>
      <color theme="1"/>
      <name val="Calibri"/>
      <family val="2"/>
      <scheme val="minor"/>
    </font>
    <font>
      <b/>
      <sz val="16"/>
      <name val="`"/>
    </font>
    <font>
      <b/>
      <sz val="11"/>
      <color theme="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B63C88"/>
        <bgColor indexed="64"/>
      </patternFill>
    </fill>
    <fill>
      <patternFill patternType="solid">
        <fgColor theme="0"/>
        <bgColor indexed="64"/>
      </patternFill>
    </fill>
    <fill>
      <patternFill patternType="solid">
        <fgColor rgb="FF70B5BE"/>
        <bgColor indexed="64"/>
      </patternFill>
    </fill>
    <fill>
      <patternFill patternType="solid">
        <fgColor theme="0" tint="-4.9989318521683403E-2"/>
        <bgColor indexed="64"/>
      </patternFill>
    </fill>
    <fill>
      <patternFill patternType="solid">
        <fgColor rgb="FFFBEBF0"/>
        <bgColor indexed="64"/>
      </patternFill>
    </fill>
    <fill>
      <patternFill patternType="solid">
        <fgColor rgb="FFF7DDED"/>
        <bgColor indexed="64"/>
      </patternFill>
    </fill>
    <fill>
      <patternFill patternType="solid">
        <fgColor rgb="FFFEF9FC"/>
        <bgColor indexed="64"/>
      </patternFill>
    </fill>
    <fill>
      <patternFill patternType="solid">
        <fgColor rgb="FFD785B7"/>
        <bgColor indexed="64"/>
      </patternFill>
    </fill>
    <fill>
      <patternFill patternType="solid">
        <fgColor rgb="FF4A97A2"/>
        <bgColor indexed="64"/>
      </patternFill>
    </fill>
    <fill>
      <patternFill patternType="solid">
        <fgColor rgb="FFEAB6D6"/>
        <bgColor indexed="64"/>
      </patternFill>
    </fill>
    <fill>
      <patternFill patternType="solid">
        <fgColor rgb="FFDEF4F7"/>
        <bgColor indexed="64"/>
      </patternFill>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rgb="FFD785B7"/>
      </left>
      <right/>
      <top style="medium">
        <color rgb="FFD785B7"/>
      </top>
      <bottom style="medium">
        <color rgb="FFD785B7"/>
      </bottom>
      <diagonal/>
    </border>
    <border>
      <left/>
      <right style="medium">
        <color rgb="FFD785B7"/>
      </right>
      <top style="medium">
        <color rgb="FFD785B7"/>
      </top>
      <bottom style="medium">
        <color rgb="FFD785B7"/>
      </bottom>
      <diagonal/>
    </border>
    <border>
      <left/>
      <right/>
      <top style="medium">
        <color rgb="FFD785B7"/>
      </top>
      <bottom style="medium">
        <color rgb="FFD785B7"/>
      </bottom>
      <diagonal/>
    </border>
    <border>
      <left style="medium">
        <color rgb="FF4A97A2"/>
      </left>
      <right/>
      <top style="medium">
        <color rgb="FF4A97A2"/>
      </top>
      <bottom style="medium">
        <color rgb="FF4A97A2"/>
      </bottom>
      <diagonal/>
    </border>
    <border>
      <left/>
      <right/>
      <top style="medium">
        <color rgb="FF4A97A2"/>
      </top>
      <bottom style="medium">
        <color rgb="FF4A97A2"/>
      </bottom>
      <diagonal/>
    </border>
    <border>
      <left/>
      <right style="medium">
        <color rgb="FF4A97A2"/>
      </right>
      <top style="medium">
        <color rgb="FF4A97A2"/>
      </top>
      <bottom style="medium">
        <color rgb="FF4A97A2"/>
      </bottom>
      <diagonal/>
    </border>
    <border>
      <left style="medium">
        <color rgb="FFB63C88"/>
      </left>
      <right/>
      <top style="medium">
        <color rgb="FFB63C88"/>
      </top>
      <bottom style="medium">
        <color rgb="FFB63C88"/>
      </bottom>
      <diagonal/>
    </border>
    <border>
      <left/>
      <right/>
      <top style="medium">
        <color rgb="FFB63C88"/>
      </top>
      <bottom style="medium">
        <color rgb="FFB63C88"/>
      </bottom>
      <diagonal/>
    </border>
    <border>
      <left/>
      <right style="medium">
        <color rgb="FFB63C88"/>
      </right>
      <top style="medium">
        <color rgb="FFB63C88"/>
      </top>
      <bottom style="medium">
        <color rgb="FFB63C88"/>
      </bottom>
      <diagonal/>
    </border>
    <border>
      <left/>
      <right/>
      <top style="medium">
        <color rgb="FFD785B7"/>
      </top>
      <bottom/>
      <diagonal/>
    </border>
    <border>
      <left/>
      <right/>
      <top/>
      <bottom style="medium">
        <color indexed="64"/>
      </bottom>
      <diagonal/>
    </border>
    <border>
      <left/>
      <right/>
      <top style="medium">
        <color indexed="64"/>
      </top>
      <bottom style="medium">
        <color indexed="64"/>
      </bottom>
      <diagonal/>
    </border>
    <border>
      <left/>
      <right style="medium">
        <color rgb="FFB63C88"/>
      </right>
      <top/>
      <bottom style="medium">
        <color rgb="FFB63C88"/>
      </bottom>
      <diagonal/>
    </border>
    <border>
      <left/>
      <right/>
      <top/>
      <bottom style="medium">
        <color rgb="FFB63C88"/>
      </bottom>
      <diagonal/>
    </border>
    <border>
      <left style="medium">
        <color rgb="FFB63C88"/>
      </left>
      <right/>
      <top/>
      <bottom style="medium">
        <color rgb="FFB63C88"/>
      </bottom>
      <diagonal/>
    </border>
    <border>
      <left/>
      <right style="medium">
        <color rgb="FFB63C88"/>
      </right>
      <top/>
      <bottom/>
      <diagonal/>
    </border>
    <border>
      <left style="medium">
        <color rgb="FFB63C88"/>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rgb="FFB63C88"/>
      </right>
      <top style="medium">
        <color rgb="FFB63C88"/>
      </top>
      <bottom/>
      <diagonal/>
    </border>
    <border>
      <left/>
      <right/>
      <top style="medium">
        <color rgb="FFB63C88"/>
      </top>
      <bottom/>
      <diagonal/>
    </border>
    <border>
      <left style="medium">
        <color rgb="FFB63C88"/>
      </left>
      <right/>
      <top style="medium">
        <color rgb="FFB63C88"/>
      </top>
      <bottom/>
      <diagonal/>
    </border>
    <border>
      <left/>
      <right style="medium">
        <color rgb="FF4A97A2"/>
      </right>
      <top/>
      <bottom style="medium">
        <color rgb="FF4A97A2"/>
      </bottom>
      <diagonal/>
    </border>
    <border>
      <left/>
      <right/>
      <top/>
      <bottom style="medium">
        <color rgb="FF4A97A2"/>
      </bottom>
      <diagonal/>
    </border>
    <border>
      <left style="medium">
        <color rgb="FF4A97A2"/>
      </left>
      <right/>
      <top/>
      <bottom style="medium">
        <color rgb="FF4A97A2"/>
      </bottom>
      <diagonal/>
    </border>
    <border>
      <left/>
      <right style="medium">
        <color rgb="FF4A97A2"/>
      </right>
      <top/>
      <bottom/>
      <diagonal/>
    </border>
    <border>
      <left style="medium">
        <color rgb="FF4A97A2"/>
      </left>
      <right/>
      <top/>
      <bottom/>
      <diagonal/>
    </border>
    <border>
      <left/>
      <right style="medium">
        <color rgb="FF4A97A2"/>
      </right>
      <top style="medium">
        <color rgb="FF4A97A2"/>
      </top>
      <bottom/>
      <diagonal/>
    </border>
    <border>
      <left/>
      <right/>
      <top style="medium">
        <color rgb="FF4A97A2"/>
      </top>
      <bottom/>
      <diagonal/>
    </border>
    <border>
      <left style="medium">
        <color rgb="FF4A97A2"/>
      </left>
      <right/>
      <top style="medium">
        <color rgb="FF4A97A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4" fillId="0" borderId="0" applyNumberFormat="0" applyFill="0" applyBorder="0" applyAlignment="0" applyProtection="0"/>
    <xf numFmtId="0" fontId="12" fillId="0" borderId="0"/>
    <xf numFmtId="0" fontId="16" fillId="0" borderId="0"/>
    <xf numFmtId="9" fontId="16"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382">
    <xf numFmtId="0" fontId="0" fillId="0" borderId="0" xfId="0"/>
    <xf numFmtId="0" fontId="0" fillId="0" borderId="0" xfId="0" applyAlignment="1">
      <alignment horizontal="left"/>
    </xf>
    <xf numFmtId="0" fontId="2" fillId="0" borderId="0" xfId="0" applyFont="1"/>
    <xf numFmtId="0" fontId="1" fillId="0" borderId="0" xfId="0" applyFont="1" applyAlignment="1">
      <alignment horizontal="left" vertical="center" wrapText="1"/>
    </xf>
    <xf numFmtId="9" fontId="2" fillId="0" borderId="1" xfId="0" applyNumberFormat="1" applyFont="1" applyBorder="1"/>
    <xf numFmtId="9" fontId="2" fillId="0" borderId="2" xfId="0" applyNumberFormat="1" applyFont="1" applyBorder="1"/>
    <xf numFmtId="1" fontId="2" fillId="0" borderId="2" xfId="0" applyNumberFormat="1" applyFont="1" applyBorder="1"/>
    <xf numFmtId="9" fontId="2" fillId="0" borderId="4" xfId="0" applyNumberFormat="1" applyFont="1" applyBorder="1"/>
    <xf numFmtId="9" fontId="2" fillId="0" borderId="0" xfId="0" applyNumberFormat="1" applyFont="1"/>
    <xf numFmtId="1" fontId="2" fillId="0" borderId="0" xfId="0" applyNumberFormat="1" applyFont="1"/>
    <xf numFmtId="0" fontId="1" fillId="0" borderId="0" xfId="0" applyFont="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xf>
    <xf numFmtId="0" fontId="0" fillId="0" borderId="0" xfId="0" applyAlignment="1">
      <alignment horizontal="left" vertical="center" wrapText="1"/>
    </xf>
    <xf numFmtId="0" fontId="0" fillId="0" borderId="0" xfId="0" applyAlignment="1">
      <alignment horizontal="left" vertical="center"/>
    </xf>
    <xf numFmtId="0" fontId="5" fillId="0" borderId="0" xfId="0" applyFont="1"/>
    <xf numFmtId="0" fontId="5" fillId="0" borderId="0" xfId="0" applyFont="1" applyAlignment="1">
      <alignment horizontal="right"/>
    </xf>
    <xf numFmtId="0" fontId="5" fillId="0" borderId="0" xfId="0" applyFont="1" applyAlignment="1">
      <alignment wrapText="1"/>
    </xf>
    <xf numFmtId="0" fontId="5" fillId="0" borderId="0" xfId="0" applyFont="1" applyAlignment="1">
      <alignment vertical="center"/>
    </xf>
    <xf numFmtId="0" fontId="2" fillId="0" borderId="0" xfId="0" applyFont="1" applyAlignment="1">
      <alignment vertical="center" wrapText="1"/>
    </xf>
    <xf numFmtId="0" fontId="0" fillId="0" borderId="4" xfId="0" applyBorder="1" applyAlignment="1">
      <alignment horizontal="right"/>
    </xf>
    <xf numFmtId="0" fontId="0" fillId="0" borderId="2" xfId="0" applyBorder="1" applyAlignment="1">
      <alignment horizontal="right"/>
    </xf>
    <xf numFmtId="0" fontId="0" fillId="0" borderId="1" xfId="0" applyBorder="1" applyAlignment="1">
      <alignment horizontal="right"/>
    </xf>
    <xf numFmtId="0" fontId="0" fillId="0" borderId="0" xfId="0" applyAlignment="1">
      <alignment horizontal="center"/>
    </xf>
    <xf numFmtId="0" fontId="3" fillId="3" borderId="8" xfId="0" applyFont="1" applyFill="1" applyBorder="1" applyAlignment="1">
      <alignment horizontal="center" vertical="center" wrapText="1"/>
    </xf>
    <xf numFmtId="1" fontId="2" fillId="0" borderId="5" xfId="0" applyNumberFormat="1" applyFont="1" applyBorder="1"/>
    <xf numFmtId="1" fontId="2" fillId="0" borderId="3" xfId="0" applyNumberFormat="1" applyFont="1" applyBorder="1"/>
    <xf numFmtId="0" fontId="0" fillId="0" borderId="5" xfId="0" applyBorder="1"/>
    <xf numFmtId="0" fontId="0" fillId="0" borderId="4" xfId="0" applyBorder="1"/>
    <xf numFmtId="0" fontId="0" fillId="3" borderId="8" xfId="0" applyFill="1" applyBorder="1"/>
    <xf numFmtId="0" fontId="0" fillId="8" borderId="5" xfId="0" applyFill="1" applyBorder="1"/>
    <xf numFmtId="0" fontId="0" fillId="2" borderId="0" xfId="0" applyFill="1" applyAlignment="1">
      <alignment horizontal="right"/>
    </xf>
    <xf numFmtId="0" fontId="0" fillId="2" borderId="4" xfId="0" applyFill="1" applyBorder="1" applyAlignment="1">
      <alignment horizontal="right"/>
    </xf>
    <xf numFmtId="1" fontId="0" fillId="4" borderId="0" xfId="0" applyNumberFormat="1" applyFill="1" applyAlignment="1">
      <alignment horizontal="right"/>
    </xf>
    <xf numFmtId="1" fontId="0" fillId="4" borderId="4" xfId="0" applyNumberFormat="1" applyFill="1" applyBorder="1" applyAlignment="1">
      <alignment horizontal="right"/>
    </xf>
    <xf numFmtId="0" fontId="0" fillId="8" borderId="3" xfId="0" applyFill="1" applyBorder="1"/>
    <xf numFmtId="0" fontId="1" fillId="7" borderId="0" xfId="0" applyFont="1" applyFill="1" applyAlignment="1">
      <alignment horizontal="left" vertical="center" wrapText="1"/>
    </xf>
    <xf numFmtId="0" fontId="0" fillId="7" borderId="0" xfId="0" applyFill="1"/>
    <xf numFmtId="0" fontId="1" fillId="9" borderId="0" xfId="0" applyFont="1" applyFill="1" applyAlignment="1">
      <alignment horizontal="left" vertical="center" wrapText="1"/>
    </xf>
    <xf numFmtId="0" fontId="0" fillId="9" borderId="0" xfId="0" applyFill="1"/>
    <xf numFmtId="0" fontId="1" fillId="9" borderId="0" xfId="0" applyFont="1" applyFill="1" applyAlignment="1">
      <alignment horizontal="center" vertical="center" wrapText="1"/>
    </xf>
    <xf numFmtId="0" fontId="0" fillId="0" borderId="8" xfId="0" applyBorder="1"/>
    <xf numFmtId="9" fontId="2" fillId="7" borderId="0" xfId="0" applyNumberFormat="1" applyFont="1" applyFill="1"/>
    <xf numFmtId="9" fontId="2" fillId="7" borderId="4" xfId="0" applyNumberFormat="1" applyFont="1" applyFill="1" applyBorder="1"/>
    <xf numFmtId="0" fontId="7" fillId="0" borderId="0" xfId="0" applyFont="1" applyAlignment="1">
      <alignment horizontal="left" vertical="center"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164" fontId="0" fillId="0" borderId="0" xfId="0" applyNumberFormat="1"/>
    <xf numFmtId="0" fontId="1" fillId="0" borderId="0" xfId="0" applyFont="1"/>
    <xf numFmtId="0" fontId="5" fillId="0" borderId="0" xfId="0" applyFont="1" applyAlignment="1">
      <alignment horizontal="center" vertical="center"/>
    </xf>
    <xf numFmtId="0" fontId="6" fillId="0" borderId="0" xfId="1" applyFont="1" applyAlignment="1">
      <alignment horizontal="center" vertical="center"/>
    </xf>
    <xf numFmtId="0" fontId="6" fillId="0" borderId="0" xfId="0" quotePrefix="1" applyFont="1" applyAlignment="1">
      <alignment horizontal="center" vertical="center"/>
    </xf>
    <xf numFmtId="0" fontId="0" fillId="0" borderId="0" xfId="0" applyAlignment="1">
      <alignment horizontal="center" vertical="center" wrapText="1"/>
    </xf>
    <xf numFmtId="0" fontId="6" fillId="0" borderId="0" xfId="1" quotePrefix="1" applyFont="1" applyAlignment="1">
      <alignment horizontal="center" vertical="center"/>
    </xf>
    <xf numFmtId="0" fontId="4" fillId="0" borderId="0" xfId="1" applyAlignment="1">
      <alignment horizontal="left"/>
    </xf>
    <xf numFmtId="0" fontId="0" fillId="6" borderId="0" xfId="0" applyFill="1"/>
    <xf numFmtId="0" fontId="2" fillId="0" borderId="0" xfId="0" applyFont="1" applyAlignment="1">
      <alignment horizontal="left" vertical="center" wrapText="1"/>
    </xf>
    <xf numFmtId="0" fontId="0" fillId="6" borderId="0" xfId="0" applyFill="1" applyAlignment="1">
      <alignment horizontal="left" vertical="center" wrapText="1"/>
    </xf>
    <xf numFmtId="0" fontId="0" fillId="6" borderId="0" xfId="0" applyFill="1" applyAlignment="1">
      <alignment vertical="center" wrapText="1"/>
    </xf>
    <xf numFmtId="0" fontId="1" fillId="0" borderId="0" xfId="0" applyFont="1" applyAlignment="1">
      <alignment vertical="center"/>
    </xf>
    <xf numFmtId="0" fontId="4" fillId="0" borderId="0" xfId="1" applyAlignment="1">
      <alignment vertical="center"/>
    </xf>
    <xf numFmtId="0" fontId="4" fillId="0" borderId="0" xfId="1" applyAlignment="1">
      <alignment wrapText="1"/>
    </xf>
    <xf numFmtId="0" fontId="2" fillId="0" borderId="9" xfId="0" applyFont="1" applyBorder="1" applyAlignment="1">
      <alignment vertical="center" wrapText="1"/>
    </xf>
    <xf numFmtId="0" fontId="11" fillId="0" borderId="0" xfId="0" applyFont="1" applyAlignment="1">
      <alignment horizontal="center" vertical="center" wrapText="1"/>
    </xf>
    <xf numFmtId="164" fontId="0" fillId="7" borderId="0" xfId="0" applyNumberFormat="1" applyFill="1"/>
    <xf numFmtId="0" fontId="6" fillId="0" borderId="0" xfId="1" applyFont="1" applyAlignment="1">
      <alignment vertical="center"/>
    </xf>
    <xf numFmtId="0" fontId="6" fillId="0" borderId="0" xfId="0" quotePrefix="1" applyFont="1" applyAlignment="1">
      <alignment vertical="center"/>
    </xf>
    <xf numFmtId="0" fontId="13" fillId="0" borderId="0" xfId="2" applyFont="1" applyAlignment="1">
      <alignment horizontal="left" vertical="center"/>
    </xf>
    <xf numFmtId="0" fontId="12" fillId="0" borderId="0" xfId="2" applyAlignment="1">
      <alignment horizontal="left" vertical="center"/>
    </xf>
    <xf numFmtId="0" fontId="13" fillId="0" borderId="0" xfId="2" applyFont="1" applyAlignment="1">
      <alignment horizontal="left" vertical="center" wrapText="1"/>
    </xf>
    <xf numFmtId="0" fontId="11" fillId="0" borderId="19" xfId="0" applyFont="1" applyBorder="1" applyAlignment="1">
      <alignment horizontal="center" vertical="center" wrapText="1"/>
    </xf>
    <xf numFmtId="0" fontId="0" fillId="10" borderId="20" xfId="0" applyFill="1" applyBorder="1"/>
    <xf numFmtId="164" fontId="0" fillId="10" borderId="20" xfId="0" applyNumberFormat="1" applyFill="1" applyBorder="1"/>
    <xf numFmtId="0" fontId="0" fillId="7" borderId="19" xfId="0" applyFill="1" applyBorder="1"/>
    <xf numFmtId="164" fontId="0" fillId="7" borderId="19" xfId="0" applyNumberFormat="1" applyFill="1" applyBorder="1"/>
    <xf numFmtId="0" fontId="0" fillId="0" borderId="19" xfId="0" applyBorder="1"/>
    <xf numFmtId="164" fontId="0" fillId="0" borderId="19" xfId="0" applyNumberFormat="1" applyBorder="1"/>
    <xf numFmtId="164" fontId="1" fillId="0" borderId="0" xfId="0" applyNumberFormat="1" applyFont="1"/>
    <xf numFmtId="164" fontId="14" fillId="0" borderId="0" xfId="0" applyNumberFormat="1" applyFont="1"/>
    <xf numFmtId="164" fontId="10" fillId="0" borderId="0" xfId="0" applyNumberFormat="1" applyFont="1"/>
    <xf numFmtId="0" fontId="0" fillId="10" borderId="0" xfId="0" applyFill="1"/>
    <xf numFmtId="164" fontId="0" fillId="10" borderId="0" xfId="0" applyNumberFormat="1" applyFill="1"/>
    <xf numFmtId="0" fontId="0" fillId="10" borderId="19" xfId="0" applyFill="1" applyBorder="1"/>
    <xf numFmtId="164" fontId="0" fillId="10" borderId="19" xfId="0" applyNumberFormat="1" applyFill="1" applyBorder="1"/>
    <xf numFmtId="0" fontId="15" fillId="0" borderId="0" xfId="2" applyFont="1" applyAlignment="1">
      <alignment horizontal="left" vertical="center"/>
    </xf>
    <xf numFmtId="3" fontId="5" fillId="0" borderId="0" xfId="0" applyNumberFormat="1" applyFont="1"/>
    <xf numFmtId="3" fontId="0" fillId="0" borderId="0" xfId="0" applyNumberFormat="1"/>
    <xf numFmtId="3" fontId="11" fillId="0" borderId="19" xfId="0" applyNumberFormat="1" applyFont="1" applyBorder="1" applyAlignment="1">
      <alignment horizontal="center" vertical="center" wrapText="1"/>
    </xf>
    <xf numFmtId="164" fontId="2" fillId="7" borderId="0" xfId="0" applyNumberFormat="1" applyFont="1" applyFill="1"/>
    <xf numFmtId="164" fontId="2" fillId="7" borderId="19" xfId="0" applyNumberFormat="1" applyFont="1" applyFill="1" applyBorder="1"/>
    <xf numFmtId="164" fontId="3" fillId="0" borderId="0" xfId="0" applyNumberFormat="1" applyFont="1"/>
    <xf numFmtId="164" fontId="2" fillId="0" borderId="0" xfId="0" applyNumberFormat="1" applyFont="1"/>
    <xf numFmtId="0" fontId="2" fillId="7" borderId="0" xfId="0" applyFont="1" applyFill="1"/>
    <xf numFmtId="0" fontId="2" fillId="7" borderId="19" xfId="0" applyFont="1" applyFill="1" applyBorder="1"/>
    <xf numFmtId="9" fontId="0" fillId="7" borderId="0" xfId="0" applyNumberFormat="1" applyFill="1" applyAlignment="1">
      <alignment horizontal="right"/>
    </xf>
    <xf numFmtId="9" fontId="0" fillId="7" borderId="19" xfId="0" applyNumberFormat="1" applyFill="1" applyBorder="1" applyAlignment="1">
      <alignment horizontal="right"/>
    </xf>
    <xf numFmtId="164" fontId="0" fillId="10" borderId="0" xfId="0" applyNumberFormat="1" applyFill="1" applyAlignment="1">
      <alignment horizontal="right"/>
    </xf>
    <xf numFmtId="164" fontId="0" fillId="10" borderId="19" xfId="0" applyNumberFormat="1" applyFill="1" applyBorder="1" applyAlignment="1">
      <alignment horizontal="right"/>
    </xf>
    <xf numFmtId="164" fontId="0" fillId="7" borderId="0" xfId="0" applyNumberFormat="1" applyFill="1" applyAlignment="1">
      <alignment horizontal="right"/>
    </xf>
    <xf numFmtId="164" fontId="0" fillId="7" borderId="19" xfId="0" applyNumberFormat="1" applyFill="1" applyBorder="1" applyAlignment="1">
      <alignment horizontal="right"/>
    </xf>
    <xf numFmtId="164" fontId="2" fillId="7" borderId="19" xfId="0" applyNumberFormat="1" applyFont="1" applyFill="1" applyBorder="1" applyAlignment="1">
      <alignment horizontal="right"/>
    </xf>
    <xf numFmtId="164" fontId="0" fillId="10" borderId="20" xfId="0" applyNumberFormat="1" applyFill="1" applyBorder="1" applyAlignment="1">
      <alignment horizontal="right"/>
    </xf>
    <xf numFmtId="0" fontId="0" fillId="0" borderId="0" xfId="0" quotePrefix="1" applyAlignment="1">
      <alignment horizontal="right"/>
    </xf>
    <xf numFmtId="9" fontId="2" fillId="10" borderId="20" xfId="0" applyNumberFormat="1" applyFont="1" applyFill="1" applyBorder="1" applyAlignment="1">
      <alignment horizontal="right" indent="1"/>
    </xf>
    <xf numFmtId="9" fontId="2" fillId="7" borderId="0" xfId="0" applyNumberFormat="1" applyFont="1" applyFill="1" applyAlignment="1">
      <alignment horizontal="right" indent="1"/>
    </xf>
    <xf numFmtId="9" fontId="2" fillId="7" borderId="19" xfId="0" applyNumberFormat="1" applyFont="1" applyFill="1" applyBorder="1" applyAlignment="1">
      <alignment horizontal="right" indent="1"/>
    </xf>
    <xf numFmtId="1" fontId="0" fillId="7" borderId="0" xfId="0" applyNumberFormat="1" applyFill="1"/>
    <xf numFmtId="1" fontId="0" fillId="0" borderId="0" xfId="0" applyNumberFormat="1"/>
    <xf numFmtId="1" fontId="1" fillId="0" borderId="0" xfId="0" applyNumberFormat="1" applyFont="1"/>
    <xf numFmtId="0" fontId="1" fillId="7" borderId="0" xfId="0" applyFont="1" applyFill="1"/>
    <xf numFmtId="1" fontId="1" fillId="7" borderId="0" xfId="0" applyNumberFormat="1" applyFont="1" applyFill="1"/>
    <xf numFmtId="164" fontId="1" fillId="7" borderId="0" xfId="0" applyNumberFormat="1" applyFont="1" applyFill="1" applyAlignment="1">
      <alignment horizontal="right"/>
    </xf>
    <xf numFmtId="0" fontId="11" fillId="0" borderId="0" xfId="0" applyFont="1" applyAlignment="1">
      <alignment horizontal="left" vertical="center"/>
    </xf>
    <xf numFmtId="0" fontId="4" fillId="0" borderId="0" xfId="1" applyAlignment="1">
      <alignment vertical="center" wrapText="1"/>
    </xf>
    <xf numFmtId="0" fontId="0" fillId="0" borderId="3" xfId="0" applyBorder="1" applyAlignment="1">
      <alignment vertical="center"/>
    </xf>
    <xf numFmtId="0" fontId="0" fillId="0" borderId="5" xfId="0" applyBorder="1" applyAlignment="1">
      <alignment vertical="center"/>
    </xf>
    <xf numFmtId="0" fontId="1" fillId="0" borderId="0" xfId="0" applyFont="1" applyAlignment="1">
      <alignment horizontal="right"/>
    </xf>
    <xf numFmtId="0" fontId="2" fillId="0" borderId="0" xfId="0" applyFont="1" applyAlignment="1">
      <alignment vertical="center"/>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17" fillId="0" borderId="0" xfId="0" applyFont="1"/>
    <xf numFmtId="0" fontId="2" fillId="0" borderId="24" xfId="0" applyFont="1" applyBorder="1" applyAlignment="1">
      <alignment horizontal="left" vertical="center"/>
    </xf>
    <xf numFmtId="0" fontId="2" fillId="0" borderId="25" xfId="0" applyFont="1" applyBorder="1" applyAlignment="1">
      <alignment horizontal="left" vertical="center"/>
    </xf>
    <xf numFmtId="0" fontId="0" fillId="0" borderId="0" xfId="0" applyAlignment="1">
      <alignment horizontal="left" indent="2"/>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left" indent="2"/>
    </xf>
    <xf numFmtId="0" fontId="17" fillId="0" borderId="0" xfId="0" applyFont="1" applyAlignment="1">
      <alignment horizontal="left" vertical="center"/>
    </xf>
    <xf numFmtId="0" fontId="18" fillId="0" borderId="24" xfId="0" applyFont="1" applyBorder="1" applyAlignment="1">
      <alignment horizontal="left" vertical="center"/>
    </xf>
    <xf numFmtId="0" fontId="0" fillId="0" borderId="4" xfId="0" applyBorder="1" applyAlignment="1">
      <alignment horizontal="center"/>
    </xf>
    <xf numFmtId="0" fontId="0" fillId="0" borderId="5" xfId="0" applyBorder="1" applyAlignment="1">
      <alignment horizontal="left" indent="2"/>
    </xf>
    <xf numFmtId="0" fontId="18" fillId="0" borderId="25" xfId="0" applyFont="1" applyBorder="1" applyAlignment="1">
      <alignment horizontal="left" vertical="center"/>
    </xf>
    <xf numFmtId="0" fontId="1" fillId="0" borderId="5" xfId="0" applyFont="1" applyBorder="1"/>
    <xf numFmtId="0" fontId="0" fillId="0" borderId="5" xfId="0" quotePrefix="1" applyBorder="1" applyAlignment="1">
      <alignment horizontal="left" indent="2"/>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left" vertical="center"/>
    </xf>
    <xf numFmtId="0" fontId="2" fillId="12" borderId="0" xfId="0" applyFont="1" applyFill="1" applyAlignment="1">
      <alignment horizontal="left" vertical="center"/>
    </xf>
    <xf numFmtId="0" fontId="19" fillId="12" borderId="0" xfId="0" applyFont="1" applyFill="1" applyAlignment="1">
      <alignment horizontal="left" vertical="center"/>
    </xf>
    <xf numFmtId="0" fontId="3" fillId="0" borderId="25" xfId="0" applyFont="1" applyBorder="1" applyAlignment="1">
      <alignment horizontal="left" vertical="center"/>
    </xf>
    <xf numFmtId="0" fontId="2" fillId="0" borderId="24" xfId="0" applyFont="1" applyBorder="1" applyAlignment="1">
      <alignment horizontal="left" vertical="center" wrapText="1"/>
    </xf>
    <xf numFmtId="0" fontId="3" fillId="0" borderId="25" xfId="0" applyFont="1" applyBorder="1" applyAlignment="1">
      <alignment horizontal="left" vertical="top"/>
    </xf>
    <xf numFmtId="0" fontId="3" fillId="0" borderId="0" xfId="0" applyFont="1" applyAlignment="1">
      <alignment horizontal="left" vertical="center"/>
    </xf>
    <xf numFmtId="0" fontId="2"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2" fillId="0" borderId="31" xfId="0" applyFont="1" applyBorder="1" applyAlignment="1">
      <alignment vertical="center" wrapText="1"/>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xf>
    <xf numFmtId="0" fontId="0" fillId="0" borderId="0" xfId="0" applyAlignment="1">
      <alignment horizontal="right" wrapText="1"/>
    </xf>
    <xf numFmtId="0" fontId="0" fillId="0" borderId="0" xfId="0" applyAlignment="1">
      <alignment horizontal="left" wrapText="1" indent="2"/>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wrapText="1" indent="2"/>
    </xf>
    <xf numFmtId="0" fontId="0" fillId="0" borderId="4" xfId="0" applyBorder="1" applyAlignment="1">
      <alignment horizontal="center" vertical="center" wrapText="1"/>
    </xf>
    <xf numFmtId="0" fontId="0" fillId="0" borderId="5" xfId="0" applyBorder="1" applyAlignment="1">
      <alignment horizontal="left" wrapText="1" indent="2"/>
    </xf>
    <xf numFmtId="0" fontId="1" fillId="0" borderId="5" xfId="0" applyFont="1" applyBorder="1" applyAlignment="1">
      <alignment wrapText="1"/>
    </xf>
    <xf numFmtId="0" fontId="0" fillId="0" borderId="1" xfId="0" applyBorder="1" applyAlignment="1">
      <alignment horizontal="center" vertical="center"/>
    </xf>
    <xf numFmtId="0" fontId="0" fillId="0" borderId="2" xfId="0" applyBorder="1" applyAlignment="1">
      <alignment horizontal="center" vertical="center"/>
    </xf>
    <xf numFmtId="0" fontId="3" fillId="0" borderId="35" xfId="0" applyFont="1" applyBorder="1" applyAlignment="1">
      <alignment horizontal="left" vertical="center"/>
    </xf>
    <xf numFmtId="0" fontId="2" fillId="0" borderId="34" xfId="0" applyFont="1" applyBorder="1" applyAlignment="1">
      <alignment horizontal="left" vertical="center"/>
    </xf>
    <xf numFmtId="0" fontId="0" fillId="0" borderId="4" xfId="0" applyBorder="1" applyAlignment="1">
      <alignment horizontal="center" vertical="center"/>
    </xf>
    <xf numFmtId="0" fontId="2" fillId="0" borderId="36"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1" fontId="0" fillId="0" borderId="2" xfId="0" applyNumberFormat="1" applyBorder="1" applyAlignment="1">
      <alignment horizontal="right"/>
    </xf>
    <xf numFmtId="1" fontId="0" fillId="0" borderId="1" xfId="0" applyNumberFormat="1" applyBorder="1" applyAlignment="1">
      <alignment horizontal="right"/>
    </xf>
    <xf numFmtId="0" fontId="0" fillId="10" borderId="20" xfId="0" applyFill="1" applyBorder="1" applyAlignment="1">
      <alignment vertical="center"/>
    </xf>
    <xf numFmtId="164" fontId="0" fillId="10" borderId="20" xfId="0" applyNumberFormat="1" applyFill="1" applyBorder="1" applyAlignment="1">
      <alignment horizontal="center" vertical="center"/>
    </xf>
    <xf numFmtId="164" fontId="0" fillId="0" borderId="0" xfId="0" applyNumberFormat="1" applyAlignment="1">
      <alignment vertical="center"/>
    </xf>
    <xf numFmtId="0" fontId="0" fillId="7" borderId="0" xfId="0" applyFill="1" applyAlignment="1">
      <alignment vertical="center"/>
    </xf>
    <xf numFmtId="164" fontId="0" fillId="7" borderId="0" xfId="0" applyNumberFormat="1" applyFill="1" applyAlignment="1">
      <alignment horizontal="right" vertical="center"/>
    </xf>
    <xf numFmtId="164" fontId="0" fillId="7" borderId="0" xfId="0" applyNumberFormat="1" applyFill="1" applyAlignment="1">
      <alignment vertical="center"/>
    </xf>
    <xf numFmtId="164" fontId="2" fillId="7" borderId="0" xfId="0" applyNumberFormat="1" applyFont="1" applyFill="1" applyAlignment="1">
      <alignment horizontal="center" vertical="center"/>
    </xf>
    <xf numFmtId="0" fontId="0" fillId="7" borderId="19" xfId="0" applyFill="1" applyBorder="1" applyAlignment="1">
      <alignment vertical="center"/>
    </xf>
    <xf numFmtId="164" fontId="2" fillId="7" borderId="19" xfId="0" applyNumberFormat="1" applyFont="1" applyFill="1" applyBorder="1" applyAlignment="1">
      <alignment horizontal="center" vertical="center"/>
    </xf>
    <xf numFmtId="164" fontId="1" fillId="0" borderId="0" xfId="0" applyNumberFormat="1" applyFont="1" applyAlignment="1">
      <alignment vertical="center"/>
    </xf>
    <xf numFmtId="164" fontId="0" fillId="7" borderId="19" xfId="0" applyNumberFormat="1" applyFill="1" applyBorder="1" applyAlignment="1">
      <alignment horizontal="right" vertical="center"/>
    </xf>
    <xf numFmtId="0" fontId="0" fillId="0" borderId="0" xfId="0" quotePrefix="1" applyAlignment="1">
      <alignment horizontal="right" vertical="center"/>
    </xf>
    <xf numFmtId="164" fontId="0" fillId="10" borderId="20" xfId="0" applyNumberFormat="1" applyFill="1" applyBorder="1" applyAlignment="1">
      <alignment horizontal="right" vertical="center"/>
    </xf>
    <xf numFmtId="164" fontId="2" fillId="7" borderId="19" xfId="0" applyNumberFormat="1" applyFont="1" applyFill="1" applyBorder="1" applyAlignment="1">
      <alignment horizontal="right" vertical="center"/>
    </xf>
    <xf numFmtId="164" fontId="1" fillId="0" borderId="0" xfId="0" applyNumberFormat="1" applyFont="1" applyAlignment="1">
      <alignment horizontal="right" vertical="center"/>
    </xf>
    <xf numFmtId="164" fontId="0" fillId="10" borderId="20" xfId="0" applyNumberFormat="1" applyFill="1" applyBorder="1" applyAlignment="1">
      <alignment vertical="center"/>
    </xf>
    <xf numFmtId="9" fontId="2" fillId="10" borderId="20" xfId="0" applyNumberFormat="1" applyFont="1" applyFill="1" applyBorder="1" applyAlignment="1">
      <alignment horizontal="right" vertical="center"/>
    </xf>
    <xf numFmtId="164" fontId="2" fillId="7" borderId="0" xfId="0" applyNumberFormat="1" applyFont="1" applyFill="1" applyAlignment="1">
      <alignment vertical="center"/>
    </xf>
    <xf numFmtId="9" fontId="2" fillId="7" borderId="0" xfId="0" applyNumberFormat="1" applyFont="1" applyFill="1" applyAlignment="1">
      <alignment horizontal="right" vertical="center"/>
    </xf>
    <xf numFmtId="164" fontId="2" fillId="7" borderId="19" xfId="0" applyNumberFormat="1" applyFont="1" applyFill="1" applyBorder="1" applyAlignment="1">
      <alignment vertical="center"/>
    </xf>
    <xf numFmtId="164" fontId="3" fillId="0" borderId="0" xfId="0" applyNumberFormat="1" applyFont="1" applyAlignment="1">
      <alignment vertical="center"/>
    </xf>
    <xf numFmtId="164" fontId="2" fillId="0" borderId="0" xfId="0" applyNumberFormat="1" applyFont="1" applyAlignment="1">
      <alignment vertical="center"/>
    </xf>
    <xf numFmtId="0" fontId="0" fillId="0" borderId="19" xfId="0" applyBorder="1" applyAlignment="1">
      <alignment vertical="center"/>
    </xf>
    <xf numFmtId="164" fontId="2" fillId="0" borderId="19" xfId="0" applyNumberFormat="1" applyFont="1" applyBorder="1" applyAlignment="1">
      <alignment vertical="center"/>
    </xf>
    <xf numFmtId="3" fontId="0" fillId="10" borderId="20" xfId="0" applyNumberFormat="1" applyFill="1" applyBorder="1" applyAlignment="1">
      <alignment vertical="center"/>
    </xf>
    <xf numFmtId="3" fontId="0" fillId="7" borderId="0" xfId="0" applyNumberFormat="1" applyFill="1" applyAlignment="1">
      <alignment vertical="center"/>
    </xf>
    <xf numFmtId="3" fontId="0" fillId="7" borderId="19" xfId="0" applyNumberFormat="1" applyFill="1" applyBorder="1" applyAlignment="1">
      <alignment vertical="center"/>
    </xf>
    <xf numFmtId="3" fontId="1" fillId="0" borderId="0" xfId="0" applyNumberFormat="1" applyFont="1" applyAlignment="1">
      <alignment vertical="center"/>
    </xf>
    <xf numFmtId="3" fontId="0" fillId="0" borderId="0" xfId="0" applyNumberFormat="1" applyAlignment="1">
      <alignment vertical="center"/>
    </xf>
    <xf numFmtId="3" fontId="0" fillId="0" borderId="19" xfId="0" applyNumberFormat="1" applyBorder="1" applyAlignment="1">
      <alignment vertical="center"/>
    </xf>
    <xf numFmtId="1" fontId="0" fillId="4" borderId="0" xfId="0" applyNumberFormat="1" applyFill="1"/>
    <xf numFmtId="164" fontId="0" fillId="4" borderId="0" xfId="0" applyNumberFormat="1" applyFill="1"/>
    <xf numFmtId="0" fontId="0" fillId="14" borderId="0" xfId="0" applyFill="1"/>
    <xf numFmtId="1" fontId="2" fillId="9" borderId="0" xfId="0" applyNumberFormat="1" applyFont="1" applyFill="1"/>
    <xf numFmtId="9" fontId="2" fillId="10" borderId="0" xfId="0" applyNumberFormat="1" applyFont="1" applyFill="1"/>
    <xf numFmtId="1" fontId="2" fillId="9" borderId="2" xfId="0" applyNumberFormat="1" applyFont="1" applyFill="1" applyBorder="1"/>
    <xf numFmtId="9" fontId="2" fillId="13" borderId="0" xfId="0" applyNumberFormat="1" applyFont="1" applyFill="1"/>
    <xf numFmtId="9" fontId="2" fillId="13" borderId="2" xfId="0" applyNumberFormat="1" applyFont="1" applyFill="1" applyBorder="1"/>
    <xf numFmtId="0" fontId="0" fillId="0" borderId="3" xfId="0" quotePrefix="1" applyBorder="1" applyAlignment="1">
      <alignment horizontal="left" indent="2"/>
    </xf>
    <xf numFmtId="1" fontId="2" fillId="9" borderId="5" xfId="0" applyNumberFormat="1" applyFont="1" applyFill="1" applyBorder="1"/>
    <xf numFmtId="0" fontId="0" fillId="0" borderId="7" xfId="0" applyBorder="1"/>
    <xf numFmtId="9" fontId="0" fillId="0" borderId="4" xfId="5" applyFont="1"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left"/>
    </xf>
    <xf numFmtId="0" fontId="21" fillId="0" borderId="0" xfId="0" applyFont="1" applyAlignment="1">
      <alignment horizontal="left"/>
    </xf>
    <xf numFmtId="0" fontId="0" fillId="0" borderId="39" xfId="0" applyBorder="1"/>
    <xf numFmtId="0" fontId="0" fillId="0" borderId="27" xfId="0" applyBorder="1"/>
    <xf numFmtId="0" fontId="1" fillId="0" borderId="27" xfId="0" applyFont="1" applyBorder="1" applyAlignment="1">
      <alignment horizontal="right" vertical="center"/>
    </xf>
    <xf numFmtId="0" fontId="1" fillId="0" borderId="26" xfId="0" applyFont="1" applyBorder="1" applyAlignment="1">
      <alignment horizontal="right" vertical="center"/>
    </xf>
    <xf numFmtId="0" fontId="1" fillId="0" borderId="5" xfId="0" applyFont="1" applyBorder="1" applyAlignment="1">
      <alignment vertical="center"/>
    </xf>
    <xf numFmtId="0" fontId="0" fillId="0" borderId="4" xfId="0"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9" fontId="0" fillId="0" borderId="0" xfId="5" applyFont="1" applyBorder="1" applyAlignment="1">
      <alignment vertical="center"/>
    </xf>
    <xf numFmtId="9" fontId="0" fillId="0" borderId="0" xfId="5" applyFont="1" applyBorder="1" applyAlignment="1">
      <alignment horizontal="right" vertical="center"/>
    </xf>
    <xf numFmtId="0" fontId="0" fillId="0" borderId="2" xfId="0" applyBorder="1" applyAlignment="1">
      <alignment vertical="center"/>
    </xf>
    <xf numFmtId="9" fontId="0" fillId="0" borderId="2" xfId="5" applyFont="1" applyBorder="1" applyAlignment="1">
      <alignment vertical="center"/>
    </xf>
    <xf numFmtId="9" fontId="0" fillId="0" borderId="2" xfId="5" applyFont="1" applyBorder="1" applyAlignment="1">
      <alignment horizontal="right" vertical="center"/>
    </xf>
    <xf numFmtId="9" fontId="0" fillId="0" borderId="1" xfId="5" applyFont="1" applyBorder="1" applyAlignment="1">
      <alignment vertical="center"/>
    </xf>
    <xf numFmtId="0" fontId="23" fillId="0" borderId="0" xfId="0" applyFont="1" applyAlignment="1">
      <alignment horizontal="left" vertical="center" wrapText="1"/>
    </xf>
    <xf numFmtId="0" fontId="21" fillId="0" borderId="0" xfId="0" applyFont="1" applyAlignment="1">
      <alignment horizontal="left" wrapText="1"/>
    </xf>
    <xf numFmtId="0" fontId="24" fillId="0" borderId="0" xfId="0" applyFont="1"/>
    <xf numFmtId="0" fontId="21" fillId="0" borderId="0" xfId="0" applyFont="1"/>
    <xf numFmtId="0" fontId="25" fillId="0" borderId="0" xfId="0" applyFont="1"/>
    <xf numFmtId="0" fontId="1" fillId="0" borderId="6" xfId="0" applyFont="1" applyBorder="1" applyAlignment="1">
      <alignment horizontal="left" vertical="top" wrapText="1"/>
    </xf>
    <xf numFmtId="0" fontId="0" fillId="0" borderId="1" xfId="0" applyBorder="1" applyAlignment="1">
      <alignment vertical="top"/>
    </xf>
    <xf numFmtId="3" fontId="0" fillId="0" borderId="5" xfId="0" applyNumberFormat="1" applyBorder="1" applyAlignment="1">
      <alignment horizontal="center" vertical="center"/>
    </xf>
    <xf numFmtId="3" fontId="0" fillId="0" borderId="0" xfId="0" applyNumberFormat="1" applyAlignment="1">
      <alignment horizontal="right" vertical="center" indent="2"/>
    </xf>
    <xf numFmtId="9" fontId="0" fillId="0" borderId="4" xfId="5" applyFont="1" applyBorder="1" applyAlignment="1">
      <alignment horizontal="center" vertical="center"/>
    </xf>
    <xf numFmtId="3" fontId="0" fillId="0" borderId="3" xfId="0" applyNumberFormat="1" applyBorder="1" applyAlignment="1">
      <alignment horizontal="center" vertical="center"/>
    </xf>
    <xf numFmtId="3" fontId="0" fillId="0" borderId="2" xfId="0" applyNumberFormat="1" applyBorder="1" applyAlignment="1">
      <alignment horizontal="right" vertical="center" indent="2"/>
    </xf>
    <xf numFmtId="0" fontId="21" fillId="0" borderId="0" xfId="0" applyFont="1" applyAlignment="1">
      <alignment horizontal="left" vertical="center"/>
    </xf>
    <xf numFmtId="0" fontId="0" fillId="0" borderId="3" xfId="0" applyBorder="1"/>
    <xf numFmtId="0" fontId="0" fillId="0" borderId="2" xfId="0" applyBorder="1"/>
    <xf numFmtId="9" fontId="0" fillId="0" borderId="7" xfId="5" applyFont="1" applyBorder="1" applyAlignment="1">
      <alignment horizontal="right" vertical="center"/>
    </xf>
    <xf numFmtId="9" fontId="0" fillId="0" borderId="4" xfId="5" applyFont="1" applyBorder="1" applyAlignment="1">
      <alignment horizontal="right"/>
    </xf>
    <xf numFmtId="0" fontId="1" fillId="0" borderId="8" xfId="0" applyFont="1" applyBorder="1" applyAlignment="1">
      <alignment vertical="center"/>
    </xf>
    <xf numFmtId="0" fontId="1" fillId="0" borderId="7" xfId="0" applyFont="1" applyBorder="1" applyAlignment="1">
      <alignment horizontal="right" vertical="center" wrapText="1"/>
    </xf>
    <xf numFmtId="0" fontId="1" fillId="0" borderId="7" xfId="0" applyFont="1" applyBorder="1" applyAlignment="1">
      <alignment horizontal="right" vertical="center"/>
    </xf>
    <xf numFmtId="0" fontId="1" fillId="0" borderId="6" xfId="0" applyFont="1" applyBorder="1" applyAlignment="1">
      <alignment horizontal="right" vertical="center"/>
    </xf>
    <xf numFmtId="9" fontId="0" fillId="0" borderId="0" xfId="5" applyFont="1" applyBorder="1" applyAlignment="1">
      <alignment horizontal="right"/>
    </xf>
    <xf numFmtId="0" fontId="1" fillId="0" borderId="7" xfId="0" applyFont="1" applyBorder="1" applyAlignment="1">
      <alignment vertical="center"/>
    </xf>
    <xf numFmtId="9" fontId="0" fillId="0" borderId="2" xfId="5" applyFont="1" applyBorder="1" applyAlignment="1">
      <alignment horizontal="right"/>
    </xf>
    <xf numFmtId="9" fontId="0" fillId="0" borderId="1" xfId="5" applyFont="1" applyBorder="1" applyAlignment="1">
      <alignment horizontal="right"/>
    </xf>
    <xf numFmtId="9" fontId="0" fillId="0" borderId="7" xfId="5" applyFont="1" applyBorder="1" applyAlignment="1">
      <alignment vertical="center"/>
    </xf>
    <xf numFmtId="3" fontId="0" fillId="0" borderId="8" xfId="0" applyNumberFormat="1" applyBorder="1" applyAlignment="1">
      <alignment horizontal="center" vertical="center"/>
    </xf>
    <xf numFmtId="0" fontId="26" fillId="0" borderId="0" xfId="2" applyFont="1" applyAlignment="1">
      <alignment horizontal="left" vertical="center"/>
    </xf>
    <xf numFmtId="0" fontId="27" fillId="0" borderId="0" xfId="0" applyFont="1"/>
    <xf numFmtId="9" fontId="1" fillId="0" borderId="6" xfId="5" applyFont="1" applyBorder="1" applyAlignment="1">
      <alignment horizontal="center" vertical="center"/>
    </xf>
    <xf numFmtId="9" fontId="20" fillId="0" borderId="0" xfId="5" applyFont="1" applyBorder="1" applyAlignment="1">
      <alignment horizontal="right"/>
    </xf>
    <xf numFmtId="3" fontId="0" fillId="0" borderId="7" xfId="0" applyNumberFormat="1" applyBorder="1" applyAlignment="1">
      <alignment horizontal="center" vertical="center"/>
    </xf>
    <xf numFmtId="9" fontId="20" fillId="0" borderId="7" xfId="5" applyFont="1" applyBorder="1" applyAlignment="1">
      <alignment horizontal="right" vertical="center"/>
    </xf>
    <xf numFmtId="9" fontId="20" fillId="0" borderId="0" xfId="5" applyFont="1" applyBorder="1" applyAlignment="1">
      <alignment horizontal="right" vertical="center"/>
    </xf>
    <xf numFmtId="9" fontId="20" fillId="0" borderId="6" xfId="5" applyFont="1" applyBorder="1" applyAlignment="1">
      <alignment horizontal="right" vertical="center"/>
    </xf>
    <xf numFmtId="9" fontId="20" fillId="0" borderId="4" xfId="5" applyFont="1" applyBorder="1" applyAlignment="1">
      <alignment horizontal="right" vertical="center"/>
    </xf>
    <xf numFmtId="9" fontId="20" fillId="0" borderId="1" xfId="5" applyFont="1" applyBorder="1" applyAlignment="1">
      <alignment horizontal="right" vertical="center"/>
    </xf>
    <xf numFmtId="3" fontId="0" fillId="0" borderId="0" xfId="0" applyNumberFormat="1" applyAlignment="1">
      <alignment horizontal="center" vertical="center"/>
    </xf>
    <xf numFmtId="0" fontId="1" fillId="0" borderId="39" xfId="0" applyFont="1" applyBorder="1" applyAlignment="1">
      <alignment horizontal="center" vertical="center"/>
    </xf>
    <xf numFmtId="0" fontId="1" fillId="0" borderId="27" xfId="0" applyFont="1" applyBorder="1" applyAlignment="1">
      <alignment horizontal="left" vertical="center"/>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9" fontId="0" fillId="0" borderId="1" xfId="5" applyFont="1" applyBorder="1" applyAlignment="1">
      <alignment horizontal="center" vertical="center"/>
    </xf>
    <xf numFmtId="0" fontId="28" fillId="0" borderId="0" xfId="2" applyFont="1" applyAlignment="1">
      <alignment horizontal="left" vertical="center"/>
    </xf>
    <xf numFmtId="0" fontId="6" fillId="0" borderId="0" xfId="1" applyFont="1" applyAlignment="1">
      <alignment horizontal="left" vertical="center"/>
    </xf>
    <xf numFmtId="2" fontId="0" fillId="0" borderId="0" xfId="0" applyNumberFormat="1" applyAlignment="1">
      <alignment horizontal="left"/>
    </xf>
    <xf numFmtId="0" fontId="0" fillId="7" borderId="0" xfId="0" applyFill="1" applyAlignment="1">
      <alignment horizontal="center" vertical="center"/>
    </xf>
    <xf numFmtId="0" fontId="0" fillId="12" borderId="5" xfId="0" applyFill="1" applyBorder="1"/>
    <xf numFmtId="1" fontId="2" fillId="12" borderId="0" xfId="0" applyNumberFormat="1" applyFont="1" applyFill="1"/>
    <xf numFmtId="0" fontId="1" fillId="0" borderId="27" xfId="0" applyFont="1" applyBorder="1" applyAlignment="1">
      <alignment horizontal="center"/>
    </xf>
    <xf numFmtId="0" fontId="1" fillId="0" borderId="26" xfId="0" applyFont="1" applyBorder="1" applyAlignment="1">
      <alignment horizontal="center"/>
    </xf>
    <xf numFmtId="9" fontId="0" fillId="0" borderId="0" xfId="5" applyFont="1" applyBorder="1" applyAlignment="1">
      <alignment horizontal="center" vertical="center"/>
    </xf>
    <xf numFmtId="0" fontId="25" fillId="0" borderId="7" xfId="0" applyFont="1" applyBorder="1"/>
    <xf numFmtId="167" fontId="25" fillId="0" borderId="6" xfId="0" applyNumberFormat="1" applyFont="1" applyBorder="1"/>
    <xf numFmtId="0" fontId="21" fillId="0" borderId="5" xfId="0" applyFont="1" applyBorder="1" applyAlignment="1">
      <alignment horizontal="left" vertical="center"/>
    </xf>
    <xf numFmtId="0" fontId="0" fillId="0" borderId="1" xfId="0" applyBorder="1"/>
    <xf numFmtId="0" fontId="0" fillId="15" borderId="0" xfId="0" applyFill="1"/>
    <xf numFmtId="0" fontId="0" fillId="15" borderId="0" xfId="0" applyFill="1" applyAlignment="1">
      <alignment horizontal="center" vertical="center"/>
    </xf>
    <xf numFmtId="9" fontId="0" fillId="14" borderId="0" xfId="0" applyNumberFormat="1" applyFill="1" applyAlignment="1">
      <alignment vertical="center"/>
    </xf>
    <xf numFmtId="9" fontId="0" fillId="14" borderId="0" xfId="0" applyNumberFormat="1" applyFill="1" applyAlignment="1">
      <alignment horizontal="center" vertical="center"/>
    </xf>
    <xf numFmtId="0" fontId="0" fillId="0" borderId="3" xfId="0" applyBorder="1" applyAlignment="1">
      <alignment horizontal="center"/>
    </xf>
    <xf numFmtId="9" fontId="0" fillId="13" borderId="40" xfId="0" applyNumberFormat="1" applyFill="1" applyBorder="1" applyAlignment="1">
      <alignment horizontal="center" vertical="center"/>
    </xf>
    <xf numFmtId="0" fontId="0" fillId="15" borderId="0" xfId="0" applyFill="1" applyAlignment="1">
      <alignment vertical="center"/>
    </xf>
    <xf numFmtId="9" fontId="9" fillId="13" borderId="40" xfId="0" applyNumberFormat="1" applyFont="1" applyFill="1" applyBorder="1" applyAlignment="1">
      <alignment horizontal="center" vertical="center"/>
    </xf>
    <xf numFmtId="9" fontId="9" fillId="0" borderId="0" xfId="5" applyFont="1" applyFill="1" applyBorder="1" applyAlignment="1">
      <alignment vertical="center"/>
    </xf>
    <xf numFmtId="0" fontId="9" fillId="0" borderId="0" xfId="0" applyFont="1"/>
    <xf numFmtId="0" fontId="9" fillId="0" borderId="0" xfId="0" applyFont="1" applyAlignment="1">
      <alignment horizontal="right"/>
    </xf>
    <xf numFmtId="0" fontId="29" fillId="0" borderId="0" xfId="0" applyFont="1"/>
    <xf numFmtId="165" fontId="9" fillId="0" borderId="0" xfId="0" applyNumberFormat="1" applyFont="1"/>
    <xf numFmtId="166" fontId="9" fillId="0" borderId="0" xfId="0" applyNumberFormat="1" applyFont="1"/>
    <xf numFmtId="0" fontId="29" fillId="0" borderId="0" xfId="0" applyFont="1" applyAlignment="1">
      <alignment horizontal="left"/>
    </xf>
    <xf numFmtId="0" fontId="29" fillId="0" borderId="0" xfId="0" applyFont="1" applyAlignment="1">
      <alignment horizontal="center"/>
    </xf>
    <xf numFmtId="0" fontId="9" fillId="0" borderId="0" xfId="0" applyFont="1" applyAlignment="1">
      <alignment vertical="center"/>
    </xf>
    <xf numFmtId="0" fontId="29" fillId="0" borderId="0" xfId="0" applyFont="1" applyAlignment="1">
      <alignment horizontal="right"/>
    </xf>
    <xf numFmtId="9" fontId="9" fillId="0" borderId="0" xfId="0" applyNumberFormat="1" applyFont="1"/>
    <xf numFmtId="164" fontId="9" fillId="0" borderId="0" xfId="0" applyNumberFormat="1" applyFont="1"/>
    <xf numFmtId="166" fontId="29" fillId="0" borderId="0" xfId="0" applyNumberFormat="1" applyFont="1"/>
    <xf numFmtId="9" fontId="9" fillId="0" borderId="0" xfId="5" applyFont="1" applyFill="1" applyBorder="1"/>
    <xf numFmtId="9" fontId="9" fillId="0" borderId="0" xfId="5" applyFont="1" applyFill="1" applyBorder="1" applyAlignment="1">
      <alignment horizontal="right" vertical="center"/>
    </xf>
    <xf numFmtId="0" fontId="29" fillId="0" borderId="0" xfId="0" applyFont="1" applyAlignment="1">
      <alignment vertical="center"/>
    </xf>
    <xf numFmtId="0" fontId="29" fillId="0" borderId="0" xfId="0" applyFont="1" applyAlignment="1">
      <alignment horizontal="right" vertical="center" wrapText="1"/>
    </xf>
    <xf numFmtId="0" fontId="29" fillId="0" borderId="0" xfId="0" applyFont="1" applyAlignment="1">
      <alignment horizontal="right" vertical="center"/>
    </xf>
    <xf numFmtId="0" fontId="0" fillId="5" borderId="0" xfId="0" applyFill="1"/>
    <xf numFmtId="0" fontId="3" fillId="0" borderId="35" xfId="0" applyFont="1" applyBorder="1" applyAlignment="1">
      <alignment horizontal="left" vertical="top"/>
    </xf>
    <xf numFmtId="0" fontId="5" fillId="0" borderId="0" xfId="0" applyFont="1" applyAlignment="1">
      <alignment horizontal="center" vertical="center" wrapText="1"/>
    </xf>
    <xf numFmtId="168" fontId="0" fillId="0" borderId="0" xfId="6" applyNumberFormat="1" applyFont="1" applyBorder="1" applyAlignment="1">
      <alignment vertical="center"/>
    </xf>
    <xf numFmtId="168" fontId="0" fillId="0" borderId="0" xfId="6" applyNumberFormat="1" applyFont="1" applyAlignment="1">
      <alignment horizontal="right" vertical="center"/>
    </xf>
    <xf numFmtId="168" fontId="0" fillId="0" borderId="4" xfId="6" applyNumberFormat="1" applyFont="1" applyBorder="1" applyAlignment="1">
      <alignment vertical="center"/>
    </xf>
    <xf numFmtId="3" fontId="0" fillId="0" borderId="0" xfId="5" applyNumberFormat="1" applyFont="1" applyBorder="1" applyAlignment="1">
      <alignment horizontal="right"/>
    </xf>
    <xf numFmtId="3" fontId="0" fillId="0" borderId="2" xfId="0" applyNumberFormat="1" applyBorder="1" applyAlignment="1">
      <alignment horizontal="center" vertical="center"/>
    </xf>
    <xf numFmtId="0" fontId="21" fillId="0" borderId="8" xfId="0" applyFont="1" applyBorder="1" applyAlignment="1">
      <alignment horizontal="left" vertical="center"/>
    </xf>
    <xf numFmtId="167" fontId="25" fillId="0" borderId="7" xfId="0" applyNumberFormat="1" applyFont="1" applyBorder="1"/>
    <xf numFmtId="0" fontId="25" fillId="0" borderId="6" xfId="0" applyFont="1" applyBorder="1"/>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18" xfId="0" applyFont="1" applyBorder="1" applyAlignment="1">
      <alignment horizontal="left"/>
    </xf>
    <xf numFmtId="14" fontId="2" fillId="0" borderId="9" xfId="0" applyNumberFormat="1" applyFont="1" applyBorder="1" applyAlignment="1">
      <alignment horizontal="left" vertical="center" wrapText="1"/>
    </xf>
    <xf numFmtId="14" fontId="2" fillId="0" borderId="10" xfId="0" applyNumberFormat="1"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6" borderId="14" xfId="0" applyFill="1" applyBorder="1" applyAlignment="1">
      <alignment horizontal="left" vertical="center" wrapText="1"/>
    </xf>
    <xf numFmtId="0" fontId="2" fillId="0" borderId="11" xfId="0" applyFont="1" applyBorder="1" applyAlignment="1">
      <alignment horizontal="left" vertical="center" wrapText="1"/>
    </xf>
    <xf numFmtId="0" fontId="9" fillId="5" borderId="0" xfId="0" applyFont="1" applyFill="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wrapText="1"/>
    </xf>
    <xf numFmtId="0" fontId="0" fillId="0" borderId="0" xfId="0"/>
    <xf numFmtId="0" fontId="0" fillId="0" borderId="0" xfId="0" applyAlignment="1">
      <alignment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2" fontId="0" fillId="0" borderId="2" xfId="0" applyNumberFormat="1" applyBorder="1" applyAlignment="1">
      <alignment horizontal="left"/>
    </xf>
    <xf numFmtId="2" fontId="0" fillId="0" borderId="7" xfId="0" applyNumberFormat="1" applyBorder="1" applyAlignment="1">
      <alignment horizontal="left"/>
    </xf>
    <xf numFmtId="2" fontId="0" fillId="0" borderId="0" xfId="0" applyNumberFormat="1" applyAlignment="1">
      <alignment horizontal="left"/>
    </xf>
    <xf numFmtId="0" fontId="9" fillId="13" borderId="39" xfId="0" applyFont="1" applyFill="1" applyBorder="1" applyAlignment="1">
      <alignment horizontal="left" vertical="center"/>
    </xf>
    <xf numFmtId="0" fontId="9" fillId="13" borderId="27" xfId="0" applyFont="1" applyFill="1" applyBorder="1" applyAlignment="1">
      <alignment horizontal="left" vertical="center"/>
    </xf>
    <xf numFmtId="0" fontId="9" fillId="13" borderId="26" xfId="0" applyFont="1" applyFill="1" applyBorder="1" applyAlignment="1">
      <alignment horizontal="left" vertical="center"/>
    </xf>
    <xf numFmtId="0" fontId="29" fillId="0" borderId="0" xfId="0" applyFont="1" applyAlignment="1">
      <alignment horizontal="left"/>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left"/>
    </xf>
    <xf numFmtId="0" fontId="0" fillId="0" borderId="0" xfId="0" applyAlignment="1">
      <alignment horizontal="left"/>
    </xf>
    <xf numFmtId="0" fontId="9" fillId="13" borderId="0" xfId="0" applyFont="1" applyFill="1" applyAlignment="1">
      <alignment horizontal="left" vertical="center"/>
    </xf>
    <xf numFmtId="9" fontId="0" fillId="14" borderId="0" xfId="0" applyNumberFormat="1" applyFill="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9" fillId="12" borderId="0" xfId="0" applyFont="1" applyFill="1" applyAlignment="1">
      <alignment horizontal="left" vertical="center" wrapText="1"/>
    </xf>
    <xf numFmtId="0" fontId="3" fillId="12" borderId="0" xfId="0" applyFont="1" applyFill="1" applyAlignment="1">
      <alignment horizontal="left" vertical="center" wrapText="1"/>
    </xf>
    <xf numFmtId="0" fontId="3" fillId="11" borderId="0" xfId="0" applyFont="1" applyFill="1" applyAlignment="1">
      <alignment horizontal="left" vertical="center" wrapText="1"/>
    </xf>
    <xf numFmtId="0" fontId="3" fillId="0" borderId="0" xfId="0" applyFont="1" applyAlignment="1">
      <alignment horizontal="left" vertical="center" wrapText="1"/>
    </xf>
    <xf numFmtId="0" fontId="4" fillId="0" borderId="0" xfId="1" applyAlignment="1">
      <alignment horizontal="left" vertical="center" wrapText="1"/>
    </xf>
    <xf numFmtId="0" fontId="12" fillId="0" borderId="0" xfId="2" applyAlignment="1">
      <alignment horizontal="left" vertical="center" wrapText="1"/>
    </xf>
    <xf numFmtId="0" fontId="12" fillId="0" borderId="0" xfId="2" applyAlignment="1">
      <alignment horizontal="left" vertical="center"/>
    </xf>
  </cellXfs>
  <cellStyles count="7">
    <cellStyle name="Comma" xfId="6" builtinId="3"/>
    <cellStyle name="Hyperlink" xfId="1" builtinId="8"/>
    <cellStyle name="Normal" xfId="0" builtinId="0"/>
    <cellStyle name="Normal 2" xfId="2" xr:uid="{E4B74195-B99B-42A8-8A5C-CCD024DA23DC}"/>
    <cellStyle name="Normal 3" xfId="3" xr:uid="{8CDEDF4F-38BA-43E2-8DB9-93CC6C259638}"/>
    <cellStyle name="Percent" xfId="5" builtinId="5"/>
    <cellStyle name="Percent 2" xfId="4" xr:uid="{7AD5551B-88FD-46F7-94EC-CF23464B3668}"/>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ont>
        <color rgb="FF9C0006"/>
      </font>
      <fill>
        <patternFill>
          <bgColor rgb="FFFFC7CE"/>
        </patternFill>
      </fill>
    </dxf>
    <dxf>
      <fill>
        <patternFill>
          <bgColor rgb="FFDEF4F7"/>
        </patternFill>
      </fill>
    </dxf>
    <dxf>
      <fill>
        <patternFill>
          <bgColor rgb="FFDEF4F7"/>
        </patternFill>
      </fill>
    </dxf>
    <dxf>
      <fill>
        <patternFill>
          <bgColor rgb="FFDEF4F7"/>
        </patternFill>
      </fill>
    </dxf>
    <dxf>
      <fill>
        <patternFill>
          <bgColor rgb="FFDEF4F7"/>
        </patternFill>
      </fill>
    </dxf>
    <dxf>
      <fill>
        <patternFill>
          <bgColor rgb="FFDEF4F7"/>
        </patternFill>
      </fill>
    </dxf>
    <dxf>
      <fill>
        <patternFill>
          <bgColor rgb="FFDEF4F7"/>
        </patternFill>
      </fill>
    </dxf>
    <dxf>
      <fill>
        <patternFill>
          <bgColor rgb="FFDEF4F7"/>
        </patternFill>
      </fill>
    </dxf>
    <dxf>
      <fill>
        <patternFill>
          <bgColor rgb="FFDEF4F7"/>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ill>
        <patternFill>
          <bgColor rgb="FFDEF4F7"/>
        </patternFill>
      </fill>
    </dxf>
    <dxf>
      <fill>
        <patternFill>
          <bgColor rgb="FFDEF4F7"/>
        </patternFill>
      </fill>
    </dxf>
    <dxf>
      <fill>
        <patternFill>
          <bgColor rgb="FFDEF4F7"/>
        </patternFill>
      </fill>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B63C88"/>
      <color rgb="FFEAB6D6"/>
      <color rgb="FFDEF4F7"/>
      <color rgb="FFF7DDED"/>
      <color rgb="FF4A97A2"/>
      <color rgb="FFD785B7"/>
      <color rgb="FF70B5BE"/>
      <color rgb="FF7ABDC6"/>
      <color rgb="FFFBEBF0"/>
      <color rgb="FFFE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All NHS Breast Units</c:v>
          </c:tx>
          <c:spPr>
            <a:ln w="25400" cap="rnd">
              <a:noFill/>
              <a:round/>
            </a:ln>
            <a:effectLst/>
          </c:spPr>
          <c:marker>
            <c:symbol val="circle"/>
            <c:size val="5"/>
            <c:spPr>
              <a:noFill/>
              <a:ln w="9525">
                <a:solidFill>
                  <a:srgbClr val="4A97A2"/>
                </a:solidFill>
              </a:ln>
              <a:effectLst/>
            </c:spPr>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View_Completeness!$AI$10:$AI$146</c:f>
              <c:numCache>
                <c:formatCode>General</c:formatCode>
                <c:ptCount val="137"/>
                <c:pt idx="0">
                  <c:v>0.90517000000000003</c:v>
                </c:pt>
                <c:pt idx="1">
                  <c:v>0.97143000000000002</c:v>
                </c:pt>
                <c:pt idx="2">
                  <c:v>0.96</c:v>
                </c:pt>
                <c:pt idx="3">
                  <c:v>0.97101000000000004</c:v>
                </c:pt>
                <c:pt idx="4">
                  <c:v>0.96203000000000005</c:v>
                </c:pt>
                <c:pt idx="5">
                  <c:v>0.88505999999999996</c:v>
                </c:pt>
                <c:pt idx="6">
                  <c:v>0.83018999999999998</c:v>
                </c:pt>
                <c:pt idx="7">
                  <c:v>0.95833000000000002</c:v>
                </c:pt>
                <c:pt idx="8">
                  <c:v>0.93081999999999998</c:v>
                </c:pt>
                <c:pt idx="9">
                  <c:v>0.84211000000000003</c:v>
                </c:pt>
                <c:pt idx="10">
                  <c:v>0.96774000000000004</c:v>
                </c:pt>
                <c:pt idx="11">
                  <c:v>0.92857000000000001</c:v>
                </c:pt>
                <c:pt idx="12">
                  <c:v>0.84745999999999999</c:v>
                </c:pt>
                <c:pt idx="13">
                  <c:v>0.87838000000000005</c:v>
                </c:pt>
                <c:pt idx="14">
                  <c:v>0.93023</c:v>
                </c:pt>
                <c:pt idx="15">
                  <c:v>0.86250000000000004</c:v>
                </c:pt>
                <c:pt idx="16">
                  <c:v>0.82191999999999998</c:v>
                </c:pt>
                <c:pt idx="17">
                  <c:v>0.89109000000000005</c:v>
                </c:pt>
                <c:pt idx="18">
                  <c:v>0.85185</c:v>
                </c:pt>
                <c:pt idx="19">
                  <c:v>0.85116000000000003</c:v>
                </c:pt>
                <c:pt idx="20">
                  <c:v>0.93938999999999995</c:v>
                </c:pt>
                <c:pt idx="21">
                  <c:v>0.84906000000000004</c:v>
                </c:pt>
                <c:pt idx="22">
                  <c:v>0.84091000000000005</c:v>
                </c:pt>
                <c:pt idx="23">
                  <c:v>0.87705</c:v>
                </c:pt>
                <c:pt idx="24">
                  <c:v>0.83333000000000002</c:v>
                </c:pt>
                <c:pt idx="25">
                  <c:v>0.88234999999999997</c:v>
                </c:pt>
                <c:pt idx="26">
                  <c:v>0.91241000000000005</c:v>
                </c:pt>
                <c:pt idx="27">
                  <c:v>0.92771000000000003</c:v>
                </c:pt>
                <c:pt idx="28">
                  <c:v>0.93220000000000003</c:v>
                </c:pt>
                <c:pt idx="29">
                  <c:v>0.86046999999999996</c:v>
                </c:pt>
                <c:pt idx="30">
                  <c:v>0.89393999999999996</c:v>
                </c:pt>
                <c:pt idx="31">
                  <c:v>0.91208999999999996</c:v>
                </c:pt>
                <c:pt idx="32">
                  <c:v>0.76666999999999996</c:v>
                </c:pt>
                <c:pt idx="33">
                  <c:v>0.82759000000000005</c:v>
                </c:pt>
                <c:pt idx="34">
                  <c:v>0.93989</c:v>
                </c:pt>
                <c:pt idx="35">
                  <c:v>0.96875</c:v>
                </c:pt>
                <c:pt idx="36">
                  <c:v>0.90425999999999995</c:v>
                </c:pt>
                <c:pt idx="37">
                  <c:v>0.88888999999999996</c:v>
                </c:pt>
                <c:pt idx="38">
                  <c:v>0.91025999999999996</c:v>
                </c:pt>
                <c:pt idx="39">
                  <c:v>0.84921000000000002</c:v>
                </c:pt>
                <c:pt idx="40">
                  <c:v>0.89061999999999997</c:v>
                </c:pt>
                <c:pt idx="41">
                  <c:v>0.92708000000000002</c:v>
                </c:pt>
                <c:pt idx="42">
                  <c:v>0.85714000000000001</c:v>
                </c:pt>
                <c:pt idx="43">
                  <c:v>0.88</c:v>
                </c:pt>
                <c:pt idx="44">
                  <c:v>0.95555999999999996</c:v>
                </c:pt>
                <c:pt idx="45">
                  <c:v>0.89844000000000002</c:v>
                </c:pt>
                <c:pt idx="46">
                  <c:v>0.89256000000000002</c:v>
                </c:pt>
                <c:pt idx="47">
                  <c:v>0.69355</c:v>
                </c:pt>
                <c:pt idx="48">
                  <c:v>0.91752999999999996</c:v>
                </c:pt>
                <c:pt idx="49">
                  <c:v>0.88332999999999995</c:v>
                </c:pt>
                <c:pt idx="50">
                  <c:v>0.90805000000000002</c:v>
                </c:pt>
                <c:pt idx="51">
                  <c:v>0.93805000000000005</c:v>
                </c:pt>
                <c:pt idx="52">
                  <c:v>0.82</c:v>
                </c:pt>
                <c:pt idx="53">
                  <c:v>0.69230999999999998</c:v>
                </c:pt>
                <c:pt idx="54">
                  <c:v>0.85714000000000001</c:v>
                </c:pt>
                <c:pt idx="55">
                  <c:v>0.87963000000000002</c:v>
                </c:pt>
                <c:pt idx="56">
                  <c:v>0.80435000000000001</c:v>
                </c:pt>
                <c:pt idx="57">
                  <c:v>0.92661000000000004</c:v>
                </c:pt>
                <c:pt idx="58">
                  <c:v>0.84614999999999996</c:v>
                </c:pt>
                <c:pt idx="59">
                  <c:v>0.90756000000000003</c:v>
                </c:pt>
                <c:pt idx="60">
                  <c:v>0.92727000000000004</c:v>
                </c:pt>
                <c:pt idx="61">
                  <c:v>0.84745999999999999</c:v>
                </c:pt>
                <c:pt idx="62">
                  <c:v>0.91666999999999998</c:v>
                </c:pt>
                <c:pt idx="63">
                  <c:v>0.84</c:v>
                </c:pt>
                <c:pt idx="64">
                  <c:v>0.83186000000000004</c:v>
                </c:pt>
                <c:pt idx="65">
                  <c:v>0.82257999999999998</c:v>
                </c:pt>
                <c:pt idx="66">
                  <c:v>0.89129999999999998</c:v>
                </c:pt>
                <c:pt idx="67">
                  <c:v>0.80611999999999995</c:v>
                </c:pt>
                <c:pt idx="68">
                  <c:v>0.71428999999999998</c:v>
                </c:pt>
                <c:pt idx="69">
                  <c:v>0.91473000000000004</c:v>
                </c:pt>
                <c:pt idx="70">
                  <c:v>0.86956999999999995</c:v>
                </c:pt>
                <c:pt idx="71">
                  <c:v>0.94</c:v>
                </c:pt>
                <c:pt idx="72">
                  <c:v>0.87878999999999996</c:v>
                </c:pt>
                <c:pt idx="73">
                  <c:v>0.87795000000000001</c:v>
                </c:pt>
                <c:pt idx="74">
                  <c:v>0.84884000000000004</c:v>
                </c:pt>
                <c:pt idx="75">
                  <c:v>0.95282999999999995</c:v>
                </c:pt>
                <c:pt idx="76">
                  <c:v>0.94118000000000002</c:v>
                </c:pt>
                <c:pt idx="77">
                  <c:v>0.92727000000000004</c:v>
                </c:pt>
                <c:pt idx="78">
                  <c:v>0.93006999999999995</c:v>
                </c:pt>
                <c:pt idx="79">
                  <c:v>0.86021999999999998</c:v>
                </c:pt>
                <c:pt idx="80">
                  <c:v>0.6129</c:v>
                </c:pt>
                <c:pt idx="81">
                  <c:v>0.92593000000000003</c:v>
                </c:pt>
                <c:pt idx="82">
                  <c:v>0.87755000000000005</c:v>
                </c:pt>
                <c:pt idx="83">
                  <c:v>0.83870999999999996</c:v>
                </c:pt>
                <c:pt idx="84">
                  <c:v>0.79310000000000003</c:v>
                </c:pt>
                <c:pt idx="85">
                  <c:v>0.89907999999999999</c:v>
                </c:pt>
                <c:pt idx="86">
                  <c:v>0.93901999999999997</c:v>
                </c:pt>
                <c:pt idx="87">
                  <c:v>0.87234</c:v>
                </c:pt>
                <c:pt idx="88">
                  <c:v>0.82352999999999998</c:v>
                </c:pt>
                <c:pt idx="89">
                  <c:v>0.8125</c:v>
                </c:pt>
                <c:pt idx="90">
                  <c:v>0.86956999999999995</c:v>
                </c:pt>
                <c:pt idx="91">
                  <c:v>0.90683000000000002</c:v>
                </c:pt>
                <c:pt idx="92">
                  <c:v>0.91757999999999995</c:v>
                </c:pt>
                <c:pt idx="93">
                  <c:v>0.83465</c:v>
                </c:pt>
                <c:pt idx="94">
                  <c:v>0.93478000000000006</c:v>
                </c:pt>
                <c:pt idx="95">
                  <c:v>0.90713999999999995</c:v>
                </c:pt>
                <c:pt idx="96">
                  <c:v>0.875</c:v>
                </c:pt>
                <c:pt idx="97">
                  <c:v>0.86111000000000004</c:v>
                </c:pt>
                <c:pt idx="98">
                  <c:v>0.89061999999999997</c:v>
                </c:pt>
                <c:pt idx="99">
                  <c:v>0.91176000000000001</c:v>
                </c:pt>
                <c:pt idx="100">
                  <c:v>0.90805000000000002</c:v>
                </c:pt>
                <c:pt idx="101">
                  <c:v>0.86956999999999995</c:v>
                </c:pt>
                <c:pt idx="102">
                  <c:v>0.86719000000000002</c:v>
                </c:pt>
                <c:pt idx="103">
                  <c:v>0.94520999999999999</c:v>
                </c:pt>
                <c:pt idx="104">
                  <c:v>0.82352999999999998</c:v>
                </c:pt>
                <c:pt idx="105">
                  <c:v>0.92240999999999995</c:v>
                </c:pt>
                <c:pt idx="106">
                  <c:v>0.97965999999999998</c:v>
                </c:pt>
                <c:pt idx="107">
                  <c:v>0.84545000000000003</c:v>
                </c:pt>
                <c:pt idx="108">
                  <c:v>0.82352999999999998</c:v>
                </c:pt>
                <c:pt idx="109">
                  <c:v>0.76922999999999997</c:v>
                </c:pt>
                <c:pt idx="110">
                  <c:v>0.91729000000000005</c:v>
                </c:pt>
                <c:pt idx="111">
                  <c:v>0.79069999999999996</c:v>
                </c:pt>
                <c:pt idx="112">
                  <c:v>0.90980000000000005</c:v>
                </c:pt>
                <c:pt idx="113">
                  <c:v>0.88524999999999998</c:v>
                </c:pt>
                <c:pt idx="114">
                  <c:v>0.81818000000000002</c:v>
                </c:pt>
                <c:pt idx="115">
                  <c:v>0.875</c:v>
                </c:pt>
                <c:pt idx="116">
                  <c:v>0.92537000000000003</c:v>
                </c:pt>
                <c:pt idx="117">
                  <c:v>0.92784</c:v>
                </c:pt>
                <c:pt idx="118">
                  <c:v>0.87341999999999997</c:v>
                </c:pt>
                <c:pt idx="119">
                  <c:v>0.89090999999999998</c:v>
                </c:pt>
              </c:numCache>
            </c:numRef>
          </c:yVal>
          <c:smooth val="0"/>
          <c:extLst>
            <c:ext xmlns:c16="http://schemas.microsoft.com/office/drawing/2014/chart" uri="{C3380CC4-5D6E-409C-BE32-E72D297353CC}">
              <c16:uniqueId val="{00000000-415E-4D64-81EC-BD3E3050885F}"/>
            </c:ext>
          </c:extLst>
        </c:ser>
        <c:ser>
          <c:idx val="2"/>
          <c:order val="1"/>
          <c:tx>
            <c:v>Trusts within Region</c:v>
          </c:tx>
          <c:spPr>
            <a:ln w="25400" cap="rnd">
              <a:noFill/>
              <a:round/>
            </a:ln>
            <a:effectLst/>
          </c:spPr>
          <c:marker>
            <c:symbol val="circle"/>
            <c:size val="5"/>
            <c:spPr>
              <a:solidFill>
                <a:srgbClr val="D785B7"/>
              </a:solidFill>
              <a:ln w="9525">
                <a:solidFill>
                  <a:srgbClr val="B63C88"/>
                </a:solidFill>
              </a:ln>
              <a:effectLst/>
            </c:spPr>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View_Completeness!$AJ$10:$AJ$146</c:f>
              <c:numCache>
                <c:formatCode>General</c:formatCode>
                <c:ptCount val="137"/>
                <c:pt idx="123">
                  <c:v>0.92593000000000003</c:v>
                </c:pt>
                <c:pt idx="124">
                  <c:v>0.87755000000000005</c:v>
                </c:pt>
                <c:pt idx="125">
                  <c:v>0.83870999999999996</c:v>
                </c:pt>
                <c:pt idx="126">
                  <c:v>0.79310000000000003</c:v>
                </c:pt>
                <c:pt idx="127">
                  <c:v>0.89907999999999999</c:v>
                </c:pt>
                <c:pt idx="128">
                  <c:v>0.93901999999999997</c:v>
                </c:pt>
                <c:pt idx="129">
                  <c:v>#N/A</c:v>
                </c:pt>
                <c:pt idx="130">
                  <c:v>#N/A</c:v>
                </c:pt>
                <c:pt idx="131">
                  <c:v>#N/A</c:v>
                </c:pt>
                <c:pt idx="132">
                  <c:v>#N/A</c:v>
                </c:pt>
                <c:pt idx="133">
                  <c:v>#N/A</c:v>
                </c:pt>
                <c:pt idx="134">
                  <c:v>#N/A</c:v>
                </c:pt>
                <c:pt idx="135">
                  <c:v>#N/A</c:v>
                </c:pt>
              </c:numCache>
            </c:numRef>
          </c:yVal>
          <c:smooth val="0"/>
          <c:extLst>
            <c:ext xmlns:c16="http://schemas.microsoft.com/office/drawing/2014/chart" uri="{C3380CC4-5D6E-409C-BE32-E72D297353CC}">
              <c16:uniqueId val="{00000001-415E-4D64-81EC-BD3E3050885F}"/>
            </c:ext>
          </c:extLst>
        </c:ser>
        <c:ser>
          <c:idx val="3"/>
          <c:order val="2"/>
          <c:tx>
            <c:v>Selected Breast Unit</c:v>
          </c:tx>
          <c:spPr>
            <a:ln w="25400" cap="rnd">
              <a:noFill/>
              <a:round/>
            </a:ln>
            <a:effectLst/>
          </c:spPr>
          <c:marker>
            <c:symbol val="diamond"/>
            <c:size val="7"/>
            <c:spPr>
              <a:solidFill>
                <a:schemeClr val="tx1"/>
              </a:solidFill>
              <a:ln w="9525">
                <a:solidFill>
                  <a:schemeClr val="tx1"/>
                </a:solidFill>
              </a:ln>
              <a:effectLst/>
            </c:spPr>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View_Completeness!$AK$10:$AK$146</c:f>
              <c:numCache>
                <c:formatCode>General</c:formatCode>
                <c:ptCount val="137"/>
                <c:pt idx="136">
                  <c:v>0.92593000000000003</c:v>
                </c:pt>
              </c:numCache>
            </c:numRef>
          </c:yVal>
          <c:smooth val="0"/>
          <c:extLst>
            <c:ext xmlns:c16="http://schemas.microsoft.com/office/drawing/2014/chart" uri="{C3380CC4-5D6E-409C-BE32-E72D297353CC}">
              <c16:uniqueId val="{00000002-415E-4D64-81EC-BD3E3050885F}"/>
            </c:ext>
          </c:extLst>
        </c:ser>
        <c:ser>
          <c:idx val="0"/>
          <c:order val="3"/>
          <c:tx>
            <c:strRef>
              <c:f>View_Completeness!$AM$9</c:f>
              <c:strCache>
                <c:ptCount val="1"/>
                <c:pt idx="0">
                  <c:v>England and Wales</c:v>
                </c:pt>
              </c:strCache>
            </c:strRef>
          </c:tx>
          <c:spPr>
            <a:ln w="19050" cap="rnd">
              <a:solidFill>
                <a:schemeClr val="tx1"/>
              </a:solidFill>
              <a:prstDash val="solid"/>
              <a:round/>
            </a:ln>
            <a:effectLst/>
          </c:spPr>
          <c:marker>
            <c:symbol val="none"/>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View_Completeness!$AM$10:$AM$146</c:f>
              <c:numCache>
                <c:formatCode>0%</c:formatCode>
                <c:ptCount val="137"/>
                <c:pt idx="0">
                  <c:v>0.88537999999999994</c:v>
                </c:pt>
                <c:pt idx="1">
                  <c:v>0.88537999999999994</c:v>
                </c:pt>
                <c:pt idx="2">
                  <c:v>0.88537999999999994</c:v>
                </c:pt>
                <c:pt idx="3">
                  <c:v>0.88537999999999994</c:v>
                </c:pt>
                <c:pt idx="4">
                  <c:v>0.88537999999999994</c:v>
                </c:pt>
                <c:pt idx="5">
                  <c:v>0.88537999999999994</c:v>
                </c:pt>
                <c:pt idx="6">
                  <c:v>0.88537999999999994</c:v>
                </c:pt>
                <c:pt idx="7">
                  <c:v>0.88537999999999994</c:v>
                </c:pt>
                <c:pt idx="8">
                  <c:v>0.88537999999999994</c:v>
                </c:pt>
                <c:pt idx="9">
                  <c:v>0.88537999999999994</c:v>
                </c:pt>
                <c:pt idx="10">
                  <c:v>0.88537999999999994</c:v>
                </c:pt>
                <c:pt idx="11">
                  <c:v>0.88537999999999994</c:v>
                </c:pt>
                <c:pt idx="12">
                  <c:v>0.88537999999999994</c:v>
                </c:pt>
                <c:pt idx="13">
                  <c:v>0.88537999999999994</c:v>
                </c:pt>
                <c:pt idx="14">
                  <c:v>0.88537999999999994</c:v>
                </c:pt>
                <c:pt idx="15">
                  <c:v>0.88537999999999994</c:v>
                </c:pt>
                <c:pt idx="16">
                  <c:v>0.88537999999999994</c:v>
                </c:pt>
                <c:pt idx="17">
                  <c:v>0.88537999999999994</c:v>
                </c:pt>
                <c:pt idx="18">
                  <c:v>0.88537999999999994</c:v>
                </c:pt>
                <c:pt idx="19">
                  <c:v>0.88537999999999994</c:v>
                </c:pt>
                <c:pt idx="20">
                  <c:v>0.88537999999999994</c:v>
                </c:pt>
                <c:pt idx="21">
                  <c:v>0.88537999999999994</c:v>
                </c:pt>
                <c:pt idx="22">
                  <c:v>0.88537999999999994</c:v>
                </c:pt>
                <c:pt idx="23">
                  <c:v>0.88537999999999994</c:v>
                </c:pt>
                <c:pt idx="24">
                  <c:v>0.88537999999999994</c:v>
                </c:pt>
                <c:pt idx="25">
                  <c:v>0.88537999999999994</c:v>
                </c:pt>
                <c:pt idx="26">
                  <c:v>0.88537999999999994</c:v>
                </c:pt>
                <c:pt idx="27">
                  <c:v>0.88537999999999994</c:v>
                </c:pt>
                <c:pt idx="28">
                  <c:v>0.88537999999999994</c:v>
                </c:pt>
                <c:pt idx="29">
                  <c:v>0.88537999999999994</c:v>
                </c:pt>
                <c:pt idx="30">
                  <c:v>0.88537999999999994</c:v>
                </c:pt>
                <c:pt idx="31">
                  <c:v>0.88537999999999994</c:v>
                </c:pt>
                <c:pt idx="32">
                  <c:v>0.88537999999999994</c:v>
                </c:pt>
                <c:pt idx="33">
                  <c:v>0.88537999999999994</c:v>
                </c:pt>
                <c:pt idx="34">
                  <c:v>0.88537999999999994</c:v>
                </c:pt>
                <c:pt idx="35">
                  <c:v>0.88537999999999994</c:v>
                </c:pt>
                <c:pt idx="36">
                  <c:v>0.88537999999999994</c:v>
                </c:pt>
                <c:pt idx="37">
                  <c:v>0.88537999999999994</c:v>
                </c:pt>
                <c:pt idx="38">
                  <c:v>0.88537999999999994</c:v>
                </c:pt>
                <c:pt idx="39">
                  <c:v>0.88537999999999994</c:v>
                </c:pt>
                <c:pt idx="40">
                  <c:v>0.88537999999999994</c:v>
                </c:pt>
                <c:pt idx="41">
                  <c:v>0.88537999999999994</c:v>
                </c:pt>
                <c:pt idx="42">
                  <c:v>0.88537999999999994</c:v>
                </c:pt>
                <c:pt idx="43">
                  <c:v>0.88537999999999994</c:v>
                </c:pt>
                <c:pt idx="44">
                  <c:v>0.88537999999999994</c:v>
                </c:pt>
                <c:pt idx="45">
                  <c:v>0.88537999999999994</c:v>
                </c:pt>
                <c:pt idx="46">
                  <c:v>0.88537999999999994</c:v>
                </c:pt>
                <c:pt idx="47">
                  <c:v>0.88537999999999994</c:v>
                </c:pt>
                <c:pt idx="48">
                  <c:v>0.88537999999999994</c:v>
                </c:pt>
                <c:pt idx="49">
                  <c:v>0.88537999999999994</c:v>
                </c:pt>
                <c:pt idx="50">
                  <c:v>0.88537999999999994</c:v>
                </c:pt>
                <c:pt idx="51">
                  <c:v>0.88537999999999994</c:v>
                </c:pt>
                <c:pt idx="52">
                  <c:v>0.88537999999999994</c:v>
                </c:pt>
                <c:pt idx="53">
                  <c:v>0.88537999999999994</c:v>
                </c:pt>
                <c:pt idx="54">
                  <c:v>0.88537999999999994</c:v>
                </c:pt>
                <c:pt idx="55">
                  <c:v>0.88537999999999994</c:v>
                </c:pt>
                <c:pt idx="56">
                  <c:v>0.88537999999999994</c:v>
                </c:pt>
                <c:pt idx="57">
                  <c:v>0.88537999999999994</c:v>
                </c:pt>
                <c:pt idx="58">
                  <c:v>0.88537999999999994</c:v>
                </c:pt>
                <c:pt idx="59">
                  <c:v>0.88537999999999994</c:v>
                </c:pt>
                <c:pt idx="60">
                  <c:v>0.88537999999999994</c:v>
                </c:pt>
                <c:pt idx="61">
                  <c:v>0.88537999999999994</c:v>
                </c:pt>
                <c:pt idx="62">
                  <c:v>0.88537999999999994</c:v>
                </c:pt>
                <c:pt idx="63">
                  <c:v>0.88537999999999994</c:v>
                </c:pt>
                <c:pt idx="64">
                  <c:v>0.88537999999999994</c:v>
                </c:pt>
                <c:pt idx="65">
                  <c:v>0.88537999999999994</c:v>
                </c:pt>
                <c:pt idx="66">
                  <c:v>0.88537999999999994</c:v>
                </c:pt>
                <c:pt idx="67">
                  <c:v>0.88537999999999994</c:v>
                </c:pt>
                <c:pt idx="68">
                  <c:v>0.88537999999999994</c:v>
                </c:pt>
                <c:pt idx="69">
                  <c:v>0.88537999999999994</c:v>
                </c:pt>
                <c:pt idx="70">
                  <c:v>0.88537999999999994</c:v>
                </c:pt>
                <c:pt idx="71">
                  <c:v>0.88537999999999994</c:v>
                </c:pt>
                <c:pt idx="72">
                  <c:v>0.88537999999999994</c:v>
                </c:pt>
                <c:pt idx="73">
                  <c:v>0.88537999999999994</c:v>
                </c:pt>
                <c:pt idx="74">
                  <c:v>0.88537999999999994</c:v>
                </c:pt>
                <c:pt idx="75">
                  <c:v>0.88537999999999994</c:v>
                </c:pt>
                <c:pt idx="76">
                  <c:v>0.88537999999999994</c:v>
                </c:pt>
                <c:pt idx="77">
                  <c:v>0.88537999999999994</c:v>
                </c:pt>
                <c:pt idx="78">
                  <c:v>0.88537999999999994</c:v>
                </c:pt>
                <c:pt idx="79">
                  <c:v>0.88537999999999994</c:v>
                </c:pt>
                <c:pt idx="80">
                  <c:v>0.88537999999999994</c:v>
                </c:pt>
                <c:pt idx="81">
                  <c:v>0.88537999999999994</c:v>
                </c:pt>
                <c:pt idx="82">
                  <c:v>0.88537999999999994</c:v>
                </c:pt>
                <c:pt idx="83">
                  <c:v>0.88537999999999994</c:v>
                </c:pt>
                <c:pt idx="84">
                  <c:v>0.88537999999999994</c:v>
                </c:pt>
                <c:pt idx="85">
                  <c:v>0.88537999999999994</c:v>
                </c:pt>
                <c:pt idx="86">
                  <c:v>0.88537999999999994</c:v>
                </c:pt>
                <c:pt idx="87">
                  <c:v>0.88537999999999994</c:v>
                </c:pt>
                <c:pt idx="88">
                  <c:v>0.88537999999999994</c:v>
                </c:pt>
                <c:pt idx="89">
                  <c:v>0.88537999999999994</c:v>
                </c:pt>
                <c:pt idx="90">
                  <c:v>0.88537999999999994</c:v>
                </c:pt>
                <c:pt idx="91">
                  <c:v>0.88537999999999994</c:v>
                </c:pt>
                <c:pt idx="92">
                  <c:v>0.88537999999999994</c:v>
                </c:pt>
                <c:pt idx="93">
                  <c:v>0.88537999999999994</c:v>
                </c:pt>
                <c:pt idx="94">
                  <c:v>0.88537999999999994</c:v>
                </c:pt>
                <c:pt idx="95">
                  <c:v>0.88537999999999994</c:v>
                </c:pt>
                <c:pt idx="96">
                  <c:v>0.88537999999999994</c:v>
                </c:pt>
                <c:pt idx="97">
                  <c:v>0.88537999999999994</c:v>
                </c:pt>
                <c:pt idx="98">
                  <c:v>0.88537999999999994</c:v>
                </c:pt>
                <c:pt idx="99">
                  <c:v>0.88537999999999994</c:v>
                </c:pt>
                <c:pt idx="100">
                  <c:v>0.88537999999999994</c:v>
                </c:pt>
                <c:pt idx="101">
                  <c:v>0.88537999999999994</c:v>
                </c:pt>
                <c:pt idx="102">
                  <c:v>0.88537999999999994</c:v>
                </c:pt>
                <c:pt idx="103">
                  <c:v>0.88537999999999994</c:v>
                </c:pt>
                <c:pt idx="104">
                  <c:v>0.88537999999999994</c:v>
                </c:pt>
                <c:pt idx="105">
                  <c:v>0.88537999999999994</c:v>
                </c:pt>
                <c:pt idx="106">
                  <c:v>0.88537999999999994</c:v>
                </c:pt>
                <c:pt idx="107">
                  <c:v>0.88537999999999994</c:v>
                </c:pt>
                <c:pt idx="108">
                  <c:v>0.88537999999999994</c:v>
                </c:pt>
                <c:pt idx="109">
                  <c:v>0.88537999999999994</c:v>
                </c:pt>
                <c:pt idx="110">
                  <c:v>0.88537999999999994</c:v>
                </c:pt>
                <c:pt idx="111">
                  <c:v>0.88537999999999994</c:v>
                </c:pt>
                <c:pt idx="112">
                  <c:v>0.88537999999999994</c:v>
                </c:pt>
                <c:pt idx="113">
                  <c:v>0.88537999999999994</c:v>
                </c:pt>
                <c:pt idx="114">
                  <c:v>0.88537999999999994</c:v>
                </c:pt>
                <c:pt idx="115">
                  <c:v>0.88537999999999994</c:v>
                </c:pt>
                <c:pt idx="116">
                  <c:v>0.88537999999999994</c:v>
                </c:pt>
                <c:pt idx="117">
                  <c:v>0.88537999999999994</c:v>
                </c:pt>
                <c:pt idx="118">
                  <c:v>0.88537999999999994</c:v>
                </c:pt>
                <c:pt idx="119">
                  <c:v>0.88537999999999994</c:v>
                </c:pt>
              </c:numCache>
            </c:numRef>
          </c:yVal>
          <c:smooth val="0"/>
          <c:extLst>
            <c:ext xmlns:c16="http://schemas.microsoft.com/office/drawing/2014/chart" uri="{C3380CC4-5D6E-409C-BE32-E72D297353CC}">
              <c16:uniqueId val="{00000003-415E-4D64-81EC-BD3E3050885F}"/>
            </c:ext>
          </c:extLst>
        </c:ser>
        <c:ser>
          <c:idx val="4"/>
          <c:order val="4"/>
          <c:tx>
            <c:v>Alliance Average</c:v>
          </c:tx>
          <c:spPr>
            <a:ln w="19050" cap="rnd">
              <a:solidFill>
                <a:srgbClr val="D785B7"/>
              </a:solidFill>
              <a:round/>
            </a:ln>
            <a:effectLst/>
          </c:spPr>
          <c:marker>
            <c:symbol val="none"/>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View_Completeness!$AL$10:$AL$146</c:f>
              <c:numCache>
                <c:formatCode>General</c:formatCode>
                <c:ptCount val="137"/>
                <c:pt idx="121">
                  <c:v>0.88827</c:v>
                </c:pt>
                <c:pt idx="122">
                  <c:v>0.88827</c:v>
                </c:pt>
                <c:pt idx="123">
                  <c:v>0.88827</c:v>
                </c:pt>
                <c:pt idx="124">
                  <c:v>0.88827</c:v>
                </c:pt>
                <c:pt idx="125">
                  <c:v>0.88827</c:v>
                </c:pt>
                <c:pt idx="126">
                  <c:v>0.88827</c:v>
                </c:pt>
                <c:pt idx="127">
                  <c:v>0.88827</c:v>
                </c:pt>
                <c:pt idx="128">
                  <c:v>0.88827</c:v>
                </c:pt>
                <c:pt idx="129">
                  <c:v>0.88827</c:v>
                </c:pt>
                <c:pt idx="130">
                  <c:v>0.88827</c:v>
                </c:pt>
                <c:pt idx="131">
                  <c:v>0.88827</c:v>
                </c:pt>
                <c:pt idx="132">
                  <c:v>0.88827</c:v>
                </c:pt>
                <c:pt idx="133">
                  <c:v>0.88827</c:v>
                </c:pt>
                <c:pt idx="134">
                  <c:v>0.88827</c:v>
                </c:pt>
                <c:pt idx="135">
                  <c:v>0.88827</c:v>
                </c:pt>
              </c:numCache>
            </c:numRef>
          </c:yVal>
          <c:smooth val="0"/>
          <c:extLst>
            <c:ext xmlns:c16="http://schemas.microsoft.com/office/drawing/2014/chart" uri="{C3380CC4-5D6E-409C-BE32-E72D297353CC}">
              <c16:uniqueId val="{00000004-415E-4D64-81EC-BD3E3050885F}"/>
            </c:ext>
          </c:extLst>
        </c:ser>
        <c:dLbls>
          <c:showLegendKey val="0"/>
          <c:showVal val="0"/>
          <c:showCatName val="0"/>
          <c:showSerName val="0"/>
          <c:showPercent val="0"/>
          <c:showBubbleSize val="0"/>
        </c:dLbls>
        <c:axId val="1245940239"/>
        <c:axId val="1245944079"/>
      </c:scatterChart>
      <c:valAx>
        <c:axId val="1245940239"/>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4079"/>
        <c:crosses val="autoZero"/>
        <c:crossBetween val="midCat"/>
        <c:majorUnit val="6"/>
      </c:valAx>
      <c:valAx>
        <c:axId val="12459440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0239"/>
        <c:crosses val="autoZero"/>
        <c:crossBetween val="midCat"/>
      </c:valAx>
      <c:spPr>
        <a:noFill/>
        <a:ln>
          <a:noFill/>
        </a:ln>
        <a:effectLst/>
      </c:spPr>
    </c:plotArea>
    <c:legend>
      <c:legendPos val="b"/>
      <c:layout>
        <c:manualLayout>
          <c:xMode val="edge"/>
          <c:yMode val="edge"/>
          <c:x val="0.11588920134983127"/>
          <c:y val="0.82465223097112861"/>
          <c:w val="0.85467060367454073"/>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All NHS Breast Units</c:v>
          </c:tx>
          <c:spPr>
            <a:ln w="25400" cap="rnd">
              <a:noFill/>
              <a:round/>
            </a:ln>
            <a:effectLst/>
          </c:spPr>
          <c:marker>
            <c:symbol val="circle"/>
            <c:size val="5"/>
            <c:spPr>
              <a:noFill/>
              <a:ln w="9525">
                <a:solidFill>
                  <a:srgbClr val="4A97A2"/>
                </a:solidFill>
              </a:ln>
              <a:effectLst/>
            </c:spPr>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View_Indicators!$AI$10:$AI$146</c:f>
              <c:numCache>
                <c:formatCode>General</c:formatCode>
                <c:ptCount val="137"/>
                <c:pt idx="0">
                  <c:v>#N/A</c:v>
                </c:pt>
                <c:pt idx="1">
                  <c:v>#N/A</c:v>
                </c:pt>
                <c:pt idx="2">
                  <c:v>#N/A</c:v>
                </c:pt>
                <c:pt idx="3">
                  <c:v>#N/A</c:v>
                </c:pt>
                <c:pt idx="4">
                  <c:v>#N/A</c:v>
                </c:pt>
                <c:pt idx="5">
                  <c:v>#N/A</c:v>
                </c:pt>
                <c:pt idx="6">
                  <c:v>0.1825</c:v>
                </c:pt>
                <c:pt idx="7">
                  <c:v>4.6089999999999999E-2</c:v>
                </c:pt>
                <c:pt idx="8">
                  <c:v>0.11963</c:v>
                </c:pt>
                <c:pt idx="9">
                  <c:v>0.10174999999999999</c:v>
                </c:pt>
                <c:pt idx="10">
                  <c:v>0.11801</c:v>
                </c:pt>
                <c:pt idx="11">
                  <c:v>4.8980000000000003E-2</c:v>
                </c:pt>
                <c:pt idx="12">
                  <c:v>0.14881</c:v>
                </c:pt>
                <c:pt idx="13">
                  <c:v>0.13089999999999999</c:v>
                </c:pt>
                <c:pt idx="14">
                  <c:v>0.15132000000000001</c:v>
                </c:pt>
                <c:pt idx="15">
                  <c:v>9.1910000000000006E-2</c:v>
                </c:pt>
                <c:pt idx="16">
                  <c:v>0.19126000000000001</c:v>
                </c:pt>
                <c:pt idx="17">
                  <c:v>6.6040000000000001E-2</c:v>
                </c:pt>
                <c:pt idx="18">
                  <c:v>0.15694</c:v>
                </c:pt>
                <c:pt idx="19">
                  <c:v>4.1119999999999997E-2</c:v>
                </c:pt>
                <c:pt idx="20">
                  <c:v>8.3390000000000006E-2</c:v>
                </c:pt>
                <c:pt idx="21">
                  <c:v>0.11984</c:v>
                </c:pt>
                <c:pt idx="22">
                  <c:v>5.3120000000000001E-2</c:v>
                </c:pt>
                <c:pt idx="23">
                  <c:v>0.19728000000000001</c:v>
                </c:pt>
                <c:pt idx="24">
                  <c:v>0.10736</c:v>
                </c:pt>
                <c:pt idx="25">
                  <c:v>0.10888</c:v>
                </c:pt>
                <c:pt idx="26">
                  <c:v>0.14341000000000001</c:v>
                </c:pt>
                <c:pt idx="27">
                  <c:v>0.15532000000000001</c:v>
                </c:pt>
                <c:pt idx="28">
                  <c:v>7.6149999999999995E-2</c:v>
                </c:pt>
                <c:pt idx="29">
                  <c:v>7.8570000000000001E-2</c:v>
                </c:pt>
                <c:pt idx="30">
                  <c:v>6.5060000000000007E-2</c:v>
                </c:pt>
                <c:pt idx="31">
                  <c:v>0.12075</c:v>
                </c:pt>
                <c:pt idx="32">
                  <c:v>8.4510000000000002E-2</c:v>
                </c:pt>
                <c:pt idx="33">
                  <c:v>0.11602</c:v>
                </c:pt>
                <c:pt idx="34">
                  <c:v>9.3679999999999999E-2</c:v>
                </c:pt>
                <c:pt idx="35">
                  <c:v>0.14935999999999999</c:v>
                </c:pt>
                <c:pt idx="36">
                  <c:v>3.1029999999999999E-2</c:v>
                </c:pt>
                <c:pt idx="37">
                  <c:v>4.9860000000000002E-2</c:v>
                </c:pt>
                <c:pt idx="38">
                  <c:v>0.16474</c:v>
                </c:pt>
                <c:pt idx="39">
                  <c:v>7.603E-2</c:v>
                </c:pt>
                <c:pt idx="40">
                  <c:v>4.2599999999999999E-2</c:v>
                </c:pt>
                <c:pt idx="41">
                  <c:v>9.5829999999999999E-2</c:v>
                </c:pt>
                <c:pt idx="42">
                  <c:v>0</c:v>
                </c:pt>
                <c:pt idx="43">
                  <c:v>4.156E-2</c:v>
                </c:pt>
                <c:pt idx="44">
                  <c:v>4.6850000000000003E-2</c:v>
                </c:pt>
                <c:pt idx="45">
                  <c:v>4.1660000000000003E-2</c:v>
                </c:pt>
                <c:pt idx="46">
                  <c:v>1.7069999999999998E-2</c:v>
                </c:pt>
                <c:pt idx="47">
                  <c:v>3.9480000000000001E-2</c:v>
                </c:pt>
                <c:pt idx="48">
                  <c:v>8.3720000000000003E-2</c:v>
                </c:pt>
                <c:pt idx="49">
                  <c:v>4.7449999999999999E-2</c:v>
                </c:pt>
                <c:pt idx="50">
                  <c:v>6.1749999999999999E-2</c:v>
                </c:pt>
                <c:pt idx="51">
                  <c:v>5.8639999999999998E-2</c:v>
                </c:pt>
                <c:pt idx="52">
                  <c:v>0.11938</c:v>
                </c:pt>
                <c:pt idx="53">
                  <c:v>0</c:v>
                </c:pt>
                <c:pt idx="54">
                  <c:v>9.3049999999999994E-2</c:v>
                </c:pt>
                <c:pt idx="55">
                  <c:v>0.11074000000000001</c:v>
                </c:pt>
                <c:pt idx="56">
                  <c:v>0</c:v>
                </c:pt>
                <c:pt idx="57">
                  <c:v>8.5510000000000003E-2</c:v>
                </c:pt>
                <c:pt idx="58">
                  <c:v>0.13849</c:v>
                </c:pt>
                <c:pt idx="59">
                  <c:v>8.9219999999999994E-2</c:v>
                </c:pt>
                <c:pt idx="60">
                  <c:v>0.12111</c:v>
                </c:pt>
                <c:pt idx="61">
                  <c:v>0.10892</c:v>
                </c:pt>
                <c:pt idx="62">
                  <c:v>0.21507999999999999</c:v>
                </c:pt>
                <c:pt idx="63">
                  <c:v>0.14091999999999999</c:v>
                </c:pt>
                <c:pt idx="64">
                  <c:v>4.8989999999999999E-2</c:v>
                </c:pt>
                <c:pt idx="65">
                  <c:v>2.2069999999999999E-2</c:v>
                </c:pt>
                <c:pt idx="66">
                  <c:v>3.3480000000000003E-2</c:v>
                </c:pt>
                <c:pt idx="67">
                  <c:v>0.14498</c:v>
                </c:pt>
                <c:pt idx="68">
                  <c:v>0.16138</c:v>
                </c:pt>
                <c:pt idx="69">
                  <c:v>0.12302</c:v>
                </c:pt>
                <c:pt idx="70">
                  <c:v>0</c:v>
                </c:pt>
                <c:pt idx="71">
                  <c:v>0.10464</c:v>
                </c:pt>
                <c:pt idx="72">
                  <c:v>0.12939999999999999</c:v>
                </c:pt>
                <c:pt idx="73">
                  <c:v>4.9869999999999998E-2</c:v>
                </c:pt>
                <c:pt idx="74">
                  <c:v>5.602E-2</c:v>
                </c:pt>
                <c:pt idx="75">
                  <c:v>0.10138</c:v>
                </c:pt>
                <c:pt idx="76">
                  <c:v>0.12469</c:v>
                </c:pt>
                <c:pt idx="77">
                  <c:v>5.1049999999999998E-2</c:v>
                </c:pt>
                <c:pt idx="78">
                  <c:v>0.10692</c:v>
                </c:pt>
                <c:pt idx="79">
                  <c:v>0</c:v>
                </c:pt>
                <c:pt idx="80">
                  <c:v>0</c:v>
                </c:pt>
                <c:pt idx="81">
                  <c:v>8.5620000000000002E-2</c:v>
                </c:pt>
                <c:pt idx="82">
                  <c:v>0</c:v>
                </c:pt>
                <c:pt idx="83">
                  <c:v>0.14627000000000001</c:v>
                </c:pt>
                <c:pt idx="84">
                  <c:v>0</c:v>
                </c:pt>
                <c:pt idx="85">
                  <c:v>0.16467000000000001</c:v>
                </c:pt>
                <c:pt idx="86">
                  <c:v>0.17604</c:v>
                </c:pt>
                <c:pt idx="87">
                  <c:v>7.6139999999999999E-2</c:v>
                </c:pt>
                <c:pt idx="88">
                  <c:v>8.9120000000000005E-2</c:v>
                </c:pt>
                <c:pt idx="89">
                  <c:v>0.11252</c:v>
                </c:pt>
                <c:pt idx="90">
                  <c:v>0.16675999999999999</c:v>
                </c:pt>
                <c:pt idx="91">
                  <c:v>2.282E-2</c:v>
                </c:pt>
                <c:pt idx="92">
                  <c:v>3.8399999999999997E-2</c:v>
                </c:pt>
                <c:pt idx="93">
                  <c:v>7.2359999999999994E-2</c:v>
                </c:pt>
                <c:pt idx="94">
                  <c:v>0.13325999999999999</c:v>
                </c:pt>
                <c:pt idx="95">
                  <c:v>0.14496999999999999</c:v>
                </c:pt>
                <c:pt idx="96">
                  <c:v>2.6710000000000001E-2</c:v>
                </c:pt>
                <c:pt idx="97">
                  <c:v>5.203E-2</c:v>
                </c:pt>
                <c:pt idx="98">
                  <c:v>7.6490000000000002E-2</c:v>
                </c:pt>
                <c:pt idx="99">
                  <c:v>0.12995000000000001</c:v>
                </c:pt>
                <c:pt idx="100">
                  <c:v>0</c:v>
                </c:pt>
                <c:pt idx="101">
                  <c:v>8.1420000000000006E-2</c:v>
                </c:pt>
                <c:pt idx="102">
                  <c:v>8.745E-2</c:v>
                </c:pt>
                <c:pt idx="103">
                  <c:v>4.471E-2</c:v>
                </c:pt>
                <c:pt idx="104">
                  <c:v>0.11326</c:v>
                </c:pt>
                <c:pt idx="105">
                  <c:v>9.8229999999999998E-2</c:v>
                </c:pt>
                <c:pt idx="106">
                  <c:v>3.5830000000000001E-2</c:v>
                </c:pt>
                <c:pt idx="107">
                  <c:v>0.13911000000000001</c:v>
                </c:pt>
                <c:pt idx="108">
                  <c:v>4.8719999999999999E-2</c:v>
                </c:pt>
                <c:pt idx="109">
                  <c:v>5.1470000000000002E-2</c:v>
                </c:pt>
                <c:pt idx="110">
                  <c:v>0.15528</c:v>
                </c:pt>
                <c:pt idx="111">
                  <c:v>7.3380000000000001E-2</c:v>
                </c:pt>
                <c:pt idx="112">
                  <c:v>9.9879999999999997E-2</c:v>
                </c:pt>
                <c:pt idx="113">
                  <c:v>4.095E-2</c:v>
                </c:pt>
                <c:pt idx="114">
                  <c:v>6.2309999999999997E-2</c:v>
                </c:pt>
                <c:pt idx="115">
                  <c:v>0</c:v>
                </c:pt>
                <c:pt idx="116">
                  <c:v>3.8399999999999997E-2</c:v>
                </c:pt>
                <c:pt idx="117">
                  <c:v>5.0880000000000002E-2</c:v>
                </c:pt>
                <c:pt idx="118">
                  <c:v>0.10506</c:v>
                </c:pt>
                <c:pt idx="119">
                  <c:v>0.18151</c:v>
                </c:pt>
              </c:numCache>
            </c:numRef>
          </c:yVal>
          <c:smooth val="0"/>
          <c:extLst>
            <c:ext xmlns:c16="http://schemas.microsoft.com/office/drawing/2014/chart" uri="{C3380CC4-5D6E-409C-BE32-E72D297353CC}">
              <c16:uniqueId val="{00000000-B4F5-495E-8DD3-F23DC8D358A3}"/>
            </c:ext>
          </c:extLst>
        </c:ser>
        <c:ser>
          <c:idx val="2"/>
          <c:order val="1"/>
          <c:tx>
            <c:v>Units within Region</c:v>
          </c:tx>
          <c:spPr>
            <a:ln w="25400" cap="rnd">
              <a:noFill/>
              <a:round/>
            </a:ln>
            <a:effectLst/>
          </c:spPr>
          <c:marker>
            <c:symbol val="circle"/>
            <c:size val="5"/>
            <c:spPr>
              <a:solidFill>
                <a:srgbClr val="B63C88"/>
              </a:solidFill>
              <a:ln w="9525">
                <a:solidFill>
                  <a:srgbClr val="D785B7"/>
                </a:solidFill>
              </a:ln>
              <a:effectLst/>
            </c:spPr>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View_Indicators!$AJ$10:$AJ$146</c:f>
              <c:numCache>
                <c:formatCode>General</c:formatCode>
                <c:ptCount val="137"/>
                <c:pt idx="123">
                  <c:v>8.5620000000000002E-2</c:v>
                </c:pt>
                <c:pt idx="124">
                  <c:v>0</c:v>
                </c:pt>
                <c:pt idx="125">
                  <c:v>0.14627000000000001</c:v>
                </c:pt>
                <c:pt idx="126">
                  <c:v>0</c:v>
                </c:pt>
                <c:pt idx="127">
                  <c:v>0.16467000000000001</c:v>
                </c:pt>
                <c:pt idx="128">
                  <c:v>0.17604</c:v>
                </c:pt>
                <c:pt idx="129">
                  <c:v>#N/A</c:v>
                </c:pt>
                <c:pt idx="130">
                  <c:v>#N/A</c:v>
                </c:pt>
                <c:pt idx="131">
                  <c:v>#N/A</c:v>
                </c:pt>
                <c:pt idx="132">
                  <c:v>#N/A</c:v>
                </c:pt>
                <c:pt idx="133">
                  <c:v>#N/A</c:v>
                </c:pt>
                <c:pt idx="134">
                  <c:v>#N/A</c:v>
                </c:pt>
                <c:pt idx="135">
                  <c:v>#N/A</c:v>
                </c:pt>
              </c:numCache>
            </c:numRef>
          </c:yVal>
          <c:smooth val="0"/>
          <c:extLst>
            <c:ext xmlns:c16="http://schemas.microsoft.com/office/drawing/2014/chart" uri="{C3380CC4-5D6E-409C-BE32-E72D297353CC}">
              <c16:uniqueId val="{00000001-B4F5-495E-8DD3-F23DC8D358A3}"/>
            </c:ext>
          </c:extLst>
        </c:ser>
        <c:ser>
          <c:idx val="3"/>
          <c:order val="2"/>
          <c:tx>
            <c:v>Selected Breast Unit</c:v>
          </c:tx>
          <c:spPr>
            <a:ln w="25400" cap="rnd">
              <a:noFill/>
              <a:round/>
            </a:ln>
            <a:effectLst/>
          </c:spPr>
          <c:marker>
            <c:symbol val="diamond"/>
            <c:size val="7"/>
            <c:spPr>
              <a:solidFill>
                <a:schemeClr val="tx1"/>
              </a:solidFill>
              <a:ln w="9525">
                <a:solidFill>
                  <a:schemeClr val="tx1"/>
                </a:solidFill>
              </a:ln>
              <a:effectLst/>
            </c:spPr>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View_Indicators!$AK$10:$AK$146</c:f>
              <c:numCache>
                <c:formatCode>General</c:formatCode>
                <c:ptCount val="137"/>
                <c:pt idx="136">
                  <c:v>8.5620000000000002E-2</c:v>
                </c:pt>
              </c:numCache>
            </c:numRef>
          </c:yVal>
          <c:smooth val="0"/>
          <c:extLst>
            <c:ext xmlns:c16="http://schemas.microsoft.com/office/drawing/2014/chart" uri="{C3380CC4-5D6E-409C-BE32-E72D297353CC}">
              <c16:uniqueId val="{00000002-B4F5-495E-8DD3-F23DC8D358A3}"/>
            </c:ext>
          </c:extLst>
        </c:ser>
        <c:ser>
          <c:idx val="0"/>
          <c:order val="3"/>
          <c:tx>
            <c:strRef>
              <c:f>View_Indicators!$AM$9</c:f>
              <c:strCache>
                <c:ptCount val="1"/>
                <c:pt idx="0">
                  <c:v>England</c:v>
                </c:pt>
              </c:strCache>
            </c:strRef>
          </c:tx>
          <c:spPr>
            <a:ln w="19050" cap="rnd">
              <a:solidFill>
                <a:schemeClr val="tx1"/>
              </a:solidFill>
              <a:prstDash val="solid"/>
              <a:round/>
            </a:ln>
            <a:effectLst/>
          </c:spPr>
          <c:marker>
            <c:symbol val="none"/>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View_Indicators!$AM$10:$AM$146</c:f>
              <c:numCache>
                <c:formatCode>General</c:formatCode>
                <c:ptCount val="137"/>
                <c:pt idx="0">
                  <c:v>8.3019999999999997E-2</c:v>
                </c:pt>
                <c:pt idx="1">
                  <c:v>8.3019999999999997E-2</c:v>
                </c:pt>
                <c:pt idx="2">
                  <c:v>8.3019999999999997E-2</c:v>
                </c:pt>
                <c:pt idx="3">
                  <c:v>8.3019999999999997E-2</c:v>
                </c:pt>
                <c:pt idx="4">
                  <c:v>8.3019999999999997E-2</c:v>
                </c:pt>
                <c:pt idx="5">
                  <c:v>8.3019999999999997E-2</c:v>
                </c:pt>
                <c:pt idx="6">
                  <c:v>8.3019999999999997E-2</c:v>
                </c:pt>
                <c:pt idx="7">
                  <c:v>8.3019999999999997E-2</c:v>
                </c:pt>
                <c:pt idx="8">
                  <c:v>8.3019999999999997E-2</c:v>
                </c:pt>
                <c:pt idx="9">
                  <c:v>8.3019999999999997E-2</c:v>
                </c:pt>
                <c:pt idx="10">
                  <c:v>8.3019999999999997E-2</c:v>
                </c:pt>
                <c:pt idx="11">
                  <c:v>8.3019999999999997E-2</c:v>
                </c:pt>
                <c:pt idx="12">
                  <c:v>8.3019999999999997E-2</c:v>
                </c:pt>
                <c:pt idx="13">
                  <c:v>8.3019999999999997E-2</c:v>
                </c:pt>
                <c:pt idx="14">
                  <c:v>8.3019999999999997E-2</c:v>
                </c:pt>
                <c:pt idx="15">
                  <c:v>8.3019999999999997E-2</c:v>
                </c:pt>
                <c:pt idx="16">
                  <c:v>8.3019999999999997E-2</c:v>
                </c:pt>
                <c:pt idx="17">
                  <c:v>8.3019999999999997E-2</c:v>
                </c:pt>
                <c:pt idx="18">
                  <c:v>8.3019999999999997E-2</c:v>
                </c:pt>
                <c:pt idx="19">
                  <c:v>8.3019999999999997E-2</c:v>
                </c:pt>
                <c:pt idx="20">
                  <c:v>8.3019999999999997E-2</c:v>
                </c:pt>
                <c:pt idx="21">
                  <c:v>8.3019999999999997E-2</c:v>
                </c:pt>
                <c:pt idx="22">
                  <c:v>8.3019999999999997E-2</c:v>
                </c:pt>
                <c:pt idx="23">
                  <c:v>8.3019999999999997E-2</c:v>
                </c:pt>
                <c:pt idx="24">
                  <c:v>8.3019999999999997E-2</c:v>
                </c:pt>
                <c:pt idx="25">
                  <c:v>8.3019999999999997E-2</c:v>
                </c:pt>
                <c:pt idx="26">
                  <c:v>8.3019999999999997E-2</c:v>
                </c:pt>
                <c:pt idx="27">
                  <c:v>8.3019999999999997E-2</c:v>
                </c:pt>
                <c:pt idx="28">
                  <c:v>8.3019999999999997E-2</c:v>
                </c:pt>
                <c:pt idx="29">
                  <c:v>8.3019999999999997E-2</c:v>
                </c:pt>
                <c:pt idx="30">
                  <c:v>8.3019999999999997E-2</c:v>
                </c:pt>
                <c:pt idx="31">
                  <c:v>8.3019999999999997E-2</c:v>
                </c:pt>
                <c:pt idx="32">
                  <c:v>8.3019999999999997E-2</c:v>
                </c:pt>
                <c:pt idx="33">
                  <c:v>8.3019999999999997E-2</c:v>
                </c:pt>
                <c:pt idx="34">
                  <c:v>8.3019999999999997E-2</c:v>
                </c:pt>
                <c:pt idx="35">
                  <c:v>8.3019999999999997E-2</c:v>
                </c:pt>
                <c:pt idx="36">
                  <c:v>8.3019999999999997E-2</c:v>
                </c:pt>
                <c:pt idx="37">
                  <c:v>8.3019999999999997E-2</c:v>
                </c:pt>
                <c:pt idx="38">
                  <c:v>8.3019999999999997E-2</c:v>
                </c:pt>
                <c:pt idx="39">
                  <c:v>8.3019999999999997E-2</c:v>
                </c:pt>
                <c:pt idx="40">
                  <c:v>8.3019999999999997E-2</c:v>
                </c:pt>
                <c:pt idx="41">
                  <c:v>8.3019999999999997E-2</c:v>
                </c:pt>
                <c:pt idx="42">
                  <c:v>8.3019999999999997E-2</c:v>
                </c:pt>
                <c:pt idx="43">
                  <c:v>8.3019999999999997E-2</c:v>
                </c:pt>
                <c:pt idx="44">
                  <c:v>8.3019999999999997E-2</c:v>
                </c:pt>
                <c:pt idx="45">
                  <c:v>8.3019999999999997E-2</c:v>
                </c:pt>
                <c:pt idx="46">
                  <c:v>8.3019999999999997E-2</c:v>
                </c:pt>
                <c:pt idx="47">
                  <c:v>8.3019999999999997E-2</c:v>
                </c:pt>
                <c:pt idx="48">
                  <c:v>8.3019999999999997E-2</c:v>
                </c:pt>
                <c:pt idx="49">
                  <c:v>8.3019999999999997E-2</c:v>
                </c:pt>
                <c:pt idx="50">
                  <c:v>8.3019999999999997E-2</c:v>
                </c:pt>
                <c:pt idx="51">
                  <c:v>8.3019999999999997E-2</c:v>
                </c:pt>
                <c:pt idx="52">
                  <c:v>8.3019999999999997E-2</c:v>
                </c:pt>
                <c:pt idx="53">
                  <c:v>8.3019999999999997E-2</c:v>
                </c:pt>
                <c:pt idx="54">
                  <c:v>8.3019999999999997E-2</c:v>
                </c:pt>
                <c:pt idx="55">
                  <c:v>8.3019999999999997E-2</c:v>
                </c:pt>
                <c:pt idx="56">
                  <c:v>8.3019999999999997E-2</c:v>
                </c:pt>
                <c:pt idx="57">
                  <c:v>8.3019999999999997E-2</c:v>
                </c:pt>
                <c:pt idx="58">
                  <c:v>8.3019999999999997E-2</c:v>
                </c:pt>
                <c:pt idx="59">
                  <c:v>8.3019999999999997E-2</c:v>
                </c:pt>
                <c:pt idx="60">
                  <c:v>8.3019999999999997E-2</c:v>
                </c:pt>
                <c:pt idx="61">
                  <c:v>8.3019999999999997E-2</c:v>
                </c:pt>
                <c:pt idx="62">
                  <c:v>8.3019999999999997E-2</c:v>
                </c:pt>
                <c:pt idx="63">
                  <c:v>8.3019999999999997E-2</c:v>
                </c:pt>
                <c:pt idx="64">
                  <c:v>8.3019999999999997E-2</c:v>
                </c:pt>
                <c:pt idx="65">
                  <c:v>8.3019999999999997E-2</c:v>
                </c:pt>
                <c:pt idx="66">
                  <c:v>8.3019999999999997E-2</c:v>
                </c:pt>
                <c:pt idx="67">
                  <c:v>8.3019999999999997E-2</c:v>
                </c:pt>
                <c:pt idx="68">
                  <c:v>8.3019999999999997E-2</c:v>
                </c:pt>
                <c:pt idx="69">
                  <c:v>8.3019999999999997E-2</c:v>
                </c:pt>
                <c:pt idx="70">
                  <c:v>8.3019999999999997E-2</c:v>
                </c:pt>
                <c:pt idx="71">
                  <c:v>8.3019999999999997E-2</c:v>
                </c:pt>
                <c:pt idx="72">
                  <c:v>8.3019999999999997E-2</c:v>
                </c:pt>
                <c:pt idx="73">
                  <c:v>8.3019999999999997E-2</c:v>
                </c:pt>
                <c:pt idx="74">
                  <c:v>8.3019999999999997E-2</c:v>
                </c:pt>
                <c:pt idx="75">
                  <c:v>8.3019999999999997E-2</c:v>
                </c:pt>
                <c:pt idx="76">
                  <c:v>8.3019999999999997E-2</c:v>
                </c:pt>
                <c:pt idx="77">
                  <c:v>8.3019999999999997E-2</c:v>
                </c:pt>
                <c:pt idx="78">
                  <c:v>8.3019999999999997E-2</c:v>
                </c:pt>
                <c:pt idx="79">
                  <c:v>8.3019999999999997E-2</c:v>
                </c:pt>
                <c:pt idx="80">
                  <c:v>8.3019999999999997E-2</c:v>
                </c:pt>
                <c:pt idx="81">
                  <c:v>8.3019999999999997E-2</c:v>
                </c:pt>
                <c:pt idx="82">
                  <c:v>8.3019999999999997E-2</c:v>
                </c:pt>
                <c:pt idx="83">
                  <c:v>8.3019999999999997E-2</c:v>
                </c:pt>
                <c:pt idx="84">
                  <c:v>8.3019999999999997E-2</c:v>
                </c:pt>
                <c:pt idx="85">
                  <c:v>8.3019999999999997E-2</c:v>
                </c:pt>
                <c:pt idx="86">
                  <c:v>8.3019999999999997E-2</c:v>
                </c:pt>
                <c:pt idx="87">
                  <c:v>8.3019999999999997E-2</c:v>
                </c:pt>
                <c:pt idx="88">
                  <c:v>8.3019999999999997E-2</c:v>
                </c:pt>
                <c:pt idx="89">
                  <c:v>8.3019999999999997E-2</c:v>
                </c:pt>
                <c:pt idx="90">
                  <c:v>8.3019999999999997E-2</c:v>
                </c:pt>
                <c:pt idx="91">
                  <c:v>8.3019999999999997E-2</c:v>
                </c:pt>
                <c:pt idx="92">
                  <c:v>8.3019999999999997E-2</c:v>
                </c:pt>
                <c:pt idx="93">
                  <c:v>8.3019999999999997E-2</c:v>
                </c:pt>
                <c:pt idx="94">
                  <c:v>8.3019999999999997E-2</c:v>
                </c:pt>
                <c:pt idx="95">
                  <c:v>8.3019999999999997E-2</c:v>
                </c:pt>
                <c:pt idx="96">
                  <c:v>8.3019999999999997E-2</c:v>
                </c:pt>
                <c:pt idx="97">
                  <c:v>8.3019999999999997E-2</c:v>
                </c:pt>
                <c:pt idx="98">
                  <c:v>8.3019999999999997E-2</c:v>
                </c:pt>
                <c:pt idx="99">
                  <c:v>8.3019999999999997E-2</c:v>
                </c:pt>
                <c:pt idx="100">
                  <c:v>8.3019999999999997E-2</c:v>
                </c:pt>
                <c:pt idx="101">
                  <c:v>8.3019999999999997E-2</c:v>
                </c:pt>
                <c:pt idx="102">
                  <c:v>8.3019999999999997E-2</c:v>
                </c:pt>
                <c:pt idx="103">
                  <c:v>8.3019999999999997E-2</c:v>
                </c:pt>
                <c:pt idx="104">
                  <c:v>8.3019999999999997E-2</c:v>
                </c:pt>
                <c:pt idx="105">
                  <c:v>8.3019999999999997E-2</c:v>
                </c:pt>
                <c:pt idx="106">
                  <c:v>8.3019999999999997E-2</c:v>
                </c:pt>
                <c:pt idx="107">
                  <c:v>8.3019999999999997E-2</c:v>
                </c:pt>
                <c:pt idx="108">
                  <c:v>8.3019999999999997E-2</c:v>
                </c:pt>
                <c:pt idx="109">
                  <c:v>8.3019999999999997E-2</c:v>
                </c:pt>
                <c:pt idx="110">
                  <c:v>8.3019999999999997E-2</c:v>
                </c:pt>
                <c:pt idx="111">
                  <c:v>8.3019999999999997E-2</c:v>
                </c:pt>
                <c:pt idx="112">
                  <c:v>8.3019999999999997E-2</c:v>
                </c:pt>
                <c:pt idx="113">
                  <c:v>8.3019999999999997E-2</c:v>
                </c:pt>
                <c:pt idx="114">
                  <c:v>8.3019999999999997E-2</c:v>
                </c:pt>
                <c:pt idx="115">
                  <c:v>8.3019999999999997E-2</c:v>
                </c:pt>
                <c:pt idx="116">
                  <c:v>8.3019999999999997E-2</c:v>
                </c:pt>
                <c:pt idx="117">
                  <c:v>8.3019999999999997E-2</c:v>
                </c:pt>
                <c:pt idx="118">
                  <c:v>8.3019999999999997E-2</c:v>
                </c:pt>
                <c:pt idx="119">
                  <c:v>8.3019999999999997E-2</c:v>
                </c:pt>
              </c:numCache>
            </c:numRef>
          </c:yVal>
          <c:smooth val="0"/>
          <c:extLst>
            <c:ext xmlns:c16="http://schemas.microsoft.com/office/drawing/2014/chart" uri="{C3380CC4-5D6E-409C-BE32-E72D297353CC}">
              <c16:uniqueId val="{00000003-B4F5-495E-8DD3-F23DC8D358A3}"/>
            </c:ext>
          </c:extLst>
        </c:ser>
        <c:ser>
          <c:idx val="4"/>
          <c:order val="4"/>
          <c:tx>
            <c:v>Alliance Average</c:v>
          </c:tx>
          <c:spPr>
            <a:ln w="19050" cap="rnd">
              <a:solidFill>
                <a:srgbClr val="B63C88"/>
              </a:solidFill>
              <a:round/>
            </a:ln>
            <a:effectLst/>
          </c:spPr>
          <c:marker>
            <c:symbol val="none"/>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View_Indicators!$AL$10:$AL$146</c:f>
              <c:numCache>
                <c:formatCode>General</c:formatCode>
                <c:ptCount val="137"/>
                <c:pt idx="121" formatCode="0%">
                  <c:v>0.11848</c:v>
                </c:pt>
                <c:pt idx="122" formatCode="0%">
                  <c:v>0.11848</c:v>
                </c:pt>
                <c:pt idx="123" formatCode="0%">
                  <c:v>0.11848</c:v>
                </c:pt>
                <c:pt idx="124" formatCode="0%">
                  <c:v>0.11848</c:v>
                </c:pt>
                <c:pt idx="125" formatCode="0%">
                  <c:v>0.11848</c:v>
                </c:pt>
                <c:pt idx="126" formatCode="0%">
                  <c:v>0.11848</c:v>
                </c:pt>
                <c:pt idx="127" formatCode="0%">
                  <c:v>0.11848</c:v>
                </c:pt>
                <c:pt idx="128" formatCode="0%">
                  <c:v>0.11848</c:v>
                </c:pt>
                <c:pt idx="129" formatCode="0%">
                  <c:v>0.11848</c:v>
                </c:pt>
                <c:pt idx="130" formatCode="0%">
                  <c:v>0.11848</c:v>
                </c:pt>
                <c:pt idx="131" formatCode="0%">
                  <c:v>0.11848</c:v>
                </c:pt>
                <c:pt idx="132" formatCode="0%">
                  <c:v>0.11848</c:v>
                </c:pt>
                <c:pt idx="133" formatCode="0%">
                  <c:v>0.11848</c:v>
                </c:pt>
                <c:pt idx="134" formatCode="0%">
                  <c:v>0.11848</c:v>
                </c:pt>
                <c:pt idx="135" formatCode="0%">
                  <c:v>0.11848</c:v>
                </c:pt>
              </c:numCache>
            </c:numRef>
          </c:yVal>
          <c:smooth val="0"/>
          <c:extLst>
            <c:ext xmlns:c16="http://schemas.microsoft.com/office/drawing/2014/chart" uri="{C3380CC4-5D6E-409C-BE32-E72D297353CC}">
              <c16:uniqueId val="{00000004-B4F5-495E-8DD3-F23DC8D358A3}"/>
            </c:ext>
          </c:extLst>
        </c:ser>
        <c:dLbls>
          <c:showLegendKey val="0"/>
          <c:showVal val="0"/>
          <c:showCatName val="0"/>
          <c:showSerName val="0"/>
          <c:showPercent val="0"/>
          <c:showBubbleSize val="0"/>
        </c:dLbls>
        <c:axId val="1245940239"/>
        <c:axId val="1245944079"/>
      </c:scatterChart>
      <c:valAx>
        <c:axId val="1245940239"/>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4079"/>
        <c:crosses val="autoZero"/>
        <c:crossBetween val="midCat"/>
        <c:majorUnit val="6"/>
      </c:valAx>
      <c:valAx>
        <c:axId val="12459440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0239"/>
        <c:crosses val="autoZero"/>
        <c:crossBetween val="midCat"/>
      </c:valAx>
      <c:spPr>
        <a:noFill/>
        <a:ln>
          <a:noFill/>
        </a:ln>
        <a:effectLst/>
      </c:spPr>
    </c:plotArea>
    <c:legend>
      <c:legendPos val="b"/>
      <c:layout>
        <c:manualLayout>
          <c:xMode val="edge"/>
          <c:yMode val="edge"/>
          <c:x val="0.11588920134983127"/>
          <c:y val="0.82465223097112861"/>
          <c:w val="0.85467060367454073"/>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2.jpeg"/><Relationship Id="rId4"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4</xdr:col>
      <xdr:colOff>225333</xdr:colOff>
      <xdr:row>3</xdr:row>
      <xdr:rowOff>26194</xdr:rowOff>
    </xdr:from>
    <xdr:ext cx="163100" cy="163100"/>
    <xdr:pic>
      <xdr:nvPicPr>
        <xdr:cNvPr id="2" name="Picture 1">
          <a:extLst>
            <a:ext uri="{FF2B5EF4-FFF2-40B4-BE49-F238E27FC236}">
              <a16:creationId xmlns:a16="http://schemas.microsoft.com/office/drawing/2014/main" id="{8B38D41D-0405-4F10-8923-97788C643F6F}"/>
            </a:ext>
          </a:extLst>
        </xdr:cNvPr>
        <xdr:cNvPicPr>
          <a:picLocks noChangeAspect="1"/>
        </xdr:cNvPicPr>
      </xdr:nvPicPr>
      <xdr:blipFill>
        <a:blip xmlns:r="http://schemas.openxmlformats.org/officeDocument/2006/relationships" r:embed="rId1"/>
        <a:stretch>
          <a:fillRect/>
        </a:stretch>
      </xdr:blipFill>
      <xdr:spPr>
        <a:xfrm>
          <a:off x="5959383" y="569119"/>
          <a:ext cx="163100" cy="163100"/>
        </a:xfrm>
        <a:prstGeom prst="rect">
          <a:avLst/>
        </a:prstGeom>
      </xdr:spPr>
    </xdr:pic>
    <xdr:clientData/>
  </xdr:oneCellAnchor>
  <xdr:oneCellAnchor>
    <xdr:from>
      <xdr:col>4</xdr:col>
      <xdr:colOff>228435</xdr:colOff>
      <xdr:row>2</xdr:row>
      <xdr:rowOff>35719</xdr:rowOff>
    </xdr:from>
    <xdr:ext cx="156897" cy="152656"/>
    <xdr:pic>
      <xdr:nvPicPr>
        <xdr:cNvPr id="3" name="Picture 2">
          <a:extLst>
            <a:ext uri="{FF2B5EF4-FFF2-40B4-BE49-F238E27FC236}">
              <a16:creationId xmlns:a16="http://schemas.microsoft.com/office/drawing/2014/main" id="{E6C8AD7D-4070-498F-BB5E-9503E910D9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485" y="388144"/>
          <a:ext cx="156897" cy="152656"/>
        </a:xfrm>
        <a:prstGeom prst="rect">
          <a:avLst/>
        </a:prstGeom>
      </xdr:spPr>
    </xdr:pic>
    <xdr:clientData/>
  </xdr:oneCellAnchor>
  <xdr:oneCellAnchor>
    <xdr:from>
      <xdr:col>4</xdr:col>
      <xdr:colOff>194722</xdr:colOff>
      <xdr:row>1</xdr:row>
      <xdr:rowOff>16669</xdr:rowOff>
    </xdr:from>
    <xdr:ext cx="224323" cy="162011"/>
    <xdr:pic>
      <xdr:nvPicPr>
        <xdr:cNvPr id="4" name="Picture 3">
          <a:extLst>
            <a:ext uri="{FF2B5EF4-FFF2-40B4-BE49-F238E27FC236}">
              <a16:creationId xmlns:a16="http://schemas.microsoft.com/office/drawing/2014/main" id="{2FCAF545-59D4-4568-959C-90F05107DD20}"/>
            </a:ext>
          </a:extLst>
        </xdr:cNvPr>
        <xdr:cNvPicPr>
          <a:picLocks noChangeAspect="1"/>
        </xdr:cNvPicPr>
      </xdr:nvPicPr>
      <xdr:blipFill>
        <a:blip xmlns:r="http://schemas.openxmlformats.org/officeDocument/2006/relationships" r:embed="rId3"/>
        <a:stretch>
          <a:fillRect/>
        </a:stretch>
      </xdr:blipFill>
      <xdr:spPr>
        <a:xfrm>
          <a:off x="5928772" y="178594"/>
          <a:ext cx="224323" cy="162011"/>
        </a:xfrm>
        <a:prstGeom prst="rect">
          <a:avLst/>
        </a:prstGeom>
      </xdr:spPr>
    </xdr:pic>
    <xdr:clientData/>
  </xdr:oneCellAnchor>
  <xdr:twoCellAnchor editAs="oneCell">
    <xdr:from>
      <xdr:col>4</xdr:col>
      <xdr:colOff>492125</xdr:colOff>
      <xdr:row>0</xdr:row>
      <xdr:rowOff>95250</xdr:rowOff>
    </xdr:from>
    <xdr:to>
      <xdr:col>6</xdr:col>
      <xdr:colOff>293187</xdr:colOff>
      <xdr:row>6</xdr:row>
      <xdr:rowOff>55500</xdr:rowOff>
    </xdr:to>
    <xdr:pic>
      <xdr:nvPicPr>
        <xdr:cNvPr id="5" name="Picture 4">
          <a:extLst>
            <a:ext uri="{FF2B5EF4-FFF2-40B4-BE49-F238E27FC236}">
              <a16:creationId xmlns:a16="http://schemas.microsoft.com/office/drawing/2014/main" id="{EAECA8AD-1F64-4AB1-A431-7806A20D69D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26175" y="95250"/>
          <a:ext cx="2791912" cy="101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104775</xdr:rowOff>
    </xdr:from>
    <xdr:to>
      <xdr:col>2</xdr:col>
      <xdr:colOff>1926754</xdr:colOff>
      <xdr:row>6</xdr:row>
      <xdr:rowOff>61850</xdr:rowOff>
    </xdr:to>
    <xdr:pic>
      <xdr:nvPicPr>
        <xdr:cNvPr id="6" name="Picture 5">
          <a:extLst>
            <a:ext uri="{FF2B5EF4-FFF2-40B4-BE49-F238E27FC236}">
              <a16:creationId xmlns:a16="http://schemas.microsoft.com/office/drawing/2014/main" id="{8D1068E8-742D-44FD-8472-83E415ACA5A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25" y="104775"/>
          <a:ext cx="2860204" cy="10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225333</xdr:colOff>
      <xdr:row>3</xdr:row>
      <xdr:rowOff>26194</xdr:rowOff>
    </xdr:from>
    <xdr:ext cx="163100" cy="163100"/>
    <xdr:pic>
      <xdr:nvPicPr>
        <xdr:cNvPr id="4" name="Picture 3">
          <a:extLst>
            <a:ext uri="{FF2B5EF4-FFF2-40B4-BE49-F238E27FC236}">
              <a16:creationId xmlns:a16="http://schemas.microsoft.com/office/drawing/2014/main" id="{A63B6DD2-E2CB-4008-9438-7DA939A792BD}"/>
            </a:ext>
          </a:extLst>
        </xdr:cNvPr>
        <xdr:cNvPicPr>
          <a:picLocks noChangeAspect="1"/>
        </xdr:cNvPicPr>
      </xdr:nvPicPr>
      <xdr:blipFill>
        <a:blip xmlns:r="http://schemas.openxmlformats.org/officeDocument/2006/relationships" r:embed="rId1"/>
        <a:stretch>
          <a:fillRect/>
        </a:stretch>
      </xdr:blipFill>
      <xdr:spPr>
        <a:xfrm>
          <a:off x="5952239" y="567928"/>
          <a:ext cx="163100" cy="163100"/>
        </a:xfrm>
        <a:prstGeom prst="rect">
          <a:avLst/>
        </a:prstGeom>
      </xdr:spPr>
    </xdr:pic>
    <xdr:clientData/>
  </xdr:oneCellAnchor>
  <xdr:oneCellAnchor>
    <xdr:from>
      <xdr:col>4</xdr:col>
      <xdr:colOff>228435</xdr:colOff>
      <xdr:row>2</xdr:row>
      <xdr:rowOff>35719</xdr:rowOff>
    </xdr:from>
    <xdr:ext cx="156897" cy="152656"/>
    <xdr:pic>
      <xdr:nvPicPr>
        <xdr:cNvPr id="5" name="Picture 4">
          <a:extLst>
            <a:ext uri="{FF2B5EF4-FFF2-40B4-BE49-F238E27FC236}">
              <a16:creationId xmlns:a16="http://schemas.microsoft.com/office/drawing/2014/main" id="{23951008-5C1A-4C99-BC80-DCADF19350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5341" y="386953"/>
          <a:ext cx="156897" cy="152656"/>
        </a:xfrm>
        <a:prstGeom prst="rect">
          <a:avLst/>
        </a:prstGeom>
      </xdr:spPr>
    </xdr:pic>
    <xdr:clientData/>
  </xdr:oneCellAnchor>
  <xdr:oneCellAnchor>
    <xdr:from>
      <xdr:col>4</xdr:col>
      <xdr:colOff>194722</xdr:colOff>
      <xdr:row>1</xdr:row>
      <xdr:rowOff>16669</xdr:rowOff>
    </xdr:from>
    <xdr:ext cx="224323" cy="162011"/>
    <xdr:pic>
      <xdr:nvPicPr>
        <xdr:cNvPr id="7" name="Picture 6">
          <a:extLst>
            <a:ext uri="{FF2B5EF4-FFF2-40B4-BE49-F238E27FC236}">
              <a16:creationId xmlns:a16="http://schemas.microsoft.com/office/drawing/2014/main" id="{8C92B72E-48F7-4C14-8EC7-FD7CE91EEC09}"/>
            </a:ext>
          </a:extLst>
        </xdr:cNvPr>
        <xdr:cNvPicPr>
          <a:picLocks noChangeAspect="1"/>
        </xdr:cNvPicPr>
      </xdr:nvPicPr>
      <xdr:blipFill>
        <a:blip xmlns:r="http://schemas.openxmlformats.org/officeDocument/2006/relationships" r:embed="rId3"/>
        <a:stretch>
          <a:fillRect/>
        </a:stretch>
      </xdr:blipFill>
      <xdr:spPr>
        <a:xfrm>
          <a:off x="5921628" y="177403"/>
          <a:ext cx="224323" cy="162011"/>
        </a:xfrm>
        <a:prstGeom prst="rect">
          <a:avLst/>
        </a:prstGeom>
      </xdr:spPr>
    </xdr:pic>
    <xdr:clientData/>
  </xdr:oneCellAnchor>
  <xdr:twoCellAnchor editAs="oneCell">
    <xdr:from>
      <xdr:col>4</xdr:col>
      <xdr:colOff>492125</xdr:colOff>
      <xdr:row>0</xdr:row>
      <xdr:rowOff>95250</xdr:rowOff>
    </xdr:from>
    <xdr:to>
      <xdr:col>6</xdr:col>
      <xdr:colOff>321762</xdr:colOff>
      <xdr:row>6</xdr:row>
      <xdr:rowOff>55500</xdr:rowOff>
    </xdr:to>
    <xdr:pic>
      <xdr:nvPicPr>
        <xdr:cNvPr id="3" name="Picture 2">
          <a:extLst>
            <a:ext uri="{FF2B5EF4-FFF2-40B4-BE49-F238E27FC236}">
              <a16:creationId xmlns:a16="http://schemas.microsoft.com/office/drawing/2014/main" id="{477586DA-E498-3F81-0E0C-12A846ED3B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07125" y="95250"/>
          <a:ext cx="2779212"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104775</xdr:rowOff>
    </xdr:from>
    <xdr:to>
      <xdr:col>2</xdr:col>
      <xdr:colOff>1926754</xdr:colOff>
      <xdr:row>6</xdr:row>
      <xdr:rowOff>61850</xdr:rowOff>
    </xdr:to>
    <xdr:pic>
      <xdr:nvPicPr>
        <xdr:cNvPr id="6" name="Picture 5">
          <a:extLst>
            <a:ext uri="{FF2B5EF4-FFF2-40B4-BE49-F238E27FC236}">
              <a16:creationId xmlns:a16="http://schemas.microsoft.com/office/drawing/2014/main" id="{BA907FC2-676D-EF5D-1903-5AAF29FECE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25" y="104775"/>
          <a:ext cx="2860204" cy="10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162014</xdr:colOff>
      <xdr:row>3</xdr:row>
      <xdr:rowOff>12123</xdr:rowOff>
    </xdr:from>
    <xdr:ext cx="163100" cy="163100"/>
    <xdr:pic>
      <xdr:nvPicPr>
        <xdr:cNvPr id="21" name="Picture 20">
          <a:extLst>
            <a:ext uri="{FF2B5EF4-FFF2-40B4-BE49-F238E27FC236}">
              <a16:creationId xmlns:a16="http://schemas.microsoft.com/office/drawing/2014/main" id="{9CD40455-1598-4785-8E88-6EF9AD5343C2}"/>
            </a:ext>
          </a:extLst>
        </xdr:cNvPr>
        <xdr:cNvPicPr>
          <a:picLocks noChangeAspect="1"/>
        </xdr:cNvPicPr>
      </xdr:nvPicPr>
      <xdr:blipFill>
        <a:blip xmlns:r="http://schemas.openxmlformats.org/officeDocument/2006/relationships" r:embed="rId1"/>
        <a:stretch>
          <a:fillRect/>
        </a:stretch>
      </xdr:blipFill>
      <xdr:spPr>
        <a:xfrm>
          <a:off x="6275332" y="557646"/>
          <a:ext cx="163100" cy="163100"/>
        </a:xfrm>
        <a:prstGeom prst="rect">
          <a:avLst/>
        </a:prstGeom>
      </xdr:spPr>
    </xdr:pic>
    <xdr:clientData/>
  </xdr:oneCellAnchor>
  <xdr:oneCellAnchor>
    <xdr:from>
      <xdr:col>4</xdr:col>
      <xdr:colOff>165116</xdr:colOff>
      <xdr:row>2</xdr:row>
      <xdr:rowOff>21648</xdr:rowOff>
    </xdr:from>
    <xdr:ext cx="156897" cy="152656"/>
    <xdr:pic>
      <xdr:nvPicPr>
        <xdr:cNvPr id="22" name="Picture 21">
          <a:extLst>
            <a:ext uri="{FF2B5EF4-FFF2-40B4-BE49-F238E27FC236}">
              <a16:creationId xmlns:a16="http://schemas.microsoft.com/office/drawing/2014/main" id="{43AB796D-6215-4B9F-A180-759696DF2C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8434" y="376671"/>
          <a:ext cx="156897" cy="152656"/>
        </a:xfrm>
        <a:prstGeom prst="rect">
          <a:avLst/>
        </a:prstGeom>
      </xdr:spPr>
    </xdr:pic>
    <xdr:clientData/>
  </xdr:oneCellAnchor>
  <xdr:oneCellAnchor>
    <xdr:from>
      <xdr:col>4</xdr:col>
      <xdr:colOff>131403</xdr:colOff>
      <xdr:row>1</xdr:row>
      <xdr:rowOff>2598</xdr:rowOff>
    </xdr:from>
    <xdr:ext cx="224323" cy="162011"/>
    <xdr:pic>
      <xdr:nvPicPr>
        <xdr:cNvPr id="23" name="Picture 22">
          <a:extLst>
            <a:ext uri="{FF2B5EF4-FFF2-40B4-BE49-F238E27FC236}">
              <a16:creationId xmlns:a16="http://schemas.microsoft.com/office/drawing/2014/main" id="{D471996E-4D75-4924-A9F3-E8D50DF58598}"/>
            </a:ext>
          </a:extLst>
        </xdr:cNvPr>
        <xdr:cNvPicPr>
          <a:picLocks noChangeAspect="1"/>
        </xdr:cNvPicPr>
      </xdr:nvPicPr>
      <xdr:blipFill>
        <a:blip xmlns:r="http://schemas.openxmlformats.org/officeDocument/2006/relationships" r:embed="rId3"/>
        <a:stretch>
          <a:fillRect/>
        </a:stretch>
      </xdr:blipFill>
      <xdr:spPr>
        <a:xfrm>
          <a:off x="6244721" y="167121"/>
          <a:ext cx="224323" cy="162011"/>
        </a:xfrm>
        <a:prstGeom prst="rect">
          <a:avLst/>
        </a:prstGeom>
      </xdr:spPr>
    </xdr:pic>
    <xdr:clientData/>
  </xdr:oneCellAnchor>
  <xdr:twoCellAnchor editAs="oneCell">
    <xdr:from>
      <xdr:col>4</xdr:col>
      <xdr:colOff>552520</xdr:colOff>
      <xdr:row>0</xdr:row>
      <xdr:rowOff>47625</xdr:rowOff>
    </xdr:from>
    <xdr:to>
      <xdr:col>6</xdr:col>
      <xdr:colOff>348820</xdr:colOff>
      <xdr:row>6</xdr:row>
      <xdr:rowOff>12096</xdr:rowOff>
    </xdr:to>
    <xdr:pic>
      <xdr:nvPicPr>
        <xdr:cNvPr id="2" name="Picture 1">
          <a:extLst>
            <a:ext uri="{FF2B5EF4-FFF2-40B4-BE49-F238E27FC236}">
              <a16:creationId xmlns:a16="http://schemas.microsoft.com/office/drawing/2014/main" id="{27CF9FF2-B6E3-4DCE-B129-4DD38B3E093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5838" y="47625"/>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0</xdr:row>
      <xdr:rowOff>57150</xdr:rowOff>
    </xdr:from>
    <xdr:to>
      <xdr:col>2</xdr:col>
      <xdr:colOff>1845792</xdr:colOff>
      <xdr:row>6</xdr:row>
      <xdr:rowOff>18446</xdr:rowOff>
    </xdr:to>
    <xdr:pic>
      <xdr:nvPicPr>
        <xdr:cNvPr id="3" name="Picture 2">
          <a:extLst>
            <a:ext uri="{FF2B5EF4-FFF2-40B4-BE49-F238E27FC236}">
              <a16:creationId xmlns:a16="http://schemas.microsoft.com/office/drawing/2014/main" id="{2EA5CFFA-61F4-4D23-B771-6B4222A6320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57150"/>
          <a:ext cx="2855442" cy="1010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269388</xdr:colOff>
      <xdr:row>3</xdr:row>
      <xdr:rowOff>19050</xdr:rowOff>
    </xdr:from>
    <xdr:ext cx="163100" cy="163100"/>
    <xdr:pic>
      <xdr:nvPicPr>
        <xdr:cNvPr id="2" name="Picture 1">
          <a:extLst>
            <a:ext uri="{FF2B5EF4-FFF2-40B4-BE49-F238E27FC236}">
              <a16:creationId xmlns:a16="http://schemas.microsoft.com/office/drawing/2014/main" id="{52039381-7BF7-405B-B36A-59D36666A0CD}"/>
            </a:ext>
          </a:extLst>
        </xdr:cNvPr>
        <xdr:cNvPicPr>
          <a:picLocks noChangeAspect="1"/>
        </xdr:cNvPicPr>
      </xdr:nvPicPr>
      <xdr:blipFill>
        <a:blip xmlns:r="http://schemas.openxmlformats.org/officeDocument/2006/relationships" r:embed="rId1"/>
        <a:stretch>
          <a:fillRect/>
        </a:stretch>
      </xdr:blipFill>
      <xdr:spPr>
        <a:xfrm>
          <a:off x="6003438" y="561975"/>
          <a:ext cx="163100" cy="163100"/>
        </a:xfrm>
        <a:prstGeom prst="rect">
          <a:avLst/>
        </a:prstGeom>
      </xdr:spPr>
    </xdr:pic>
    <xdr:clientData/>
  </xdr:oneCellAnchor>
  <xdr:oneCellAnchor>
    <xdr:from>
      <xdr:col>4</xdr:col>
      <xdr:colOff>272490</xdr:colOff>
      <xdr:row>2</xdr:row>
      <xdr:rowOff>28575</xdr:rowOff>
    </xdr:from>
    <xdr:ext cx="156897" cy="152656"/>
    <xdr:pic>
      <xdr:nvPicPr>
        <xdr:cNvPr id="4" name="Picture 3">
          <a:extLst>
            <a:ext uri="{FF2B5EF4-FFF2-40B4-BE49-F238E27FC236}">
              <a16:creationId xmlns:a16="http://schemas.microsoft.com/office/drawing/2014/main" id="{1810E774-20D1-4B31-98F7-E4AD93BF5C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6540" y="381000"/>
          <a:ext cx="156897" cy="152656"/>
        </a:xfrm>
        <a:prstGeom prst="rect">
          <a:avLst/>
        </a:prstGeom>
      </xdr:spPr>
    </xdr:pic>
    <xdr:clientData/>
  </xdr:oneCellAnchor>
  <xdr:oneCellAnchor>
    <xdr:from>
      <xdr:col>4</xdr:col>
      <xdr:colOff>238777</xdr:colOff>
      <xdr:row>1</xdr:row>
      <xdr:rowOff>9525</xdr:rowOff>
    </xdr:from>
    <xdr:ext cx="224323" cy="162011"/>
    <xdr:pic>
      <xdr:nvPicPr>
        <xdr:cNvPr id="5" name="Picture 4">
          <a:extLst>
            <a:ext uri="{FF2B5EF4-FFF2-40B4-BE49-F238E27FC236}">
              <a16:creationId xmlns:a16="http://schemas.microsoft.com/office/drawing/2014/main" id="{0FE33611-7458-4955-8D3B-4020D12C9A00}"/>
            </a:ext>
          </a:extLst>
        </xdr:cNvPr>
        <xdr:cNvPicPr>
          <a:picLocks noChangeAspect="1"/>
        </xdr:cNvPicPr>
      </xdr:nvPicPr>
      <xdr:blipFill>
        <a:blip xmlns:r="http://schemas.openxmlformats.org/officeDocument/2006/relationships" r:embed="rId3"/>
        <a:stretch>
          <a:fillRect/>
        </a:stretch>
      </xdr:blipFill>
      <xdr:spPr>
        <a:xfrm>
          <a:off x="5972827" y="171450"/>
          <a:ext cx="224323" cy="162011"/>
        </a:xfrm>
        <a:prstGeom prst="rect">
          <a:avLst/>
        </a:prstGeom>
      </xdr:spPr>
    </xdr:pic>
    <xdr:clientData/>
  </xdr:oneCellAnchor>
  <xdr:twoCellAnchor editAs="oneCell">
    <xdr:from>
      <xdr:col>4</xdr:col>
      <xdr:colOff>531738</xdr:colOff>
      <xdr:row>0</xdr:row>
      <xdr:rowOff>57150</xdr:rowOff>
    </xdr:from>
    <xdr:to>
      <xdr:col>6</xdr:col>
      <xdr:colOff>524600</xdr:colOff>
      <xdr:row>6</xdr:row>
      <xdr:rowOff>29414</xdr:rowOff>
    </xdr:to>
    <xdr:pic>
      <xdr:nvPicPr>
        <xdr:cNvPr id="9" name="Picture 8">
          <a:extLst>
            <a:ext uri="{FF2B5EF4-FFF2-40B4-BE49-F238E27FC236}">
              <a16:creationId xmlns:a16="http://schemas.microsoft.com/office/drawing/2014/main" id="{01D48B59-1DF5-4580-A659-42AC49D0130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65788" y="57150"/>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66675</xdr:rowOff>
    </xdr:from>
    <xdr:to>
      <xdr:col>2</xdr:col>
      <xdr:colOff>1800765</xdr:colOff>
      <xdr:row>6</xdr:row>
      <xdr:rowOff>35764</xdr:rowOff>
    </xdr:to>
    <xdr:pic>
      <xdr:nvPicPr>
        <xdr:cNvPr id="10" name="Picture 9">
          <a:extLst>
            <a:ext uri="{FF2B5EF4-FFF2-40B4-BE49-F238E27FC236}">
              <a16:creationId xmlns:a16="http://schemas.microsoft.com/office/drawing/2014/main" id="{0D3C03DE-25B8-4DE5-A7FB-6F3D231424A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6667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47626</xdr:colOff>
      <xdr:row>0</xdr:row>
      <xdr:rowOff>57152</xdr:rowOff>
    </xdr:from>
    <xdr:ext cx="2562224" cy="916210"/>
    <xdr:pic>
      <xdr:nvPicPr>
        <xdr:cNvPr id="3" name="Picture 2">
          <a:extLst>
            <a:ext uri="{FF2B5EF4-FFF2-40B4-BE49-F238E27FC236}">
              <a16:creationId xmlns:a16="http://schemas.microsoft.com/office/drawing/2014/main" id="{A9920D3A-523E-4467-B07F-6ED0DC1FC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57152"/>
          <a:ext cx="2562224" cy="916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228600</xdr:colOff>
      <xdr:row>51</xdr:row>
      <xdr:rowOff>95249</xdr:rowOff>
    </xdr:from>
    <xdr:to>
      <xdr:col>5</xdr:col>
      <xdr:colOff>628650</xdr:colOff>
      <xdr:row>66</xdr:row>
      <xdr:rowOff>66674</xdr:rowOff>
    </xdr:to>
    <xdr:graphicFrame macro="">
      <xdr:nvGraphicFramePr>
        <xdr:cNvPr id="4" name="Chart 3">
          <a:extLst>
            <a:ext uri="{FF2B5EF4-FFF2-40B4-BE49-F238E27FC236}">
              <a16:creationId xmlns:a16="http://schemas.microsoft.com/office/drawing/2014/main" id="{73D2ECFD-3B5F-4420-9BFF-6C0008E7B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61</xdr:row>
      <xdr:rowOff>57149</xdr:rowOff>
    </xdr:from>
    <xdr:to>
      <xdr:col>5</xdr:col>
      <xdr:colOff>781050</xdr:colOff>
      <xdr:row>77</xdr:row>
      <xdr:rowOff>85724</xdr:rowOff>
    </xdr:to>
    <xdr:graphicFrame macro="">
      <xdr:nvGraphicFramePr>
        <xdr:cNvPr id="3" name="Chart 2">
          <a:extLst>
            <a:ext uri="{FF2B5EF4-FFF2-40B4-BE49-F238E27FC236}">
              <a16:creationId xmlns:a16="http://schemas.microsoft.com/office/drawing/2014/main" id="{4D86EEE0-134B-43D0-AF0D-B72839F37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47625</xdr:colOff>
      <xdr:row>0</xdr:row>
      <xdr:rowOff>47625</xdr:rowOff>
    </xdr:from>
    <xdr:ext cx="2562224" cy="916210"/>
    <xdr:pic>
      <xdr:nvPicPr>
        <xdr:cNvPr id="2" name="Picture 1">
          <a:extLst>
            <a:ext uri="{FF2B5EF4-FFF2-40B4-BE49-F238E27FC236}">
              <a16:creationId xmlns:a16="http://schemas.microsoft.com/office/drawing/2014/main" id="{3FF80E93-6E9E-43DD-8529-CBC826EF1C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47625"/>
          <a:ext cx="2562224" cy="916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912356</xdr:colOff>
      <xdr:row>3</xdr:row>
      <xdr:rowOff>16934</xdr:rowOff>
    </xdr:from>
    <xdr:ext cx="163100" cy="163100"/>
    <xdr:pic>
      <xdr:nvPicPr>
        <xdr:cNvPr id="2" name="Picture 1">
          <a:extLst>
            <a:ext uri="{FF2B5EF4-FFF2-40B4-BE49-F238E27FC236}">
              <a16:creationId xmlns:a16="http://schemas.microsoft.com/office/drawing/2014/main" id="{7CC1F0DD-AD37-43C8-8BC8-60DBE78E7C43}"/>
            </a:ext>
          </a:extLst>
        </xdr:cNvPr>
        <xdr:cNvPicPr>
          <a:picLocks noChangeAspect="1"/>
        </xdr:cNvPicPr>
      </xdr:nvPicPr>
      <xdr:blipFill>
        <a:blip xmlns:r="http://schemas.openxmlformats.org/officeDocument/2006/relationships" r:embed="rId1"/>
        <a:stretch>
          <a:fillRect/>
        </a:stretch>
      </xdr:blipFill>
      <xdr:spPr>
        <a:xfrm>
          <a:off x="3045956" y="588434"/>
          <a:ext cx="163100" cy="163100"/>
        </a:xfrm>
        <a:prstGeom prst="rect">
          <a:avLst/>
        </a:prstGeom>
      </xdr:spPr>
    </xdr:pic>
    <xdr:clientData/>
  </xdr:oneCellAnchor>
  <xdr:oneCellAnchor>
    <xdr:from>
      <xdr:col>4</xdr:col>
      <xdr:colOff>915458</xdr:colOff>
      <xdr:row>2</xdr:row>
      <xdr:rowOff>26459</xdr:rowOff>
    </xdr:from>
    <xdr:ext cx="156897" cy="152656"/>
    <xdr:pic>
      <xdr:nvPicPr>
        <xdr:cNvPr id="3" name="Picture 2">
          <a:extLst>
            <a:ext uri="{FF2B5EF4-FFF2-40B4-BE49-F238E27FC236}">
              <a16:creationId xmlns:a16="http://schemas.microsoft.com/office/drawing/2014/main" id="{63048138-C11B-42C5-95C0-80AB094AF5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9058" y="407459"/>
          <a:ext cx="156897" cy="152656"/>
        </a:xfrm>
        <a:prstGeom prst="rect">
          <a:avLst/>
        </a:prstGeom>
      </xdr:spPr>
    </xdr:pic>
    <xdr:clientData/>
  </xdr:oneCellAnchor>
  <xdr:oneCellAnchor>
    <xdr:from>
      <xdr:col>4</xdr:col>
      <xdr:colOff>881745</xdr:colOff>
      <xdr:row>1</xdr:row>
      <xdr:rowOff>7409</xdr:rowOff>
    </xdr:from>
    <xdr:ext cx="224323" cy="162011"/>
    <xdr:pic>
      <xdr:nvPicPr>
        <xdr:cNvPr id="4" name="Picture 3">
          <a:extLst>
            <a:ext uri="{FF2B5EF4-FFF2-40B4-BE49-F238E27FC236}">
              <a16:creationId xmlns:a16="http://schemas.microsoft.com/office/drawing/2014/main" id="{8ADCE6E6-DEEF-4C66-8478-D14C4E79E224}"/>
            </a:ext>
          </a:extLst>
        </xdr:cNvPr>
        <xdr:cNvPicPr>
          <a:picLocks noChangeAspect="1"/>
        </xdr:cNvPicPr>
      </xdr:nvPicPr>
      <xdr:blipFill>
        <a:blip xmlns:r="http://schemas.openxmlformats.org/officeDocument/2006/relationships" r:embed="rId3"/>
        <a:stretch>
          <a:fillRect/>
        </a:stretch>
      </xdr:blipFill>
      <xdr:spPr>
        <a:xfrm>
          <a:off x="3043920" y="197909"/>
          <a:ext cx="224323" cy="162011"/>
        </a:xfrm>
        <a:prstGeom prst="rect">
          <a:avLst/>
        </a:prstGeom>
      </xdr:spPr>
    </xdr:pic>
    <xdr:clientData/>
  </xdr:oneCellAnchor>
  <xdr:oneCellAnchor>
    <xdr:from>
      <xdr:col>5</xdr:col>
      <xdr:colOff>85991</xdr:colOff>
      <xdr:row>0</xdr:row>
      <xdr:rowOff>52919</xdr:rowOff>
    </xdr:from>
    <xdr:ext cx="2333359" cy="859124"/>
    <xdr:pic>
      <xdr:nvPicPr>
        <xdr:cNvPr id="5" name="Picture 4">
          <a:extLst>
            <a:ext uri="{FF2B5EF4-FFF2-40B4-BE49-F238E27FC236}">
              <a16:creationId xmlns:a16="http://schemas.microsoft.com/office/drawing/2014/main" id="{62130371-B807-47D5-B13F-0E2CA24B2DD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58266" y="52919"/>
          <a:ext cx="2333359" cy="85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179918</xdr:colOff>
      <xdr:row>0</xdr:row>
      <xdr:rowOff>62444</xdr:rowOff>
    </xdr:from>
    <xdr:ext cx="2344208" cy="838251"/>
    <xdr:pic>
      <xdr:nvPicPr>
        <xdr:cNvPr id="6" name="Picture 5">
          <a:extLst>
            <a:ext uri="{FF2B5EF4-FFF2-40B4-BE49-F238E27FC236}">
              <a16:creationId xmlns:a16="http://schemas.microsoft.com/office/drawing/2014/main" id="{17B5EC7C-A7A9-429D-AC06-07D045F51A4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9918" y="62444"/>
          <a:ext cx="2344208" cy="8382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467265</xdr:colOff>
      <xdr:row>5</xdr:row>
      <xdr:rowOff>131014</xdr:rowOff>
    </xdr:to>
    <xdr:pic>
      <xdr:nvPicPr>
        <xdr:cNvPr id="8" name="Picture 7">
          <a:extLst>
            <a:ext uri="{FF2B5EF4-FFF2-40B4-BE49-F238E27FC236}">
              <a16:creationId xmlns:a16="http://schemas.microsoft.com/office/drawing/2014/main" id="{546B0A71-CFF3-4F45-9E7B-FA3D3CB3C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4</xdr:row>
      <xdr:rowOff>102439</xdr:rowOff>
    </xdr:to>
    <xdr:pic>
      <xdr:nvPicPr>
        <xdr:cNvPr id="2" name="Picture 1">
          <a:extLst>
            <a:ext uri="{FF2B5EF4-FFF2-40B4-BE49-F238E27FC236}">
              <a16:creationId xmlns:a16="http://schemas.microsoft.com/office/drawing/2014/main" id="{2A62110E-DF08-4934-9579-0935E41B1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3</xdr:row>
      <xdr:rowOff>292939</xdr:rowOff>
    </xdr:to>
    <xdr:pic>
      <xdr:nvPicPr>
        <xdr:cNvPr id="2" name="Picture 1">
          <a:extLst>
            <a:ext uri="{FF2B5EF4-FFF2-40B4-BE49-F238E27FC236}">
              <a16:creationId xmlns:a16="http://schemas.microsoft.com/office/drawing/2014/main" id="{C338B9F3-785F-4C44-8071-69D50C9B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4</xdr:row>
      <xdr:rowOff>86564</xdr:rowOff>
    </xdr:to>
    <xdr:pic>
      <xdr:nvPicPr>
        <xdr:cNvPr id="2" name="Picture 1">
          <a:extLst>
            <a:ext uri="{FF2B5EF4-FFF2-40B4-BE49-F238E27FC236}">
              <a16:creationId xmlns:a16="http://schemas.microsoft.com/office/drawing/2014/main" id="{4BD0213E-0F81-4167-884F-3E94665124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357354</xdr:colOff>
      <xdr:row>4</xdr:row>
      <xdr:rowOff>98517</xdr:rowOff>
    </xdr:to>
    <xdr:pic>
      <xdr:nvPicPr>
        <xdr:cNvPr id="2" name="Picture 1">
          <a:extLst>
            <a:ext uri="{FF2B5EF4-FFF2-40B4-BE49-F238E27FC236}">
              <a16:creationId xmlns:a16="http://schemas.microsoft.com/office/drawing/2014/main" id="{45CA04DD-BF3D-486B-96A7-F8542C154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5</xdr:row>
      <xdr:rowOff>131014</xdr:rowOff>
    </xdr:to>
    <xdr:pic>
      <xdr:nvPicPr>
        <xdr:cNvPr id="2" name="Picture 1">
          <a:extLst>
            <a:ext uri="{FF2B5EF4-FFF2-40B4-BE49-F238E27FC236}">
              <a16:creationId xmlns:a16="http://schemas.microsoft.com/office/drawing/2014/main" id="{7B5276B5-A219-42C5-A2F0-B2B3B32D10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5</xdr:row>
      <xdr:rowOff>131014</xdr:rowOff>
    </xdr:to>
    <xdr:pic>
      <xdr:nvPicPr>
        <xdr:cNvPr id="2" name="Picture 1">
          <a:extLst>
            <a:ext uri="{FF2B5EF4-FFF2-40B4-BE49-F238E27FC236}">
              <a16:creationId xmlns:a16="http://schemas.microsoft.com/office/drawing/2014/main" id="{58D55114-7852-4F14-BF89-05FDEE2689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4</xdr:row>
      <xdr:rowOff>102439</xdr:rowOff>
    </xdr:to>
    <xdr:pic>
      <xdr:nvPicPr>
        <xdr:cNvPr id="2" name="Picture 1">
          <a:extLst>
            <a:ext uri="{FF2B5EF4-FFF2-40B4-BE49-F238E27FC236}">
              <a16:creationId xmlns:a16="http://schemas.microsoft.com/office/drawing/2014/main" id="{FED4762A-8D67-4EF6-AF0C-7F0BCDFC45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154781</xdr:colOff>
      <xdr:row>0</xdr:row>
      <xdr:rowOff>121443</xdr:rowOff>
    </xdr:from>
    <xdr:to>
      <xdr:col>3</xdr:col>
      <xdr:colOff>322009</xdr:colOff>
      <xdr:row>4</xdr:row>
      <xdr:rowOff>142920</xdr:rowOff>
    </xdr:to>
    <xdr:pic>
      <xdr:nvPicPr>
        <xdr:cNvPr id="2" name="Picture 1">
          <a:extLst>
            <a:ext uri="{FF2B5EF4-FFF2-40B4-BE49-F238E27FC236}">
              <a16:creationId xmlns:a16="http://schemas.microsoft.com/office/drawing/2014/main" id="{587DAC60-604C-4588-83AB-CA24ECED3A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121443"/>
          <a:ext cx="2846134" cy="1033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4</xdr:row>
      <xdr:rowOff>102439</xdr:rowOff>
    </xdr:to>
    <xdr:pic>
      <xdr:nvPicPr>
        <xdr:cNvPr id="2" name="Picture 1">
          <a:extLst>
            <a:ext uri="{FF2B5EF4-FFF2-40B4-BE49-F238E27FC236}">
              <a16:creationId xmlns:a16="http://schemas.microsoft.com/office/drawing/2014/main" id="{C188E28D-7E09-4241-AA7D-F165A469B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352965</xdr:colOff>
      <xdr:row>5</xdr:row>
      <xdr:rowOff>131014</xdr:rowOff>
    </xdr:to>
    <xdr:pic>
      <xdr:nvPicPr>
        <xdr:cNvPr id="2" name="Picture 1">
          <a:extLst>
            <a:ext uri="{FF2B5EF4-FFF2-40B4-BE49-F238E27FC236}">
              <a16:creationId xmlns:a16="http://schemas.microsoft.com/office/drawing/2014/main" id="{DCC7EDC8-7970-4A0A-B47C-5158DB941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2A67BA-31DC-4B58-BE58-1234A4E1070B}" name="Table1" displayName="Table1" ref="K2:K122" totalsRowShown="0" headerRowDxfId="21">
  <autoFilter ref="K2:K122" xr:uid="{7D4352B6-9D79-4B5B-A9DA-380E9700C3A2}"/>
  <tableColumns count="1">
    <tableColumn id="1" xr3:uid="{9C11F059-8F3E-4B71-AAA6-722B82FD3716}" name="Dropdown, trusts only, Wales then England"/>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twitter.com/NAoPri_news"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atcan.org.uk/audits/metastatic-breas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atcan.org.uk/audits/metastatic-breast/"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bcop.org.uk/publications/secondary-care-administrative-records-frailty-scarf-index/"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56B8-91EE-4551-A42F-08AB9F66E54C}">
  <dimension ref="C1:E17"/>
  <sheetViews>
    <sheetView showGridLines="0" tabSelected="1" zoomScaleNormal="100" zoomScaleSheetLayoutView="100" workbookViewId="0">
      <selection activeCell="D9" sqref="D9:E9"/>
    </sheetView>
  </sheetViews>
  <sheetFormatPr defaultColWidth="9.140625" defaultRowHeight="12.75"/>
  <cols>
    <col min="1" max="1" width="9.140625" style="20"/>
    <col min="2" max="2" width="8.42578125" style="20" customWidth="1"/>
    <col min="3" max="3" width="32.7109375" style="20" customWidth="1"/>
    <col min="4" max="5" width="35.7109375" style="20" customWidth="1"/>
    <col min="6" max="16384" width="9.140625" style="20"/>
  </cols>
  <sheetData>
    <row r="1" spans="3:5">
      <c r="C1" s="21"/>
      <c r="D1" s="54"/>
    </row>
    <row r="2" spans="3:5" ht="15" customHeight="1">
      <c r="C2"/>
      <c r="D2" s="55" t="s">
        <v>404</v>
      </c>
    </row>
    <row r="3" spans="3:5" ht="15" customHeight="1">
      <c r="C3" s="21"/>
      <c r="D3" s="55" t="s">
        <v>403</v>
      </c>
      <c r="E3"/>
    </row>
    <row r="4" spans="3:5" ht="15" customHeight="1">
      <c r="C4" s="21"/>
      <c r="D4" s="56" t="s">
        <v>405</v>
      </c>
    </row>
    <row r="5" spans="3:5">
      <c r="D5" s="54"/>
    </row>
    <row r="7" spans="3:5" ht="13.5" thickBot="1"/>
    <row r="8" spans="3:5" ht="17.100000000000001" customHeight="1" thickBot="1">
      <c r="C8" s="67" t="s">
        <v>413</v>
      </c>
      <c r="D8" s="328" t="s">
        <v>422</v>
      </c>
      <c r="E8" s="329"/>
    </row>
    <row r="9" spans="3:5" ht="17.100000000000001" customHeight="1" thickBot="1">
      <c r="C9" s="67" t="s">
        <v>414</v>
      </c>
      <c r="D9" s="328" t="s">
        <v>424</v>
      </c>
      <c r="E9" s="329"/>
    </row>
    <row r="10" spans="3:5" ht="17.100000000000001" customHeight="1" thickBot="1">
      <c r="C10" s="67" t="s">
        <v>415</v>
      </c>
      <c r="D10" s="328" t="s">
        <v>549</v>
      </c>
      <c r="E10" s="329"/>
    </row>
    <row r="11" spans="3:5" ht="17.100000000000001" customHeight="1" thickBot="1">
      <c r="C11" s="67" t="s">
        <v>416</v>
      </c>
      <c r="D11" s="328" t="s">
        <v>432</v>
      </c>
      <c r="E11" s="329"/>
    </row>
    <row r="12" spans="3:5" ht="32.1" customHeight="1" thickBot="1">
      <c r="C12" s="67" t="s">
        <v>417</v>
      </c>
      <c r="D12" s="328" t="s">
        <v>885</v>
      </c>
      <c r="E12" s="329"/>
    </row>
    <row r="13" spans="3:5" ht="17.100000000000001" customHeight="1" thickBot="1">
      <c r="C13" s="67" t="s">
        <v>418</v>
      </c>
      <c r="D13" s="331">
        <v>45547</v>
      </c>
      <c r="E13" s="332"/>
    </row>
    <row r="14" spans="3:5" ht="17.100000000000001" customHeight="1" thickBot="1">
      <c r="C14" s="67" t="s">
        <v>419</v>
      </c>
      <c r="D14" s="328" t="s">
        <v>550</v>
      </c>
      <c r="E14" s="329"/>
    </row>
    <row r="15" spans="3:5" ht="45" customHeight="1" thickBot="1">
      <c r="C15" s="67" t="s">
        <v>420</v>
      </c>
      <c r="D15" s="328" t="s">
        <v>566</v>
      </c>
      <c r="E15" s="329"/>
    </row>
    <row r="16" spans="3:5" ht="17.100000000000001" customHeight="1" thickBot="1">
      <c r="C16" s="67" t="s">
        <v>421</v>
      </c>
      <c r="D16" s="328" t="s">
        <v>425</v>
      </c>
      <c r="E16" s="329"/>
    </row>
    <row r="17" spans="3:5">
      <c r="C17" s="330" t="s">
        <v>423</v>
      </c>
      <c r="D17" s="330"/>
      <c r="E17" s="330"/>
    </row>
  </sheetData>
  <mergeCells count="10">
    <mergeCell ref="D16:E16"/>
    <mergeCell ref="C17:E17"/>
    <mergeCell ref="D8:E8"/>
    <mergeCell ref="D9:E9"/>
    <mergeCell ref="D10:E10"/>
    <mergeCell ref="D11:E11"/>
    <mergeCell ref="D12:E12"/>
    <mergeCell ref="D13:E13"/>
    <mergeCell ref="D14:E14"/>
    <mergeCell ref="D15:E15"/>
  </mergeCells>
  <hyperlinks>
    <hyperlink ref="D3" r:id="rId1" display="https://www.natcan.org.uk/audits/metastatic-breast/           " xr:uid="{A37BEB07-E667-4F84-A5CD-60A1072435FA}"/>
    <hyperlink ref="D2" r:id="rId2" display="breastcanceraudits@rcseng.ac.uk           " xr:uid="{722F5B4A-291C-4198-B27C-0E19B9647829}"/>
  </hyperlinks>
  <printOptions horizontalCentered="1"/>
  <pageMargins left="0.70866141732283472" right="0.70866141732283472" top="0.74803149606299213" bottom="0.74803149606299213" header="0.31496062992125984" footer="0.31496062992125984"/>
  <pageSetup paperSize="9" scale="58" orientation="portrait" r:id="rId3"/>
  <headerFooter>
    <oddFooter>&amp;C&amp;F | &amp;A&amp;R&amp;P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0"/>
  <sheetViews>
    <sheetView showGridLines="0" zoomScaleNormal="100" zoomScaleSheetLayoutView="100" workbookViewId="0">
      <selection activeCell="C8" sqref="C8:E8"/>
    </sheetView>
  </sheetViews>
  <sheetFormatPr defaultColWidth="9.140625" defaultRowHeight="12.75"/>
  <cols>
    <col min="1" max="1" width="9.140625" style="20"/>
    <col min="2" max="2" width="8.42578125" style="20" customWidth="1"/>
    <col min="3" max="3" width="32.7109375" style="20" customWidth="1"/>
    <col min="4" max="4" width="35.7109375" style="20" customWidth="1"/>
    <col min="5" max="5" width="32.7109375" style="20" customWidth="1"/>
    <col min="6" max="6" width="11.7109375" style="20" customWidth="1"/>
    <col min="7" max="16384" width="9.140625" style="20"/>
  </cols>
  <sheetData>
    <row r="1" spans="2:5">
      <c r="C1" s="21"/>
      <c r="D1" s="54"/>
    </row>
    <row r="2" spans="2:5" ht="15" customHeight="1">
      <c r="C2"/>
      <c r="D2" s="55" t="s">
        <v>404</v>
      </c>
    </row>
    <row r="3" spans="2:5" ht="15" customHeight="1">
      <c r="C3" s="21"/>
      <c r="D3" s="55" t="s">
        <v>403</v>
      </c>
      <c r="E3"/>
    </row>
    <row r="4" spans="2:5" ht="15" customHeight="1">
      <c r="C4" s="21"/>
      <c r="D4" s="56" t="s">
        <v>405</v>
      </c>
    </row>
    <row r="5" spans="2:5">
      <c r="D5" s="54"/>
    </row>
    <row r="7" spans="2:5" ht="13.5" thickBot="1"/>
    <row r="8" spans="2:5" ht="54.95" customHeight="1" thickBot="1">
      <c r="B8"/>
      <c r="C8" s="328" t="s">
        <v>407</v>
      </c>
      <c r="D8" s="341"/>
      <c r="E8" s="329"/>
    </row>
    <row r="9" spans="2:5" ht="15">
      <c r="B9"/>
      <c r="C9" s="61"/>
      <c r="D9" s="61"/>
      <c r="E9" s="61"/>
    </row>
    <row r="10" spans="2:5" ht="45.75" customHeight="1">
      <c r="B10"/>
      <c r="C10" s="334" t="s">
        <v>376</v>
      </c>
      <c r="D10" s="334"/>
      <c r="E10" s="334"/>
    </row>
    <row r="11" spans="2:5" ht="15">
      <c r="B11"/>
      <c r="C11" s="61"/>
      <c r="D11" s="61"/>
      <c r="E11" s="61"/>
    </row>
    <row r="12" spans="2:5" ht="54.95" customHeight="1">
      <c r="B12"/>
      <c r="C12" s="342" t="s">
        <v>886</v>
      </c>
      <c r="D12" s="342"/>
      <c r="E12" s="342"/>
    </row>
    <row r="13" spans="2:5" ht="15.75" thickBot="1">
      <c r="B13"/>
      <c r="C13" s="18"/>
      <c r="D13" s="18"/>
      <c r="E13" s="18"/>
    </row>
    <row r="14" spans="2:5" ht="159.94999999999999" customHeight="1" thickBot="1">
      <c r="B14"/>
      <c r="C14" s="338" t="s">
        <v>887</v>
      </c>
      <c r="D14" s="339"/>
      <c r="E14" s="340"/>
    </row>
    <row r="15" spans="2:5" ht="15.75" thickBot="1">
      <c r="B15"/>
      <c r="C15" s="18"/>
      <c r="D15" s="18"/>
      <c r="E15" s="18"/>
    </row>
    <row r="16" spans="2:5" ht="114" customHeight="1" thickBot="1">
      <c r="B16"/>
      <c r="C16" s="338" t="s">
        <v>907</v>
      </c>
      <c r="D16" s="339"/>
      <c r="E16" s="340"/>
    </row>
    <row r="17" spans="2:6" ht="15">
      <c r="B17"/>
      <c r="C17" s="62"/>
      <c r="D17" s="62"/>
      <c r="E17" s="62"/>
    </row>
    <row r="18" spans="2:6" ht="15">
      <c r="B18"/>
      <c r="C18" s="63"/>
      <c r="D18"/>
      <c r="E18"/>
    </row>
    <row r="19" spans="2:6" s="23" customFormat="1" ht="15">
      <c r="B19" s="64" t="s">
        <v>25</v>
      </c>
      <c r="C19" s="16"/>
      <c r="D19" s="14"/>
      <c r="E19" s="14"/>
    </row>
    <row r="20" spans="2:6" s="23" customFormat="1" ht="15">
      <c r="B20" s="64"/>
      <c r="C20" s="16" t="s">
        <v>552</v>
      </c>
      <c r="D20" s="14"/>
      <c r="E20" s="14"/>
    </row>
    <row r="21" spans="2:6" s="23" customFormat="1" ht="15">
      <c r="B21" s="64"/>
      <c r="C21" s="16" t="s">
        <v>878</v>
      </c>
      <c r="D21" s="14"/>
      <c r="E21" s="14"/>
    </row>
    <row r="22" spans="2:6" s="23" customFormat="1" ht="15">
      <c r="B22" s="14"/>
      <c r="C22" s="65" t="s">
        <v>388</v>
      </c>
      <c r="D22" s="337"/>
      <c r="E22" s="337"/>
    </row>
    <row r="23" spans="2:6" s="23" customFormat="1" ht="15">
      <c r="B23" s="14"/>
      <c r="C23" s="65" t="s">
        <v>26</v>
      </c>
      <c r="D23" s="337"/>
      <c r="E23" s="337"/>
    </row>
    <row r="24" spans="2:6" s="23" customFormat="1" ht="15">
      <c r="B24" s="14"/>
      <c r="C24" s="65" t="s">
        <v>879</v>
      </c>
      <c r="D24" s="19" t="s">
        <v>881</v>
      </c>
      <c r="E24" s="19"/>
    </row>
    <row r="25" spans="2:6" s="23" customFormat="1" ht="15">
      <c r="B25" s="14"/>
      <c r="C25" s="65" t="s">
        <v>880</v>
      </c>
      <c r="D25" s="19" t="s">
        <v>882</v>
      </c>
      <c r="E25" s="19"/>
    </row>
    <row r="26" spans="2:6" s="23" customFormat="1" ht="15">
      <c r="B26" s="14"/>
      <c r="C26" s="65" t="s">
        <v>896</v>
      </c>
      <c r="D26" s="336" t="s">
        <v>883</v>
      </c>
      <c r="E26" s="336"/>
    </row>
    <row r="27" spans="2:6" s="23" customFormat="1" ht="38.25">
      <c r="B27" s="14"/>
      <c r="C27" s="65" t="s">
        <v>460</v>
      </c>
      <c r="D27" s="336" t="s">
        <v>876</v>
      </c>
      <c r="E27" s="336"/>
      <c r="F27" s="319" t="s">
        <v>898</v>
      </c>
    </row>
    <row r="28" spans="2:6" s="23" customFormat="1" ht="30" customHeight="1">
      <c r="B28" s="14"/>
      <c r="C28" s="118" t="s">
        <v>555</v>
      </c>
      <c r="D28" s="335" t="s">
        <v>497</v>
      </c>
      <c r="E28" s="335"/>
      <c r="F28" s="333" t="s">
        <v>897</v>
      </c>
    </row>
    <row r="29" spans="2:6" s="23" customFormat="1" ht="30" customHeight="1">
      <c r="B29" s="14"/>
      <c r="C29" s="65" t="s">
        <v>556</v>
      </c>
      <c r="D29" s="335" t="s">
        <v>506</v>
      </c>
      <c r="E29" s="335"/>
      <c r="F29" s="333"/>
    </row>
    <row r="30" spans="2:6" s="23" customFormat="1" ht="30" customHeight="1">
      <c r="B30" s="14"/>
      <c r="C30" s="65" t="s">
        <v>557</v>
      </c>
      <c r="D30" s="335" t="s">
        <v>507</v>
      </c>
      <c r="E30" s="335"/>
      <c r="F30" s="333"/>
    </row>
    <row r="31" spans="2:6" s="23" customFormat="1" ht="30" customHeight="1">
      <c r="B31" s="14"/>
      <c r="C31" s="65" t="s">
        <v>558</v>
      </c>
      <c r="D31" s="335" t="s">
        <v>510</v>
      </c>
      <c r="E31" s="335"/>
      <c r="F31" s="333"/>
    </row>
    <row r="32" spans="2:6" s="23" customFormat="1" ht="30" customHeight="1">
      <c r="B32" s="14"/>
      <c r="C32" s="118" t="s">
        <v>559</v>
      </c>
      <c r="D32" s="334" t="s">
        <v>515</v>
      </c>
      <c r="E32" s="334"/>
      <c r="F32" s="333"/>
    </row>
    <row r="33" spans="2:6" s="23" customFormat="1" ht="30" customHeight="1">
      <c r="B33" s="14"/>
      <c r="C33" s="118" t="s">
        <v>560</v>
      </c>
      <c r="D33" s="336" t="s">
        <v>515</v>
      </c>
      <c r="E33" s="336"/>
      <c r="F33" s="333"/>
    </row>
    <row r="34" spans="2:6" s="23" customFormat="1" ht="30" customHeight="1">
      <c r="B34" s="14"/>
      <c r="C34" s="118" t="s">
        <v>564</v>
      </c>
      <c r="D34" s="334" t="s">
        <v>518</v>
      </c>
      <c r="E34" s="334"/>
      <c r="F34" s="333"/>
    </row>
    <row r="35" spans="2:6" s="23" customFormat="1" ht="45" customHeight="1">
      <c r="B35" s="14"/>
      <c r="C35" s="118" t="s">
        <v>561</v>
      </c>
      <c r="D35" s="334" t="s">
        <v>534</v>
      </c>
      <c r="E35" s="334"/>
      <c r="F35" s="333"/>
    </row>
    <row r="36" spans="2:6" s="23" customFormat="1" ht="45" customHeight="1">
      <c r="B36" s="14"/>
      <c r="C36" s="118" t="s">
        <v>554</v>
      </c>
      <c r="D36" s="334" t="s">
        <v>534</v>
      </c>
      <c r="E36" s="334"/>
      <c r="F36" s="333"/>
    </row>
    <row r="37" spans="2:6" s="23" customFormat="1" ht="30" customHeight="1">
      <c r="B37" s="14"/>
      <c r="C37" s="118" t="s">
        <v>553</v>
      </c>
      <c r="D37" s="334" t="s">
        <v>563</v>
      </c>
      <c r="E37" s="334"/>
      <c r="F37" s="333"/>
    </row>
    <row r="38" spans="2:6" ht="15">
      <c r="B38"/>
      <c r="C38" s="66"/>
      <c r="D38"/>
      <c r="E38"/>
    </row>
    <row r="39" spans="2:6">
      <c r="C39" s="22"/>
    </row>
    <row r="40" spans="2:6">
      <c r="C40" s="22"/>
    </row>
  </sheetData>
  <mergeCells count="20">
    <mergeCell ref="C16:E16"/>
    <mergeCell ref="C8:E8"/>
    <mergeCell ref="C10:E10"/>
    <mergeCell ref="C12:E12"/>
    <mergeCell ref="C14:E14"/>
    <mergeCell ref="D22:E22"/>
    <mergeCell ref="D23:E23"/>
    <mergeCell ref="D27:E27"/>
    <mergeCell ref="D28:E28"/>
    <mergeCell ref="D29:E29"/>
    <mergeCell ref="D26:E26"/>
    <mergeCell ref="F28:F37"/>
    <mergeCell ref="D37:E37"/>
    <mergeCell ref="D30:E30"/>
    <mergeCell ref="D31:E31"/>
    <mergeCell ref="D32:E32"/>
    <mergeCell ref="D35:E35"/>
    <mergeCell ref="D36:E36"/>
    <mergeCell ref="D33:E33"/>
    <mergeCell ref="D34:E34"/>
  </mergeCells>
  <hyperlinks>
    <hyperlink ref="C23" location="Acknowledgments!A1" display="Acknowledgements" xr:uid="{C2AFAE17-3DF4-4B0E-A377-21E38D676F7F}"/>
    <hyperlink ref="C22" location="Explanations!A1" display="Explanations" xr:uid="{A313A9E7-2D23-4C22-8EC0-CC46C3CCCA1A}"/>
    <hyperlink ref="D3" r:id="rId1" display="https://www.natcan.org.uk/audits/metastatic-breast/           " xr:uid="{8280AE50-7C2E-4B06-91E8-0C71EDA1D5B5}"/>
    <hyperlink ref="D2" r:id="rId2" display="breastcanceraudits@rcseng.ac.uk           " xr:uid="{ED66564C-A2CF-44DB-B9E2-E27B6967D71D}"/>
    <hyperlink ref="C27" location="Data_completeness!A1" display="Data completeness" xr:uid="{1C67D793-AEDC-48A7-A8AC-A546720466D4}"/>
    <hyperlink ref="C24" location="View_Completeness!A1" display="View_completeness" xr:uid="{BE0B6F16-96B2-4317-80A4-1A10A33BAA9E}"/>
    <hyperlink ref="C28" location="Ind1_MDT!A1" display="Indicator 1: MDT" xr:uid="{47A139E3-60E7-4B3F-81FF-1CDD71B69C33}"/>
    <hyperlink ref="C29" location="Ind2_Biopsy!A1" display="Indicator 2: Biopsy" xr:uid="{8F5D0B5A-4C5A-4D38-A97F-F6984083E194}"/>
    <hyperlink ref="C30" location="Ind3_CDK4_inhib!A1" display="Indicator 3: CDK4 inhibitor" xr:uid="{1FC42F01-497F-47CE-94AC-605629122947}"/>
    <hyperlink ref="C31" location="Ind4_aHER2_ther!A1" display="Indicator 4: anti-HER2 therapy" xr:uid="{9C0AAE41-53F7-4FA7-A7A5-09D955024E65}"/>
    <hyperlink ref="C32" location="Ind5_Chem_denovo!A1" display="Ind5_Chem_denovo!A1" xr:uid="{DBA8CAF8-08DE-492B-B74A-8DE522B7BE76}"/>
    <hyperlink ref="C33" location="Ind5_Chem_recurrent!A1" display="Ind5_Chem_recurrent!A1" xr:uid="{BE0388F8-5F7D-420C-A626-907135B6DFBD}"/>
    <hyperlink ref="C34" location="Ind8_CNS!A1" display="Indicator 8: CNS" xr:uid="{C5405C25-556D-41D5-AE80-A0BAF0887B8E}"/>
    <hyperlink ref="C35" location="Ind9_Chem_Mort_denovo!A1" display="Ind9_Chem_Mort_denovo!A1" xr:uid="{D7D4B687-97B3-4E05-AB68-7A06583142D8}"/>
    <hyperlink ref="C36" location="Ind9_Chem_Mort_recurrent!A1" display="Ind9_Chem_Mort_recurrent!A1" xr:uid="{82CDC59A-CA4F-446D-ACDB-266CAAA0DCDC}"/>
    <hyperlink ref="C37" location="Ind10_Surv!A1" display="Indicator10: 1 and 3 year survival" xr:uid="{5C061991-47DC-4958-A30E-D2BB37BCCA0E}"/>
    <hyperlink ref="C25" location="View_Indicators!A1" display="View_Indicators" xr:uid="{5D33623D-EAAA-493B-A85C-EB28611C5595}"/>
    <hyperlink ref="C26" location="View_Patient_Characteristics!A1" display="View_Patient_Characteristics" xr:uid="{7BEFDC7C-92D7-4DA3-9BA5-527C8F05F4C5}"/>
  </hyperlinks>
  <printOptions horizontalCentered="1"/>
  <pageMargins left="0.70866141732283472" right="0.70866141732283472" top="0.74803149606299213" bottom="0.74803149606299213" header="0.31496062992125984" footer="0.31496062992125984"/>
  <pageSetup paperSize="9" scale="58" orientation="portrait" r:id="rId3"/>
  <headerFooter>
    <oddFooter>&amp;C&amp;F | &amp;A&amp;R&amp;P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25144-6A68-4355-9901-FCFFFE70492C}">
  <dimension ref="B1:H55"/>
  <sheetViews>
    <sheetView showGridLines="0" topLeftCell="A3" zoomScaleNormal="100" zoomScaleSheetLayoutView="100" workbookViewId="0">
      <selection activeCell="C11" sqref="C11:E11"/>
    </sheetView>
  </sheetViews>
  <sheetFormatPr defaultColWidth="9.140625" defaultRowHeight="12.75"/>
  <cols>
    <col min="1" max="2" width="9.140625" style="20"/>
    <col min="3" max="3" width="35.7109375" style="20" customWidth="1"/>
    <col min="4" max="4" width="40.7109375" style="20" customWidth="1"/>
    <col min="5" max="5" width="35.7109375" style="20" customWidth="1"/>
    <col min="6" max="16384" width="9.140625" style="20"/>
  </cols>
  <sheetData>
    <row r="1" spans="2:8">
      <c r="C1" s="21"/>
      <c r="D1" s="54"/>
    </row>
    <row r="2" spans="2:8" ht="15" customHeight="1">
      <c r="C2" s="21"/>
      <c r="D2" s="55" t="s">
        <v>404</v>
      </c>
    </row>
    <row r="3" spans="2:8" ht="15" customHeight="1">
      <c r="C3" s="21"/>
      <c r="D3" s="55" t="s">
        <v>403</v>
      </c>
    </row>
    <row r="4" spans="2:8" ht="15" customHeight="1">
      <c r="C4" s="21"/>
      <c r="D4" s="58" t="s">
        <v>405</v>
      </c>
    </row>
    <row r="5" spans="2:8">
      <c r="D5" s="54"/>
    </row>
    <row r="9" spans="2:8" ht="15">
      <c r="B9" s="53" t="s">
        <v>20</v>
      </c>
      <c r="C9"/>
      <c r="D9"/>
      <c r="E9"/>
      <c r="F9"/>
      <c r="G9"/>
      <c r="H9"/>
    </row>
    <row r="10" spans="2:8" ht="15">
      <c r="B10" s="53"/>
      <c r="C10"/>
      <c r="D10"/>
      <c r="E10"/>
      <c r="F10"/>
      <c r="G10"/>
      <c r="H10"/>
    </row>
    <row r="11" spans="2:8" ht="30" customHeight="1">
      <c r="B11" s="296"/>
      <c r="C11" s="343" t="s">
        <v>888</v>
      </c>
      <c r="D11" s="334"/>
      <c r="E11" s="334"/>
      <c r="F11"/>
      <c r="G11"/>
      <c r="H11"/>
    </row>
    <row r="12" spans="2:8" ht="15">
      <c r="B12" s="53"/>
      <c r="C12"/>
      <c r="D12"/>
      <c r="E12"/>
      <c r="F12"/>
      <c r="G12"/>
      <c r="H12"/>
    </row>
    <row r="13" spans="2:8" ht="15">
      <c r="B13"/>
      <c r="C13"/>
      <c r="D13"/>
      <c r="E13"/>
      <c r="F13"/>
      <c r="G13"/>
      <c r="H13"/>
    </row>
    <row r="14" spans="2:8" ht="15">
      <c r="B14" s="53" t="s">
        <v>395</v>
      </c>
      <c r="C14"/>
      <c r="D14"/>
      <c r="E14"/>
      <c r="F14"/>
      <c r="G14"/>
      <c r="H14"/>
    </row>
    <row r="15" spans="2:8" ht="30" customHeight="1">
      <c r="B15"/>
      <c r="C15" s="344" t="s">
        <v>402</v>
      </c>
      <c r="D15" s="344"/>
      <c r="E15" s="344"/>
      <c r="F15"/>
      <c r="G15"/>
      <c r="H15"/>
    </row>
    <row r="16" spans="2:8" ht="15">
      <c r="B16"/>
      <c r="C16" s="345" t="s">
        <v>394</v>
      </c>
      <c r="D16" s="345"/>
      <c r="E16" s="345"/>
      <c r="F16"/>
      <c r="G16"/>
      <c r="H16"/>
    </row>
    <row r="17" spans="2:8" ht="15">
      <c r="B17"/>
      <c r="C17" t="s">
        <v>401</v>
      </c>
      <c r="D17" s="59"/>
      <c r="E17" s="59"/>
      <c r="F17"/>
      <c r="G17"/>
      <c r="H17"/>
    </row>
    <row r="18" spans="2:8" ht="15">
      <c r="B18"/>
      <c r="C18"/>
      <c r="D18"/>
      <c r="E18"/>
      <c r="F18"/>
      <c r="G18"/>
      <c r="H18"/>
    </row>
    <row r="19" spans="2:8" ht="15">
      <c r="B19" s="53" t="s">
        <v>11</v>
      </c>
      <c r="C19" s="53" t="s">
        <v>10</v>
      </c>
      <c r="D19"/>
      <c r="E19"/>
      <c r="F19"/>
      <c r="G19"/>
      <c r="H19"/>
    </row>
    <row r="20" spans="2:8" ht="15">
      <c r="B20" s="60" t="s">
        <v>9</v>
      </c>
      <c r="C20" s="60" t="s">
        <v>8</v>
      </c>
      <c r="D20"/>
      <c r="E20"/>
      <c r="F20"/>
      <c r="G20"/>
      <c r="H20"/>
    </row>
    <row r="21" spans="2:8" ht="15">
      <c r="B21" s="60" t="s">
        <v>389</v>
      </c>
      <c r="C21" s="60" t="s">
        <v>390</v>
      </c>
      <c r="D21"/>
      <c r="E21"/>
      <c r="F21"/>
      <c r="G21"/>
      <c r="H21"/>
    </row>
    <row r="22" spans="2:8" ht="15.75" customHeight="1">
      <c r="B22" s="60" t="s">
        <v>386</v>
      </c>
      <c r="C22" s="60" t="s">
        <v>387</v>
      </c>
      <c r="D22"/>
      <c r="E22"/>
      <c r="F22"/>
      <c r="G22"/>
      <c r="H22"/>
    </row>
    <row r="23" spans="2:8" ht="15">
      <c r="B23" s="60" t="s">
        <v>7</v>
      </c>
      <c r="C23" s="60" t="s">
        <v>24</v>
      </c>
      <c r="D23"/>
      <c r="E23"/>
      <c r="F23"/>
      <c r="G23"/>
      <c r="H23"/>
    </row>
    <row r="24" spans="2:8" ht="15">
      <c r="B24" s="60" t="s">
        <v>19</v>
      </c>
      <c r="C24" s="60" t="s">
        <v>23</v>
      </c>
      <c r="D24"/>
      <c r="E24"/>
      <c r="F24"/>
      <c r="G24"/>
      <c r="H24"/>
    </row>
    <row r="25" spans="2:8" ht="15">
      <c r="B25" s="60" t="s">
        <v>6</v>
      </c>
      <c r="C25" s="60" t="s">
        <v>391</v>
      </c>
      <c r="D25"/>
      <c r="E25"/>
      <c r="F25"/>
      <c r="G25"/>
      <c r="H25"/>
    </row>
    <row r="26" spans="2:8" ht="15">
      <c r="B26" s="60" t="s">
        <v>908</v>
      </c>
      <c r="C26" s="60" t="s">
        <v>909</v>
      </c>
      <c r="D26"/>
      <c r="E26"/>
      <c r="F26"/>
      <c r="G26"/>
      <c r="H26"/>
    </row>
    <row r="27" spans="2:8" ht="15">
      <c r="B27" s="60" t="s">
        <v>5</v>
      </c>
      <c r="C27" s="60" t="s">
        <v>22</v>
      </c>
      <c r="D27"/>
      <c r="E27"/>
      <c r="F27"/>
      <c r="G27"/>
      <c r="H27"/>
    </row>
    <row r="28" spans="2:8" ht="15">
      <c r="B28" t="s">
        <v>567</v>
      </c>
      <c r="C28" t="s">
        <v>572</v>
      </c>
      <c r="D28"/>
      <c r="E28"/>
      <c r="F28"/>
      <c r="G28"/>
      <c r="H28"/>
    </row>
    <row r="29" spans="2:8" ht="15">
      <c r="B29"/>
      <c r="C29"/>
      <c r="D29"/>
      <c r="E29"/>
      <c r="F29"/>
      <c r="G29"/>
      <c r="H29"/>
    </row>
    <row r="30" spans="2:8" ht="15">
      <c r="B30"/>
      <c r="C30"/>
      <c r="D30"/>
      <c r="E30"/>
      <c r="F30"/>
      <c r="G30"/>
      <c r="H30"/>
    </row>
    <row r="31" spans="2:8" ht="15">
      <c r="B31" s="53" t="s">
        <v>899</v>
      </c>
      <c r="C31"/>
      <c r="D31"/>
      <c r="E31"/>
      <c r="F31"/>
      <c r="G31"/>
      <c r="H31"/>
    </row>
    <row r="32" spans="2:8" ht="45" customHeight="1">
      <c r="B32"/>
      <c r="C32" s="334" t="s">
        <v>901</v>
      </c>
      <c r="D32" s="334"/>
      <c r="E32" s="334"/>
      <c r="F32"/>
      <c r="G32"/>
      <c r="H32"/>
    </row>
    <row r="33" spans="2:8" ht="15">
      <c r="B33" s="53" t="s">
        <v>900</v>
      </c>
      <c r="C33"/>
      <c r="D33"/>
      <c r="E33"/>
      <c r="F33"/>
      <c r="G33"/>
      <c r="H33"/>
    </row>
    <row r="34" spans="2:8" ht="60" customHeight="1">
      <c r="B34"/>
      <c r="C34" s="334" t="s">
        <v>902</v>
      </c>
      <c r="D34" s="334"/>
      <c r="E34" s="334"/>
      <c r="F34"/>
      <c r="G34"/>
      <c r="H34"/>
    </row>
    <row r="35" spans="2:8" ht="15">
      <c r="B35" s="53"/>
      <c r="C35"/>
      <c r="D35"/>
      <c r="E35"/>
      <c r="F35"/>
      <c r="G35"/>
      <c r="H35"/>
    </row>
    <row r="36" spans="2:8" ht="15">
      <c r="B36" s="53" t="s">
        <v>400</v>
      </c>
      <c r="C36"/>
      <c r="D36"/>
      <c r="E36"/>
      <c r="F36"/>
      <c r="G36"/>
      <c r="H36"/>
    </row>
    <row r="37" spans="2:8" ht="45" customHeight="1">
      <c r="B37"/>
      <c r="C37" s="346" t="s">
        <v>406</v>
      </c>
      <c r="D37" s="346"/>
      <c r="E37" s="346"/>
      <c r="F37"/>
      <c r="G37"/>
      <c r="H37"/>
    </row>
    <row r="38" spans="2:8" ht="15">
      <c r="B38"/>
      <c r="C38"/>
      <c r="D38"/>
      <c r="E38"/>
      <c r="F38"/>
      <c r="G38"/>
      <c r="H38"/>
    </row>
    <row r="39" spans="2:8" ht="15">
      <c r="B39" s="53" t="s">
        <v>740</v>
      </c>
      <c r="C39"/>
      <c r="D39"/>
      <c r="E39"/>
      <c r="F39"/>
      <c r="G39"/>
      <c r="H39"/>
    </row>
    <row r="40" spans="2:8" ht="129.75" customHeight="1">
      <c r="B40"/>
      <c r="C40" s="334" t="s">
        <v>875</v>
      </c>
      <c r="D40" s="334"/>
      <c r="E40" s="334"/>
      <c r="F40"/>
      <c r="G40"/>
      <c r="H40"/>
    </row>
    <row r="41" spans="2:8" ht="15">
      <c r="B41"/>
      <c r="C41"/>
      <c r="D41"/>
      <c r="E41"/>
      <c r="F41"/>
      <c r="G41"/>
      <c r="H41"/>
    </row>
    <row r="42" spans="2:8" ht="15">
      <c r="B42"/>
      <c r="C42"/>
      <c r="D42"/>
      <c r="E42"/>
      <c r="F42"/>
      <c r="G42"/>
      <c r="H42"/>
    </row>
    <row r="43" spans="2:8" ht="15">
      <c r="B43"/>
      <c r="C43"/>
      <c r="D43"/>
      <c r="E43"/>
      <c r="F43"/>
      <c r="G43"/>
      <c r="H43"/>
    </row>
    <row r="44" spans="2:8" ht="15">
      <c r="B44"/>
      <c r="C44"/>
      <c r="D44"/>
      <c r="E44"/>
      <c r="F44"/>
      <c r="G44"/>
      <c r="H44"/>
    </row>
    <row r="45" spans="2:8" ht="15">
      <c r="B45"/>
      <c r="C45"/>
      <c r="D45"/>
      <c r="E45"/>
      <c r="F45"/>
      <c r="G45"/>
      <c r="H45"/>
    </row>
    <row r="46" spans="2:8" ht="15">
      <c r="B46"/>
      <c r="C46"/>
      <c r="D46"/>
      <c r="E46"/>
      <c r="F46"/>
      <c r="G46"/>
      <c r="H46"/>
    </row>
    <row r="47" spans="2:8" ht="15">
      <c r="B47"/>
      <c r="C47"/>
      <c r="D47"/>
      <c r="E47"/>
      <c r="F47"/>
      <c r="G47"/>
      <c r="H47"/>
    </row>
    <row r="48" spans="2:8" ht="15">
      <c r="B48"/>
      <c r="C48"/>
      <c r="D48"/>
      <c r="E48"/>
      <c r="F48"/>
      <c r="G48"/>
      <c r="H48"/>
    </row>
    <row r="49" spans="2:8" ht="15">
      <c r="B49"/>
      <c r="C49"/>
      <c r="D49"/>
      <c r="E49"/>
      <c r="F49"/>
      <c r="G49"/>
      <c r="H49"/>
    </row>
    <row r="50" spans="2:8" ht="15">
      <c r="B50"/>
      <c r="C50"/>
      <c r="D50"/>
      <c r="E50"/>
      <c r="F50"/>
      <c r="G50"/>
      <c r="H50"/>
    </row>
    <row r="51" spans="2:8" ht="15">
      <c r="B51"/>
      <c r="C51"/>
      <c r="D51"/>
      <c r="E51"/>
      <c r="F51"/>
      <c r="G51"/>
      <c r="H51"/>
    </row>
    <row r="52" spans="2:8" ht="15">
      <c r="B52"/>
      <c r="C52"/>
      <c r="D52"/>
      <c r="E52"/>
      <c r="F52"/>
      <c r="G52"/>
      <c r="H52"/>
    </row>
    <row r="53" spans="2:8" ht="15">
      <c r="B53"/>
      <c r="C53"/>
      <c r="D53"/>
      <c r="E53"/>
      <c r="F53"/>
      <c r="G53"/>
      <c r="H53"/>
    </row>
    <row r="54" spans="2:8" ht="15">
      <c r="B54"/>
      <c r="C54"/>
      <c r="D54"/>
      <c r="E54"/>
      <c r="F54"/>
      <c r="G54"/>
      <c r="H54"/>
    </row>
    <row r="55" spans="2:8" ht="15">
      <c r="B55"/>
      <c r="C55"/>
      <c r="D55"/>
      <c r="E55"/>
      <c r="F55"/>
      <c r="G55"/>
      <c r="H55"/>
    </row>
  </sheetData>
  <mergeCells count="7">
    <mergeCell ref="C40:E40"/>
    <mergeCell ref="C11:E11"/>
    <mergeCell ref="C15:E15"/>
    <mergeCell ref="C16:E16"/>
    <mergeCell ref="C37:E37"/>
    <mergeCell ref="C32:E32"/>
    <mergeCell ref="C34:E34"/>
  </mergeCells>
  <dataValidations count="1">
    <dataValidation type="decimal" allowBlank="1" showInputMessage="1" showErrorMessage="1" sqref="B11" xr:uid="{4DF1C36F-7A2A-4695-A3B6-0686C7B8358D}">
      <formula1>0</formula1>
      <formula2>1</formula2>
    </dataValidation>
  </dataValidations>
  <hyperlinks>
    <hyperlink ref="D3" r:id="rId1" display="https://www.natcan.org.uk/audits/metastatic-breast/           " xr:uid="{F43EE684-6719-47F9-9D49-5E2EB23B97E1}"/>
    <hyperlink ref="D2" r:id="rId2" display="breastcanceraudits@rcseng.ac.uk           " xr:uid="{4C436BB8-78F3-4537-B562-B5AD77CD54E4}"/>
    <hyperlink ref="D4" r:id="rId3" xr:uid="{97994B70-3559-494A-8F35-B4987B00BB4D}"/>
  </hyperlinks>
  <printOptions horizontalCentered="1"/>
  <pageMargins left="0.70866141732283472" right="0.70866141732283472" top="0.74803149606299213" bottom="0.74803149606299213" header="0.31496062992125984" footer="0.31496062992125984"/>
  <pageSetup paperSize="9" scale="57" orientation="portrait" horizontalDpi="1200" verticalDpi="1200" r:id="rId4"/>
  <headerFooter>
    <oddFooter>&amp;C&amp;F | &amp;A&amp;R&amp;P of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E19"/>
  <sheetViews>
    <sheetView showGridLines="0" zoomScaleNormal="100" zoomScaleSheetLayoutView="100" workbookViewId="0">
      <selection activeCell="C9" sqref="C9:E9"/>
    </sheetView>
  </sheetViews>
  <sheetFormatPr defaultColWidth="9.140625" defaultRowHeight="12.75"/>
  <cols>
    <col min="1" max="1" width="9.140625" style="20"/>
    <col min="2" max="2" width="8.42578125" style="20" customWidth="1"/>
    <col min="3" max="3" width="32.7109375" style="20" customWidth="1"/>
    <col min="4" max="4" width="35.7109375" style="20" customWidth="1"/>
    <col min="5" max="5" width="32.7109375" style="20" customWidth="1"/>
    <col min="6" max="7" width="9.140625" style="20"/>
    <col min="8" max="8" width="8.7109375" style="20" customWidth="1"/>
    <col min="9" max="16384" width="9.140625" style="20"/>
  </cols>
  <sheetData>
    <row r="1" spans="3:5" ht="12.75" customHeight="1">
      <c r="C1" s="21"/>
      <c r="D1" s="54"/>
    </row>
    <row r="2" spans="3:5" ht="15" customHeight="1">
      <c r="C2" s="21"/>
      <c r="D2" s="55" t="s">
        <v>404</v>
      </c>
    </row>
    <row r="3" spans="3:5" ht="15" customHeight="1">
      <c r="C3" s="21"/>
      <c r="D3" s="55" t="s">
        <v>403</v>
      </c>
    </row>
    <row r="4" spans="3:5" ht="15" customHeight="1">
      <c r="C4" s="21"/>
      <c r="D4" s="56" t="s">
        <v>405</v>
      </c>
    </row>
    <row r="5" spans="3:5" ht="12.75" customHeight="1">
      <c r="D5" s="54"/>
    </row>
    <row r="6" spans="3:5" ht="12.75" customHeight="1"/>
    <row r="8" spans="3:5" ht="13.5" thickBot="1"/>
    <row r="9" spans="3:5" ht="155.1" customHeight="1" thickBot="1">
      <c r="C9" s="350" t="s">
        <v>884</v>
      </c>
      <c r="D9" s="351"/>
      <c r="E9" s="352"/>
    </row>
    <row r="10" spans="3:5" ht="15.75" thickBot="1">
      <c r="C10" s="24"/>
      <c r="D10" s="24"/>
      <c r="E10" s="24"/>
    </row>
    <row r="11" spans="3:5" ht="125.1" customHeight="1" thickBot="1">
      <c r="C11" s="350" t="s">
        <v>551</v>
      </c>
      <c r="D11" s="351"/>
      <c r="E11" s="352"/>
    </row>
    <row r="12" spans="3:5" ht="15.75" thickBot="1">
      <c r="C12" s="24"/>
      <c r="D12" s="24"/>
      <c r="E12" s="24"/>
    </row>
    <row r="13" spans="3:5" ht="50.1" customHeight="1" thickBot="1">
      <c r="C13" s="347" t="s">
        <v>12</v>
      </c>
      <c r="D13" s="348"/>
      <c r="E13" s="349"/>
    </row>
    <row r="14" spans="3:5" ht="15.75" thickBot="1">
      <c r="C14" s="24"/>
      <c r="D14" s="24"/>
      <c r="E14" s="24"/>
    </row>
    <row r="15" spans="3:5" ht="219.95" customHeight="1" thickBot="1">
      <c r="C15" s="347" t="s">
        <v>911</v>
      </c>
      <c r="D15" s="348"/>
      <c r="E15" s="349"/>
    </row>
    <row r="16" spans="3:5" ht="15.75" thickBot="1">
      <c r="C16" s="24"/>
      <c r="D16" s="24"/>
      <c r="E16" s="24"/>
    </row>
    <row r="17" spans="3:5" ht="189.95" customHeight="1" thickBot="1">
      <c r="C17" s="347" t="s">
        <v>411</v>
      </c>
      <c r="D17" s="348"/>
      <c r="E17" s="349"/>
    </row>
    <row r="18" spans="3:5" ht="15.75" thickBot="1">
      <c r="C18" s="24"/>
      <c r="D18" s="24"/>
      <c r="E18" s="24"/>
    </row>
    <row r="19" spans="3:5" ht="80.099999999999994" customHeight="1" thickBot="1">
      <c r="C19" s="347" t="s">
        <v>903</v>
      </c>
      <c r="D19" s="348"/>
      <c r="E19" s="349"/>
    </row>
  </sheetData>
  <mergeCells count="6">
    <mergeCell ref="C19:E19"/>
    <mergeCell ref="C9:E9"/>
    <mergeCell ref="C11:E11"/>
    <mergeCell ref="C13:E13"/>
    <mergeCell ref="C15:E15"/>
    <mergeCell ref="C17:E17"/>
  </mergeCells>
  <hyperlinks>
    <hyperlink ref="D3" r:id="rId1" display="https://www.natcan.org.uk/audits/metastatic-breast/           " xr:uid="{7B74D559-B0FE-4E77-BD42-DC2ED95036A4}"/>
    <hyperlink ref="D2" r:id="rId2" display="breastcanceraudits@rcseng.ac.uk           " xr:uid="{CB52D70B-D4D6-4101-ABCF-CCA5902A117F}"/>
  </hyperlinks>
  <printOptions horizontalCentered="1"/>
  <pageMargins left="0.70866141732283472" right="0.70866141732283472" top="0.74803149606299213" bottom="0.74803149606299213" header="0.31496062992125984" footer="0.31496062992125984"/>
  <pageSetup paperSize="9" scale="60" orientation="portrait" r:id="rId3"/>
  <headerFooter>
    <oddFooter>&amp;C&amp;F | &amp;A&amp;R&amp;P of &amp;N</oddFooter>
  </headerFooter>
  <colBreaks count="1" manualBreakCount="1">
    <brk id="7"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A030-84E7-4EDA-AB64-65A218950968}">
  <dimension ref="B1:AS146"/>
  <sheetViews>
    <sheetView showGridLines="0" zoomScaleNormal="100" workbookViewId="0">
      <selection activeCell="C9" sqref="C9:E9"/>
    </sheetView>
  </sheetViews>
  <sheetFormatPr defaultRowHeight="15"/>
  <cols>
    <col min="1" max="1" width="2.42578125" customWidth="1"/>
    <col min="3" max="3" width="44.28515625" customWidth="1"/>
    <col min="4" max="4" width="10.7109375" customWidth="1"/>
    <col min="5" max="6" width="14.28515625" customWidth="1"/>
    <col min="8" max="9" width="9.7109375" customWidth="1"/>
    <col min="14" max="18" width="9.140625" style="2"/>
    <col min="19" max="22" width="9.140625" style="300"/>
    <col min="23" max="24" width="9.140625" style="300" customWidth="1"/>
    <col min="25" max="28" width="9.140625" style="300"/>
    <col min="29" max="29" width="9.140625" style="300" customWidth="1"/>
    <col min="30" max="42" width="9.140625" style="300"/>
    <col min="43" max="45" width="9.140625" style="2"/>
  </cols>
  <sheetData>
    <row r="1" spans="2:40" ht="20.25">
      <c r="D1" s="262" t="s">
        <v>462</v>
      </c>
      <c r="U1" s="300" t="s">
        <v>742</v>
      </c>
    </row>
    <row r="2" spans="2:40" ht="21">
      <c r="D2" s="263" t="s">
        <v>843</v>
      </c>
    </row>
    <row r="3" spans="2:40">
      <c r="D3" s="279" t="s">
        <v>403</v>
      </c>
    </row>
    <row r="5" spans="2:40">
      <c r="AB5" s="300" t="s">
        <v>432</v>
      </c>
      <c r="AC5" s="300" t="s">
        <v>465</v>
      </c>
      <c r="AG5" s="301" t="s">
        <v>743</v>
      </c>
      <c r="AH5" s="300">
        <v>1</v>
      </c>
    </row>
    <row r="6" spans="2:40">
      <c r="AB6" s="300" t="s">
        <v>412</v>
      </c>
      <c r="AC6" s="300" t="s">
        <v>464</v>
      </c>
      <c r="AG6" s="301" t="s">
        <v>744</v>
      </c>
      <c r="AH6" s="300">
        <v>4</v>
      </c>
    </row>
    <row r="7" spans="2:40">
      <c r="AB7" s="300" t="s">
        <v>433</v>
      </c>
      <c r="AC7" s="300" t="s">
        <v>463</v>
      </c>
      <c r="AG7" s="301"/>
    </row>
    <row r="8" spans="2:40" ht="18" customHeight="1">
      <c r="B8" s="64" t="s">
        <v>778</v>
      </c>
      <c r="C8" s="64"/>
      <c r="D8" s="64"/>
      <c r="E8" s="64"/>
      <c r="F8" s="64" t="s">
        <v>745</v>
      </c>
    </row>
    <row r="9" spans="2:40">
      <c r="C9" s="356" t="s">
        <v>30</v>
      </c>
      <c r="D9" s="357"/>
      <c r="E9" s="358"/>
      <c r="F9" s="292" t="str">
        <f>V10</f>
        <v>RCF</v>
      </c>
      <c r="V9" s="300" t="s">
        <v>746</v>
      </c>
      <c r="W9" s="300" t="s">
        <v>747</v>
      </c>
      <c r="X9" s="300" t="s">
        <v>748</v>
      </c>
      <c r="Y9" s="300" t="s">
        <v>749</v>
      </c>
      <c r="AF9" s="300" t="s">
        <v>750</v>
      </c>
      <c r="AG9" s="300" t="s">
        <v>724</v>
      </c>
      <c r="AH9" s="300" t="s">
        <v>751</v>
      </c>
      <c r="AI9" s="300" t="s">
        <v>752</v>
      </c>
      <c r="AJ9" s="300" t="s">
        <v>753</v>
      </c>
      <c r="AK9" s="300" t="s">
        <v>261</v>
      </c>
      <c r="AL9" s="300" t="s">
        <v>754</v>
      </c>
      <c r="AM9" s="300" t="str">
        <f>$Z$16</f>
        <v>England and Wales</v>
      </c>
      <c r="AN9" s="300" t="s">
        <v>755</v>
      </c>
    </row>
    <row r="10" spans="2:40">
      <c r="V10" s="302" t="str">
        <f>INDEX(Lists!$A$2:$F$122,MATCH(View_Completeness!$C$9,Lists!$A$2:$A$122,0),2)</f>
        <v>RCF</v>
      </c>
      <c r="W10" s="302" t="str">
        <f>INDEX(Lists!$A$2:$F$122,MATCH(View_Completeness!$C$9,Lists!$A$2:$A$122,0),4)</f>
        <v>E56000030</v>
      </c>
      <c r="X10" s="302" t="str">
        <f>INDEX(Lists!$A$2:$F$122,MATCH(View_Completeness!$C$9,Lists!$A$2:$A$122,0),6)</f>
        <v>E92000001</v>
      </c>
      <c r="Y10" s="302" t="str">
        <f>INDEX(Lists!$A$2:$F$122,MATCH(View_Completeness!$C$9,Lists!$A$2:$A$122,0),5)</f>
        <v>England</v>
      </c>
      <c r="AF10" s="303">
        <v>0.71089869192141819</v>
      </c>
      <c r="AG10" s="300" t="s">
        <v>442</v>
      </c>
      <c r="AH10" s="304">
        <f>AH$5+AF10</f>
        <v>1.7108986919214182</v>
      </c>
      <c r="AI10" s="300" cm="1">
        <f t="array" ref="AI10">IF(ISNA($W$14),NA(),INDEX(Data_completeness!$A$13:$S$155,AN10,AC$38))</f>
        <v>0.90517000000000003</v>
      </c>
      <c r="AM10" s="299">
        <f>IF(ISERROR(AG10),NA(),VLOOKUP(AA$16,Data_completeness!$E$13:$S$155,$AC$38-4,FALSE))</f>
        <v>0.88537999999999994</v>
      </c>
      <c r="AN10" s="300">
        <f>MATCH(View_Completeness!AG10,Data_completeness!$E$13:$E$155,0)</f>
        <v>5</v>
      </c>
    </row>
    <row r="11" spans="2:40" ht="18" customHeight="1">
      <c r="C11" s="217" t="str">
        <f>IF(LEFT($V$10,1)="7","This NHS breast unit is in Wales",V11)</f>
        <v xml:space="preserve">This selected NHS breast unit is within the </v>
      </c>
      <c r="D11" s="218" t="str">
        <f>IF(LEFT($V$10,1)="7","",W11)</f>
        <v>West Yorkshire and Harrogate Cancer Alliance</v>
      </c>
      <c r="V11" s="305" t="s">
        <v>756</v>
      </c>
      <c r="W11" s="359" t="str">
        <f>INDEX(Lists!$A$2:$F$122,MATCH(C9,Lists!$A$2:$A$122,0),3)&amp;" Cancer Alliance"</f>
        <v>West Yorkshire and Harrogate Cancer Alliance</v>
      </c>
      <c r="X11" s="359"/>
      <c r="Y11" s="359"/>
      <c r="AF11" s="303">
        <v>0.62061212094119966</v>
      </c>
      <c r="AG11" s="300" t="s">
        <v>445</v>
      </c>
      <c r="AH11" s="304">
        <f t="shared" ref="AH11:AH74" si="0">AH$5+AF11</f>
        <v>1.6206121209411997</v>
      </c>
      <c r="AI11" s="300" cm="1">
        <f t="array" ref="AI11">IF(ISNA($W$14),NA(),INDEX(Data_completeness!$A$13:$S$155,AN11,AC$38))</f>
        <v>0.97143000000000002</v>
      </c>
      <c r="AM11" s="299">
        <f>IF(ISERROR(AG11),NA(),VLOOKUP(AA$16,Data_completeness!$E$13:$S$155,$AC$38-4,FALSE))</f>
        <v>0.88537999999999994</v>
      </c>
      <c r="AN11" s="300">
        <f>MATCH(View_Completeness!AG11,Data_completeness!$E$13:$E$155,0)</f>
        <v>8</v>
      </c>
    </row>
    <row r="12" spans="2:40">
      <c r="W12" s="300" t="str">
        <f>IF(Y10="Wales",Y10,"the "&amp;W11)</f>
        <v>the West Yorkshire and Harrogate Cancer Alliance</v>
      </c>
      <c r="AF12" s="303">
        <v>0.84638145126108677</v>
      </c>
      <c r="AG12" s="300" t="s">
        <v>446</v>
      </c>
      <c r="AH12" s="304">
        <f t="shared" si="0"/>
        <v>1.8463814512610868</v>
      </c>
      <c r="AI12" s="300" cm="1">
        <f t="array" ref="AI12">IF(ISNA($W$14),NA(),INDEX(Data_completeness!$A$13:$S$155,AN12,AC$38))</f>
        <v>0.96</v>
      </c>
      <c r="AM12" s="299">
        <f>IF(ISERROR(AG12),NA(),VLOOKUP(AA$16,Data_completeness!$E$13:$S$155,$AC$38-4,FALSE))</f>
        <v>0.88537999999999994</v>
      </c>
      <c r="AN12" s="300">
        <f>MATCH(View_Completeness!AG12,Data_completeness!$E$13:$E$155,0)</f>
        <v>9</v>
      </c>
    </row>
    <row r="13" spans="2:40" ht="18" customHeight="1">
      <c r="B13" s="53" t="s">
        <v>757</v>
      </c>
      <c r="G13" s="219" t="s">
        <v>760</v>
      </c>
      <c r="W13" s="306" t="s">
        <v>758</v>
      </c>
      <c r="AF13" s="303">
        <v>0.23052869653990471</v>
      </c>
      <c r="AG13" s="300" t="s">
        <v>443</v>
      </c>
      <c r="AH13" s="304">
        <f t="shared" si="0"/>
        <v>1.2305286965399047</v>
      </c>
      <c r="AI13" s="300" cm="1">
        <f t="array" ref="AI13">IF(ISNA($W$14),NA(),INDEX(Data_completeness!$A$13:$S$155,AN13,AC$38))</f>
        <v>0.97101000000000004</v>
      </c>
      <c r="AM13" s="299">
        <f>IF(ISERROR(AG13),NA(),VLOOKUP(AA$16,Data_completeness!$E$13:$S$155,$AC$38-4,FALSE))</f>
        <v>0.88537999999999994</v>
      </c>
      <c r="AN13" s="300">
        <f>MATCH(View_Completeness!AG13,Data_completeness!$E$13:$E$155,0)</f>
        <v>6</v>
      </c>
    </row>
    <row r="14" spans="2:40" ht="18" customHeight="1">
      <c r="C14" s="356" t="s">
        <v>583</v>
      </c>
      <c r="D14" s="357"/>
      <c r="E14" s="358"/>
      <c r="G14" s="298">
        <v>0.9</v>
      </c>
      <c r="H14" s="297" t="s">
        <v>761</v>
      </c>
      <c r="I14" s="291"/>
      <c r="W14" s="300" t="str">
        <f>INDEX(Lists!$A$131:$F$139,MATCH(View_Completeness!$C$14,Lists!$A$131:$A$139,0),5)</f>
        <v>Tumour grade</v>
      </c>
      <c r="X14" s="300" t="str">
        <f>IF(ISNA(W14),NA(),X10)</f>
        <v>E92000001</v>
      </c>
      <c r="AF14" s="303">
        <v>0.88010616847147793</v>
      </c>
      <c r="AG14" s="300" t="s">
        <v>444</v>
      </c>
      <c r="AH14" s="304">
        <f t="shared" si="0"/>
        <v>1.8801061684714779</v>
      </c>
      <c r="AI14" s="300" cm="1">
        <f t="array" ref="AI14">IF(ISNA($W$14),NA(),INDEX(Data_completeness!$A$13:$S$155,AN14,AC$38))</f>
        <v>0.96203000000000005</v>
      </c>
      <c r="AM14" s="299">
        <f>IF(ISERROR(AG14),NA(),VLOOKUP(AA$16,Data_completeness!$E$13:$S$155,$AC$38-4,FALSE))</f>
        <v>0.88537999999999994</v>
      </c>
      <c r="AN14" s="300">
        <f>MATCH(View_Completeness!AG14,Data_completeness!$E$13:$E$155,0)</f>
        <v>7</v>
      </c>
    </row>
    <row r="15" spans="2:40">
      <c r="B15" t="s">
        <v>759</v>
      </c>
      <c r="Z15" s="301" t="s">
        <v>856</v>
      </c>
      <c r="AA15" s="300" t="s">
        <v>857</v>
      </c>
      <c r="AF15" s="303">
        <v>0.65120324870437729</v>
      </c>
      <c r="AG15" s="300" t="s">
        <v>441</v>
      </c>
      <c r="AH15" s="304">
        <f t="shared" si="0"/>
        <v>1.6512032487043773</v>
      </c>
      <c r="AI15" s="300" cm="1">
        <f t="array" ref="AI15">IF(ISNA($W$14),NA(),INDEX(Data_completeness!$A$13:$S$155,AN15,AC$38))</f>
        <v>0.88505999999999996</v>
      </c>
      <c r="AM15" s="299">
        <f>IF(ISERROR(AG15),NA(),VLOOKUP(AA$16,Data_completeness!$E$13:$S$155,$AC$38-4,FALSE))</f>
        <v>0.88537999999999994</v>
      </c>
      <c r="AN15" s="300">
        <f>MATCH(View_Completeness!AG15,Data_completeness!$E$13:$E$155,0)</f>
        <v>4</v>
      </c>
    </row>
    <row r="16" spans="2:40">
      <c r="B16" s="53"/>
      <c r="Z16" s="301" t="str">
        <f>INDEX(Lists!$A$131:$I$139,MATCH(View_Completeness!$C$14,Lists!$A$131:$A$139,0),9)</f>
        <v>England and Wales</v>
      </c>
      <c r="AA16" s="300" t="str">
        <f>VLOOKUP(Z16,$AB$5:$AC$7,2,FALSE)</f>
        <v>K04000001</v>
      </c>
      <c r="AF16" s="303">
        <v>0.14814810285330315</v>
      </c>
      <c r="AG16" s="300" t="s">
        <v>57</v>
      </c>
      <c r="AH16" s="304">
        <f t="shared" si="0"/>
        <v>1.1481481028533032</v>
      </c>
      <c r="AI16" s="300" cm="1">
        <f t="array" ref="AI16">IF(ISNA($W$14),NA(),INDEX(Data_completeness!$A$13:$S$155,AN16,AC$38))</f>
        <v>0.83018999999999998</v>
      </c>
      <c r="AM16" s="299">
        <f>IF(ISERROR(AG16),NA(),VLOOKUP(AA$16,Data_completeness!$E$13:$S$155,$AC$38-4,FALSE))</f>
        <v>0.88537999999999994</v>
      </c>
      <c r="AN16" s="300">
        <f>MATCH(View_Completeness!AG16,Data_completeness!$E$13:$E$155,0)</f>
        <v>11</v>
      </c>
    </row>
    <row r="17" spans="2:40">
      <c r="B17" s="53"/>
      <c r="C17" s="121" t="s">
        <v>762</v>
      </c>
      <c r="D17" s="53">
        <f>COUNTIF(D$23:D$28,"&gt;"&amp;G14)</f>
        <v>4</v>
      </c>
      <c r="E17" s="53" t="s">
        <v>777</v>
      </c>
      <c r="AF17" s="303">
        <v>0.16025546311754968</v>
      </c>
      <c r="AG17" s="300" t="s">
        <v>69</v>
      </c>
      <c r="AH17" s="304">
        <f t="shared" si="0"/>
        <v>1.1602554631175497</v>
      </c>
      <c r="AI17" s="300" cm="1">
        <f t="array" ref="AI17">IF(ISNA($W$14),NA(),INDEX(Data_completeness!$A$13:$S$155,AN17,AC$38))</f>
        <v>0.95833000000000002</v>
      </c>
      <c r="AM17" s="299">
        <f>IF(ISERROR(AG17),NA(),VLOOKUP(AA$16,Data_completeness!$E$13:$S$155,$AC$38-4,FALSE))</f>
        <v>0.88537999999999994</v>
      </c>
      <c r="AN17" s="300">
        <f>MATCH(View_Completeness!AG17,Data_completeness!$E$13:$E$155,0)</f>
        <v>12</v>
      </c>
    </row>
    <row r="18" spans="2:40">
      <c r="B18" s="53"/>
      <c r="AF18" s="303">
        <v>0.59372231825866928</v>
      </c>
      <c r="AG18" s="300" t="s">
        <v>117</v>
      </c>
      <c r="AH18" s="304">
        <f t="shared" si="0"/>
        <v>1.5937223182586693</v>
      </c>
      <c r="AI18" s="300" cm="1">
        <f t="array" ref="AI18">IF(ISNA($W$14),NA(),INDEX(Data_completeness!$A$13:$S$155,AN18,AC$38))</f>
        <v>0.93081999999999998</v>
      </c>
      <c r="AM18" s="299">
        <f>IF(ISERROR(AG18),NA(),VLOOKUP(AA$16,Data_completeness!$E$13:$S$155,$AC$38-4,FALSE))</f>
        <v>0.88537999999999994</v>
      </c>
      <c r="AN18" s="300">
        <f>MATCH(View_Completeness!AG18,Data_completeness!$E$13:$E$155,0)</f>
        <v>13</v>
      </c>
    </row>
    <row r="19" spans="2:40" ht="15.75">
      <c r="B19" s="220" t="str">
        <f>"Table 1: Completeness of data for "&amp;C9</f>
        <v>Table 1: Completeness of data for Airedale NHS Foundation Trust</v>
      </c>
      <c r="AF19" s="303">
        <v>0.35435888891513101</v>
      </c>
      <c r="AG19" s="300" t="s">
        <v>127</v>
      </c>
      <c r="AH19" s="304">
        <f t="shared" si="0"/>
        <v>1.354358888915131</v>
      </c>
      <c r="AI19" s="300" cm="1">
        <f t="array" ref="AI19">IF(ISNA($W$14),NA(),INDEX(Data_completeness!$A$13:$S$155,AN19,AC$38))</f>
        <v>0.84211000000000003</v>
      </c>
      <c r="AM19" s="299">
        <f>IF(ISERROR(AG19),NA(),VLOOKUP(AA$16,Data_completeness!$E$13:$S$155,$AC$38-4,FALSE))</f>
        <v>0.88537999999999994</v>
      </c>
      <c r="AN19" s="300">
        <f>MATCH(View_Completeness!AG19,Data_completeness!$E$13:$E$155,0)</f>
        <v>14</v>
      </c>
    </row>
    <row r="20" spans="2:40" ht="18" customHeight="1">
      <c r="B20" s="221"/>
      <c r="C20" s="222"/>
      <c r="D20" s="223" t="s">
        <v>763</v>
      </c>
      <c r="E20" s="223" t="s">
        <v>753</v>
      </c>
      <c r="F20" s="224" t="str">
        <f>Y10</f>
        <v>England</v>
      </c>
      <c r="V20" s="301" t="s">
        <v>764</v>
      </c>
      <c r="X20" s="300" t="s">
        <v>753</v>
      </c>
      <c r="AF20" s="303">
        <v>0.35517053140657051</v>
      </c>
      <c r="AG20" s="300" t="s">
        <v>129</v>
      </c>
      <c r="AH20" s="304">
        <f t="shared" si="0"/>
        <v>1.3551705314065705</v>
      </c>
      <c r="AI20" s="300" cm="1">
        <f t="array" ref="AI20">IF(ISNA($W$14),NA(),INDEX(Data_completeness!$A$13:$S$155,AN20,AC$38))</f>
        <v>0.96774000000000004</v>
      </c>
      <c r="AM20" s="299">
        <f>IF(ISERROR(AG20),NA(),VLOOKUP(AA$16,Data_completeness!$E$13:$S$155,$AC$38-4,FALSE))</f>
        <v>0.88537999999999994</v>
      </c>
      <c r="AN20" s="300">
        <f>MATCH(View_Completeness!AG20,Data_completeness!$E$13:$E$155,0)</f>
        <v>15</v>
      </c>
    </row>
    <row r="21" spans="2:40" ht="18" customHeight="1">
      <c r="B21" s="225" t="s">
        <v>868</v>
      </c>
      <c r="C21" s="14"/>
      <c r="D21" s="320">
        <f>VLOOKUP(V$10,Data_completeness!$E$13:$S$155,$V21,FALSE)</f>
        <v>27</v>
      </c>
      <c r="E21" s="321">
        <f>IF(ISERROR(X21),"N/A",X21)</f>
        <v>358</v>
      </c>
      <c r="F21" s="322">
        <f>VLOOKUP(X$10,Data_completeness!$E$13:$S$155,$V21,FALSE)</f>
        <v>10661</v>
      </c>
      <c r="G21" s="14"/>
      <c r="V21" s="300">
        <v>3</v>
      </c>
      <c r="X21" s="307">
        <f>VLOOKUP(W$10,Data_completeness!$E$13:$S$155,$V21,FALSE)</f>
        <v>358</v>
      </c>
      <c r="AF21" s="303">
        <v>0.28963133082778292</v>
      </c>
      <c r="AG21" s="300" t="s">
        <v>230</v>
      </c>
      <c r="AH21" s="304">
        <f t="shared" si="0"/>
        <v>1.2896313308277829</v>
      </c>
      <c r="AI21" s="300" cm="1">
        <f t="array" ref="AI21">IF(ISNA($W$14),NA(),INDEX(Data_completeness!$A$13:$S$155,AN21,AC$38))</f>
        <v>0.92857000000000001</v>
      </c>
      <c r="AM21" s="299">
        <f>IF(ISERROR(AG21),NA(),VLOOKUP(AA$16,Data_completeness!$E$13:$S$155,$AC$38-4,FALSE))</f>
        <v>0.88537999999999994</v>
      </c>
      <c r="AN21" s="300">
        <f>MATCH(View_Completeness!AG21,Data_completeness!$E$13:$E$155,0)</f>
        <v>16</v>
      </c>
    </row>
    <row r="22" spans="2:40" ht="18" customHeight="1">
      <c r="B22" s="227" t="s">
        <v>867</v>
      </c>
      <c r="C22" s="228"/>
      <c r="D22" s="14"/>
      <c r="E22" s="17"/>
      <c r="F22" s="226"/>
      <c r="G22" s="14"/>
      <c r="X22" s="307"/>
      <c r="AF22" s="303">
        <v>0.94985244638219357</v>
      </c>
      <c r="AG22" s="300" t="s">
        <v>238</v>
      </c>
      <c r="AH22" s="304">
        <f t="shared" si="0"/>
        <v>1.9498524463821936</v>
      </c>
      <c r="AI22" s="300" cm="1">
        <f t="array" ref="AI22">IF(ISNA($W$14),NA(),INDEX(Data_completeness!$A$13:$S$155,AN22,AC$38))</f>
        <v>0.84745999999999999</v>
      </c>
      <c r="AM22" s="299">
        <f>IF(ISERROR(AG22),NA(),VLOOKUP(AA$16,Data_completeness!$E$13:$S$155,$AC$38-4,FALSE))</f>
        <v>0.88537999999999994</v>
      </c>
      <c r="AN22" s="300">
        <f>MATCH(View_Completeness!AG22,Data_completeness!$E$13:$E$155,0)</f>
        <v>17</v>
      </c>
    </row>
    <row r="23" spans="2:40" ht="18" customHeight="1">
      <c r="B23" s="120"/>
      <c r="C23" s="14" t="s">
        <v>585</v>
      </c>
      <c r="D23" s="229">
        <f>VLOOKUP(V$10,Data_completeness!$E$13:$S$155,$V23,FALSE)</f>
        <v>0.96296000000000004</v>
      </c>
      <c r="E23" s="230">
        <f t="shared" ref="E23" si="1">IF(ISERROR(X23),"N/A",X23)</f>
        <v>0.72067000000000003</v>
      </c>
      <c r="F23" s="216">
        <f>VLOOKUP(X$10,Data_completeness!$E$13:$S$155,$V23,FALSE)</f>
        <v>0.61251</v>
      </c>
      <c r="G23" s="14"/>
      <c r="V23" s="300">
        <v>4</v>
      </c>
      <c r="W23" s="307" t="s">
        <v>585</v>
      </c>
      <c r="X23" s="300">
        <f>VLOOKUP(W$10,Data_completeness!$E$13:$S$155,$V23,FALSE)</f>
        <v>0.72067000000000003</v>
      </c>
      <c r="AF23" s="303">
        <v>0.75729140883487367</v>
      </c>
      <c r="AG23" s="300" t="s">
        <v>193</v>
      </c>
      <c r="AH23" s="304">
        <f t="shared" si="0"/>
        <v>1.7572914088348737</v>
      </c>
      <c r="AI23" s="300" cm="1">
        <f t="array" ref="AI23">IF(ISNA($W$14),NA(),INDEX(Data_completeness!$A$13:$S$155,AN23,AC$38))</f>
        <v>0.87838000000000005</v>
      </c>
      <c r="AM23" s="299">
        <f>IF(ISERROR(AG23),NA(),VLOOKUP(AA$16,Data_completeness!$E$13:$S$155,$AC$38-4,FALSE))</f>
        <v>0.88537999999999994</v>
      </c>
      <c r="AN23" s="300">
        <f>MATCH(View_Completeness!AG23,Data_completeness!$E$13:$E$155,0)</f>
        <v>125</v>
      </c>
    </row>
    <row r="24" spans="2:40" ht="18" customHeight="1">
      <c r="B24" s="120"/>
      <c r="C24" s="14" t="s">
        <v>584</v>
      </c>
      <c r="D24" s="229">
        <f>VLOOKUP(V$10,Data_completeness!$E$13:$S$155,$V24,FALSE)</f>
        <v>0.96296000000000004</v>
      </c>
      <c r="E24" s="230">
        <f t="shared" ref="E24:E29" si="2">IF(ISERROR(X24),"N/A",X24)</f>
        <v>0.91341000000000006</v>
      </c>
      <c r="F24" s="216">
        <f>VLOOKUP(X$10,Data_completeness!$E$13:$S$155,$V24,FALSE)</f>
        <v>0.67047999999999996</v>
      </c>
      <c r="G24" s="14"/>
      <c r="V24" s="300">
        <v>5</v>
      </c>
      <c r="W24" s="307" t="s">
        <v>584</v>
      </c>
      <c r="X24" s="300">
        <f>VLOOKUP(W$10,Data_completeness!$E$13:$S$155,$V24,FALSE)</f>
        <v>0.91341000000000006</v>
      </c>
      <c r="AF24" s="303">
        <v>0.54491887025715502</v>
      </c>
      <c r="AG24" s="300" t="s">
        <v>85</v>
      </c>
      <c r="AH24" s="304">
        <f t="shared" si="0"/>
        <v>1.544918870257155</v>
      </c>
      <c r="AI24" s="300" cm="1">
        <f t="array" ref="AI24">IF(ISNA($W$14),NA(),INDEX(Data_completeness!$A$13:$S$155,AN24,AC$38))</f>
        <v>0.93023</v>
      </c>
      <c r="AM24" s="299">
        <f>IF(ISERROR(AG24),NA(),VLOOKUP(AA$16,Data_completeness!$E$13:$S$155,$AC$38-4,FALSE))</f>
        <v>0.88537999999999994</v>
      </c>
      <c r="AN24" s="300">
        <f>MATCH(View_Completeness!AG24,Data_completeness!$E$13:$E$155,0)</f>
        <v>126</v>
      </c>
    </row>
    <row r="25" spans="2:40" ht="18" customHeight="1">
      <c r="B25" s="120"/>
      <c r="C25" s="14" t="s">
        <v>582</v>
      </c>
      <c r="D25" s="229">
        <f>VLOOKUP(V$10,Data_completeness!$E$13:$S$155,$V25,FALSE)</f>
        <v>0.92593000000000003</v>
      </c>
      <c r="E25" s="230">
        <f t="shared" si="2"/>
        <v>0.88827</v>
      </c>
      <c r="F25" s="216">
        <f>VLOOKUP(X$10,Data_completeness!$E$13:$S$155,$V25,FALSE)</f>
        <v>0.88312999999999997</v>
      </c>
      <c r="G25" s="14"/>
      <c r="V25" s="300">
        <v>10</v>
      </c>
      <c r="W25" s="307" t="s">
        <v>582</v>
      </c>
      <c r="X25" s="300">
        <f>VLOOKUP(W$10,Data_completeness!$E$13:$S$155,$V25,FALSE)</f>
        <v>0.88827</v>
      </c>
      <c r="AF25" s="303">
        <v>0.55204427812048174</v>
      </c>
      <c r="AG25" s="300" t="s">
        <v>200</v>
      </c>
      <c r="AH25" s="304">
        <f t="shared" si="0"/>
        <v>1.5520442781204817</v>
      </c>
      <c r="AI25" s="300" cm="1">
        <f t="array" ref="AI25">IF(ISNA($W$14),NA(),INDEX(Data_completeness!$A$13:$S$155,AN25,AC$38))</f>
        <v>0.86250000000000004</v>
      </c>
      <c r="AM25" s="299">
        <f>IF(ISERROR(AG25),NA(),VLOOKUP(AA$16,Data_completeness!$E$13:$S$155,$AC$38-4,FALSE))</f>
        <v>0.88537999999999994</v>
      </c>
      <c r="AN25" s="300">
        <f>MATCH(View_Completeness!AG25,Data_completeness!$E$13:$E$155,0)</f>
        <v>127</v>
      </c>
    </row>
    <row r="26" spans="2:40" ht="18" customHeight="1">
      <c r="B26" s="120"/>
      <c r="C26" s="14" t="s">
        <v>580</v>
      </c>
      <c r="D26" s="229">
        <f>VLOOKUP(V$10,Data_completeness!$E$13:$S$155,$V26,FALSE)</f>
        <v>1</v>
      </c>
      <c r="E26" s="230">
        <f t="shared" si="2"/>
        <v>0.87988999999999995</v>
      </c>
      <c r="F26" s="216">
        <f>VLOOKUP(X$10,Data_completeness!$E$13:$S$155,$V26,FALSE)</f>
        <v>0.86699000000000004</v>
      </c>
      <c r="G26" s="14"/>
      <c r="V26" s="300">
        <v>9</v>
      </c>
      <c r="W26" s="307" t="s">
        <v>580</v>
      </c>
      <c r="X26" s="300">
        <f>VLOOKUP(W$10,Data_completeness!$E$13:$S$155,$V26,FALSE)</f>
        <v>0.87988999999999995</v>
      </c>
      <c r="AF26" s="303">
        <v>3.9867194155011276E-2</v>
      </c>
      <c r="AG26" s="300" t="s">
        <v>175</v>
      </c>
      <c r="AH26" s="304">
        <f t="shared" si="0"/>
        <v>1.0398671941550113</v>
      </c>
      <c r="AI26" s="300" cm="1">
        <f t="array" ref="AI26">IF(ISNA($W$14),NA(),INDEX(Data_completeness!$A$13:$S$155,AN26,AC$38))</f>
        <v>0.82191999999999998</v>
      </c>
      <c r="AM26" s="299">
        <f>IF(ISERROR(AG26),NA(),VLOOKUP(AA$16,Data_completeness!$E$13:$S$155,$AC$38-4,FALSE))</f>
        <v>0.88537999999999994</v>
      </c>
      <c r="AN26" s="300">
        <f>MATCH(View_Completeness!AG26,Data_completeness!$E$13:$E$155,0)</f>
        <v>128</v>
      </c>
    </row>
    <row r="27" spans="2:40" ht="18" customHeight="1">
      <c r="B27" s="120"/>
      <c r="C27" s="14" t="s">
        <v>578</v>
      </c>
      <c r="D27" s="229">
        <f>VLOOKUP(V$10,Data_completeness!$E$13:$S$155,$V27,FALSE)</f>
        <v>0.81481000000000003</v>
      </c>
      <c r="E27" s="230">
        <f t="shared" si="2"/>
        <v>0.66479999999999995</v>
      </c>
      <c r="F27" s="216">
        <f>VLOOKUP(X$10,Data_completeness!$E$13:$S$155,$V27,FALSE)</f>
        <v>0.58794000000000002</v>
      </c>
      <c r="G27" s="14"/>
      <c r="V27" s="300">
        <v>6</v>
      </c>
      <c r="W27" s="307" t="s">
        <v>578</v>
      </c>
      <c r="X27" s="300">
        <f>VLOOKUP(W$10,Data_completeness!$E$13:$S$155,$V27,FALSE)</f>
        <v>0.66479999999999995</v>
      </c>
      <c r="AF27" s="303">
        <v>0.79728731382532336</v>
      </c>
      <c r="AG27" s="300" t="s">
        <v>201</v>
      </c>
      <c r="AH27" s="304">
        <f t="shared" si="0"/>
        <v>1.7972873138253234</v>
      </c>
      <c r="AI27" s="300" cm="1">
        <f t="array" ref="AI27">IF(ISNA($W$14),NA(),INDEX(Data_completeness!$A$13:$S$155,AN27,AC$38))</f>
        <v>0.89109000000000005</v>
      </c>
      <c r="AM27" s="299">
        <f>IF(ISERROR(AG27),NA(),VLOOKUP(AA$16,Data_completeness!$E$13:$S$155,$AC$38-4,FALSE))</f>
        <v>0.88537999999999994</v>
      </c>
      <c r="AN27" s="300">
        <f>MATCH(View_Completeness!AG27,Data_completeness!$E$13:$E$155,0)</f>
        <v>129</v>
      </c>
    </row>
    <row r="28" spans="2:40" ht="18" customHeight="1">
      <c r="B28" s="120"/>
      <c r="C28" s="14" t="s">
        <v>576</v>
      </c>
      <c r="D28" s="229">
        <f>VLOOKUP(V$10,Data_completeness!$E$13:$S$155,$V28,FALSE)</f>
        <v>0.85185</v>
      </c>
      <c r="E28" s="230">
        <f t="shared" si="2"/>
        <v>0.73184000000000005</v>
      </c>
      <c r="F28" s="216">
        <f>VLOOKUP(X$10,Data_completeness!$E$13:$S$155,$V28,FALSE)</f>
        <v>0.73285999999999996</v>
      </c>
      <c r="G28" s="14"/>
      <c r="V28" s="300">
        <v>7</v>
      </c>
      <c r="W28" s="307" t="s">
        <v>576</v>
      </c>
      <c r="X28" s="300">
        <f>VLOOKUP(W$10,Data_completeness!$E$13:$S$155,$V28,FALSE)</f>
        <v>0.73184000000000005</v>
      </c>
      <c r="AF28" s="303">
        <v>0.18247418884121536</v>
      </c>
      <c r="AG28" s="300" t="s">
        <v>185</v>
      </c>
      <c r="AH28" s="304">
        <f t="shared" si="0"/>
        <v>1.1824741888412154</v>
      </c>
      <c r="AI28" s="300" cm="1">
        <f t="array" ref="AI28">IF(ISNA($W$14),NA(),INDEX(Data_completeness!$A$13:$S$155,AN28,AC$38))</f>
        <v>0.85185</v>
      </c>
      <c r="AM28" s="299">
        <f>IF(ISERROR(AG28),NA(),VLOOKUP(AA$16,Data_completeness!$E$13:$S$155,$AC$38-4,FALSE))</f>
        <v>0.88537999999999994</v>
      </c>
      <c r="AN28" s="300">
        <f>MATCH(View_Completeness!AG28,Data_completeness!$E$13:$E$155,0)</f>
        <v>130</v>
      </c>
    </row>
    <row r="29" spans="2:40" ht="18" customHeight="1">
      <c r="B29" s="119"/>
      <c r="C29" s="231" t="s">
        <v>574</v>
      </c>
      <c r="D29" s="232">
        <f>VLOOKUP(V$10,Data_completeness!$E$13:$S$155,$V29,FALSE)</f>
        <v>0.70369999999999999</v>
      </c>
      <c r="E29" s="233">
        <f t="shared" si="2"/>
        <v>0.62848999999999999</v>
      </c>
      <c r="F29" s="234">
        <f>VLOOKUP(X$10,Data_completeness!$E$13:$S$155,$V29,FALSE)</f>
        <v>0.46139999999999998</v>
      </c>
      <c r="G29" s="14"/>
      <c r="V29" s="300">
        <v>8</v>
      </c>
      <c r="W29" s="307" t="s">
        <v>574</v>
      </c>
      <c r="X29" s="300">
        <f>VLOOKUP(W$10,Data_completeness!$E$13:$S$155,$V29,FALSE)</f>
        <v>0.62848999999999999</v>
      </c>
      <c r="AF29" s="303">
        <v>0.99272966463028345</v>
      </c>
      <c r="AG29" s="300" t="s">
        <v>210</v>
      </c>
      <c r="AH29" s="304">
        <f t="shared" si="0"/>
        <v>1.9927296646302834</v>
      </c>
      <c r="AI29" s="300" cm="1">
        <f t="array" ref="AI29">IF(ISNA($W$14),NA(),INDEX(Data_completeness!$A$13:$S$155,AN29,AC$38))</f>
        <v>0.85116000000000003</v>
      </c>
      <c r="AM29" s="299">
        <f>IF(ISERROR(AG29),NA(),VLOOKUP(AA$16,Data_completeness!$E$13:$S$155,$AC$38-4,FALSE))</f>
        <v>0.88537999999999994</v>
      </c>
      <c r="AN29" s="300">
        <f>MATCH(View_Completeness!AG29,Data_completeness!$E$13:$E$155,0)</f>
        <v>131</v>
      </c>
    </row>
    <row r="30" spans="2:40" ht="18" customHeight="1">
      <c r="G30" s="14"/>
      <c r="AF30" s="303">
        <v>0.18578941564389329</v>
      </c>
      <c r="AG30" s="300" t="s">
        <v>212</v>
      </c>
      <c r="AH30" s="304">
        <f t="shared" si="0"/>
        <v>1.1857894156438933</v>
      </c>
      <c r="AI30" s="300" cm="1">
        <f t="array" ref="AI30">IF(ISNA($W$14),NA(),INDEX(Data_completeness!$A$13:$S$155,AN30,AC$38))</f>
        <v>0.93938999999999995</v>
      </c>
      <c r="AM30" s="299">
        <f>IF(ISERROR(AG30),NA(),VLOOKUP(AA$16,Data_completeness!$E$13:$S$155,$AC$38-4,FALSE))</f>
        <v>0.88537999999999994</v>
      </c>
      <c r="AN30" s="300">
        <f>MATCH(View_Completeness!AG30,Data_completeness!$E$13:$E$155,0)</f>
        <v>132</v>
      </c>
    </row>
    <row r="31" spans="2:40" ht="18" customHeight="1">
      <c r="C31" t="s">
        <v>765</v>
      </c>
      <c r="G31" s="14"/>
      <c r="X31" s="299"/>
      <c r="AF31" s="303">
        <v>8.4623897264353154E-2</v>
      </c>
      <c r="AG31" s="300" t="s">
        <v>222</v>
      </c>
      <c r="AH31" s="304">
        <f t="shared" si="0"/>
        <v>1.0846238972643532</v>
      </c>
      <c r="AI31" s="300" cm="1">
        <f t="array" ref="AI31">IF(ISNA($W$14),NA(),INDEX(Data_completeness!$A$13:$S$155,AN31,AC$38))</f>
        <v>0.84906000000000004</v>
      </c>
      <c r="AM31" s="299">
        <f>IF(ISERROR(AG31),NA(),VLOOKUP(AA$16,Data_completeness!$E$13:$S$155,$AC$38-4,FALSE))</f>
        <v>0.88537999999999994</v>
      </c>
      <c r="AN31" s="300">
        <f>MATCH(View_Completeness!AG31,Data_completeness!$E$13:$E$155,0)</f>
        <v>133</v>
      </c>
    </row>
    <row r="32" spans="2:40" ht="18" customHeight="1">
      <c r="G32" s="14"/>
      <c r="X32" s="299"/>
      <c r="AF32" s="303">
        <v>2.7406959239857365E-3</v>
      </c>
      <c r="AG32" s="300" t="s">
        <v>228</v>
      </c>
      <c r="AH32" s="304">
        <f t="shared" si="0"/>
        <v>1.0027406959239857</v>
      </c>
      <c r="AI32" s="300" cm="1">
        <f t="array" ref="AI32">IF(ISNA($W$14),NA(),INDEX(Data_completeness!$A$13:$S$155,AN32,AC$38))</f>
        <v>0.84091000000000005</v>
      </c>
      <c r="AM32" s="299">
        <f>IF(ISERROR(AG32),NA(),VLOOKUP(AA$16,Data_completeness!$E$13:$S$155,$AC$38-4,FALSE))</f>
        <v>0.88537999999999994</v>
      </c>
      <c r="AN32" s="300">
        <f>MATCH(View_Completeness!AG32,Data_completeness!$E$13:$E$155,0)</f>
        <v>134</v>
      </c>
    </row>
    <row r="33" spans="2:40" ht="18" customHeight="1">
      <c r="B33" s="220" t="str">
        <f>"Table 2: Completeness of data for NHS breast units within "&amp;W12</f>
        <v>Table 2: Completeness of data for NHS breast units within the West Yorkshire and Harrogate Cancer Alliance</v>
      </c>
      <c r="C33" s="236"/>
      <c r="D33" s="235"/>
      <c r="E33" s="235"/>
      <c r="F33" s="235"/>
      <c r="G33" s="14"/>
      <c r="X33" s="299"/>
      <c r="AF33" s="303">
        <v>0.20066927489643493</v>
      </c>
      <c r="AG33" s="300" t="s">
        <v>240</v>
      </c>
      <c r="AH33" s="304">
        <f t="shared" si="0"/>
        <v>1.2006692748964349</v>
      </c>
      <c r="AI33" s="300" cm="1">
        <f t="array" ref="AI33">IF(ISNA($W$14),NA(),INDEX(Data_completeness!$A$13:$S$155,AN33,AC$38))</f>
        <v>0.87705</v>
      </c>
      <c r="AM33" s="299">
        <f>IF(ISERROR(AG33),NA(),VLOOKUP(AA$16,Data_completeness!$E$13:$S$155,$AC$38-4,FALSE))</f>
        <v>0.88537999999999994</v>
      </c>
      <c r="AN33" s="300">
        <f>MATCH(View_Completeness!AG33,Data_completeness!$E$13:$E$155,0)</f>
        <v>135</v>
      </c>
    </row>
    <row r="34" spans="2:40" ht="18" customHeight="1">
      <c r="B34" s="237"/>
      <c r="C34" s="238" t="str">
        <f>"on the metric: "&amp;C14</f>
        <v>on the metric: Data completeness for tumour grade</v>
      </c>
      <c r="D34" s="239"/>
      <c r="E34" s="239"/>
      <c r="F34" s="239"/>
      <c r="G34" s="14"/>
      <c r="X34" s="299"/>
      <c r="AD34" s="308" t="s">
        <v>1</v>
      </c>
      <c r="AF34" s="303">
        <v>0.60455332665895867</v>
      </c>
      <c r="AG34" s="300" t="s">
        <v>244</v>
      </c>
      <c r="AH34" s="304">
        <f t="shared" si="0"/>
        <v>1.6045533266589587</v>
      </c>
      <c r="AI34" s="300" cm="1">
        <f t="array" ref="AI34">IF(ISNA($W$14),NA(),INDEX(Data_completeness!$A$13:$S$155,AN34,AC$38))</f>
        <v>0.83333000000000002</v>
      </c>
      <c r="AM34" s="299">
        <f>IF(ISERROR(AG34),NA(),VLOOKUP(AA$16,Data_completeness!$E$13:$S$155,$AC$38-4,FALSE))</f>
        <v>0.88537999999999994</v>
      </c>
      <c r="AN34" s="300">
        <f>MATCH(View_Completeness!AG34,Data_completeness!$E$13:$E$155,0)</f>
        <v>136</v>
      </c>
    </row>
    <row r="35" spans="2:40" ht="18" customHeight="1">
      <c r="B35" s="360" t="s">
        <v>529</v>
      </c>
      <c r="C35" s="362" t="s">
        <v>741</v>
      </c>
      <c r="D35" s="364"/>
      <c r="E35" s="366" t="s">
        <v>815</v>
      </c>
      <c r="F35" s="240" t="s">
        <v>766</v>
      </c>
      <c r="AC35" s="301" t="s">
        <v>866</v>
      </c>
      <c r="AD35" s="309">
        <f>$G$14</f>
        <v>0.9</v>
      </c>
      <c r="AF35" s="303">
        <v>6.0307847824222272E-2</v>
      </c>
      <c r="AG35" s="300" t="s">
        <v>91</v>
      </c>
      <c r="AH35" s="304">
        <f t="shared" si="0"/>
        <v>1.0603078478242223</v>
      </c>
      <c r="AI35" s="300" cm="1">
        <f t="array" ref="AI35">IF(ISNA($W$14),NA(),INDEX(Data_completeness!$A$13:$S$155,AN35,AC$38))</f>
        <v>0.88234999999999997</v>
      </c>
      <c r="AM35" s="299">
        <f>IF(ISERROR(AG35),NA(),VLOOKUP(AA$16,Data_completeness!$E$13:$S$155,$AC$38-4,FALSE))</f>
        <v>0.88537999999999994</v>
      </c>
      <c r="AN35" s="300">
        <f>MATCH(View_Completeness!AG35,Data_completeness!$E$13:$E$155,0)</f>
        <v>87</v>
      </c>
    </row>
    <row r="36" spans="2:40">
      <c r="B36" s="361"/>
      <c r="C36" s="363"/>
      <c r="D36" s="365"/>
      <c r="E36" s="367"/>
      <c r="F36" s="241" t="str">
        <f>IF(J22="N/A","","Target (%): "&amp;$G$14*100)</f>
        <v>Target (%): 90</v>
      </c>
      <c r="AF36" s="303">
        <v>0.62227784074106829</v>
      </c>
      <c r="AG36" s="300" t="s">
        <v>107</v>
      </c>
      <c r="AH36" s="304">
        <f t="shared" si="0"/>
        <v>1.6222778407410683</v>
      </c>
      <c r="AI36" s="300" cm="1">
        <f t="array" ref="AI36">IF(ISNA($W$14),NA(),INDEX(Data_completeness!$A$13:$S$155,AN36,AC$38))</f>
        <v>0.91241000000000005</v>
      </c>
      <c r="AM36" s="299">
        <f>IF(ISERROR(AG36),NA(),VLOOKUP(AA$16,Data_completeness!$E$13:$S$155,$AC$38-4,FALSE))</f>
        <v>0.88537999999999994</v>
      </c>
      <c r="AN36" s="300">
        <f>MATCH(View_Completeness!AG36,Data_completeness!$E$13:$E$155,0)</f>
        <v>88</v>
      </c>
    </row>
    <row r="37" spans="2:40">
      <c r="B37" s="242" t="str">
        <f t="shared" ref="B37:B47" si="3">IF(ISERROR(Y38),"",Y38)</f>
        <v>RCF</v>
      </c>
      <c r="C37" s="354" t="str">
        <f t="shared" ref="C37:C47" si="4">IF(ISERROR(X38),"",X38)</f>
        <v>Airedale NHS Foundation Trust</v>
      </c>
      <c r="D37" s="354"/>
      <c r="E37" s="243">
        <f t="shared" ref="E37:E47" si="5">IF(ISERROR(Z38),"",Z38)</f>
        <v>27</v>
      </c>
      <c r="F37" s="244">
        <f t="shared" ref="F37:F47" si="6">IF(ISERROR(AA38),"",AA38)</f>
        <v>0.92593000000000003</v>
      </c>
      <c r="V37" s="300" t="s">
        <v>764</v>
      </c>
      <c r="W37" s="300" t="s">
        <v>767</v>
      </c>
      <c r="X37" s="300" t="s">
        <v>261</v>
      </c>
      <c r="Y37" s="300" t="s">
        <v>529</v>
      </c>
      <c r="Z37" s="300" t="s">
        <v>768</v>
      </c>
      <c r="AA37" s="300" t="s">
        <v>769</v>
      </c>
      <c r="AB37" s="300" t="s">
        <v>770</v>
      </c>
      <c r="AC37" s="300" t="s">
        <v>771</v>
      </c>
      <c r="AD37" s="300" t="s">
        <v>755</v>
      </c>
      <c r="AF37" s="303">
        <v>0.24680090647297703</v>
      </c>
      <c r="AG37" s="300" t="s">
        <v>115</v>
      </c>
      <c r="AH37" s="304">
        <f t="shared" si="0"/>
        <v>1.246800906472977</v>
      </c>
      <c r="AI37" s="300" cm="1">
        <f t="array" ref="AI37">IF(ISNA($W$14),NA(),INDEX(Data_completeness!$A$13:$S$155,AN37,AC$38))</f>
        <v>0.92771000000000003</v>
      </c>
      <c r="AM37" s="299">
        <f>IF(ISERROR(AG37),NA(),VLOOKUP(AA$16,Data_completeness!$E$13:$S$155,$AC$38-4,FALSE))</f>
        <v>0.88537999999999994</v>
      </c>
      <c r="AN37" s="300">
        <f>MATCH(View_Completeness!AG37,Data_completeness!$E$13:$E$155,0)</f>
        <v>89</v>
      </c>
    </row>
    <row r="38" spans="2:40" ht="18" customHeight="1">
      <c r="B38" s="242" t="str">
        <f t="shared" si="3"/>
        <v>RAE</v>
      </c>
      <c r="C38" s="355" t="str">
        <f t="shared" si="4"/>
        <v>Bradford Teaching Hospitals NHS Foundation Trust</v>
      </c>
      <c r="D38" s="355"/>
      <c r="E38" s="243">
        <f t="shared" si="5"/>
        <v>49</v>
      </c>
      <c r="F38" s="244">
        <f t="shared" si="6"/>
        <v>0.87755000000000005</v>
      </c>
      <c r="G38" s="235"/>
      <c r="V38" s="301">
        <v>1</v>
      </c>
      <c r="W38" s="300" t="str">
        <f>V38&amp;"x"&amp;RIGHT(W$10,3)</f>
        <v>1x030</v>
      </c>
      <c r="X38" s="302" t="str">
        <f>IFERROR(INDEX(Lists!$A$2:$H$122,MATCH(View_Completeness!$W38,Lists!$G$2:$G$122,0),1),"")</f>
        <v>Airedale NHS Foundation Trust</v>
      </c>
      <c r="Y38" s="300" t="str">
        <f>IFERROR(INDEX(Lists!$A$2:$H$122,MATCH(View_Completeness!$W38,Lists!$G$2:$G$122,0),2),"")</f>
        <v>RCF</v>
      </c>
      <c r="Z38" s="300" cm="1">
        <f t="array" ref="Z38">IFERROR(INDEX(Data_completeness!$A$13:S$155,AD38,AB38),"")</f>
        <v>27</v>
      </c>
      <c r="AA38" s="310" cm="1">
        <f t="array" ref="AA38">IFERROR(INDEX(Data_completeness!$A$13:S$155,AD38,AC38),"")</f>
        <v>0.92593000000000003</v>
      </c>
      <c r="AB38" s="302">
        <f>VLOOKUP(View_Completeness!C$14,Lists!$A$130:$C$140,3,FALSE)</f>
        <v>7</v>
      </c>
      <c r="AC38" s="302">
        <f>VLOOKUP(View_Completeness!C$14,Lists!$A$130:$B$140,2,FALSE)</f>
        <v>14</v>
      </c>
      <c r="AD38" s="300">
        <f>IFERROR(MATCH(View_Completeness!Y38,Data_completeness!$E$13:$E$155,0),"")</f>
        <v>138</v>
      </c>
      <c r="AF38" s="303">
        <v>0.97699631695622413</v>
      </c>
      <c r="AG38" s="300" t="s">
        <v>63</v>
      </c>
      <c r="AH38" s="304">
        <f t="shared" si="0"/>
        <v>1.9769963169562241</v>
      </c>
      <c r="AI38" s="300" cm="1">
        <f t="array" ref="AI38">IF(ISNA($W$14),NA(),INDEX(Data_completeness!$A$13:$S$155,AN38,AC$38))</f>
        <v>0.93220000000000003</v>
      </c>
      <c r="AM38" s="299">
        <f>IF(ISERROR(AG38),NA(),VLOOKUP(AA$16,Data_completeness!$E$13:$S$155,$AC$38-4,FALSE))</f>
        <v>0.88537999999999994</v>
      </c>
      <c r="AN38" s="300">
        <f>MATCH(View_Completeness!AG38,Data_completeness!$E$13:$E$155,0)</f>
        <v>50</v>
      </c>
    </row>
    <row r="39" spans="2:40" ht="18" customHeight="1">
      <c r="B39" s="242" t="str">
        <f t="shared" si="3"/>
        <v>RWY</v>
      </c>
      <c r="C39" s="355" t="str">
        <f t="shared" si="4"/>
        <v>Calderdale and Huddersfield NHS Foundation Trust</v>
      </c>
      <c r="D39" s="355"/>
      <c r="E39" s="243">
        <f t="shared" si="5"/>
        <v>62</v>
      </c>
      <c r="F39" s="244">
        <f t="shared" si="6"/>
        <v>0.83870999999999996</v>
      </c>
      <c r="G39" s="235"/>
      <c r="V39" s="300">
        <v>2</v>
      </c>
      <c r="W39" s="300" t="str">
        <f t="shared" ref="W39:W50" si="7">V39&amp;"x"&amp;RIGHT(W$10,3)</f>
        <v>2x030</v>
      </c>
      <c r="X39" s="302" t="str">
        <f>IFERROR(INDEX(Lists!$A$2:$H$122,MATCH(View_Completeness!$W39,Lists!$G$2:$G$122,0),1),"")</f>
        <v>Bradford Teaching Hospitals NHS Foundation Trust</v>
      </c>
      <c r="Y39" s="300" t="str">
        <f>IFERROR(INDEX(Lists!$A$2:$H$122,MATCH(View_Completeness!$W39,Lists!$G$2:$G$122,0),2),"")</f>
        <v>RAE</v>
      </c>
      <c r="Z39" s="300" cm="1">
        <f t="array" ref="Z39">IFERROR(INDEX(Data_completeness!$A$13:S$155,AD39,AB39),"")</f>
        <v>49</v>
      </c>
      <c r="AA39" s="310" cm="1">
        <f t="array" ref="AA39">IFERROR(INDEX(Data_completeness!$A$13:S$155,AD39,AC39),"")</f>
        <v>0.87755000000000005</v>
      </c>
      <c r="AB39" s="302">
        <f>VLOOKUP(View_Completeness!C$14,Lists!$A$130:$C$140,3,FALSE)</f>
        <v>7</v>
      </c>
      <c r="AC39" s="302">
        <f>VLOOKUP(View_Completeness!C$14,Lists!$A$130:$B$140,2,FALSE)</f>
        <v>14</v>
      </c>
      <c r="AD39" s="300">
        <f>IFERROR(MATCH(View_Completeness!Y39,Data_completeness!$E$13:$E$155,0),"")</f>
        <v>139</v>
      </c>
      <c r="AF39" s="303">
        <v>0.98950262408889422</v>
      </c>
      <c r="AG39" s="300" t="s">
        <v>71</v>
      </c>
      <c r="AH39" s="304">
        <f t="shared" si="0"/>
        <v>1.9895026240888942</v>
      </c>
      <c r="AI39" s="300" cm="1">
        <f t="array" ref="AI39">IF(ISNA($W$14),NA(),INDEX(Data_completeness!$A$13:$S$155,AN39,AC$38))</f>
        <v>0.86046999999999996</v>
      </c>
      <c r="AM39" s="299">
        <f>IF(ISERROR(AG39),NA(),VLOOKUP(AA$16,Data_completeness!$E$13:$S$155,$AC$38-4,FALSE))</f>
        <v>0.88537999999999994</v>
      </c>
      <c r="AN39" s="300">
        <f>MATCH(View_Completeness!AG39,Data_completeness!$E$13:$E$155,0)</f>
        <v>51</v>
      </c>
    </row>
    <row r="40" spans="2:40" ht="18" customHeight="1">
      <c r="B40" s="242" t="str">
        <f t="shared" si="3"/>
        <v>RCD</v>
      </c>
      <c r="C40" s="355" t="str">
        <f t="shared" si="4"/>
        <v>Harrogate and District NHS Foundation Trust</v>
      </c>
      <c r="D40" s="355"/>
      <c r="E40" s="243">
        <f t="shared" si="5"/>
        <v>29</v>
      </c>
      <c r="F40" s="244">
        <f t="shared" si="6"/>
        <v>0.79310000000000003</v>
      </c>
      <c r="G40" s="239"/>
      <c r="V40" s="300">
        <v>3</v>
      </c>
      <c r="W40" s="300" t="str">
        <f t="shared" si="7"/>
        <v>3x030</v>
      </c>
      <c r="X40" s="302" t="str">
        <f>IFERROR(INDEX(Lists!$A$2:$H$122,MATCH(View_Completeness!$W40,Lists!$G$2:$G$122,0),1),"")</f>
        <v>Calderdale and Huddersfield NHS Foundation Trust</v>
      </c>
      <c r="Y40" s="300" t="str">
        <f>IFERROR(INDEX(Lists!$A$2:$H$122,MATCH(View_Completeness!$W40,Lists!$G$2:$G$122,0),2),"")</f>
        <v>RWY</v>
      </c>
      <c r="Z40" s="300" cm="1">
        <f t="array" ref="Z40">IFERROR(INDEX(Data_completeness!$A$13:S$155,AD40,AB40),"")</f>
        <v>62</v>
      </c>
      <c r="AA40" s="310" cm="1">
        <f t="array" ref="AA40">IFERROR(INDEX(Data_completeness!$A$13:S$155,AD40,AC40),"")</f>
        <v>0.83870999999999996</v>
      </c>
      <c r="AB40" s="302">
        <f>VLOOKUP(View_Completeness!C$14,Lists!$A$130:$C$140,3,FALSE)</f>
        <v>7</v>
      </c>
      <c r="AC40" s="302">
        <f>VLOOKUP(View_Completeness!C$14,Lists!$A$130:$B$140,2,FALSE)</f>
        <v>14</v>
      </c>
      <c r="AD40" s="300">
        <f>IFERROR(MATCH(View_Completeness!Y40,Data_completeness!$E$13:$E$155,0),"")</f>
        <v>140</v>
      </c>
      <c r="AF40" s="303">
        <v>9.1965750451275419E-2</v>
      </c>
      <c r="AG40" s="300" t="s">
        <v>121</v>
      </c>
      <c r="AH40" s="304">
        <f t="shared" si="0"/>
        <v>1.0919657504512754</v>
      </c>
      <c r="AI40" s="300" cm="1">
        <f t="array" ref="AI40">IF(ISNA($W$14),NA(),INDEX(Data_completeness!$A$13:$S$155,AN40,AC$38))</f>
        <v>0.89393999999999996</v>
      </c>
      <c r="AM40" s="299">
        <f>IF(ISERROR(AG40),NA(),VLOOKUP(AA$16,Data_completeness!$E$13:$S$155,$AC$38-4,FALSE))</f>
        <v>0.88537999999999994</v>
      </c>
      <c r="AN40" s="300">
        <f>MATCH(View_Completeness!AG40,Data_completeness!$E$13:$E$155,0)</f>
        <v>52</v>
      </c>
    </row>
    <row r="41" spans="2:40" ht="18" customHeight="1">
      <c r="B41" s="242" t="str">
        <f t="shared" si="3"/>
        <v>RR8</v>
      </c>
      <c r="C41" s="355" t="str">
        <f t="shared" si="4"/>
        <v>Leeds Teaching Hospitals NHS Trust</v>
      </c>
      <c r="D41" s="355"/>
      <c r="E41" s="243">
        <f t="shared" si="5"/>
        <v>109</v>
      </c>
      <c r="F41" s="244">
        <f t="shared" si="6"/>
        <v>0.89907999999999999</v>
      </c>
      <c r="V41" s="300">
        <v>4</v>
      </c>
      <c r="W41" s="300" t="str">
        <f t="shared" si="7"/>
        <v>4x030</v>
      </c>
      <c r="X41" s="302" t="str">
        <f>IFERROR(INDEX(Lists!$A$2:$H$122,MATCH(View_Completeness!$W41,Lists!$G$2:$G$122,0),1),"")</f>
        <v>Harrogate and District NHS Foundation Trust</v>
      </c>
      <c r="Y41" s="300" t="str">
        <f>IFERROR(INDEX(Lists!$A$2:$H$122,MATCH(View_Completeness!$W41,Lists!$G$2:$G$122,0),2),"")</f>
        <v>RCD</v>
      </c>
      <c r="Z41" s="300" cm="1">
        <f t="array" ref="Z41">IFERROR(INDEX(Data_completeness!$A$13:S$155,AD41,AB41),"")</f>
        <v>29</v>
      </c>
      <c r="AA41" s="310" cm="1">
        <f t="array" ref="AA41">IFERROR(INDEX(Data_completeness!$A$13:S$155,AD41,AC41),"")</f>
        <v>0.79310000000000003</v>
      </c>
      <c r="AB41" s="302">
        <f>VLOOKUP(View_Completeness!C$14,Lists!$A$130:$C$140,3,FALSE)</f>
        <v>7</v>
      </c>
      <c r="AC41" s="302">
        <f>VLOOKUP(View_Completeness!C$14,Lists!$A$130:$B$140,2,FALSE)</f>
        <v>14</v>
      </c>
      <c r="AD41" s="300">
        <f>IFERROR(MATCH(View_Completeness!Y41,Data_completeness!$E$13:$E$155,0),"")</f>
        <v>141</v>
      </c>
      <c r="AF41" s="303">
        <v>0.55983027937140806</v>
      </c>
      <c r="AG41" s="300" t="s">
        <v>125</v>
      </c>
      <c r="AH41" s="304">
        <f t="shared" si="0"/>
        <v>1.5598302793714081</v>
      </c>
      <c r="AI41" s="300" cm="1">
        <f t="array" ref="AI41">IF(ISNA($W$14),NA(),INDEX(Data_completeness!$A$13:$S$155,AN41,AC$38))</f>
        <v>0.91208999999999996</v>
      </c>
      <c r="AM41" s="299">
        <f>IF(ISERROR(AG41),NA(),VLOOKUP(AA$16,Data_completeness!$E$13:$S$155,$AC$38-4,FALSE))</f>
        <v>0.88537999999999994</v>
      </c>
      <c r="AN41" s="300">
        <f>MATCH(View_Completeness!AG41,Data_completeness!$E$13:$E$155,0)</f>
        <v>53</v>
      </c>
    </row>
    <row r="42" spans="2:40" ht="18" customHeight="1">
      <c r="B42" s="242" t="str">
        <f t="shared" si="3"/>
        <v>RXF</v>
      </c>
      <c r="C42" s="355" t="str">
        <f t="shared" si="4"/>
        <v>Mid Yorkshire Teaching NHS Trust</v>
      </c>
      <c r="D42" s="355"/>
      <c r="E42" s="243">
        <f t="shared" si="5"/>
        <v>82</v>
      </c>
      <c r="F42" s="244">
        <f t="shared" si="6"/>
        <v>0.93901999999999997</v>
      </c>
      <c r="V42" s="300">
        <v>5</v>
      </c>
      <c r="W42" s="300" t="str">
        <f t="shared" si="7"/>
        <v>5x030</v>
      </c>
      <c r="X42" s="302" t="str">
        <f>IFERROR(INDEX(Lists!$A$2:$H$122,MATCH(View_Completeness!$W42,Lists!$G$2:$G$122,0),1),"")</f>
        <v>Leeds Teaching Hospitals NHS Trust</v>
      </c>
      <c r="Y42" s="300" t="str">
        <f>IFERROR(INDEX(Lists!$A$2:$H$122,MATCH(View_Completeness!$W42,Lists!$G$2:$G$122,0),2),"")</f>
        <v>RR8</v>
      </c>
      <c r="Z42" s="300" cm="1">
        <f t="array" ref="Z42">IFERROR(INDEX(Data_completeness!$A$13:S$155,AD42,AB42),"")</f>
        <v>109</v>
      </c>
      <c r="AA42" s="310" cm="1">
        <f t="array" ref="AA42">IFERROR(INDEX(Data_completeness!$A$13:S$155,AD42,AC42),"")</f>
        <v>0.89907999999999999</v>
      </c>
      <c r="AB42" s="302">
        <f>VLOOKUP(View_Completeness!C$14,Lists!$A$130:$C$140,3,FALSE)</f>
        <v>7</v>
      </c>
      <c r="AC42" s="302">
        <f>VLOOKUP(View_Completeness!C$14,Lists!$A$130:$B$140,2,FALSE)</f>
        <v>14</v>
      </c>
      <c r="AD42" s="300">
        <f>IFERROR(MATCH(View_Completeness!Y42,Data_completeness!$E$13:$E$155,0),"")</f>
        <v>142</v>
      </c>
      <c r="AF42" s="303">
        <v>0.63810853590895844</v>
      </c>
      <c r="AG42" s="300" t="s">
        <v>31</v>
      </c>
      <c r="AH42" s="304">
        <f t="shared" si="0"/>
        <v>1.6381085359089584</v>
      </c>
      <c r="AI42" s="300" cm="1">
        <f t="array" ref="AI42">IF(ISNA($W$14),NA(),INDEX(Data_completeness!$A$13:$S$155,AN42,AC$38))</f>
        <v>0.76666999999999996</v>
      </c>
      <c r="AM42" s="299">
        <f>IF(ISERROR(AG42),NA(),VLOOKUP(AA$16,Data_completeness!$E$13:$S$155,$AC$38-4,FALSE))</f>
        <v>0.88537999999999994</v>
      </c>
      <c r="AN42" s="300">
        <f>MATCH(View_Completeness!AG42,Data_completeness!$E$13:$E$155,0)</f>
        <v>97</v>
      </c>
    </row>
    <row r="43" spans="2:40" ht="18" customHeight="1">
      <c r="B43" s="242" t="str">
        <f t="shared" si="3"/>
        <v/>
      </c>
      <c r="C43" s="355" t="str">
        <f t="shared" si="4"/>
        <v/>
      </c>
      <c r="D43" s="355"/>
      <c r="E43" s="243" t="str">
        <f t="shared" si="5"/>
        <v/>
      </c>
      <c r="F43" s="244" t="str">
        <f t="shared" si="6"/>
        <v/>
      </c>
      <c r="V43" s="300">
        <v>6</v>
      </c>
      <c r="W43" s="300" t="str">
        <f t="shared" si="7"/>
        <v>6x030</v>
      </c>
      <c r="X43" s="302" t="str">
        <f>IFERROR(INDEX(Lists!$A$2:$H$122,MATCH(View_Completeness!$W43,Lists!$G$2:$G$122,0),1),"")</f>
        <v>Mid Yorkshire Teaching NHS Trust</v>
      </c>
      <c r="Y43" s="300" t="str">
        <f>IFERROR(INDEX(Lists!$A$2:$H$122,MATCH(View_Completeness!$W43,Lists!$G$2:$G$122,0),2),"")</f>
        <v>RXF</v>
      </c>
      <c r="Z43" s="300" cm="1">
        <f t="array" ref="Z43">IFERROR(INDEX(Data_completeness!$A$13:S$155,AD43,AB43),"")</f>
        <v>82</v>
      </c>
      <c r="AA43" s="310" cm="1">
        <f t="array" ref="AA43">IFERROR(INDEX(Data_completeness!$A$13:S$155,AD43,AC43),"")</f>
        <v>0.93901999999999997</v>
      </c>
      <c r="AB43" s="302">
        <f>VLOOKUP(View_Completeness!C$14,Lists!$A$130:$C$140,3,FALSE)</f>
        <v>7</v>
      </c>
      <c r="AC43" s="302">
        <f>VLOOKUP(View_Completeness!C$14,Lists!$A$130:$B$140,2,FALSE)</f>
        <v>14</v>
      </c>
      <c r="AD43" s="300">
        <f>IFERROR(MATCH(View_Completeness!Y43,Data_completeness!$E$13:$E$155,0),"")</f>
        <v>143</v>
      </c>
      <c r="AF43" s="303">
        <v>2.6226412645121266E-2</v>
      </c>
      <c r="AG43" s="300" t="s">
        <v>77</v>
      </c>
      <c r="AH43" s="304">
        <f t="shared" si="0"/>
        <v>1.0262264126451213</v>
      </c>
      <c r="AI43" s="300" cm="1">
        <f t="array" ref="AI43">IF(ISNA($W$14),NA(),INDEX(Data_completeness!$A$13:$S$155,AN43,AC$38))</f>
        <v>0.82759000000000005</v>
      </c>
      <c r="AM43" s="299">
        <f>IF(ISERROR(AG43),NA(),VLOOKUP(AA$16,Data_completeness!$E$13:$S$155,$AC$38-4,FALSE))</f>
        <v>0.88537999999999994</v>
      </c>
      <c r="AN43" s="300">
        <f>MATCH(View_Completeness!AG43,Data_completeness!$E$13:$E$155,0)</f>
        <v>98</v>
      </c>
    </row>
    <row r="44" spans="2:40" ht="18" customHeight="1">
      <c r="B44" s="242" t="str">
        <f t="shared" si="3"/>
        <v/>
      </c>
      <c r="C44" s="355" t="str">
        <f t="shared" si="4"/>
        <v/>
      </c>
      <c r="D44" s="355"/>
      <c r="E44" s="243" t="str">
        <f t="shared" si="5"/>
        <v/>
      </c>
      <c r="F44" s="244" t="str">
        <f t="shared" si="6"/>
        <v/>
      </c>
      <c r="V44" s="300">
        <v>7</v>
      </c>
      <c r="W44" s="300" t="str">
        <f t="shared" si="7"/>
        <v>7x030</v>
      </c>
      <c r="X44" s="302" t="str">
        <f>IFERROR(INDEX(Lists!$A$2:$H$122,MATCH(View_Completeness!$W44,Lists!$G$2:$G$122,0),1),"")</f>
        <v/>
      </c>
      <c r="Y44" s="300" t="str">
        <f>IFERROR(INDEX(Lists!$A$2:$H$122,MATCH(View_Completeness!$W44,Lists!$G$2:$G$122,0),2),"")</f>
        <v/>
      </c>
      <c r="Z44" s="300" t="str" cm="1">
        <f t="array" ref="Z44">IFERROR(INDEX(Data_completeness!$A$13:S$155,AD44,AB44),"")</f>
        <v/>
      </c>
      <c r="AA44" s="310" t="str" cm="1">
        <f t="array" ref="AA44">IFERROR(INDEX(Data_completeness!$A$13:S$155,AD44,AC44),"")</f>
        <v/>
      </c>
      <c r="AB44" s="302">
        <f>VLOOKUP(View_Completeness!C$14,Lists!$A$130:$C$140,3,FALSE)</f>
        <v>7</v>
      </c>
      <c r="AC44" s="302">
        <f>VLOOKUP(View_Completeness!C$14,Lists!$A$130:$B$140,2,FALSE)</f>
        <v>14</v>
      </c>
      <c r="AD44" s="300" t="str">
        <f>IFERROR(MATCH(View_Completeness!Y44,Data_completeness!$E$13:$E$155,0),"")</f>
        <v/>
      </c>
      <c r="AF44" s="303">
        <v>0.10329912660992857</v>
      </c>
      <c r="AG44" s="300" t="s">
        <v>81</v>
      </c>
      <c r="AH44" s="304">
        <f t="shared" si="0"/>
        <v>1.1032991266099286</v>
      </c>
      <c r="AI44" s="300" cm="1">
        <f t="array" ref="AI44">IF(ISNA($W$14),NA(),INDEX(Data_completeness!$A$13:$S$155,AN44,AC$38))</f>
        <v>0.93989</v>
      </c>
      <c r="AM44" s="299">
        <f>IF(ISERROR(AG44),NA(),VLOOKUP(AA$16,Data_completeness!$E$13:$S$155,$AC$38-4,FALSE))</f>
        <v>0.88537999999999994</v>
      </c>
      <c r="AN44" s="300">
        <f>MATCH(View_Completeness!AG44,Data_completeness!$E$13:$E$155,0)</f>
        <v>99</v>
      </c>
    </row>
    <row r="45" spans="2:40" ht="18" customHeight="1">
      <c r="B45" s="242" t="str">
        <f t="shared" si="3"/>
        <v/>
      </c>
      <c r="C45" s="355" t="str">
        <f t="shared" si="4"/>
        <v/>
      </c>
      <c r="D45" s="355"/>
      <c r="E45" s="243" t="str">
        <f t="shared" si="5"/>
        <v/>
      </c>
      <c r="F45" s="244" t="str">
        <f t="shared" si="6"/>
        <v/>
      </c>
      <c r="V45" s="300">
        <v>8</v>
      </c>
      <c r="W45" s="300" t="str">
        <f t="shared" si="7"/>
        <v>8x030</v>
      </c>
      <c r="X45" s="302" t="str">
        <f>IFERROR(INDEX(Lists!$A$2:$H$122,MATCH(View_Completeness!$W45,Lists!$G$2:$G$122,0),1),"")</f>
        <v/>
      </c>
      <c r="Y45" s="300" t="str">
        <f>IFERROR(INDEX(Lists!$A$2:$H$122,MATCH(View_Completeness!$W45,Lists!$G$2:$G$122,0),2),"")</f>
        <v/>
      </c>
      <c r="Z45" s="300" t="str" cm="1">
        <f t="array" ref="Z45">IFERROR(INDEX(Data_completeness!$A$13:S$155,AD45,AB45),"")</f>
        <v/>
      </c>
      <c r="AA45" s="310" t="str" cm="1">
        <f t="array" ref="AA45">IFERROR(INDEX(Data_completeness!$A$13:S$155,AD45,AC45),"")</f>
        <v/>
      </c>
      <c r="AB45" s="302">
        <f>VLOOKUP(View_Completeness!C$14,Lists!$A$130:$C$140,3,FALSE)</f>
        <v>7</v>
      </c>
      <c r="AC45" s="302">
        <f>VLOOKUP(View_Completeness!C$14,Lists!$A$130:$B$140,2,FALSE)</f>
        <v>14</v>
      </c>
      <c r="AD45" s="300" t="str">
        <f>IFERROR(MATCH(View_Completeness!Y45,Data_completeness!$E$13:$E$155,0),"")</f>
        <v/>
      </c>
      <c r="AF45" s="303">
        <v>9.8646219815544001E-2</v>
      </c>
      <c r="AG45" s="300" t="s">
        <v>169</v>
      </c>
      <c r="AH45" s="304">
        <f t="shared" si="0"/>
        <v>1.098646219815544</v>
      </c>
      <c r="AI45" s="300" cm="1">
        <f t="array" ref="AI45">IF(ISNA($W$14),NA(),INDEX(Data_completeness!$A$13:$S$155,AN45,AC$38))</f>
        <v>0.96875</v>
      </c>
      <c r="AM45" s="299">
        <f>IF(ISERROR(AG45),NA(),VLOOKUP(AA$16,Data_completeness!$E$13:$S$155,$AC$38-4,FALSE))</f>
        <v>0.88537999999999994</v>
      </c>
      <c r="AN45" s="300">
        <f>MATCH(View_Completeness!AG45,Data_completeness!$E$13:$E$155,0)</f>
        <v>100</v>
      </c>
    </row>
    <row r="46" spans="2:40" ht="18" customHeight="1">
      <c r="B46" s="242" t="str">
        <f t="shared" si="3"/>
        <v/>
      </c>
      <c r="C46" s="355" t="str">
        <f t="shared" si="4"/>
        <v/>
      </c>
      <c r="D46" s="355"/>
      <c r="E46" s="243" t="str">
        <f t="shared" si="5"/>
        <v/>
      </c>
      <c r="F46" s="244" t="str">
        <f t="shared" si="6"/>
        <v/>
      </c>
      <c r="V46" s="300">
        <v>9</v>
      </c>
      <c r="W46" s="300" t="str">
        <f t="shared" si="7"/>
        <v>9x030</v>
      </c>
      <c r="X46" s="302" t="str">
        <f>IFERROR(INDEX(Lists!$A$2:$H$122,MATCH(View_Completeness!$W46,Lists!$G$2:$G$122,0),1),"")</f>
        <v/>
      </c>
      <c r="Y46" s="300" t="str">
        <f>IFERROR(INDEX(Lists!$A$2:$H$122,MATCH(View_Completeness!$W46,Lists!$G$2:$G$122,0),2),"")</f>
        <v/>
      </c>
      <c r="Z46" s="300" t="str" cm="1">
        <f t="array" ref="Z46">IFERROR(INDEX(Data_completeness!$A$13:S$155,AD46,AB46),"")</f>
        <v/>
      </c>
      <c r="AA46" s="310" t="str" cm="1">
        <f t="array" ref="AA46">IFERROR(INDEX(Data_completeness!$A$13:S$155,AD46,AC46),"")</f>
        <v/>
      </c>
      <c r="AB46" s="302">
        <f>VLOOKUP(View_Completeness!C$14,Lists!$A$130:$C$140,3,FALSE)</f>
        <v>7</v>
      </c>
      <c r="AC46" s="302">
        <f>VLOOKUP(View_Completeness!C$14,Lists!$A$130:$B$140,2,FALSE)</f>
        <v>14</v>
      </c>
      <c r="AD46" s="300" t="str">
        <f>IFERROR(MATCH(View_Completeness!Y46,Data_completeness!$E$13:$E$155,0),"")</f>
        <v/>
      </c>
      <c r="AF46" s="303">
        <v>0.94547771315142981</v>
      </c>
      <c r="AG46" s="300" t="s">
        <v>189</v>
      </c>
      <c r="AH46" s="304">
        <f t="shared" si="0"/>
        <v>1.9454777131514298</v>
      </c>
      <c r="AI46" s="300" cm="1">
        <f t="array" ref="AI46">IF(ISNA($W$14),NA(),INDEX(Data_completeness!$A$13:$S$155,AN46,AC$38))</f>
        <v>0.90425999999999995</v>
      </c>
      <c r="AM46" s="299">
        <f>IF(ISERROR(AG46),NA(),VLOOKUP(AA$16,Data_completeness!$E$13:$S$155,$AC$38-4,FALSE))</f>
        <v>0.88537999999999994</v>
      </c>
      <c r="AN46" s="300">
        <f>MATCH(View_Completeness!AG46,Data_completeness!$E$13:$E$155,0)</f>
        <v>101</v>
      </c>
    </row>
    <row r="47" spans="2:40" ht="18" customHeight="1">
      <c r="B47" s="242" t="str">
        <f t="shared" si="3"/>
        <v/>
      </c>
      <c r="C47" s="355" t="str">
        <f t="shared" si="4"/>
        <v/>
      </c>
      <c r="D47" s="355"/>
      <c r="E47" s="243" t="str">
        <f t="shared" si="5"/>
        <v/>
      </c>
      <c r="F47" s="244" t="str">
        <f t="shared" si="6"/>
        <v/>
      </c>
      <c r="V47" s="300">
        <v>10</v>
      </c>
      <c r="W47" s="300" t="str">
        <f t="shared" si="7"/>
        <v>10x030</v>
      </c>
      <c r="X47" s="302" t="str">
        <f>IFERROR(INDEX(Lists!$A$2:$H$122,MATCH(View_Completeness!$W47,Lists!$G$2:$G$122,0),1),"")</f>
        <v/>
      </c>
      <c r="Y47" s="300" t="str">
        <f>IFERROR(INDEX(Lists!$A$2:$H$122,MATCH(View_Completeness!$W47,Lists!$G$2:$G$122,0),2),"")</f>
        <v/>
      </c>
      <c r="Z47" s="300" t="str" cm="1">
        <f t="array" ref="Z47">IFERROR(INDEX(Data_completeness!$A$13:S$155,AD47,AB47),"")</f>
        <v/>
      </c>
      <c r="AA47" s="310" t="str" cm="1">
        <f t="array" ref="AA47">IFERROR(INDEX(Data_completeness!$A$13:S$155,AD47,AC47),"")</f>
        <v/>
      </c>
      <c r="AB47" s="302">
        <f>VLOOKUP(View_Completeness!C$14,Lists!$A$130:$C$140,3,FALSE)</f>
        <v>7</v>
      </c>
      <c r="AC47" s="302">
        <f>VLOOKUP(View_Completeness!C$14,Lists!$A$130:$B$140,2,FALSE)</f>
        <v>14</v>
      </c>
      <c r="AD47" s="300" t="str">
        <f>IFERROR(MATCH(View_Completeness!Y47,Data_completeness!$E$13:$E$155,0),"")</f>
        <v/>
      </c>
      <c r="AF47" s="303">
        <v>0.18324583936547079</v>
      </c>
      <c r="AG47" s="300" t="s">
        <v>226</v>
      </c>
      <c r="AH47" s="304">
        <f t="shared" si="0"/>
        <v>1.1832458393654708</v>
      </c>
      <c r="AI47" s="300" cm="1">
        <f t="array" ref="AI47">IF(ISNA($W$14),NA(),INDEX(Data_completeness!$A$13:$S$155,AN47,AC$38))</f>
        <v>0.88888999999999996</v>
      </c>
      <c r="AM47" s="299">
        <f>IF(ISERROR(AG47),NA(),VLOOKUP(AA$16,Data_completeness!$E$13:$S$155,$AC$38-4,FALSE))</f>
        <v>0.88537999999999994</v>
      </c>
      <c r="AN47" s="300">
        <f>MATCH(View_Completeness!AG47,Data_completeness!$E$13:$E$155,0)</f>
        <v>102</v>
      </c>
    </row>
    <row r="48" spans="2:40" ht="18" customHeight="1">
      <c r="B48" s="245" t="str">
        <f>IF(ISERROR(Y49),"",Y49)</f>
        <v/>
      </c>
      <c r="C48" s="353" t="str">
        <f>IF(ISERROR(X49),"",X49)</f>
        <v/>
      </c>
      <c r="D48" s="353"/>
      <c r="E48" s="246" t="str">
        <f>IF(ISERROR(Z49),"",Z49)</f>
        <v/>
      </c>
      <c r="F48" s="277" t="str">
        <f>IF(ISERROR(AA49),"",AA49)</f>
        <v/>
      </c>
      <c r="V48" s="300">
        <v>11</v>
      </c>
      <c r="W48" s="300" t="str">
        <f t="shared" si="7"/>
        <v>11x030</v>
      </c>
      <c r="X48" s="302" t="str">
        <f>IFERROR(INDEX(Lists!$A$2:$H$122,MATCH(View_Completeness!$W48,Lists!$G$2:$G$122,0),1),"")</f>
        <v/>
      </c>
      <c r="Y48" s="300" t="str">
        <f>IFERROR(INDEX(Lists!$A$2:$H$122,MATCH(View_Completeness!$W48,Lists!$G$2:$G$122,0),2),"")</f>
        <v/>
      </c>
      <c r="Z48" s="300" t="str" cm="1">
        <f t="array" ref="Z48">IFERROR(INDEX(Data_completeness!$A$13:S$155,AD48,AB48),"")</f>
        <v/>
      </c>
      <c r="AA48" s="310" t="str" cm="1">
        <f t="array" ref="AA48">IFERROR(INDEX(Data_completeness!$A$13:S$155,AD48,AC48),"")</f>
        <v/>
      </c>
      <c r="AB48" s="302">
        <f>VLOOKUP(View_Completeness!C$14,Lists!$A$130:$C$140,3,FALSE)</f>
        <v>7</v>
      </c>
      <c r="AC48" s="302">
        <f>VLOOKUP(View_Completeness!C$14,Lists!$A$130:$B$140,2,FALSE)</f>
        <v>14</v>
      </c>
      <c r="AD48" s="300" t="str">
        <f>IFERROR(MATCH(View_Completeness!Y48,Data_completeness!$E$13:$E$155,0),"")</f>
        <v/>
      </c>
      <c r="AF48" s="303">
        <v>0.59843220145125908</v>
      </c>
      <c r="AG48" s="300" t="s">
        <v>163</v>
      </c>
      <c r="AH48" s="304">
        <f t="shared" si="0"/>
        <v>1.5984322014512591</v>
      </c>
      <c r="AI48" s="300" cm="1">
        <f t="array" ref="AI48">IF(ISNA($W$14),NA(),INDEX(Data_completeness!$A$13:$S$155,AN48,AC$38))</f>
        <v>0.91025999999999996</v>
      </c>
      <c r="AM48" s="299">
        <f>IF(ISERROR(AG48),NA(),VLOOKUP(AA$16,Data_completeness!$E$13:$S$155,$AC$38-4,FALSE))</f>
        <v>0.88537999999999994</v>
      </c>
      <c r="AN48" s="300">
        <f>MATCH(View_Completeness!AG48,Data_completeness!$E$13:$E$155,0)</f>
        <v>76</v>
      </c>
    </row>
    <row r="49" spans="2:40" ht="18" customHeight="1">
      <c r="B49" s="272"/>
      <c r="C49" s="280"/>
      <c r="D49" s="280"/>
      <c r="E49" s="243"/>
      <c r="F49" s="286"/>
      <c r="V49" s="300">
        <v>12</v>
      </c>
      <c r="W49" s="300" t="str">
        <f t="shared" si="7"/>
        <v>12x030</v>
      </c>
      <c r="X49" s="302" t="str">
        <f>IFERROR(INDEX(Lists!$A$2:$H$122,MATCH(View_Completeness!$W49,Lists!$G$2:$G$122,0),1),"")</f>
        <v/>
      </c>
      <c r="Y49" s="300" t="str">
        <f>IFERROR(INDEX(Lists!$A$2:$H$122,MATCH(View_Completeness!$W49,Lists!$G$2:$G$122,0),2),"")</f>
        <v/>
      </c>
      <c r="Z49" s="300" t="str" cm="1">
        <f t="array" ref="Z49">IFERROR(INDEX(Data_completeness!$A$13:S$155,AD49,AB49),"")</f>
        <v/>
      </c>
      <c r="AA49" s="310" t="str" cm="1">
        <f t="array" ref="AA49">IFERROR(INDEX(Data_completeness!$A$13:S$155,AD49,AC49),"")</f>
        <v/>
      </c>
      <c r="AB49" s="302">
        <f>VLOOKUP(View_Completeness!C$14,Lists!$A$130:$C$140,3,FALSE)</f>
        <v>7</v>
      </c>
      <c r="AC49" s="302">
        <f>VLOOKUP(View_Completeness!C$14,Lists!$A$130:$B$140,2,FALSE)</f>
        <v>14</v>
      </c>
      <c r="AD49" s="300" t="str">
        <f>IFERROR(MATCH(View_Completeness!Y49,Data_completeness!$E$13:$E$155,0),"")</f>
        <v/>
      </c>
      <c r="AF49" s="303">
        <v>0.2151644535150794</v>
      </c>
      <c r="AG49" s="300" t="s">
        <v>165</v>
      </c>
      <c r="AH49" s="304">
        <f t="shared" si="0"/>
        <v>1.2151644535150794</v>
      </c>
      <c r="AI49" s="300" cm="1">
        <f t="array" ref="AI49">IF(ISNA($W$14),NA(),INDEX(Data_completeness!$A$13:$S$155,AN49,AC$38))</f>
        <v>0.84921000000000002</v>
      </c>
      <c r="AM49" s="299">
        <f>IF(ISERROR(AG49),NA(),VLOOKUP(AA$16,Data_completeness!$E$13:$S$155,$AC$38-4,FALSE))</f>
        <v>0.88537999999999994</v>
      </c>
      <c r="AN49" s="300">
        <f>MATCH(View_Completeness!AG49,Data_completeness!$E$13:$E$155,0)</f>
        <v>77</v>
      </c>
    </row>
    <row r="50" spans="2:40" ht="18" customHeight="1">
      <c r="B50" s="46"/>
      <c r="C50" s="287"/>
      <c r="D50" s="287"/>
      <c r="E50" s="287"/>
      <c r="F50" s="288"/>
      <c r="V50" s="300">
        <v>13</v>
      </c>
      <c r="W50" s="300" t="str">
        <f t="shared" si="7"/>
        <v>13x030</v>
      </c>
      <c r="X50" s="302" t="str">
        <f>IFERROR(INDEX(Lists!$A$2:$H$122,MATCH(View_Completeness!$W50,Lists!$G$2:$G$122,0),1),"")</f>
        <v/>
      </c>
      <c r="Y50" s="300" t="str">
        <f>IFERROR(INDEX(Lists!$A$2:$H$122,MATCH(View_Completeness!$W50,Lists!$G$2:$G$122,0),2),"")</f>
        <v/>
      </c>
      <c r="Z50" s="300" t="str" cm="1">
        <f t="array" ref="Z50">IFERROR(INDEX(Data_completeness!$A$13:S$155,AD50,AB50),"")</f>
        <v/>
      </c>
      <c r="AA50" s="310" t="str" cm="1">
        <f t="array" ref="AA50">IFERROR(INDEX(Data_completeness!$A$13:S$155,AD50,AC50),"")</f>
        <v/>
      </c>
      <c r="AB50" s="302">
        <f>VLOOKUP(View_Completeness!C$14,Lists!$A$130:$C$140,3,FALSE)</f>
        <v>7</v>
      </c>
      <c r="AC50" s="302">
        <f>VLOOKUP(View_Completeness!C$14,Lists!$A$130:$B$140,2,FALSE)</f>
        <v>14</v>
      </c>
      <c r="AD50" s="300" t="str">
        <f>IFERROR(MATCH(View_Completeness!Y50,Data_completeness!$E$13:$E$155,0),"")</f>
        <v/>
      </c>
      <c r="AF50" s="303">
        <v>0.81158762155170772</v>
      </c>
      <c r="AG50" s="300" t="s">
        <v>202</v>
      </c>
      <c r="AH50" s="304">
        <f t="shared" si="0"/>
        <v>1.8115876215517077</v>
      </c>
      <c r="AI50" s="300" cm="1">
        <f t="array" ref="AI50">IF(ISNA($W$14),NA(),INDEX(Data_completeness!$A$13:$S$155,AN50,AC$38))</f>
        <v>0.89061999999999997</v>
      </c>
      <c r="AM50" s="299">
        <f>IF(ISERROR(AG50),NA(),VLOOKUP(AA$16,Data_completeness!$E$13:$S$155,$AC$38-4,FALSE))</f>
        <v>0.88537999999999994</v>
      </c>
      <c r="AN50" s="300">
        <f>MATCH(View_Completeness!AG50,Data_completeness!$E$13:$E$155,0)</f>
        <v>78</v>
      </c>
    </row>
    <row r="51" spans="2:40" ht="15.75">
      <c r="B51" s="289" t="str">
        <f>"Figure: Completeness of data on the metric: "&amp;C14</f>
        <v>Figure: Completeness of data on the metric: Data completeness for tumour grade</v>
      </c>
      <c r="F51" s="33"/>
      <c r="AF51" s="303">
        <v>9.9861713909398464E-2</v>
      </c>
      <c r="AG51" s="300" t="s">
        <v>224</v>
      </c>
      <c r="AH51" s="304">
        <f t="shared" si="0"/>
        <v>1.0998617139093985</v>
      </c>
      <c r="AI51" s="300" cm="1">
        <f t="array" ref="AI51">IF(ISNA($W$14),NA(),INDEX(Data_completeness!$A$13:$S$155,AN51,AC$38))</f>
        <v>0.92708000000000002</v>
      </c>
      <c r="AM51" s="299">
        <f>IF(ISERROR(AG51),NA(),VLOOKUP(AA$16,Data_completeness!$E$13:$S$155,$AC$38-4,FALSE))</f>
        <v>0.88537999999999994</v>
      </c>
      <c r="AN51" s="300">
        <f>MATCH(View_Completeness!AG51,Data_completeness!$E$13:$E$155,0)</f>
        <v>79</v>
      </c>
    </row>
    <row r="52" spans="2:40">
      <c r="B52" s="32"/>
      <c r="F52" s="33"/>
      <c r="AF52" s="303">
        <v>0.285958316942728</v>
      </c>
      <c r="AG52" s="300" t="s">
        <v>67</v>
      </c>
      <c r="AH52" s="304">
        <f t="shared" si="0"/>
        <v>1.285958316942728</v>
      </c>
      <c r="AI52" s="300" cm="1">
        <f t="array" ref="AI52">IF(ISNA($W$14),NA(),INDEX(Data_completeness!$A$13:$S$155,AN52,AC$38))</f>
        <v>0.85714000000000001</v>
      </c>
      <c r="AM52" s="299">
        <f>IF(ISERROR(AG52),NA(),VLOOKUP(AA$16,Data_completeness!$E$13:$S$155,$AC$38-4,FALSE))</f>
        <v>0.88537999999999994</v>
      </c>
      <c r="AN52" s="300">
        <f>MATCH(View_Completeness!AG52,Data_completeness!$E$13:$E$155,0)</f>
        <v>109</v>
      </c>
    </row>
    <row r="53" spans="2:40">
      <c r="B53" s="32"/>
      <c r="F53" s="33"/>
      <c r="AF53" s="303">
        <v>1.5137611062078671E-2</v>
      </c>
      <c r="AG53" s="300" t="s">
        <v>93</v>
      </c>
      <c r="AH53" s="304">
        <f t="shared" si="0"/>
        <v>1.0151376110620787</v>
      </c>
      <c r="AI53" s="300" cm="1">
        <f t="array" ref="AI53">IF(ISNA($W$14),NA(),INDEX(Data_completeness!$A$13:$S$155,AN53,AC$38))</f>
        <v>0.88</v>
      </c>
      <c r="AM53" s="299">
        <f>IF(ISERROR(AG53),NA(),VLOOKUP(AA$16,Data_completeness!$E$13:$S$155,$AC$38-4,FALSE))</f>
        <v>0.88537999999999994</v>
      </c>
      <c r="AN53" s="300">
        <f>MATCH(View_Completeness!AG53,Data_completeness!$E$13:$E$155,0)</f>
        <v>110</v>
      </c>
    </row>
    <row r="54" spans="2:40">
      <c r="B54" s="32"/>
      <c r="F54" s="33"/>
      <c r="AF54" s="303">
        <v>0.53656937026381524</v>
      </c>
      <c r="AG54" s="300" t="s">
        <v>101</v>
      </c>
      <c r="AH54" s="304">
        <f t="shared" si="0"/>
        <v>1.5365693702638152</v>
      </c>
      <c r="AI54" s="300" cm="1">
        <f t="array" ref="AI54">IF(ISNA($W$14),NA(),INDEX(Data_completeness!$A$13:$S$155,AN54,AC$38))</f>
        <v>0.95555999999999996</v>
      </c>
      <c r="AM54" s="299">
        <f>IF(ISERROR(AG54),NA(),VLOOKUP(AA$16,Data_completeness!$E$13:$S$155,$AC$38-4,FALSE))</f>
        <v>0.88537999999999994</v>
      </c>
      <c r="AN54" s="300">
        <f>MATCH(View_Completeness!AG54,Data_completeness!$E$13:$E$155,0)</f>
        <v>111</v>
      </c>
    </row>
    <row r="55" spans="2:40">
      <c r="B55" s="32"/>
      <c r="F55" s="33"/>
      <c r="AF55" s="303">
        <v>0.1909313085756752</v>
      </c>
      <c r="AG55" s="300" t="s">
        <v>159</v>
      </c>
      <c r="AH55" s="304">
        <f t="shared" si="0"/>
        <v>1.1909313085756752</v>
      </c>
      <c r="AI55" s="300" cm="1">
        <f t="array" ref="AI55">IF(ISNA($W$14),NA(),INDEX(Data_completeness!$A$13:$S$155,AN55,AC$38))</f>
        <v>0.89844000000000002</v>
      </c>
      <c r="AM55" s="299">
        <f>IF(ISERROR(AG55),NA(),VLOOKUP(AA$16,Data_completeness!$E$13:$S$155,$AC$38-4,FALSE))</f>
        <v>0.88537999999999994</v>
      </c>
      <c r="AN55" s="300">
        <f>MATCH(View_Completeness!AG55,Data_completeness!$E$13:$E$155,0)</f>
        <v>112</v>
      </c>
    </row>
    <row r="56" spans="2:40" ht="18.75">
      <c r="B56" s="32"/>
      <c r="F56" s="33"/>
      <c r="G56" s="239"/>
      <c r="AF56" s="303">
        <v>0.77105725846678275</v>
      </c>
      <c r="AG56" s="300" t="s">
        <v>208</v>
      </c>
      <c r="AH56" s="304">
        <f t="shared" si="0"/>
        <v>1.7710572584667827</v>
      </c>
      <c r="AI56" s="300" cm="1">
        <f t="array" ref="AI56">IF(ISNA($W$14),NA(),INDEX(Data_completeness!$A$13:$S$155,AN56,AC$38))</f>
        <v>0.89256000000000002</v>
      </c>
      <c r="AM56" s="299">
        <f>IF(ISERROR(AG56),NA(),VLOOKUP(AA$16,Data_completeness!$E$13:$S$155,$AC$38-4,FALSE))</f>
        <v>0.88537999999999994</v>
      </c>
      <c r="AN56" s="300">
        <f>MATCH(View_Completeness!AG56,Data_completeness!$E$13:$E$155,0)</f>
        <v>113</v>
      </c>
    </row>
    <row r="57" spans="2:40" ht="22.5" customHeight="1">
      <c r="B57" s="32"/>
      <c r="F57" s="33"/>
      <c r="AF57" s="303">
        <v>0.27243592286387663</v>
      </c>
      <c r="AG57" s="300" t="s">
        <v>214</v>
      </c>
      <c r="AH57" s="304">
        <f t="shared" si="0"/>
        <v>1.2724359228638766</v>
      </c>
      <c r="AI57" s="300" cm="1">
        <f t="array" ref="AI57">IF(ISNA($W$14),NA(),INDEX(Data_completeness!$A$13:$S$155,AN57,AC$38))</f>
        <v>0.69355</v>
      </c>
      <c r="AM57" s="299">
        <f>IF(ISERROR(AG57),NA(),VLOOKUP(AA$16,Data_completeness!$E$13:$S$155,$AC$38-4,FALSE))</f>
        <v>0.88537999999999994</v>
      </c>
      <c r="AN57" s="300">
        <f>MATCH(View_Completeness!AG57,Data_completeness!$E$13:$E$155,0)</f>
        <v>114</v>
      </c>
    </row>
    <row r="58" spans="2:40">
      <c r="B58" s="32"/>
      <c r="F58" s="33"/>
      <c r="AF58" s="303">
        <v>0.4284104572804095</v>
      </c>
      <c r="AG58" s="300" t="s">
        <v>41</v>
      </c>
      <c r="AH58" s="304">
        <f t="shared" si="0"/>
        <v>1.4284104572804095</v>
      </c>
      <c r="AI58" s="300" cm="1">
        <f t="array" ref="AI58">IF(ISNA($W$14),NA(),INDEX(Data_completeness!$A$13:$S$155,AN58,AC$38))</f>
        <v>0.91752999999999996</v>
      </c>
      <c r="AM58" s="299">
        <f>IF(ISERROR(AG58),NA(),VLOOKUP(AA$16,Data_completeness!$E$13:$S$155,$AC$38-4,FALSE))</f>
        <v>0.88537999999999994</v>
      </c>
      <c r="AN58" s="300">
        <f>MATCH(View_Completeness!AG58,Data_completeness!$E$13:$E$155,0)</f>
        <v>55</v>
      </c>
    </row>
    <row r="59" spans="2:40">
      <c r="B59" s="32"/>
      <c r="F59" s="33"/>
      <c r="AF59" s="303">
        <v>0.12812756549393445</v>
      </c>
      <c r="AG59" s="300" t="s">
        <v>73</v>
      </c>
      <c r="AH59" s="304">
        <f t="shared" si="0"/>
        <v>1.1281275654939344</v>
      </c>
      <c r="AI59" s="300" cm="1">
        <f t="array" ref="AI59">IF(ISNA($W$14),NA(),INDEX(Data_completeness!$A$13:$S$155,AN59,AC$38))</f>
        <v>0.88332999999999995</v>
      </c>
      <c r="AM59" s="299">
        <f>IF(ISERROR(AG59),NA(),VLOOKUP(AA$16,Data_completeness!$E$13:$S$155,$AC$38-4,FALSE))</f>
        <v>0.88537999999999994</v>
      </c>
      <c r="AN59" s="300">
        <f>MATCH(View_Completeness!AG59,Data_completeness!$E$13:$E$155,0)</f>
        <v>56</v>
      </c>
    </row>
    <row r="60" spans="2:40">
      <c r="B60" s="32"/>
      <c r="F60" s="33"/>
      <c r="AF60" s="303">
        <v>0.24221596904577458</v>
      </c>
      <c r="AG60" s="300" t="s">
        <v>111</v>
      </c>
      <c r="AH60" s="304">
        <f t="shared" si="0"/>
        <v>1.2422159690457746</v>
      </c>
      <c r="AI60" s="300" cm="1">
        <f t="array" ref="AI60">IF(ISNA($W$14),NA(),INDEX(Data_completeness!$A$13:$S$155,AN60,AC$38))</f>
        <v>0.90805000000000002</v>
      </c>
      <c r="AM60" s="299">
        <f>IF(ISERROR(AG60),NA(),VLOOKUP(AA$16,Data_completeness!$E$13:$S$155,$AC$38-4,FALSE))</f>
        <v>0.88537999999999994</v>
      </c>
      <c r="AN60" s="300">
        <f>MATCH(View_Completeness!AG60,Data_completeness!$E$13:$E$155,0)</f>
        <v>57</v>
      </c>
    </row>
    <row r="61" spans="2:40">
      <c r="B61" s="32"/>
      <c r="F61" s="33"/>
      <c r="AF61" s="303">
        <v>0.46040221924076974</v>
      </c>
      <c r="AG61" s="300" t="s">
        <v>220</v>
      </c>
      <c r="AH61" s="304">
        <f t="shared" si="0"/>
        <v>1.4604022192407697</v>
      </c>
      <c r="AI61" s="300" cm="1">
        <f t="array" ref="AI61">IF(ISNA($W$14),NA(),INDEX(Data_completeness!$A$13:$S$155,AN61,AC$38))</f>
        <v>0.93805000000000005</v>
      </c>
      <c r="AM61" s="299">
        <f>IF(ISERROR(AG61),NA(),VLOOKUP(AA$16,Data_completeness!$E$13:$S$155,$AC$38-4,FALSE))</f>
        <v>0.88537999999999994</v>
      </c>
      <c r="AN61" s="300">
        <f>MATCH(View_Completeness!AG61,Data_completeness!$E$13:$E$155,0)</f>
        <v>58</v>
      </c>
    </row>
    <row r="62" spans="2:40">
      <c r="B62" s="32"/>
      <c r="F62" s="33"/>
      <c r="AF62" s="303">
        <v>0.19525885731158743</v>
      </c>
      <c r="AG62" s="300" t="s">
        <v>53</v>
      </c>
      <c r="AH62" s="304">
        <f t="shared" si="0"/>
        <v>1.1952588573115874</v>
      </c>
      <c r="AI62" s="300" cm="1">
        <f t="array" ref="AI62">IF(ISNA($W$14),NA(),INDEX(Data_completeness!$A$13:$S$155,AN62,AC$38))</f>
        <v>0.82</v>
      </c>
      <c r="AM62" s="299">
        <f>IF(ISERROR(AG62),NA(),VLOOKUP(AA$16,Data_completeness!$E$13:$S$155,$AC$38-4,FALSE))</f>
        <v>0.88537999999999994</v>
      </c>
      <c r="AN62" s="300">
        <f>MATCH(View_Completeness!AG62,Data_completeness!$E$13:$E$155,0)</f>
        <v>116</v>
      </c>
    </row>
    <row r="63" spans="2:40">
      <c r="B63" s="32"/>
      <c r="F63" s="33"/>
      <c r="AF63" s="303">
        <v>0.26856530660202305</v>
      </c>
      <c r="AG63" s="300" t="s">
        <v>61</v>
      </c>
      <c r="AH63" s="304">
        <f t="shared" si="0"/>
        <v>1.268565306602023</v>
      </c>
      <c r="AI63" s="300" cm="1">
        <f t="array" ref="AI63">IF(ISNA($W$14),NA(),INDEX(Data_completeness!$A$13:$S$155,AN63,AC$38))</f>
        <v>0.69230999999999998</v>
      </c>
      <c r="AM63" s="299">
        <f>IF(ISERROR(AG63),NA(),VLOOKUP(AA$16,Data_completeness!$E$13:$S$155,$AC$38-4,FALSE))</f>
        <v>0.88537999999999994</v>
      </c>
      <c r="AN63" s="300">
        <f>MATCH(View_Completeness!AG63,Data_completeness!$E$13:$E$155,0)</f>
        <v>117</v>
      </c>
    </row>
    <row r="64" spans="2:40">
      <c r="B64" s="32"/>
      <c r="F64" s="33"/>
      <c r="AF64" s="303">
        <v>0.16292528195000067</v>
      </c>
      <c r="AG64" s="300" t="s">
        <v>194</v>
      </c>
      <c r="AH64" s="304">
        <f t="shared" si="0"/>
        <v>1.1629252819500007</v>
      </c>
      <c r="AI64" s="300" cm="1">
        <f t="array" ref="AI64">IF(ISNA($W$14),NA(),INDEX(Data_completeness!$A$13:$S$155,AN64,AC$38))</f>
        <v>0.85714000000000001</v>
      </c>
      <c r="AM64" s="299">
        <f>IF(ISERROR(AG64),NA(),VLOOKUP(AA$16,Data_completeness!$E$13:$S$155,$AC$38-4,FALSE))</f>
        <v>0.88537999999999994</v>
      </c>
      <c r="AN64" s="300">
        <f>MATCH(View_Completeness!AG64,Data_completeness!$E$13:$E$155,0)</f>
        <v>118</v>
      </c>
    </row>
    <row r="65" spans="2:40">
      <c r="B65" s="32"/>
      <c r="F65" s="33"/>
      <c r="AF65" s="303">
        <v>0.63026275165026169</v>
      </c>
      <c r="AG65" s="300" t="s">
        <v>99</v>
      </c>
      <c r="AH65" s="304">
        <f t="shared" si="0"/>
        <v>1.6302627516502617</v>
      </c>
      <c r="AI65" s="300" cm="1">
        <f t="array" ref="AI65">IF(ISNA($W$14),NA(),INDEX(Data_completeness!$A$13:$S$155,AN65,AC$38))</f>
        <v>0.87963000000000002</v>
      </c>
      <c r="AM65" s="299">
        <f>IF(ISERROR(AG65),NA(),VLOOKUP(AA$16,Data_completeness!$E$13:$S$155,$AC$38-4,FALSE))</f>
        <v>0.88537999999999994</v>
      </c>
      <c r="AN65" s="300">
        <f>MATCH(View_Completeness!AG65,Data_completeness!$E$13:$E$155,0)</f>
        <v>119</v>
      </c>
    </row>
    <row r="66" spans="2:40">
      <c r="B66" s="32"/>
      <c r="F66" s="33"/>
      <c r="AF66" s="303">
        <v>0.82830878051429879</v>
      </c>
      <c r="AG66" s="300" t="s">
        <v>109</v>
      </c>
      <c r="AH66" s="304">
        <f t="shared" si="0"/>
        <v>1.8283087805142988</v>
      </c>
      <c r="AI66" s="300" cm="1">
        <f t="array" ref="AI66">IF(ISNA($W$14),NA(),INDEX(Data_completeness!$A$13:$S$155,AN66,AC$38))</f>
        <v>0.80435000000000001</v>
      </c>
      <c r="AM66" s="299">
        <f>IF(ISERROR(AG66),NA(),VLOOKUP(AA$16,Data_completeness!$E$13:$S$155,$AC$38-4,FALSE))</f>
        <v>0.88537999999999994</v>
      </c>
      <c r="AN66" s="300">
        <f>MATCH(View_Completeness!AG66,Data_completeness!$E$13:$E$155,0)</f>
        <v>120</v>
      </c>
    </row>
    <row r="67" spans="2:40">
      <c r="B67" s="248"/>
      <c r="C67" s="249"/>
      <c r="D67" s="249"/>
      <c r="E67" s="249"/>
      <c r="F67" s="290"/>
      <c r="AF67" s="303">
        <v>0.27640085106325385</v>
      </c>
      <c r="AG67" s="300" t="s">
        <v>119</v>
      </c>
      <c r="AH67" s="304">
        <f t="shared" si="0"/>
        <v>1.2764008510632538</v>
      </c>
      <c r="AI67" s="300" cm="1">
        <f t="array" ref="AI67">IF(ISNA($W$14),NA(),INDEX(Data_completeness!$A$13:$S$155,AN67,AC$38))</f>
        <v>0.92661000000000004</v>
      </c>
      <c r="AM67" s="299">
        <f>IF(ISERROR(AG67),NA(),VLOOKUP(AA$16,Data_completeness!$E$13:$S$155,$AC$38-4,FALSE))</f>
        <v>0.88537999999999994</v>
      </c>
      <c r="AN67" s="300">
        <f>MATCH(View_Completeness!AG67,Data_completeness!$E$13:$E$155,0)</f>
        <v>121</v>
      </c>
    </row>
    <row r="68" spans="2:40">
      <c r="AF68" s="303">
        <v>0.61105219462059823</v>
      </c>
      <c r="AG68" s="300" t="s">
        <v>199</v>
      </c>
      <c r="AH68" s="304">
        <f t="shared" si="0"/>
        <v>1.6110521946205982</v>
      </c>
      <c r="AI68" s="300" cm="1">
        <f t="array" ref="AI68">IF(ISNA($W$14),NA(),INDEX(Data_completeness!$A$13:$S$155,AN68,AC$38))</f>
        <v>0.84614999999999996</v>
      </c>
      <c r="AM68" s="299">
        <f>IF(ISERROR(AG68),NA(),VLOOKUP(AA$16,Data_completeness!$E$13:$S$155,$AC$38-4,FALSE))</f>
        <v>0.88537999999999994</v>
      </c>
      <c r="AN68" s="300">
        <f>MATCH(View_Completeness!AG68,Data_completeness!$E$13:$E$155,0)</f>
        <v>122</v>
      </c>
    </row>
    <row r="69" spans="2:40">
      <c r="AF69" s="303">
        <v>0.49114941415865698</v>
      </c>
      <c r="AG69" s="300" t="s">
        <v>187</v>
      </c>
      <c r="AH69" s="304">
        <f t="shared" si="0"/>
        <v>1.491149414158657</v>
      </c>
      <c r="AI69" s="300" cm="1">
        <f t="array" ref="AI69">IF(ISNA($W$14),NA(),INDEX(Data_completeness!$A$13:$S$155,AN69,AC$38))</f>
        <v>0.90756000000000003</v>
      </c>
      <c r="AM69" s="299">
        <f>IF(ISERROR(AG69),NA(),VLOOKUP(AA$16,Data_completeness!$E$13:$S$155,$AC$38-4,FALSE))</f>
        <v>0.88537999999999994</v>
      </c>
      <c r="AN69" s="300">
        <f>MATCH(View_Completeness!AG69,Data_completeness!$E$13:$E$155,0)</f>
        <v>123</v>
      </c>
    </row>
    <row r="70" spans="2:40">
      <c r="AF70" s="303">
        <v>0.71777712549716211</v>
      </c>
      <c r="AG70" s="300" t="s">
        <v>35</v>
      </c>
      <c r="AH70" s="304">
        <f t="shared" si="0"/>
        <v>1.7177771254971621</v>
      </c>
      <c r="AI70" s="300" cm="1">
        <f t="array" ref="AI70">IF(ISNA($W$14),NA(),INDEX(Data_completeness!$A$13:$S$155,AN70,AC$38))</f>
        <v>0.92727000000000004</v>
      </c>
      <c r="AM70" s="299">
        <f>IF(ISERROR(AG70),NA(),VLOOKUP(AA$16,Data_completeness!$E$13:$S$155,$AC$38-4,FALSE))</f>
        <v>0.88537999999999994</v>
      </c>
      <c r="AN70" s="300">
        <f>MATCH(View_Completeness!AG70,Data_completeness!$E$13:$E$155,0)</f>
        <v>91</v>
      </c>
    </row>
    <row r="71" spans="2:40">
      <c r="AF71" s="303">
        <v>0.44243493234406217</v>
      </c>
      <c r="AG71" s="300" t="s">
        <v>55</v>
      </c>
      <c r="AH71" s="304">
        <f t="shared" si="0"/>
        <v>1.4424349323440622</v>
      </c>
      <c r="AI71" s="300" cm="1">
        <f t="array" ref="AI71">IF(ISNA($W$14),NA(),INDEX(Data_completeness!$A$13:$S$155,AN71,AC$38))</f>
        <v>0.84745999999999999</v>
      </c>
      <c r="AM71" s="299">
        <f>IF(ISERROR(AG71),NA(),VLOOKUP(AA$16,Data_completeness!$E$13:$S$155,$AC$38-4,FALSE))</f>
        <v>0.88537999999999994</v>
      </c>
      <c r="AN71" s="300">
        <f>MATCH(View_Completeness!AG71,Data_completeness!$E$13:$E$155,0)</f>
        <v>92</v>
      </c>
    </row>
    <row r="72" spans="2:40">
      <c r="AF72" s="303">
        <v>0.60762342250990486</v>
      </c>
      <c r="AG72" s="300" t="s">
        <v>65</v>
      </c>
      <c r="AH72" s="304">
        <f t="shared" si="0"/>
        <v>1.6076234225099049</v>
      </c>
      <c r="AI72" s="300" cm="1">
        <f t="array" ref="AI72">IF(ISNA($W$14),NA(),INDEX(Data_completeness!$A$13:$S$155,AN72,AC$38))</f>
        <v>0.91666999999999998</v>
      </c>
      <c r="AM72" s="299">
        <f>IF(ISERROR(AG72),NA(),VLOOKUP(AA$16,Data_completeness!$E$13:$S$155,$AC$38-4,FALSE))</f>
        <v>0.88537999999999994</v>
      </c>
      <c r="AN72" s="300">
        <f>MATCH(View_Completeness!AG72,Data_completeness!$E$13:$E$155,0)</f>
        <v>93</v>
      </c>
    </row>
    <row r="73" spans="2:40">
      <c r="AF73" s="303">
        <v>0.19726153562398041</v>
      </c>
      <c r="AG73" s="300" t="s">
        <v>198</v>
      </c>
      <c r="AH73" s="304">
        <f t="shared" si="0"/>
        <v>1.1972615356239804</v>
      </c>
      <c r="AI73" s="300" cm="1">
        <f t="array" ref="AI73">IF(ISNA($W$14),NA(),INDEX(Data_completeness!$A$13:$S$155,AN73,AC$38))</f>
        <v>0.84</v>
      </c>
      <c r="AM73" s="299">
        <f>IF(ISERROR(AG73),NA(),VLOOKUP(AA$16,Data_completeness!$E$13:$S$155,$AC$38-4,FALSE))</f>
        <v>0.88537999999999994</v>
      </c>
      <c r="AN73" s="300">
        <f>MATCH(View_Completeness!AG73,Data_completeness!$E$13:$E$155,0)</f>
        <v>94</v>
      </c>
    </row>
    <row r="74" spans="2:40">
      <c r="AF74" s="303">
        <v>0.40874118084877642</v>
      </c>
      <c r="AG74" s="300" t="s">
        <v>177</v>
      </c>
      <c r="AH74" s="304">
        <f t="shared" si="0"/>
        <v>1.4087411808487764</v>
      </c>
      <c r="AI74" s="300" cm="1">
        <f t="array" ref="AI74">IF(ISNA($W$14),NA(),INDEX(Data_completeness!$A$13:$S$155,AN74,AC$38))</f>
        <v>0.83186000000000004</v>
      </c>
      <c r="AM74" s="299">
        <f>IF(ISERROR(AG74),NA(),VLOOKUP(AA$16,Data_completeness!$E$13:$S$155,$AC$38-4,FALSE))</f>
        <v>0.88537999999999994</v>
      </c>
      <c r="AN74" s="300">
        <f>MATCH(View_Completeness!AG74,Data_completeness!$E$13:$E$155,0)</f>
        <v>95</v>
      </c>
    </row>
    <row r="75" spans="2:40">
      <c r="AF75" s="303">
        <v>0.4339367650872259</v>
      </c>
      <c r="AG75" s="300" t="s">
        <v>97</v>
      </c>
      <c r="AH75" s="304">
        <f t="shared" ref="AH75:AH129" si="8">AH$5+AF75</f>
        <v>1.4339367650872259</v>
      </c>
      <c r="AI75" s="300" cm="1">
        <f t="array" ref="AI75">IF(ISNA($W$14),NA(),INDEX(Data_completeness!$A$13:$S$155,AN75,AC$38))</f>
        <v>0.82257999999999998</v>
      </c>
      <c r="AM75" s="299">
        <f>IF(ISERROR(AG75),NA(),VLOOKUP(AA$16,Data_completeness!$E$13:$S$155,$AC$38-4,FALSE))</f>
        <v>0.88537999999999994</v>
      </c>
      <c r="AN75" s="300">
        <f>MATCH(View_Completeness!AG75,Data_completeness!$E$13:$E$155,0)</f>
        <v>46</v>
      </c>
    </row>
    <row r="76" spans="2:40">
      <c r="AF76" s="303">
        <v>0.71315105193056771</v>
      </c>
      <c r="AG76" s="300" t="s">
        <v>151</v>
      </c>
      <c r="AH76" s="304">
        <f t="shared" si="8"/>
        <v>1.7131510519305677</v>
      </c>
      <c r="AI76" s="300" cm="1">
        <f t="array" ref="AI76">IF(ISNA($W$14),NA(),INDEX(Data_completeness!$A$13:$S$155,AN76,AC$38))</f>
        <v>0.89129999999999998</v>
      </c>
      <c r="AM76" s="299">
        <f>IF(ISERROR(AG76),NA(),VLOOKUP(AA$16,Data_completeness!$E$13:$S$155,$AC$38-4,FALSE))</f>
        <v>0.88537999999999994</v>
      </c>
      <c r="AN76" s="300">
        <f>MATCH(View_Completeness!AG76,Data_completeness!$E$13:$E$155,0)</f>
        <v>47</v>
      </c>
    </row>
    <row r="77" spans="2:40">
      <c r="AF77" s="303">
        <v>0.38673169323424617</v>
      </c>
      <c r="AG77" s="300" t="s">
        <v>246</v>
      </c>
      <c r="AH77" s="304">
        <f t="shared" si="8"/>
        <v>1.3867316932342462</v>
      </c>
      <c r="AI77" s="300" cm="1">
        <f t="array" ref="AI77">IF(ISNA($W$14),NA(),INDEX(Data_completeness!$A$13:$S$155,AN77,AC$38))</f>
        <v>0.80611999999999995</v>
      </c>
      <c r="AM77" s="299">
        <f>IF(ISERROR(AG77),NA(),VLOOKUP(AA$16,Data_completeness!$E$13:$S$155,$AC$38-4,FALSE))</f>
        <v>0.88537999999999994</v>
      </c>
      <c r="AN77" s="300">
        <f>MATCH(View_Completeness!AG77,Data_completeness!$E$13:$E$155,0)</f>
        <v>48</v>
      </c>
    </row>
    <row r="78" spans="2:40">
      <c r="AF78" s="303">
        <v>0.45089701458234277</v>
      </c>
      <c r="AG78" s="300" t="s">
        <v>143</v>
      </c>
      <c r="AH78" s="304">
        <f t="shared" si="8"/>
        <v>1.4508970145823428</v>
      </c>
      <c r="AI78" s="300" cm="1">
        <f t="array" ref="AI78">IF(ISNA($W$14),NA(),INDEX(Data_completeness!$A$13:$S$155,AN78,AC$38))</f>
        <v>0.71428999999999998</v>
      </c>
      <c r="AM78" s="299">
        <f>IF(ISERROR(AG78),NA(),VLOOKUP(AA$16,Data_completeness!$E$13:$S$155,$AC$38-4,FALSE))</f>
        <v>0.88537999999999994</v>
      </c>
      <c r="AN78" s="300">
        <f>MATCH(View_Completeness!AG78,Data_completeness!$E$13:$E$155,0)</f>
        <v>60</v>
      </c>
    </row>
    <row r="79" spans="2:40">
      <c r="AF79" s="303">
        <v>7.2975840552004012E-2</v>
      </c>
      <c r="AG79" s="300" t="s">
        <v>167</v>
      </c>
      <c r="AH79" s="304">
        <f t="shared" si="8"/>
        <v>1.072975840552004</v>
      </c>
      <c r="AI79" s="300" cm="1">
        <f t="array" ref="AI79">IF(ISNA($W$14),NA(),INDEX(Data_completeness!$A$13:$S$155,AN79,AC$38))</f>
        <v>0.91473000000000004</v>
      </c>
      <c r="AM79" s="299">
        <f>IF(ISERROR(AG79),NA(),VLOOKUP(AA$16,Data_completeness!$E$13:$S$155,$AC$38-4,FALSE))</f>
        <v>0.88537999999999994</v>
      </c>
      <c r="AN79" s="300">
        <f>MATCH(View_Completeness!AG79,Data_completeness!$E$13:$E$155,0)</f>
        <v>61</v>
      </c>
    </row>
    <row r="80" spans="2:40">
      <c r="AF80" s="303">
        <v>0.52589930891637748</v>
      </c>
      <c r="AG80" s="300" t="s">
        <v>206</v>
      </c>
      <c r="AH80" s="304">
        <f t="shared" si="8"/>
        <v>1.5258993089163775</v>
      </c>
      <c r="AI80" s="300" cm="1">
        <f t="array" ref="AI80">IF(ISNA($W$14),NA(),INDEX(Data_completeness!$A$13:$S$155,AN80,AC$38))</f>
        <v>0.86956999999999995</v>
      </c>
      <c r="AM80" s="299">
        <f>IF(ISERROR(AG80),NA(),VLOOKUP(AA$16,Data_completeness!$E$13:$S$155,$AC$38-4,FALSE))</f>
        <v>0.88537999999999994</v>
      </c>
      <c r="AN80" s="300">
        <f>MATCH(View_Completeness!AG80,Data_completeness!$E$13:$E$155,0)</f>
        <v>62</v>
      </c>
    </row>
    <row r="81" spans="32:40">
      <c r="AF81" s="303">
        <v>0.25212901706824287</v>
      </c>
      <c r="AG81" s="300" t="s">
        <v>236</v>
      </c>
      <c r="AH81" s="304">
        <f t="shared" si="8"/>
        <v>1.2521290170682429</v>
      </c>
      <c r="AI81" s="300" cm="1">
        <f t="array" ref="AI81">IF(ISNA($W$14),NA(),INDEX(Data_completeness!$A$13:$S$155,AN81,AC$38))</f>
        <v>0.94</v>
      </c>
      <c r="AM81" s="299">
        <f>IF(ISERROR(AG81),NA(),VLOOKUP(AA$16,Data_completeness!$E$13:$S$155,$AC$38-4,FALSE))</f>
        <v>0.88537999999999994</v>
      </c>
      <c r="AN81" s="300">
        <f>MATCH(View_Completeness!AG81,Data_completeness!$E$13:$E$155,0)</f>
        <v>63</v>
      </c>
    </row>
    <row r="82" spans="32:40">
      <c r="AF82" s="303">
        <v>0.24564504858627867</v>
      </c>
      <c r="AG82" s="300" t="s">
        <v>33</v>
      </c>
      <c r="AH82" s="304">
        <f t="shared" si="8"/>
        <v>1.2456450485862787</v>
      </c>
      <c r="AI82" s="300" cm="1">
        <f t="array" ref="AI82">IF(ISNA($W$14),NA(),INDEX(Data_completeness!$A$13:$S$155,AN82,AC$38))</f>
        <v>0.87878999999999996</v>
      </c>
      <c r="AM82" s="299">
        <f>IF(ISERROR(AG82),NA(),VLOOKUP(AA$16,Data_completeness!$E$13:$S$155,$AC$38-4,FALSE))</f>
        <v>0.88537999999999994</v>
      </c>
      <c r="AN82" s="300">
        <f>MATCH(View_Completeness!AG82,Data_completeness!$E$13:$E$155,0)</f>
        <v>65</v>
      </c>
    </row>
    <row r="83" spans="32:40">
      <c r="AF83" s="303">
        <v>0.43876079850353111</v>
      </c>
      <c r="AG83" s="300" t="s">
        <v>37</v>
      </c>
      <c r="AH83" s="304">
        <f t="shared" si="8"/>
        <v>1.4387607985035311</v>
      </c>
      <c r="AI83" s="300" cm="1">
        <f t="array" ref="AI83">IF(ISNA($W$14),NA(),INDEX(Data_completeness!$A$13:$S$155,AN83,AC$38))</f>
        <v>0.87795000000000001</v>
      </c>
      <c r="AM83" s="299">
        <f>IF(ISERROR(AG83),NA(),VLOOKUP(AA$16,Data_completeness!$E$13:$S$155,$AC$38-4,FALSE))</f>
        <v>0.88537999999999994</v>
      </c>
      <c r="AN83" s="300">
        <f>MATCH(View_Completeness!AG83,Data_completeness!$E$13:$E$155,0)</f>
        <v>66</v>
      </c>
    </row>
    <row r="84" spans="32:40">
      <c r="AF84" s="303">
        <v>0.8217301120261844</v>
      </c>
      <c r="AG84" s="300" t="s">
        <v>59</v>
      </c>
      <c r="AH84" s="304">
        <f t="shared" si="8"/>
        <v>1.8217301120261844</v>
      </c>
      <c r="AI84" s="300" cm="1">
        <f t="array" ref="AI84">IF(ISNA($W$14),NA(),INDEX(Data_completeness!$A$13:$S$155,AN84,AC$38))</f>
        <v>0.84884000000000004</v>
      </c>
      <c r="AM84" s="299">
        <f>IF(ISERROR(AG84),NA(),VLOOKUP(AA$16,Data_completeness!$E$13:$S$155,$AC$38-4,FALSE))</f>
        <v>0.88537999999999994</v>
      </c>
      <c r="AN84" s="300">
        <f>MATCH(View_Completeness!AG84,Data_completeness!$E$13:$E$155,0)</f>
        <v>68</v>
      </c>
    </row>
    <row r="85" spans="32:40">
      <c r="AF85" s="303">
        <v>0.83168902583010462</v>
      </c>
      <c r="AG85" s="300" t="s">
        <v>83</v>
      </c>
      <c r="AH85" s="304">
        <f t="shared" si="8"/>
        <v>1.8316890258301046</v>
      </c>
      <c r="AI85" s="300" cm="1">
        <f t="array" ref="AI85">IF(ISNA($W$14),NA(),INDEX(Data_completeness!$A$13:$S$155,AN85,AC$38))</f>
        <v>0.95282999999999995</v>
      </c>
      <c r="AM85" s="299">
        <f>IF(ISERROR(AG85),NA(),VLOOKUP(AA$16,Data_completeness!$E$13:$S$155,$AC$38-4,FALSE))</f>
        <v>0.88537999999999994</v>
      </c>
      <c r="AN85" s="300">
        <f>MATCH(View_Completeness!AG85,Data_completeness!$E$13:$E$155,0)</f>
        <v>69</v>
      </c>
    </row>
    <row r="86" spans="32:40">
      <c r="AF86" s="303">
        <v>0.29686357974123734</v>
      </c>
      <c r="AG86" s="300" t="s">
        <v>195</v>
      </c>
      <c r="AH86" s="304">
        <f t="shared" si="8"/>
        <v>1.2968635797412373</v>
      </c>
      <c r="AI86" s="300" cm="1">
        <f t="array" ref="AI86">IF(ISNA($W$14),NA(),INDEX(Data_completeness!$A$13:$S$155,AN86,AC$38))</f>
        <v>0.94118000000000002</v>
      </c>
      <c r="AM86" s="299">
        <f>IF(ISERROR(AG86),NA(),VLOOKUP(AA$16,Data_completeness!$E$13:$S$155,$AC$38-4,FALSE))</f>
        <v>0.88537999999999994</v>
      </c>
      <c r="AN86" s="300">
        <f>MATCH(View_Completeness!AG86,Data_completeness!$E$13:$E$155,0)</f>
        <v>70</v>
      </c>
    </row>
    <row r="87" spans="32:40">
      <c r="AF87" s="303">
        <v>0.9428111815394109</v>
      </c>
      <c r="AG87" s="300" t="s">
        <v>141</v>
      </c>
      <c r="AH87" s="304">
        <f t="shared" si="8"/>
        <v>1.9428111815394109</v>
      </c>
      <c r="AI87" s="300" cm="1">
        <f t="array" ref="AI87">IF(ISNA($W$14),NA(),INDEX(Data_completeness!$A$13:$S$155,AN87,AC$38))</f>
        <v>0.92727000000000004</v>
      </c>
      <c r="AM87" s="299">
        <f>IF(ISERROR(AG87),NA(),VLOOKUP(AA$16,Data_completeness!$E$13:$S$155,$AC$38-4,FALSE))</f>
        <v>0.88537999999999994</v>
      </c>
      <c r="AN87" s="300">
        <f>MATCH(View_Completeness!AG87,Data_completeness!$E$13:$E$155,0)</f>
        <v>71</v>
      </c>
    </row>
    <row r="88" spans="32:40">
      <c r="AF88" s="303">
        <v>8.8391980951696869E-2</v>
      </c>
      <c r="AG88" s="300" t="s">
        <v>145</v>
      </c>
      <c r="AH88" s="304">
        <f t="shared" si="8"/>
        <v>1.0883919809516969</v>
      </c>
      <c r="AI88" s="300" cm="1">
        <f t="array" ref="AI88">IF(ISNA($W$14),NA(),INDEX(Data_completeness!$A$13:$S$155,AN88,AC$38))</f>
        <v>0.93006999999999995</v>
      </c>
      <c r="AM88" s="299">
        <f>IF(ISERROR(AG88),NA(),VLOOKUP(AA$16,Data_completeness!$E$13:$S$155,$AC$38-4,FALSE))</f>
        <v>0.88537999999999994</v>
      </c>
      <c r="AN88" s="300">
        <f>MATCH(View_Completeness!AG88,Data_completeness!$E$13:$E$155,0)</f>
        <v>72</v>
      </c>
    </row>
    <row r="89" spans="32:40">
      <c r="AF89" s="303">
        <v>9.4072444120628429E-2</v>
      </c>
      <c r="AG89" s="300" t="s">
        <v>153</v>
      </c>
      <c r="AH89" s="304">
        <f t="shared" si="8"/>
        <v>1.0940724441206284</v>
      </c>
      <c r="AI89" s="300" cm="1">
        <f t="array" ref="AI89">IF(ISNA($W$14),NA(),INDEX(Data_completeness!$A$13:$S$155,AN89,AC$38))</f>
        <v>0.86021999999999998</v>
      </c>
      <c r="AM89" s="299">
        <f>IF(ISERROR(AG89),NA(),VLOOKUP(AA$16,Data_completeness!$E$13:$S$155,$AC$38-4,FALSE))</f>
        <v>0.88537999999999994</v>
      </c>
      <c r="AN89" s="300">
        <f>MATCH(View_Completeness!AG89,Data_completeness!$E$13:$E$155,0)</f>
        <v>73</v>
      </c>
    </row>
    <row r="90" spans="32:40">
      <c r="AF90" s="303">
        <v>0.48754959473815651</v>
      </c>
      <c r="AG90" s="300" t="s">
        <v>183</v>
      </c>
      <c r="AH90" s="304">
        <f t="shared" si="8"/>
        <v>1.4875495947381565</v>
      </c>
      <c r="AI90" s="300" cm="1">
        <f t="array" ref="AI90">IF(ISNA($W$14),NA(),INDEX(Data_completeness!$A$13:$S$155,AN90,AC$38))</f>
        <v>0.6129</v>
      </c>
      <c r="AM90" s="299">
        <f>IF(ISERROR(AG90),NA(),VLOOKUP(AA$16,Data_completeness!$E$13:$S$155,$AC$38-4,FALSE))</f>
        <v>0.88537999999999994</v>
      </c>
      <c r="AN90" s="300">
        <f>MATCH(View_Completeness!AG90,Data_completeness!$E$13:$E$155,0)</f>
        <v>74</v>
      </c>
    </row>
    <row r="91" spans="32:40">
      <c r="AF91" s="303">
        <v>0.97323666333040615</v>
      </c>
      <c r="AG91" s="300" t="s">
        <v>29</v>
      </c>
      <c r="AH91" s="304">
        <f t="shared" si="8"/>
        <v>1.9732366633304061</v>
      </c>
      <c r="AI91" s="300" cm="1">
        <f t="array" ref="AI91">IF(ISNA($W$14),NA(),INDEX(Data_completeness!$A$13:$S$155,AN91,AC$38))</f>
        <v>0.92593000000000003</v>
      </c>
      <c r="AM91" s="299">
        <f>IF(ISERROR(AG91),NA(),VLOOKUP(AA$16,Data_completeness!$E$13:$S$155,$AC$38-4,FALSE))</f>
        <v>0.88537999999999994</v>
      </c>
      <c r="AN91" s="300">
        <f>MATCH(View_Completeness!AG91,Data_completeness!$E$13:$E$155,0)</f>
        <v>138</v>
      </c>
    </row>
    <row r="92" spans="32:40">
      <c r="AF92" s="303">
        <v>0.75386141948184404</v>
      </c>
      <c r="AG92" s="300" t="s">
        <v>45</v>
      </c>
      <c r="AH92" s="304">
        <f t="shared" si="8"/>
        <v>1.753861419481844</v>
      </c>
      <c r="AI92" s="300" cm="1">
        <f t="array" ref="AI92">IF(ISNA($W$14),NA(),INDEX(Data_completeness!$A$13:$S$155,AN92,AC$38))</f>
        <v>0.87755000000000005</v>
      </c>
      <c r="AM92" s="299">
        <f>IF(ISERROR(AG92),NA(),VLOOKUP(AA$16,Data_completeness!$E$13:$S$155,$AC$38-4,FALSE))</f>
        <v>0.88537999999999994</v>
      </c>
      <c r="AN92" s="300">
        <f>MATCH(View_Completeness!AG92,Data_completeness!$E$13:$E$155,0)</f>
        <v>139</v>
      </c>
    </row>
    <row r="93" spans="32:40">
      <c r="AF93" s="303">
        <v>0.43619502567331314</v>
      </c>
      <c r="AG93" s="300" t="s">
        <v>49</v>
      </c>
      <c r="AH93" s="304">
        <f t="shared" si="8"/>
        <v>1.4361950256733131</v>
      </c>
      <c r="AI93" s="300" cm="1">
        <f t="array" ref="AI93">IF(ISNA($W$14),NA(),INDEX(Data_completeness!$A$13:$S$155,AN93,AC$38))</f>
        <v>0.83870999999999996</v>
      </c>
      <c r="AM93" s="299">
        <f>IF(ISERROR(AG93),NA(),VLOOKUP(AA$16,Data_completeness!$E$13:$S$155,$AC$38-4,FALSE))</f>
        <v>0.88537999999999994</v>
      </c>
      <c r="AN93" s="300">
        <f>MATCH(View_Completeness!AG93,Data_completeness!$E$13:$E$155,0)</f>
        <v>140</v>
      </c>
    </row>
    <row r="94" spans="32:40">
      <c r="AF94" s="303">
        <v>0.14884154490268875</v>
      </c>
      <c r="AG94" s="300" t="s">
        <v>95</v>
      </c>
      <c r="AH94" s="304">
        <f t="shared" si="8"/>
        <v>1.1488415449026887</v>
      </c>
      <c r="AI94" s="300" cm="1">
        <f t="array" ref="AI94">IF(ISNA($W$14),NA(),INDEX(Data_completeness!$A$13:$S$155,AN94,AC$38))</f>
        <v>0.79310000000000003</v>
      </c>
      <c r="AM94" s="299">
        <f>IF(ISERROR(AG94),NA(),VLOOKUP(AA$16,Data_completeness!$E$13:$S$155,$AC$38-4,FALSE))</f>
        <v>0.88537999999999994</v>
      </c>
      <c r="AN94" s="300">
        <f>MATCH(View_Completeness!AG94,Data_completeness!$E$13:$E$155,0)</f>
        <v>141</v>
      </c>
    </row>
    <row r="95" spans="32:40">
      <c r="AF95" s="303">
        <v>0.79734409003659201</v>
      </c>
      <c r="AG95" s="300" t="s">
        <v>113</v>
      </c>
      <c r="AH95" s="304">
        <f t="shared" si="8"/>
        <v>1.797344090036592</v>
      </c>
      <c r="AI95" s="300" cm="1">
        <f t="array" ref="AI95">IF(ISNA($W$14),NA(),INDEX(Data_completeness!$A$13:$S$155,AN95,AC$38))</f>
        <v>0.89907999999999999</v>
      </c>
      <c r="AM95" s="299">
        <f>IF(ISERROR(AG95),NA(),VLOOKUP(AA$16,Data_completeness!$E$13:$S$155,$AC$38-4,FALSE))</f>
        <v>0.88537999999999994</v>
      </c>
      <c r="AN95" s="300">
        <f>MATCH(View_Completeness!AG95,Data_completeness!$E$13:$E$155,0)</f>
        <v>142</v>
      </c>
    </row>
    <row r="96" spans="32:40">
      <c r="AF96" s="303">
        <v>0.45479101303990843</v>
      </c>
      <c r="AG96" s="300" t="s">
        <v>131</v>
      </c>
      <c r="AH96" s="304">
        <f t="shared" si="8"/>
        <v>1.4547910130399084</v>
      </c>
      <c r="AI96" s="300" cm="1">
        <f t="array" ref="AI96">IF(ISNA($W$14),NA(),INDEX(Data_completeness!$A$13:$S$155,AN96,AC$38))</f>
        <v>0.93901999999999997</v>
      </c>
      <c r="AM96" s="299">
        <f>IF(ISERROR(AG96),NA(),VLOOKUP(AA$16,Data_completeness!$E$13:$S$155,$AC$38-4,FALSE))</f>
        <v>0.88537999999999994</v>
      </c>
      <c r="AN96" s="300">
        <f>MATCH(View_Completeness!AG96,Data_completeness!$E$13:$E$155,0)</f>
        <v>143</v>
      </c>
    </row>
    <row r="97" spans="32:40">
      <c r="AF97" s="303">
        <v>0.40233641582153634</v>
      </c>
      <c r="AG97" s="300" t="s">
        <v>105</v>
      </c>
      <c r="AH97" s="304">
        <f t="shared" si="8"/>
        <v>1.4023364158215363</v>
      </c>
      <c r="AI97" s="300" cm="1">
        <f t="array" ref="AI97">IF(ISNA($W$14),NA(),INDEX(Data_completeness!$A$13:$S$155,AN97,AC$38))</f>
        <v>0.87234</v>
      </c>
      <c r="AM97" s="299">
        <f>IF(ISERROR(AG97),NA(),VLOOKUP(AA$16,Data_completeness!$E$13:$S$155,$AC$38-4,FALSE))</f>
        <v>0.88537999999999994</v>
      </c>
      <c r="AN97" s="300">
        <f>MATCH(View_Completeness!AG97,Data_completeness!$E$13:$E$155,0)</f>
        <v>19</v>
      </c>
    </row>
    <row r="98" spans="32:40">
      <c r="AF98" s="303">
        <v>0.73911939258908821</v>
      </c>
      <c r="AG98" s="300" t="s">
        <v>149</v>
      </c>
      <c r="AH98" s="304">
        <f t="shared" si="8"/>
        <v>1.7391193925890882</v>
      </c>
      <c r="AI98" s="300" cm="1">
        <f t="array" ref="AI98">IF(ISNA($W$14),NA(),INDEX(Data_completeness!$A$13:$S$155,AN98,AC$38))</f>
        <v>0.82352999999999998</v>
      </c>
      <c r="AM98" s="299">
        <f>IF(ISERROR(AG98),NA(),VLOOKUP(AA$16,Data_completeness!$E$13:$S$155,$AC$38-4,FALSE))</f>
        <v>0.88537999999999994</v>
      </c>
      <c r="AN98" s="300">
        <f>MATCH(View_Completeness!AG98,Data_completeness!$E$13:$E$155,0)</f>
        <v>20</v>
      </c>
    </row>
    <row r="99" spans="32:40">
      <c r="AF99" s="303">
        <v>0.95499145481664272</v>
      </c>
      <c r="AG99" s="300" t="s">
        <v>155</v>
      </c>
      <c r="AH99" s="304">
        <f t="shared" si="8"/>
        <v>1.9549914548166427</v>
      </c>
      <c r="AI99" s="300" cm="1">
        <f t="array" ref="AI99">IF(ISNA($W$14),NA(),INDEX(Data_completeness!$A$13:$S$155,AN99,AC$38))</f>
        <v>0.8125</v>
      </c>
      <c r="AM99" s="299">
        <f>IF(ISERROR(AG99),NA(),VLOOKUP(AA$16,Data_completeness!$E$13:$S$155,$AC$38-4,FALSE))</f>
        <v>0.88537999999999994</v>
      </c>
      <c r="AN99" s="300">
        <f>MATCH(View_Completeness!AG99,Data_completeness!$E$13:$E$155,0)</f>
        <v>21</v>
      </c>
    </row>
    <row r="100" spans="32:40">
      <c r="AF100" s="303">
        <v>0.159115107210416</v>
      </c>
      <c r="AG100" s="300" t="s">
        <v>179</v>
      </c>
      <c r="AH100" s="304">
        <f t="shared" si="8"/>
        <v>1.159115107210416</v>
      </c>
      <c r="AI100" s="300" cm="1">
        <f t="array" ref="AI100">IF(ISNA($W$14),NA(),INDEX(Data_completeness!$A$13:$S$155,AN100,AC$38))</f>
        <v>0.86956999999999995</v>
      </c>
      <c r="AM100" s="299">
        <f>IF(ISERROR(AG100),NA(),VLOOKUP(AA$16,Data_completeness!$E$13:$S$155,$AC$38-4,FALSE))</f>
        <v>0.88537999999999994</v>
      </c>
      <c r="AN100" s="300">
        <f>MATCH(View_Completeness!AG100,Data_completeness!$E$13:$E$155,0)</f>
        <v>22</v>
      </c>
    </row>
    <row r="101" spans="32:40">
      <c r="AF101" s="303">
        <v>0.29595794586722279</v>
      </c>
      <c r="AG101" s="300" t="s">
        <v>204</v>
      </c>
      <c r="AH101" s="304">
        <f t="shared" si="8"/>
        <v>1.2959579458672228</v>
      </c>
      <c r="AI101" s="300" cm="1">
        <f t="array" ref="AI101">IF(ISNA($W$14),NA(),INDEX(Data_completeness!$A$13:$S$155,AN101,AC$38))</f>
        <v>0.90683000000000002</v>
      </c>
      <c r="AM101" s="299">
        <f>IF(ISERROR(AG101),NA(),VLOOKUP(AA$16,Data_completeness!$E$13:$S$155,$AC$38-4,FALSE))</f>
        <v>0.88537999999999994</v>
      </c>
      <c r="AN101" s="300">
        <f>MATCH(View_Completeness!AG101,Data_completeness!$E$13:$E$155,0)</f>
        <v>23</v>
      </c>
    </row>
    <row r="102" spans="32:40">
      <c r="AF102" s="303">
        <v>0.62805940572035768</v>
      </c>
      <c r="AG102" s="300" t="s">
        <v>216</v>
      </c>
      <c r="AH102" s="304">
        <f t="shared" si="8"/>
        <v>1.6280594057203577</v>
      </c>
      <c r="AI102" s="300" cm="1">
        <f t="array" ref="AI102">IF(ISNA($W$14),NA(),INDEX(Data_completeness!$A$13:$S$155,AN102,AC$38))</f>
        <v>0.91757999999999995</v>
      </c>
      <c r="AM102" s="299">
        <f>IF(ISERROR(AG102),NA(),VLOOKUP(AA$16,Data_completeness!$E$13:$S$155,$AC$38-4,FALSE))</f>
        <v>0.88537999999999994</v>
      </c>
      <c r="AN102" s="300">
        <f>MATCH(View_Completeness!AG102,Data_completeness!$E$13:$E$155,0)</f>
        <v>24</v>
      </c>
    </row>
    <row r="103" spans="32:40">
      <c r="AF103" s="303">
        <v>0.86467426614200327</v>
      </c>
      <c r="AG103" s="300" t="s">
        <v>218</v>
      </c>
      <c r="AH103" s="304">
        <f t="shared" si="8"/>
        <v>1.8646742661420033</v>
      </c>
      <c r="AI103" s="300" cm="1">
        <f t="array" ref="AI103">IF(ISNA($W$14),NA(),INDEX(Data_completeness!$A$13:$S$155,AN103,AC$38))</f>
        <v>0.83465</v>
      </c>
      <c r="AM103" s="299">
        <f>IF(ISERROR(AG103),NA(),VLOOKUP(AA$16,Data_completeness!$E$13:$S$155,$AC$38-4,FALSE))</f>
        <v>0.88537999999999994</v>
      </c>
      <c r="AN103" s="300">
        <f>MATCH(View_Completeness!AG103,Data_completeness!$E$13:$E$155,0)</f>
        <v>25</v>
      </c>
    </row>
    <row r="104" spans="32:40">
      <c r="AF104" s="303">
        <v>0.32672621688637804</v>
      </c>
      <c r="AG104" s="300" t="s">
        <v>43</v>
      </c>
      <c r="AH104" s="304">
        <f t="shared" si="8"/>
        <v>1.326726216886378</v>
      </c>
      <c r="AI104" s="300" cm="1">
        <f t="array" ref="AI104">IF(ISNA($W$14),NA(),INDEX(Data_completeness!$A$13:$S$155,AN104,AC$38))</f>
        <v>0.93478000000000006</v>
      </c>
      <c r="AM104" s="299">
        <f>IF(ISERROR(AG104),NA(),VLOOKUP(AA$16,Data_completeness!$E$13:$S$155,$AC$38-4,FALSE))</f>
        <v>0.88537999999999994</v>
      </c>
      <c r="AN104" s="300">
        <f>MATCH(View_Completeness!AG104,Data_completeness!$E$13:$E$155,0)</f>
        <v>41</v>
      </c>
    </row>
    <row r="105" spans="32:40">
      <c r="AF105" s="303">
        <v>0.82603683920949655</v>
      </c>
      <c r="AG105" s="300" t="s">
        <v>123</v>
      </c>
      <c r="AH105" s="304">
        <f t="shared" si="8"/>
        <v>1.8260368392094966</v>
      </c>
      <c r="AI105" s="300" cm="1">
        <f t="array" ref="AI105">IF(ISNA($W$14),NA(),INDEX(Data_completeness!$A$13:$S$155,AN105,AC$38))</f>
        <v>0.90713999999999995</v>
      </c>
      <c r="AM105" s="299">
        <f>IF(ISERROR(AG105),NA(),VLOOKUP(AA$16,Data_completeness!$E$13:$S$155,$AC$38-4,FALSE))</f>
        <v>0.88537999999999994</v>
      </c>
      <c r="AN105" s="300">
        <f>MATCH(View_Completeness!AG105,Data_completeness!$E$13:$E$155,0)</f>
        <v>42</v>
      </c>
    </row>
    <row r="106" spans="32:40">
      <c r="AF106" s="303">
        <v>0.42160603099651395</v>
      </c>
      <c r="AG106" s="300" t="s">
        <v>191</v>
      </c>
      <c r="AH106" s="304">
        <f t="shared" si="8"/>
        <v>1.4216060309965139</v>
      </c>
      <c r="AI106" s="300" cm="1">
        <f t="array" ref="AI106">IF(ISNA($W$14),NA(),INDEX(Data_completeness!$A$13:$S$155,AN106,AC$38))</f>
        <v>0.875</v>
      </c>
      <c r="AM106" s="299">
        <f>IF(ISERROR(AG106),NA(),VLOOKUP(AA$16,Data_completeness!$E$13:$S$155,$AC$38-4,FALSE))</f>
        <v>0.88537999999999994</v>
      </c>
      <c r="AN106" s="300">
        <f>MATCH(View_Completeness!AG106,Data_completeness!$E$13:$E$155,0)</f>
        <v>43</v>
      </c>
    </row>
    <row r="107" spans="32:40">
      <c r="AF107" s="303">
        <v>0.72089009369236701</v>
      </c>
      <c r="AG107" s="300" t="s">
        <v>242</v>
      </c>
      <c r="AH107" s="304">
        <f t="shared" si="8"/>
        <v>1.720890093692367</v>
      </c>
      <c r="AI107" s="300" cm="1">
        <f t="array" ref="AI107">IF(ISNA($W$14),NA(),INDEX(Data_completeness!$A$13:$S$155,AN107,AC$38))</f>
        <v>0.86111000000000004</v>
      </c>
      <c r="AM107" s="299">
        <f>IF(ISERROR(AG107),NA(),VLOOKUP(AA$16,Data_completeness!$E$13:$S$155,$AC$38-4,FALSE))</f>
        <v>0.88537999999999994</v>
      </c>
      <c r="AN107" s="300">
        <f>MATCH(View_Completeness!AG107,Data_completeness!$E$13:$E$155,0)</f>
        <v>44</v>
      </c>
    </row>
    <row r="108" spans="32:40">
      <c r="AF108" s="303">
        <v>0.27937074041042154</v>
      </c>
      <c r="AG108" s="300" t="s">
        <v>87</v>
      </c>
      <c r="AH108" s="304">
        <f t="shared" si="8"/>
        <v>1.2793707404104215</v>
      </c>
      <c r="AI108" s="300" cm="1">
        <f t="array" ref="AI108">IF(ISNA($W$14),NA(),INDEX(Data_completeness!$A$13:$S$155,AN108,AC$38))</f>
        <v>0.89061999999999997</v>
      </c>
      <c r="AM108" s="299">
        <f>IF(ISERROR(AG108),NA(),VLOOKUP(AA$16,Data_completeness!$E$13:$S$155,$AC$38-4,FALSE))</f>
        <v>0.88537999999999994</v>
      </c>
      <c r="AN108" s="300">
        <f>MATCH(View_Completeness!AG108,Data_completeness!$E$13:$E$155,0)</f>
        <v>81</v>
      </c>
    </row>
    <row r="109" spans="32:40">
      <c r="AF109" s="303">
        <v>0.83793506473513535</v>
      </c>
      <c r="AG109" s="300" t="s">
        <v>139</v>
      </c>
      <c r="AH109" s="304">
        <f t="shared" si="8"/>
        <v>1.8379350647351353</v>
      </c>
      <c r="AI109" s="300" cm="1">
        <f t="array" ref="AI109">IF(ISNA($W$14),NA(),INDEX(Data_completeness!$A$13:$S$155,AN109,AC$38))</f>
        <v>0.91176000000000001</v>
      </c>
      <c r="AM109" s="299">
        <f>IF(ISERROR(AG109),NA(),VLOOKUP(AA$16,Data_completeness!$E$13:$S$155,$AC$38-4,FALSE))</f>
        <v>0.88537999999999994</v>
      </c>
      <c r="AN109" s="300">
        <f>MATCH(View_Completeness!AG109,Data_completeness!$E$13:$E$155,0)</f>
        <v>82</v>
      </c>
    </row>
    <row r="110" spans="32:40">
      <c r="AF110" s="303">
        <v>0.4242291006621477</v>
      </c>
      <c r="AG110" s="300" t="s">
        <v>171</v>
      </c>
      <c r="AH110" s="304">
        <f t="shared" si="8"/>
        <v>1.4242291006621477</v>
      </c>
      <c r="AI110" s="300" cm="1">
        <f t="array" ref="AI110">IF(ISNA($W$14),NA(),INDEX(Data_completeness!$A$13:$S$155,AN110,AC$38))</f>
        <v>0.90805000000000002</v>
      </c>
      <c r="AM110" s="299">
        <f>IF(ISERROR(AG110),NA(),VLOOKUP(AA$16,Data_completeness!$E$13:$S$155,$AC$38-4,FALSE))</f>
        <v>0.88537999999999994</v>
      </c>
      <c r="AN110" s="300">
        <f>MATCH(View_Completeness!AG110,Data_completeness!$E$13:$E$155,0)</f>
        <v>83</v>
      </c>
    </row>
    <row r="111" spans="32:40">
      <c r="AF111" s="303">
        <v>0.22608384519950331</v>
      </c>
      <c r="AG111" s="300" t="s">
        <v>173</v>
      </c>
      <c r="AH111" s="304">
        <f t="shared" si="8"/>
        <v>1.2260838451995033</v>
      </c>
      <c r="AI111" s="300" cm="1">
        <f t="array" ref="AI111">IF(ISNA($W$14),NA(),INDEX(Data_completeness!$A$13:$S$155,AN111,AC$38))</f>
        <v>0.86956999999999995</v>
      </c>
      <c r="AM111" s="299">
        <f>IF(ISERROR(AG111),NA(),VLOOKUP(AA$16,Data_completeness!$E$13:$S$155,$AC$38-4,FALSE))</f>
        <v>0.88537999999999994</v>
      </c>
      <c r="AN111" s="300">
        <f>MATCH(View_Completeness!AG111,Data_completeness!$E$13:$E$155,0)</f>
        <v>84</v>
      </c>
    </row>
    <row r="112" spans="32:40">
      <c r="AF112" s="303">
        <v>0.6422265262022786</v>
      </c>
      <c r="AG112" s="300" t="s">
        <v>181</v>
      </c>
      <c r="AH112" s="304">
        <f t="shared" si="8"/>
        <v>1.6422265262022786</v>
      </c>
      <c r="AI112" s="300" cm="1">
        <f t="array" ref="AI112">IF(ISNA($W$14),NA(),INDEX(Data_completeness!$A$13:$S$155,AN112,AC$38))</f>
        <v>0.86719000000000002</v>
      </c>
      <c r="AM112" s="299">
        <f>IF(ISERROR(AG112),NA(),VLOOKUP(AA$16,Data_completeness!$E$13:$S$155,$AC$38-4,FALSE))</f>
        <v>0.88537999999999994</v>
      </c>
      <c r="AN112" s="300">
        <f>MATCH(View_Completeness!AG112,Data_completeness!$E$13:$E$155,0)</f>
        <v>85</v>
      </c>
    </row>
    <row r="113" spans="32:40">
      <c r="AF113" s="303">
        <v>0.20924101380105764</v>
      </c>
      <c r="AG113" s="300" t="s">
        <v>47</v>
      </c>
      <c r="AH113" s="304">
        <f t="shared" si="8"/>
        <v>1.2092410138010576</v>
      </c>
      <c r="AI113" s="300" cm="1">
        <f t="array" ref="AI113">IF(ISNA($W$14),NA(),INDEX(Data_completeness!$A$13:$S$155,AN113,AC$38))</f>
        <v>0.94520999999999999</v>
      </c>
      <c r="AM113" s="299">
        <f>IF(ISERROR(AG113),NA(),VLOOKUP(AA$16,Data_completeness!$E$13:$S$155,$AC$38-4,FALSE))</f>
        <v>0.88537999999999994</v>
      </c>
      <c r="AN113" s="300">
        <f>MATCH(View_Completeness!AG113,Data_completeness!$E$13:$E$155,0)</f>
        <v>104</v>
      </c>
    </row>
    <row r="114" spans="32:40">
      <c r="AF114" s="303">
        <v>0.22003246410224309</v>
      </c>
      <c r="AG114" s="300" t="s">
        <v>89</v>
      </c>
      <c r="AH114" s="304">
        <f t="shared" si="8"/>
        <v>1.2200324641022431</v>
      </c>
      <c r="AI114" s="300" cm="1">
        <f t="array" ref="AI114">IF(ISNA($W$14),NA(),INDEX(Data_completeness!$A$13:$S$155,AN114,AC$38))</f>
        <v>0.82352999999999998</v>
      </c>
      <c r="AM114" s="299">
        <f>IF(ISERROR(AG114),NA(),VLOOKUP(AA$16,Data_completeness!$E$13:$S$155,$AC$38-4,FALSE))</f>
        <v>0.88537999999999994</v>
      </c>
      <c r="AN114" s="300">
        <f>MATCH(View_Completeness!AG114,Data_completeness!$E$13:$E$155,0)</f>
        <v>105</v>
      </c>
    </row>
    <row r="115" spans="32:40">
      <c r="AF115" s="303">
        <v>0.37404515904056468</v>
      </c>
      <c r="AG115" s="300" t="s">
        <v>157</v>
      </c>
      <c r="AH115" s="304">
        <f t="shared" si="8"/>
        <v>1.3740451590405647</v>
      </c>
      <c r="AI115" s="300" cm="1">
        <f t="array" ref="AI115">IF(ISNA($W$14),NA(),INDEX(Data_completeness!$A$13:$S$155,AN115,AC$38))</f>
        <v>0.92240999999999995</v>
      </c>
      <c r="AM115" s="299">
        <f>IF(ISERROR(AG115),NA(),VLOOKUP(AA$16,Data_completeness!$E$13:$S$155,$AC$38-4,FALSE))</f>
        <v>0.88537999999999994</v>
      </c>
      <c r="AN115" s="300">
        <f>MATCH(View_Completeness!AG115,Data_completeness!$E$13:$E$155,0)</f>
        <v>106</v>
      </c>
    </row>
    <row r="116" spans="32:40">
      <c r="AF116" s="303">
        <v>0.279384765042614</v>
      </c>
      <c r="AG116" s="300" t="s">
        <v>161</v>
      </c>
      <c r="AH116" s="304">
        <f t="shared" si="8"/>
        <v>1.279384765042614</v>
      </c>
      <c r="AI116" s="300" cm="1">
        <f t="array" ref="AI116">IF(ISNA($W$14),NA(),INDEX(Data_completeness!$A$13:$S$155,AN116,AC$38))</f>
        <v>0.97965999999999998</v>
      </c>
      <c r="AM116" s="299">
        <f>IF(ISERROR(AG116),NA(),VLOOKUP(AA$16,Data_completeness!$E$13:$S$155,$AC$38-4,FALSE))</f>
        <v>0.88537999999999994</v>
      </c>
      <c r="AN116" s="300">
        <f>MATCH(View_Completeness!AG116,Data_completeness!$E$13:$E$155,0)</f>
        <v>107</v>
      </c>
    </row>
    <row r="117" spans="32:40">
      <c r="AF117" s="303">
        <v>0.98650989719254123</v>
      </c>
      <c r="AG117" s="300" t="s">
        <v>39</v>
      </c>
      <c r="AH117" s="304">
        <f t="shared" si="8"/>
        <v>1.9865098971925412</v>
      </c>
      <c r="AI117" s="300" cm="1">
        <f t="array" ref="AI117">IF(ISNA($W$14),NA(),INDEX(Data_completeness!$A$13:$S$155,AN117,AC$38))</f>
        <v>0.84545000000000003</v>
      </c>
      <c r="AM117" s="299">
        <f>IF(ISERROR(AG117),NA(),VLOOKUP(AA$16,Data_completeness!$E$13:$S$155,$AC$38-4,FALSE))</f>
        <v>0.88537999999999994</v>
      </c>
      <c r="AN117" s="300">
        <f>MATCH(View_Completeness!AG117,Data_completeness!$E$13:$E$155,0)</f>
        <v>27</v>
      </c>
    </row>
    <row r="118" spans="32:40">
      <c r="AF118" s="303">
        <v>0.17994019042116793</v>
      </c>
      <c r="AG118" s="300" t="s">
        <v>51</v>
      </c>
      <c r="AH118" s="304">
        <f t="shared" si="8"/>
        <v>1.1799401904211679</v>
      </c>
      <c r="AI118" s="300" cm="1">
        <f t="array" ref="AI118">IF(ISNA($W$14),NA(),INDEX(Data_completeness!$A$13:$S$155,AN118,AC$38))</f>
        <v>0.82352999999999998</v>
      </c>
      <c r="AM118" s="299">
        <f>IF(ISERROR(AG118),NA(),VLOOKUP(AA$16,Data_completeness!$E$13:$S$155,$AC$38-4,FALSE))</f>
        <v>0.88537999999999994</v>
      </c>
      <c r="AN118" s="300">
        <f>MATCH(View_Completeness!AG118,Data_completeness!$E$13:$E$155,0)</f>
        <v>28</v>
      </c>
    </row>
    <row r="119" spans="32:40">
      <c r="AF119" s="303">
        <v>0.21001492859222082</v>
      </c>
      <c r="AG119" s="300" t="s">
        <v>79</v>
      </c>
      <c r="AH119" s="304">
        <f t="shared" si="8"/>
        <v>1.2100149285922208</v>
      </c>
      <c r="AI119" s="300" cm="1">
        <f t="array" ref="AI119">IF(ISNA($W$14),NA(),INDEX(Data_completeness!$A$13:$S$155,AN119,AC$38))</f>
        <v>0.76922999999999997</v>
      </c>
      <c r="AM119" s="299">
        <f>IF(ISERROR(AG119),NA(),VLOOKUP(AA$16,Data_completeness!$E$13:$S$155,$AC$38-4,FALSE))</f>
        <v>0.88537999999999994</v>
      </c>
      <c r="AN119" s="300">
        <f>MATCH(View_Completeness!AG119,Data_completeness!$E$13:$E$155,0)</f>
        <v>29</v>
      </c>
    </row>
    <row r="120" spans="32:40">
      <c r="AF120" s="303">
        <v>0.63913488568605925</v>
      </c>
      <c r="AG120" s="300" t="s">
        <v>75</v>
      </c>
      <c r="AH120" s="304">
        <f t="shared" si="8"/>
        <v>1.6391348856860593</v>
      </c>
      <c r="AI120" s="300" cm="1">
        <f t="array" ref="AI120">IF(ISNA($W$14),NA(),INDEX(Data_completeness!$A$13:$S$155,AN120,AC$38))</f>
        <v>0.91729000000000005</v>
      </c>
      <c r="AM120" s="299">
        <f>IF(ISERROR(AG120),NA(),VLOOKUP(AA$16,Data_completeness!$E$13:$S$155,$AC$38-4,FALSE))</f>
        <v>0.88537999999999994</v>
      </c>
      <c r="AN120" s="300">
        <f>MATCH(View_Completeness!AG120,Data_completeness!$E$13:$E$155,0)</f>
        <v>30</v>
      </c>
    </row>
    <row r="121" spans="32:40">
      <c r="AF121" s="303">
        <v>0.94849878280176947</v>
      </c>
      <c r="AG121" s="300" t="s">
        <v>103</v>
      </c>
      <c r="AH121" s="304">
        <f t="shared" si="8"/>
        <v>1.9484987828017695</v>
      </c>
      <c r="AI121" s="300" cm="1">
        <f t="array" ref="AI121">IF(ISNA($W$14),NA(),INDEX(Data_completeness!$A$13:$S$155,AN121,AC$38))</f>
        <v>0.79069999999999996</v>
      </c>
      <c r="AM121" s="299">
        <f>IF(ISERROR(AG121),NA(),VLOOKUP(AA$16,Data_completeness!$E$13:$S$155,$AC$38-4,FALSE))</f>
        <v>0.88537999999999994</v>
      </c>
      <c r="AN121" s="300">
        <f>MATCH(View_Completeness!AG121,Data_completeness!$E$13:$E$155,0)</f>
        <v>31</v>
      </c>
    </row>
    <row r="122" spans="32:40">
      <c r="AF122" s="303">
        <v>0.78049918789983108</v>
      </c>
      <c r="AG122" s="300" t="s">
        <v>133</v>
      </c>
      <c r="AH122" s="304">
        <f t="shared" si="8"/>
        <v>1.7804991878998311</v>
      </c>
      <c r="AI122" s="300" cm="1">
        <f t="array" ref="AI122">IF(ISNA($W$14),NA(),INDEX(Data_completeness!$A$13:$S$155,AN122,AC$38))</f>
        <v>0.90980000000000005</v>
      </c>
      <c r="AM122" s="299">
        <f>IF(ISERROR(AG122),NA(),VLOOKUP(AA$16,Data_completeness!$E$13:$S$155,$AC$38-4,FALSE))</f>
        <v>0.88537999999999994</v>
      </c>
      <c r="AN122" s="300">
        <f>MATCH(View_Completeness!AG122,Data_completeness!$E$13:$E$155,0)</f>
        <v>32</v>
      </c>
    </row>
    <row r="123" spans="32:40">
      <c r="AF123" s="303">
        <v>0.31884509456764132</v>
      </c>
      <c r="AG123" s="300" t="s">
        <v>135</v>
      </c>
      <c r="AH123" s="304">
        <f t="shared" si="8"/>
        <v>1.3188450945676413</v>
      </c>
      <c r="AI123" s="300" cm="1">
        <f t="array" ref="AI123">IF(ISNA($W$14),NA(),INDEX(Data_completeness!$A$13:$S$155,AN123,AC$38))</f>
        <v>0.88524999999999998</v>
      </c>
      <c r="AM123" s="299">
        <f>IF(ISERROR(AG123),NA(),VLOOKUP(AA$16,Data_completeness!$E$13:$S$155,$AC$38-4,FALSE))</f>
        <v>0.88537999999999994</v>
      </c>
      <c r="AN123" s="300">
        <f>MATCH(View_Completeness!AG123,Data_completeness!$E$13:$E$155,0)</f>
        <v>33</v>
      </c>
    </row>
    <row r="124" spans="32:40">
      <c r="AF124" s="303">
        <v>0.67097311413751903</v>
      </c>
      <c r="AG124" s="300" t="s">
        <v>137</v>
      </c>
      <c r="AH124" s="304">
        <f t="shared" si="8"/>
        <v>1.670973114137519</v>
      </c>
      <c r="AI124" s="300" cm="1">
        <f t="array" ref="AI124">IF(ISNA($W$14),NA(),INDEX(Data_completeness!$A$13:$S$155,AN124,AC$38))</f>
        <v>0.81818000000000002</v>
      </c>
      <c r="AM124" s="299">
        <f>IF(ISERROR(AG124),NA(),VLOOKUP(AA$16,Data_completeness!$E$13:$S$155,$AC$38-4,FALSE))</f>
        <v>0.88537999999999994</v>
      </c>
      <c r="AN124" s="300">
        <f>MATCH(View_Completeness!AG124,Data_completeness!$E$13:$E$155,0)</f>
        <v>34</v>
      </c>
    </row>
    <row r="125" spans="32:40">
      <c r="AF125" s="303">
        <v>0.35430016182202828</v>
      </c>
      <c r="AG125" s="300" t="s">
        <v>147</v>
      </c>
      <c r="AH125" s="304">
        <f t="shared" si="8"/>
        <v>1.3543001618220283</v>
      </c>
      <c r="AI125" s="300" cm="1">
        <f t="array" ref="AI125">IF(ISNA($W$14),NA(),INDEX(Data_completeness!$A$13:$S$155,AN125,AC$38))</f>
        <v>0.875</v>
      </c>
      <c r="AM125" s="299">
        <f>IF(ISERROR(AG125),NA(),VLOOKUP(AA$16,Data_completeness!$E$13:$S$155,$AC$38-4,FALSE))</f>
        <v>0.88537999999999994</v>
      </c>
      <c r="AN125" s="300">
        <f>MATCH(View_Completeness!AG125,Data_completeness!$E$13:$E$155,0)</f>
        <v>35</v>
      </c>
    </row>
    <row r="126" spans="32:40">
      <c r="AF126" s="303">
        <v>0.47295100577798177</v>
      </c>
      <c r="AG126" s="300" t="s">
        <v>196</v>
      </c>
      <c r="AH126" s="304">
        <f t="shared" si="8"/>
        <v>1.4729510057779818</v>
      </c>
      <c r="AI126" s="300" cm="1">
        <f t="array" ref="AI126">IF(ISNA($W$14),NA(),INDEX(Data_completeness!$A$13:$S$155,AN126,AC$38))</f>
        <v>0.92537000000000003</v>
      </c>
      <c r="AM126" s="299">
        <f>IF(ISERROR(AG126),NA(),VLOOKUP(AA$16,Data_completeness!$E$13:$S$155,$AC$38-4,FALSE))</f>
        <v>0.88537999999999994</v>
      </c>
      <c r="AN126" s="300">
        <f>MATCH(View_Completeness!AG126,Data_completeness!$E$13:$E$155,0)</f>
        <v>36</v>
      </c>
    </row>
    <row r="127" spans="32:40">
      <c r="AF127" s="303">
        <v>0.81070558255339042</v>
      </c>
      <c r="AG127" s="300" t="s">
        <v>197</v>
      </c>
      <c r="AH127" s="304">
        <f t="shared" si="8"/>
        <v>1.8107055825533904</v>
      </c>
      <c r="AI127" s="300" cm="1">
        <f t="array" ref="AI127">IF(ISNA($W$14),NA(),INDEX(Data_completeness!$A$13:$S$155,AN127,AC$38))</f>
        <v>0.92784</v>
      </c>
      <c r="AM127" s="299">
        <f>IF(ISERROR(AG127),NA(),VLOOKUP(AA$16,Data_completeness!$E$13:$S$155,$AC$38-4,FALSE))</f>
        <v>0.88537999999999994</v>
      </c>
      <c r="AN127" s="300">
        <f>MATCH(View_Completeness!AG127,Data_completeness!$E$13:$E$155,0)</f>
        <v>37</v>
      </c>
    </row>
    <row r="128" spans="32:40">
      <c r="AF128" s="303">
        <v>0.72454099042736253</v>
      </c>
      <c r="AG128" s="300" t="s">
        <v>232</v>
      </c>
      <c r="AH128" s="304">
        <f t="shared" si="8"/>
        <v>1.7245409904273625</v>
      </c>
      <c r="AI128" s="300" cm="1">
        <f t="array" ref="AI128">IF(ISNA($W$14),NA(),INDEX(Data_completeness!$A$13:$S$155,AN128,AC$38))</f>
        <v>0.87341999999999997</v>
      </c>
      <c r="AM128" s="299">
        <f>IF(ISERROR(AG128),NA(),VLOOKUP(AA$16,Data_completeness!$E$13:$S$155,$AC$38-4,FALSE))</f>
        <v>0.88537999999999994</v>
      </c>
      <c r="AN128" s="300">
        <f>MATCH(View_Completeness!AG128,Data_completeness!$E$13:$E$155,0)</f>
        <v>38</v>
      </c>
    </row>
    <row r="129" spans="32:40">
      <c r="AF129" s="303">
        <v>0.70096195535335082</v>
      </c>
      <c r="AG129" s="300" t="s">
        <v>234</v>
      </c>
      <c r="AH129" s="304">
        <f t="shared" si="8"/>
        <v>1.7009619553533508</v>
      </c>
      <c r="AI129" s="300" cm="1">
        <f t="array" ref="AI129">IF(ISNA($W$14),NA(),INDEX(Data_completeness!$A$13:$S$155,AN129,AC$38))</f>
        <v>0.89090999999999998</v>
      </c>
      <c r="AM129" s="299">
        <f>IF(ISERROR(AG129),NA(),VLOOKUP(AA$16,Data_completeness!$E$13:$S$155,$AC$38-4,FALSE))</f>
        <v>0.88537999999999994</v>
      </c>
      <c r="AN129" s="300">
        <f>MATCH(View_Completeness!AG129,Data_completeness!$E$13:$E$155,0)</f>
        <v>39</v>
      </c>
    </row>
    <row r="130" spans="32:40">
      <c r="AF130" s="303"/>
      <c r="AG130" s="300" t="s">
        <v>772</v>
      </c>
      <c r="AH130" s="304"/>
      <c r="AM130" s="299"/>
    </row>
    <row r="131" spans="32:40">
      <c r="AG131" s="300" t="s">
        <v>773</v>
      </c>
      <c r="AH131" s="304">
        <f>AH$6-(3+COUNT(AJ$133:AJ$145))/20</f>
        <v>3.55</v>
      </c>
      <c r="AL131" s="300" cm="1">
        <f t="array" ref="AL131">IF(ISNA($W$14),NA(),INDEX(Data_completeness!$A$13:$S$155,$AN131,$AC$38))</f>
        <v>0.88827</v>
      </c>
      <c r="AM131" s="299"/>
      <c r="AN131" s="300">
        <f>MATCH(View_Completeness!$W$10,Data_completeness!$E$13:$E$155,0)</f>
        <v>137</v>
      </c>
    </row>
    <row r="132" spans="32:40">
      <c r="AG132" s="300" t="s">
        <v>774</v>
      </c>
      <c r="AH132" s="304">
        <f>AH$6+(3+COUNT(AJ$133:AJ$145))/20</f>
        <v>4.45</v>
      </c>
      <c r="AL132" s="300" cm="1">
        <f t="array" ref="AL132">IF(ISNA($W$14),NA(),INDEX(Data_completeness!$A$13:$S$155,$AN132,$AC$38))</f>
        <v>0.88827</v>
      </c>
      <c r="AM132" s="299"/>
      <c r="AN132" s="300">
        <f>MATCH(View_Completeness!$W$10,Data_completeness!$E$13:$E$155,0)</f>
        <v>137</v>
      </c>
    </row>
    <row r="133" spans="32:40">
      <c r="AG133" s="300" t="str">
        <f t="shared" ref="AG133:AG143" si="9">Y38</f>
        <v>RCF</v>
      </c>
      <c r="AH133" s="304">
        <f>AH$6</f>
        <v>4</v>
      </c>
      <c r="AJ133" s="300">
        <f t="shared" ref="AJ133:AJ145" si="10">IF(OR(ISERROR(AA38), AA38=""),NA(),AA38)</f>
        <v>0.92593000000000003</v>
      </c>
      <c r="AL133" s="300" cm="1">
        <f t="array" ref="AL133">IF(ISNA($W$14),NA(),INDEX(Data_completeness!$A$13:$S$155,$AN133,$AC$38))</f>
        <v>0.88827</v>
      </c>
      <c r="AM133" s="299"/>
      <c r="AN133" s="300">
        <f>MATCH(View_Completeness!$W$10,Data_completeness!$E$13:$E$155,0)</f>
        <v>137</v>
      </c>
    </row>
    <row r="134" spans="32:40">
      <c r="AG134" s="300" t="str">
        <f t="shared" si="9"/>
        <v>RAE</v>
      </c>
      <c r="AH134" s="304">
        <f>AH$6+0.1</f>
        <v>4.0999999999999996</v>
      </c>
      <c r="AJ134" s="300">
        <f t="shared" si="10"/>
        <v>0.87755000000000005</v>
      </c>
      <c r="AL134" s="300" cm="1">
        <f t="array" ref="AL134">IF(ISNA($W$14),NA(),INDEX(Data_completeness!$A$13:$S$155,$AN134,$AC$38))</f>
        <v>0.88827</v>
      </c>
      <c r="AM134" s="299"/>
      <c r="AN134" s="300">
        <f>MATCH(View_Completeness!$W$10,Data_completeness!$E$13:$E$155,0)</f>
        <v>137</v>
      </c>
    </row>
    <row r="135" spans="32:40">
      <c r="AG135" s="300" t="str">
        <f t="shared" si="9"/>
        <v>RWY</v>
      </c>
      <c r="AH135" s="304">
        <f>AH$6-0.1</f>
        <v>3.9</v>
      </c>
      <c r="AJ135" s="300">
        <f t="shared" si="10"/>
        <v>0.83870999999999996</v>
      </c>
      <c r="AL135" s="300" cm="1">
        <f t="array" ref="AL135">IF(ISNA($W$14),NA(),INDEX(Data_completeness!$A$13:$S$155,$AN135,$AC$38))</f>
        <v>0.88827</v>
      </c>
      <c r="AM135" s="299"/>
      <c r="AN135" s="300">
        <f>MATCH(View_Completeness!$W$10,Data_completeness!$E$13:$E$155,0)</f>
        <v>137</v>
      </c>
    </row>
    <row r="136" spans="32:40">
      <c r="AG136" s="300" t="str">
        <f t="shared" si="9"/>
        <v>RCD</v>
      </c>
      <c r="AH136" s="304">
        <f>AH$6+0.2</f>
        <v>4.2</v>
      </c>
      <c r="AJ136" s="300">
        <f t="shared" si="10"/>
        <v>0.79310000000000003</v>
      </c>
      <c r="AL136" s="300" cm="1">
        <f t="array" ref="AL136">IF(ISNA($W$14),NA(),INDEX(Data_completeness!$A$13:$S$155,$AN136,$AC$38))</f>
        <v>0.88827</v>
      </c>
      <c r="AM136" s="299"/>
      <c r="AN136" s="300">
        <f>MATCH(View_Completeness!$W$10,Data_completeness!$E$13:$E$155,0)</f>
        <v>137</v>
      </c>
    </row>
    <row r="137" spans="32:40">
      <c r="AG137" s="300" t="str">
        <f t="shared" si="9"/>
        <v>RR8</v>
      </c>
      <c r="AH137" s="304">
        <f>AH$6-0.2</f>
        <v>3.8</v>
      </c>
      <c r="AJ137" s="300">
        <f t="shared" si="10"/>
        <v>0.89907999999999999</v>
      </c>
      <c r="AL137" s="300" cm="1">
        <f t="array" ref="AL137">IF(ISNA($W$14),NA(),INDEX(Data_completeness!$A$13:$S$155,$AN137,$AC$38))</f>
        <v>0.88827</v>
      </c>
      <c r="AM137" s="299"/>
      <c r="AN137" s="300">
        <f>MATCH(View_Completeness!$W$10,Data_completeness!$E$13:$E$155,0)</f>
        <v>137</v>
      </c>
    </row>
    <row r="138" spans="32:40">
      <c r="AG138" s="300" t="str">
        <f t="shared" si="9"/>
        <v>RXF</v>
      </c>
      <c r="AH138" s="304">
        <f>AH$6+0.3</f>
        <v>4.3</v>
      </c>
      <c r="AJ138" s="300">
        <f t="shared" si="10"/>
        <v>0.93901999999999997</v>
      </c>
      <c r="AL138" s="300" cm="1">
        <f t="array" ref="AL138">IF(ISNA($W$14),NA(),INDEX(Data_completeness!$A$13:$S$155,$AN138,$AC$38))</f>
        <v>0.88827</v>
      </c>
      <c r="AM138" s="299"/>
      <c r="AN138" s="300">
        <f>MATCH(View_Completeness!$W$10,Data_completeness!$E$13:$E$155,0)</f>
        <v>137</v>
      </c>
    </row>
    <row r="139" spans="32:40">
      <c r="AG139" s="300" t="str">
        <f t="shared" si="9"/>
        <v/>
      </c>
      <c r="AH139" s="304">
        <f>AH$6-0.3</f>
        <v>3.7</v>
      </c>
      <c r="AJ139" s="300" t="e">
        <f t="shared" si="10"/>
        <v>#N/A</v>
      </c>
      <c r="AL139" s="300" cm="1">
        <f t="array" ref="AL139">IF(ISNA($W$14),NA(),INDEX(Data_completeness!$A$13:$S$155,$AN139,$AC$38))</f>
        <v>0.88827</v>
      </c>
      <c r="AM139" s="299"/>
      <c r="AN139" s="300">
        <f>MATCH(View_Completeness!$W$10,Data_completeness!$E$13:$E$155,0)</f>
        <v>137</v>
      </c>
    </row>
    <row r="140" spans="32:40">
      <c r="AG140" s="300" t="str">
        <f t="shared" si="9"/>
        <v/>
      </c>
      <c r="AH140" s="304">
        <f>AH$6+0.4</f>
        <v>4.4000000000000004</v>
      </c>
      <c r="AJ140" s="300" t="e">
        <f t="shared" si="10"/>
        <v>#N/A</v>
      </c>
      <c r="AL140" s="300" cm="1">
        <f t="array" ref="AL140">IF(ISNA($W$14),NA(),INDEX(Data_completeness!$A$13:$S$155,$AN140,$AC$38))</f>
        <v>0.88827</v>
      </c>
      <c r="AM140" s="299"/>
      <c r="AN140" s="300">
        <f>MATCH(View_Completeness!$W$10,Data_completeness!$E$13:$E$155,0)</f>
        <v>137</v>
      </c>
    </row>
    <row r="141" spans="32:40">
      <c r="AG141" s="300" t="str">
        <f t="shared" si="9"/>
        <v/>
      </c>
      <c r="AH141" s="304">
        <f>AH$6-0.4</f>
        <v>3.6</v>
      </c>
      <c r="AJ141" s="300" t="e">
        <f t="shared" si="10"/>
        <v>#N/A</v>
      </c>
      <c r="AL141" s="300" cm="1">
        <f t="array" ref="AL141">IF(ISNA($W$14),NA(),INDEX(Data_completeness!$A$13:$S$155,$AN141,$AC$38))</f>
        <v>0.88827</v>
      </c>
      <c r="AM141" s="299"/>
      <c r="AN141" s="300">
        <f>MATCH(View_Completeness!$W$10,Data_completeness!$E$13:$E$155,0)</f>
        <v>137</v>
      </c>
    </row>
    <row r="142" spans="32:40">
      <c r="AG142" s="300" t="str">
        <f t="shared" si="9"/>
        <v/>
      </c>
      <c r="AH142" s="304">
        <f>AH$6+0.5</f>
        <v>4.5</v>
      </c>
      <c r="AJ142" s="300" t="e">
        <f t="shared" si="10"/>
        <v>#N/A</v>
      </c>
      <c r="AL142" s="300" cm="1">
        <f t="array" ref="AL142">IF(ISNA($W$14),NA(),INDEX(Data_completeness!$A$13:$S$155,$AN142,$AC$38))</f>
        <v>0.88827</v>
      </c>
      <c r="AM142" s="299"/>
      <c r="AN142" s="300">
        <f>MATCH(View_Completeness!$W$10,Data_completeness!$E$13:$E$155,0)</f>
        <v>137</v>
      </c>
    </row>
    <row r="143" spans="32:40">
      <c r="AG143" s="300" t="str">
        <f t="shared" si="9"/>
        <v/>
      </c>
      <c r="AH143" s="304">
        <f>AH$6-0.5</f>
        <v>3.5</v>
      </c>
      <c r="AJ143" s="300" t="e">
        <f t="shared" si="10"/>
        <v>#N/A</v>
      </c>
      <c r="AL143" s="300" cm="1">
        <f t="array" ref="AL143">IF(ISNA($W$14),NA(),INDEX(Data_completeness!$A$13:$S$155,$AN143,$AC$38))</f>
        <v>0.88827</v>
      </c>
      <c r="AM143" s="299"/>
      <c r="AN143" s="300">
        <f>MATCH(View_Completeness!$W$10,Data_completeness!$E$13:$E$155,0)</f>
        <v>137</v>
      </c>
    </row>
    <row r="144" spans="32:40">
      <c r="AG144" s="300" t="str">
        <f t="shared" ref="AG144:AG145" si="11">Y49</f>
        <v/>
      </c>
      <c r="AH144" s="304">
        <f>AH$6+0.6</f>
        <v>4.5999999999999996</v>
      </c>
      <c r="AJ144" s="300" t="e">
        <f t="shared" si="10"/>
        <v>#N/A</v>
      </c>
      <c r="AL144" s="300" cm="1">
        <f t="array" ref="AL144">IF(ISNA($W$14),NA(),INDEX(Data_completeness!$A$13:$S$155,$AN144,$AC$38))</f>
        <v>0.88827</v>
      </c>
      <c r="AM144" s="299"/>
      <c r="AN144" s="300">
        <f>MATCH(View_Completeness!$W$10,Data_completeness!$E$13:$E$155,0)</f>
        <v>137</v>
      </c>
    </row>
    <row r="145" spans="33:40">
      <c r="AG145" s="300" t="str">
        <f t="shared" si="11"/>
        <v/>
      </c>
      <c r="AH145" s="304">
        <f>AH$6-0.6</f>
        <v>3.4</v>
      </c>
      <c r="AJ145" s="300" t="e">
        <f t="shared" si="10"/>
        <v>#N/A</v>
      </c>
      <c r="AL145" s="300" cm="1">
        <f t="array" ref="AL145">IF(ISNA($W$14),NA(),INDEX(Data_completeness!$A$13:$S$155,$AN145,$AC$38))</f>
        <v>0.88827</v>
      </c>
      <c r="AM145" s="299"/>
      <c r="AN145" s="300">
        <f>MATCH(View_Completeness!$W$10,Data_completeness!$E$13:$E$155,0)</f>
        <v>137</v>
      </c>
    </row>
    <row r="146" spans="33:40">
      <c r="AG146" s="302" t="str">
        <f>F9</f>
        <v>RCF</v>
      </c>
      <c r="AH146" s="311">
        <f>VLOOKUP(AG$146,View_Completeness!$AG$133:$AI$145,2,FALSE)</f>
        <v>4</v>
      </c>
      <c r="AI146" s="302"/>
      <c r="AJ146" s="302"/>
      <c r="AK146" s="302">
        <f>IF(ISNA($W$14),NA(),VLOOKUP(AG$146,View_Completeness!$AG$9:$AI$129,3,FALSE))</f>
        <v>0.92593000000000003</v>
      </c>
      <c r="AL146" s="299"/>
      <c r="AM146" s="302"/>
    </row>
  </sheetData>
  <mergeCells count="19">
    <mergeCell ref="C9:E9"/>
    <mergeCell ref="W11:Y11"/>
    <mergeCell ref="C14:E14"/>
    <mergeCell ref="B35:B36"/>
    <mergeCell ref="C35:C36"/>
    <mergeCell ref="D35:D36"/>
    <mergeCell ref="E35:E36"/>
    <mergeCell ref="C48:D48"/>
    <mergeCell ref="C37:D37"/>
    <mergeCell ref="C38:D38"/>
    <mergeCell ref="C39:D39"/>
    <mergeCell ref="C40:D40"/>
    <mergeCell ref="C41:D41"/>
    <mergeCell ref="C42:D42"/>
    <mergeCell ref="C43:D43"/>
    <mergeCell ref="C44:D44"/>
    <mergeCell ref="C45:D45"/>
    <mergeCell ref="C46:D46"/>
    <mergeCell ref="C47:D47"/>
  </mergeCells>
  <conditionalFormatting sqref="B37">
    <cfRule type="cellIs" dxfId="20" priority="4" operator="equal">
      <formula>$F$9</formula>
    </cfRule>
  </conditionalFormatting>
  <conditionalFormatting sqref="B37:C49">
    <cfRule type="cellIs" dxfId="19" priority="5" operator="equal">
      <formula>$C$9</formula>
    </cfRule>
  </conditionalFormatting>
  <conditionalFormatting sqref="C23:C32 B30">
    <cfRule type="cellIs" dxfId="18" priority="2" operator="equal">
      <formula>$W$14</formula>
    </cfRule>
  </conditionalFormatting>
  <conditionalFormatting sqref="F37:F49">
    <cfRule type="expression" dxfId="17" priority="23">
      <formula>$AD$35="#N/A"</formula>
    </cfRule>
    <cfRule type="iconSet" priority="24">
      <iconSet iconSet="3Symbols2">
        <cfvo type="percent" val="0"/>
        <cfvo type="num" val="$AD$35"/>
        <cfvo type="num" val="$AD$35" gte="0"/>
      </iconSet>
    </cfRule>
    <cfRule type="cellIs" dxfId="16" priority="25" operator="equal">
      <formula>""</formula>
    </cfRule>
    <cfRule type="cellIs" dxfId="15" priority="26" operator="equal">
      <formula>$AD$35</formula>
    </cfRule>
    <cfRule type="cellIs" dxfId="14" priority="27" operator="lessThan">
      <formula>$AD$35</formula>
    </cfRule>
    <cfRule type="cellIs" dxfId="13" priority="28" operator="greaterThan">
      <formula>$AD$35</formula>
    </cfRule>
  </conditionalFormatting>
  <dataValidations count="1">
    <dataValidation type="decimal" allowBlank="1" showInputMessage="1" showErrorMessage="1" sqref="G14" xr:uid="{B2EA52A8-41CD-408D-9DDD-ED7AAA87AAC4}">
      <formula1>0</formula1>
      <formula2>1</formula2>
    </dataValidation>
  </dataValidations>
  <hyperlinks>
    <hyperlink ref="D3" r:id="rId1" display="https://www.natcan.org.uk/audits/metastatic-breast/           " xr:uid="{3F7A1249-8383-477C-91D7-F7B477FAD259}"/>
  </hyperlinks>
  <pageMargins left="0.70866141732283472" right="0.70866141732283472" top="0.74803149606299213" bottom="0.74803149606299213" header="0.31496062992125984" footer="0.31496062992125984"/>
  <pageSetup paperSize="9" scale="78" fitToHeight="2" orientation="landscape" horizontalDpi="4294967293" verticalDpi="0" r:id="rId2"/>
  <rowBreaks count="1" manualBreakCount="1">
    <brk id="32" max="10" man="1"/>
  </rowBreaks>
  <ignoredErrors>
    <ignoredError sqref="E21:E29"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7F1556-CE21-4EAC-8F27-8A6161281008}">
          <x14:formula1>
            <xm:f>Lists!$A$3:$A$122</xm:f>
          </x14:formula1>
          <xm:sqref>C9:E9</xm:sqref>
        </x14:dataValidation>
        <x14:dataValidation type="list" allowBlank="1" showInputMessage="1" showErrorMessage="1" xr:uid="{844DEA93-CD14-47A5-896C-249511B8313D}">
          <x14:formula1>
            <xm:f>Lists!$A$130:$A$137</xm:f>
          </x14:formula1>
          <xm:sqref>C14:E14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85E7-BE48-4FF6-9D0D-25F568F2DC03}">
  <dimension ref="B1:AZ146"/>
  <sheetViews>
    <sheetView showGridLines="0" workbookViewId="0">
      <selection activeCell="C7" sqref="C7:E7"/>
    </sheetView>
  </sheetViews>
  <sheetFormatPr defaultRowHeight="15"/>
  <cols>
    <col min="1" max="1" width="2.42578125" customWidth="1"/>
    <col min="2" max="2" width="10.42578125" customWidth="1"/>
    <col min="3" max="3" width="48.5703125" customWidth="1"/>
    <col min="4" max="4" width="12.7109375" customWidth="1"/>
    <col min="5" max="7" width="14.7109375" customWidth="1"/>
    <col min="8" max="8" width="8.7109375" customWidth="1"/>
    <col min="20" max="22" width="9.140625" style="300"/>
    <col min="23" max="23" width="12.85546875" style="300" customWidth="1"/>
    <col min="24" max="24" width="21.85546875" style="300" customWidth="1"/>
    <col min="25" max="52" width="9.140625" style="300"/>
  </cols>
  <sheetData>
    <row r="1" spans="2:42" ht="20.25">
      <c r="D1" s="278" t="s">
        <v>462</v>
      </c>
      <c r="U1" s="300" t="s">
        <v>742</v>
      </c>
    </row>
    <row r="2" spans="2:42" ht="21">
      <c r="D2" s="263" t="s">
        <v>844</v>
      </c>
    </row>
    <row r="3" spans="2:42">
      <c r="D3" s="279" t="s">
        <v>403</v>
      </c>
    </row>
    <row r="5" spans="2:42">
      <c r="AB5" s="300" t="s">
        <v>432</v>
      </c>
      <c r="AC5" s="300" t="s">
        <v>465</v>
      </c>
      <c r="AG5" s="301" t="s">
        <v>743</v>
      </c>
      <c r="AH5" s="300">
        <v>1</v>
      </c>
    </row>
    <row r="6" spans="2:42">
      <c r="B6" s="64" t="s">
        <v>893</v>
      </c>
      <c r="C6" s="64"/>
      <c r="D6" s="64"/>
      <c r="E6" s="64"/>
      <c r="F6" s="64" t="s">
        <v>745</v>
      </c>
      <c r="G6" s="14"/>
      <c r="H6" s="14"/>
      <c r="I6" s="14"/>
      <c r="AB6" s="300" t="s">
        <v>412</v>
      </c>
      <c r="AC6" s="300" t="s">
        <v>464</v>
      </c>
      <c r="AG6" s="301" t="s">
        <v>744</v>
      </c>
      <c r="AH6" s="300">
        <v>4</v>
      </c>
    </row>
    <row r="7" spans="2:42">
      <c r="B7" s="14"/>
      <c r="C7" s="370" t="s">
        <v>30</v>
      </c>
      <c r="D7" s="370"/>
      <c r="E7" s="370"/>
      <c r="F7" s="281" t="str">
        <f>V10</f>
        <v>RCF</v>
      </c>
      <c r="G7" s="14"/>
      <c r="H7" s="14"/>
      <c r="I7" s="14"/>
      <c r="AB7" s="300" t="s">
        <v>433</v>
      </c>
      <c r="AC7" s="300" t="s">
        <v>463</v>
      </c>
      <c r="AG7" s="301"/>
    </row>
    <row r="8" spans="2:42" ht="18" customHeight="1">
      <c r="B8" s="14"/>
      <c r="C8" s="14"/>
      <c r="D8" s="14"/>
      <c r="E8" s="14"/>
      <c r="F8" s="14"/>
      <c r="G8" s="14"/>
      <c r="H8" s="14"/>
      <c r="I8" s="14"/>
    </row>
    <row r="9" spans="2:42">
      <c r="B9" s="14"/>
      <c r="C9" s="217" t="str">
        <f>IF(LEFT($V$10,1)="7","This NHS breast unit is in Wales",V11)</f>
        <v xml:space="preserve">This selected NHS breast unit is within the </v>
      </c>
      <c r="D9" s="218" t="str">
        <f>IF(LEFT($V$10,1)="7","",W11)</f>
        <v>West Yorkshire and Harrogate Cancer Alliance</v>
      </c>
      <c r="E9" s="14"/>
      <c r="F9" s="14"/>
      <c r="G9" s="14"/>
      <c r="H9" s="14"/>
      <c r="I9" s="14"/>
      <c r="V9" s="300" t="s">
        <v>746</v>
      </c>
      <c r="W9" s="300" t="s">
        <v>747</v>
      </c>
      <c r="X9" s="300" t="s">
        <v>748</v>
      </c>
      <c r="Y9" s="300" t="s">
        <v>749</v>
      </c>
      <c r="AF9" s="300" t="s">
        <v>750</v>
      </c>
      <c r="AG9" s="300" t="s">
        <v>724</v>
      </c>
      <c r="AH9" s="300" t="s">
        <v>751</v>
      </c>
      <c r="AI9" s="300" t="s">
        <v>752</v>
      </c>
      <c r="AJ9" s="300" t="s">
        <v>753</v>
      </c>
      <c r="AK9" s="300" t="s">
        <v>261</v>
      </c>
      <c r="AL9" s="300" t="s">
        <v>754</v>
      </c>
      <c r="AM9" s="300" t="str">
        <f>$Z$16</f>
        <v>England</v>
      </c>
      <c r="AN9" s="300" t="s">
        <v>755</v>
      </c>
      <c r="AO9" s="300" t="s">
        <v>864</v>
      </c>
      <c r="AP9" s="300" t="s">
        <v>865</v>
      </c>
    </row>
    <row r="10" spans="2:42">
      <c r="B10" s="14"/>
      <c r="C10" s="14"/>
      <c r="D10" s="14"/>
      <c r="E10" s="14"/>
      <c r="F10" s="14"/>
      <c r="G10" s="14"/>
      <c r="H10" s="14"/>
      <c r="I10" s="14"/>
      <c r="V10" s="302" t="str">
        <f>INDEX(Lists!$A$2:$F$122,MATCH(View_Indicators!$C$7,Lists!$A$2:$A$122,0),2)</f>
        <v>RCF</v>
      </c>
      <c r="W10" s="302" t="str">
        <f>INDEX(Lists!$A$2:$F$122,MATCH(View_Indicators!$C$7,Lists!$A$2:$A$122,0),4)</f>
        <v>E56000030</v>
      </c>
      <c r="X10" s="302" t="str">
        <f>INDEX(Lists!$A$2:$F$122,MATCH(View_Indicators!$C$7,Lists!$A$2:$A$122,0),6)</f>
        <v>E92000001</v>
      </c>
      <c r="Y10" s="302" t="str">
        <f>INDEX(Lists!$A$2:$F$122,MATCH(View_Indicators!$C$7,Lists!$A$2:$A$122,0),5)</f>
        <v>England</v>
      </c>
      <c r="AF10" s="303">
        <v>0.71089869192141819</v>
      </c>
      <c r="AG10" s="300" t="s">
        <v>442</v>
      </c>
      <c r="AH10" s="304">
        <f>AH$5+AF10</f>
        <v>1.7108986919214182</v>
      </c>
      <c r="AI10" s="300" t="e">
        <f ca="1">IF(ISNA(AP10),#N/A,IF(ISNUMBER(AP10),AP10,#N/A))</f>
        <v>#N/A</v>
      </c>
      <c r="AM10" s="300">
        <f ca="1">VLOOKUP($AA$16,INDIRECT($W$16&amp;"!$E$12:$H$154"),4,FALSE)</f>
        <v>8.3019999999999997E-2</v>
      </c>
      <c r="AN10" s="300">
        <f>MATCH(View_Indicators!AG10,Data_completeness!$E$13:$E$155,0)</f>
        <v>5</v>
      </c>
      <c r="AO10" s="300" t="e">
        <f ca="1">VLOOKUP($AG10,INDIRECT($W$16&amp;"!$E$12:$I$154"),$X$16,FALSE)</f>
        <v>#N/A</v>
      </c>
      <c r="AP10" s="300" t="e">
        <f ca="1">IF(AND($X$16=5,$Y$16="N/A"),#N/A,AO10)</f>
        <v>#N/A</v>
      </c>
    </row>
    <row r="11" spans="2:42" ht="18" customHeight="1">
      <c r="B11" s="64" t="s">
        <v>894</v>
      </c>
      <c r="C11" s="14"/>
      <c r="D11" s="14"/>
      <c r="E11" s="14"/>
      <c r="F11" s="14"/>
      <c r="G11" s="372" t="s">
        <v>895</v>
      </c>
      <c r="H11" s="372"/>
      <c r="I11" s="14"/>
      <c r="V11" s="305" t="s">
        <v>756</v>
      </c>
      <c r="W11" s="359" t="str">
        <f>INDEX(Lists!$A$2:$F$122,MATCH(View_Indicators!C7,Lists!$A$2:$A$122,0),3)&amp;" Cancer Alliance"</f>
        <v>West Yorkshire and Harrogate Cancer Alliance</v>
      </c>
      <c r="X11" s="359"/>
      <c r="Y11" s="359"/>
      <c r="AF11" s="303">
        <v>0.62061212094119966</v>
      </c>
      <c r="AG11" s="300" t="s">
        <v>445</v>
      </c>
      <c r="AH11" s="304">
        <f t="shared" ref="AH11:AH74" si="0">AH$5+AF11</f>
        <v>1.6206121209411997</v>
      </c>
      <c r="AI11" s="300" t="e">
        <f t="shared" ref="AI11:AI74" ca="1" si="1">IF(ISNA(AP11),#N/A,IF(ISNUMBER(AP11),AP11,#N/A))</f>
        <v>#N/A</v>
      </c>
      <c r="AM11" s="300">
        <f t="shared" ref="AM11:AM74" ca="1" si="2">VLOOKUP($AA$16,INDIRECT($W$16&amp;"!$E$12:$H$154"),4,FALSE)</f>
        <v>8.3019999999999997E-2</v>
      </c>
      <c r="AN11" s="300">
        <f>MATCH(View_Indicators!AG11,Data_completeness!$E$13:$E$155,0)</f>
        <v>8</v>
      </c>
      <c r="AO11" s="300" t="e">
        <f t="shared" ref="AO11:AO74" ca="1" si="3">VLOOKUP($AG11,INDIRECT($W$16&amp;"!$E$12:$I$154"),$X$16,FALSE)</f>
        <v>#N/A</v>
      </c>
      <c r="AP11" s="300" t="e">
        <f t="shared" ref="AP11:AP74" ca="1" si="4">IF(AND($X$16=5,$Y$16="N/A"),#N/A,AO11)</f>
        <v>#N/A</v>
      </c>
    </row>
    <row r="12" spans="2:42">
      <c r="B12" s="14"/>
      <c r="C12" s="370" t="s">
        <v>860</v>
      </c>
      <c r="D12" s="370"/>
      <c r="E12" s="370"/>
      <c r="F12" s="14"/>
      <c r="G12" s="371" t="str">
        <f>INDEX(Lists!$A$151:$K$160,MATCH(View_Indicators!$C12,Lists!$A$151:$A$160,0),9)</f>
        <v>England</v>
      </c>
      <c r="H12" s="371"/>
      <c r="I12" s="14"/>
      <c r="W12" s="300" t="str">
        <f>IF(Y10="Wales",Y10,"the "&amp;W11)</f>
        <v>the West Yorkshire and Harrogate Cancer Alliance</v>
      </c>
      <c r="AF12" s="303">
        <v>0.84638145126108677</v>
      </c>
      <c r="AG12" s="300" t="s">
        <v>446</v>
      </c>
      <c r="AH12" s="304">
        <f t="shared" si="0"/>
        <v>1.8463814512610868</v>
      </c>
      <c r="AI12" s="300" t="e">
        <f t="shared" ca="1" si="1"/>
        <v>#N/A</v>
      </c>
      <c r="AM12" s="300">
        <f t="shared" ca="1" si="2"/>
        <v>8.3019999999999997E-2</v>
      </c>
      <c r="AN12" s="300">
        <f>MATCH(View_Indicators!AG12,Data_completeness!$E$13:$E$155,0)</f>
        <v>9</v>
      </c>
      <c r="AO12" s="300" t="e">
        <f t="shared" ca="1" si="3"/>
        <v>#N/A</v>
      </c>
      <c r="AP12" s="300" t="e">
        <f t="shared" ca="1" si="4"/>
        <v>#N/A</v>
      </c>
    </row>
    <row r="13" spans="2:42" ht="18" customHeight="1">
      <c r="B13" s="64" t="s">
        <v>810</v>
      </c>
      <c r="C13" s="14"/>
      <c r="D13" s="14"/>
      <c r="E13" s="14"/>
      <c r="F13" s="14"/>
      <c r="G13" s="14"/>
      <c r="H13" s="14"/>
      <c r="I13" s="14"/>
      <c r="W13" s="306" t="s">
        <v>758</v>
      </c>
      <c r="Y13" s="306" t="s">
        <v>780</v>
      </c>
      <c r="AF13" s="303">
        <v>0.23052869653990471</v>
      </c>
      <c r="AG13" s="300" t="s">
        <v>443</v>
      </c>
      <c r="AH13" s="304">
        <f t="shared" si="0"/>
        <v>1.2305286965399047</v>
      </c>
      <c r="AI13" s="300" t="e">
        <f t="shared" ca="1" si="1"/>
        <v>#N/A</v>
      </c>
      <c r="AM13" s="300">
        <f t="shared" ca="1" si="2"/>
        <v>8.3019999999999997E-2</v>
      </c>
      <c r="AN13" s="300">
        <f>MATCH(View_Indicators!AG13,Data_completeness!$E$13:$E$155,0)</f>
        <v>6</v>
      </c>
      <c r="AO13" s="300" t="e">
        <f t="shared" ca="1" si="3"/>
        <v>#N/A</v>
      </c>
      <c r="AP13" s="300" t="e">
        <f t="shared" ca="1" si="4"/>
        <v>#N/A</v>
      </c>
    </row>
    <row r="14" spans="2:42" ht="18" customHeight="1">
      <c r="B14" s="14"/>
      <c r="C14" s="370" t="s">
        <v>821</v>
      </c>
      <c r="D14" s="370"/>
      <c r="E14" s="370"/>
      <c r="F14" s="14"/>
      <c r="G14" s="293" t="s">
        <v>1</v>
      </c>
      <c r="H14" s="294" t="s">
        <v>491</v>
      </c>
      <c r="I14" s="14"/>
      <c r="W14" s="300" t="str">
        <f>INDEX(Lists!$A$151:$F$160,MATCH(View_Indicators!$C$12,Lists!$A$151:$A$160,0),5)</f>
        <v>CX mort (D)</v>
      </c>
      <c r="X14" s="300" t="str">
        <f>IF(ISNA(W14),NA(),X10)</f>
        <v>E92000001</v>
      </c>
      <c r="Y14" s="300" t="str">
        <f>INDEX(Lists!$A$151:$F$160,MATCH(View_Indicators!$C$12,Lists!$A$151:$A$160,0),4)</f>
        <v>(D) CX-M</v>
      </c>
      <c r="AF14" s="303">
        <v>0.88010616847147793</v>
      </c>
      <c r="AG14" s="300" t="s">
        <v>444</v>
      </c>
      <c r="AH14" s="304">
        <f t="shared" si="0"/>
        <v>1.8801061684714779</v>
      </c>
      <c r="AI14" s="300" t="e">
        <f t="shared" ca="1" si="1"/>
        <v>#N/A</v>
      </c>
      <c r="AM14" s="300">
        <f t="shared" ca="1" si="2"/>
        <v>8.3019999999999997E-2</v>
      </c>
      <c r="AN14" s="300">
        <f>MATCH(View_Indicators!AG14,Data_completeness!$E$13:$E$155,0)</f>
        <v>7</v>
      </c>
      <c r="AO14" s="300" t="e">
        <f t="shared" ca="1" si="3"/>
        <v>#N/A</v>
      </c>
      <c r="AP14" s="300" t="e">
        <f t="shared" ca="1" si="4"/>
        <v>#N/A</v>
      </c>
    </row>
    <row r="15" spans="2:42">
      <c r="B15" s="64"/>
      <c r="C15" s="14"/>
      <c r="D15" s="14"/>
      <c r="E15" s="14"/>
      <c r="F15" s="14"/>
      <c r="G15" s="14"/>
      <c r="H15" s="14"/>
      <c r="I15" s="14"/>
      <c r="W15" s="302" t="s">
        <v>781</v>
      </c>
      <c r="X15" s="302" t="s">
        <v>811</v>
      </c>
      <c r="Y15" s="302" t="s">
        <v>842</v>
      </c>
      <c r="Z15" s="300" t="s">
        <v>856</v>
      </c>
      <c r="AA15" s="300" t="s">
        <v>857</v>
      </c>
      <c r="AF15" s="303">
        <v>0.65120324870437729</v>
      </c>
      <c r="AG15" s="300" t="s">
        <v>441</v>
      </c>
      <c r="AH15" s="304">
        <f t="shared" si="0"/>
        <v>1.6512032487043773</v>
      </c>
      <c r="AI15" s="300" t="e">
        <f t="shared" ca="1" si="1"/>
        <v>#N/A</v>
      </c>
      <c r="AM15" s="300">
        <f t="shared" ca="1" si="2"/>
        <v>8.3019999999999997E-2</v>
      </c>
      <c r="AN15" s="300">
        <f>MATCH(View_Indicators!AG15,Data_completeness!$E$13:$E$155,0)</f>
        <v>4</v>
      </c>
      <c r="AO15" s="300" t="e">
        <f t="shared" ca="1" si="3"/>
        <v>#N/A</v>
      </c>
      <c r="AP15" s="300" t="e">
        <f t="shared" ca="1" si="4"/>
        <v>#N/A</v>
      </c>
    </row>
    <row r="16" spans="2:42">
      <c r="B16" s="64"/>
      <c r="C16" s="14"/>
      <c r="D16" s="14"/>
      <c r="E16" s="14"/>
      <c r="F16" s="14"/>
      <c r="G16" s="14"/>
      <c r="H16" s="14"/>
      <c r="I16" s="14"/>
      <c r="W16" s="300" t="str">
        <f>INDEX(Lists!$A$151:$F$160,MATCH(View_Indicators!$C$12,Lists!$A$151:$A$160,0),6)</f>
        <v>Ind9_Chem_Mort_denovo</v>
      </c>
      <c r="X16" s="302">
        <f>VLOOKUP(View_Indicators!C$14,Lists!$A$163:$B$164,2,FALSE)</f>
        <v>5</v>
      </c>
      <c r="Y16" s="300" t="str">
        <f>INDEX(Lists!$A$151:$K$160,MATCH(View_Indicators!$C$12,Lists!$A$151:$A$160,0),11)</f>
        <v>Age, Charleson co-morbidity score, SCARF index, grade, source of metastases, ER-status, HER2-status, diagnosis year</v>
      </c>
      <c r="Z16" s="300" t="str">
        <f>INDEX(Lists!$A$151:$K$160,MATCH(View_Indicators!$C$12,Lists!$A$151:$A$160,0),9)</f>
        <v>England</v>
      </c>
      <c r="AA16" s="300" t="str">
        <f>VLOOKUP(Z16,$AB$5:$AC$7,2,FALSE)</f>
        <v>E92000001</v>
      </c>
      <c r="AF16" s="303">
        <v>0.14814810285330315</v>
      </c>
      <c r="AG16" s="300" t="s">
        <v>57</v>
      </c>
      <c r="AH16" s="304">
        <f t="shared" si="0"/>
        <v>1.1481481028533032</v>
      </c>
      <c r="AI16" s="300">
        <f t="shared" ca="1" si="1"/>
        <v>0.1825</v>
      </c>
      <c r="AM16" s="300">
        <f t="shared" ca="1" si="2"/>
        <v>8.3019999999999997E-2</v>
      </c>
      <c r="AN16" s="300">
        <f>MATCH(View_Indicators!AG16,Data_completeness!$E$13:$E$155,0)</f>
        <v>11</v>
      </c>
      <c r="AO16" s="300">
        <f t="shared" ca="1" si="3"/>
        <v>0.1825</v>
      </c>
      <c r="AP16" s="300">
        <f t="shared" ca="1" si="4"/>
        <v>0.1825</v>
      </c>
    </row>
    <row r="17" spans="2:42" ht="15.75">
      <c r="B17" s="247" t="str">
        <f>"Table 1: Performance indicator values for "&amp;C7</f>
        <v>Table 1: Performance indicator values for Airedale NHS Foundation Trust</v>
      </c>
      <c r="C17" s="14"/>
      <c r="D17" s="14"/>
      <c r="E17" s="14"/>
      <c r="F17" s="14"/>
      <c r="G17" s="14"/>
      <c r="H17" s="14"/>
      <c r="I17" s="14"/>
      <c r="W17" s="302" t="s">
        <v>813</v>
      </c>
      <c r="Y17" s="302" t="s">
        <v>457</v>
      </c>
      <c r="AF17" s="303">
        <v>0.16025546311754968</v>
      </c>
      <c r="AG17" s="300" t="s">
        <v>69</v>
      </c>
      <c r="AH17" s="304">
        <f t="shared" si="0"/>
        <v>1.1602554631175497</v>
      </c>
      <c r="AI17" s="300">
        <f t="shared" ca="1" si="1"/>
        <v>4.6089999999999999E-2</v>
      </c>
      <c r="AM17" s="300">
        <f t="shared" ca="1" si="2"/>
        <v>8.3019999999999997E-2</v>
      </c>
      <c r="AN17" s="300">
        <f>MATCH(View_Indicators!AG17,Data_completeness!$E$13:$E$155,0)</f>
        <v>12</v>
      </c>
      <c r="AO17" s="300">
        <f t="shared" ca="1" si="3"/>
        <v>4.6089999999999999E-2</v>
      </c>
      <c r="AP17" s="300">
        <f t="shared" ca="1" si="4"/>
        <v>4.6089999999999999E-2</v>
      </c>
    </row>
    <row r="18" spans="2:42" ht="30">
      <c r="B18" s="252" t="s">
        <v>780</v>
      </c>
      <c r="C18" s="257" t="s">
        <v>814</v>
      </c>
      <c r="D18" s="253" t="s">
        <v>815</v>
      </c>
      <c r="E18" s="254" t="s">
        <v>812</v>
      </c>
      <c r="F18" s="254" t="s">
        <v>816</v>
      </c>
      <c r="G18" s="255" t="str">
        <f>Y$10</f>
        <v>England</v>
      </c>
      <c r="W18" s="300" t="str">
        <f>INDEX(Lists!$A$151:$F$160,MATCH(View_Indicators!$C$12,Lists!$A$151:$A$160,0),3)</f>
        <v>Death within 30 days of CX cycle (de-novo)</v>
      </c>
      <c r="Y18" s="300" t="str">
        <f>INDEX(Lists!$A$151:$K$160,MATCH(View_Indicators!$C$12,Lists!$A$151:$A$160,0),8)</f>
        <v>Number of women with de-novo MBC who had chemotherapy after the date of recurrence.</v>
      </c>
      <c r="AF18" s="303">
        <v>0.59372231825866928</v>
      </c>
      <c r="AG18" s="300" t="s">
        <v>117</v>
      </c>
      <c r="AH18" s="304">
        <f t="shared" si="0"/>
        <v>1.5937223182586693</v>
      </c>
      <c r="AI18" s="300">
        <f t="shared" ca="1" si="1"/>
        <v>0.11963</v>
      </c>
      <c r="AM18" s="300">
        <f t="shared" ca="1" si="2"/>
        <v>8.3019999999999997E-2</v>
      </c>
      <c r="AN18" s="300">
        <f>MATCH(View_Indicators!AG18,Data_completeness!$E$13:$E$155,0)</f>
        <v>13</v>
      </c>
      <c r="AO18" s="300">
        <f t="shared" ca="1" si="3"/>
        <v>0.11963</v>
      </c>
      <c r="AP18" s="300">
        <f t="shared" ca="1" si="4"/>
        <v>0.11963</v>
      </c>
    </row>
    <row r="19" spans="2:42">
      <c r="B19" s="32" t="s">
        <v>845</v>
      </c>
      <c r="C19" t="s">
        <v>862</v>
      </c>
      <c r="D19" s="323">
        <f t="shared" ref="D19:G27" si="5">IF(ISNUMBER(Y21),Y21,"-")</f>
        <v>27</v>
      </c>
      <c r="E19" s="256">
        <f>IF(ISNUMBER(Z21),Z21,"-")</f>
        <v>0.92593000000000003</v>
      </c>
      <c r="F19" s="256" t="s">
        <v>817</v>
      </c>
      <c r="G19" s="251">
        <f>IF(ISNUMBER(AB21),AB21,"-")</f>
        <v>0.61233000000000004</v>
      </c>
      <c r="AF19" s="303">
        <v>0.35435888891513101</v>
      </c>
      <c r="AG19" s="300" t="s">
        <v>127</v>
      </c>
      <c r="AH19" s="304">
        <f t="shared" si="0"/>
        <v>1.354358888915131</v>
      </c>
      <c r="AI19" s="300">
        <f t="shared" ca="1" si="1"/>
        <v>0.10174999999999999</v>
      </c>
      <c r="AM19" s="300">
        <f t="shared" ca="1" si="2"/>
        <v>8.3019999999999997E-2</v>
      </c>
      <c r="AN19" s="300">
        <f>MATCH(View_Indicators!AG19,Data_completeness!$E$13:$E$155,0)</f>
        <v>14</v>
      </c>
      <c r="AO19" s="300">
        <f t="shared" ca="1" si="3"/>
        <v>0.10174999999999999</v>
      </c>
      <c r="AP19" s="300">
        <f t="shared" ca="1" si="4"/>
        <v>0.10174999999999999</v>
      </c>
    </row>
    <row r="20" spans="2:42">
      <c r="B20" s="32" t="s">
        <v>846</v>
      </c>
      <c r="C20" t="s">
        <v>803</v>
      </c>
      <c r="D20" s="323">
        <f t="shared" si="5"/>
        <v>11</v>
      </c>
      <c r="E20" s="256">
        <f t="shared" si="5"/>
        <v>0.36364000000000002</v>
      </c>
      <c r="F20" s="256" t="s">
        <v>817</v>
      </c>
      <c r="G20" s="251">
        <f t="shared" si="5"/>
        <v>0.33994000000000002</v>
      </c>
      <c r="W20" s="314" t="s">
        <v>780</v>
      </c>
      <c r="X20" s="314" t="s">
        <v>834</v>
      </c>
      <c r="Y20" s="315" t="s">
        <v>833</v>
      </c>
      <c r="Z20" s="316" t="s">
        <v>812</v>
      </c>
      <c r="AA20" s="316" t="s">
        <v>816</v>
      </c>
      <c r="AB20" s="316">
        <f>AT$10</f>
        <v>0</v>
      </c>
      <c r="AF20" s="303">
        <v>0.35517053140657051</v>
      </c>
      <c r="AG20" s="300" t="s">
        <v>129</v>
      </c>
      <c r="AH20" s="304">
        <f t="shared" si="0"/>
        <v>1.3551705314065705</v>
      </c>
      <c r="AI20" s="300">
        <f t="shared" ca="1" si="1"/>
        <v>0.11801</v>
      </c>
      <c r="AM20" s="300">
        <f t="shared" ca="1" si="2"/>
        <v>8.3019999999999997E-2</v>
      </c>
      <c r="AN20" s="300">
        <f>MATCH(View_Indicators!AG20,Data_completeness!$E$13:$E$155,0)</f>
        <v>15</v>
      </c>
      <c r="AO20" s="300">
        <f t="shared" ca="1" si="3"/>
        <v>0.11801</v>
      </c>
      <c r="AP20" s="300">
        <f t="shared" ca="1" si="4"/>
        <v>0.11801</v>
      </c>
    </row>
    <row r="21" spans="2:42" ht="18" customHeight="1">
      <c r="B21" s="32" t="s">
        <v>847</v>
      </c>
      <c r="C21" t="s">
        <v>804</v>
      </c>
      <c r="D21" s="323" t="str">
        <f t="shared" si="5"/>
        <v>-</v>
      </c>
      <c r="E21" s="256" t="str">
        <f t="shared" si="5"/>
        <v>-</v>
      </c>
      <c r="F21" s="256">
        <f t="shared" si="5"/>
        <v>0.59490639999999995</v>
      </c>
      <c r="G21" s="251">
        <f t="shared" si="5"/>
        <v>0.33994000000000002</v>
      </c>
      <c r="W21" s="300" t="s">
        <v>823</v>
      </c>
      <c r="X21" s="300" t="s">
        <v>809</v>
      </c>
      <c r="Y21" s="300">
        <f>VLOOKUP($F$7,Ind1_MDT!$E$12:$H$154,3,FALSE)</f>
        <v>27</v>
      </c>
      <c r="Z21" s="312">
        <f>VLOOKUP($F$7,Ind1_MDT!$E$12:$H$154,4,FALSE)</f>
        <v>0.92593000000000003</v>
      </c>
      <c r="AA21" s="313" t="s">
        <v>817</v>
      </c>
      <c r="AB21" s="312">
        <f>VLOOKUP($X$10,Ind1_MDT!$E$12:$H$154,4,FALSE)</f>
        <v>0.61233000000000004</v>
      </c>
      <c r="AD21" s="300" t="s">
        <v>785</v>
      </c>
      <c r="AF21" s="303">
        <v>0.28963133082778292</v>
      </c>
      <c r="AG21" s="300" t="s">
        <v>230</v>
      </c>
      <c r="AH21" s="304">
        <f t="shared" si="0"/>
        <v>1.2896313308277829</v>
      </c>
      <c r="AI21" s="300">
        <f t="shared" ca="1" si="1"/>
        <v>4.8980000000000003E-2</v>
      </c>
      <c r="AM21" s="300">
        <f t="shared" ca="1" si="2"/>
        <v>8.3019999999999997E-2</v>
      </c>
      <c r="AN21" s="300">
        <f>MATCH(View_Indicators!AG21,Data_completeness!$E$13:$E$155,0)</f>
        <v>16</v>
      </c>
      <c r="AO21" s="300">
        <f t="shared" ca="1" si="3"/>
        <v>4.8980000000000003E-2</v>
      </c>
      <c r="AP21" s="300">
        <f t="shared" ca="1" si="4"/>
        <v>4.8980000000000003E-2</v>
      </c>
    </row>
    <row r="22" spans="2:42" ht="18" customHeight="1">
      <c r="B22" s="32" t="s">
        <v>848</v>
      </c>
      <c r="C22" t="s">
        <v>838</v>
      </c>
      <c r="D22" s="323" t="str">
        <f t="shared" si="5"/>
        <v>-</v>
      </c>
      <c r="E22" s="256" t="str">
        <f t="shared" si="5"/>
        <v>-</v>
      </c>
      <c r="F22" s="256" t="str">
        <f t="shared" si="5"/>
        <v>-</v>
      </c>
      <c r="G22" s="251">
        <f t="shared" si="5"/>
        <v>0.74777000000000005</v>
      </c>
      <c r="W22" s="300" t="s">
        <v>824</v>
      </c>
      <c r="X22" s="300" t="s">
        <v>803</v>
      </c>
      <c r="Y22" s="300">
        <f>VLOOKUP($F$7,Ind2_Biopsy!$E$12:$H$154,3,FALSE)</f>
        <v>11</v>
      </c>
      <c r="Z22" s="312">
        <f>VLOOKUP($F$7,Ind2_Biopsy!$E$12:$H$154,4,FALSE)</f>
        <v>0.36364000000000002</v>
      </c>
      <c r="AA22" s="313" t="s">
        <v>817</v>
      </c>
      <c r="AB22" s="312">
        <f>VLOOKUP($X$10,Ind2_Biopsy!$E$12:$H$154,4,FALSE)</f>
        <v>0.33994000000000002</v>
      </c>
      <c r="AD22" s="300" t="s">
        <v>786</v>
      </c>
      <c r="AF22" s="303">
        <v>0.94985244638219357</v>
      </c>
      <c r="AG22" s="300" t="s">
        <v>238</v>
      </c>
      <c r="AH22" s="304">
        <f t="shared" si="0"/>
        <v>1.9498524463821936</v>
      </c>
      <c r="AI22" s="300">
        <f t="shared" ca="1" si="1"/>
        <v>0.14881</v>
      </c>
      <c r="AM22" s="300">
        <f t="shared" ca="1" si="2"/>
        <v>8.3019999999999997E-2</v>
      </c>
      <c r="AN22" s="300">
        <f>MATCH(View_Indicators!AG22,Data_completeness!$E$13:$E$155,0)</f>
        <v>17</v>
      </c>
      <c r="AO22" s="300">
        <f t="shared" ca="1" si="3"/>
        <v>0.14881</v>
      </c>
      <c r="AP22" s="300">
        <f t="shared" ca="1" si="4"/>
        <v>0.14881</v>
      </c>
    </row>
    <row r="23" spans="2:42" ht="18" customHeight="1">
      <c r="B23" s="32" t="s">
        <v>849</v>
      </c>
      <c r="C23" t="s">
        <v>861</v>
      </c>
      <c r="D23" s="323">
        <f t="shared" si="5"/>
        <v>27</v>
      </c>
      <c r="E23" s="256">
        <f t="shared" si="5"/>
        <v>0.44440000000000002</v>
      </c>
      <c r="F23" s="256">
        <f t="shared" si="5"/>
        <v>0.45108779999999998</v>
      </c>
      <c r="G23" s="251">
        <f t="shared" si="5"/>
        <v>0.42715999999999998</v>
      </c>
      <c r="W23" s="300" t="s">
        <v>826</v>
      </c>
      <c r="X23" s="300" t="s">
        <v>804</v>
      </c>
      <c r="Y23" s="300" t="str">
        <f>VLOOKUP($F$7,Ind3_CDK4_inhib!$E$12:$I$154,3,FALSE)</f>
        <v>-</v>
      </c>
      <c r="Z23" s="312" t="str">
        <f>VLOOKUP($F$7,Ind3_CDK4_inhib!$E$12:$I$154,4,FALSE)</f>
        <v>-</v>
      </c>
      <c r="AA23" s="312">
        <f>VLOOKUP($F$7,Ind3_CDK4_inhib!$E$12:$I$154,5,FALSE)</f>
        <v>0.59490639999999995</v>
      </c>
      <c r="AB23" s="312">
        <f>VLOOKUP($X$10,Ind2_Biopsy!$E$12:$H$154,4,FALSE)</f>
        <v>0.33994000000000002</v>
      </c>
      <c r="AD23" s="300" t="s">
        <v>787</v>
      </c>
      <c r="AF23" s="303">
        <v>0.75729140883487367</v>
      </c>
      <c r="AG23" s="300" t="s">
        <v>193</v>
      </c>
      <c r="AH23" s="304">
        <f t="shared" si="0"/>
        <v>1.7572914088348737</v>
      </c>
      <c r="AI23" s="300">
        <f t="shared" ca="1" si="1"/>
        <v>0.13089999999999999</v>
      </c>
      <c r="AM23" s="300">
        <f t="shared" ca="1" si="2"/>
        <v>8.3019999999999997E-2</v>
      </c>
      <c r="AN23" s="300">
        <f>MATCH(View_Indicators!AG23,Data_completeness!$E$13:$E$155,0)</f>
        <v>125</v>
      </c>
      <c r="AO23" s="300">
        <f t="shared" ca="1" si="3"/>
        <v>0.13089999999999999</v>
      </c>
      <c r="AP23" s="300">
        <f t="shared" ca="1" si="4"/>
        <v>0.13089999999999999</v>
      </c>
    </row>
    <row r="24" spans="2:42" ht="18" customHeight="1">
      <c r="B24" s="32" t="s">
        <v>850</v>
      </c>
      <c r="C24" t="s">
        <v>822</v>
      </c>
      <c r="D24" s="323">
        <f t="shared" si="5"/>
        <v>11</v>
      </c>
      <c r="E24" s="256">
        <f t="shared" si="5"/>
        <v>0.5454</v>
      </c>
      <c r="F24" s="256">
        <f t="shared" si="5"/>
        <v>0.56691000000000003</v>
      </c>
      <c r="G24" s="251">
        <f t="shared" si="5"/>
        <v>0.40432000000000001</v>
      </c>
      <c r="W24" s="300" t="s">
        <v>825</v>
      </c>
      <c r="X24" s="300" t="s">
        <v>805</v>
      </c>
      <c r="Y24" s="300" t="str">
        <f>VLOOKUP($F$7,Ind4_aHER2_ther!$E$12:$I$154,3,FALSE)</f>
        <v>-</v>
      </c>
      <c r="Z24" s="312" t="str">
        <f>VLOOKUP($F$7,Ind4_aHER2_ther!$E$12:$I$154,4,FALSE)</f>
        <v>-</v>
      </c>
      <c r="AA24" s="312" t="str">
        <f>VLOOKUP($F$7,Ind4_aHER2_ther!$E$12:$I$154,5,FALSE)</f>
        <v>-</v>
      </c>
      <c r="AB24" s="312">
        <f>VLOOKUP($X$10,Ind4_aHER2_ther!$E$12:$I$154,4,FALSE)</f>
        <v>0.74777000000000005</v>
      </c>
      <c r="AD24" s="300" t="s">
        <v>788</v>
      </c>
      <c r="AF24" s="303">
        <v>0.54491887025715502</v>
      </c>
      <c r="AG24" s="300" t="s">
        <v>85</v>
      </c>
      <c r="AH24" s="304">
        <f t="shared" si="0"/>
        <v>1.544918870257155</v>
      </c>
      <c r="AI24" s="300">
        <f t="shared" ca="1" si="1"/>
        <v>0.15132000000000001</v>
      </c>
      <c r="AM24" s="300">
        <f t="shared" ca="1" si="2"/>
        <v>8.3019999999999997E-2</v>
      </c>
      <c r="AN24" s="300">
        <f>MATCH(View_Indicators!AG24,Data_completeness!$E$13:$E$155,0)</f>
        <v>126</v>
      </c>
      <c r="AO24" s="300">
        <f t="shared" ca="1" si="3"/>
        <v>0.15132000000000001</v>
      </c>
      <c r="AP24" s="300">
        <f t="shared" ca="1" si="4"/>
        <v>0.15132000000000001</v>
      </c>
    </row>
    <row r="25" spans="2:42" ht="18" customHeight="1">
      <c r="B25" s="32" t="s">
        <v>851</v>
      </c>
      <c r="C25" t="s">
        <v>783</v>
      </c>
      <c r="D25" s="323">
        <f t="shared" si="5"/>
        <v>27</v>
      </c>
      <c r="E25" s="256">
        <f t="shared" si="5"/>
        <v>0.96296000000000004</v>
      </c>
      <c r="F25" s="256" t="s">
        <v>817</v>
      </c>
      <c r="G25" s="251">
        <f t="shared" si="5"/>
        <v>0.65012999999999999</v>
      </c>
      <c r="W25" s="300" t="s">
        <v>827</v>
      </c>
      <c r="X25" s="300" t="s">
        <v>806</v>
      </c>
      <c r="Y25" s="300">
        <f>VLOOKUP($F$7,Ind5_Chem_denovo!$E$12:$I$154,3,FALSE)</f>
        <v>27</v>
      </c>
      <c r="Z25" s="312">
        <f>VLOOKUP($F$7,Ind5_Chem_denovo!$E$12:$I$154,4,FALSE)</f>
        <v>0.44440000000000002</v>
      </c>
      <c r="AA25" s="312">
        <f>VLOOKUP($F$7,Ind5_Chem_denovo!$E$12:$I$154,5,FALSE)</f>
        <v>0.45108779999999998</v>
      </c>
      <c r="AB25" s="312">
        <f>VLOOKUP($X$10,Ind5_Chem_denovo!$E$12:$I$154,4,FALSE)</f>
        <v>0.42715999999999998</v>
      </c>
      <c r="AD25" s="300" t="s">
        <v>831</v>
      </c>
      <c r="AF25" s="303">
        <v>0.55204427812048174</v>
      </c>
      <c r="AG25" s="300" t="s">
        <v>200</v>
      </c>
      <c r="AH25" s="304">
        <f t="shared" si="0"/>
        <v>1.5520442781204817</v>
      </c>
      <c r="AI25" s="300">
        <f t="shared" ca="1" si="1"/>
        <v>9.1910000000000006E-2</v>
      </c>
      <c r="AM25" s="300">
        <f t="shared" ca="1" si="2"/>
        <v>8.3019999999999997E-2</v>
      </c>
      <c r="AN25" s="300">
        <f>MATCH(View_Indicators!AG25,Data_completeness!$E$13:$E$155,0)</f>
        <v>127</v>
      </c>
      <c r="AO25" s="300">
        <f t="shared" ca="1" si="3"/>
        <v>9.1910000000000006E-2</v>
      </c>
      <c r="AP25" s="300">
        <f t="shared" ca="1" si="4"/>
        <v>9.1910000000000006E-2</v>
      </c>
    </row>
    <row r="26" spans="2:42" ht="18" customHeight="1">
      <c r="B26" s="32" t="s">
        <v>852</v>
      </c>
      <c r="C26" t="s">
        <v>863</v>
      </c>
      <c r="D26" s="323">
        <f t="shared" si="5"/>
        <v>12</v>
      </c>
      <c r="E26" s="256">
        <f t="shared" si="5"/>
        <v>8.3299999999999999E-2</v>
      </c>
      <c r="F26" s="256">
        <f t="shared" si="5"/>
        <v>8.5620000000000002E-2</v>
      </c>
      <c r="G26" s="251">
        <f t="shared" si="5"/>
        <v>8.3019999999999997E-2</v>
      </c>
      <c r="W26" s="300" t="s">
        <v>828</v>
      </c>
      <c r="X26" s="300" t="s">
        <v>822</v>
      </c>
      <c r="Y26" s="300">
        <f>VLOOKUP($F$7,Ind5_Chem_recurrent!$E$12:$I$154,3,FALSE)</f>
        <v>11</v>
      </c>
      <c r="Z26" s="312">
        <f>VLOOKUP($F$7,Ind5_Chem_recurrent!$E$12:$I$154,4,FALSE)</f>
        <v>0.5454</v>
      </c>
      <c r="AA26" s="312">
        <f>VLOOKUP($F$7,Ind5_Chem_recurrent!$E$12:$I$154,5,FALSE)</f>
        <v>0.56691000000000003</v>
      </c>
      <c r="AB26" s="312">
        <f>VLOOKUP($X$10,Ind5_Chem_recurrent!$E$12:$I$154,4,FALSE)</f>
        <v>0.40432000000000001</v>
      </c>
      <c r="AD26" s="300" t="s">
        <v>832</v>
      </c>
      <c r="AF26" s="303">
        <v>3.9867194155011276E-2</v>
      </c>
      <c r="AG26" s="300" t="s">
        <v>175</v>
      </c>
      <c r="AH26" s="304">
        <f t="shared" si="0"/>
        <v>1.0398671941550113</v>
      </c>
      <c r="AI26" s="300">
        <f t="shared" ca="1" si="1"/>
        <v>0.19126000000000001</v>
      </c>
      <c r="AM26" s="300">
        <f t="shared" ca="1" si="2"/>
        <v>8.3019999999999997E-2</v>
      </c>
      <c r="AN26" s="300">
        <f>MATCH(View_Indicators!AG26,Data_completeness!$E$13:$E$155,0)</f>
        <v>128</v>
      </c>
      <c r="AO26" s="300">
        <f t="shared" ca="1" si="3"/>
        <v>0.19126000000000001</v>
      </c>
      <c r="AP26" s="300">
        <f t="shared" ca="1" si="4"/>
        <v>0.19126000000000001</v>
      </c>
    </row>
    <row r="27" spans="2:42" ht="18" customHeight="1">
      <c r="B27" s="248" t="s">
        <v>853</v>
      </c>
      <c r="C27" s="249" t="s">
        <v>808</v>
      </c>
      <c r="D27" s="323" t="str">
        <f t="shared" si="5"/>
        <v>-</v>
      </c>
      <c r="E27" s="258" t="str">
        <f t="shared" si="5"/>
        <v>-</v>
      </c>
      <c r="F27" s="258" t="str">
        <f t="shared" si="5"/>
        <v>-</v>
      </c>
      <c r="G27" s="259">
        <f t="shared" si="5"/>
        <v>0.20723</v>
      </c>
      <c r="W27" s="300" t="s">
        <v>449</v>
      </c>
      <c r="X27" s="300" t="s">
        <v>783</v>
      </c>
      <c r="Y27" s="300">
        <f>VLOOKUP($F$7,Ind8_CNS!$E$12:$I$154,3,FALSE)</f>
        <v>27</v>
      </c>
      <c r="Z27" s="312">
        <f>VLOOKUP($F$7,Ind8_CNS!$E$12:$I$154,4,FALSE)</f>
        <v>0.96296000000000004</v>
      </c>
      <c r="AA27" s="313" t="s">
        <v>817</v>
      </c>
      <c r="AB27" s="312">
        <f>VLOOKUP($X$10,Ind8_CNS!$E$12:$I$154,4,FALSE)</f>
        <v>0.65012999999999999</v>
      </c>
      <c r="AD27" s="300" t="s">
        <v>784</v>
      </c>
      <c r="AF27" s="303">
        <v>0.79728731382532336</v>
      </c>
      <c r="AG27" s="300" t="s">
        <v>201</v>
      </c>
      <c r="AH27" s="304">
        <f t="shared" si="0"/>
        <v>1.7972873138253234</v>
      </c>
      <c r="AI27" s="300">
        <f t="shared" ca="1" si="1"/>
        <v>6.6040000000000001E-2</v>
      </c>
      <c r="AM27" s="300">
        <f t="shared" ca="1" si="2"/>
        <v>8.3019999999999997E-2</v>
      </c>
      <c r="AN27" s="300">
        <f>MATCH(View_Indicators!AG27,Data_completeness!$E$13:$E$155,0)</f>
        <v>129</v>
      </c>
      <c r="AO27" s="300">
        <f t="shared" ca="1" si="3"/>
        <v>6.6040000000000001E-2</v>
      </c>
      <c r="AP27" s="300">
        <f t="shared" ca="1" si="4"/>
        <v>6.6040000000000001E-2</v>
      </c>
    </row>
    <row r="28" spans="2:42" ht="18" customHeight="1">
      <c r="B28" s="252" t="s">
        <v>780</v>
      </c>
      <c r="C28" s="257" t="s">
        <v>818</v>
      </c>
      <c r="D28" s="215"/>
      <c r="E28" s="260"/>
      <c r="F28" s="250"/>
      <c r="G28" s="264"/>
      <c r="W28" s="300" t="s">
        <v>829</v>
      </c>
      <c r="X28" s="300" t="s">
        <v>807</v>
      </c>
      <c r="Y28" s="300">
        <f>VLOOKUP($F$7,Ind9_Chem_Mort_denovo!$E$12:$I$154,3,FALSE)</f>
        <v>12</v>
      </c>
      <c r="Z28" s="312">
        <f>VLOOKUP($F$7,Ind9_Chem_Mort_denovo!$E$12:$I$154,4,FALSE)</f>
        <v>8.3299999999999999E-2</v>
      </c>
      <c r="AA28" s="313">
        <f>VLOOKUP($F$7,Ind9_Chem_Mort_denovo!$E$12:$I$154,5,FALSE)</f>
        <v>8.5620000000000002E-2</v>
      </c>
      <c r="AB28" s="312">
        <f>VLOOKUP($X$10,Ind9_Chem_Mort_denovo!$E$12:$I$154,4,FALSE)</f>
        <v>8.3019999999999997E-2</v>
      </c>
      <c r="AD28" s="300" t="s">
        <v>789</v>
      </c>
      <c r="AF28" s="303">
        <v>0.18247418884121536</v>
      </c>
      <c r="AG28" s="300" t="s">
        <v>185</v>
      </c>
      <c r="AH28" s="304">
        <f t="shared" si="0"/>
        <v>1.1824741888412154</v>
      </c>
      <c r="AI28" s="300">
        <f t="shared" ca="1" si="1"/>
        <v>0.15694</v>
      </c>
      <c r="AM28" s="300">
        <f t="shared" ca="1" si="2"/>
        <v>8.3019999999999997E-2</v>
      </c>
      <c r="AN28" s="300">
        <f>MATCH(View_Indicators!AG28,Data_completeness!$E$13:$E$155,0)</f>
        <v>130</v>
      </c>
      <c r="AO28" s="300">
        <f t="shared" ca="1" si="3"/>
        <v>0.15694</v>
      </c>
      <c r="AP28" s="300">
        <f t="shared" ca="1" si="4"/>
        <v>0.15694</v>
      </c>
    </row>
    <row r="29" spans="2:42" ht="18" customHeight="1">
      <c r="B29" s="32" t="s">
        <v>845</v>
      </c>
      <c r="C29" t="str">
        <f>INDEX(Lists!$A$151:$H$160,MATCH(View_Indicators!$B29,Lists!$D$151:$D$160,0),8)</f>
        <v>Number of people diagnosed with de-novo metastatic breast cancer.</v>
      </c>
      <c r="G29" s="135"/>
      <c r="W29" s="300" t="s">
        <v>830</v>
      </c>
      <c r="X29" s="300" t="s">
        <v>808</v>
      </c>
      <c r="Y29" s="300" t="str">
        <f>VLOOKUP($F$7,Ind9_Chem_Mort_recurrent!$E$12:$I$154,3,FALSE)</f>
        <v>-</v>
      </c>
      <c r="Z29" s="312" t="str">
        <f>VLOOKUP($F$7,Ind9_Chem_Mort_recurrent!$E$12:$I$154,4,FALSE)</f>
        <v>-</v>
      </c>
      <c r="AA29" s="313" t="str">
        <f>VLOOKUP($F$7,Ind9_Chem_Mort_recurrent!$E$12:$I$154,5,FALSE)</f>
        <v>-</v>
      </c>
      <c r="AB29" s="312">
        <f>VLOOKUP($X$10,Ind9_Chem_Mort_recurrent!$E$12:$I$154,4,FALSE)</f>
        <v>0.20723</v>
      </c>
      <c r="AD29" s="300" t="s">
        <v>790</v>
      </c>
      <c r="AF29" s="303">
        <v>0.99272966463028345</v>
      </c>
      <c r="AG29" s="300" t="s">
        <v>210</v>
      </c>
      <c r="AH29" s="304">
        <f t="shared" si="0"/>
        <v>1.9927296646302834</v>
      </c>
      <c r="AI29" s="300">
        <f t="shared" ca="1" si="1"/>
        <v>4.1119999999999997E-2</v>
      </c>
      <c r="AM29" s="300">
        <f t="shared" ca="1" si="2"/>
        <v>8.3019999999999997E-2</v>
      </c>
      <c r="AN29" s="300">
        <f>MATCH(View_Indicators!AG29,Data_completeness!$E$13:$E$155,0)</f>
        <v>131</v>
      </c>
      <c r="AO29" s="300">
        <f t="shared" ca="1" si="3"/>
        <v>4.1119999999999997E-2</v>
      </c>
      <c r="AP29" s="300">
        <f t="shared" ca="1" si="4"/>
        <v>4.1119999999999997E-2</v>
      </c>
    </row>
    <row r="30" spans="2:42" ht="18" customHeight="1">
      <c r="B30" s="32" t="s">
        <v>846</v>
      </c>
      <c r="C30" t="str">
        <f>INDEX(Lists!$A$151:$H$160,MATCH(View_Indicators!$B30,Lists!$D$151:$D$160,0),8)</f>
        <v>Number of people with recurrent metastatic breast cancer.</v>
      </c>
      <c r="G30" s="135"/>
      <c r="AF30" s="303">
        <v>0.18578941564389329</v>
      </c>
      <c r="AG30" s="300" t="s">
        <v>212</v>
      </c>
      <c r="AH30" s="304">
        <f t="shared" si="0"/>
        <v>1.1857894156438933</v>
      </c>
      <c r="AI30" s="300">
        <f t="shared" ca="1" si="1"/>
        <v>8.3390000000000006E-2</v>
      </c>
      <c r="AM30" s="300">
        <f t="shared" ca="1" si="2"/>
        <v>8.3019999999999997E-2</v>
      </c>
      <c r="AN30" s="300">
        <f>MATCH(View_Indicators!AG30,Data_completeness!$E$13:$E$155,0)</f>
        <v>132</v>
      </c>
      <c r="AO30" s="300">
        <f t="shared" ca="1" si="3"/>
        <v>8.3390000000000006E-2</v>
      </c>
      <c r="AP30" s="300">
        <f t="shared" ca="1" si="4"/>
        <v>8.3390000000000006E-2</v>
      </c>
    </row>
    <row r="31" spans="2:42" ht="18" customHeight="1">
      <c r="B31" s="32" t="s">
        <v>847</v>
      </c>
      <c r="C31" t="str">
        <f>INDEX(Lists!$A$151:$H$160,MATCH(View_Indicators!$B31,Lists!$D$151:$D$160,0),8)</f>
        <v>Number of people diagnosed with ER+ve (HER2-ve/unknown) MBC (excl deaths within 30 days of DX).</v>
      </c>
      <c r="G31" s="135"/>
      <c r="AF31" s="303">
        <v>8.4623897264353154E-2</v>
      </c>
      <c r="AG31" s="300" t="s">
        <v>222</v>
      </c>
      <c r="AH31" s="304">
        <f t="shared" si="0"/>
        <v>1.0846238972643532</v>
      </c>
      <c r="AI31" s="300">
        <f t="shared" ca="1" si="1"/>
        <v>0.11984</v>
      </c>
      <c r="AM31" s="300">
        <f t="shared" ca="1" si="2"/>
        <v>8.3019999999999997E-2</v>
      </c>
      <c r="AN31" s="300">
        <f>MATCH(View_Indicators!AG31,Data_completeness!$E$13:$E$155,0)</f>
        <v>133</v>
      </c>
      <c r="AO31" s="300">
        <f t="shared" ca="1" si="3"/>
        <v>0.11984</v>
      </c>
      <c r="AP31" s="300">
        <f t="shared" ca="1" si="4"/>
        <v>0.11984</v>
      </c>
    </row>
    <row r="32" spans="2:42" ht="18" customHeight="1">
      <c r="B32" s="32" t="s">
        <v>848</v>
      </c>
      <c r="C32" t="str">
        <f>INDEX(Lists!$A$151:$H$160,MATCH(View_Indicators!$B32,Lists!$D$151:$D$160,0),8)</f>
        <v>Number of people diagnosed with HER2-ve MBC (excl deaths within 30 days of DX).</v>
      </c>
      <c r="G32" s="135"/>
      <c r="AF32" s="303">
        <v>2.7406959239857365E-3</v>
      </c>
      <c r="AG32" s="300" t="s">
        <v>228</v>
      </c>
      <c r="AH32" s="304">
        <f t="shared" si="0"/>
        <v>1.0027406959239857</v>
      </c>
      <c r="AI32" s="300">
        <f t="shared" ca="1" si="1"/>
        <v>5.3120000000000001E-2</v>
      </c>
      <c r="AM32" s="300">
        <f t="shared" ca="1" si="2"/>
        <v>8.3019999999999997E-2</v>
      </c>
      <c r="AN32" s="300">
        <f>MATCH(View_Indicators!AG32,Data_completeness!$E$13:$E$155,0)</f>
        <v>134</v>
      </c>
      <c r="AO32" s="300">
        <f t="shared" ca="1" si="3"/>
        <v>5.3120000000000001E-2</v>
      </c>
      <c r="AP32" s="300">
        <f t="shared" ca="1" si="4"/>
        <v>5.3120000000000001E-2</v>
      </c>
    </row>
    <row r="33" spans="2:42" ht="18" customHeight="1">
      <c r="B33" s="32" t="s">
        <v>849</v>
      </c>
      <c r="C33" t="str">
        <f>INDEX(Lists!$A$151:$H$160,MATCH(View_Indicators!$B33,Lists!$D$151:$D$160,0),8)</f>
        <v>Number of people diagnosed with de-novo metastatic breast cancer.</v>
      </c>
      <c r="G33" s="135"/>
      <c r="AF33" s="303">
        <v>0.20066927489643493</v>
      </c>
      <c r="AG33" s="300" t="s">
        <v>240</v>
      </c>
      <c r="AH33" s="304">
        <f t="shared" si="0"/>
        <v>1.2006692748964349</v>
      </c>
      <c r="AI33" s="300">
        <f t="shared" ca="1" si="1"/>
        <v>0.19728000000000001</v>
      </c>
      <c r="AM33" s="300">
        <f t="shared" ca="1" si="2"/>
        <v>8.3019999999999997E-2</v>
      </c>
      <c r="AN33" s="300">
        <f>MATCH(View_Indicators!AG33,Data_completeness!$E$13:$E$155,0)</f>
        <v>135</v>
      </c>
      <c r="AO33" s="300">
        <f t="shared" ca="1" si="3"/>
        <v>0.19728000000000001</v>
      </c>
      <c r="AP33" s="300">
        <f t="shared" ca="1" si="4"/>
        <v>0.19728000000000001</v>
      </c>
    </row>
    <row r="34" spans="2:42" ht="18" customHeight="1">
      <c r="B34" s="32" t="s">
        <v>850</v>
      </c>
      <c r="C34" t="str">
        <f>INDEX(Lists!$A$151:$H$160,MATCH(View_Indicators!$B34,Lists!$D$151:$D$160,0),8)</f>
        <v>Number of people with recurrent metastatic breast cancer.</v>
      </c>
      <c r="G34" s="135"/>
      <c r="AF34" s="303">
        <v>0.60455332665895867</v>
      </c>
      <c r="AG34" s="300" t="s">
        <v>244</v>
      </c>
      <c r="AH34" s="304">
        <f t="shared" si="0"/>
        <v>1.6045533266589587</v>
      </c>
      <c r="AI34" s="300">
        <f t="shared" ca="1" si="1"/>
        <v>0.10736</v>
      </c>
      <c r="AM34" s="300">
        <f t="shared" ca="1" si="2"/>
        <v>8.3019999999999997E-2</v>
      </c>
      <c r="AN34" s="300">
        <f>MATCH(View_Indicators!AG34,Data_completeness!$E$13:$E$155,0)</f>
        <v>136</v>
      </c>
      <c r="AO34" s="300">
        <f t="shared" ca="1" si="3"/>
        <v>0.10736</v>
      </c>
      <c r="AP34" s="300">
        <f t="shared" ca="1" si="4"/>
        <v>0.10736</v>
      </c>
    </row>
    <row r="35" spans="2:42" ht="18" customHeight="1">
      <c r="B35" s="32" t="s">
        <v>851</v>
      </c>
      <c r="C35" t="str">
        <f>INDEX(Lists!$A$151:$H$160,MATCH(View_Indicators!$B35,Lists!$D$151:$D$160,0),8)</f>
        <v>Number of people diagnosed with de-novo metastatic breast cancer.</v>
      </c>
      <c r="G35" s="135"/>
      <c r="AF35" s="303">
        <v>6.0307847824222272E-2</v>
      </c>
      <c r="AG35" s="300" t="s">
        <v>91</v>
      </c>
      <c r="AH35" s="304">
        <f t="shared" si="0"/>
        <v>1.0603078478242223</v>
      </c>
      <c r="AI35" s="300">
        <f t="shared" ca="1" si="1"/>
        <v>0.10888</v>
      </c>
      <c r="AM35" s="300">
        <f t="shared" ca="1" si="2"/>
        <v>8.3019999999999997E-2</v>
      </c>
      <c r="AN35" s="300">
        <f>MATCH(View_Indicators!AG35,Data_completeness!$E$13:$E$155,0)</f>
        <v>87</v>
      </c>
      <c r="AO35" s="300">
        <f t="shared" ca="1" si="3"/>
        <v>0.10888</v>
      </c>
      <c r="AP35" s="300">
        <f t="shared" ca="1" si="4"/>
        <v>0.10888</v>
      </c>
    </row>
    <row r="36" spans="2:42" ht="18" customHeight="1">
      <c r="B36" s="32" t="s">
        <v>852</v>
      </c>
      <c r="C36" t="str">
        <f>INDEX(Lists!$A$151:$H$160,MATCH(View_Indicators!$B36,Lists!$D$151:$D$160,0),8)</f>
        <v>Number of women with de-novo MBC who had chemotherapy after the date of recurrence.</v>
      </c>
      <c r="G36" s="135"/>
      <c r="AF36" s="303">
        <v>0.62227784074106829</v>
      </c>
      <c r="AG36" s="300" t="s">
        <v>107</v>
      </c>
      <c r="AH36" s="304">
        <f t="shared" si="0"/>
        <v>1.6222778407410683</v>
      </c>
      <c r="AI36" s="300">
        <f t="shared" ca="1" si="1"/>
        <v>0.14341000000000001</v>
      </c>
      <c r="AM36" s="300">
        <f t="shared" ca="1" si="2"/>
        <v>8.3019999999999997E-2</v>
      </c>
      <c r="AN36" s="300">
        <f>MATCH(View_Indicators!AG36,Data_completeness!$E$13:$E$155,0)</f>
        <v>88</v>
      </c>
      <c r="AO36" s="300">
        <f t="shared" ca="1" si="3"/>
        <v>0.14341000000000001</v>
      </c>
      <c r="AP36" s="300">
        <f t="shared" ca="1" si="4"/>
        <v>0.14341000000000001</v>
      </c>
    </row>
    <row r="37" spans="2:42" ht="18" customHeight="1">
      <c r="B37" s="248" t="s">
        <v>853</v>
      </c>
      <c r="C37" s="249" t="str">
        <f>INDEX(Lists!$A$151:$H$160,MATCH(View_Indicators!$B37,Lists!$D$151:$D$160,0),8)</f>
        <v>Number of women with recurrent MBC who had chemotherapy after the date of recurrence.</v>
      </c>
      <c r="D37" s="249"/>
      <c r="E37" s="249"/>
      <c r="F37" s="249"/>
      <c r="G37" s="130"/>
      <c r="AF37" s="303">
        <v>0.24680090647297703</v>
      </c>
      <c r="AG37" s="300" t="s">
        <v>115</v>
      </c>
      <c r="AH37" s="304">
        <f t="shared" si="0"/>
        <v>1.246800906472977</v>
      </c>
      <c r="AI37" s="300">
        <f t="shared" ca="1" si="1"/>
        <v>0.15532000000000001</v>
      </c>
      <c r="AM37" s="300">
        <f t="shared" ca="1" si="2"/>
        <v>8.3019999999999997E-2</v>
      </c>
      <c r="AN37" s="300">
        <f>MATCH(View_Indicators!AG37,Data_completeness!$E$13:$E$155,0)</f>
        <v>89</v>
      </c>
      <c r="AO37" s="300">
        <f t="shared" ca="1" si="3"/>
        <v>0.15532000000000001</v>
      </c>
      <c r="AP37" s="300">
        <f t="shared" ca="1" si="4"/>
        <v>0.15532000000000001</v>
      </c>
    </row>
    <row r="38" spans="2:42" ht="18" customHeight="1">
      <c r="AF38" s="303">
        <v>0.97699631695622413</v>
      </c>
      <c r="AG38" s="300" t="s">
        <v>63</v>
      </c>
      <c r="AH38" s="304">
        <f t="shared" si="0"/>
        <v>1.9769963169562241</v>
      </c>
      <c r="AI38" s="300">
        <f t="shared" ca="1" si="1"/>
        <v>7.6149999999999995E-2</v>
      </c>
      <c r="AM38" s="300">
        <f t="shared" ca="1" si="2"/>
        <v>8.3019999999999997E-2</v>
      </c>
      <c r="AN38" s="300">
        <f>MATCH(View_Indicators!AG38,Data_completeness!$E$13:$E$155,0)</f>
        <v>50</v>
      </c>
      <c r="AO38" s="300">
        <f t="shared" ca="1" si="3"/>
        <v>7.6149999999999995E-2</v>
      </c>
      <c r="AP38" s="300">
        <f t="shared" ca="1" si="4"/>
        <v>7.6149999999999995E-2</v>
      </c>
    </row>
    <row r="39" spans="2:42" ht="18" customHeight="1">
      <c r="B39" s="28" t="s">
        <v>841</v>
      </c>
      <c r="C39" t="s">
        <v>855</v>
      </c>
      <c r="AF39" s="303">
        <v>0.98950262408889422</v>
      </c>
      <c r="AG39" s="300" t="s">
        <v>71</v>
      </c>
      <c r="AH39" s="304">
        <f t="shared" si="0"/>
        <v>1.9895026240888942</v>
      </c>
      <c r="AI39" s="300">
        <f t="shared" ca="1" si="1"/>
        <v>7.8570000000000001E-2</v>
      </c>
      <c r="AM39" s="300">
        <f t="shared" ca="1" si="2"/>
        <v>8.3019999999999997E-2</v>
      </c>
      <c r="AN39" s="300">
        <f>MATCH(View_Indicators!AG39,Data_completeness!$E$13:$E$155,0)</f>
        <v>51</v>
      </c>
      <c r="AO39" s="300">
        <f t="shared" ca="1" si="3"/>
        <v>7.8570000000000001E-2</v>
      </c>
      <c r="AP39" s="300">
        <f t="shared" ca="1" si="4"/>
        <v>7.8570000000000001E-2</v>
      </c>
    </row>
    <row r="40" spans="2:42" ht="18" customHeight="1">
      <c r="C40" t="s">
        <v>854</v>
      </c>
      <c r="AF40" s="303">
        <v>9.1965750451275419E-2</v>
      </c>
      <c r="AG40" s="300" t="s">
        <v>121</v>
      </c>
      <c r="AH40" s="304">
        <f t="shared" si="0"/>
        <v>1.0919657504512754</v>
      </c>
      <c r="AI40" s="300">
        <f t="shared" ca="1" si="1"/>
        <v>6.5060000000000007E-2</v>
      </c>
      <c r="AM40" s="300">
        <f t="shared" ca="1" si="2"/>
        <v>8.3019999999999997E-2</v>
      </c>
      <c r="AN40" s="300">
        <f>MATCH(View_Indicators!AG40,Data_completeness!$E$13:$E$155,0)</f>
        <v>52</v>
      </c>
      <c r="AO40" s="300">
        <f t="shared" ca="1" si="3"/>
        <v>6.5060000000000007E-2</v>
      </c>
      <c r="AP40" s="300">
        <f t="shared" ca="1" si="4"/>
        <v>6.5060000000000007E-2</v>
      </c>
    </row>
    <row r="41" spans="2:42" ht="18.75">
      <c r="D41" s="235"/>
      <c r="E41" s="235"/>
      <c r="F41" s="235"/>
      <c r="G41" s="235"/>
      <c r="AF41" s="303">
        <v>0.55983027937140806</v>
      </c>
      <c r="AG41" s="300" t="s">
        <v>125</v>
      </c>
      <c r="AH41" s="304">
        <f t="shared" si="0"/>
        <v>1.5598302793714081</v>
      </c>
      <c r="AI41" s="300">
        <f t="shared" ca="1" si="1"/>
        <v>0.12075</v>
      </c>
      <c r="AM41" s="300">
        <f t="shared" ca="1" si="2"/>
        <v>8.3019999999999997E-2</v>
      </c>
      <c r="AN41" s="300">
        <f>MATCH(View_Indicators!AG41,Data_completeness!$E$13:$E$155,0)</f>
        <v>53</v>
      </c>
      <c r="AO41" s="300">
        <f t="shared" ca="1" si="3"/>
        <v>0.12075</v>
      </c>
      <c r="AP41" s="300">
        <f t="shared" ca="1" si="4"/>
        <v>0.12075</v>
      </c>
    </row>
    <row r="42" spans="2:42" ht="15" customHeight="1">
      <c r="B42" s="220" t="str">
        <f>"Table 2: Performance indicator values for NHS breast units within "&amp;$W$12</f>
        <v>Table 2: Performance indicator values for NHS breast units within the West Yorkshire and Harrogate Cancer Alliance</v>
      </c>
      <c r="C42" s="236"/>
      <c r="D42" s="235"/>
      <c r="E42" s="235"/>
      <c r="F42" s="235"/>
      <c r="G42" s="235"/>
      <c r="AF42" s="303">
        <v>0.63810853590895844</v>
      </c>
      <c r="AG42" s="300" t="s">
        <v>31</v>
      </c>
      <c r="AH42" s="304">
        <f t="shared" si="0"/>
        <v>1.6381085359089584</v>
      </c>
      <c r="AI42" s="300">
        <f t="shared" ca="1" si="1"/>
        <v>8.4510000000000002E-2</v>
      </c>
      <c r="AM42" s="300">
        <f t="shared" ca="1" si="2"/>
        <v>8.3019999999999997E-2</v>
      </c>
      <c r="AN42" s="300">
        <f>MATCH(View_Indicators!AG42,Data_completeness!$E$13:$E$155,0)</f>
        <v>97</v>
      </c>
      <c r="AO42" s="300">
        <f t="shared" ca="1" si="3"/>
        <v>8.4510000000000002E-2</v>
      </c>
      <c r="AP42" s="300">
        <f t="shared" ca="1" si="4"/>
        <v>8.4510000000000002E-2</v>
      </c>
    </row>
    <row r="43" spans="2:42" ht="18.75">
      <c r="B43" s="237"/>
      <c r="C43" s="238" t="str">
        <f>"on the metric: "&amp;$C$12</f>
        <v>on the metric: Women who died within 30 days of a chemotherapy cycle (de-novo)</v>
      </c>
      <c r="D43" s="239"/>
      <c r="E43" s="239"/>
      <c r="F43" s="239"/>
      <c r="G43" s="239"/>
      <c r="V43" s="300" t="s">
        <v>764</v>
      </c>
      <c r="W43" s="300" t="s">
        <v>767</v>
      </c>
      <c r="X43" s="300" t="s">
        <v>261</v>
      </c>
      <c r="Y43" s="300" t="s">
        <v>529</v>
      </c>
      <c r="Z43" s="300" t="s">
        <v>768</v>
      </c>
      <c r="AA43" s="300" t="s">
        <v>812</v>
      </c>
      <c r="AB43" s="300" t="s">
        <v>816</v>
      </c>
      <c r="AC43" s="300" t="s">
        <v>771</v>
      </c>
      <c r="AF43" s="303">
        <v>2.6226412645121266E-2</v>
      </c>
      <c r="AG43" s="300" t="s">
        <v>77</v>
      </c>
      <c r="AH43" s="304">
        <f t="shared" si="0"/>
        <v>1.0262264126451213</v>
      </c>
      <c r="AI43" s="300">
        <f t="shared" ca="1" si="1"/>
        <v>0.11602</v>
      </c>
      <c r="AM43" s="300">
        <f t="shared" ca="1" si="2"/>
        <v>8.3019999999999997E-2</v>
      </c>
      <c r="AN43" s="300">
        <f>MATCH(View_Indicators!AG43,Data_completeness!$E$13:$E$155,0)</f>
        <v>98</v>
      </c>
      <c r="AO43" s="300">
        <f t="shared" ca="1" si="3"/>
        <v>0.11602</v>
      </c>
      <c r="AP43" s="300">
        <f t="shared" ca="1" si="4"/>
        <v>0.11602</v>
      </c>
    </row>
    <row r="44" spans="2:42">
      <c r="V44" s="301">
        <v>1</v>
      </c>
      <c r="W44" s="300" t="str">
        <f>V44&amp;"x"&amp;RIGHT(W$10,3)</f>
        <v>1x030</v>
      </c>
      <c r="X44" s="302" t="str">
        <f>IFERROR(INDEX(Lists!$A$2:$H$122,MATCH(View_Indicators!$W44,Lists!$G$2:$G$122,0),1),"")</f>
        <v>Airedale NHS Foundation Trust</v>
      </c>
      <c r="Y44" s="302" t="str">
        <f>IFERROR(INDEX(Lists!$A$2:$F$122,MATCH(View_Indicators!$X44,Lists!$A$2:$A$122,0),2),"")</f>
        <v>RCF</v>
      </c>
      <c r="Z44" s="300">
        <f t="shared" ref="Z44:Z56" ca="1" si="6">IFERROR(VLOOKUP($Y44,INDIRECT($W$16&amp;"!$E$12:$H$154"),3,FALSE),"")</f>
        <v>12</v>
      </c>
      <c r="AA44" s="300">
        <f t="shared" ref="AA44:AA56" ca="1" si="7">IFERROR(VLOOKUP($Y44,INDIRECT($W$16&amp;"!$E$12:$H$154"),4,FALSE),"")</f>
        <v>8.3299999999999999E-2</v>
      </c>
      <c r="AB44" s="300">
        <f t="shared" ref="AB44:AB56" ca="1" si="8">IFERROR(IF($Y$16="N/A","-",VLOOKUP($Y44,INDIRECT($W$16&amp;"!$E$12:$I$154"),5,FALSE)),"")</f>
        <v>8.5620000000000002E-2</v>
      </c>
      <c r="AF44" s="303">
        <v>0.10329912660992857</v>
      </c>
      <c r="AG44" s="300" t="s">
        <v>81</v>
      </c>
      <c r="AH44" s="304">
        <f t="shared" si="0"/>
        <v>1.1032991266099286</v>
      </c>
      <c r="AI44" s="300">
        <f t="shared" ca="1" si="1"/>
        <v>9.3679999999999999E-2</v>
      </c>
      <c r="AM44" s="300">
        <f t="shared" ca="1" si="2"/>
        <v>8.3019999999999997E-2</v>
      </c>
      <c r="AN44" s="300">
        <f>MATCH(View_Indicators!AG44,Data_completeness!$E$13:$E$155,0)</f>
        <v>99</v>
      </c>
      <c r="AO44" s="300">
        <f t="shared" ca="1" si="3"/>
        <v>9.3679999999999999E-2</v>
      </c>
      <c r="AP44" s="300">
        <f t="shared" ca="1" si="4"/>
        <v>9.3679999999999999E-2</v>
      </c>
    </row>
    <row r="45" spans="2:42" ht="30">
      <c r="B45" s="273" t="s">
        <v>529</v>
      </c>
      <c r="C45" s="274" t="s">
        <v>741</v>
      </c>
      <c r="D45" s="275"/>
      <c r="E45" s="276" t="s">
        <v>815</v>
      </c>
      <c r="F45" s="223" t="s">
        <v>812</v>
      </c>
      <c r="G45" s="224" t="s">
        <v>816</v>
      </c>
      <c r="V45" s="300">
        <v>2</v>
      </c>
      <c r="W45" s="300" t="str">
        <f t="shared" ref="W45:W56" si="9">V45&amp;"x"&amp;RIGHT(W$10,3)</f>
        <v>2x030</v>
      </c>
      <c r="X45" s="302" t="str">
        <f>IFERROR(INDEX(Lists!$A$2:$H$122,MATCH(View_Indicators!$W45,Lists!$G$2:$G$122,0),1),"")</f>
        <v>Bradford Teaching Hospitals NHS Foundation Trust</v>
      </c>
      <c r="Y45" s="302" t="str">
        <f>IFERROR(INDEX(Lists!$A$2:$F$122,MATCH(View_Indicators!$X45,Lists!$A$2:$A$122,0),2),"")</f>
        <v>RAE</v>
      </c>
      <c r="Z45" s="300">
        <f t="shared" ca="1" si="6"/>
        <v>23</v>
      </c>
      <c r="AA45" s="300">
        <f t="shared" ca="1" si="7"/>
        <v>0</v>
      </c>
      <c r="AB45" s="300">
        <f t="shared" ca="1" si="8"/>
        <v>0</v>
      </c>
      <c r="AC45" s="302"/>
      <c r="AF45" s="303">
        <v>9.8646219815544001E-2</v>
      </c>
      <c r="AG45" s="300" t="s">
        <v>169</v>
      </c>
      <c r="AH45" s="304">
        <f t="shared" si="0"/>
        <v>1.098646219815544</v>
      </c>
      <c r="AI45" s="300">
        <f t="shared" ca="1" si="1"/>
        <v>0.14935999999999999</v>
      </c>
      <c r="AM45" s="300">
        <f t="shared" ca="1" si="2"/>
        <v>8.3019999999999997E-2</v>
      </c>
      <c r="AN45" s="300">
        <f>MATCH(View_Indicators!AG45,Data_completeness!$E$13:$E$155,0)</f>
        <v>100</v>
      </c>
      <c r="AO45" s="300">
        <f t="shared" ca="1" si="3"/>
        <v>0.14935999999999999</v>
      </c>
      <c r="AP45" s="300">
        <f t="shared" ca="1" si="4"/>
        <v>0.14935999999999999</v>
      </c>
    </row>
    <row r="46" spans="2:42" ht="18" customHeight="1">
      <c r="B46" s="261" t="str">
        <f>IF(ISERROR(Y44),"",Y44)</f>
        <v>RCF</v>
      </c>
      <c r="C46" s="354" t="str">
        <f>IF(ISERROR(X44),"",X44)</f>
        <v>Airedale NHS Foundation Trust</v>
      </c>
      <c r="D46" s="354"/>
      <c r="E46" s="266">
        <f t="shared" ref="E46:F57" ca="1" si="10">IF(ISERROR(Z44),"",Z44)</f>
        <v>12</v>
      </c>
      <c r="F46" s="267">
        <f ca="1">IF(ISERROR(AA44),"",AA44)</f>
        <v>8.3299999999999999E-2</v>
      </c>
      <c r="G46" s="269">
        <f ca="1">IF(ISERROR(AA44),"",IF(ISNUMBER(AB44),AB44,"-"))</f>
        <v>8.5620000000000002E-2</v>
      </c>
      <c r="V46" s="300">
        <v>3</v>
      </c>
      <c r="W46" s="300" t="str">
        <f t="shared" si="9"/>
        <v>3x030</v>
      </c>
      <c r="X46" s="302" t="str">
        <f>IFERROR(INDEX(Lists!$A$2:$H$122,MATCH(View_Indicators!$W46,Lists!$G$2:$G$122,0),1),"")</f>
        <v>Calderdale and Huddersfield NHS Foundation Trust</v>
      </c>
      <c r="Y46" s="302" t="str">
        <f>IFERROR(INDEX(Lists!$A$2:$F$122,MATCH(View_Indicators!$X46,Lists!$A$2:$A$122,0),2),"")</f>
        <v>RWY</v>
      </c>
      <c r="Z46" s="300">
        <f t="shared" ca="1" si="6"/>
        <v>21</v>
      </c>
      <c r="AA46" s="300">
        <f t="shared" ca="1" si="7"/>
        <v>9.5200000000000007E-2</v>
      </c>
      <c r="AB46" s="300">
        <f t="shared" ca="1" si="8"/>
        <v>0.14627000000000001</v>
      </c>
      <c r="AC46" s="302"/>
      <c r="AF46" s="303">
        <v>0.94547771315142981</v>
      </c>
      <c r="AG46" s="300" t="s">
        <v>189</v>
      </c>
      <c r="AH46" s="304">
        <f t="shared" si="0"/>
        <v>1.9454777131514298</v>
      </c>
      <c r="AI46" s="300">
        <f t="shared" ca="1" si="1"/>
        <v>3.1029999999999999E-2</v>
      </c>
      <c r="AM46" s="300">
        <f t="shared" ca="1" si="2"/>
        <v>8.3019999999999997E-2</v>
      </c>
      <c r="AN46" s="300">
        <f>MATCH(View_Indicators!AG46,Data_completeness!$E$13:$E$155,0)</f>
        <v>101</v>
      </c>
      <c r="AO46" s="300">
        <f t="shared" ca="1" si="3"/>
        <v>3.1029999999999999E-2</v>
      </c>
      <c r="AP46" s="300">
        <f t="shared" ca="1" si="4"/>
        <v>3.1029999999999999E-2</v>
      </c>
    </row>
    <row r="47" spans="2:42" ht="18" customHeight="1">
      <c r="B47" s="242" t="str">
        <f t="shared" ref="B47:B57" si="11">IF(ISERROR(Y45),"",Y45)</f>
        <v>RAE</v>
      </c>
      <c r="C47" s="355" t="str">
        <f t="shared" ref="C47:C57" si="12">IF(ISERROR(X45),"",X45)</f>
        <v>Bradford Teaching Hospitals NHS Foundation Trust</v>
      </c>
      <c r="D47" s="355"/>
      <c r="E47" s="272">
        <f t="shared" ca="1" si="10"/>
        <v>23</v>
      </c>
      <c r="F47" s="268">
        <f t="shared" ca="1" si="10"/>
        <v>0</v>
      </c>
      <c r="G47" s="270">
        <f t="shared" ref="G47:G57" ca="1" si="13">IF(ISERROR(AA45),"",IF(ISNUMBER(AB45),AB45,"-"))</f>
        <v>0</v>
      </c>
      <c r="V47" s="300">
        <v>4</v>
      </c>
      <c r="W47" s="300" t="str">
        <f t="shared" si="9"/>
        <v>4x030</v>
      </c>
      <c r="X47" s="302" t="str">
        <f>IFERROR(INDEX(Lists!$A$2:$H$122,MATCH(View_Indicators!$W47,Lists!$G$2:$G$122,0),1),"")</f>
        <v>Harrogate and District NHS Foundation Trust</v>
      </c>
      <c r="Y47" s="302" t="str">
        <f>IFERROR(INDEX(Lists!$A$2:$F$122,MATCH(View_Indicators!$X47,Lists!$A$2:$A$122,0),2),"")</f>
        <v>RCD</v>
      </c>
      <c r="Z47" s="300">
        <f t="shared" ca="1" si="6"/>
        <v>15</v>
      </c>
      <c r="AA47" s="300">
        <f t="shared" ca="1" si="7"/>
        <v>0</v>
      </c>
      <c r="AB47" s="300">
        <f t="shared" ca="1" si="8"/>
        <v>0</v>
      </c>
      <c r="AC47" s="302"/>
      <c r="AF47" s="303">
        <v>0.18324583936547079</v>
      </c>
      <c r="AG47" s="300" t="s">
        <v>226</v>
      </c>
      <c r="AH47" s="304">
        <f t="shared" si="0"/>
        <v>1.1832458393654708</v>
      </c>
      <c r="AI47" s="300">
        <f t="shared" ca="1" si="1"/>
        <v>4.9860000000000002E-2</v>
      </c>
      <c r="AM47" s="300">
        <f t="shared" ca="1" si="2"/>
        <v>8.3019999999999997E-2</v>
      </c>
      <c r="AN47" s="300">
        <f>MATCH(View_Indicators!AG47,Data_completeness!$E$13:$E$155,0)</f>
        <v>102</v>
      </c>
      <c r="AO47" s="300">
        <f t="shared" ca="1" si="3"/>
        <v>4.9860000000000002E-2</v>
      </c>
      <c r="AP47" s="300">
        <f t="shared" ca="1" si="4"/>
        <v>4.9860000000000002E-2</v>
      </c>
    </row>
    <row r="48" spans="2:42" ht="18" customHeight="1">
      <c r="B48" s="242" t="str">
        <f t="shared" si="11"/>
        <v>RWY</v>
      </c>
      <c r="C48" s="355" t="str">
        <f t="shared" si="12"/>
        <v>Calderdale and Huddersfield NHS Foundation Trust</v>
      </c>
      <c r="D48" s="355"/>
      <c r="E48" s="272">
        <f t="shared" ca="1" si="10"/>
        <v>21</v>
      </c>
      <c r="F48" s="268">
        <f t="shared" ca="1" si="10"/>
        <v>9.5200000000000007E-2</v>
      </c>
      <c r="G48" s="270">
        <f t="shared" ca="1" si="13"/>
        <v>0.14627000000000001</v>
      </c>
      <c r="V48" s="300">
        <v>5</v>
      </c>
      <c r="W48" s="300" t="str">
        <f t="shared" si="9"/>
        <v>5x030</v>
      </c>
      <c r="X48" s="302" t="str">
        <f>IFERROR(INDEX(Lists!$A$2:$H$122,MATCH(View_Indicators!$W48,Lists!$G$2:$G$122,0),1),"")</f>
        <v>Leeds Teaching Hospitals NHS Trust</v>
      </c>
      <c r="Y48" s="302" t="str">
        <f>IFERROR(INDEX(Lists!$A$2:$F$122,MATCH(View_Indicators!$X48,Lists!$A$2:$A$122,0),2),"")</f>
        <v>RR8</v>
      </c>
      <c r="Z48" s="300">
        <f t="shared" ca="1" si="6"/>
        <v>47</v>
      </c>
      <c r="AA48" s="300">
        <f t="shared" ca="1" si="7"/>
        <v>0.17019999999999999</v>
      </c>
      <c r="AB48" s="300">
        <f t="shared" ca="1" si="8"/>
        <v>0.16467000000000001</v>
      </c>
      <c r="AC48" s="302"/>
      <c r="AF48" s="303">
        <v>0.59843220145125908</v>
      </c>
      <c r="AG48" s="300" t="s">
        <v>163</v>
      </c>
      <c r="AH48" s="304">
        <f t="shared" si="0"/>
        <v>1.5984322014512591</v>
      </c>
      <c r="AI48" s="300">
        <f t="shared" ca="1" si="1"/>
        <v>0.16474</v>
      </c>
      <c r="AM48" s="300">
        <f t="shared" ca="1" si="2"/>
        <v>8.3019999999999997E-2</v>
      </c>
      <c r="AN48" s="300">
        <f>MATCH(View_Indicators!AG48,Data_completeness!$E$13:$E$155,0)</f>
        <v>76</v>
      </c>
      <c r="AO48" s="300">
        <f t="shared" ca="1" si="3"/>
        <v>0.16474</v>
      </c>
      <c r="AP48" s="300">
        <f t="shared" ca="1" si="4"/>
        <v>0.16474</v>
      </c>
    </row>
    <row r="49" spans="2:42" ht="18" customHeight="1">
      <c r="B49" s="242" t="str">
        <f t="shared" si="11"/>
        <v>RCD</v>
      </c>
      <c r="C49" s="355" t="str">
        <f t="shared" si="12"/>
        <v>Harrogate and District NHS Foundation Trust</v>
      </c>
      <c r="D49" s="355"/>
      <c r="E49" s="272">
        <f t="shared" ca="1" si="10"/>
        <v>15</v>
      </c>
      <c r="F49" s="268">
        <f t="shared" ca="1" si="10"/>
        <v>0</v>
      </c>
      <c r="G49" s="270">
        <f t="shared" ca="1" si="13"/>
        <v>0</v>
      </c>
      <c r="V49" s="300">
        <v>6</v>
      </c>
      <c r="W49" s="300" t="str">
        <f t="shared" si="9"/>
        <v>6x030</v>
      </c>
      <c r="X49" s="302" t="str">
        <f>IFERROR(INDEX(Lists!$A$2:$H$122,MATCH(View_Indicators!$W49,Lists!$G$2:$G$122,0),1),"")</f>
        <v>Mid Yorkshire Teaching NHS Trust</v>
      </c>
      <c r="Y49" s="302" t="str">
        <f>IFERROR(INDEX(Lists!$A$2:$F$122,MATCH(View_Indicators!$X49,Lists!$A$2:$A$122,0),2),"")</f>
        <v>RXF</v>
      </c>
      <c r="Z49" s="300">
        <f t="shared" ca="1" si="6"/>
        <v>36</v>
      </c>
      <c r="AA49" s="300">
        <f t="shared" ca="1" si="7"/>
        <v>0.13880000000000001</v>
      </c>
      <c r="AB49" s="300">
        <f t="shared" ca="1" si="8"/>
        <v>0.17604</v>
      </c>
      <c r="AC49" s="302"/>
      <c r="AF49" s="303">
        <v>0.2151644535150794</v>
      </c>
      <c r="AG49" s="300" t="s">
        <v>165</v>
      </c>
      <c r="AH49" s="304">
        <f t="shared" si="0"/>
        <v>1.2151644535150794</v>
      </c>
      <c r="AI49" s="300">
        <f t="shared" ca="1" si="1"/>
        <v>7.603E-2</v>
      </c>
      <c r="AM49" s="300">
        <f t="shared" ca="1" si="2"/>
        <v>8.3019999999999997E-2</v>
      </c>
      <c r="AN49" s="300">
        <f>MATCH(View_Indicators!AG49,Data_completeness!$E$13:$E$155,0)</f>
        <v>77</v>
      </c>
      <c r="AO49" s="300">
        <f t="shared" ca="1" si="3"/>
        <v>7.603E-2</v>
      </c>
      <c r="AP49" s="300">
        <f t="shared" ca="1" si="4"/>
        <v>7.603E-2</v>
      </c>
    </row>
    <row r="50" spans="2:42" ht="18" customHeight="1">
      <c r="B50" s="242" t="str">
        <f t="shared" si="11"/>
        <v>RR8</v>
      </c>
      <c r="C50" s="355" t="str">
        <f t="shared" si="12"/>
        <v>Leeds Teaching Hospitals NHS Trust</v>
      </c>
      <c r="D50" s="355"/>
      <c r="E50" s="272">
        <f t="shared" ca="1" si="10"/>
        <v>47</v>
      </c>
      <c r="F50" s="268">
        <f t="shared" ca="1" si="10"/>
        <v>0.17019999999999999</v>
      </c>
      <c r="G50" s="270">
        <f t="shared" ca="1" si="13"/>
        <v>0.16467000000000001</v>
      </c>
      <c r="V50" s="300">
        <v>7</v>
      </c>
      <c r="W50" s="300" t="str">
        <f t="shared" si="9"/>
        <v>7x030</v>
      </c>
      <c r="X50" s="302" t="str">
        <f>IFERROR(INDEX(Lists!$A$2:$H$122,MATCH(View_Indicators!$W50,Lists!$G$2:$G$122,0),1),"")</f>
        <v/>
      </c>
      <c r="Y50" s="302" t="str">
        <f>IFERROR(INDEX(Lists!$A$2:$F$122,MATCH(View_Indicators!$X50,Lists!$A$2:$A$122,0),2),"")</f>
        <v/>
      </c>
      <c r="Z50" s="300" t="str">
        <f t="shared" ca="1" si="6"/>
        <v/>
      </c>
      <c r="AA50" s="300" t="str">
        <f t="shared" ca="1" si="7"/>
        <v/>
      </c>
      <c r="AB50" s="300" t="str">
        <f t="shared" ca="1" si="8"/>
        <v/>
      </c>
      <c r="AC50" s="302"/>
      <c r="AF50" s="303">
        <v>0.81158762155170772</v>
      </c>
      <c r="AG50" s="300" t="s">
        <v>202</v>
      </c>
      <c r="AH50" s="304">
        <f t="shared" si="0"/>
        <v>1.8115876215517077</v>
      </c>
      <c r="AI50" s="300">
        <f t="shared" ca="1" si="1"/>
        <v>4.2599999999999999E-2</v>
      </c>
      <c r="AM50" s="300">
        <f t="shared" ca="1" si="2"/>
        <v>8.3019999999999997E-2</v>
      </c>
      <c r="AN50" s="300">
        <f>MATCH(View_Indicators!AG50,Data_completeness!$E$13:$E$155,0)</f>
        <v>78</v>
      </c>
      <c r="AO50" s="300">
        <f t="shared" ca="1" si="3"/>
        <v>4.2599999999999999E-2</v>
      </c>
      <c r="AP50" s="300">
        <f t="shared" ca="1" si="4"/>
        <v>4.2599999999999999E-2</v>
      </c>
    </row>
    <row r="51" spans="2:42" ht="18" customHeight="1">
      <c r="B51" s="242" t="str">
        <f t="shared" si="11"/>
        <v>RXF</v>
      </c>
      <c r="C51" s="355" t="str">
        <f t="shared" si="12"/>
        <v>Mid Yorkshire Teaching NHS Trust</v>
      </c>
      <c r="D51" s="355"/>
      <c r="E51" s="272">
        <f t="shared" ca="1" si="10"/>
        <v>36</v>
      </c>
      <c r="F51" s="268">
        <f t="shared" ca="1" si="10"/>
        <v>0.13880000000000001</v>
      </c>
      <c r="G51" s="270">
        <f t="shared" ca="1" si="13"/>
        <v>0.17604</v>
      </c>
      <c r="V51" s="300">
        <v>8</v>
      </c>
      <c r="W51" s="300" t="str">
        <f t="shared" si="9"/>
        <v>8x030</v>
      </c>
      <c r="X51" s="302" t="str">
        <f>IFERROR(INDEX(Lists!$A$2:$H$122,MATCH(View_Indicators!$W51,Lists!$G$2:$G$122,0),1),"")</f>
        <v/>
      </c>
      <c r="Y51" s="302" t="str">
        <f>IFERROR(INDEX(Lists!$A$2:$F$122,MATCH(View_Indicators!$X51,Lists!$A$2:$A$122,0),2),"")</f>
        <v/>
      </c>
      <c r="Z51" s="300" t="str">
        <f t="shared" ca="1" si="6"/>
        <v/>
      </c>
      <c r="AA51" s="300" t="str">
        <f t="shared" ca="1" si="7"/>
        <v/>
      </c>
      <c r="AB51" s="300" t="str">
        <f t="shared" ca="1" si="8"/>
        <v/>
      </c>
      <c r="AC51" s="302"/>
      <c r="AF51" s="303">
        <v>9.9861713909398464E-2</v>
      </c>
      <c r="AG51" s="300" t="s">
        <v>224</v>
      </c>
      <c r="AH51" s="304">
        <f t="shared" si="0"/>
        <v>1.0998617139093985</v>
      </c>
      <c r="AI51" s="300">
        <f t="shared" ca="1" si="1"/>
        <v>9.5829999999999999E-2</v>
      </c>
      <c r="AM51" s="300">
        <f t="shared" ca="1" si="2"/>
        <v>8.3019999999999997E-2</v>
      </c>
      <c r="AN51" s="300">
        <f>MATCH(View_Indicators!AG51,Data_completeness!$E$13:$E$155,0)</f>
        <v>79</v>
      </c>
      <c r="AO51" s="300">
        <f t="shared" ca="1" si="3"/>
        <v>9.5829999999999999E-2</v>
      </c>
      <c r="AP51" s="300">
        <f t="shared" ca="1" si="4"/>
        <v>9.5829999999999999E-2</v>
      </c>
    </row>
    <row r="52" spans="2:42" ht="18" customHeight="1">
      <c r="B52" s="242" t="str">
        <f t="shared" si="11"/>
        <v/>
      </c>
      <c r="C52" s="369" t="str">
        <f t="shared" si="12"/>
        <v/>
      </c>
      <c r="D52" s="369"/>
      <c r="E52" s="272" t="str">
        <f t="shared" ca="1" si="10"/>
        <v/>
      </c>
      <c r="F52" s="230" t="str">
        <f t="shared" ca="1" si="10"/>
        <v/>
      </c>
      <c r="G52" s="270" t="str">
        <f t="shared" ca="1" si="13"/>
        <v>-</v>
      </c>
      <c r="V52" s="300">
        <v>9</v>
      </c>
      <c r="W52" s="300" t="str">
        <f t="shared" si="9"/>
        <v>9x030</v>
      </c>
      <c r="X52" s="302" t="str">
        <f>IFERROR(INDEX(Lists!$A$2:$H$122,MATCH(View_Indicators!$W52,Lists!$G$2:$G$122,0),1),"")</f>
        <v/>
      </c>
      <c r="Y52" s="302" t="str">
        <f>IFERROR(INDEX(Lists!$A$2:$F$122,MATCH(View_Indicators!$X52,Lists!$A$2:$A$122,0),2),"")</f>
        <v/>
      </c>
      <c r="Z52" s="300" t="str">
        <f t="shared" ca="1" si="6"/>
        <v/>
      </c>
      <c r="AA52" s="300" t="str">
        <f t="shared" ca="1" si="7"/>
        <v/>
      </c>
      <c r="AB52" s="300" t="str">
        <f t="shared" ca="1" si="8"/>
        <v/>
      </c>
      <c r="AC52" s="302"/>
      <c r="AF52" s="303">
        <v>0.285958316942728</v>
      </c>
      <c r="AG52" s="300" t="s">
        <v>67</v>
      </c>
      <c r="AH52" s="304">
        <f t="shared" si="0"/>
        <v>1.285958316942728</v>
      </c>
      <c r="AI52" s="300">
        <f t="shared" ca="1" si="1"/>
        <v>0</v>
      </c>
      <c r="AM52" s="300">
        <f t="shared" ca="1" si="2"/>
        <v>8.3019999999999997E-2</v>
      </c>
      <c r="AN52" s="300">
        <f>MATCH(View_Indicators!AG52,Data_completeness!$E$13:$E$155,0)</f>
        <v>109</v>
      </c>
      <c r="AO52" s="300">
        <f t="shared" ca="1" si="3"/>
        <v>0</v>
      </c>
      <c r="AP52" s="300">
        <f t="shared" ca="1" si="4"/>
        <v>0</v>
      </c>
    </row>
    <row r="53" spans="2:42" ht="18" customHeight="1">
      <c r="B53" s="242" t="str">
        <f t="shared" si="11"/>
        <v/>
      </c>
      <c r="C53" s="369" t="str">
        <f t="shared" si="12"/>
        <v/>
      </c>
      <c r="D53" s="369"/>
      <c r="E53" s="272" t="str">
        <f t="shared" ca="1" si="10"/>
        <v/>
      </c>
      <c r="F53" s="230" t="str">
        <f t="shared" ca="1" si="10"/>
        <v/>
      </c>
      <c r="G53" s="270" t="str">
        <f t="shared" ca="1" si="13"/>
        <v>-</v>
      </c>
      <c r="V53" s="300">
        <v>10</v>
      </c>
      <c r="W53" s="300" t="str">
        <f t="shared" si="9"/>
        <v>10x030</v>
      </c>
      <c r="X53" s="302" t="str">
        <f>IFERROR(INDEX(Lists!$A$2:$H$122,MATCH(View_Indicators!$W53,Lists!$G$2:$G$122,0),1),"")</f>
        <v/>
      </c>
      <c r="Y53" s="302" t="str">
        <f>IFERROR(INDEX(Lists!$A$2:$F$122,MATCH(View_Indicators!$X53,Lists!$A$2:$A$122,0),2),"")</f>
        <v/>
      </c>
      <c r="Z53" s="300" t="str">
        <f t="shared" ca="1" si="6"/>
        <v/>
      </c>
      <c r="AA53" s="300" t="str">
        <f t="shared" ca="1" si="7"/>
        <v/>
      </c>
      <c r="AB53" s="300" t="str">
        <f t="shared" ca="1" si="8"/>
        <v/>
      </c>
      <c r="AC53" s="302"/>
      <c r="AF53" s="303">
        <v>1.5137611062078671E-2</v>
      </c>
      <c r="AG53" s="300" t="s">
        <v>93</v>
      </c>
      <c r="AH53" s="304">
        <f t="shared" si="0"/>
        <v>1.0151376110620787</v>
      </c>
      <c r="AI53" s="300">
        <f t="shared" ca="1" si="1"/>
        <v>4.156E-2</v>
      </c>
      <c r="AM53" s="300">
        <f t="shared" ca="1" si="2"/>
        <v>8.3019999999999997E-2</v>
      </c>
      <c r="AN53" s="300">
        <f>MATCH(View_Indicators!AG53,Data_completeness!$E$13:$E$155,0)</f>
        <v>110</v>
      </c>
      <c r="AO53" s="300">
        <f t="shared" ca="1" si="3"/>
        <v>4.156E-2</v>
      </c>
      <c r="AP53" s="300">
        <f t="shared" ca="1" si="4"/>
        <v>4.156E-2</v>
      </c>
    </row>
    <row r="54" spans="2:42" ht="18" customHeight="1">
      <c r="B54" s="242" t="str">
        <f t="shared" si="11"/>
        <v/>
      </c>
      <c r="C54" s="369" t="str">
        <f t="shared" si="12"/>
        <v/>
      </c>
      <c r="D54" s="369"/>
      <c r="E54" s="272" t="str">
        <f t="shared" ca="1" si="10"/>
        <v/>
      </c>
      <c r="F54" s="230" t="str">
        <f t="shared" ca="1" si="10"/>
        <v/>
      </c>
      <c r="G54" s="270" t="str">
        <f t="shared" ca="1" si="13"/>
        <v>-</v>
      </c>
      <c r="V54" s="300">
        <v>11</v>
      </c>
      <c r="W54" s="300" t="str">
        <f t="shared" si="9"/>
        <v>11x030</v>
      </c>
      <c r="X54" s="302" t="str">
        <f>IFERROR(INDEX(Lists!$A$2:$H$122,MATCH(View_Indicators!$W54,Lists!$G$2:$G$122,0),1),"")</f>
        <v/>
      </c>
      <c r="Y54" s="302" t="str">
        <f>IFERROR(INDEX(Lists!$A$2:$F$122,MATCH(View_Indicators!$X54,Lists!$A$2:$A$122,0),2),"")</f>
        <v/>
      </c>
      <c r="Z54" s="300" t="str">
        <f t="shared" ca="1" si="6"/>
        <v/>
      </c>
      <c r="AA54" s="300" t="str">
        <f t="shared" ca="1" si="7"/>
        <v/>
      </c>
      <c r="AB54" s="300" t="str">
        <f t="shared" ca="1" si="8"/>
        <v/>
      </c>
      <c r="AC54" s="302"/>
      <c r="AF54" s="303">
        <v>0.53656937026381524</v>
      </c>
      <c r="AG54" s="300" t="s">
        <v>101</v>
      </c>
      <c r="AH54" s="304">
        <f t="shared" si="0"/>
        <v>1.5365693702638152</v>
      </c>
      <c r="AI54" s="300">
        <f t="shared" ca="1" si="1"/>
        <v>4.6850000000000003E-2</v>
      </c>
      <c r="AM54" s="300">
        <f t="shared" ca="1" si="2"/>
        <v>8.3019999999999997E-2</v>
      </c>
      <c r="AN54" s="300">
        <f>MATCH(View_Indicators!AG54,Data_completeness!$E$13:$E$155,0)</f>
        <v>111</v>
      </c>
      <c r="AO54" s="300">
        <f t="shared" ca="1" si="3"/>
        <v>4.6850000000000003E-2</v>
      </c>
      <c r="AP54" s="300">
        <f t="shared" ca="1" si="4"/>
        <v>4.6850000000000003E-2</v>
      </c>
    </row>
    <row r="55" spans="2:42" ht="18" customHeight="1">
      <c r="B55" s="242" t="str">
        <f t="shared" si="11"/>
        <v/>
      </c>
      <c r="C55" s="369" t="str">
        <f t="shared" si="12"/>
        <v/>
      </c>
      <c r="D55" s="369"/>
      <c r="E55" s="272" t="str">
        <f t="shared" ca="1" si="10"/>
        <v/>
      </c>
      <c r="F55" s="230" t="str">
        <f t="shared" ca="1" si="10"/>
        <v/>
      </c>
      <c r="G55" s="270" t="str">
        <f t="shared" ca="1" si="13"/>
        <v>-</v>
      </c>
      <c r="V55" s="300">
        <v>12</v>
      </c>
      <c r="W55" s="300" t="str">
        <f t="shared" si="9"/>
        <v>12x030</v>
      </c>
      <c r="X55" s="302" t="str">
        <f>IFERROR(INDEX(Lists!$A$2:$H$122,MATCH(View_Indicators!$W55,Lists!$G$2:$G$122,0),1),"")</f>
        <v/>
      </c>
      <c r="Y55" s="302" t="str">
        <f>IFERROR(INDEX(Lists!$A$2:$F$122,MATCH(View_Indicators!$X55,Lists!$A$2:$A$122,0),2),"")</f>
        <v/>
      </c>
      <c r="Z55" s="300" t="str">
        <f t="shared" ca="1" si="6"/>
        <v/>
      </c>
      <c r="AA55" s="300" t="str">
        <f t="shared" ca="1" si="7"/>
        <v/>
      </c>
      <c r="AB55" s="300" t="str">
        <f t="shared" ca="1" si="8"/>
        <v/>
      </c>
      <c r="AC55" s="302"/>
      <c r="AF55" s="303">
        <v>0.1909313085756752</v>
      </c>
      <c r="AG55" s="300" t="s">
        <v>159</v>
      </c>
      <c r="AH55" s="304">
        <f t="shared" si="0"/>
        <v>1.1909313085756752</v>
      </c>
      <c r="AI55" s="300">
        <f t="shared" ca="1" si="1"/>
        <v>4.1660000000000003E-2</v>
      </c>
      <c r="AM55" s="300">
        <f t="shared" ca="1" si="2"/>
        <v>8.3019999999999997E-2</v>
      </c>
      <c r="AN55" s="300">
        <f>MATCH(View_Indicators!AG55,Data_completeness!$E$13:$E$155,0)</f>
        <v>112</v>
      </c>
      <c r="AO55" s="300">
        <f t="shared" ca="1" si="3"/>
        <v>4.1660000000000003E-2</v>
      </c>
      <c r="AP55" s="300">
        <f t="shared" ca="1" si="4"/>
        <v>4.1660000000000003E-2</v>
      </c>
    </row>
    <row r="56" spans="2:42" ht="18" customHeight="1">
      <c r="B56" s="242" t="str">
        <f t="shared" si="11"/>
        <v/>
      </c>
      <c r="C56" s="369" t="str">
        <f t="shared" si="12"/>
        <v/>
      </c>
      <c r="D56" s="369"/>
      <c r="E56" s="272" t="str">
        <f t="shared" ca="1" si="10"/>
        <v/>
      </c>
      <c r="F56" s="230" t="str">
        <f t="shared" ca="1" si="10"/>
        <v/>
      </c>
      <c r="G56" s="270" t="str">
        <f t="shared" ca="1" si="13"/>
        <v>-</v>
      </c>
      <c r="V56" s="300">
        <v>13</v>
      </c>
      <c r="W56" s="300" t="str">
        <f t="shared" si="9"/>
        <v>13x030</v>
      </c>
      <c r="X56" s="302" t="str">
        <f>IFERROR(INDEX(Lists!$A$2:$H$122,MATCH(View_Indicators!$W56,Lists!$G$2:$G$122,0),1),"")</f>
        <v/>
      </c>
      <c r="Y56" s="302" t="str">
        <f>IFERROR(INDEX(Lists!$A$2:$F$122,MATCH(View_Indicators!$X56,Lists!$A$2:$A$122,0),2),"")</f>
        <v/>
      </c>
      <c r="Z56" s="300" t="str">
        <f t="shared" ca="1" si="6"/>
        <v/>
      </c>
      <c r="AA56" s="300" t="str">
        <f t="shared" ca="1" si="7"/>
        <v/>
      </c>
      <c r="AB56" s="300" t="str">
        <f t="shared" ca="1" si="8"/>
        <v/>
      </c>
      <c r="AC56" s="302"/>
      <c r="AF56" s="303">
        <v>0.77105725846678275</v>
      </c>
      <c r="AG56" s="300" t="s">
        <v>208</v>
      </c>
      <c r="AH56" s="304">
        <f t="shared" si="0"/>
        <v>1.7710572584667827</v>
      </c>
      <c r="AI56" s="300">
        <f t="shared" ca="1" si="1"/>
        <v>1.7069999999999998E-2</v>
      </c>
      <c r="AM56" s="300">
        <f t="shared" ca="1" si="2"/>
        <v>8.3019999999999997E-2</v>
      </c>
      <c r="AN56" s="300">
        <f>MATCH(View_Indicators!AG56,Data_completeness!$E$13:$E$155,0)</f>
        <v>113</v>
      </c>
      <c r="AO56" s="300">
        <f t="shared" ca="1" si="3"/>
        <v>1.7069999999999998E-2</v>
      </c>
      <c r="AP56" s="300">
        <f t="shared" ca="1" si="4"/>
        <v>1.7069999999999998E-2</v>
      </c>
    </row>
    <row r="57" spans="2:42" ht="18" customHeight="1">
      <c r="B57" s="295" t="str">
        <f t="shared" si="11"/>
        <v/>
      </c>
      <c r="C57" s="368" t="str">
        <f t="shared" si="12"/>
        <v/>
      </c>
      <c r="D57" s="368"/>
      <c r="E57" s="324" t="str">
        <f t="shared" ca="1" si="10"/>
        <v/>
      </c>
      <c r="F57" s="233" t="str">
        <f t="shared" ca="1" si="10"/>
        <v/>
      </c>
      <c r="G57" s="271" t="str">
        <f t="shared" ca="1" si="13"/>
        <v>-</v>
      </c>
      <c r="AF57" s="303">
        <v>0.27243592286387663</v>
      </c>
      <c r="AG57" s="300" t="s">
        <v>214</v>
      </c>
      <c r="AH57" s="304">
        <f t="shared" si="0"/>
        <v>1.2724359228638766</v>
      </c>
      <c r="AI57" s="300">
        <f t="shared" ca="1" si="1"/>
        <v>3.9480000000000001E-2</v>
      </c>
      <c r="AM57" s="300">
        <f t="shared" ca="1" si="2"/>
        <v>8.3019999999999997E-2</v>
      </c>
      <c r="AN57" s="300">
        <f>MATCH(View_Indicators!AG57,Data_completeness!$E$13:$E$155,0)</f>
        <v>114</v>
      </c>
      <c r="AO57" s="300">
        <f t="shared" ca="1" si="3"/>
        <v>3.9480000000000001E-2</v>
      </c>
      <c r="AP57" s="300">
        <f t="shared" ca="1" si="4"/>
        <v>3.9480000000000001E-2</v>
      </c>
    </row>
    <row r="58" spans="2:42">
      <c r="B58" s="28"/>
      <c r="C58" s="1"/>
      <c r="D58" s="1"/>
      <c r="E58" s="272"/>
      <c r="F58" s="230"/>
      <c r="G58" s="268"/>
      <c r="AF58" s="303">
        <v>0.4284104572804095</v>
      </c>
      <c r="AG58" s="300" t="s">
        <v>41</v>
      </c>
      <c r="AH58" s="304">
        <f t="shared" si="0"/>
        <v>1.4284104572804095</v>
      </c>
      <c r="AI58" s="300">
        <f t="shared" ca="1" si="1"/>
        <v>8.3720000000000003E-2</v>
      </c>
      <c r="AM58" s="300">
        <f t="shared" ca="1" si="2"/>
        <v>8.3019999999999997E-2</v>
      </c>
      <c r="AN58" s="300">
        <f>MATCH(View_Indicators!AG58,Data_completeness!$E$13:$E$155,0)</f>
        <v>55</v>
      </c>
      <c r="AO58" s="300">
        <f t="shared" ca="1" si="3"/>
        <v>8.3720000000000003E-2</v>
      </c>
      <c r="AP58" s="300">
        <f t="shared" ca="1" si="4"/>
        <v>8.3720000000000003E-2</v>
      </c>
    </row>
    <row r="59" spans="2:42">
      <c r="C59" s="1"/>
      <c r="D59" s="1"/>
      <c r="G59" s="265"/>
      <c r="AF59" s="303">
        <v>0.12812756549393445</v>
      </c>
      <c r="AG59" s="300" t="s">
        <v>73</v>
      </c>
      <c r="AH59" s="304">
        <f t="shared" si="0"/>
        <v>1.1281275654939344</v>
      </c>
      <c r="AI59" s="300">
        <f t="shared" ca="1" si="1"/>
        <v>4.7449999999999999E-2</v>
      </c>
      <c r="AM59" s="300">
        <f t="shared" ca="1" si="2"/>
        <v>8.3019999999999997E-2</v>
      </c>
      <c r="AN59" s="300">
        <f>MATCH(View_Indicators!AG59,Data_completeness!$E$13:$E$155,0)</f>
        <v>56</v>
      </c>
      <c r="AO59" s="300">
        <f t="shared" ca="1" si="3"/>
        <v>4.7449999999999999E-2</v>
      </c>
      <c r="AP59" s="300">
        <f t="shared" ca="1" si="4"/>
        <v>4.7449999999999999E-2</v>
      </c>
    </row>
    <row r="60" spans="2:42" ht="18.75">
      <c r="B60" s="325" t="str">
        <f>"Figure: Organisational values on the metric: "&amp;$C$12</f>
        <v>Figure: Organisational values on the metric: Women who died within 30 days of a chemotherapy cycle (de-novo)</v>
      </c>
      <c r="C60" s="287"/>
      <c r="D60" s="287"/>
      <c r="E60" s="287"/>
      <c r="F60" s="326"/>
      <c r="G60" s="327"/>
      <c r="AF60" s="303">
        <v>0.24221596904577458</v>
      </c>
      <c r="AG60" s="300" t="s">
        <v>111</v>
      </c>
      <c r="AH60" s="304">
        <f t="shared" si="0"/>
        <v>1.2422159690457746</v>
      </c>
      <c r="AI60" s="300">
        <f t="shared" ca="1" si="1"/>
        <v>6.1749999999999999E-2</v>
      </c>
      <c r="AM60" s="300">
        <f t="shared" ca="1" si="2"/>
        <v>8.3019999999999997E-2</v>
      </c>
      <c r="AN60" s="300">
        <f>MATCH(View_Indicators!AG60,Data_completeness!$E$13:$E$155,0)</f>
        <v>57</v>
      </c>
      <c r="AO60" s="300">
        <f t="shared" ca="1" si="3"/>
        <v>6.1749999999999999E-2</v>
      </c>
      <c r="AP60" s="300">
        <f t="shared" ca="1" si="4"/>
        <v>6.1749999999999999E-2</v>
      </c>
    </row>
    <row r="61" spans="2:42">
      <c r="B61" s="32"/>
      <c r="C61" t="str">
        <f>"The indicator values displayed are "&amp;LOWER($C$14)</f>
        <v>The indicator values displayed are adjusted for case-mix</v>
      </c>
      <c r="G61" s="33"/>
      <c r="AF61" s="303">
        <v>0.46040221924076974</v>
      </c>
      <c r="AG61" s="300" t="s">
        <v>220</v>
      </c>
      <c r="AH61" s="304">
        <f t="shared" si="0"/>
        <v>1.4604022192407697</v>
      </c>
      <c r="AI61" s="300">
        <f t="shared" ca="1" si="1"/>
        <v>5.8639999999999998E-2</v>
      </c>
      <c r="AM61" s="300">
        <f t="shared" ca="1" si="2"/>
        <v>8.3019999999999997E-2</v>
      </c>
      <c r="AN61" s="300">
        <f>MATCH(View_Indicators!AG61,Data_completeness!$E$13:$E$155,0)</f>
        <v>58</v>
      </c>
      <c r="AO61" s="300">
        <f t="shared" ca="1" si="3"/>
        <v>5.8639999999999998E-2</v>
      </c>
      <c r="AP61" s="300">
        <f t="shared" ca="1" si="4"/>
        <v>5.8639999999999998E-2</v>
      </c>
    </row>
    <row r="62" spans="2:42">
      <c r="B62" s="32"/>
      <c r="G62" s="33"/>
      <c r="AF62" s="303">
        <v>0.19525885731158743</v>
      </c>
      <c r="AG62" s="300" t="s">
        <v>53</v>
      </c>
      <c r="AH62" s="304">
        <f t="shared" si="0"/>
        <v>1.1952588573115874</v>
      </c>
      <c r="AI62" s="300">
        <f t="shared" ca="1" si="1"/>
        <v>0.11938</v>
      </c>
      <c r="AM62" s="300">
        <f t="shared" ca="1" si="2"/>
        <v>8.3019999999999997E-2</v>
      </c>
      <c r="AN62" s="300">
        <f>MATCH(View_Indicators!AG62,Data_completeness!$E$13:$E$155,0)</f>
        <v>116</v>
      </c>
      <c r="AO62" s="300">
        <f t="shared" ca="1" si="3"/>
        <v>0.11938</v>
      </c>
      <c r="AP62" s="300">
        <f t="shared" ca="1" si="4"/>
        <v>0.11938</v>
      </c>
    </row>
    <row r="63" spans="2:42">
      <c r="B63" s="32"/>
      <c r="G63" s="33"/>
      <c r="AF63" s="303">
        <v>0.26856530660202305</v>
      </c>
      <c r="AG63" s="300" t="s">
        <v>61</v>
      </c>
      <c r="AH63" s="304">
        <f t="shared" si="0"/>
        <v>1.268565306602023</v>
      </c>
      <c r="AI63" s="300">
        <f t="shared" ca="1" si="1"/>
        <v>0</v>
      </c>
      <c r="AM63" s="300">
        <f t="shared" ca="1" si="2"/>
        <v>8.3019999999999997E-2</v>
      </c>
      <c r="AN63" s="300">
        <f>MATCH(View_Indicators!AG63,Data_completeness!$E$13:$E$155,0)</f>
        <v>117</v>
      </c>
      <c r="AO63" s="300">
        <f t="shared" ca="1" si="3"/>
        <v>0</v>
      </c>
      <c r="AP63" s="300">
        <f t="shared" ca="1" si="4"/>
        <v>0</v>
      </c>
    </row>
    <row r="64" spans="2:42">
      <c r="B64" s="32"/>
      <c r="G64" s="33"/>
      <c r="AF64" s="303">
        <v>0.16292528195000067</v>
      </c>
      <c r="AG64" s="300" t="s">
        <v>194</v>
      </c>
      <c r="AH64" s="304">
        <f t="shared" si="0"/>
        <v>1.1629252819500007</v>
      </c>
      <c r="AI64" s="300">
        <f t="shared" ca="1" si="1"/>
        <v>9.3049999999999994E-2</v>
      </c>
      <c r="AM64" s="300">
        <f t="shared" ca="1" si="2"/>
        <v>8.3019999999999997E-2</v>
      </c>
      <c r="AN64" s="300">
        <f>MATCH(View_Indicators!AG64,Data_completeness!$E$13:$E$155,0)</f>
        <v>118</v>
      </c>
      <c r="AO64" s="300">
        <f t="shared" ca="1" si="3"/>
        <v>9.3049999999999994E-2</v>
      </c>
      <c r="AP64" s="300">
        <f t="shared" ca="1" si="4"/>
        <v>9.3049999999999994E-2</v>
      </c>
    </row>
    <row r="65" spans="2:42">
      <c r="B65" s="32"/>
      <c r="G65" s="33"/>
      <c r="AF65" s="303">
        <v>0.63026275165026169</v>
      </c>
      <c r="AG65" s="300" t="s">
        <v>99</v>
      </c>
      <c r="AH65" s="304">
        <f t="shared" si="0"/>
        <v>1.6302627516502617</v>
      </c>
      <c r="AI65" s="300">
        <f t="shared" ca="1" si="1"/>
        <v>0.11074000000000001</v>
      </c>
      <c r="AM65" s="300">
        <f t="shared" ca="1" si="2"/>
        <v>8.3019999999999997E-2</v>
      </c>
      <c r="AN65" s="300">
        <f>MATCH(View_Indicators!AG65,Data_completeness!$E$13:$E$155,0)</f>
        <v>119</v>
      </c>
      <c r="AO65" s="300">
        <f t="shared" ca="1" si="3"/>
        <v>0.11074000000000001</v>
      </c>
      <c r="AP65" s="300">
        <f t="shared" ca="1" si="4"/>
        <v>0.11074000000000001</v>
      </c>
    </row>
    <row r="66" spans="2:42">
      <c r="B66" s="32"/>
      <c r="G66" s="33"/>
      <c r="AF66" s="303">
        <v>0.82830878051429879</v>
      </c>
      <c r="AG66" s="300" t="s">
        <v>109</v>
      </c>
      <c r="AH66" s="304">
        <f t="shared" si="0"/>
        <v>1.8283087805142988</v>
      </c>
      <c r="AI66" s="300">
        <f t="shared" ca="1" si="1"/>
        <v>0</v>
      </c>
      <c r="AM66" s="300">
        <f t="shared" ca="1" si="2"/>
        <v>8.3019999999999997E-2</v>
      </c>
      <c r="AN66" s="300">
        <f>MATCH(View_Indicators!AG66,Data_completeness!$E$13:$E$155,0)</f>
        <v>120</v>
      </c>
      <c r="AO66" s="300">
        <f t="shared" ca="1" si="3"/>
        <v>0</v>
      </c>
      <c r="AP66" s="300">
        <f t="shared" ca="1" si="4"/>
        <v>0</v>
      </c>
    </row>
    <row r="67" spans="2:42">
      <c r="B67" s="32"/>
      <c r="G67" s="33"/>
      <c r="AF67" s="303">
        <v>0.27640085106325385</v>
      </c>
      <c r="AG67" s="300" t="s">
        <v>119</v>
      </c>
      <c r="AH67" s="304">
        <f t="shared" si="0"/>
        <v>1.2764008510632538</v>
      </c>
      <c r="AI67" s="300">
        <f t="shared" ca="1" si="1"/>
        <v>8.5510000000000003E-2</v>
      </c>
      <c r="AM67" s="300">
        <f t="shared" ca="1" si="2"/>
        <v>8.3019999999999997E-2</v>
      </c>
      <c r="AN67" s="300">
        <f>MATCH(View_Indicators!AG67,Data_completeness!$E$13:$E$155,0)</f>
        <v>121</v>
      </c>
      <c r="AO67" s="300">
        <f t="shared" ca="1" si="3"/>
        <v>8.5510000000000003E-2</v>
      </c>
      <c r="AP67" s="300">
        <f t="shared" ca="1" si="4"/>
        <v>8.5510000000000003E-2</v>
      </c>
    </row>
    <row r="68" spans="2:42">
      <c r="B68" s="32"/>
      <c r="G68" s="33"/>
      <c r="AF68" s="303">
        <v>0.61105219462059823</v>
      </c>
      <c r="AG68" s="300" t="s">
        <v>199</v>
      </c>
      <c r="AH68" s="304">
        <f t="shared" si="0"/>
        <v>1.6110521946205982</v>
      </c>
      <c r="AI68" s="300">
        <f t="shared" ca="1" si="1"/>
        <v>0.13849</v>
      </c>
      <c r="AM68" s="300">
        <f t="shared" ca="1" si="2"/>
        <v>8.3019999999999997E-2</v>
      </c>
      <c r="AN68" s="300">
        <f>MATCH(View_Indicators!AG68,Data_completeness!$E$13:$E$155,0)</f>
        <v>122</v>
      </c>
      <c r="AO68" s="300">
        <f t="shared" ca="1" si="3"/>
        <v>0.13849</v>
      </c>
      <c r="AP68" s="300">
        <f t="shared" ca="1" si="4"/>
        <v>0.13849</v>
      </c>
    </row>
    <row r="69" spans="2:42">
      <c r="B69" s="32"/>
      <c r="G69" s="33"/>
      <c r="AF69" s="303">
        <v>0.49114941415865698</v>
      </c>
      <c r="AG69" s="300" t="s">
        <v>187</v>
      </c>
      <c r="AH69" s="304">
        <f t="shared" si="0"/>
        <v>1.491149414158657</v>
      </c>
      <c r="AI69" s="300">
        <f t="shared" ca="1" si="1"/>
        <v>8.9219999999999994E-2</v>
      </c>
      <c r="AM69" s="300">
        <f t="shared" ca="1" si="2"/>
        <v>8.3019999999999997E-2</v>
      </c>
      <c r="AN69" s="300">
        <f>MATCH(View_Indicators!AG69,Data_completeness!$E$13:$E$155,0)</f>
        <v>123</v>
      </c>
      <c r="AO69" s="300">
        <f t="shared" ca="1" si="3"/>
        <v>8.9219999999999994E-2</v>
      </c>
      <c r="AP69" s="300">
        <f t="shared" ca="1" si="4"/>
        <v>8.9219999999999994E-2</v>
      </c>
    </row>
    <row r="70" spans="2:42">
      <c r="B70" s="32"/>
      <c r="G70" s="33"/>
      <c r="AF70" s="303">
        <v>0.71777712549716211</v>
      </c>
      <c r="AG70" s="300" t="s">
        <v>35</v>
      </c>
      <c r="AH70" s="304">
        <f t="shared" si="0"/>
        <v>1.7177771254971621</v>
      </c>
      <c r="AI70" s="300">
        <f t="shared" ca="1" si="1"/>
        <v>0.12111</v>
      </c>
      <c r="AM70" s="300">
        <f t="shared" ca="1" si="2"/>
        <v>8.3019999999999997E-2</v>
      </c>
      <c r="AN70" s="300">
        <f>MATCH(View_Indicators!AG70,Data_completeness!$E$13:$E$155,0)</f>
        <v>91</v>
      </c>
      <c r="AO70" s="300">
        <f t="shared" ca="1" si="3"/>
        <v>0.12111</v>
      </c>
      <c r="AP70" s="300">
        <f t="shared" ca="1" si="4"/>
        <v>0.12111</v>
      </c>
    </row>
    <row r="71" spans="2:42">
      <c r="B71" s="32"/>
      <c r="G71" s="33"/>
      <c r="AF71" s="303">
        <v>0.44243493234406217</v>
      </c>
      <c r="AG71" s="300" t="s">
        <v>55</v>
      </c>
      <c r="AH71" s="304">
        <f t="shared" si="0"/>
        <v>1.4424349323440622</v>
      </c>
      <c r="AI71" s="300">
        <f t="shared" ca="1" si="1"/>
        <v>0.10892</v>
      </c>
      <c r="AM71" s="300">
        <f t="shared" ca="1" si="2"/>
        <v>8.3019999999999997E-2</v>
      </c>
      <c r="AN71" s="300">
        <f>MATCH(View_Indicators!AG71,Data_completeness!$E$13:$E$155,0)</f>
        <v>92</v>
      </c>
      <c r="AO71" s="300">
        <f t="shared" ca="1" si="3"/>
        <v>0.10892</v>
      </c>
      <c r="AP71" s="300">
        <f t="shared" ca="1" si="4"/>
        <v>0.10892</v>
      </c>
    </row>
    <row r="72" spans="2:42">
      <c r="B72" s="32"/>
      <c r="G72" s="33"/>
      <c r="AF72" s="303">
        <v>0.60762342250990486</v>
      </c>
      <c r="AG72" s="300" t="s">
        <v>65</v>
      </c>
      <c r="AH72" s="304">
        <f t="shared" si="0"/>
        <v>1.6076234225099049</v>
      </c>
      <c r="AI72" s="300">
        <f t="shared" ca="1" si="1"/>
        <v>0.21507999999999999</v>
      </c>
      <c r="AM72" s="300">
        <f t="shared" ca="1" si="2"/>
        <v>8.3019999999999997E-2</v>
      </c>
      <c r="AN72" s="300">
        <f>MATCH(View_Indicators!AG72,Data_completeness!$E$13:$E$155,0)</f>
        <v>93</v>
      </c>
      <c r="AO72" s="300">
        <f t="shared" ca="1" si="3"/>
        <v>0.21507999999999999</v>
      </c>
      <c r="AP72" s="300">
        <f t="shared" ca="1" si="4"/>
        <v>0.21507999999999999</v>
      </c>
    </row>
    <row r="73" spans="2:42">
      <c r="B73" s="32"/>
      <c r="G73" s="33"/>
      <c r="AF73" s="303">
        <v>0.19726153562398041</v>
      </c>
      <c r="AG73" s="300" t="s">
        <v>198</v>
      </c>
      <c r="AH73" s="304">
        <f t="shared" si="0"/>
        <v>1.1972615356239804</v>
      </c>
      <c r="AI73" s="300">
        <f t="shared" ca="1" si="1"/>
        <v>0.14091999999999999</v>
      </c>
      <c r="AM73" s="300">
        <f t="shared" ca="1" si="2"/>
        <v>8.3019999999999997E-2</v>
      </c>
      <c r="AN73" s="300">
        <f>MATCH(View_Indicators!AG73,Data_completeness!$E$13:$E$155,0)</f>
        <v>94</v>
      </c>
      <c r="AO73" s="300">
        <f t="shared" ca="1" si="3"/>
        <v>0.14091999999999999</v>
      </c>
      <c r="AP73" s="300">
        <f t="shared" ca="1" si="4"/>
        <v>0.14091999999999999</v>
      </c>
    </row>
    <row r="74" spans="2:42">
      <c r="B74" s="32"/>
      <c r="G74" s="33"/>
      <c r="AF74" s="303">
        <v>0.40874118084877642</v>
      </c>
      <c r="AG74" s="300" t="s">
        <v>177</v>
      </c>
      <c r="AH74" s="304">
        <f t="shared" si="0"/>
        <v>1.4087411808487764</v>
      </c>
      <c r="AI74" s="300">
        <f t="shared" ca="1" si="1"/>
        <v>4.8989999999999999E-2</v>
      </c>
      <c r="AM74" s="300">
        <f t="shared" ca="1" si="2"/>
        <v>8.3019999999999997E-2</v>
      </c>
      <c r="AN74" s="300">
        <f>MATCH(View_Indicators!AG74,Data_completeness!$E$13:$E$155,0)</f>
        <v>95</v>
      </c>
      <c r="AO74" s="300">
        <f t="shared" ca="1" si="3"/>
        <v>4.8989999999999999E-2</v>
      </c>
      <c r="AP74" s="300">
        <f t="shared" ca="1" si="4"/>
        <v>4.8989999999999999E-2</v>
      </c>
    </row>
    <row r="75" spans="2:42">
      <c r="B75" s="32"/>
      <c r="G75" s="33"/>
      <c r="AF75" s="303">
        <v>0.4339367650872259</v>
      </c>
      <c r="AG75" s="300" t="s">
        <v>97</v>
      </c>
      <c r="AH75" s="304">
        <f t="shared" ref="AH75:AH129" si="14">AH$5+AF75</f>
        <v>1.4339367650872259</v>
      </c>
      <c r="AI75" s="300">
        <f t="shared" ref="AI75:AI129" ca="1" si="15">IF(ISNA(AP75),#N/A,IF(ISNUMBER(AP75),AP75,#N/A))</f>
        <v>2.2069999999999999E-2</v>
      </c>
      <c r="AM75" s="300">
        <f t="shared" ref="AM75:AM129" ca="1" si="16">VLOOKUP($AA$16,INDIRECT($W$16&amp;"!$E$12:$H$154"),4,FALSE)</f>
        <v>8.3019999999999997E-2</v>
      </c>
      <c r="AN75" s="300">
        <f>MATCH(View_Indicators!AG75,Data_completeness!$E$13:$E$155,0)</f>
        <v>46</v>
      </c>
      <c r="AO75" s="300">
        <f t="shared" ref="AO75:AO129" ca="1" si="17">VLOOKUP($AG75,INDIRECT($W$16&amp;"!$E$12:$I$154"),$X$16,FALSE)</f>
        <v>2.2069999999999999E-2</v>
      </c>
      <c r="AP75" s="300">
        <f t="shared" ref="AP75:AP129" ca="1" si="18">IF(AND($X$16=5,$Y$16="N/A"),#N/A,AO75)</f>
        <v>2.2069999999999999E-2</v>
      </c>
    </row>
    <row r="76" spans="2:42">
      <c r="B76" s="32"/>
      <c r="G76" s="33"/>
      <c r="AF76" s="303">
        <v>0.71315105193056771</v>
      </c>
      <c r="AG76" s="300" t="s">
        <v>151</v>
      </c>
      <c r="AH76" s="304">
        <f t="shared" si="14"/>
        <v>1.7131510519305677</v>
      </c>
      <c r="AI76" s="300">
        <f t="shared" ca="1" si="15"/>
        <v>3.3480000000000003E-2</v>
      </c>
      <c r="AM76" s="300">
        <f t="shared" ca="1" si="16"/>
        <v>8.3019999999999997E-2</v>
      </c>
      <c r="AN76" s="300">
        <f>MATCH(View_Indicators!AG76,Data_completeness!$E$13:$E$155,0)</f>
        <v>47</v>
      </c>
      <c r="AO76" s="300">
        <f t="shared" ca="1" si="17"/>
        <v>3.3480000000000003E-2</v>
      </c>
      <c r="AP76" s="300">
        <f t="shared" ca="1" si="18"/>
        <v>3.3480000000000003E-2</v>
      </c>
    </row>
    <row r="77" spans="2:42">
      <c r="B77" s="32"/>
      <c r="G77" s="33"/>
      <c r="AF77" s="303">
        <v>0.38673169323424617</v>
      </c>
      <c r="AG77" s="300" t="s">
        <v>246</v>
      </c>
      <c r="AH77" s="304">
        <f t="shared" si="14"/>
        <v>1.3867316932342462</v>
      </c>
      <c r="AI77" s="300">
        <f t="shared" ca="1" si="15"/>
        <v>0.14498</v>
      </c>
      <c r="AM77" s="300">
        <f t="shared" ca="1" si="16"/>
        <v>8.3019999999999997E-2</v>
      </c>
      <c r="AN77" s="300">
        <f>MATCH(View_Indicators!AG77,Data_completeness!$E$13:$E$155,0)</f>
        <v>48</v>
      </c>
      <c r="AO77" s="300">
        <f t="shared" ca="1" si="17"/>
        <v>0.14498</v>
      </c>
      <c r="AP77" s="300">
        <f t="shared" ca="1" si="18"/>
        <v>0.14498</v>
      </c>
    </row>
    <row r="78" spans="2:42">
      <c r="B78" s="32"/>
      <c r="G78" s="33"/>
      <c r="AF78" s="303">
        <v>0.45089701458234277</v>
      </c>
      <c r="AG78" s="300" t="s">
        <v>143</v>
      </c>
      <c r="AH78" s="304">
        <f t="shared" si="14"/>
        <v>1.4508970145823428</v>
      </c>
      <c r="AI78" s="300">
        <f t="shared" ca="1" si="15"/>
        <v>0.16138</v>
      </c>
      <c r="AM78" s="300">
        <f t="shared" ca="1" si="16"/>
        <v>8.3019999999999997E-2</v>
      </c>
      <c r="AN78" s="300">
        <f>MATCH(View_Indicators!AG78,Data_completeness!$E$13:$E$155,0)</f>
        <v>60</v>
      </c>
      <c r="AO78" s="300">
        <f t="shared" ca="1" si="17"/>
        <v>0.16138</v>
      </c>
      <c r="AP78" s="300">
        <f t="shared" ca="1" si="18"/>
        <v>0.16138</v>
      </c>
    </row>
    <row r="79" spans="2:42">
      <c r="B79" s="248"/>
      <c r="C79" s="249"/>
      <c r="D79" s="249"/>
      <c r="E79" s="26" t="str">
        <f ca="1">IF(ISNA($AK$146),"Selected breast unit does not have a value for this indicator","")</f>
        <v/>
      </c>
      <c r="F79" s="249"/>
      <c r="G79" s="290"/>
      <c r="AF79" s="303">
        <v>7.2975840552004012E-2</v>
      </c>
      <c r="AG79" s="300" t="s">
        <v>167</v>
      </c>
      <c r="AH79" s="304">
        <f t="shared" si="14"/>
        <v>1.072975840552004</v>
      </c>
      <c r="AI79" s="300">
        <f t="shared" ca="1" si="15"/>
        <v>0.12302</v>
      </c>
      <c r="AM79" s="300">
        <f t="shared" ca="1" si="16"/>
        <v>8.3019999999999997E-2</v>
      </c>
      <c r="AN79" s="300">
        <f>MATCH(View_Indicators!AG79,Data_completeness!$E$13:$E$155,0)</f>
        <v>61</v>
      </c>
      <c r="AO79" s="300">
        <f t="shared" ca="1" si="17"/>
        <v>0.12302</v>
      </c>
      <c r="AP79" s="300">
        <f t="shared" ca="1" si="18"/>
        <v>0.12302</v>
      </c>
    </row>
    <row r="80" spans="2:42">
      <c r="AF80" s="303">
        <v>0.52589930891637748</v>
      </c>
      <c r="AG80" s="300" t="s">
        <v>206</v>
      </c>
      <c r="AH80" s="304">
        <f t="shared" si="14"/>
        <v>1.5258993089163775</v>
      </c>
      <c r="AI80" s="300">
        <f t="shared" ca="1" si="15"/>
        <v>0</v>
      </c>
      <c r="AM80" s="300">
        <f t="shared" ca="1" si="16"/>
        <v>8.3019999999999997E-2</v>
      </c>
      <c r="AN80" s="300">
        <f>MATCH(View_Indicators!AG80,Data_completeness!$E$13:$E$155,0)</f>
        <v>62</v>
      </c>
      <c r="AO80" s="300">
        <f t="shared" ca="1" si="17"/>
        <v>0</v>
      </c>
      <c r="AP80" s="300">
        <f t="shared" ca="1" si="18"/>
        <v>0</v>
      </c>
    </row>
    <row r="81" spans="32:42">
      <c r="AF81" s="303">
        <v>0.25212901706824287</v>
      </c>
      <c r="AG81" s="300" t="s">
        <v>236</v>
      </c>
      <c r="AH81" s="304">
        <f t="shared" si="14"/>
        <v>1.2521290170682429</v>
      </c>
      <c r="AI81" s="300">
        <f t="shared" ca="1" si="15"/>
        <v>0.10464</v>
      </c>
      <c r="AM81" s="300">
        <f t="shared" ca="1" si="16"/>
        <v>8.3019999999999997E-2</v>
      </c>
      <c r="AN81" s="300">
        <f>MATCH(View_Indicators!AG81,Data_completeness!$E$13:$E$155,0)</f>
        <v>63</v>
      </c>
      <c r="AO81" s="300">
        <f t="shared" ca="1" si="17"/>
        <v>0.10464</v>
      </c>
      <c r="AP81" s="300">
        <f t="shared" ca="1" si="18"/>
        <v>0.10464</v>
      </c>
    </row>
    <row r="82" spans="32:42">
      <c r="AF82" s="303">
        <v>0.24564504858627867</v>
      </c>
      <c r="AG82" s="300" t="s">
        <v>33</v>
      </c>
      <c r="AH82" s="304">
        <f t="shared" si="14"/>
        <v>1.2456450485862787</v>
      </c>
      <c r="AI82" s="300">
        <f t="shared" ca="1" si="15"/>
        <v>0.12939999999999999</v>
      </c>
      <c r="AM82" s="300">
        <f t="shared" ca="1" si="16"/>
        <v>8.3019999999999997E-2</v>
      </c>
      <c r="AN82" s="300">
        <f>MATCH(View_Indicators!AG82,Data_completeness!$E$13:$E$155,0)</f>
        <v>65</v>
      </c>
      <c r="AO82" s="300">
        <f t="shared" ca="1" si="17"/>
        <v>0.12939999999999999</v>
      </c>
      <c r="AP82" s="300">
        <f t="shared" ca="1" si="18"/>
        <v>0.12939999999999999</v>
      </c>
    </row>
    <row r="83" spans="32:42">
      <c r="AF83" s="303">
        <v>0.43876079850353111</v>
      </c>
      <c r="AG83" s="300" t="s">
        <v>37</v>
      </c>
      <c r="AH83" s="304">
        <f t="shared" si="14"/>
        <v>1.4387607985035311</v>
      </c>
      <c r="AI83" s="300">
        <f t="shared" ca="1" si="15"/>
        <v>4.9869999999999998E-2</v>
      </c>
      <c r="AM83" s="300">
        <f t="shared" ca="1" si="16"/>
        <v>8.3019999999999997E-2</v>
      </c>
      <c r="AN83" s="300">
        <f>MATCH(View_Indicators!AG83,Data_completeness!$E$13:$E$155,0)</f>
        <v>66</v>
      </c>
      <c r="AO83" s="300">
        <f t="shared" ca="1" si="17"/>
        <v>4.9869999999999998E-2</v>
      </c>
      <c r="AP83" s="300">
        <f t="shared" ca="1" si="18"/>
        <v>4.9869999999999998E-2</v>
      </c>
    </row>
    <row r="84" spans="32:42">
      <c r="AF84" s="303">
        <v>0.8217301120261844</v>
      </c>
      <c r="AG84" s="300" t="s">
        <v>59</v>
      </c>
      <c r="AH84" s="304">
        <f t="shared" si="14"/>
        <v>1.8217301120261844</v>
      </c>
      <c r="AI84" s="300">
        <f t="shared" ca="1" si="15"/>
        <v>5.602E-2</v>
      </c>
      <c r="AM84" s="300">
        <f t="shared" ca="1" si="16"/>
        <v>8.3019999999999997E-2</v>
      </c>
      <c r="AN84" s="300">
        <f>MATCH(View_Indicators!AG84,Data_completeness!$E$13:$E$155,0)</f>
        <v>68</v>
      </c>
      <c r="AO84" s="300">
        <f t="shared" ca="1" si="17"/>
        <v>5.602E-2</v>
      </c>
      <c r="AP84" s="300">
        <f t="shared" ca="1" si="18"/>
        <v>5.602E-2</v>
      </c>
    </row>
    <row r="85" spans="32:42">
      <c r="AF85" s="303">
        <v>0.83168902583010462</v>
      </c>
      <c r="AG85" s="300" t="s">
        <v>83</v>
      </c>
      <c r="AH85" s="304">
        <f t="shared" si="14"/>
        <v>1.8316890258301046</v>
      </c>
      <c r="AI85" s="300">
        <f t="shared" ca="1" si="15"/>
        <v>0.10138</v>
      </c>
      <c r="AM85" s="300">
        <f t="shared" ca="1" si="16"/>
        <v>8.3019999999999997E-2</v>
      </c>
      <c r="AN85" s="300">
        <f>MATCH(View_Indicators!AG85,Data_completeness!$E$13:$E$155,0)</f>
        <v>69</v>
      </c>
      <c r="AO85" s="300">
        <f t="shared" ca="1" si="17"/>
        <v>0.10138</v>
      </c>
      <c r="AP85" s="300">
        <f t="shared" ca="1" si="18"/>
        <v>0.10138</v>
      </c>
    </row>
    <row r="86" spans="32:42">
      <c r="AF86" s="303">
        <v>0.29686357974123734</v>
      </c>
      <c r="AG86" s="300" t="s">
        <v>195</v>
      </c>
      <c r="AH86" s="304">
        <f t="shared" si="14"/>
        <v>1.2968635797412373</v>
      </c>
      <c r="AI86" s="300">
        <f t="shared" ca="1" si="15"/>
        <v>0.12469</v>
      </c>
      <c r="AM86" s="300">
        <f t="shared" ca="1" si="16"/>
        <v>8.3019999999999997E-2</v>
      </c>
      <c r="AN86" s="300">
        <f>MATCH(View_Indicators!AG86,Data_completeness!$E$13:$E$155,0)</f>
        <v>70</v>
      </c>
      <c r="AO86" s="300">
        <f t="shared" ca="1" si="17"/>
        <v>0.12469</v>
      </c>
      <c r="AP86" s="300">
        <f t="shared" ca="1" si="18"/>
        <v>0.12469</v>
      </c>
    </row>
    <row r="87" spans="32:42">
      <c r="AF87" s="303">
        <v>0.9428111815394109</v>
      </c>
      <c r="AG87" s="300" t="s">
        <v>141</v>
      </c>
      <c r="AH87" s="304">
        <f t="shared" si="14"/>
        <v>1.9428111815394109</v>
      </c>
      <c r="AI87" s="300">
        <f t="shared" ca="1" si="15"/>
        <v>5.1049999999999998E-2</v>
      </c>
      <c r="AM87" s="300">
        <f t="shared" ca="1" si="16"/>
        <v>8.3019999999999997E-2</v>
      </c>
      <c r="AN87" s="300">
        <f>MATCH(View_Indicators!AG87,Data_completeness!$E$13:$E$155,0)</f>
        <v>71</v>
      </c>
      <c r="AO87" s="300">
        <f t="shared" ca="1" si="17"/>
        <v>5.1049999999999998E-2</v>
      </c>
      <c r="AP87" s="300">
        <f t="shared" ca="1" si="18"/>
        <v>5.1049999999999998E-2</v>
      </c>
    </row>
    <row r="88" spans="32:42">
      <c r="AF88" s="303">
        <v>8.8391980951696869E-2</v>
      </c>
      <c r="AG88" s="300" t="s">
        <v>145</v>
      </c>
      <c r="AH88" s="304">
        <f t="shared" si="14"/>
        <v>1.0883919809516969</v>
      </c>
      <c r="AI88" s="300">
        <f t="shared" ca="1" si="15"/>
        <v>0.10692</v>
      </c>
      <c r="AM88" s="300">
        <f t="shared" ca="1" si="16"/>
        <v>8.3019999999999997E-2</v>
      </c>
      <c r="AN88" s="300">
        <f>MATCH(View_Indicators!AG88,Data_completeness!$E$13:$E$155,0)</f>
        <v>72</v>
      </c>
      <c r="AO88" s="300">
        <f t="shared" ca="1" si="17"/>
        <v>0.10692</v>
      </c>
      <c r="AP88" s="300">
        <f t="shared" ca="1" si="18"/>
        <v>0.10692</v>
      </c>
    </row>
    <row r="89" spans="32:42">
      <c r="AF89" s="303">
        <v>9.4072444120628429E-2</v>
      </c>
      <c r="AG89" s="300" t="s">
        <v>153</v>
      </c>
      <c r="AH89" s="304">
        <f t="shared" si="14"/>
        <v>1.0940724441206284</v>
      </c>
      <c r="AI89" s="300">
        <f t="shared" ca="1" si="15"/>
        <v>0</v>
      </c>
      <c r="AM89" s="300">
        <f t="shared" ca="1" si="16"/>
        <v>8.3019999999999997E-2</v>
      </c>
      <c r="AN89" s="300">
        <f>MATCH(View_Indicators!AG89,Data_completeness!$E$13:$E$155,0)</f>
        <v>73</v>
      </c>
      <c r="AO89" s="300">
        <f t="shared" ca="1" si="17"/>
        <v>0</v>
      </c>
      <c r="AP89" s="300">
        <f t="shared" ca="1" si="18"/>
        <v>0</v>
      </c>
    </row>
    <row r="90" spans="32:42">
      <c r="AF90" s="303">
        <v>0.48754959473815651</v>
      </c>
      <c r="AG90" s="300" t="s">
        <v>183</v>
      </c>
      <c r="AH90" s="304">
        <f t="shared" si="14"/>
        <v>1.4875495947381565</v>
      </c>
      <c r="AI90" s="300">
        <f t="shared" ca="1" si="15"/>
        <v>0</v>
      </c>
      <c r="AM90" s="300">
        <f t="shared" ca="1" si="16"/>
        <v>8.3019999999999997E-2</v>
      </c>
      <c r="AN90" s="300">
        <f>MATCH(View_Indicators!AG90,Data_completeness!$E$13:$E$155,0)</f>
        <v>74</v>
      </c>
      <c r="AO90" s="300">
        <f t="shared" ca="1" si="17"/>
        <v>0</v>
      </c>
      <c r="AP90" s="300">
        <f t="shared" ca="1" si="18"/>
        <v>0</v>
      </c>
    </row>
    <row r="91" spans="32:42">
      <c r="AF91" s="303">
        <v>0.97323666333040615</v>
      </c>
      <c r="AG91" s="300" t="s">
        <v>29</v>
      </c>
      <c r="AH91" s="304">
        <f t="shared" si="14"/>
        <v>1.9732366633304061</v>
      </c>
      <c r="AI91" s="300">
        <f t="shared" ca="1" si="15"/>
        <v>8.5620000000000002E-2</v>
      </c>
      <c r="AM91" s="300">
        <f t="shared" ca="1" si="16"/>
        <v>8.3019999999999997E-2</v>
      </c>
      <c r="AN91" s="300">
        <f>MATCH(View_Indicators!AG91,Data_completeness!$E$13:$E$155,0)</f>
        <v>138</v>
      </c>
      <c r="AO91" s="300">
        <f t="shared" ca="1" si="17"/>
        <v>8.5620000000000002E-2</v>
      </c>
      <c r="AP91" s="300">
        <f t="shared" ca="1" si="18"/>
        <v>8.5620000000000002E-2</v>
      </c>
    </row>
    <row r="92" spans="32:42">
      <c r="AF92" s="303">
        <v>0.75386141948184404</v>
      </c>
      <c r="AG92" s="300" t="s">
        <v>45</v>
      </c>
      <c r="AH92" s="304">
        <f t="shared" si="14"/>
        <v>1.753861419481844</v>
      </c>
      <c r="AI92" s="300">
        <f t="shared" ca="1" si="15"/>
        <v>0</v>
      </c>
      <c r="AM92" s="300">
        <f t="shared" ca="1" si="16"/>
        <v>8.3019999999999997E-2</v>
      </c>
      <c r="AN92" s="300">
        <f>MATCH(View_Indicators!AG92,Data_completeness!$E$13:$E$155,0)</f>
        <v>139</v>
      </c>
      <c r="AO92" s="300">
        <f t="shared" ca="1" si="17"/>
        <v>0</v>
      </c>
      <c r="AP92" s="300">
        <f t="shared" ca="1" si="18"/>
        <v>0</v>
      </c>
    </row>
    <row r="93" spans="32:42">
      <c r="AF93" s="303">
        <v>0.43619502567331314</v>
      </c>
      <c r="AG93" s="300" t="s">
        <v>49</v>
      </c>
      <c r="AH93" s="304">
        <f t="shared" si="14"/>
        <v>1.4361950256733131</v>
      </c>
      <c r="AI93" s="300">
        <f t="shared" ca="1" si="15"/>
        <v>0.14627000000000001</v>
      </c>
      <c r="AM93" s="300">
        <f t="shared" ca="1" si="16"/>
        <v>8.3019999999999997E-2</v>
      </c>
      <c r="AN93" s="300">
        <f>MATCH(View_Indicators!AG93,Data_completeness!$E$13:$E$155,0)</f>
        <v>140</v>
      </c>
      <c r="AO93" s="300">
        <f t="shared" ca="1" si="17"/>
        <v>0.14627000000000001</v>
      </c>
      <c r="AP93" s="300">
        <f t="shared" ca="1" si="18"/>
        <v>0.14627000000000001</v>
      </c>
    </row>
    <row r="94" spans="32:42">
      <c r="AF94" s="303">
        <v>0.14884154490268875</v>
      </c>
      <c r="AG94" s="300" t="s">
        <v>95</v>
      </c>
      <c r="AH94" s="304">
        <f t="shared" si="14"/>
        <v>1.1488415449026887</v>
      </c>
      <c r="AI94" s="300">
        <f t="shared" ca="1" si="15"/>
        <v>0</v>
      </c>
      <c r="AM94" s="300">
        <f t="shared" ca="1" si="16"/>
        <v>8.3019999999999997E-2</v>
      </c>
      <c r="AN94" s="300">
        <f>MATCH(View_Indicators!AG94,Data_completeness!$E$13:$E$155,0)</f>
        <v>141</v>
      </c>
      <c r="AO94" s="300">
        <f t="shared" ca="1" si="17"/>
        <v>0</v>
      </c>
      <c r="AP94" s="300">
        <f t="shared" ca="1" si="18"/>
        <v>0</v>
      </c>
    </row>
    <row r="95" spans="32:42">
      <c r="AF95" s="303">
        <v>0.79734409003659201</v>
      </c>
      <c r="AG95" s="300" t="s">
        <v>113</v>
      </c>
      <c r="AH95" s="304">
        <f t="shared" si="14"/>
        <v>1.797344090036592</v>
      </c>
      <c r="AI95" s="300">
        <f t="shared" ca="1" si="15"/>
        <v>0.16467000000000001</v>
      </c>
      <c r="AM95" s="300">
        <f t="shared" ca="1" si="16"/>
        <v>8.3019999999999997E-2</v>
      </c>
      <c r="AN95" s="300">
        <f>MATCH(View_Indicators!AG95,Data_completeness!$E$13:$E$155,0)</f>
        <v>142</v>
      </c>
      <c r="AO95" s="300">
        <f t="shared" ca="1" si="17"/>
        <v>0.16467000000000001</v>
      </c>
      <c r="AP95" s="300">
        <f t="shared" ca="1" si="18"/>
        <v>0.16467000000000001</v>
      </c>
    </row>
    <row r="96" spans="32:42">
      <c r="AF96" s="303">
        <v>0.45479101303990843</v>
      </c>
      <c r="AG96" s="300" t="s">
        <v>131</v>
      </c>
      <c r="AH96" s="304">
        <f t="shared" si="14"/>
        <v>1.4547910130399084</v>
      </c>
      <c r="AI96" s="300">
        <f t="shared" ca="1" si="15"/>
        <v>0.17604</v>
      </c>
      <c r="AM96" s="300">
        <f t="shared" ca="1" si="16"/>
        <v>8.3019999999999997E-2</v>
      </c>
      <c r="AN96" s="300">
        <f>MATCH(View_Indicators!AG96,Data_completeness!$E$13:$E$155,0)</f>
        <v>143</v>
      </c>
      <c r="AO96" s="300">
        <f t="shared" ca="1" si="17"/>
        <v>0.17604</v>
      </c>
      <c r="AP96" s="300">
        <f t="shared" ca="1" si="18"/>
        <v>0.17604</v>
      </c>
    </row>
    <row r="97" spans="32:42">
      <c r="AF97" s="303">
        <v>0.40233641582153634</v>
      </c>
      <c r="AG97" s="300" t="s">
        <v>105</v>
      </c>
      <c r="AH97" s="304">
        <f t="shared" si="14"/>
        <v>1.4023364158215363</v>
      </c>
      <c r="AI97" s="300">
        <f t="shared" ca="1" si="15"/>
        <v>7.6139999999999999E-2</v>
      </c>
      <c r="AM97" s="300">
        <f t="shared" ca="1" si="16"/>
        <v>8.3019999999999997E-2</v>
      </c>
      <c r="AN97" s="300">
        <f>MATCH(View_Indicators!AG97,Data_completeness!$E$13:$E$155,0)</f>
        <v>19</v>
      </c>
      <c r="AO97" s="300">
        <f t="shared" ca="1" si="17"/>
        <v>7.6139999999999999E-2</v>
      </c>
      <c r="AP97" s="300">
        <f t="shared" ca="1" si="18"/>
        <v>7.6139999999999999E-2</v>
      </c>
    </row>
    <row r="98" spans="32:42">
      <c r="AF98" s="303">
        <v>0.73911939258908821</v>
      </c>
      <c r="AG98" s="300" t="s">
        <v>149</v>
      </c>
      <c r="AH98" s="304">
        <f t="shared" si="14"/>
        <v>1.7391193925890882</v>
      </c>
      <c r="AI98" s="300">
        <f t="shared" ca="1" si="15"/>
        <v>8.9120000000000005E-2</v>
      </c>
      <c r="AM98" s="300">
        <f t="shared" ca="1" si="16"/>
        <v>8.3019999999999997E-2</v>
      </c>
      <c r="AN98" s="300">
        <f>MATCH(View_Indicators!AG98,Data_completeness!$E$13:$E$155,0)</f>
        <v>20</v>
      </c>
      <c r="AO98" s="300">
        <f t="shared" ca="1" si="17"/>
        <v>8.9120000000000005E-2</v>
      </c>
      <c r="AP98" s="300">
        <f t="shared" ca="1" si="18"/>
        <v>8.9120000000000005E-2</v>
      </c>
    </row>
    <row r="99" spans="32:42">
      <c r="AF99" s="303">
        <v>0.95499145481664272</v>
      </c>
      <c r="AG99" s="300" t="s">
        <v>155</v>
      </c>
      <c r="AH99" s="304">
        <f t="shared" si="14"/>
        <v>1.9549914548166427</v>
      </c>
      <c r="AI99" s="300">
        <f t="shared" ca="1" si="15"/>
        <v>0.11252</v>
      </c>
      <c r="AM99" s="300">
        <f t="shared" ca="1" si="16"/>
        <v>8.3019999999999997E-2</v>
      </c>
      <c r="AN99" s="300">
        <f>MATCH(View_Indicators!AG99,Data_completeness!$E$13:$E$155,0)</f>
        <v>21</v>
      </c>
      <c r="AO99" s="300">
        <f t="shared" ca="1" si="17"/>
        <v>0.11252</v>
      </c>
      <c r="AP99" s="300">
        <f t="shared" ca="1" si="18"/>
        <v>0.11252</v>
      </c>
    </row>
    <row r="100" spans="32:42">
      <c r="AF100" s="303">
        <v>0.159115107210416</v>
      </c>
      <c r="AG100" s="300" t="s">
        <v>179</v>
      </c>
      <c r="AH100" s="304">
        <f t="shared" si="14"/>
        <v>1.159115107210416</v>
      </c>
      <c r="AI100" s="300">
        <f t="shared" ca="1" si="15"/>
        <v>0.16675999999999999</v>
      </c>
      <c r="AM100" s="300">
        <f t="shared" ca="1" si="16"/>
        <v>8.3019999999999997E-2</v>
      </c>
      <c r="AN100" s="300">
        <f>MATCH(View_Indicators!AG100,Data_completeness!$E$13:$E$155,0)</f>
        <v>22</v>
      </c>
      <c r="AO100" s="300">
        <f t="shared" ca="1" si="17"/>
        <v>0.16675999999999999</v>
      </c>
      <c r="AP100" s="300">
        <f t="shared" ca="1" si="18"/>
        <v>0.16675999999999999</v>
      </c>
    </row>
    <row r="101" spans="32:42">
      <c r="AF101" s="303">
        <v>0.29595794586722279</v>
      </c>
      <c r="AG101" s="300" t="s">
        <v>204</v>
      </c>
      <c r="AH101" s="304">
        <f t="shared" si="14"/>
        <v>1.2959579458672228</v>
      </c>
      <c r="AI101" s="300">
        <f t="shared" ca="1" si="15"/>
        <v>2.282E-2</v>
      </c>
      <c r="AM101" s="300">
        <f t="shared" ca="1" si="16"/>
        <v>8.3019999999999997E-2</v>
      </c>
      <c r="AN101" s="300">
        <f>MATCH(View_Indicators!AG101,Data_completeness!$E$13:$E$155,0)</f>
        <v>23</v>
      </c>
      <c r="AO101" s="300">
        <f t="shared" ca="1" si="17"/>
        <v>2.282E-2</v>
      </c>
      <c r="AP101" s="300">
        <f t="shared" ca="1" si="18"/>
        <v>2.282E-2</v>
      </c>
    </row>
    <row r="102" spans="32:42">
      <c r="AF102" s="303">
        <v>0.62805940572035768</v>
      </c>
      <c r="AG102" s="300" t="s">
        <v>216</v>
      </c>
      <c r="AH102" s="304">
        <f t="shared" si="14"/>
        <v>1.6280594057203577</v>
      </c>
      <c r="AI102" s="300">
        <f t="shared" ca="1" si="15"/>
        <v>3.8399999999999997E-2</v>
      </c>
      <c r="AM102" s="300">
        <f t="shared" ca="1" si="16"/>
        <v>8.3019999999999997E-2</v>
      </c>
      <c r="AN102" s="300">
        <f>MATCH(View_Indicators!AG102,Data_completeness!$E$13:$E$155,0)</f>
        <v>24</v>
      </c>
      <c r="AO102" s="300">
        <f t="shared" ca="1" si="17"/>
        <v>3.8399999999999997E-2</v>
      </c>
      <c r="AP102" s="300">
        <f t="shared" ca="1" si="18"/>
        <v>3.8399999999999997E-2</v>
      </c>
    </row>
    <row r="103" spans="32:42">
      <c r="AF103" s="303">
        <v>0.86467426614200327</v>
      </c>
      <c r="AG103" s="300" t="s">
        <v>218</v>
      </c>
      <c r="AH103" s="304">
        <f t="shared" si="14"/>
        <v>1.8646742661420033</v>
      </c>
      <c r="AI103" s="300">
        <f t="shared" ca="1" si="15"/>
        <v>7.2359999999999994E-2</v>
      </c>
      <c r="AM103" s="300">
        <f t="shared" ca="1" si="16"/>
        <v>8.3019999999999997E-2</v>
      </c>
      <c r="AN103" s="300">
        <f>MATCH(View_Indicators!AG103,Data_completeness!$E$13:$E$155,0)</f>
        <v>25</v>
      </c>
      <c r="AO103" s="300">
        <f t="shared" ca="1" si="17"/>
        <v>7.2359999999999994E-2</v>
      </c>
      <c r="AP103" s="300">
        <f t="shared" ca="1" si="18"/>
        <v>7.2359999999999994E-2</v>
      </c>
    </row>
    <row r="104" spans="32:42">
      <c r="AF104" s="303">
        <v>0.32672621688637804</v>
      </c>
      <c r="AG104" s="300" t="s">
        <v>43</v>
      </c>
      <c r="AH104" s="304">
        <f t="shared" si="14"/>
        <v>1.326726216886378</v>
      </c>
      <c r="AI104" s="300">
        <f t="shared" ca="1" si="15"/>
        <v>0.13325999999999999</v>
      </c>
      <c r="AM104" s="300">
        <f t="shared" ca="1" si="16"/>
        <v>8.3019999999999997E-2</v>
      </c>
      <c r="AN104" s="300">
        <f>MATCH(View_Indicators!AG104,Data_completeness!$E$13:$E$155,0)</f>
        <v>41</v>
      </c>
      <c r="AO104" s="300">
        <f t="shared" ca="1" si="17"/>
        <v>0.13325999999999999</v>
      </c>
      <c r="AP104" s="300">
        <f t="shared" ca="1" si="18"/>
        <v>0.13325999999999999</v>
      </c>
    </row>
    <row r="105" spans="32:42">
      <c r="AF105" s="303">
        <v>0.82603683920949655</v>
      </c>
      <c r="AG105" s="300" t="s">
        <v>123</v>
      </c>
      <c r="AH105" s="304">
        <f t="shared" si="14"/>
        <v>1.8260368392094966</v>
      </c>
      <c r="AI105" s="300">
        <f t="shared" ca="1" si="15"/>
        <v>0.14496999999999999</v>
      </c>
      <c r="AM105" s="300">
        <f t="shared" ca="1" si="16"/>
        <v>8.3019999999999997E-2</v>
      </c>
      <c r="AN105" s="300">
        <f>MATCH(View_Indicators!AG105,Data_completeness!$E$13:$E$155,0)</f>
        <v>42</v>
      </c>
      <c r="AO105" s="300">
        <f t="shared" ca="1" si="17"/>
        <v>0.14496999999999999</v>
      </c>
      <c r="AP105" s="300">
        <f t="shared" ca="1" si="18"/>
        <v>0.14496999999999999</v>
      </c>
    </row>
    <row r="106" spans="32:42">
      <c r="AF106" s="303">
        <v>0.42160603099651395</v>
      </c>
      <c r="AG106" s="300" t="s">
        <v>191</v>
      </c>
      <c r="AH106" s="304">
        <f t="shared" si="14"/>
        <v>1.4216060309965139</v>
      </c>
      <c r="AI106" s="300">
        <f t="shared" ca="1" si="15"/>
        <v>2.6710000000000001E-2</v>
      </c>
      <c r="AM106" s="300">
        <f t="shared" ca="1" si="16"/>
        <v>8.3019999999999997E-2</v>
      </c>
      <c r="AN106" s="300">
        <f>MATCH(View_Indicators!AG106,Data_completeness!$E$13:$E$155,0)</f>
        <v>43</v>
      </c>
      <c r="AO106" s="300">
        <f t="shared" ca="1" si="17"/>
        <v>2.6710000000000001E-2</v>
      </c>
      <c r="AP106" s="300">
        <f t="shared" ca="1" si="18"/>
        <v>2.6710000000000001E-2</v>
      </c>
    </row>
    <row r="107" spans="32:42">
      <c r="AF107" s="303">
        <v>0.72089009369236701</v>
      </c>
      <c r="AG107" s="300" t="s">
        <v>242</v>
      </c>
      <c r="AH107" s="304">
        <f t="shared" si="14"/>
        <v>1.720890093692367</v>
      </c>
      <c r="AI107" s="300">
        <f t="shared" ca="1" si="15"/>
        <v>5.203E-2</v>
      </c>
      <c r="AM107" s="300">
        <f t="shared" ca="1" si="16"/>
        <v>8.3019999999999997E-2</v>
      </c>
      <c r="AN107" s="300">
        <f>MATCH(View_Indicators!AG107,Data_completeness!$E$13:$E$155,0)</f>
        <v>44</v>
      </c>
      <c r="AO107" s="300">
        <f t="shared" ca="1" si="17"/>
        <v>5.203E-2</v>
      </c>
      <c r="AP107" s="300">
        <f t="shared" ca="1" si="18"/>
        <v>5.203E-2</v>
      </c>
    </row>
    <row r="108" spans="32:42">
      <c r="AF108" s="303">
        <v>0.27937074041042154</v>
      </c>
      <c r="AG108" s="300" t="s">
        <v>87</v>
      </c>
      <c r="AH108" s="304">
        <f t="shared" si="14"/>
        <v>1.2793707404104215</v>
      </c>
      <c r="AI108" s="300">
        <f t="shared" ca="1" si="15"/>
        <v>7.6490000000000002E-2</v>
      </c>
      <c r="AM108" s="300">
        <f t="shared" ca="1" si="16"/>
        <v>8.3019999999999997E-2</v>
      </c>
      <c r="AN108" s="300">
        <f>MATCH(View_Indicators!AG108,Data_completeness!$E$13:$E$155,0)</f>
        <v>81</v>
      </c>
      <c r="AO108" s="300">
        <f t="shared" ca="1" si="17"/>
        <v>7.6490000000000002E-2</v>
      </c>
      <c r="AP108" s="300">
        <f t="shared" ca="1" si="18"/>
        <v>7.6490000000000002E-2</v>
      </c>
    </row>
    <row r="109" spans="32:42">
      <c r="AF109" s="303">
        <v>0.83793506473513535</v>
      </c>
      <c r="AG109" s="300" t="s">
        <v>139</v>
      </c>
      <c r="AH109" s="304">
        <f t="shared" si="14"/>
        <v>1.8379350647351353</v>
      </c>
      <c r="AI109" s="300">
        <f t="shared" ca="1" si="15"/>
        <v>0.12995000000000001</v>
      </c>
      <c r="AM109" s="300">
        <f t="shared" ca="1" si="16"/>
        <v>8.3019999999999997E-2</v>
      </c>
      <c r="AN109" s="300">
        <f>MATCH(View_Indicators!AG109,Data_completeness!$E$13:$E$155,0)</f>
        <v>82</v>
      </c>
      <c r="AO109" s="300">
        <f t="shared" ca="1" si="17"/>
        <v>0.12995000000000001</v>
      </c>
      <c r="AP109" s="300">
        <f t="shared" ca="1" si="18"/>
        <v>0.12995000000000001</v>
      </c>
    </row>
    <row r="110" spans="32:42">
      <c r="AF110" s="303">
        <v>0.4242291006621477</v>
      </c>
      <c r="AG110" s="300" t="s">
        <v>171</v>
      </c>
      <c r="AH110" s="304">
        <f t="shared" si="14"/>
        <v>1.4242291006621477</v>
      </c>
      <c r="AI110" s="300">
        <f t="shared" ca="1" si="15"/>
        <v>0</v>
      </c>
      <c r="AM110" s="300">
        <f t="shared" ca="1" si="16"/>
        <v>8.3019999999999997E-2</v>
      </c>
      <c r="AN110" s="300">
        <f>MATCH(View_Indicators!AG110,Data_completeness!$E$13:$E$155,0)</f>
        <v>83</v>
      </c>
      <c r="AO110" s="300">
        <f t="shared" ca="1" si="17"/>
        <v>0</v>
      </c>
      <c r="AP110" s="300">
        <f t="shared" ca="1" si="18"/>
        <v>0</v>
      </c>
    </row>
    <row r="111" spans="32:42">
      <c r="AF111" s="303">
        <v>0.22608384519950331</v>
      </c>
      <c r="AG111" s="300" t="s">
        <v>173</v>
      </c>
      <c r="AH111" s="304">
        <f t="shared" si="14"/>
        <v>1.2260838451995033</v>
      </c>
      <c r="AI111" s="300">
        <f t="shared" ca="1" si="15"/>
        <v>8.1420000000000006E-2</v>
      </c>
      <c r="AM111" s="300">
        <f t="shared" ca="1" si="16"/>
        <v>8.3019999999999997E-2</v>
      </c>
      <c r="AN111" s="300">
        <f>MATCH(View_Indicators!AG111,Data_completeness!$E$13:$E$155,0)</f>
        <v>84</v>
      </c>
      <c r="AO111" s="300">
        <f t="shared" ca="1" si="17"/>
        <v>8.1420000000000006E-2</v>
      </c>
      <c r="AP111" s="300">
        <f t="shared" ca="1" si="18"/>
        <v>8.1420000000000006E-2</v>
      </c>
    </row>
    <row r="112" spans="32:42">
      <c r="AF112" s="303">
        <v>0.6422265262022786</v>
      </c>
      <c r="AG112" s="300" t="s">
        <v>181</v>
      </c>
      <c r="AH112" s="304">
        <f t="shared" si="14"/>
        <v>1.6422265262022786</v>
      </c>
      <c r="AI112" s="300">
        <f t="shared" ca="1" si="15"/>
        <v>8.745E-2</v>
      </c>
      <c r="AM112" s="300">
        <f t="shared" ca="1" si="16"/>
        <v>8.3019999999999997E-2</v>
      </c>
      <c r="AN112" s="300">
        <f>MATCH(View_Indicators!AG112,Data_completeness!$E$13:$E$155,0)</f>
        <v>85</v>
      </c>
      <c r="AO112" s="300">
        <f t="shared" ca="1" si="17"/>
        <v>8.745E-2</v>
      </c>
      <c r="AP112" s="300">
        <f t="shared" ca="1" si="18"/>
        <v>8.745E-2</v>
      </c>
    </row>
    <row r="113" spans="32:42">
      <c r="AF113" s="303">
        <v>0.20924101380105764</v>
      </c>
      <c r="AG113" s="300" t="s">
        <v>47</v>
      </c>
      <c r="AH113" s="304">
        <f t="shared" si="14"/>
        <v>1.2092410138010576</v>
      </c>
      <c r="AI113" s="300">
        <f t="shared" ca="1" si="15"/>
        <v>4.471E-2</v>
      </c>
      <c r="AM113" s="300">
        <f t="shared" ca="1" si="16"/>
        <v>8.3019999999999997E-2</v>
      </c>
      <c r="AN113" s="300">
        <f>MATCH(View_Indicators!AG113,Data_completeness!$E$13:$E$155,0)</f>
        <v>104</v>
      </c>
      <c r="AO113" s="300">
        <f t="shared" ca="1" si="17"/>
        <v>4.471E-2</v>
      </c>
      <c r="AP113" s="300">
        <f t="shared" ca="1" si="18"/>
        <v>4.471E-2</v>
      </c>
    </row>
    <row r="114" spans="32:42">
      <c r="AF114" s="303">
        <v>0.22003246410224309</v>
      </c>
      <c r="AG114" s="300" t="s">
        <v>89</v>
      </c>
      <c r="AH114" s="304">
        <f t="shared" si="14"/>
        <v>1.2200324641022431</v>
      </c>
      <c r="AI114" s="300">
        <f t="shared" ca="1" si="15"/>
        <v>0.11326</v>
      </c>
      <c r="AM114" s="300">
        <f t="shared" ca="1" si="16"/>
        <v>8.3019999999999997E-2</v>
      </c>
      <c r="AN114" s="300">
        <f>MATCH(View_Indicators!AG114,Data_completeness!$E$13:$E$155,0)</f>
        <v>105</v>
      </c>
      <c r="AO114" s="300">
        <f t="shared" ca="1" si="17"/>
        <v>0.11326</v>
      </c>
      <c r="AP114" s="300">
        <f t="shared" ca="1" si="18"/>
        <v>0.11326</v>
      </c>
    </row>
    <row r="115" spans="32:42">
      <c r="AF115" s="303">
        <v>0.37404515904056468</v>
      </c>
      <c r="AG115" s="300" t="s">
        <v>157</v>
      </c>
      <c r="AH115" s="304">
        <f t="shared" si="14"/>
        <v>1.3740451590405647</v>
      </c>
      <c r="AI115" s="300">
        <f t="shared" ca="1" si="15"/>
        <v>9.8229999999999998E-2</v>
      </c>
      <c r="AM115" s="300">
        <f t="shared" ca="1" si="16"/>
        <v>8.3019999999999997E-2</v>
      </c>
      <c r="AN115" s="300">
        <f>MATCH(View_Indicators!AG115,Data_completeness!$E$13:$E$155,0)</f>
        <v>106</v>
      </c>
      <c r="AO115" s="300">
        <f t="shared" ca="1" si="17"/>
        <v>9.8229999999999998E-2</v>
      </c>
      <c r="AP115" s="300">
        <f t="shared" ca="1" si="18"/>
        <v>9.8229999999999998E-2</v>
      </c>
    </row>
    <row r="116" spans="32:42">
      <c r="AF116" s="303">
        <v>0.279384765042614</v>
      </c>
      <c r="AG116" s="300" t="s">
        <v>161</v>
      </c>
      <c r="AH116" s="304">
        <f t="shared" si="14"/>
        <v>1.279384765042614</v>
      </c>
      <c r="AI116" s="300">
        <f t="shared" ca="1" si="15"/>
        <v>3.5830000000000001E-2</v>
      </c>
      <c r="AM116" s="300">
        <f t="shared" ca="1" si="16"/>
        <v>8.3019999999999997E-2</v>
      </c>
      <c r="AN116" s="300">
        <f>MATCH(View_Indicators!AG116,Data_completeness!$E$13:$E$155,0)</f>
        <v>107</v>
      </c>
      <c r="AO116" s="300">
        <f t="shared" ca="1" si="17"/>
        <v>3.5830000000000001E-2</v>
      </c>
      <c r="AP116" s="300">
        <f t="shared" ca="1" si="18"/>
        <v>3.5830000000000001E-2</v>
      </c>
    </row>
    <row r="117" spans="32:42">
      <c r="AF117" s="303">
        <v>0.98650989719254123</v>
      </c>
      <c r="AG117" s="300" t="s">
        <v>39</v>
      </c>
      <c r="AH117" s="304">
        <f t="shared" si="14"/>
        <v>1.9865098971925412</v>
      </c>
      <c r="AI117" s="300">
        <f t="shared" ca="1" si="15"/>
        <v>0.13911000000000001</v>
      </c>
      <c r="AM117" s="300">
        <f t="shared" ca="1" si="16"/>
        <v>8.3019999999999997E-2</v>
      </c>
      <c r="AN117" s="300">
        <f>MATCH(View_Indicators!AG117,Data_completeness!$E$13:$E$155,0)</f>
        <v>27</v>
      </c>
      <c r="AO117" s="300">
        <f t="shared" ca="1" si="17"/>
        <v>0.13911000000000001</v>
      </c>
      <c r="AP117" s="300">
        <f t="shared" ca="1" si="18"/>
        <v>0.13911000000000001</v>
      </c>
    </row>
    <row r="118" spans="32:42">
      <c r="AF118" s="303">
        <v>0.17994019042116793</v>
      </c>
      <c r="AG118" s="300" t="s">
        <v>51</v>
      </c>
      <c r="AH118" s="304">
        <f t="shared" si="14"/>
        <v>1.1799401904211679</v>
      </c>
      <c r="AI118" s="300">
        <f t="shared" ca="1" si="15"/>
        <v>4.8719999999999999E-2</v>
      </c>
      <c r="AM118" s="300">
        <f t="shared" ca="1" si="16"/>
        <v>8.3019999999999997E-2</v>
      </c>
      <c r="AN118" s="300">
        <f>MATCH(View_Indicators!AG118,Data_completeness!$E$13:$E$155,0)</f>
        <v>28</v>
      </c>
      <c r="AO118" s="300">
        <f t="shared" ca="1" si="17"/>
        <v>4.8719999999999999E-2</v>
      </c>
      <c r="AP118" s="300">
        <f t="shared" ca="1" si="18"/>
        <v>4.8719999999999999E-2</v>
      </c>
    </row>
    <row r="119" spans="32:42">
      <c r="AF119" s="303">
        <v>0.21001492859222082</v>
      </c>
      <c r="AG119" s="300" t="s">
        <v>79</v>
      </c>
      <c r="AH119" s="304">
        <f t="shared" si="14"/>
        <v>1.2100149285922208</v>
      </c>
      <c r="AI119" s="300">
        <f t="shared" ca="1" si="15"/>
        <v>5.1470000000000002E-2</v>
      </c>
      <c r="AM119" s="300">
        <f t="shared" ca="1" si="16"/>
        <v>8.3019999999999997E-2</v>
      </c>
      <c r="AN119" s="300">
        <f>MATCH(View_Indicators!AG119,Data_completeness!$E$13:$E$155,0)</f>
        <v>29</v>
      </c>
      <c r="AO119" s="300">
        <f t="shared" ca="1" si="17"/>
        <v>5.1470000000000002E-2</v>
      </c>
      <c r="AP119" s="300">
        <f t="shared" ca="1" si="18"/>
        <v>5.1470000000000002E-2</v>
      </c>
    </row>
    <row r="120" spans="32:42">
      <c r="AF120" s="303">
        <v>0.63913488568605925</v>
      </c>
      <c r="AG120" s="300" t="s">
        <v>75</v>
      </c>
      <c r="AH120" s="304">
        <f t="shared" si="14"/>
        <v>1.6391348856860593</v>
      </c>
      <c r="AI120" s="300">
        <f t="shared" ca="1" si="15"/>
        <v>0.15528</v>
      </c>
      <c r="AM120" s="300">
        <f t="shared" ca="1" si="16"/>
        <v>8.3019999999999997E-2</v>
      </c>
      <c r="AN120" s="300">
        <f>MATCH(View_Indicators!AG120,Data_completeness!$E$13:$E$155,0)</f>
        <v>30</v>
      </c>
      <c r="AO120" s="300">
        <f t="shared" ca="1" si="17"/>
        <v>0.15528</v>
      </c>
      <c r="AP120" s="300">
        <f t="shared" ca="1" si="18"/>
        <v>0.15528</v>
      </c>
    </row>
    <row r="121" spans="32:42">
      <c r="AF121" s="303">
        <v>0.94849878280176947</v>
      </c>
      <c r="AG121" s="300" t="s">
        <v>103</v>
      </c>
      <c r="AH121" s="304">
        <f t="shared" si="14"/>
        <v>1.9484987828017695</v>
      </c>
      <c r="AI121" s="300">
        <f t="shared" ca="1" si="15"/>
        <v>7.3380000000000001E-2</v>
      </c>
      <c r="AM121" s="300">
        <f t="shared" ca="1" si="16"/>
        <v>8.3019999999999997E-2</v>
      </c>
      <c r="AN121" s="300">
        <f>MATCH(View_Indicators!AG121,Data_completeness!$E$13:$E$155,0)</f>
        <v>31</v>
      </c>
      <c r="AO121" s="300">
        <f t="shared" ca="1" si="17"/>
        <v>7.3380000000000001E-2</v>
      </c>
      <c r="AP121" s="300">
        <f t="shared" ca="1" si="18"/>
        <v>7.3380000000000001E-2</v>
      </c>
    </row>
    <row r="122" spans="32:42">
      <c r="AF122" s="303">
        <v>0.78049918789983108</v>
      </c>
      <c r="AG122" s="300" t="s">
        <v>133</v>
      </c>
      <c r="AH122" s="304">
        <f t="shared" si="14"/>
        <v>1.7804991878998311</v>
      </c>
      <c r="AI122" s="300">
        <f t="shared" ca="1" si="15"/>
        <v>9.9879999999999997E-2</v>
      </c>
      <c r="AM122" s="300">
        <f t="shared" ca="1" si="16"/>
        <v>8.3019999999999997E-2</v>
      </c>
      <c r="AN122" s="300">
        <f>MATCH(View_Indicators!AG122,Data_completeness!$E$13:$E$155,0)</f>
        <v>32</v>
      </c>
      <c r="AO122" s="300">
        <f t="shared" ca="1" si="17"/>
        <v>9.9879999999999997E-2</v>
      </c>
      <c r="AP122" s="300">
        <f t="shared" ca="1" si="18"/>
        <v>9.9879999999999997E-2</v>
      </c>
    </row>
    <row r="123" spans="32:42">
      <c r="AF123" s="303">
        <v>0.31884509456764132</v>
      </c>
      <c r="AG123" s="300" t="s">
        <v>135</v>
      </c>
      <c r="AH123" s="304">
        <f t="shared" si="14"/>
        <v>1.3188450945676413</v>
      </c>
      <c r="AI123" s="300">
        <f t="shared" ca="1" si="15"/>
        <v>4.095E-2</v>
      </c>
      <c r="AM123" s="300">
        <f t="shared" ca="1" si="16"/>
        <v>8.3019999999999997E-2</v>
      </c>
      <c r="AN123" s="300">
        <f>MATCH(View_Indicators!AG123,Data_completeness!$E$13:$E$155,0)</f>
        <v>33</v>
      </c>
      <c r="AO123" s="300">
        <f t="shared" ca="1" si="17"/>
        <v>4.095E-2</v>
      </c>
      <c r="AP123" s="300">
        <f t="shared" ca="1" si="18"/>
        <v>4.095E-2</v>
      </c>
    </row>
    <row r="124" spans="32:42">
      <c r="AF124" s="303">
        <v>0.67097311413751903</v>
      </c>
      <c r="AG124" s="300" t="s">
        <v>137</v>
      </c>
      <c r="AH124" s="304">
        <f t="shared" si="14"/>
        <v>1.670973114137519</v>
      </c>
      <c r="AI124" s="300">
        <f t="shared" ca="1" si="15"/>
        <v>6.2309999999999997E-2</v>
      </c>
      <c r="AM124" s="300">
        <f t="shared" ca="1" si="16"/>
        <v>8.3019999999999997E-2</v>
      </c>
      <c r="AN124" s="300">
        <f>MATCH(View_Indicators!AG124,Data_completeness!$E$13:$E$155,0)</f>
        <v>34</v>
      </c>
      <c r="AO124" s="300">
        <f t="shared" ca="1" si="17"/>
        <v>6.2309999999999997E-2</v>
      </c>
      <c r="AP124" s="300">
        <f t="shared" ca="1" si="18"/>
        <v>6.2309999999999997E-2</v>
      </c>
    </row>
    <row r="125" spans="32:42">
      <c r="AF125" s="303">
        <v>0.35430016182202828</v>
      </c>
      <c r="AG125" s="300" t="s">
        <v>147</v>
      </c>
      <c r="AH125" s="304">
        <f t="shared" si="14"/>
        <v>1.3543001618220283</v>
      </c>
      <c r="AI125" s="300">
        <f t="shared" ca="1" si="15"/>
        <v>0</v>
      </c>
      <c r="AM125" s="300">
        <f t="shared" ca="1" si="16"/>
        <v>8.3019999999999997E-2</v>
      </c>
      <c r="AN125" s="300">
        <f>MATCH(View_Indicators!AG125,Data_completeness!$E$13:$E$155,0)</f>
        <v>35</v>
      </c>
      <c r="AO125" s="300">
        <f t="shared" ca="1" si="17"/>
        <v>0</v>
      </c>
      <c r="AP125" s="300">
        <f t="shared" ca="1" si="18"/>
        <v>0</v>
      </c>
    </row>
    <row r="126" spans="32:42">
      <c r="AF126" s="303">
        <v>0.47295100577798177</v>
      </c>
      <c r="AG126" s="300" t="s">
        <v>196</v>
      </c>
      <c r="AH126" s="304">
        <f t="shared" si="14"/>
        <v>1.4729510057779818</v>
      </c>
      <c r="AI126" s="300">
        <f t="shared" ca="1" si="15"/>
        <v>3.8399999999999997E-2</v>
      </c>
      <c r="AM126" s="300">
        <f t="shared" ca="1" si="16"/>
        <v>8.3019999999999997E-2</v>
      </c>
      <c r="AN126" s="300">
        <f>MATCH(View_Indicators!AG126,Data_completeness!$E$13:$E$155,0)</f>
        <v>36</v>
      </c>
      <c r="AO126" s="300">
        <f t="shared" ca="1" si="17"/>
        <v>3.8399999999999997E-2</v>
      </c>
      <c r="AP126" s="300">
        <f t="shared" ca="1" si="18"/>
        <v>3.8399999999999997E-2</v>
      </c>
    </row>
    <row r="127" spans="32:42">
      <c r="AF127" s="303">
        <v>0.81070558255339042</v>
      </c>
      <c r="AG127" s="300" t="s">
        <v>197</v>
      </c>
      <c r="AH127" s="304">
        <f t="shared" si="14"/>
        <v>1.8107055825533904</v>
      </c>
      <c r="AI127" s="300">
        <f t="shared" ca="1" si="15"/>
        <v>5.0880000000000002E-2</v>
      </c>
      <c r="AM127" s="300">
        <f t="shared" ca="1" si="16"/>
        <v>8.3019999999999997E-2</v>
      </c>
      <c r="AN127" s="300">
        <f>MATCH(View_Indicators!AG127,Data_completeness!$E$13:$E$155,0)</f>
        <v>37</v>
      </c>
      <c r="AO127" s="300">
        <f t="shared" ca="1" si="17"/>
        <v>5.0880000000000002E-2</v>
      </c>
      <c r="AP127" s="300">
        <f t="shared" ca="1" si="18"/>
        <v>5.0880000000000002E-2</v>
      </c>
    </row>
    <row r="128" spans="32:42">
      <c r="AF128" s="303">
        <v>0.72454099042736253</v>
      </c>
      <c r="AG128" s="300" t="s">
        <v>232</v>
      </c>
      <c r="AH128" s="304">
        <f t="shared" si="14"/>
        <v>1.7245409904273625</v>
      </c>
      <c r="AI128" s="300">
        <f t="shared" ca="1" si="15"/>
        <v>0.10506</v>
      </c>
      <c r="AM128" s="300">
        <f t="shared" ca="1" si="16"/>
        <v>8.3019999999999997E-2</v>
      </c>
      <c r="AN128" s="300">
        <f>MATCH(View_Indicators!AG128,Data_completeness!$E$13:$E$155,0)</f>
        <v>38</v>
      </c>
      <c r="AO128" s="300">
        <f t="shared" ca="1" si="17"/>
        <v>0.10506</v>
      </c>
      <c r="AP128" s="300">
        <f t="shared" ca="1" si="18"/>
        <v>0.10506</v>
      </c>
    </row>
    <row r="129" spans="32:42">
      <c r="AF129" s="303">
        <v>0.70096195535335082</v>
      </c>
      <c r="AG129" s="300" t="s">
        <v>234</v>
      </c>
      <c r="AH129" s="304">
        <f t="shared" si="14"/>
        <v>1.7009619553533508</v>
      </c>
      <c r="AI129" s="300">
        <f t="shared" ca="1" si="15"/>
        <v>0.18151</v>
      </c>
      <c r="AM129" s="300">
        <f t="shared" ca="1" si="16"/>
        <v>8.3019999999999997E-2</v>
      </c>
      <c r="AN129" s="300">
        <f>MATCH(View_Indicators!AG129,Data_completeness!$E$13:$E$155,0)</f>
        <v>39</v>
      </c>
      <c r="AO129" s="300">
        <f t="shared" ca="1" si="17"/>
        <v>0.18151</v>
      </c>
      <c r="AP129" s="300">
        <f t="shared" ca="1" si="18"/>
        <v>0.18151</v>
      </c>
    </row>
    <row r="130" spans="32:42">
      <c r="AF130" s="303"/>
      <c r="AG130" s="300" t="s">
        <v>772</v>
      </c>
      <c r="AH130" s="304"/>
      <c r="AM130" s="299"/>
    </row>
    <row r="131" spans="32:42">
      <c r="AG131" s="300" t="s">
        <v>773</v>
      </c>
      <c r="AH131" s="304">
        <f ca="1">AH$6-(3+COUNT(AJ$133:AJ$145))/20</f>
        <v>3.55</v>
      </c>
      <c r="AL131" s="299">
        <f ca="1">IF(ISERROR($AG131),NA(),VLOOKUP(W$10,INDIRECT($W$16&amp;"!$E$12:$I$154"),$X$16,FALSE))</f>
        <v>0.11848</v>
      </c>
      <c r="AM131" s="299"/>
    </row>
    <row r="132" spans="32:42">
      <c r="AG132" s="300" t="s">
        <v>774</v>
      </c>
      <c r="AH132" s="304">
        <f ca="1">AH$6+(3+COUNT(AJ$133:AJ$145))/20</f>
        <v>4.45</v>
      </c>
      <c r="AL132" s="299">
        <f t="shared" ref="AL132:AL145" ca="1" si="19">IF(ISERROR($AG132),NA(),VLOOKUP(W$10,INDIRECT($W$16&amp;"!$E$12:$I$154"),$X$16,FALSE))</f>
        <v>0.11848</v>
      </c>
      <c r="AM132" s="299"/>
    </row>
    <row r="133" spans="32:42">
      <c r="AG133" s="300" t="str">
        <f>Y44</f>
        <v>RCF</v>
      </c>
      <c r="AH133" s="304">
        <f>AH$6</f>
        <v>4</v>
      </c>
      <c r="AJ133" s="300">
        <f ca="1">IF(ISNA($W$14),NA(),VLOOKUP(AG133,View_Indicators!$AG$9:$AI$129,3,FALSE))</f>
        <v>8.5620000000000002E-2</v>
      </c>
      <c r="AL133" s="299">
        <f t="shared" ca="1" si="19"/>
        <v>0.11848</v>
      </c>
      <c r="AM133" s="299"/>
    </row>
    <row r="134" spans="32:42">
      <c r="AG134" s="300" t="str">
        <f t="shared" ref="AG134:AG145" si="20">Y45</f>
        <v>RAE</v>
      </c>
      <c r="AH134" s="304">
        <f>AH$6+0.1</f>
        <v>4.0999999999999996</v>
      </c>
      <c r="AJ134" s="300">
        <f ca="1">IF(ISNA($W$14),NA(),VLOOKUP(AG134,View_Indicators!$AG$9:$AI$129,3,FALSE))</f>
        <v>0</v>
      </c>
      <c r="AL134" s="299">
        <f t="shared" ca="1" si="19"/>
        <v>0.11848</v>
      </c>
      <c r="AM134" s="299"/>
    </row>
    <row r="135" spans="32:42">
      <c r="AG135" s="300" t="str">
        <f t="shared" si="20"/>
        <v>RWY</v>
      </c>
      <c r="AH135" s="304">
        <f>AH$6-0.1</f>
        <v>3.9</v>
      </c>
      <c r="AJ135" s="300">
        <f ca="1">IF(ISNA($W$14),NA(),VLOOKUP(AG135,View_Indicators!$AG$9:$AI$129,3,FALSE))</f>
        <v>0.14627000000000001</v>
      </c>
      <c r="AL135" s="299">
        <f t="shared" ca="1" si="19"/>
        <v>0.11848</v>
      </c>
      <c r="AM135" s="299"/>
    </row>
    <row r="136" spans="32:42">
      <c r="AG136" s="300" t="str">
        <f t="shared" si="20"/>
        <v>RCD</v>
      </c>
      <c r="AH136" s="304">
        <f>AH$6+0.2</f>
        <v>4.2</v>
      </c>
      <c r="AJ136" s="300">
        <f ca="1">IF(ISNA($W$14),NA(),VLOOKUP(AG136,View_Indicators!$AG$9:$AI$129,3,FALSE))</f>
        <v>0</v>
      </c>
      <c r="AL136" s="299">
        <f t="shared" ca="1" si="19"/>
        <v>0.11848</v>
      </c>
      <c r="AM136" s="299"/>
    </row>
    <row r="137" spans="32:42">
      <c r="AG137" s="300" t="str">
        <f t="shared" si="20"/>
        <v>RR8</v>
      </c>
      <c r="AH137" s="304">
        <f>AH$6-0.2</f>
        <v>3.8</v>
      </c>
      <c r="AJ137" s="300">
        <f ca="1">IF(ISNA($W$14),NA(),VLOOKUP(AG137,View_Indicators!$AG$9:$AI$129,3,FALSE))</f>
        <v>0.16467000000000001</v>
      </c>
      <c r="AL137" s="299">
        <f t="shared" ca="1" si="19"/>
        <v>0.11848</v>
      </c>
      <c r="AM137" s="299"/>
    </row>
    <row r="138" spans="32:42">
      <c r="AG138" s="300" t="str">
        <f t="shared" si="20"/>
        <v>RXF</v>
      </c>
      <c r="AH138" s="304">
        <f>AH$6+0.3</f>
        <v>4.3</v>
      </c>
      <c r="AJ138" s="300">
        <f ca="1">IF(ISNA($W$14),NA(),VLOOKUP(AG138,View_Indicators!$AG$9:$AI$129,3,FALSE))</f>
        <v>0.17604</v>
      </c>
      <c r="AL138" s="299">
        <f t="shared" ca="1" si="19"/>
        <v>0.11848</v>
      </c>
      <c r="AM138" s="299"/>
    </row>
    <row r="139" spans="32:42">
      <c r="AG139" s="300" t="str">
        <f t="shared" si="20"/>
        <v/>
      </c>
      <c r="AH139" s="304">
        <f>AH$6-0.3</f>
        <v>3.7</v>
      </c>
      <c r="AJ139" s="300" t="e">
        <f>IF(ISNA($W$14),NA(),VLOOKUP(AG139,View_Indicators!$AG$9:$AI$129,3,FALSE))</f>
        <v>#N/A</v>
      </c>
      <c r="AL139" s="299">
        <f t="shared" ca="1" si="19"/>
        <v>0.11848</v>
      </c>
      <c r="AM139" s="299"/>
    </row>
    <row r="140" spans="32:42">
      <c r="AG140" s="300" t="str">
        <f t="shared" si="20"/>
        <v/>
      </c>
      <c r="AH140" s="304">
        <f>AH$6+0.4</f>
        <v>4.4000000000000004</v>
      </c>
      <c r="AJ140" s="300" t="e">
        <f>IF(ISNA($W$14),NA(),VLOOKUP(AG140,View_Indicators!$AG$9:$AI$129,3,FALSE))</f>
        <v>#N/A</v>
      </c>
      <c r="AL140" s="299">
        <f t="shared" ca="1" si="19"/>
        <v>0.11848</v>
      </c>
      <c r="AM140" s="299"/>
    </row>
    <row r="141" spans="32:42">
      <c r="AG141" s="300" t="str">
        <f t="shared" si="20"/>
        <v/>
      </c>
      <c r="AH141" s="304">
        <f>AH$6-0.4</f>
        <v>3.6</v>
      </c>
      <c r="AJ141" s="300" t="e">
        <f>IF(ISNA($W$14),NA(),VLOOKUP(AG141,View_Indicators!$AG$9:$AI$129,3,FALSE))</f>
        <v>#N/A</v>
      </c>
      <c r="AL141" s="299">
        <f t="shared" ca="1" si="19"/>
        <v>0.11848</v>
      </c>
      <c r="AM141" s="299"/>
    </row>
    <row r="142" spans="32:42">
      <c r="AG142" s="300" t="str">
        <f t="shared" si="20"/>
        <v/>
      </c>
      <c r="AH142" s="304">
        <f>AH$6+0.5</f>
        <v>4.5</v>
      </c>
      <c r="AJ142" s="300" t="e">
        <f>IF(ISNA($W$14),NA(),VLOOKUP(AG142,View_Indicators!$AG$9:$AI$129,3,FALSE))</f>
        <v>#N/A</v>
      </c>
      <c r="AL142" s="299">
        <f t="shared" ca="1" si="19"/>
        <v>0.11848</v>
      </c>
      <c r="AM142" s="299"/>
    </row>
    <row r="143" spans="32:42">
      <c r="AG143" s="300" t="str">
        <f t="shared" si="20"/>
        <v/>
      </c>
      <c r="AH143" s="304">
        <f>AH$6-0.5</f>
        <v>3.5</v>
      </c>
      <c r="AJ143" s="300" t="e">
        <f>IF(ISNA($W$14),NA(),VLOOKUP(AG143,View_Indicators!$AG$9:$AI$129,3,FALSE))</f>
        <v>#N/A</v>
      </c>
      <c r="AL143" s="299">
        <f t="shared" ca="1" si="19"/>
        <v>0.11848</v>
      </c>
      <c r="AM143" s="299"/>
    </row>
    <row r="144" spans="32:42">
      <c r="AG144" s="300" t="str">
        <f t="shared" si="20"/>
        <v/>
      </c>
      <c r="AH144" s="304">
        <f>AH$6+0.6</f>
        <v>4.5999999999999996</v>
      </c>
      <c r="AJ144" s="300" t="e">
        <f>IF(ISNA($W$14),NA(),VLOOKUP(AG144,View_Indicators!$AG$9:$AI$129,3,FALSE))</f>
        <v>#N/A</v>
      </c>
      <c r="AL144" s="299">
        <f t="shared" ca="1" si="19"/>
        <v>0.11848</v>
      </c>
      <c r="AM144" s="299"/>
    </row>
    <row r="145" spans="33:39">
      <c r="AG145" s="300" t="str">
        <f t="shared" si="20"/>
        <v/>
      </c>
      <c r="AH145" s="304">
        <f>AH$6-0.6</f>
        <v>3.4</v>
      </c>
      <c r="AJ145" s="300" t="e">
        <f>IF(ISNA($W$14),NA(),VLOOKUP(AG145,View_Indicators!$AG$9:$AI$129,3,FALSE))</f>
        <v>#N/A</v>
      </c>
      <c r="AL145" s="299">
        <f t="shared" ca="1" si="19"/>
        <v>0.11848</v>
      </c>
      <c r="AM145" s="299"/>
    </row>
    <row r="146" spans="33:39">
      <c r="AG146" s="302" t="str">
        <f>V10</f>
        <v>RCF</v>
      </c>
      <c r="AH146" s="311">
        <f>VLOOKUP(AG$146,View_Indicators!$AG$133:$AI$145,2,FALSE)</f>
        <v>4</v>
      </c>
      <c r="AI146" s="302"/>
      <c r="AK146" s="302">
        <f ca="1">IF(ISNA($W$14),NA(),VLOOKUP(AG$146,View_Indicators!$AG$9:$AI$129,3,FALSE))</f>
        <v>8.5620000000000002E-2</v>
      </c>
      <c r="AL146" s="299"/>
      <c r="AM146" s="302"/>
    </row>
  </sheetData>
  <mergeCells count="18">
    <mergeCell ref="C48:D48"/>
    <mergeCell ref="C49:D49"/>
    <mergeCell ref="C50:D50"/>
    <mergeCell ref="C51:D51"/>
    <mergeCell ref="C7:E7"/>
    <mergeCell ref="W11:Y11"/>
    <mergeCell ref="C12:E12"/>
    <mergeCell ref="C14:E14"/>
    <mergeCell ref="C46:D46"/>
    <mergeCell ref="C47:D47"/>
    <mergeCell ref="G12:H12"/>
    <mergeCell ref="G11:H11"/>
    <mergeCell ref="C57:D57"/>
    <mergeCell ref="C52:D52"/>
    <mergeCell ref="C53:D53"/>
    <mergeCell ref="C54:D54"/>
    <mergeCell ref="C55:D55"/>
    <mergeCell ref="C56:D56"/>
  </mergeCells>
  <conditionalFormatting sqref="B19:B37">
    <cfRule type="cellIs" dxfId="12" priority="1" operator="equal">
      <formula>$Y$14</formula>
    </cfRule>
  </conditionalFormatting>
  <conditionalFormatting sqref="B46:B58">
    <cfRule type="cellIs" dxfId="11" priority="7" operator="equal">
      <formula>$F$7</formula>
    </cfRule>
  </conditionalFormatting>
  <conditionalFormatting sqref="B46:C58">
    <cfRule type="cellIs" dxfId="10" priority="12" operator="equal">
      <formula>$C$7</formula>
    </cfRule>
  </conditionalFormatting>
  <conditionalFormatting sqref="C19:C27">
    <cfRule type="cellIs" dxfId="9" priority="6" operator="equal">
      <formula>$W$18</formula>
    </cfRule>
  </conditionalFormatting>
  <conditionalFormatting sqref="C28:C37">
    <cfRule type="cellIs" dxfId="8" priority="10" operator="equal">
      <formula>$Y$18</formula>
    </cfRule>
  </conditionalFormatting>
  <conditionalFormatting sqref="W21">
    <cfRule type="cellIs" dxfId="7" priority="3" operator="equal">
      <formula>$W$14</formula>
    </cfRule>
  </conditionalFormatting>
  <conditionalFormatting sqref="X21:X29">
    <cfRule type="cellIs" dxfId="6" priority="2" operator="equal">
      <formula>$W$18</formula>
    </cfRule>
    <cfRule type="cellIs" dxfId="5" priority="4" operator="equal">
      <formula>$W$14</formula>
    </cfRule>
  </conditionalFormatting>
  <hyperlinks>
    <hyperlink ref="D3" r:id="rId1" display="https://www.natcan.org.uk/audits/metastatic-breast/           " xr:uid="{FE04BF2D-FF63-47CC-A5DE-5553CD2A8FA3}"/>
  </hyperlinks>
  <pageMargins left="0.70866141732283472" right="0.70866141732283472" top="0.74803149606299213" bottom="0.74803149606299213" header="0.31496062992125984" footer="0.31496062992125984"/>
  <pageSetup paperSize="9" scale="70" fitToHeight="2" orientation="landscape" horizontalDpi="4294967293"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7D8703E-0A7E-417E-8946-649451F0E3FC}">
          <x14:formula1>
            <xm:f>Lists!$A$3:$A$122</xm:f>
          </x14:formula1>
          <xm:sqref>C7:E7</xm:sqref>
        </x14:dataValidation>
        <x14:dataValidation type="list" allowBlank="1" showInputMessage="1" showErrorMessage="1" xr:uid="{3CC9B10E-D020-480E-B5F9-A157BB10F172}">
          <x14:formula1>
            <xm:f>Lists!$A$152:$A$160</xm:f>
          </x14:formula1>
          <xm:sqref>C12:E12</xm:sqref>
        </x14:dataValidation>
        <x14:dataValidation type="list" allowBlank="1" showInputMessage="1" showErrorMessage="1" xr:uid="{650A1245-A93E-4387-8CF3-D8C2611E2CD2}">
          <x14:formula1>
            <xm:f>Lists!$C$163:$C$164</xm:f>
          </x14:formula1>
          <xm:sqref>C14:E14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24D3-5AAB-4ECD-9280-A72318317015}">
  <dimension ref="A1:I129"/>
  <sheetViews>
    <sheetView showGridLines="0" zoomScaleNormal="100" zoomScaleSheetLayoutView="100" workbookViewId="0">
      <selection activeCell="C9" sqref="C9:E9"/>
    </sheetView>
  </sheetViews>
  <sheetFormatPr defaultRowHeight="15"/>
  <cols>
    <col min="1" max="2" width="8.7109375" customWidth="1"/>
    <col min="3" max="3" width="42.7109375" customWidth="1"/>
    <col min="4" max="6" width="20.7109375" customWidth="1"/>
    <col min="7" max="9" width="8.7109375" customWidth="1"/>
  </cols>
  <sheetData>
    <row r="1" spans="2:8" s="20" customFormat="1" ht="12.75">
      <c r="C1" s="21"/>
      <c r="D1" s="54"/>
    </row>
    <row r="2" spans="2:8" s="20" customFormat="1" ht="15" customHeight="1">
      <c r="C2" s="21"/>
      <c r="D2" s="55" t="s">
        <v>404</v>
      </c>
    </row>
    <row r="3" spans="2:8" s="20" customFormat="1" ht="15" customHeight="1">
      <c r="C3" s="21"/>
      <c r="D3" s="55" t="s">
        <v>403</v>
      </c>
    </row>
    <row r="4" spans="2:8" s="20" customFormat="1" ht="15" customHeight="1">
      <c r="C4" s="21"/>
      <c r="D4" s="56" t="s">
        <v>405</v>
      </c>
    </row>
    <row r="5" spans="2:8" s="20" customFormat="1" ht="12.75">
      <c r="D5" s="54"/>
    </row>
    <row r="6" spans="2:8" s="20" customFormat="1" ht="12.75"/>
    <row r="7" spans="2:8" s="20" customFormat="1" ht="12.75"/>
    <row r="8" spans="2:8">
      <c r="B8" s="142"/>
      <c r="C8" s="148" t="s">
        <v>733</v>
      </c>
      <c r="D8" s="18"/>
    </row>
    <row r="9" spans="2:8">
      <c r="B9" s="142"/>
      <c r="C9" s="370" t="s">
        <v>114</v>
      </c>
      <c r="D9" s="370"/>
      <c r="E9" s="370"/>
    </row>
    <row r="10" spans="2:8" ht="15.75" thickBot="1">
      <c r="B10" s="142"/>
      <c r="C10" s="142"/>
      <c r="D10" s="142"/>
      <c r="E10" s="142"/>
      <c r="F10" s="142"/>
      <c r="G10" s="142"/>
      <c r="H10" s="18"/>
    </row>
    <row r="11" spans="2:8" ht="15" customHeight="1">
      <c r="B11" s="172"/>
      <c r="C11" s="171" t="str">
        <f>DataPatientCharacteristics!AI2</f>
        <v>This selected NHS organisation is within the West Yorkshire and Harrogate Cancer Alliance</v>
      </c>
      <c r="D11" s="171"/>
      <c r="E11" s="171"/>
      <c r="F11" s="171"/>
      <c r="G11" s="170"/>
      <c r="H11" s="18"/>
    </row>
    <row r="12" spans="2:8">
      <c r="B12" s="156"/>
      <c r="C12" s="142"/>
      <c r="D12" s="142"/>
      <c r="E12" s="142"/>
      <c r="F12" s="142"/>
      <c r="G12" s="168"/>
      <c r="H12" s="19"/>
    </row>
    <row r="13" spans="2:8" ht="30" customHeight="1">
      <c r="B13" s="318" t="str">
        <f>"Table 1:"</f>
        <v>Table 1:</v>
      </c>
      <c r="C13" s="378" t="str">
        <f>"Characteristics of people with evidence of metastatic breast cancer at initial diagnosis in England and Wales between Jan 2019 and Dec 2021"</f>
        <v>Characteristics of people with evidence of metastatic breast cancer at initial diagnosis in England and Wales between Jan 2019 and Dec 2021</v>
      </c>
      <c r="D13" s="378"/>
      <c r="E13" s="378"/>
      <c r="F13" s="378"/>
      <c r="G13" s="168"/>
      <c r="H13" s="19"/>
    </row>
    <row r="14" spans="2:8" ht="18.75">
      <c r="B14" s="167"/>
      <c r="C14" s="375" t="str">
        <f>"NAoMe de-novo cohort"</f>
        <v>NAoMe de-novo cohort</v>
      </c>
      <c r="D14" s="375"/>
      <c r="E14" s="375"/>
      <c r="F14" s="375"/>
      <c r="G14" s="168"/>
      <c r="H14" s="19"/>
    </row>
    <row r="15" spans="2:8" ht="29.25" customHeight="1">
      <c r="B15" s="167"/>
      <c r="C15" s="376" t="str">
        <f>"This cohort is all people diagnosed with breast cancer with either stage 4 recorded at diagnosis or metastatic breast cancer recorded in HESAPC data within 12 months of diagnosis."</f>
        <v>This cohort is all people diagnosed with breast cancer with either stage 4 recorded at diagnosis or metastatic breast cancer recorded in HESAPC data within 12 months of diagnosis.</v>
      </c>
      <c r="D15" s="376"/>
      <c r="E15" s="376"/>
      <c r="F15" s="376"/>
      <c r="G15" s="168"/>
      <c r="H15" s="19"/>
    </row>
    <row r="16" spans="2:8">
      <c r="B16" s="156"/>
      <c r="C16" s="142"/>
      <c r="D16" s="142"/>
      <c r="E16" s="142"/>
      <c r="F16" s="142"/>
      <c r="G16" s="155"/>
      <c r="H16" s="18"/>
    </row>
    <row r="17" spans="2:8">
      <c r="B17" s="156"/>
      <c r="C17" s="373" t="s">
        <v>732</v>
      </c>
      <c r="D17" s="284" t="s">
        <v>905</v>
      </c>
      <c r="E17" s="284" t="s">
        <v>727</v>
      </c>
      <c r="F17" s="285" t="s">
        <v>904</v>
      </c>
      <c r="G17" s="155"/>
      <c r="H17" s="18"/>
    </row>
    <row r="18" spans="2:8" ht="30">
      <c r="B18" s="167"/>
      <c r="C18" s="374"/>
      <c r="D18" s="141" t="s">
        <v>726</v>
      </c>
      <c r="E18" s="141" t="s">
        <v>726</v>
      </c>
      <c r="F18" s="140" t="s">
        <v>726</v>
      </c>
      <c r="G18" s="155"/>
      <c r="H18" s="18"/>
    </row>
    <row r="19" spans="2:8">
      <c r="B19" s="167"/>
      <c r="C19" s="138" t="str">
        <f>DataPatientCharacteristics!AI3</f>
        <v>YEAR OF DIAGNOSIS</v>
      </c>
      <c r="D19" s="17" t="str">
        <f>DataPatientCharacteristics!AJ3</f>
        <v/>
      </c>
      <c r="E19" s="17" t="str">
        <f>DataPatientCharacteristics!AK3</f>
        <v/>
      </c>
      <c r="F19" s="25" t="str">
        <f>DataPatientCharacteristics!AL3</f>
        <v/>
      </c>
      <c r="G19" s="155"/>
      <c r="H19" s="18"/>
    </row>
    <row r="20" spans="2:8">
      <c r="B20" s="167"/>
      <c r="C20" s="139">
        <f>DataPatientCharacteristics!AI4</f>
        <v>2019</v>
      </c>
      <c r="D20" s="15" t="str">
        <f>DataPatientCharacteristics!AJ4</f>
        <v>43 (39.4%)</v>
      </c>
      <c r="E20" s="15" t="str">
        <f>DataPatientCharacteristics!AK4</f>
        <v>116 (32.4%)</v>
      </c>
      <c r="F20" s="169" t="str">
        <f>DataPatientCharacteristics!AL4</f>
        <v>3,494 (32.8%)</v>
      </c>
      <c r="G20" s="155"/>
      <c r="H20" s="18"/>
    </row>
    <row r="21" spans="2:8">
      <c r="B21" s="167"/>
      <c r="C21" s="139">
        <f>DataPatientCharacteristics!AI5</f>
        <v>2020</v>
      </c>
      <c r="D21" s="15" t="str">
        <f>DataPatientCharacteristics!AJ5</f>
        <v>36 (33.0%)</v>
      </c>
      <c r="E21" s="15" t="str">
        <f>DataPatientCharacteristics!AK5</f>
        <v>113 (31.6%)</v>
      </c>
      <c r="F21" s="169" t="str">
        <f>DataPatientCharacteristics!AL5</f>
        <v>3,387 (31.8%)</v>
      </c>
      <c r="G21" s="155"/>
      <c r="H21" s="18"/>
    </row>
    <row r="22" spans="2:8">
      <c r="B22" s="167"/>
      <c r="C22" s="213">
        <f>DataPatientCharacteristics!AI6</f>
        <v>2021</v>
      </c>
      <c r="D22" s="166" t="str">
        <f>DataPatientCharacteristics!AJ6</f>
        <v>30 (27.5%)</v>
      </c>
      <c r="E22" s="166" t="str">
        <f>DataPatientCharacteristics!AK6</f>
        <v>129 (36.0%)</v>
      </c>
      <c r="F22" s="165" t="str">
        <f>DataPatientCharacteristics!AL6</f>
        <v>3,780 (35.5%)</v>
      </c>
      <c r="G22" s="155"/>
      <c r="H22" s="18"/>
    </row>
    <row r="23" spans="2:8">
      <c r="B23" s="167"/>
      <c r="C23" s="138" t="str">
        <f>DataPatientCharacteristics!AI7</f>
        <v>AGE AT DIAGNOSIS</v>
      </c>
      <c r="D23" s="17" t="str">
        <f>DataPatientCharacteristics!AJ7</f>
        <v/>
      </c>
      <c r="E23" s="17" t="str">
        <f>DataPatientCharacteristics!AK7</f>
        <v/>
      </c>
      <c r="F23" s="25" t="str">
        <f>DataPatientCharacteristics!AL7</f>
        <v/>
      </c>
      <c r="G23" s="155"/>
      <c r="H23" s="18"/>
    </row>
    <row r="24" spans="2:8">
      <c r="B24" s="167"/>
      <c r="C24" s="136" t="str">
        <f>DataPatientCharacteristics!AI8</f>
        <v>18-29 yrs</v>
      </c>
      <c r="D24" s="15" t="str">
        <f>DataPatientCharacteristics!AJ8</f>
        <v>&lt;5 (1.8%)</v>
      </c>
      <c r="E24" s="15" t="str">
        <f>DataPatientCharacteristics!AK8</f>
        <v>&lt;5 (0.6%)</v>
      </c>
      <c r="F24" s="169" t="str">
        <f>DataPatientCharacteristics!AL8</f>
        <v>78 (0.7%)</v>
      </c>
      <c r="G24" s="155"/>
      <c r="H24" s="18"/>
    </row>
    <row r="25" spans="2:8">
      <c r="B25" s="167"/>
      <c r="C25" s="136" t="str">
        <f>DataPatientCharacteristics!AI9</f>
        <v>30-39 yrs</v>
      </c>
      <c r="D25" s="15" t="str">
        <f>DataPatientCharacteristics!AJ9</f>
        <v>10 (9.2%)</v>
      </c>
      <c r="E25" s="15" t="str">
        <f>DataPatientCharacteristics!AK9</f>
        <v>24 (6.7%)</v>
      </c>
      <c r="F25" s="169" t="str">
        <f>DataPatientCharacteristics!AL9</f>
        <v>542 (5.1%)</v>
      </c>
      <c r="G25" s="155"/>
      <c r="H25" s="18"/>
    </row>
    <row r="26" spans="2:8">
      <c r="B26" s="167"/>
      <c r="C26" s="136" t="str">
        <f>DataPatientCharacteristics!AI10</f>
        <v>40-49 yrs</v>
      </c>
      <c r="D26" s="15" t="str">
        <f>DataPatientCharacteristics!AJ10</f>
        <v>18 (16.5%)</v>
      </c>
      <c r="E26" s="15" t="str">
        <f>DataPatientCharacteristics!AK10</f>
        <v>54 (15.1%)</v>
      </c>
      <c r="F26" s="169" t="str">
        <f>DataPatientCharacteristics!AL10</f>
        <v>1,332 (12.5%)</v>
      </c>
      <c r="G26" s="155"/>
      <c r="H26" s="18"/>
    </row>
    <row r="27" spans="2:8">
      <c r="B27" s="167"/>
      <c r="C27" s="136" t="str">
        <f>DataPatientCharacteristics!AI11</f>
        <v>50-59 yrs</v>
      </c>
      <c r="D27" s="15" t="str">
        <f>DataPatientCharacteristics!AJ11</f>
        <v>19 (17.4%)</v>
      </c>
      <c r="E27" s="15" t="str">
        <f>DataPatientCharacteristics!AK11</f>
        <v>68 (19.0%)</v>
      </c>
      <c r="F27" s="169" t="str">
        <f>DataPatientCharacteristics!AL11</f>
        <v>2,022 (19.0%)</v>
      </c>
      <c r="G27" s="155"/>
      <c r="H27" s="18"/>
    </row>
    <row r="28" spans="2:8">
      <c r="B28" s="167"/>
      <c r="C28" s="136" t="str">
        <f>DataPatientCharacteristics!AI12</f>
        <v>60-69 yrs</v>
      </c>
      <c r="D28" s="15" t="str">
        <f>DataPatientCharacteristics!AJ12</f>
        <v>15 (13.8%)</v>
      </c>
      <c r="E28" s="15" t="str">
        <f>DataPatientCharacteristics!AK12</f>
        <v>62 (17.3%)</v>
      </c>
      <c r="F28" s="169" t="str">
        <f>DataPatientCharacteristics!AL12</f>
        <v>1,958 (18.4%)</v>
      </c>
      <c r="G28" s="155"/>
      <c r="H28" s="18"/>
    </row>
    <row r="29" spans="2:8">
      <c r="B29" s="167"/>
      <c r="C29" s="136" t="str">
        <f>DataPatientCharacteristics!AI13</f>
        <v>70-79 yrs</v>
      </c>
      <c r="D29" s="15" t="str">
        <f>DataPatientCharacteristics!AJ13</f>
        <v>27 (24.8%)</v>
      </c>
      <c r="E29" s="15" t="str">
        <f>DataPatientCharacteristics!AK13</f>
        <v>72 (20.1%)</v>
      </c>
      <c r="F29" s="169" t="str">
        <f>DataPatientCharacteristics!AL13</f>
        <v>2,528 (23.7%)</v>
      </c>
      <c r="G29" s="155"/>
      <c r="H29" s="18"/>
    </row>
    <row r="30" spans="2:8">
      <c r="B30" s="167"/>
      <c r="C30" s="132" t="str">
        <f>DataPatientCharacteristics!AI14</f>
        <v>80+ yrs</v>
      </c>
      <c r="D30" s="166" t="str">
        <f>DataPatientCharacteristics!AJ14</f>
        <v>18 (16.5%)</v>
      </c>
      <c r="E30" s="166" t="str">
        <f>DataPatientCharacteristics!AK14</f>
        <v>76 (21.2%)</v>
      </c>
      <c r="F30" s="165" t="str">
        <f>DataPatientCharacteristics!AL14</f>
        <v>2,201 (20.6%)</v>
      </c>
      <c r="G30" s="155"/>
      <c r="H30" s="18"/>
    </row>
    <row r="31" spans="2:8">
      <c r="B31" s="167"/>
      <c r="C31" s="138" t="str">
        <f>DataPatientCharacteristics!AI15</f>
        <v>GENDER</v>
      </c>
      <c r="D31" s="15" t="str">
        <f>DataPatientCharacteristics!AJ15</f>
        <v/>
      </c>
      <c r="E31" s="15" t="str">
        <f>DataPatientCharacteristics!AK15</f>
        <v/>
      </c>
      <c r="F31" s="169" t="str">
        <f>DataPatientCharacteristics!AL15</f>
        <v/>
      </c>
      <c r="G31" s="155"/>
      <c r="H31" s="18"/>
    </row>
    <row r="32" spans="2:8">
      <c r="B32" s="167"/>
      <c r="C32" s="136" t="str">
        <f>DataPatientCharacteristics!AI16</f>
        <v>Female</v>
      </c>
      <c r="D32" s="15" t="str">
        <f>DataPatientCharacteristics!AJ16</f>
        <v>107 (98.2%)</v>
      </c>
      <c r="E32" s="15" t="str">
        <f>DataPatientCharacteristics!AK16</f>
        <v>356 (99.4%)</v>
      </c>
      <c r="F32" s="169" t="str">
        <f>DataPatientCharacteristics!AL16</f>
        <v>10,555 (99.0%)</v>
      </c>
      <c r="G32" s="155"/>
      <c r="H32" s="18"/>
    </row>
    <row r="33" spans="2:8">
      <c r="B33" s="167"/>
      <c r="C33" s="132" t="str">
        <f>DataPatientCharacteristics!AI17</f>
        <v>Male</v>
      </c>
      <c r="D33" s="166" t="str">
        <f>DataPatientCharacteristics!AJ17</f>
        <v>&lt;5 (1.8%)</v>
      </c>
      <c r="E33" s="166" t="str">
        <f>DataPatientCharacteristics!AK17</f>
        <v>&lt;5 (0.6%)</v>
      </c>
      <c r="F33" s="165" t="str">
        <f>DataPatientCharacteristics!AL17</f>
        <v>106 (1.0%)</v>
      </c>
      <c r="G33" s="155"/>
      <c r="H33" s="18"/>
    </row>
    <row r="34" spans="2:8">
      <c r="B34" s="167"/>
      <c r="C34" s="164" t="str">
        <f>DataPatientCharacteristics!AI18</f>
        <v>ETHNIC GROUP</v>
      </c>
      <c r="D34" s="57" t="str">
        <f>DataPatientCharacteristics!AJ18</f>
        <v/>
      </c>
      <c r="E34" s="57" t="str">
        <f>DataPatientCharacteristics!AK18</f>
        <v/>
      </c>
      <c r="F34" s="162" t="str">
        <f>DataPatientCharacteristics!AL18</f>
        <v/>
      </c>
      <c r="G34" s="155"/>
      <c r="H34" s="18"/>
    </row>
    <row r="35" spans="2:8">
      <c r="B35" s="167"/>
      <c r="C35" s="163" t="str">
        <f>DataPatientCharacteristics!AI19</f>
        <v>Asian or Asian British</v>
      </c>
      <c r="D35" s="57" t="str">
        <f>DataPatientCharacteristics!AJ19</f>
        <v>7 (6.4%)</v>
      </c>
      <c r="E35" s="57" t="str">
        <f>DataPatientCharacteristics!AK19</f>
        <v>29 (8.5%)</v>
      </c>
      <c r="F35" s="162" t="str">
        <f>DataPatientCharacteristics!AL19</f>
        <v>463 (4.6%)</v>
      </c>
      <c r="G35" s="155"/>
      <c r="H35" s="18"/>
    </row>
    <row r="36" spans="2:8">
      <c r="B36" s="167"/>
      <c r="C36" s="163" t="str">
        <f>DataPatientCharacteristics!AI20</f>
        <v>Black or Black British</v>
      </c>
      <c r="D36" s="57" t="str">
        <f>DataPatientCharacteristics!AJ20</f>
        <v>&lt;5 (1.8%)</v>
      </c>
      <c r="E36" s="57" t="str">
        <f>DataPatientCharacteristics!AK20</f>
        <v>&lt;5 (0.6%)</v>
      </c>
      <c r="F36" s="162" t="str">
        <f>DataPatientCharacteristics!AL20</f>
        <v>331 (3.3%)</v>
      </c>
      <c r="G36" s="155"/>
      <c r="H36" s="18"/>
    </row>
    <row r="37" spans="2:8">
      <c r="B37" s="167"/>
      <c r="C37" s="163" t="str">
        <f>DataPatientCharacteristics!AI21</f>
        <v>Mixed</v>
      </c>
      <c r="D37" s="57" t="str">
        <f>DataPatientCharacteristics!AJ21</f>
        <v>0</v>
      </c>
      <c r="E37" s="57" t="str">
        <f>DataPatientCharacteristics!AK21</f>
        <v>&lt;5 (0.6%)</v>
      </c>
      <c r="F37" s="162" t="str">
        <f>DataPatientCharacteristics!AL21</f>
        <v>91 (0.9%)</v>
      </c>
      <c r="G37" s="155"/>
      <c r="H37" s="18"/>
    </row>
    <row r="38" spans="2:8">
      <c r="B38" s="167"/>
      <c r="C38" s="163" t="str">
        <f>DataPatientCharacteristics!AI22</f>
        <v>Other Ethnic Group</v>
      </c>
      <c r="D38" s="57" t="str">
        <f>DataPatientCharacteristics!AJ22</f>
        <v>&lt;5 (1.8%)</v>
      </c>
      <c r="E38" s="57" t="str">
        <f>DataPatientCharacteristics!AK22</f>
        <v>6 (1.8%)</v>
      </c>
      <c r="F38" s="162" t="str">
        <f>DataPatientCharacteristics!AL22</f>
        <v>215 (2.1%)</v>
      </c>
      <c r="G38" s="155"/>
      <c r="H38" s="18"/>
    </row>
    <row r="39" spans="2:8">
      <c r="B39" s="167"/>
      <c r="C39" s="163" t="str">
        <f>DataPatientCharacteristics!AI23</f>
        <v>White</v>
      </c>
      <c r="D39" s="57" t="str">
        <f>DataPatientCharacteristics!AJ23</f>
        <v>98 (89.9%)</v>
      </c>
      <c r="E39" s="57" t="str">
        <f>DataPatientCharacteristics!AK23</f>
        <v>302 (88.6%)</v>
      </c>
      <c r="F39" s="162" t="str">
        <f>DataPatientCharacteristics!AL23</f>
        <v>8,913 (89.0%)</v>
      </c>
      <c r="G39" s="155"/>
      <c r="H39" s="18"/>
    </row>
    <row r="40" spans="2:8">
      <c r="B40" s="167"/>
      <c r="C40" s="132" t="str">
        <f>DataPatientCharacteristics!AI24</f>
        <v>Unknown</v>
      </c>
      <c r="D40" s="166" t="str">
        <f>DataPatientCharacteristics!AJ24</f>
        <v>0</v>
      </c>
      <c r="E40" s="166" t="str">
        <f>DataPatientCharacteristics!AK24</f>
        <v>17</v>
      </c>
      <c r="F40" s="165" t="str">
        <f>DataPatientCharacteristics!AL24</f>
        <v>648</v>
      </c>
      <c r="G40" s="155"/>
      <c r="H40" s="18"/>
    </row>
    <row r="41" spans="2:8" ht="15" customHeight="1">
      <c r="B41" s="167"/>
      <c r="C41" s="138" t="str">
        <f>DataPatientCharacteristics!AI25</f>
        <v>INDEX OF MULTIPLE DEPRIVATION QUINTILE</v>
      </c>
      <c r="D41" s="17" t="str">
        <f>DataPatientCharacteristics!AJ25</f>
        <v/>
      </c>
      <c r="E41" t="str">
        <f>DataPatientCharacteristics!AK25</f>
        <v/>
      </c>
      <c r="F41" s="25" t="str">
        <f>DataPatientCharacteristics!AL25</f>
        <v/>
      </c>
      <c r="G41" s="168"/>
      <c r="H41" s="18"/>
    </row>
    <row r="42" spans="2:8">
      <c r="B42" s="167"/>
      <c r="C42" s="163" t="str">
        <f>DataPatientCharacteristics!AI26</f>
        <v>1 - most deprived</v>
      </c>
      <c r="D42" s="57" t="str">
        <f>DataPatientCharacteristics!AJ26</f>
        <v>33 (30.3%)</v>
      </c>
      <c r="E42" s="57" t="str">
        <f>DataPatientCharacteristics!AK26</f>
        <v>106 (29.6%)</v>
      </c>
      <c r="F42" s="162" t="str">
        <f>DataPatientCharacteristics!AL26</f>
        <v>1,888 (17.7%)</v>
      </c>
      <c r="G42" s="155"/>
      <c r="H42" s="18"/>
    </row>
    <row r="43" spans="2:8">
      <c r="B43" s="167"/>
      <c r="C43" s="163">
        <f>DataPatientCharacteristics!AI27</f>
        <v>2</v>
      </c>
      <c r="D43" s="57" t="str">
        <f>DataPatientCharacteristics!AJ27</f>
        <v>14 (12.8%)</v>
      </c>
      <c r="E43" s="57" t="str">
        <f>DataPatientCharacteristics!AK27</f>
        <v>60 (16.8%)</v>
      </c>
      <c r="F43" s="162" t="str">
        <f>DataPatientCharacteristics!AL27</f>
        <v>2,164 (20.3%)</v>
      </c>
      <c r="G43" s="155"/>
      <c r="H43" s="19"/>
    </row>
    <row r="44" spans="2:8">
      <c r="B44" s="167"/>
      <c r="C44" s="163">
        <f>DataPatientCharacteristics!AI28</f>
        <v>3</v>
      </c>
      <c r="D44" s="57" t="str">
        <f>DataPatientCharacteristics!AJ28</f>
        <v>20 (18.3%)</v>
      </c>
      <c r="E44" s="57" t="str">
        <f>DataPatientCharacteristics!AK28</f>
        <v>67 (18.7%)</v>
      </c>
      <c r="F44" s="162" t="str">
        <f>DataPatientCharacteristics!AL28</f>
        <v>2,220 (20.8%)</v>
      </c>
      <c r="G44" s="155"/>
      <c r="H44" s="18"/>
    </row>
    <row r="45" spans="2:8">
      <c r="B45" s="167"/>
      <c r="C45" s="163">
        <f>DataPatientCharacteristics!AI29</f>
        <v>4</v>
      </c>
      <c r="D45" s="57" t="str">
        <f>DataPatientCharacteristics!AJ29</f>
        <v>24 (22.0%)</v>
      </c>
      <c r="E45" s="57" t="str">
        <f>DataPatientCharacteristics!AK29</f>
        <v>75 (20.9%)</v>
      </c>
      <c r="F45" s="162" t="str">
        <f>DataPatientCharacteristics!AL29</f>
        <v>2,174 (20.4%)</v>
      </c>
      <c r="G45" s="155"/>
      <c r="H45" s="18"/>
    </row>
    <row r="46" spans="2:8">
      <c r="B46" s="167"/>
      <c r="C46" s="132" t="str">
        <f>DataPatientCharacteristics!AI30</f>
        <v>5 - least deprived</v>
      </c>
      <c r="D46" s="166" t="str">
        <f>DataPatientCharacteristics!AJ30</f>
        <v>18 (16.5%)</v>
      </c>
      <c r="E46" s="166" t="str">
        <f>DataPatientCharacteristics!AK30</f>
        <v>50 (14.0%)</v>
      </c>
      <c r="F46" s="165" t="str">
        <f>DataPatientCharacteristics!AL30</f>
        <v>2,215 (20.8%)</v>
      </c>
      <c r="G46" s="155"/>
      <c r="H46" s="18"/>
    </row>
    <row r="47" spans="2:8">
      <c r="B47" s="167"/>
      <c r="C47" s="164" t="str">
        <f>DataPatientCharacteristics!AI31</f>
        <v>SCARF INDEX*</v>
      </c>
      <c r="D47" s="57" t="str">
        <f>DataPatientCharacteristics!AJ31</f>
        <v/>
      </c>
      <c r="E47" s="57" t="str">
        <f>DataPatientCharacteristics!AK31</f>
        <v/>
      </c>
      <c r="F47" s="162" t="str">
        <f>DataPatientCharacteristics!AL31</f>
        <v/>
      </c>
      <c r="G47" s="155"/>
      <c r="H47" s="18"/>
    </row>
    <row r="48" spans="2:8">
      <c r="B48" s="167"/>
      <c r="C48" s="163" t="str">
        <f>DataPatientCharacteristics!AI32</f>
        <v>Fit</v>
      </c>
      <c r="D48" s="57" t="str">
        <f>DataPatientCharacteristics!AJ32</f>
        <v>67 (62.0%)</v>
      </c>
      <c r="E48" s="57" t="str">
        <f>DataPatientCharacteristics!AK32</f>
        <v>224 (62.7%)</v>
      </c>
      <c r="F48" s="162" t="str">
        <f>DataPatientCharacteristics!AL32</f>
        <v>6,420 (61.5%)</v>
      </c>
      <c r="G48" s="155"/>
      <c r="H48" s="18"/>
    </row>
    <row r="49" spans="2:8">
      <c r="B49" s="167"/>
      <c r="C49" s="163" t="str">
        <f>DataPatientCharacteristics!AI33</f>
        <v>Mild frailty</v>
      </c>
      <c r="D49" s="57" t="str">
        <f>DataPatientCharacteristics!AJ33</f>
        <v>15 (13.9%)</v>
      </c>
      <c r="E49" s="57" t="str">
        <f>DataPatientCharacteristics!AK33</f>
        <v>43 (12.0%)</v>
      </c>
      <c r="F49" s="162" t="str">
        <f>DataPatientCharacteristics!AL33</f>
        <v>1,473 (14.1%)</v>
      </c>
      <c r="G49" s="155"/>
      <c r="H49" s="18"/>
    </row>
    <row r="50" spans="2:8">
      <c r="B50" s="167"/>
      <c r="C50" s="163" t="str">
        <f>DataPatientCharacteristics!AI34</f>
        <v>Moderate frailty</v>
      </c>
      <c r="D50" s="57" t="str">
        <f>DataPatientCharacteristics!AJ34</f>
        <v>20 (18.5%)</v>
      </c>
      <c r="E50" s="57" t="str">
        <f>DataPatientCharacteristics!AK34</f>
        <v>53 (14.8%)</v>
      </c>
      <c r="F50" s="162" t="str">
        <f>DataPatientCharacteristics!AL34</f>
        <v>1,374 (13.2%)</v>
      </c>
      <c r="G50" s="155"/>
      <c r="H50" s="18"/>
    </row>
    <row r="51" spans="2:8">
      <c r="B51" s="167"/>
      <c r="C51" s="163" t="str">
        <f>DataPatientCharacteristics!AI35</f>
        <v>Severe frailty</v>
      </c>
      <c r="D51" s="57" t="str">
        <f>DataPatientCharacteristics!AJ35</f>
        <v>6 (5.6%)</v>
      </c>
      <c r="E51" s="57" t="str">
        <f>DataPatientCharacteristics!AK35</f>
        <v>37 (10.4%)</v>
      </c>
      <c r="F51" s="162" t="str">
        <f>DataPatientCharacteristics!AL35</f>
        <v>1,178 (11.3%)</v>
      </c>
      <c r="G51" s="155"/>
      <c r="H51" s="18"/>
    </row>
    <row r="52" spans="2:8">
      <c r="B52" s="167"/>
      <c r="C52" s="132" t="str">
        <f>DataPatientCharacteristics!AI36</f>
        <v>Not in HESAPC</v>
      </c>
      <c r="D52" s="166" t="str">
        <f>DataPatientCharacteristics!AJ36</f>
        <v>1</v>
      </c>
      <c r="E52" s="166" t="str">
        <f>DataPatientCharacteristics!AK36</f>
        <v>1</v>
      </c>
      <c r="F52" s="165" t="str">
        <f>DataPatientCharacteristics!AL36</f>
        <v>216</v>
      </c>
      <c r="G52" s="155"/>
      <c r="H52" s="18"/>
    </row>
    <row r="53" spans="2:8">
      <c r="B53" s="167"/>
      <c r="C53" s="164" t="str">
        <f>DataPatientCharacteristics!AI37</f>
        <v>CHARLSON COMORBIDITY SCORE</v>
      </c>
      <c r="D53" s="57" t="str">
        <f>DataPatientCharacteristics!AJ37</f>
        <v/>
      </c>
      <c r="E53" s="57" t="str">
        <f>DataPatientCharacteristics!AK37</f>
        <v/>
      </c>
      <c r="F53" s="162" t="str">
        <f>DataPatientCharacteristics!AL37</f>
        <v/>
      </c>
      <c r="G53" s="155"/>
      <c r="H53" s="18"/>
    </row>
    <row r="54" spans="2:8">
      <c r="B54" s="167"/>
      <c r="C54" s="163" t="str">
        <f>DataPatientCharacteristics!AI38</f>
        <v>0</v>
      </c>
      <c r="D54" s="57" t="str">
        <f>DataPatientCharacteristics!AJ38</f>
        <v>79 (73.1%)</v>
      </c>
      <c r="E54" s="57" t="str">
        <f>DataPatientCharacteristics!AK38</f>
        <v>256 (71.7%)</v>
      </c>
      <c r="F54" s="162" t="str">
        <f>DataPatientCharacteristics!AL38</f>
        <v>7,648 (73.2%)</v>
      </c>
      <c r="G54" s="155"/>
      <c r="H54" s="18"/>
    </row>
    <row r="55" spans="2:8">
      <c r="B55" s="167"/>
      <c r="C55" s="163" t="str">
        <f>DataPatientCharacteristics!AI39</f>
        <v>1</v>
      </c>
      <c r="D55" s="57" t="str">
        <f>DataPatientCharacteristics!AJ39</f>
        <v>19 (17.6%)</v>
      </c>
      <c r="E55" s="57" t="str">
        <f>DataPatientCharacteristics!AK39</f>
        <v>54 (15.1%)</v>
      </c>
      <c r="F55" s="162" t="str">
        <f>DataPatientCharacteristics!AL39</f>
        <v>1,582 (15.1%)</v>
      </c>
      <c r="G55" s="155"/>
      <c r="H55" s="18"/>
    </row>
    <row r="56" spans="2:8">
      <c r="B56" s="167"/>
      <c r="C56" s="163" t="str">
        <f>DataPatientCharacteristics!AI40</f>
        <v>2+</v>
      </c>
      <c r="D56" s="57" t="str">
        <f>DataPatientCharacteristics!AJ40</f>
        <v>10 (9.3%)</v>
      </c>
      <c r="E56" s="57" t="str">
        <f>DataPatientCharacteristics!AK40</f>
        <v>47 (13.2%)</v>
      </c>
      <c r="F56" s="162" t="str">
        <f>DataPatientCharacteristics!AL40</f>
        <v>1,215 (11.6%)</v>
      </c>
      <c r="G56" s="155"/>
      <c r="H56" s="18"/>
    </row>
    <row r="57" spans="2:8">
      <c r="B57" s="167"/>
      <c r="C57" s="132" t="str">
        <f>DataPatientCharacteristics!AI41</f>
        <v>Not in HESAPC</v>
      </c>
      <c r="D57" s="166" t="str">
        <f>DataPatientCharacteristics!AJ41</f>
        <v>1</v>
      </c>
      <c r="E57" s="166" t="str">
        <f>DataPatientCharacteristics!AK41</f>
        <v>1</v>
      </c>
      <c r="F57" s="165" t="str">
        <f>DataPatientCharacteristics!AL41</f>
        <v>216</v>
      </c>
      <c r="G57" s="155"/>
      <c r="H57" s="18"/>
    </row>
    <row r="58" spans="2:8">
      <c r="B58" s="167"/>
      <c r="C58" s="164" t="str">
        <f>DataPatientCharacteristics!AI42</f>
        <v>PERFORMANCE STATUS (PS)</v>
      </c>
      <c r="D58" s="57" t="str">
        <f>DataPatientCharacteristics!AJ42</f>
        <v/>
      </c>
      <c r="E58" s="57" t="str">
        <f>DataPatientCharacteristics!AK42</f>
        <v/>
      </c>
      <c r="F58" s="162" t="str">
        <f>DataPatientCharacteristics!AL42</f>
        <v/>
      </c>
      <c r="G58" s="155"/>
      <c r="H58" s="18"/>
    </row>
    <row r="59" spans="2:8">
      <c r="B59" s="167"/>
      <c r="C59" s="163" t="str">
        <f>DataPatientCharacteristics!AI43</f>
        <v>WHO PS 0</v>
      </c>
      <c r="D59" s="57" t="str">
        <f>DataPatientCharacteristics!AJ43</f>
        <v>81 (88.0%)</v>
      </c>
      <c r="E59" s="57" t="str">
        <f>DataPatientCharacteristics!AK43</f>
        <v>200 (77.5%)</v>
      </c>
      <c r="F59" s="162" t="str">
        <f>DataPatientCharacteristics!AL43</f>
        <v>4,189 (64.1%)</v>
      </c>
      <c r="G59" s="155"/>
      <c r="H59" s="18"/>
    </row>
    <row r="60" spans="2:8">
      <c r="B60" s="167"/>
      <c r="C60" s="163" t="str">
        <f>DataPatientCharacteristics!AI44</f>
        <v>WHO PS 1</v>
      </c>
      <c r="D60" s="57" t="str">
        <f>DataPatientCharacteristics!AJ44</f>
        <v>5 (5.4%)</v>
      </c>
      <c r="E60" s="57" t="str">
        <f>DataPatientCharacteristics!AK44</f>
        <v>22 (8.5%)</v>
      </c>
      <c r="F60" s="162" t="str">
        <f>DataPatientCharacteristics!AL44</f>
        <v>1,316 (20.2%)</v>
      </c>
      <c r="G60" s="155"/>
      <c r="H60" s="18"/>
    </row>
    <row r="61" spans="2:8">
      <c r="B61" s="167"/>
      <c r="C61" s="163" t="str">
        <f>DataPatientCharacteristics!AI45</f>
        <v>WHO PS 2</v>
      </c>
      <c r="D61" s="57" t="str">
        <f>DataPatientCharacteristics!AJ45</f>
        <v>&lt;5 (2.2%)</v>
      </c>
      <c r="E61" s="57" t="str">
        <f>DataPatientCharacteristics!AK45</f>
        <v>13 (5.0%)</v>
      </c>
      <c r="F61" s="162" t="str">
        <f>DataPatientCharacteristics!AL45</f>
        <v>566 (8.7%)</v>
      </c>
      <c r="G61" s="155"/>
      <c r="H61" s="18"/>
    </row>
    <row r="62" spans="2:8">
      <c r="B62" s="167"/>
      <c r="C62" s="163" t="str">
        <f>DataPatientCharacteristics!AI46</f>
        <v>WHO PS 3</v>
      </c>
      <c r="D62" s="57" t="str">
        <f>DataPatientCharacteristics!AJ46</f>
        <v>&lt;5 (2.2%)</v>
      </c>
      <c r="E62" s="57" t="str">
        <f>DataPatientCharacteristics!AK46</f>
        <v>16 (6.2%)</v>
      </c>
      <c r="F62" s="162" t="str">
        <f>DataPatientCharacteristics!AL46</f>
        <v>367 (5.6%)</v>
      </c>
      <c r="G62" s="155"/>
      <c r="H62" s="18"/>
    </row>
    <row r="63" spans="2:8">
      <c r="B63" s="167"/>
      <c r="C63" s="163" t="str">
        <f>DataPatientCharacteristics!AI47</f>
        <v>WHO PS 4</v>
      </c>
      <c r="D63" s="57" t="str">
        <f>DataPatientCharacteristics!AJ47</f>
        <v>&lt;5 (2.2%)</v>
      </c>
      <c r="E63" s="57" t="str">
        <f>DataPatientCharacteristics!AK47</f>
        <v>7 (2.7%)</v>
      </c>
      <c r="F63" s="162" t="str">
        <f>DataPatientCharacteristics!AL47</f>
        <v>92 (1.4%)</v>
      </c>
      <c r="G63" s="155"/>
      <c r="H63" s="18"/>
    </row>
    <row r="64" spans="2:8">
      <c r="B64" s="167"/>
      <c r="C64" s="163" t="str">
        <f>DataPatientCharacteristics!AI48</f>
        <v>WHO PS 5</v>
      </c>
      <c r="D64" s="57" t="str">
        <f>DataPatientCharacteristics!AJ48</f>
        <v>0</v>
      </c>
      <c r="E64" s="57" t="str">
        <f>DataPatientCharacteristics!AK48</f>
        <v>0</v>
      </c>
      <c r="F64" s="162" t="str">
        <f>DataPatientCharacteristics!AL48</f>
        <v>0</v>
      </c>
      <c r="G64" s="155"/>
      <c r="H64" s="18"/>
    </row>
    <row r="65" spans="2:8">
      <c r="B65" s="167"/>
      <c r="C65" s="132" t="str">
        <f>DataPatientCharacteristics!AI49</f>
        <v>Not recorded</v>
      </c>
      <c r="D65" s="166" t="str">
        <f>DataPatientCharacteristics!AJ49</f>
        <v>17</v>
      </c>
      <c r="E65" s="166" t="str">
        <f>DataPatientCharacteristics!AK49</f>
        <v>100</v>
      </c>
      <c r="F65" s="165" t="str">
        <f>DataPatientCharacteristics!AL49</f>
        <v>4,131</v>
      </c>
      <c r="G65" s="155"/>
      <c r="H65" s="18"/>
    </row>
    <row r="66" spans="2:8">
      <c r="B66" s="167"/>
      <c r="C66" s="164" t="str">
        <f>DataPatientCharacteristics!AI50</f>
        <v>STAGE</v>
      </c>
      <c r="D66" s="57" t="str">
        <f>DataPatientCharacteristics!AJ50</f>
        <v/>
      </c>
      <c r="E66" s="57" t="str">
        <f>DataPatientCharacteristics!AK50</f>
        <v/>
      </c>
      <c r="F66" s="162" t="str">
        <f>DataPatientCharacteristics!AL50</f>
        <v/>
      </c>
      <c r="G66" s="155"/>
      <c r="H66" s="18"/>
    </row>
    <row r="67" spans="2:8">
      <c r="B67" s="167"/>
      <c r="C67" s="163" t="str">
        <f>DataPatientCharacteristics!AI51</f>
        <v>Stage 0-3, with metastases in HESAPC</v>
      </c>
      <c r="D67" s="57" t="str">
        <f>DataPatientCharacteristics!AJ51</f>
        <v>26 (23.9%)</v>
      </c>
      <c r="E67" s="57" t="str">
        <f>DataPatientCharacteristics!AK51</f>
        <v>110 (34.9%)</v>
      </c>
      <c r="F67" s="162" t="str">
        <f>DataPatientCharacteristics!AL51</f>
        <v>3,361 (31.5%)</v>
      </c>
      <c r="G67" s="155"/>
      <c r="H67" s="18"/>
    </row>
    <row r="68" spans="2:8">
      <c r="B68" s="167"/>
      <c r="C68" s="163" t="str">
        <f>DataPatientCharacteristics!AI52</f>
        <v>Stage 4</v>
      </c>
      <c r="D68" s="57" t="str">
        <f>DataPatientCharacteristics!AJ52</f>
        <v>77 (70.6%)</v>
      </c>
      <c r="E68" s="57" t="str">
        <f>DataPatientCharacteristics!AK52</f>
        <v>205 (65.1%)</v>
      </c>
      <c r="F68" s="162" t="str">
        <f>DataPatientCharacteristics!AL52</f>
        <v>5,882 (55.2%)</v>
      </c>
      <c r="G68" s="155"/>
      <c r="H68" s="18"/>
    </row>
    <row r="69" spans="2:8">
      <c r="B69" s="156"/>
      <c r="C69" s="161" t="str">
        <f>DataPatientCharacteristics!AI53</f>
        <v>Missing stage, with metastases in HESAPC</v>
      </c>
      <c r="D69" s="160" t="str">
        <f>DataPatientCharacteristics!AJ53</f>
        <v>6 (5.5%)</v>
      </c>
      <c r="E69" s="160" t="str">
        <f>DataPatientCharacteristics!AK53</f>
        <v>43 (0.0%)</v>
      </c>
      <c r="F69" s="159" t="str">
        <f>DataPatientCharacteristics!AL53</f>
        <v>1,418 (13.3%)</v>
      </c>
      <c r="G69" s="155"/>
      <c r="H69" s="18"/>
    </row>
    <row r="70" spans="2:8">
      <c r="B70" s="156"/>
      <c r="C70" s="158"/>
      <c r="D70" s="157"/>
      <c r="E70" s="157"/>
      <c r="F70" s="157"/>
      <c r="G70" s="155"/>
      <c r="H70" s="18"/>
    </row>
    <row r="71" spans="2:8" ht="30" customHeight="1">
      <c r="B71" s="156"/>
      <c r="C71" s="379" t="s">
        <v>731</v>
      </c>
      <c r="D71" s="379"/>
      <c r="E71" s="379"/>
      <c r="F71" s="379"/>
      <c r="G71" s="155"/>
      <c r="H71" s="18"/>
    </row>
    <row r="72" spans="2:8">
      <c r="B72" s="156"/>
      <c r="C72" s="344" t="s">
        <v>730</v>
      </c>
      <c r="D72" s="344"/>
      <c r="E72" s="344"/>
      <c r="F72" s="344"/>
      <c r="G72" s="155"/>
      <c r="H72" s="18"/>
    </row>
    <row r="73" spans="2:8" ht="15.75" thickBot="1">
      <c r="B73" s="154"/>
      <c r="C73" s="153"/>
      <c r="D73" s="153"/>
      <c r="E73" s="153"/>
      <c r="F73" s="153"/>
      <c r="G73" s="152"/>
      <c r="H73" s="18"/>
    </row>
    <row r="74" spans="2:8">
      <c r="B74" s="122"/>
      <c r="C74" s="122"/>
      <c r="D74" s="122"/>
      <c r="E74" s="122"/>
      <c r="F74" s="122"/>
      <c r="G74" s="24"/>
      <c r="H74" s="18"/>
    </row>
    <row r="75" spans="2:8">
      <c r="B75" s="122"/>
      <c r="C75" s="122"/>
      <c r="D75" s="122"/>
      <c r="E75" s="122"/>
      <c r="F75" s="122"/>
      <c r="G75" s="24"/>
      <c r="H75" s="18"/>
    </row>
    <row r="76" spans="2:8">
      <c r="B76" s="122"/>
      <c r="C76" s="122"/>
      <c r="D76" s="122"/>
      <c r="E76" s="122"/>
      <c r="F76" s="122"/>
      <c r="G76" s="24"/>
      <c r="H76" s="18"/>
    </row>
    <row r="77" spans="2:8">
      <c r="B77" s="122"/>
      <c r="C77" s="122"/>
      <c r="D77" s="122"/>
      <c r="E77" s="122"/>
      <c r="F77" s="122"/>
      <c r="G77" s="24"/>
      <c r="H77" s="16"/>
    </row>
    <row r="78" spans="2:8">
      <c r="B78" s="122"/>
      <c r="C78" s="122"/>
      <c r="D78" s="122"/>
      <c r="E78" s="122"/>
      <c r="F78" s="122"/>
      <c r="G78" s="24"/>
      <c r="H78" s="16"/>
    </row>
    <row r="79" spans="2:8">
      <c r="B79" s="122"/>
      <c r="C79" s="148" t="s">
        <v>729</v>
      </c>
      <c r="D79" s="18"/>
      <c r="F79" s="122"/>
      <c r="G79" s="24"/>
      <c r="H79" s="16"/>
    </row>
    <row r="80" spans="2:8">
      <c r="B80" s="122"/>
      <c r="C80" s="370" t="str">
        <f>$C$9</f>
        <v>Leeds Teaching Hospitals NHS Trust</v>
      </c>
      <c r="D80" s="370"/>
      <c r="E80" s="370"/>
      <c r="F80" s="122"/>
      <c r="G80" s="24"/>
      <c r="H80" s="16"/>
    </row>
    <row r="81" spans="2:8" ht="15.75" thickBot="1">
      <c r="B81" s="122"/>
      <c r="C81" s="122"/>
      <c r="D81" s="122"/>
      <c r="E81" s="122"/>
      <c r="F81" s="122"/>
      <c r="G81" s="24"/>
      <c r="H81" s="16"/>
    </row>
    <row r="82" spans="2:8">
      <c r="B82" s="151"/>
      <c r="C82" s="150" t="str">
        <f>DataPatientCharacteristics!AI74</f>
        <v>This selected NHS organisation is within the West Yorkshire and Harrogate Cancer Alliance</v>
      </c>
      <c r="D82" s="150"/>
      <c r="E82" s="150"/>
      <c r="F82" s="150"/>
      <c r="G82" s="149"/>
      <c r="H82" s="18"/>
    </row>
    <row r="83" spans="2:8">
      <c r="B83" s="145"/>
      <c r="C83" s="148"/>
      <c r="D83" s="148"/>
      <c r="E83" s="148"/>
      <c r="F83" s="148"/>
      <c r="G83" s="146"/>
      <c r="H83" s="18"/>
    </row>
    <row r="84" spans="2:8" ht="30" customHeight="1">
      <c r="B84" s="147" t="s">
        <v>728</v>
      </c>
      <c r="C84" s="377" t="str">
        <f>"Characteristics of people with evidence of recurrent metastatic breast cancer in England and Wales between Jan 2019 and Dec 2021), with a primary diagnosis between Jan 2015 and Dec 2021"</f>
        <v>Characteristics of people with evidence of recurrent metastatic breast cancer in England and Wales between Jan 2019 and Dec 2021), with a primary diagnosis between Jan 2015 and Dec 2021</v>
      </c>
      <c r="D84" s="377"/>
      <c r="E84" s="377"/>
      <c r="F84" s="377"/>
      <c r="G84" s="146"/>
      <c r="H84" s="18"/>
    </row>
    <row r="85" spans="2:8" ht="18.75">
      <c r="B85" s="145"/>
      <c r="C85" s="144" t="str">
        <f>"NAoMe-recurrent cohort"</f>
        <v>NAoMe-recurrent cohort</v>
      </c>
      <c r="D85" s="143"/>
      <c r="E85" s="143"/>
      <c r="F85" s="143"/>
      <c r="G85" s="127"/>
      <c r="H85" s="19"/>
    </row>
    <row r="86" spans="2:8" ht="45" customHeight="1">
      <c r="B86" s="128"/>
      <c r="C86" s="376" t="str">
        <f>"This is the cohort of people diagnosed with breast cancer from Jan 2015 to Dec 2021 with stage recorded as 0-3,"&amp;" or missing, and no metastatic breast cancer recorded in HESAPC or PEDW data within 12 months of diagnosis; metastatic breast cancer was then recorded in HESAPC or PEDW 12 months or more after diagnosis, between Jan 2019 and Dec 2021"</f>
        <v>This is the cohort of people diagnosed with breast cancer from Jan 2015 to Dec 2021 with stage recorded as 0-3, or missing, and no metastatic breast cancer recorded in HESAPC or PEDW data within 12 months of diagnosis; metastatic breast cancer was then recorded in HESAPC or PEDW 12 months or more after diagnosis, between Jan 2019 and Dec 2021</v>
      </c>
      <c r="D86" s="376"/>
      <c r="E86" s="376"/>
      <c r="F86" s="376"/>
      <c r="G86" s="127"/>
      <c r="H86" s="19"/>
    </row>
    <row r="87" spans="2:8" ht="46.5" customHeight="1">
      <c r="B87" s="128"/>
      <c r="C87" s="377" t="s">
        <v>892</v>
      </c>
      <c r="D87" s="377"/>
      <c r="E87" s="377"/>
      <c r="F87" s="377"/>
      <c r="G87" s="127"/>
      <c r="H87" s="19"/>
    </row>
    <row r="88" spans="2:8">
      <c r="B88" s="128"/>
      <c r="C88" s="142"/>
      <c r="D88" s="142"/>
      <c r="E88" s="142"/>
      <c r="F88" s="142"/>
      <c r="G88" s="127"/>
      <c r="H88" s="19"/>
    </row>
    <row r="89" spans="2:8">
      <c r="B89" s="128"/>
      <c r="C89" s="373" t="s">
        <v>732</v>
      </c>
      <c r="D89" s="284" t="s">
        <v>741</v>
      </c>
      <c r="E89" s="284" t="s">
        <v>727</v>
      </c>
      <c r="F89" s="285" t="s">
        <v>267</v>
      </c>
      <c r="G89" s="127"/>
      <c r="H89" s="19"/>
    </row>
    <row r="90" spans="2:8" ht="30">
      <c r="B90" s="128"/>
      <c r="C90" s="374"/>
      <c r="D90" s="141" t="s">
        <v>726</v>
      </c>
      <c r="E90" s="141" t="s">
        <v>726</v>
      </c>
      <c r="F90" s="140" t="s">
        <v>726</v>
      </c>
      <c r="G90" s="127"/>
      <c r="H90" s="19"/>
    </row>
    <row r="91" spans="2:8">
      <c r="B91" s="128"/>
      <c r="C91" s="138" t="str">
        <f>DataPatientCharacteristics!AI75</f>
        <v>YEAR OF RECURRENCE*</v>
      </c>
      <c r="D91" s="17" t="str">
        <f>DataPatientCharacteristics!AJ75</f>
        <v/>
      </c>
      <c r="E91" s="17" t="str">
        <f>DataPatientCharacteristics!AK75</f>
        <v/>
      </c>
      <c r="F91" s="25" t="str">
        <f>DataPatientCharacteristics!AL75</f>
        <v/>
      </c>
      <c r="G91" s="127"/>
      <c r="H91" s="19"/>
    </row>
    <row r="92" spans="2:8">
      <c r="B92" s="128"/>
      <c r="C92" s="139">
        <f>DataPatientCharacteristics!AI76</f>
        <v>2019</v>
      </c>
      <c r="D92" s="28" t="str">
        <f>DataPatientCharacteristics!AJ76</f>
        <v>17 (34.0%)</v>
      </c>
      <c r="E92" s="28" t="str">
        <f>DataPatientCharacteristics!AK76</f>
        <v>62 (31.8%)</v>
      </c>
      <c r="F92" s="135" t="str">
        <f>DataPatientCharacteristics!AL76</f>
        <v>1,795 (31.7%)</v>
      </c>
      <c r="G92" s="127"/>
      <c r="H92" s="19"/>
    </row>
    <row r="93" spans="2:8">
      <c r="B93" s="128"/>
      <c r="C93" s="139">
        <f>DataPatientCharacteristics!AI77</f>
        <v>2020</v>
      </c>
      <c r="D93" s="28" t="str">
        <f>DataPatientCharacteristics!AJ77</f>
        <v>16 (32.0%)</v>
      </c>
      <c r="E93" s="28" t="str">
        <f>DataPatientCharacteristics!AK77</f>
        <v>67 (34.4%)</v>
      </c>
      <c r="F93" s="135" t="str">
        <f>DataPatientCharacteristics!AL77</f>
        <v>1,789 (31.6%)</v>
      </c>
      <c r="G93" s="127"/>
      <c r="H93" s="19"/>
    </row>
    <row r="94" spans="2:8">
      <c r="B94" s="128"/>
      <c r="C94" s="132">
        <f>DataPatientCharacteristics!AI78</f>
        <v>2021</v>
      </c>
      <c r="D94" s="131" t="str">
        <f>DataPatientCharacteristics!AJ78</f>
        <v>17 (34.0%)</v>
      </c>
      <c r="E94" s="131" t="str">
        <f>DataPatientCharacteristics!AK78</f>
        <v>66 (33.8%)</v>
      </c>
      <c r="F94" s="130" t="str">
        <f>DataPatientCharacteristics!AL78</f>
        <v>2,070 (36.6%)</v>
      </c>
      <c r="G94" s="127"/>
      <c r="H94" s="19"/>
    </row>
    <row r="95" spans="2:8" ht="30">
      <c r="B95" s="128"/>
      <c r="C95" s="164" t="str">
        <f>DataPatientCharacteristics!AI79</f>
        <v>AGE AT FIRST METASTASES RECORDED IN HESAPC or PEDW</v>
      </c>
      <c r="D95" s="28" t="str">
        <f>DataPatientCharacteristics!AJ79</f>
        <v/>
      </c>
      <c r="E95" s="28" t="str">
        <f>DataPatientCharacteristics!AK79</f>
        <v/>
      </c>
      <c r="F95" s="135" t="str">
        <f>DataPatientCharacteristics!AL79</f>
        <v/>
      </c>
      <c r="G95" s="127"/>
      <c r="H95" s="19"/>
    </row>
    <row r="96" spans="2:8">
      <c r="B96" s="128"/>
      <c r="C96" s="136" t="str">
        <f>DataPatientCharacteristics!AI80</f>
        <v>18-29 yrs</v>
      </c>
      <c r="D96" s="28" t="str">
        <f>DataPatientCharacteristics!AJ80</f>
        <v>0</v>
      </c>
      <c r="E96" s="28" t="str">
        <f>DataPatientCharacteristics!AK80</f>
        <v>&lt;5 (1.0%)</v>
      </c>
      <c r="F96" s="135" t="str">
        <f>DataPatientCharacteristics!AL80</f>
        <v>29 (0.5%)</v>
      </c>
      <c r="G96" s="127"/>
      <c r="H96" s="19"/>
    </row>
    <row r="97" spans="2:8">
      <c r="B97" s="128"/>
      <c r="C97" s="136" t="str">
        <f>DataPatientCharacteristics!AI81</f>
        <v>30-39 yrs</v>
      </c>
      <c r="D97" s="28" t="str">
        <f>DataPatientCharacteristics!AJ81</f>
        <v>&lt;5 (4.0%)</v>
      </c>
      <c r="E97" s="28" t="str">
        <f>DataPatientCharacteristics!AK81</f>
        <v>11 (5.6%)</v>
      </c>
      <c r="F97" s="135" t="str">
        <f>DataPatientCharacteristics!AL81</f>
        <v>299 (5.3%)</v>
      </c>
      <c r="G97" s="127"/>
      <c r="H97" s="19"/>
    </row>
    <row r="98" spans="2:8">
      <c r="B98" s="128"/>
      <c r="C98" s="136" t="str">
        <f>DataPatientCharacteristics!AI82</f>
        <v>40-49 yrs</v>
      </c>
      <c r="D98" s="28" t="str">
        <f>DataPatientCharacteristics!AJ82</f>
        <v>8 (16.0%)</v>
      </c>
      <c r="E98" s="28" t="str">
        <f>DataPatientCharacteristics!AK82</f>
        <v>22 (11.3%)</v>
      </c>
      <c r="F98" s="135" t="str">
        <f>DataPatientCharacteristics!AL82</f>
        <v>751 (13.3%)</v>
      </c>
      <c r="G98" s="127"/>
      <c r="H98" s="19"/>
    </row>
    <row r="99" spans="2:8">
      <c r="B99" s="128"/>
      <c r="C99" s="136" t="str">
        <f>DataPatientCharacteristics!AI83</f>
        <v>50-59 yrs</v>
      </c>
      <c r="D99" s="28" t="str">
        <f>DataPatientCharacteristics!AJ83</f>
        <v>10 (20.0%)</v>
      </c>
      <c r="E99" s="28" t="str">
        <f>DataPatientCharacteristics!AK83</f>
        <v>49 (25.1%)</v>
      </c>
      <c r="F99" s="135" t="str">
        <f>DataPatientCharacteristics!AL83</f>
        <v>1,246 (22.0%)</v>
      </c>
      <c r="G99" s="127"/>
      <c r="H99" s="19"/>
    </row>
    <row r="100" spans="2:8">
      <c r="B100" s="128"/>
      <c r="C100" s="136" t="str">
        <f>DataPatientCharacteristics!AI84</f>
        <v>60-69 yrs</v>
      </c>
      <c r="D100" s="28" t="str">
        <f>DataPatientCharacteristics!AJ84</f>
        <v>14 (28.0%)</v>
      </c>
      <c r="E100" s="28" t="str">
        <f>DataPatientCharacteristics!AK84</f>
        <v>37 (19.0%)</v>
      </c>
      <c r="F100" s="135" t="str">
        <f>DataPatientCharacteristics!AL84</f>
        <v>1,034 (18.3%)</v>
      </c>
      <c r="G100" s="127"/>
      <c r="H100" s="19"/>
    </row>
    <row r="101" spans="2:8">
      <c r="B101" s="128"/>
      <c r="C101" s="136" t="str">
        <f>DataPatientCharacteristics!AI85</f>
        <v>70-79 yrs</v>
      </c>
      <c r="D101" s="28" t="str">
        <f>DataPatientCharacteristics!AJ85</f>
        <v>10 (20.0%)</v>
      </c>
      <c r="E101" s="28" t="str">
        <f>DataPatientCharacteristics!AK85</f>
        <v>33 (16.9%)</v>
      </c>
      <c r="F101" s="135" t="str">
        <f>DataPatientCharacteristics!AL85</f>
        <v>1,115 (19.7%)</v>
      </c>
      <c r="G101" s="127"/>
      <c r="H101" s="19"/>
    </row>
    <row r="102" spans="2:8">
      <c r="B102" s="128"/>
      <c r="C102" s="132" t="str">
        <f>DataPatientCharacteristics!AI86</f>
        <v>80+ yrs</v>
      </c>
      <c r="D102" s="131" t="str">
        <f>DataPatientCharacteristics!AJ86</f>
        <v>6 (12.0%)</v>
      </c>
      <c r="E102" s="131" t="str">
        <f>DataPatientCharacteristics!AK86</f>
        <v>41 (21.0%)</v>
      </c>
      <c r="F102" s="130" t="str">
        <f>DataPatientCharacteristics!AL86</f>
        <v>1,180 (20.9%)</v>
      </c>
      <c r="G102" s="127"/>
      <c r="H102" s="19"/>
    </row>
    <row r="103" spans="2:8">
      <c r="B103" s="128"/>
      <c r="C103" s="138" t="str">
        <f>DataPatientCharacteristics!AI87</f>
        <v>GENDER</v>
      </c>
      <c r="D103" s="28" t="str">
        <f>DataPatientCharacteristics!AJ87</f>
        <v/>
      </c>
      <c r="E103" s="28" t="str">
        <f>DataPatientCharacteristics!AK87</f>
        <v/>
      </c>
      <c r="F103" s="135" t="str">
        <f>DataPatientCharacteristics!AL87</f>
        <v/>
      </c>
      <c r="G103" s="127"/>
      <c r="H103" s="19"/>
    </row>
    <row r="104" spans="2:8">
      <c r="B104" s="128"/>
      <c r="C104" s="136" t="str">
        <f>DataPatientCharacteristics!AI88</f>
        <v>Female</v>
      </c>
      <c r="D104" s="28" t="str">
        <f>DataPatientCharacteristics!AJ88</f>
        <v>50 (100.0%)</v>
      </c>
      <c r="E104" s="28" t="str">
        <f>DataPatientCharacteristics!AK88</f>
        <v>193 (99.0%)</v>
      </c>
      <c r="F104" s="135" t="str">
        <f>DataPatientCharacteristics!AL88</f>
        <v>5,610 (99.2%)</v>
      </c>
      <c r="G104" s="127"/>
      <c r="H104" s="19"/>
    </row>
    <row r="105" spans="2:8">
      <c r="B105" s="128"/>
      <c r="C105" s="132" t="str">
        <f>DataPatientCharacteristics!AI89</f>
        <v>Male</v>
      </c>
      <c r="D105" s="131" t="str">
        <f>DataPatientCharacteristics!AJ89</f>
        <v>0</v>
      </c>
      <c r="E105" s="131" t="str">
        <f>DataPatientCharacteristics!AK89</f>
        <v>&lt;5 (1.0%)</v>
      </c>
      <c r="F105" s="130" t="str">
        <f>DataPatientCharacteristics!AL89</f>
        <v>44 (0.8%)</v>
      </c>
      <c r="G105" s="127"/>
      <c r="H105" s="19"/>
    </row>
    <row r="106" spans="2:8">
      <c r="B106" s="128"/>
      <c r="C106" s="138" t="str">
        <f>DataPatientCharacteristics!AI90</f>
        <v>ETHNIC GROUP</v>
      </c>
      <c r="D106" s="28" t="str">
        <f>DataPatientCharacteristics!AJ90</f>
        <v/>
      </c>
      <c r="E106" s="28" t="str">
        <f>DataPatientCharacteristics!AK90</f>
        <v/>
      </c>
      <c r="F106" s="135" t="str">
        <f>DataPatientCharacteristics!AL90</f>
        <v/>
      </c>
      <c r="G106" s="127"/>
      <c r="H106" s="19"/>
    </row>
    <row r="107" spans="2:8">
      <c r="B107" s="128"/>
      <c r="C107" s="136" t="str">
        <f>DataPatientCharacteristics!AI91</f>
        <v>Asian or Asian British</v>
      </c>
      <c r="D107" s="28" t="str">
        <f>DataPatientCharacteristics!AJ91</f>
        <v>&lt;5 (4.0%)</v>
      </c>
      <c r="E107" s="28" t="str">
        <f>DataPatientCharacteristics!AK91</f>
        <v>18 (9.3%)</v>
      </c>
      <c r="F107" s="135" t="str">
        <f>DataPatientCharacteristics!AL91</f>
        <v>265 (4.8%)</v>
      </c>
      <c r="G107" s="127"/>
      <c r="H107" s="19"/>
    </row>
    <row r="108" spans="2:8">
      <c r="B108" s="128"/>
      <c r="C108" s="136" t="str">
        <f>DataPatientCharacteristics!AI92</f>
        <v>Black or Black British</v>
      </c>
      <c r="D108" s="28" t="str">
        <f>DataPatientCharacteristics!AJ92</f>
        <v>&lt;5 (4.0%)</v>
      </c>
      <c r="E108" s="28" t="str">
        <f>DataPatientCharacteristics!AK92</f>
        <v>5 (2.6%)</v>
      </c>
      <c r="F108" s="135" t="str">
        <f>DataPatientCharacteristics!AL92</f>
        <v>218 (3.9%)</v>
      </c>
      <c r="G108" s="127"/>
      <c r="H108" s="19"/>
    </row>
    <row r="109" spans="2:8">
      <c r="B109" s="128"/>
      <c r="C109" s="136" t="str">
        <f>DataPatientCharacteristics!AI93</f>
        <v>Mixed</v>
      </c>
      <c r="D109" s="28" t="str">
        <f>DataPatientCharacteristics!AJ93</f>
        <v>0</v>
      </c>
      <c r="E109" s="28" t="str">
        <f>DataPatientCharacteristics!AK93</f>
        <v>&lt;5 (1.0%)</v>
      </c>
      <c r="F109" s="135" t="str">
        <f>DataPatientCharacteristics!AL93</f>
        <v>43 (0.8%)</v>
      </c>
      <c r="G109" s="127"/>
      <c r="H109" s="19"/>
    </row>
    <row r="110" spans="2:8">
      <c r="B110" s="128"/>
      <c r="C110" s="136" t="str">
        <f>DataPatientCharacteristics!AI94</f>
        <v>Other Ethnic Group</v>
      </c>
      <c r="D110" s="28" t="str">
        <f>DataPatientCharacteristics!AJ94</f>
        <v>&lt;5 (4.0%)</v>
      </c>
      <c r="E110" s="28" t="str">
        <f>DataPatientCharacteristics!AK94</f>
        <v>&lt;5 (1.0%)</v>
      </c>
      <c r="F110" s="135" t="str">
        <f>DataPatientCharacteristics!AL94</f>
        <v>117 (2.1%)</v>
      </c>
      <c r="G110" s="127"/>
      <c r="H110" s="19"/>
    </row>
    <row r="111" spans="2:8">
      <c r="B111" s="128"/>
      <c r="C111" s="136" t="str">
        <f>DataPatientCharacteristics!AI95</f>
        <v>White</v>
      </c>
      <c r="D111" s="28" t="str">
        <f>DataPatientCharacteristics!AJ95</f>
        <v>44 (88.0%)</v>
      </c>
      <c r="E111" s="28" t="str">
        <f>DataPatientCharacteristics!AK95</f>
        <v>167 (86.1%)</v>
      </c>
      <c r="F111" s="135" t="str">
        <f>DataPatientCharacteristics!AL95</f>
        <v>4,883 (88.4%)</v>
      </c>
      <c r="G111" s="127"/>
      <c r="H111" s="19"/>
    </row>
    <row r="112" spans="2:8">
      <c r="B112" s="128"/>
      <c r="C112" s="132" t="str">
        <f>DataPatientCharacteristics!AI96</f>
        <v>Unknown</v>
      </c>
      <c r="D112" s="131" t="str">
        <f>DataPatientCharacteristics!AJ96</f>
        <v>0</v>
      </c>
      <c r="E112" s="131" t="str">
        <f>DataPatientCharacteristics!AK96</f>
        <v>1</v>
      </c>
      <c r="F112" s="130" t="str">
        <f>DataPatientCharacteristics!AL96</f>
        <v>128</v>
      </c>
      <c r="G112" s="127"/>
      <c r="H112" s="19"/>
    </row>
    <row r="113" spans="1:9">
      <c r="B113" s="128"/>
      <c r="C113" s="138" t="str">
        <f>DataPatientCharacteristics!AI97</f>
        <v>SITE OF METASTASES**</v>
      </c>
      <c r="D113" s="28" t="str">
        <f>DataPatientCharacteristics!AJ97</f>
        <v/>
      </c>
      <c r="E113" s="28" t="str">
        <f>DataPatientCharacteristics!AK97</f>
        <v/>
      </c>
      <c r="F113" s="135" t="str">
        <f>DataPatientCharacteristics!AL97</f>
        <v/>
      </c>
      <c r="G113" s="127"/>
      <c r="H113" s="19"/>
    </row>
    <row r="114" spans="1:9">
      <c r="B114" s="128"/>
      <c r="C114" s="136" t="str">
        <f>DataPatientCharacteristics!AI98</f>
        <v>Bone</v>
      </c>
      <c r="D114" s="28" t="str">
        <f>DataPatientCharacteristics!AJ98</f>
        <v>21 (42.0%)</v>
      </c>
      <c r="E114" s="28" t="str">
        <f>DataPatientCharacteristics!AK98</f>
        <v>94 (48.2%)</v>
      </c>
      <c r="F114" s="135" t="str">
        <f>DataPatientCharacteristics!AL98</f>
        <v>2,663 (47.1%)</v>
      </c>
      <c r="G114" s="127"/>
      <c r="H114" s="19"/>
    </row>
    <row r="115" spans="1:9">
      <c r="B115" s="128"/>
      <c r="C115" s="136" t="str">
        <f>DataPatientCharacteristics!AI99</f>
        <v>Brain</v>
      </c>
      <c r="D115" s="28" t="str">
        <f>DataPatientCharacteristics!AJ99</f>
        <v>9 (18.0%)</v>
      </c>
      <c r="E115" s="28" t="str">
        <f>DataPatientCharacteristics!AK99</f>
        <v>29 (14.9%)</v>
      </c>
      <c r="F115" s="135" t="str">
        <f>DataPatientCharacteristics!AL99</f>
        <v>624 (11.0%)</v>
      </c>
      <c r="G115" s="127"/>
      <c r="H115" s="19"/>
    </row>
    <row r="116" spans="1:9">
      <c r="B116" s="128"/>
      <c r="C116" s="136" t="str">
        <f>DataPatientCharacteristics!AI100</f>
        <v>Liver</v>
      </c>
      <c r="D116" s="28" t="str">
        <f>DataPatientCharacteristics!AJ100</f>
        <v>20 (40.0%)</v>
      </c>
      <c r="E116" s="28" t="str">
        <f>DataPatientCharacteristics!AK100</f>
        <v>70 (35.9%)</v>
      </c>
      <c r="F116" s="135" t="str">
        <f>DataPatientCharacteristics!AL100</f>
        <v>1,678 (29.7%)</v>
      </c>
      <c r="G116" s="127"/>
      <c r="H116" s="19"/>
    </row>
    <row r="117" spans="1:9">
      <c r="A117" s="126"/>
      <c r="B117" s="137"/>
      <c r="C117" s="136" t="str">
        <f>DataPatientCharacteristics!AI101</f>
        <v>Lung</v>
      </c>
      <c r="D117" s="28" t="str">
        <f>DataPatientCharacteristics!AJ101</f>
        <v>20 (40.0%)</v>
      </c>
      <c r="E117" s="28" t="str">
        <f>DataPatientCharacteristics!AK101</f>
        <v>66 (33.8%)</v>
      </c>
      <c r="F117" s="135" t="str">
        <f>DataPatientCharacteristics!AL101</f>
        <v>1,583 (28.0%)</v>
      </c>
      <c r="G117" s="134"/>
      <c r="H117" s="133"/>
    </row>
    <row r="118" spans="1:9">
      <c r="B118" s="128"/>
      <c r="C118" s="132" t="str">
        <f>DataPatientCharacteristics!AI102</f>
        <v>Other site</v>
      </c>
      <c r="D118" s="131" t="str">
        <f>DataPatientCharacteristics!AJ102</f>
        <v>20 (40.0%)</v>
      </c>
      <c r="E118" s="131" t="str">
        <f>DataPatientCharacteristics!AK102</f>
        <v>70 (35.9%)</v>
      </c>
      <c r="F118" s="130" t="str">
        <f>DataPatientCharacteristics!AL102</f>
        <v>2,215 (39.2%)</v>
      </c>
      <c r="G118" s="127"/>
      <c r="H118" s="19"/>
      <c r="I118" s="126"/>
    </row>
    <row r="119" spans="1:9">
      <c r="B119" s="128"/>
      <c r="C119" s="129"/>
      <c r="D119" s="17"/>
      <c r="E119" s="17"/>
      <c r="F119" s="17"/>
      <c r="G119" s="127"/>
      <c r="H119" s="19"/>
      <c r="I119" s="126"/>
    </row>
    <row r="120" spans="1:9" s="126" customFormat="1" ht="84.95" customHeight="1">
      <c r="A120"/>
      <c r="B120" s="128"/>
      <c r="C120" s="334" t="s">
        <v>910</v>
      </c>
      <c r="D120" s="334"/>
      <c r="E120" s="334"/>
      <c r="F120" s="334"/>
      <c r="G120" s="127"/>
      <c r="H120" s="19"/>
    </row>
    <row r="121" spans="1:9" s="126" customFormat="1" ht="30" customHeight="1">
      <c r="A121"/>
      <c r="B121" s="128"/>
      <c r="C121" s="334" t="s">
        <v>890</v>
      </c>
      <c r="D121" s="334"/>
      <c r="E121" s="334"/>
      <c r="F121" s="334"/>
      <c r="G121" s="127"/>
      <c r="H121" s="19"/>
    </row>
    <row r="122" spans="1:9" s="126" customFormat="1" ht="105" customHeight="1">
      <c r="A122"/>
      <c r="B122" s="128"/>
      <c r="C122" s="334" t="s">
        <v>891</v>
      </c>
      <c r="D122" s="334"/>
      <c r="E122" s="334"/>
      <c r="F122" s="334"/>
      <c r="G122" s="127"/>
      <c r="H122" s="19"/>
    </row>
    <row r="123" spans="1:9" s="126" customFormat="1" ht="15.75" thickBot="1">
      <c r="A123"/>
      <c r="B123" s="125"/>
      <c r="C123" s="124"/>
      <c r="D123" s="124"/>
      <c r="E123" s="124"/>
      <c r="F123" s="124"/>
      <c r="G123" s="123"/>
      <c r="H123" s="16"/>
      <c r="I123"/>
    </row>
    <row r="124" spans="1:9" s="126" customFormat="1" ht="90" customHeight="1">
      <c r="A124"/>
      <c r="B124" s="122"/>
      <c r="C124" s="122"/>
      <c r="D124" s="122"/>
      <c r="E124" s="122"/>
      <c r="F124" s="122"/>
      <c r="G124" s="24"/>
      <c r="H124" s="16"/>
      <c r="I124"/>
    </row>
    <row r="125" spans="1:9">
      <c r="B125" s="122"/>
      <c r="C125" s="122"/>
      <c r="D125" s="122"/>
      <c r="E125" s="122"/>
      <c r="F125" s="122"/>
      <c r="G125" s="24"/>
      <c r="H125" s="16"/>
    </row>
    <row r="126" spans="1:9">
      <c r="B126" s="122"/>
      <c r="C126" s="122"/>
      <c r="D126" s="122"/>
      <c r="E126" s="122"/>
      <c r="F126" s="122"/>
      <c r="G126" s="24"/>
      <c r="H126" s="16"/>
    </row>
    <row r="127" spans="1:9">
      <c r="B127" s="122"/>
      <c r="C127" s="122"/>
      <c r="D127" s="122"/>
      <c r="E127" s="122"/>
      <c r="F127" s="122"/>
      <c r="G127" s="24"/>
      <c r="H127" s="16"/>
    </row>
    <row r="128" spans="1:9">
      <c r="B128" s="122"/>
      <c r="C128" s="122"/>
      <c r="D128" s="122"/>
      <c r="E128" s="122"/>
      <c r="F128" s="122"/>
      <c r="G128" s="24"/>
      <c r="H128" s="16"/>
    </row>
    <row r="129" spans="2:8">
      <c r="B129" s="122"/>
      <c r="C129" s="122"/>
      <c r="D129" s="122"/>
      <c r="E129" s="122"/>
      <c r="F129" s="122"/>
      <c r="G129" s="24"/>
      <c r="H129" s="16"/>
    </row>
  </sheetData>
  <mergeCells count="15">
    <mergeCell ref="C120:F120"/>
    <mergeCell ref="C121:F121"/>
    <mergeCell ref="C71:F71"/>
    <mergeCell ref="C72:F72"/>
    <mergeCell ref="C122:F122"/>
    <mergeCell ref="C89:C90"/>
    <mergeCell ref="C87:F87"/>
    <mergeCell ref="C9:E9"/>
    <mergeCell ref="C17:C18"/>
    <mergeCell ref="C14:F14"/>
    <mergeCell ref="C15:F15"/>
    <mergeCell ref="C86:F86"/>
    <mergeCell ref="C80:E80"/>
    <mergeCell ref="C84:F84"/>
    <mergeCell ref="C13:F13"/>
  </mergeCells>
  <hyperlinks>
    <hyperlink ref="D3" r:id="rId1" display="https://www.natcan.org.uk/audits/metastatic-breast/           " xr:uid="{60FC802E-A612-4624-93CD-635EEF232358}"/>
    <hyperlink ref="D2" r:id="rId2" display="breastcanceraudits@rcseng.ac.uk           " xr:uid="{AFB20122-A316-4F79-8590-CBAF6CE70A92}"/>
    <hyperlink ref="C71:F71" r:id="rId3" display="Key: SCARF INDEX = Secondary Care Administrative Records Frailty Index." xr:uid="{8E2FF2BA-CFC3-45AC-A4F7-E9D67DB72CB6}"/>
  </hyperlinks>
  <printOptions horizontalCentered="1"/>
  <pageMargins left="0.70866141732283472" right="0.70866141732283472" top="0.74803149606299213" bottom="0.74803149606299213" header="0.31496062992125984" footer="0.31496062992125984"/>
  <pageSetup paperSize="9" scale="56" orientation="portrait" r:id="rId4"/>
  <headerFooter>
    <oddFooter>&amp;C&amp;F | &amp;A&amp;R&amp;P of &amp;N</oddFooter>
  </headerFooter>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AD4943E5-9341-4407-BE01-ABD9D67B7DAE}">
          <x14:formula1>
            <xm:f>Lists!$K$3:$K$122</xm:f>
          </x14:formula1>
          <xm:sqref>C9:E9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ADA8-8180-4FE7-8037-3E7F67B130BE}">
  <dimension ref="A1:AL9685"/>
  <sheetViews>
    <sheetView topLeftCell="M1" workbookViewId="0">
      <pane ySplit="1" topLeftCell="A68" activePane="bottomLeft" state="frozen"/>
      <selection pane="bottomLeft" activeCell="AA42" sqref="AA42"/>
    </sheetView>
  </sheetViews>
  <sheetFormatPr defaultRowHeight="15"/>
  <cols>
    <col min="1" max="1" width="17.28515625" bestFit="1" customWidth="1"/>
    <col min="9" max="9" width="18.5703125" customWidth="1"/>
    <col min="10" max="10" width="16.140625" customWidth="1"/>
    <col min="12" max="13" width="7.7109375" style="52" customWidth="1"/>
    <col min="15" max="16" width="7.7109375" style="52" customWidth="1"/>
    <col min="18" max="19" width="7.7109375" style="52" customWidth="1"/>
    <col min="20" max="21" width="9.140625" customWidth="1"/>
    <col min="22" max="22" width="11.28515625" customWidth="1"/>
    <col min="23" max="24" width="9.140625" customWidth="1"/>
    <col min="25" max="25" width="13.28515625" customWidth="1"/>
    <col min="26" max="26" width="18" customWidth="1"/>
    <col min="27" max="27" width="20.7109375" customWidth="1"/>
    <col min="28" max="34" width="9.140625" customWidth="1"/>
    <col min="35" max="35" width="21.140625" customWidth="1"/>
    <col min="36" max="38" width="14.7109375" customWidth="1"/>
    <col min="39" max="41" width="9.140625" customWidth="1"/>
  </cols>
  <sheetData>
    <row r="1" spans="1:38" ht="90">
      <c r="A1" s="10" t="s">
        <v>27</v>
      </c>
      <c r="B1" s="10" t="s">
        <v>427</v>
      </c>
      <c r="C1" s="10" t="s">
        <v>738</v>
      </c>
      <c r="D1" s="10" t="s">
        <v>21</v>
      </c>
      <c r="E1" s="10" t="s">
        <v>3</v>
      </c>
      <c r="F1" s="3" t="s">
        <v>0</v>
      </c>
      <c r="G1" s="3" t="s">
        <v>248</v>
      </c>
      <c r="H1" s="3" t="s">
        <v>249</v>
      </c>
      <c r="I1" s="49" t="s">
        <v>250</v>
      </c>
      <c r="J1" s="50" t="s">
        <v>251</v>
      </c>
      <c r="K1" s="50" t="s">
        <v>252</v>
      </c>
      <c r="L1" s="51" t="s">
        <v>253</v>
      </c>
      <c r="M1" s="51" t="s">
        <v>254</v>
      </c>
      <c r="N1" s="50" t="s">
        <v>255</v>
      </c>
      <c r="O1" s="51" t="s">
        <v>256</v>
      </c>
      <c r="P1" s="51" t="s">
        <v>257</v>
      </c>
      <c r="Q1" s="50" t="s">
        <v>258</v>
      </c>
      <c r="R1" s="51" t="s">
        <v>259</v>
      </c>
      <c r="S1" s="51" t="s">
        <v>271</v>
      </c>
      <c r="U1" s="3" t="s">
        <v>260</v>
      </c>
      <c r="V1" s="10" t="s">
        <v>4</v>
      </c>
      <c r="W1" s="12" t="s">
        <v>27</v>
      </c>
      <c r="X1" s="12" t="s">
        <v>0</v>
      </c>
      <c r="Y1" s="12" t="s">
        <v>2</v>
      </c>
      <c r="Z1" s="12" t="s">
        <v>296</v>
      </c>
      <c r="AA1" s="12" t="s">
        <v>306</v>
      </c>
      <c r="AB1" s="29" t="s">
        <v>261</v>
      </c>
      <c r="AC1" s="12" t="s">
        <v>262</v>
      </c>
      <c r="AD1" s="12" t="s">
        <v>263</v>
      </c>
      <c r="AE1" s="12" t="s">
        <v>264</v>
      </c>
      <c r="AF1" s="12" t="s">
        <v>265</v>
      </c>
      <c r="AG1" s="11" t="s">
        <v>266</v>
      </c>
      <c r="AI1" s="34"/>
      <c r="AJ1" s="12" t="s">
        <v>261</v>
      </c>
      <c r="AK1" s="12" t="s">
        <v>263</v>
      </c>
      <c r="AL1" s="11" t="s">
        <v>267</v>
      </c>
    </row>
    <row r="2" spans="1:38">
      <c r="A2" t="s">
        <v>28</v>
      </c>
      <c r="B2" t="s">
        <v>412</v>
      </c>
      <c r="C2" t="s">
        <v>440</v>
      </c>
      <c r="D2" t="s">
        <v>330</v>
      </c>
      <c r="E2" t="s">
        <v>29</v>
      </c>
      <c r="F2" t="s">
        <v>30</v>
      </c>
      <c r="G2">
        <v>3</v>
      </c>
      <c r="H2" t="s">
        <v>336</v>
      </c>
      <c r="I2" t="s">
        <v>326</v>
      </c>
      <c r="J2" t="s">
        <v>289</v>
      </c>
      <c r="K2">
        <v>0</v>
      </c>
      <c r="L2" s="52">
        <v>0</v>
      </c>
      <c r="N2">
        <v>2</v>
      </c>
      <c r="O2" s="52">
        <v>5.5900001898407936E-3</v>
      </c>
      <c r="Q2">
        <v>78</v>
      </c>
      <c r="R2" s="52">
        <v>7.3199998587369919E-3</v>
      </c>
      <c r="U2" s="41" t="s">
        <v>260</v>
      </c>
      <c r="V2" s="207" t="str">
        <f>IF(OR(X2 = "Aneurin Bevan University Health Board",
X2 = "Betsi Cadwaladr University Health Board",
X2 = "Cardiff and Vale University Health Board",
X2 = "Cwm Taf Morgannwg University Health Board",
X2 = "Hywel Dda University Health Board",
X2 = "Swansea Bay University Health Board"), "Wales", "")</f>
        <v/>
      </c>
      <c r="W2" s="42" t="s">
        <v>273</v>
      </c>
      <c r="X2" s="42" t="str">
        <f>View_Patient_Characteristics!$C$9</f>
        <v>Leeds Teaching Hospitals NHS Trust</v>
      </c>
      <c r="Y2" s="42"/>
      <c r="Z2" s="42"/>
      <c r="AB2" s="30"/>
      <c r="AC2" s="8"/>
      <c r="AD2" s="283" t="str">
        <f>IFERROR(VLOOKUP(X2, F:H, 3,0),0)</f>
        <v>West Yorkshire and Harrogate</v>
      </c>
      <c r="AE2" s="8"/>
      <c r="AF2" s="9"/>
      <c r="AG2" s="7"/>
      <c r="AI2" s="282" t="str">
        <f>IF($V$2 = "Wales", "", "This selected NHS organisation is within the "&amp;AD2 &amp;" Cancer Alliance")</f>
        <v>This selected NHS organisation is within the West Yorkshire and Harrogate Cancer Alliance</v>
      </c>
      <c r="AL2" s="33"/>
    </row>
    <row r="3" spans="1:38">
      <c r="A3" t="s">
        <v>28</v>
      </c>
      <c r="B3" t="s">
        <v>412</v>
      </c>
      <c r="C3" t="s">
        <v>440</v>
      </c>
      <c r="D3" t="s">
        <v>330</v>
      </c>
      <c r="E3" t="s">
        <v>29</v>
      </c>
      <c r="F3" t="s">
        <v>30</v>
      </c>
      <c r="G3">
        <v>3</v>
      </c>
      <c r="H3" t="s">
        <v>336</v>
      </c>
      <c r="I3" t="s">
        <v>326</v>
      </c>
      <c r="J3" t="s">
        <v>290</v>
      </c>
      <c r="K3">
        <v>2</v>
      </c>
      <c r="L3" s="52">
        <v>7.4069999158382416E-2</v>
      </c>
      <c r="N3">
        <v>24</v>
      </c>
      <c r="O3" s="52">
        <v>6.7039996385574341E-2</v>
      </c>
      <c r="Q3">
        <v>542</v>
      </c>
      <c r="R3" s="52">
        <v>5.0840001553297043E-2</v>
      </c>
      <c r="U3" s="41" t="s">
        <v>260</v>
      </c>
      <c r="V3" s="42"/>
      <c r="W3" s="42"/>
      <c r="X3" s="42"/>
      <c r="Y3" s="42"/>
      <c r="Z3" s="42"/>
      <c r="AA3" t="s">
        <v>297</v>
      </c>
      <c r="AB3" s="30"/>
      <c r="AC3" s="8"/>
      <c r="AD3" s="9"/>
      <c r="AE3" s="8"/>
      <c r="AF3" s="9"/>
      <c r="AG3" s="7"/>
      <c r="AI3" s="35" t="str">
        <f t="shared" ref="AI3" si="0">AA3</f>
        <v>YEAR OF DIAGNOSIS</v>
      </c>
      <c r="AJ3" s="36" t="str">
        <f>""</f>
        <v/>
      </c>
      <c r="AK3" s="36" t="str">
        <f>""</f>
        <v/>
      </c>
      <c r="AL3" s="37" t="str">
        <f>""</f>
        <v/>
      </c>
    </row>
    <row r="4" spans="1:38">
      <c r="A4" t="s">
        <v>28</v>
      </c>
      <c r="B4" t="s">
        <v>412</v>
      </c>
      <c r="C4" t="s">
        <v>440</v>
      </c>
      <c r="D4" t="s">
        <v>330</v>
      </c>
      <c r="E4" t="s">
        <v>29</v>
      </c>
      <c r="F4" t="s">
        <v>30</v>
      </c>
      <c r="G4">
        <v>3</v>
      </c>
      <c r="H4" t="s">
        <v>336</v>
      </c>
      <c r="I4" t="s">
        <v>326</v>
      </c>
      <c r="J4" t="s">
        <v>291</v>
      </c>
      <c r="K4">
        <v>5</v>
      </c>
      <c r="L4" s="52">
        <v>0.18519000709056849</v>
      </c>
      <c r="N4">
        <v>54</v>
      </c>
      <c r="O4" s="52">
        <v>0.15083999931812289</v>
      </c>
      <c r="Q4">
        <v>1332</v>
      </c>
      <c r="R4" s="52">
        <v>0.124940000474453</v>
      </c>
      <c r="U4" s="41" t="s">
        <v>260</v>
      </c>
      <c r="V4" s="42"/>
      <c r="W4" s="42" t="s">
        <v>28</v>
      </c>
      <c r="X4" s="42" t="str">
        <f>View_Patient_Characteristics!$C$9</f>
        <v>Leeds Teaching Hospitals NHS Trust</v>
      </c>
      <c r="Y4" s="42" t="s">
        <v>325</v>
      </c>
      <c r="Z4" s="42" t="s">
        <v>302</v>
      </c>
      <c r="AA4">
        <v>2019</v>
      </c>
      <c r="AB4" s="30">
        <f t="shared" ref="AB4:AB6" si="1">IFERROR(SUMIFS(K:K, $A:$A, $W4, $F:$F, $X4, $I:$I, $Y4, $J:$J, $Z4),0)</f>
        <v>43</v>
      </c>
      <c r="AC4" s="8">
        <f>IFERROR(SUMIFS(L:L, $A:$A, $W4, $F:$F, $X4, $I:$I, $Y4, $J:$J, $Z4),0)</f>
        <v>0.39449998736381531</v>
      </c>
      <c r="AD4" s="208">
        <f>IF($V$2="Wales", #N/A, IFERROR(SUMIFS(N:N, $A:$A, $W4, $F:$F, $X4, $I:$I, $Y4, $J:$J, $Z4),0))</f>
        <v>116</v>
      </c>
      <c r="AE4" s="209">
        <f>IF($V$2="Wales", #N/A, IFERROR(SUMIFS(O:O, $A:$A, $W4, $F:$F, $X4, $I:$I, $Y4, $J:$J, $Z4),0))</f>
        <v>0.32401999831199652</v>
      </c>
      <c r="AF4" s="9">
        <f t="shared" ref="AF4:AF6" si="2">IFERROR(SUMIFS(Q:Q, $A:$A, $W4, $F:$F, $X4, $I:$I, $Y4, $J:$J, $Z4),0)</f>
        <v>3494</v>
      </c>
      <c r="AG4" s="7">
        <f t="shared" ref="AG4:AG6" si="3">IFERROR(SUMIFS(R:R, $A:$A, $W4, $F:$F, $X4, $I:$I, $Y4, $J:$J, $Z4),0)</f>
        <v>0.32774001359939581</v>
      </c>
      <c r="AI4" s="35">
        <f t="shared" ref="AI4:AI6" si="4">AA4</f>
        <v>2019</v>
      </c>
      <c r="AJ4" s="17" t="str">
        <f t="shared" ref="AJ4:AJ6" si="5">IF(OR(AB4=1, AB4=2, AB4=3, AB4=4), "&lt;5",TEXT(AB4, "#,##0"))   &amp;    IF(AB4=0,"", " ("&amp;TEXT(ROUND(AC4*100,1), "#0.0")&amp;"%)")</f>
        <v>43 (39.4%)</v>
      </c>
      <c r="AK4" s="17" t="str">
        <f>IF($V$2 = "Wales", "N/A", IF(OR(AD4=1, AD4=2, AD4=3, AD4=4), "&lt;5", TEXT(AD4, "#,##0"))   &amp;   IF(AD4=0,"", " ("&amp;TEXT(ROUND(AE4*100,1), "#0.0")&amp;"%)"))</f>
        <v>116 (32.4%)</v>
      </c>
      <c r="AL4" s="25" t="str">
        <f t="shared" ref="AL4:AL6" si="6">IF(OR(AF4=1, AF4=2, AF4=3, AF4=4), "&lt;5", TEXT(AF4, "#,##0"))   &amp;   IF(AF4=0,"", " ("&amp;TEXT(ROUND(AG4*100,1), "#0.0")&amp;"%)")</f>
        <v>3,494 (32.8%)</v>
      </c>
    </row>
    <row r="5" spans="1:38">
      <c r="A5" t="s">
        <v>28</v>
      </c>
      <c r="B5" t="s">
        <v>412</v>
      </c>
      <c r="C5" t="s">
        <v>440</v>
      </c>
      <c r="D5" t="s">
        <v>330</v>
      </c>
      <c r="E5" t="s">
        <v>29</v>
      </c>
      <c r="F5" t="s">
        <v>30</v>
      </c>
      <c r="G5">
        <v>3</v>
      </c>
      <c r="H5" t="s">
        <v>336</v>
      </c>
      <c r="I5" t="s">
        <v>326</v>
      </c>
      <c r="J5" t="s">
        <v>292</v>
      </c>
      <c r="K5">
        <v>6</v>
      </c>
      <c r="L5" s="52">
        <v>0.22222000360488889</v>
      </c>
      <c r="N5">
        <v>68</v>
      </c>
      <c r="O5" s="52">
        <v>0.18994000554084781</v>
      </c>
      <c r="Q5">
        <v>2022</v>
      </c>
      <c r="R5" s="52">
        <v>0.18965999782085419</v>
      </c>
      <c r="U5" s="41" t="s">
        <v>260</v>
      </c>
      <c r="V5" s="42"/>
      <c r="W5" s="42" t="s">
        <v>28</v>
      </c>
      <c r="X5" s="42" t="str">
        <f>View_Patient_Characteristics!$C$9</f>
        <v>Leeds Teaching Hospitals NHS Trust</v>
      </c>
      <c r="Y5" s="42" t="s">
        <v>325</v>
      </c>
      <c r="Z5" s="42" t="s">
        <v>303</v>
      </c>
      <c r="AA5">
        <v>2020</v>
      </c>
      <c r="AB5" s="30">
        <f t="shared" si="1"/>
        <v>36</v>
      </c>
      <c r="AC5" s="8">
        <f t="shared" ref="AC5:AC6" si="7">IFERROR(SUMIFS(L:L, $A:$A, $W5, $F:$F, $X5, $I:$I, $Y5, $J:$J, $Z5),0)</f>
        <v>0.33028000593185419</v>
      </c>
      <c r="AD5" s="208">
        <f t="shared" ref="AD5:AD6" si="8">IF($V$2="Wales", #N/A, IFERROR(SUMIFS(N:N, $A:$A, $W5, $F:$F, $X5, $I:$I, $Y5, $J:$J, $Z5),0))</f>
        <v>113</v>
      </c>
      <c r="AE5" s="209">
        <f t="shared" ref="AE5:AE6" si="9">IF($V$2="Wales", #N/A, IFERROR(SUMIFS(O:O, $A:$A, $W5, $F:$F, $X5, $I:$I, $Y5, $J:$J, $Z5),0))</f>
        <v>0.31564000248909002</v>
      </c>
      <c r="AF5" s="9">
        <f t="shared" si="2"/>
        <v>3387</v>
      </c>
      <c r="AG5" s="7">
        <f t="shared" si="3"/>
        <v>0.31769999861717219</v>
      </c>
      <c r="AI5" s="35">
        <f t="shared" si="4"/>
        <v>2020</v>
      </c>
      <c r="AJ5" s="17" t="str">
        <f t="shared" si="5"/>
        <v>36 (33.0%)</v>
      </c>
      <c r="AK5" s="17" t="str">
        <f>IF($V$2 = "Wales", "N/A", IF(OR(AD5=1, AD5=2, AD5=3, AD5=4), "&lt;5", TEXT(AD5, "#,##0"))   &amp;   IF(AD5=0,"", " ("&amp;TEXT(ROUND(AE5*100,1), "#0.0")&amp;"%)"))</f>
        <v>113 (31.6%)</v>
      </c>
      <c r="AL5" s="25" t="str">
        <f t="shared" si="6"/>
        <v>3,387 (31.8%)</v>
      </c>
    </row>
    <row r="6" spans="1:38">
      <c r="A6" t="s">
        <v>28</v>
      </c>
      <c r="B6" t="s">
        <v>412</v>
      </c>
      <c r="C6" t="s">
        <v>440</v>
      </c>
      <c r="D6" t="s">
        <v>330</v>
      </c>
      <c r="E6" t="s">
        <v>29</v>
      </c>
      <c r="F6" t="s">
        <v>30</v>
      </c>
      <c r="G6">
        <v>3</v>
      </c>
      <c r="H6" t="s">
        <v>336</v>
      </c>
      <c r="I6" t="s">
        <v>326</v>
      </c>
      <c r="J6" t="s">
        <v>293</v>
      </c>
      <c r="K6">
        <v>2</v>
      </c>
      <c r="L6" s="52">
        <v>7.4069999158382416E-2</v>
      </c>
      <c r="N6">
        <v>62</v>
      </c>
      <c r="O6" s="52">
        <v>0.1731799989938736</v>
      </c>
      <c r="Q6">
        <v>1958</v>
      </c>
      <c r="R6" s="52">
        <v>0.18366000056266779</v>
      </c>
      <c r="U6" s="41" t="s">
        <v>260</v>
      </c>
      <c r="V6" s="42"/>
      <c r="W6" s="42" t="s">
        <v>28</v>
      </c>
      <c r="X6" s="42" t="str">
        <f>View_Patient_Characteristics!$C$9</f>
        <v>Leeds Teaching Hospitals NHS Trust</v>
      </c>
      <c r="Y6" s="42" t="s">
        <v>325</v>
      </c>
      <c r="Z6" s="42" t="s">
        <v>304</v>
      </c>
      <c r="AA6">
        <v>2021</v>
      </c>
      <c r="AB6" s="30">
        <f t="shared" si="1"/>
        <v>30</v>
      </c>
      <c r="AC6" s="8">
        <f t="shared" si="7"/>
        <v>0.27522999048233032</v>
      </c>
      <c r="AD6" s="208">
        <f t="shared" si="8"/>
        <v>129</v>
      </c>
      <c r="AE6" s="209">
        <f t="shared" si="9"/>
        <v>0.36033999919891357</v>
      </c>
      <c r="AF6" s="9">
        <f t="shared" si="2"/>
        <v>3780</v>
      </c>
      <c r="AG6" s="7">
        <f t="shared" si="3"/>
        <v>0.35455998778343201</v>
      </c>
      <c r="AI6" s="35">
        <f t="shared" si="4"/>
        <v>2021</v>
      </c>
      <c r="AJ6" s="17" t="str">
        <f t="shared" si="5"/>
        <v>30 (27.5%)</v>
      </c>
      <c r="AK6" s="17" t="str">
        <f>IF($V$2 = "Wales", "N/A", IF(OR(AD6=1, AD6=2, AD6=3, AD6=4), "&lt;5", TEXT(AD6, "#,##0"))   &amp;   IF(AD6=0,"", " ("&amp;TEXT(ROUND(AE6*100,1), "#0.0")&amp;"%)"))</f>
        <v>129 (36.0%)</v>
      </c>
      <c r="AL6" s="25" t="str">
        <f t="shared" si="6"/>
        <v>3,780 (35.5%)</v>
      </c>
    </row>
    <row r="7" spans="1:38">
      <c r="A7" t="s">
        <v>28</v>
      </c>
      <c r="B7" t="s">
        <v>412</v>
      </c>
      <c r="C7" t="s">
        <v>440</v>
      </c>
      <c r="D7" t="s">
        <v>330</v>
      </c>
      <c r="E7" t="s">
        <v>29</v>
      </c>
      <c r="F7" t="s">
        <v>30</v>
      </c>
      <c r="G7">
        <v>3</v>
      </c>
      <c r="H7" t="s">
        <v>336</v>
      </c>
      <c r="I7" t="s">
        <v>326</v>
      </c>
      <c r="J7" t="s">
        <v>294</v>
      </c>
      <c r="K7">
        <v>6</v>
      </c>
      <c r="L7" s="52">
        <v>0.22222000360488889</v>
      </c>
      <c r="N7">
        <v>72</v>
      </c>
      <c r="O7" s="52">
        <v>0.20112000405788419</v>
      </c>
      <c r="Q7">
        <v>2528</v>
      </c>
      <c r="R7" s="52">
        <v>0.2371300011873245</v>
      </c>
      <c r="U7" s="41" t="s">
        <v>260</v>
      </c>
      <c r="V7" s="42"/>
      <c r="W7" s="42"/>
      <c r="X7" s="42"/>
      <c r="Y7" s="42"/>
      <c r="Z7" s="42"/>
      <c r="AA7" t="s">
        <v>396</v>
      </c>
      <c r="AB7" s="30"/>
      <c r="AC7" s="8"/>
      <c r="AD7" s="9"/>
      <c r="AE7" s="8"/>
      <c r="AF7" s="9"/>
      <c r="AG7" s="7"/>
      <c r="AI7" s="35" t="str">
        <f t="shared" ref="AI7:AI52" si="10">AA7</f>
        <v>AGE AT DIAGNOSIS</v>
      </c>
      <c r="AJ7" s="36" t="str">
        <f>""</f>
        <v/>
      </c>
      <c r="AK7" s="36" t="str">
        <f>""</f>
        <v/>
      </c>
      <c r="AL7" s="37" t="str">
        <f>""</f>
        <v/>
      </c>
    </row>
    <row r="8" spans="1:38">
      <c r="A8" t="s">
        <v>28</v>
      </c>
      <c r="B8" t="s">
        <v>412</v>
      </c>
      <c r="C8" t="s">
        <v>440</v>
      </c>
      <c r="D8" t="s">
        <v>330</v>
      </c>
      <c r="E8" t="s">
        <v>29</v>
      </c>
      <c r="F8" t="s">
        <v>30</v>
      </c>
      <c r="G8">
        <v>3</v>
      </c>
      <c r="H8" t="s">
        <v>336</v>
      </c>
      <c r="I8" t="s">
        <v>326</v>
      </c>
      <c r="J8" t="s">
        <v>295</v>
      </c>
      <c r="K8">
        <v>6</v>
      </c>
      <c r="L8" s="52">
        <v>0.22222000360488889</v>
      </c>
      <c r="N8">
        <v>76</v>
      </c>
      <c r="O8" s="52">
        <v>0.21229000389575961</v>
      </c>
      <c r="Q8">
        <v>2201</v>
      </c>
      <c r="R8" s="52">
        <v>0.20645000040531161</v>
      </c>
      <c r="U8" s="41" t="s">
        <v>260</v>
      </c>
      <c r="V8" s="42"/>
      <c r="W8" s="42" t="s">
        <v>28</v>
      </c>
      <c r="X8" s="42" t="str">
        <f>View_Patient_Characteristics!$C$9</f>
        <v>Leeds Teaching Hospitals NHS Trust</v>
      </c>
      <c r="Y8" s="42" t="s">
        <v>326</v>
      </c>
      <c r="Z8" s="42" t="s">
        <v>289</v>
      </c>
      <c r="AA8" t="s">
        <v>289</v>
      </c>
      <c r="AB8" s="30">
        <f t="shared" ref="AB8:AB14" si="11">IFERROR(SUMIFS(K:K, $A:$A, $W8, $F:$F, $X8, $I:$I, $Y8, $J:$J, $Z8),0)</f>
        <v>2</v>
      </c>
      <c r="AC8" s="8">
        <f t="shared" ref="AC8:AC14" si="12">IFERROR(SUMIFS(L:L, $A:$A, $W8, $F:$F, $X8, $I:$I, $Y8, $J:$J, $Z8),0)</f>
        <v>1.8349999561905861E-2</v>
      </c>
      <c r="AD8" s="208">
        <f t="shared" ref="AD8:AD14" si="13">IF($V$2="Wales", #N/A, IFERROR(SUMIFS(N:N, $A:$A, $W8, $F:$F, $X8, $I:$I, $Y8, $J:$J, $Z8),0))</f>
        <v>2</v>
      </c>
      <c r="AE8" s="209">
        <f t="shared" ref="AE8:AE14" si="14">IF($V$2="Wales", #N/A, IFERROR(SUMIFS(O:O, $A:$A, $W8, $F:$F, $X8, $I:$I, $Y8, $J:$J, $Z8),0))</f>
        <v>5.5900001898407936E-3</v>
      </c>
      <c r="AF8" s="9">
        <f t="shared" ref="AF8:AF14" si="15">IFERROR(SUMIFS(Q:Q, $A:$A, $W8, $F:$F, $X8, $I:$I, $Y8, $J:$J, $Z8),0)</f>
        <v>78</v>
      </c>
      <c r="AG8" s="7">
        <f t="shared" ref="AG8:AG14" si="16">IFERROR(SUMIFS(R:R, $A:$A, $W8, $F:$F, $X8, $I:$I, $Y8, $J:$J, $Z8),0)</f>
        <v>7.3199998587369919E-3</v>
      </c>
      <c r="AI8" s="35" t="str">
        <f t="shared" si="10"/>
        <v>18-29 yrs</v>
      </c>
      <c r="AJ8" s="17" t="str">
        <f t="shared" ref="AJ8:AJ14" si="17">IF(OR(AB8=1, AB8=2, AB8=3, AB8=4), "&lt;5",TEXT(AB8, "#,##0"))   &amp;    IF(AB8=0,"", " ("&amp;TEXT(ROUND(AC8*100,1), "#0.0")&amp;"%)")</f>
        <v>&lt;5 (1.8%)</v>
      </c>
      <c r="AK8" s="17" t="str">
        <f t="shared" ref="AK8:AK14" si="18">IF($V$2 = "Wales", "N/A", IF(OR(AD8=1, AD8=2, AD8=3, AD8=4), "&lt;5", TEXT(AD8, "#,##0"))   &amp;   IF(AD8=0,"", " ("&amp;TEXT(ROUND(AE8*100,1), "#0.0")&amp;"%)"))</f>
        <v>&lt;5 (0.6%)</v>
      </c>
      <c r="AL8" s="25" t="str">
        <f t="shared" ref="AL8:AL14" si="19">IF(OR(AF8=1, AF8=2, AF8=3, AF8=4), "&lt;5", TEXT(AF8, "#,##0"))   &amp;   IF(AF8=0,"", " ("&amp;TEXT(ROUND(AG8*100,1), "#0.0")&amp;"%)")</f>
        <v>78 (0.7%)</v>
      </c>
    </row>
    <row r="9" spans="1:38">
      <c r="A9" t="s">
        <v>28</v>
      </c>
      <c r="B9" t="s">
        <v>412</v>
      </c>
      <c r="C9" t="s">
        <v>440</v>
      </c>
      <c r="D9" t="s">
        <v>330</v>
      </c>
      <c r="E9" t="s">
        <v>29</v>
      </c>
      <c r="F9" t="s">
        <v>30</v>
      </c>
      <c r="G9">
        <v>3</v>
      </c>
      <c r="H9" t="s">
        <v>336</v>
      </c>
      <c r="I9" t="s">
        <v>359</v>
      </c>
      <c r="J9" t="s">
        <v>14</v>
      </c>
      <c r="K9">
        <v>23</v>
      </c>
      <c r="L9" s="52">
        <v>0.85184997320175171</v>
      </c>
      <c r="M9" s="52">
        <v>0.85184997320175171</v>
      </c>
      <c r="N9">
        <v>256</v>
      </c>
      <c r="O9" s="52">
        <v>0.71508002281188965</v>
      </c>
      <c r="P9" s="52">
        <v>0.71709001064300537</v>
      </c>
      <c r="Q9">
        <v>7648</v>
      </c>
      <c r="R9" s="52">
        <v>0.71737998723983765</v>
      </c>
      <c r="S9" s="52">
        <v>0.73221999406814575</v>
      </c>
      <c r="U9" s="41" t="s">
        <v>260</v>
      </c>
      <c r="V9" s="42"/>
      <c r="W9" s="42" t="s">
        <v>28</v>
      </c>
      <c r="X9" s="42" t="str">
        <f>View_Patient_Characteristics!$C$9</f>
        <v>Leeds Teaching Hospitals NHS Trust</v>
      </c>
      <c r="Y9" s="42" t="s">
        <v>326</v>
      </c>
      <c r="Z9" s="42" t="s">
        <v>290</v>
      </c>
      <c r="AA9" t="s">
        <v>290</v>
      </c>
      <c r="AB9" s="30">
        <f t="shared" si="11"/>
        <v>10</v>
      </c>
      <c r="AC9" s="8">
        <f t="shared" si="12"/>
        <v>9.1739997267723083E-2</v>
      </c>
      <c r="AD9" s="208">
        <f t="shared" si="13"/>
        <v>24</v>
      </c>
      <c r="AE9" s="209">
        <f t="shared" si="14"/>
        <v>6.7039996385574341E-2</v>
      </c>
      <c r="AF9" s="9">
        <f t="shared" si="15"/>
        <v>542</v>
      </c>
      <c r="AG9" s="7">
        <f t="shared" si="16"/>
        <v>5.0840001553297043E-2</v>
      </c>
      <c r="AI9" s="35" t="str">
        <f t="shared" si="10"/>
        <v>30-39 yrs</v>
      </c>
      <c r="AJ9" s="17" t="str">
        <f t="shared" si="17"/>
        <v>10 (9.2%)</v>
      </c>
      <c r="AK9" s="17" t="str">
        <f t="shared" si="18"/>
        <v>24 (6.7%)</v>
      </c>
      <c r="AL9" s="25" t="str">
        <f t="shared" si="19"/>
        <v>542 (5.1%)</v>
      </c>
    </row>
    <row r="10" spans="1:38">
      <c r="A10" t="s">
        <v>28</v>
      </c>
      <c r="B10" t="s">
        <v>412</v>
      </c>
      <c r="C10" t="s">
        <v>440</v>
      </c>
      <c r="D10" t="s">
        <v>330</v>
      </c>
      <c r="E10" t="s">
        <v>29</v>
      </c>
      <c r="F10" t="s">
        <v>30</v>
      </c>
      <c r="G10">
        <v>3</v>
      </c>
      <c r="H10" t="s">
        <v>336</v>
      </c>
      <c r="I10" t="s">
        <v>359</v>
      </c>
      <c r="J10" t="s">
        <v>15</v>
      </c>
      <c r="K10">
        <v>2</v>
      </c>
      <c r="L10" s="52">
        <v>7.4069999158382416E-2</v>
      </c>
      <c r="M10" s="52">
        <v>7.4069999158382416E-2</v>
      </c>
      <c r="N10">
        <v>54</v>
      </c>
      <c r="O10" s="52">
        <v>0.15083999931812289</v>
      </c>
      <c r="P10" s="52">
        <v>0.15126000344753271</v>
      </c>
      <c r="Q10">
        <v>1582</v>
      </c>
      <c r="R10" s="52">
        <v>0.14838999509811401</v>
      </c>
      <c r="S10" s="52">
        <v>0.1514600068330765</v>
      </c>
      <c r="U10" s="41" t="s">
        <v>260</v>
      </c>
      <c r="V10" s="42"/>
      <c r="W10" s="42" t="s">
        <v>28</v>
      </c>
      <c r="X10" s="42" t="str">
        <f>View_Patient_Characteristics!$C$9</f>
        <v>Leeds Teaching Hospitals NHS Trust</v>
      </c>
      <c r="Y10" s="42" t="s">
        <v>326</v>
      </c>
      <c r="Z10" s="42" t="s">
        <v>291</v>
      </c>
      <c r="AA10" t="s">
        <v>291</v>
      </c>
      <c r="AB10" s="30">
        <f t="shared" si="11"/>
        <v>18</v>
      </c>
      <c r="AC10" s="8">
        <f t="shared" si="12"/>
        <v>0.1651400029659271</v>
      </c>
      <c r="AD10" s="208">
        <f t="shared" si="13"/>
        <v>54</v>
      </c>
      <c r="AE10" s="209">
        <f t="shared" si="14"/>
        <v>0.15083999931812289</v>
      </c>
      <c r="AF10" s="9">
        <f t="shared" si="15"/>
        <v>1332</v>
      </c>
      <c r="AG10" s="7">
        <f t="shared" si="16"/>
        <v>0.124940000474453</v>
      </c>
      <c r="AI10" s="35" t="str">
        <f t="shared" si="10"/>
        <v>40-49 yrs</v>
      </c>
      <c r="AJ10" s="17" t="str">
        <f t="shared" si="17"/>
        <v>18 (16.5%)</v>
      </c>
      <c r="AK10" s="17" t="str">
        <f t="shared" si="18"/>
        <v>54 (15.1%)</v>
      </c>
      <c r="AL10" s="25" t="str">
        <f t="shared" si="19"/>
        <v>1,332 (12.5%)</v>
      </c>
    </row>
    <row r="11" spans="1:38">
      <c r="A11" t="s">
        <v>28</v>
      </c>
      <c r="B11" t="s">
        <v>412</v>
      </c>
      <c r="C11" t="s">
        <v>440</v>
      </c>
      <c r="D11" t="s">
        <v>330</v>
      </c>
      <c r="E11" t="s">
        <v>29</v>
      </c>
      <c r="F11" t="s">
        <v>30</v>
      </c>
      <c r="G11">
        <v>3</v>
      </c>
      <c r="H11" t="s">
        <v>336</v>
      </c>
      <c r="I11" t="s">
        <v>359</v>
      </c>
      <c r="J11" t="s">
        <v>317</v>
      </c>
      <c r="K11">
        <v>2</v>
      </c>
      <c r="L11" s="52">
        <v>7.4069999158382416E-2</v>
      </c>
      <c r="M11" s="52">
        <v>7.4069999158382416E-2</v>
      </c>
      <c r="N11">
        <v>47</v>
      </c>
      <c r="O11" s="52">
        <v>0.1312800049781799</v>
      </c>
      <c r="P11" s="52">
        <v>0.1316500008106232</v>
      </c>
      <c r="Q11">
        <v>1215</v>
      </c>
      <c r="R11" s="52">
        <v>0.1139699965715408</v>
      </c>
      <c r="S11" s="52">
        <v>0.1163199990987778</v>
      </c>
      <c r="U11" s="41" t="s">
        <v>260</v>
      </c>
      <c r="V11" s="42"/>
      <c r="W11" s="42" t="s">
        <v>28</v>
      </c>
      <c r="X11" s="42" t="str">
        <f>View_Patient_Characteristics!$C$9</f>
        <v>Leeds Teaching Hospitals NHS Trust</v>
      </c>
      <c r="Y11" s="42" t="s">
        <v>326</v>
      </c>
      <c r="Z11" s="42" t="s">
        <v>292</v>
      </c>
      <c r="AA11" t="s">
        <v>292</v>
      </c>
      <c r="AB11" s="30">
        <f t="shared" si="11"/>
        <v>19</v>
      </c>
      <c r="AC11" s="8">
        <f t="shared" si="12"/>
        <v>0.17430999875068659</v>
      </c>
      <c r="AD11" s="208">
        <f t="shared" si="13"/>
        <v>68</v>
      </c>
      <c r="AE11" s="209">
        <f t="shared" si="14"/>
        <v>0.18994000554084781</v>
      </c>
      <c r="AF11" s="9">
        <f t="shared" si="15"/>
        <v>2022</v>
      </c>
      <c r="AG11" s="7">
        <f t="shared" si="16"/>
        <v>0.18965999782085419</v>
      </c>
      <c r="AI11" s="35" t="str">
        <f t="shared" si="10"/>
        <v>50-59 yrs</v>
      </c>
      <c r="AJ11" s="17" t="str">
        <f t="shared" si="17"/>
        <v>19 (17.4%)</v>
      </c>
      <c r="AK11" s="17" t="str">
        <f t="shared" si="18"/>
        <v>68 (19.0%)</v>
      </c>
      <c r="AL11" s="25" t="str">
        <f t="shared" si="19"/>
        <v>2,022 (19.0%)</v>
      </c>
    </row>
    <row r="12" spans="1:38">
      <c r="A12" t="s">
        <v>28</v>
      </c>
      <c r="B12" t="s">
        <v>412</v>
      </c>
      <c r="C12" t="s">
        <v>440</v>
      </c>
      <c r="D12" t="s">
        <v>330</v>
      </c>
      <c r="E12" t="s">
        <v>29</v>
      </c>
      <c r="F12" t="s">
        <v>30</v>
      </c>
      <c r="G12">
        <v>3</v>
      </c>
      <c r="H12" t="s">
        <v>336</v>
      </c>
      <c r="I12" t="s">
        <v>359</v>
      </c>
      <c r="J12" t="s">
        <v>270</v>
      </c>
      <c r="K12">
        <v>0</v>
      </c>
      <c r="L12" s="52">
        <v>0</v>
      </c>
      <c r="N12">
        <v>1</v>
      </c>
      <c r="O12" s="52">
        <v>2.79000005684793E-3</v>
      </c>
      <c r="Q12">
        <v>216</v>
      </c>
      <c r="R12" s="52">
        <v>2.0260000601410869E-2</v>
      </c>
      <c r="U12" s="41" t="s">
        <v>260</v>
      </c>
      <c r="V12" s="42"/>
      <c r="W12" s="42" t="s">
        <v>28</v>
      </c>
      <c r="X12" s="42" t="str">
        <f>View_Patient_Characteristics!$C$9</f>
        <v>Leeds Teaching Hospitals NHS Trust</v>
      </c>
      <c r="Y12" s="42" t="s">
        <v>326</v>
      </c>
      <c r="Z12" s="42" t="s">
        <v>293</v>
      </c>
      <c r="AA12" t="s">
        <v>293</v>
      </c>
      <c r="AB12" s="30">
        <f t="shared" si="11"/>
        <v>15</v>
      </c>
      <c r="AC12" s="8">
        <f t="shared" si="12"/>
        <v>0.13761000335216519</v>
      </c>
      <c r="AD12" s="208">
        <f t="shared" si="13"/>
        <v>62</v>
      </c>
      <c r="AE12" s="209">
        <f t="shared" si="14"/>
        <v>0.1731799989938736</v>
      </c>
      <c r="AF12" s="9">
        <f t="shared" si="15"/>
        <v>1958</v>
      </c>
      <c r="AG12" s="7">
        <f t="shared" si="16"/>
        <v>0.18366000056266779</v>
      </c>
      <c r="AI12" s="35" t="str">
        <f t="shared" si="10"/>
        <v>60-69 yrs</v>
      </c>
      <c r="AJ12" s="17" t="str">
        <f t="shared" si="17"/>
        <v>15 (13.8%)</v>
      </c>
      <c r="AK12" s="17" t="str">
        <f t="shared" si="18"/>
        <v>62 (17.3%)</v>
      </c>
      <c r="AL12" s="25" t="str">
        <f t="shared" si="19"/>
        <v>1,958 (18.4%)</v>
      </c>
    </row>
    <row r="13" spans="1:38">
      <c r="A13" t="s">
        <v>28</v>
      </c>
      <c r="B13" t="s">
        <v>412</v>
      </c>
      <c r="C13" t="s">
        <v>440</v>
      </c>
      <c r="D13" t="s">
        <v>330</v>
      </c>
      <c r="E13" t="s">
        <v>29</v>
      </c>
      <c r="F13" t="s">
        <v>30</v>
      </c>
      <c r="G13">
        <v>3</v>
      </c>
      <c r="H13" t="s">
        <v>336</v>
      </c>
      <c r="I13" t="s">
        <v>325</v>
      </c>
      <c r="J13" t="s">
        <v>302</v>
      </c>
      <c r="K13">
        <v>5</v>
      </c>
      <c r="L13" s="52">
        <v>0.18519000709056849</v>
      </c>
      <c r="N13">
        <v>116</v>
      </c>
      <c r="O13" s="52">
        <v>0.32401999831199652</v>
      </c>
      <c r="Q13">
        <v>3494</v>
      </c>
      <c r="R13" s="52">
        <v>0.32774001359939581</v>
      </c>
      <c r="U13" s="41" t="s">
        <v>260</v>
      </c>
      <c r="V13" s="42"/>
      <c r="W13" s="42" t="s">
        <v>28</v>
      </c>
      <c r="X13" s="42" t="str">
        <f>View_Patient_Characteristics!$C$9</f>
        <v>Leeds Teaching Hospitals NHS Trust</v>
      </c>
      <c r="Y13" s="42" t="s">
        <v>326</v>
      </c>
      <c r="Z13" s="42" t="s">
        <v>294</v>
      </c>
      <c r="AA13" t="s">
        <v>294</v>
      </c>
      <c r="AB13" s="30">
        <f t="shared" si="11"/>
        <v>27</v>
      </c>
      <c r="AC13" s="8">
        <f t="shared" si="12"/>
        <v>0.24771000444889071</v>
      </c>
      <c r="AD13" s="208">
        <f t="shared" si="13"/>
        <v>72</v>
      </c>
      <c r="AE13" s="209">
        <f t="shared" si="14"/>
        <v>0.20112000405788419</v>
      </c>
      <c r="AF13" s="9">
        <f t="shared" si="15"/>
        <v>2528</v>
      </c>
      <c r="AG13" s="7">
        <f t="shared" si="16"/>
        <v>0.2371300011873245</v>
      </c>
      <c r="AI13" s="35" t="str">
        <f t="shared" si="10"/>
        <v>70-79 yrs</v>
      </c>
      <c r="AJ13" s="17" t="str">
        <f t="shared" si="17"/>
        <v>27 (24.8%)</v>
      </c>
      <c r="AK13" s="17" t="str">
        <f t="shared" si="18"/>
        <v>72 (20.1%)</v>
      </c>
      <c r="AL13" s="25" t="str">
        <f t="shared" si="19"/>
        <v>2,528 (23.7%)</v>
      </c>
    </row>
    <row r="14" spans="1:38">
      <c r="A14" t="s">
        <v>28</v>
      </c>
      <c r="B14" t="s">
        <v>412</v>
      </c>
      <c r="C14" t="s">
        <v>440</v>
      </c>
      <c r="D14" t="s">
        <v>330</v>
      </c>
      <c r="E14" t="s">
        <v>29</v>
      </c>
      <c r="F14" t="s">
        <v>30</v>
      </c>
      <c r="G14">
        <v>3</v>
      </c>
      <c r="H14" t="s">
        <v>336</v>
      </c>
      <c r="I14" t="s">
        <v>325</v>
      </c>
      <c r="J14" t="s">
        <v>303</v>
      </c>
      <c r="K14">
        <v>13</v>
      </c>
      <c r="L14" s="52">
        <v>0.48148000240325928</v>
      </c>
      <c r="N14">
        <v>113</v>
      </c>
      <c r="O14" s="52">
        <v>0.31564000248909002</v>
      </c>
      <c r="Q14">
        <v>3387</v>
      </c>
      <c r="R14" s="52">
        <v>0.31769999861717219</v>
      </c>
      <c r="U14" s="41" t="s">
        <v>260</v>
      </c>
      <c r="V14" s="42"/>
      <c r="W14" s="42" t="s">
        <v>28</v>
      </c>
      <c r="X14" s="42" t="str">
        <f>View_Patient_Characteristics!$C$9</f>
        <v>Leeds Teaching Hospitals NHS Trust</v>
      </c>
      <c r="Y14" s="42" t="s">
        <v>326</v>
      </c>
      <c r="Z14" s="42" t="s">
        <v>295</v>
      </c>
      <c r="AA14" t="s">
        <v>295</v>
      </c>
      <c r="AB14" s="30">
        <f t="shared" si="11"/>
        <v>18</v>
      </c>
      <c r="AC14" s="8">
        <f t="shared" si="12"/>
        <v>0.1651400029659271</v>
      </c>
      <c r="AD14" s="208">
        <f t="shared" si="13"/>
        <v>76</v>
      </c>
      <c r="AE14" s="209">
        <f t="shared" si="14"/>
        <v>0.21229000389575961</v>
      </c>
      <c r="AF14" s="9">
        <f t="shared" si="15"/>
        <v>2201</v>
      </c>
      <c r="AG14" s="7">
        <f t="shared" si="16"/>
        <v>0.20645000040531161</v>
      </c>
      <c r="AI14" s="35" t="str">
        <f t="shared" si="10"/>
        <v>80+ yrs</v>
      </c>
      <c r="AJ14" s="17" t="str">
        <f t="shared" si="17"/>
        <v>18 (16.5%)</v>
      </c>
      <c r="AK14" s="17" t="str">
        <f t="shared" si="18"/>
        <v>76 (21.2%)</v>
      </c>
      <c r="AL14" s="25" t="str">
        <f t="shared" si="19"/>
        <v>2,201 (20.6%)</v>
      </c>
    </row>
    <row r="15" spans="1:38">
      <c r="A15" t="s">
        <v>28</v>
      </c>
      <c r="B15" t="s">
        <v>412</v>
      </c>
      <c r="C15" t="s">
        <v>440</v>
      </c>
      <c r="D15" t="s">
        <v>330</v>
      </c>
      <c r="E15" t="s">
        <v>29</v>
      </c>
      <c r="F15" t="s">
        <v>30</v>
      </c>
      <c r="G15">
        <v>3</v>
      </c>
      <c r="H15" t="s">
        <v>336</v>
      </c>
      <c r="I15" t="s">
        <v>325</v>
      </c>
      <c r="J15" t="s">
        <v>304</v>
      </c>
      <c r="K15">
        <v>9</v>
      </c>
      <c r="L15" s="52">
        <v>0.33333000540733337</v>
      </c>
      <c r="N15">
        <v>129</v>
      </c>
      <c r="O15" s="52">
        <v>0.36033999919891357</v>
      </c>
      <c r="Q15">
        <v>3780</v>
      </c>
      <c r="R15" s="52">
        <v>0.35455998778343201</v>
      </c>
      <c r="U15" s="41" t="s">
        <v>260</v>
      </c>
      <c r="V15" s="42"/>
      <c r="W15" s="42"/>
      <c r="X15" s="42"/>
      <c r="Y15" s="42"/>
      <c r="Z15" s="42"/>
      <c r="AA15" t="s">
        <v>327</v>
      </c>
      <c r="AB15" s="30"/>
      <c r="AC15" s="8"/>
      <c r="AD15" s="9"/>
      <c r="AE15" s="8"/>
      <c r="AF15" s="9"/>
      <c r="AG15" s="7"/>
      <c r="AI15" s="35" t="str">
        <f t="shared" si="10"/>
        <v>GENDER</v>
      </c>
      <c r="AJ15" s="36" t="str">
        <f>""</f>
        <v/>
      </c>
      <c r="AK15" s="36" t="str">
        <f>""</f>
        <v/>
      </c>
      <c r="AL15" s="37" t="str">
        <f>""</f>
        <v/>
      </c>
    </row>
    <row r="16" spans="1:38">
      <c r="A16" t="s">
        <v>28</v>
      </c>
      <c r="B16" t="s">
        <v>412</v>
      </c>
      <c r="C16" t="s">
        <v>440</v>
      </c>
      <c r="D16" t="s">
        <v>330</v>
      </c>
      <c r="E16" t="s">
        <v>29</v>
      </c>
      <c r="F16" t="s">
        <v>30</v>
      </c>
      <c r="G16">
        <v>3</v>
      </c>
      <c r="H16" t="s">
        <v>336</v>
      </c>
      <c r="I16" t="s">
        <v>349</v>
      </c>
      <c r="J16" t="s">
        <v>350</v>
      </c>
      <c r="K16">
        <v>2</v>
      </c>
      <c r="L16" s="52">
        <v>7.4069999158382416E-2</v>
      </c>
      <c r="M16" s="52">
        <v>7.4069999158382416E-2</v>
      </c>
      <c r="N16">
        <v>27</v>
      </c>
      <c r="O16" s="52">
        <v>7.5419999659061432E-2</v>
      </c>
      <c r="P16" s="52">
        <v>8.5709996521472931E-2</v>
      </c>
      <c r="Q16">
        <v>745</v>
      </c>
      <c r="R16" s="52">
        <v>6.9880001246929169E-2</v>
      </c>
      <c r="S16" s="52">
        <v>8.060000091791153E-2</v>
      </c>
      <c r="U16" s="41" t="s">
        <v>260</v>
      </c>
      <c r="V16" s="42"/>
      <c r="W16" s="42" t="s">
        <v>28</v>
      </c>
      <c r="X16" s="42" t="str">
        <f>View_Patient_Characteristics!$C$9</f>
        <v>Leeds Teaching Hospitals NHS Trust</v>
      </c>
      <c r="Y16" s="42" t="s">
        <v>307</v>
      </c>
      <c r="Z16" s="42" t="s">
        <v>328</v>
      </c>
      <c r="AA16" t="s">
        <v>329</v>
      </c>
      <c r="AB16" s="30">
        <f>IFERROR(SUMIFS(K:K, $A:$A, $W16, $F:$F, $X16, $I:$I, $Y16, $J:$J, $Z16),0)</f>
        <v>107</v>
      </c>
      <c r="AC16" s="8">
        <f>IFERROR(SUMIFS(L:L, $A:$A, $W16, $F:$F, $X16, $I:$I, $Y16, $J:$J, $Z16),0)</f>
        <v>0.98164999485015869</v>
      </c>
      <c r="AD16" s="208">
        <f t="shared" ref="AD16:AD24" si="20">IF($V$2="Wales", #N/A, IFERROR(SUMIFS(N:N, $A:$A, $W16, $F:$F, $X16, $I:$I, $Y16, $J:$J, $Z16),0))</f>
        <v>356</v>
      </c>
      <c r="AE16" s="209">
        <f t="shared" ref="AE16" si="21">IF($V$2="Wales", #N/A, IFERROR(SUMIFS(O:O, $A:$A, $W16, $F:$F, $X16, $I:$I, $Y16, $J:$J, $Z16),0))</f>
        <v>0.99440997838973999</v>
      </c>
      <c r="AF16" s="9">
        <f>IFERROR(SUMIFS(Q:Q, $A:$A, $W16, $F:$F, $X16, $I:$I, $Y16, $J:$J, $Z16),0)</f>
        <v>10555</v>
      </c>
      <c r="AG16" s="7">
        <f>IFERROR(SUMIFS(R:R, $A:$A, $W16, $F:$F, $X16, $I:$I, $Y16, $J:$J, $Z16),0)</f>
        <v>0.99005997180938721</v>
      </c>
      <c r="AI16" s="35" t="str">
        <f t="shared" si="10"/>
        <v>Female</v>
      </c>
      <c r="AJ16" s="17" t="str">
        <f>IF(OR(AB16=1, AB16=2, AB16=3, AB16=4), "&lt;5",TEXT(AB16, "#,##0"))   &amp;    IF(AB16=0,"", " ("&amp;TEXT(ROUND(AC16*100,1), "#0.0")&amp;"%)")</f>
        <v>107 (98.2%)</v>
      </c>
      <c r="AK16" s="17" t="str">
        <f>IF($V$2 = "Wales", "N/A", IF(OR(AD16=1, AD16=2, AD16=3, AD16=4), "&lt;5", TEXT(AD16, "#,##0"))   &amp;   IF(AD16=0,"", " ("&amp;TEXT(ROUND(AE16*100,1), "#0.0")&amp;"%)"))</f>
        <v>356 (99.4%)</v>
      </c>
      <c r="AL16" s="25" t="str">
        <f>IF(OR(AF16=1, AF16=2, AF16=3, AF16=4), "&lt;5", TEXT(AF16, "#,##0"))   &amp;   IF(AF16=0,"", " ("&amp;TEXT(ROUND(AG16*100,1), "#0.0")&amp;"%)")</f>
        <v>10,555 (99.0%)</v>
      </c>
    </row>
    <row r="17" spans="1:38">
      <c r="A17" t="s">
        <v>28</v>
      </c>
      <c r="B17" t="s">
        <v>412</v>
      </c>
      <c r="C17" t="s">
        <v>440</v>
      </c>
      <c r="D17" t="s">
        <v>330</v>
      </c>
      <c r="E17" t="s">
        <v>29</v>
      </c>
      <c r="F17" t="s">
        <v>30</v>
      </c>
      <c r="G17">
        <v>3</v>
      </c>
      <c r="H17" t="s">
        <v>336</v>
      </c>
      <c r="I17" t="s">
        <v>349</v>
      </c>
      <c r="J17" t="s">
        <v>351</v>
      </c>
      <c r="K17">
        <v>12</v>
      </c>
      <c r="L17" s="52">
        <v>0.44444000720977778</v>
      </c>
      <c r="M17" s="52">
        <v>0.44444000720977778</v>
      </c>
      <c r="N17">
        <v>205</v>
      </c>
      <c r="O17" s="52">
        <v>0.57262998819351196</v>
      </c>
      <c r="P17" s="52">
        <v>0.65078997611999512</v>
      </c>
      <c r="Q17">
        <v>5882</v>
      </c>
      <c r="R17" s="52">
        <v>0.55172997713088989</v>
      </c>
      <c r="S17" s="52">
        <v>0.63637000322341919</v>
      </c>
      <c r="U17" s="41" t="s">
        <v>260</v>
      </c>
      <c r="V17" s="42"/>
      <c r="W17" s="42" t="s">
        <v>28</v>
      </c>
      <c r="X17" s="42" t="str">
        <f>View_Patient_Characteristics!$C$9</f>
        <v>Leeds Teaching Hospitals NHS Trust</v>
      </c>
      <c r="Y17" s="42" t="s">
        <v>307</v>
      </c>
      <c r="Z17" s="42" t="s">
        <v>308</v>
      </c>
      <c r="AA17" t="s">
        <v>309</v>
      </c>
      <c r="AB17" s="30">
        <f>IFERROR(SUMIFS(K:K, $A:$A, $W17, $F:$F, $X17, $I:$I, $Y17, $J:$J, $Z17),0)</f>
        <v>2</v>
      </c>
      <c r="AC17" s="8">
        <f>IFERROR(SUMIFS(L:L, $A:$A, $W17, $F:$F, $X17, $I:$I, $Y17, $J:$J, $Z17),0)</f>
        <v>1.8349999561905861E-2</v>
      </c>
      <c r="AD17" s="208">
        <f t="shared" si="20"/>
        <v>2</v>
      </c>
      <c r="AE17" s="209">
        <f>IF($V$2="Wales", #N/A, IFERROR(SUMIFS(O:O, $A:$A, $W17, $F:$F, $X17, $I:$I, $Y17, $J:$J, $Z17),0))</f>
        <v>5.5900001898407936E-3</v>
      </c>
      <c r="AF17" s="9">
        <f>IFERROR(SUMIFS(Q:Q, $A:$A, $W17, $F:$F, $X17, $I:$I, $Y17, $J:$J, $Z17),0)</f>
        <v>106</v>
      </c>
      <c r="AG17" s="7">
        <f>IFERROR(SUMIFS(R:R, $A:$A, $W17, $F:$F, $X17, $I:$I, $Y17, $J:$J, $Z17),0)</f>
        <v>9.9400002509355545E-3</v>
      </c>
      <c r="AI17" s="35" t="str">
        <f t="shared" si="10"/>
        <v>Male</v>
      </c>
      <c r="AJ17" s="17" t="str">
        <f>IF(OR(AB17=1, AB17=2, AB17=3, AB17=4), "&lt;5",TEXT(AB17, "#,##0"))   &amp;    IF(AB17=0,"", " ("&amp;TEXT(ROUND(AC17*100,1), "#0.0")&amp;"%)")</f>
        <v>&lt;5 (1.8%)</v>
      </c>
      <c r="AK17" s="17" t="str">
        <f>IF($V$2 = "Wales", "N/A", IF(OR(AD17=1, AD17=2, AD17=3, AD17=4), "&lt;5", TEXT(AD17, "#,##0"))   &amp;   IF(AD17=0,"", " ("&amp;TEXT(ROUND(AE17*100,1), "#0.0")&amp;"%)"))</f>
        <v>&lt;5 (0.6%)</v>
      </c>
      <c r="AL17" s="25" t="str">
        <f>IF(OR(AF17=1, AF17=2, AF17=3, AF17=4), "&lt;5", TEXT(AF17, "#,##0"))   &amp;   IF(AF17=0,"", " ("&amp;TEXT(ROUND(AG17*100,1), "#0.0")&amp;"%)")</f>
        <v>106 (1.0%)</v>
      </c>
    </row>
    <row r="18" spans="1:38">
      <c r="A18" t="s">
        <v>28</v>
      </c>
      <c r="B18" t="s">
        <v>412</v>
      </c>
      <c r="C18" t="s">
        <v>440</v>
      </c>
      <c r="D18" t="s">
        <v>330</v>
      </c>
      <c r="E18" t="s">
        <v>29</v>
      </c>
      <c r="F18" t="s">
        <v>30</v>
      </c>
      <c r="G18">
        <v>3</v>
      </c>
      <c r="H18" t="s">
        <v>336</v>
      </c>
      <c r="I18" t="s">
        <v>349</v>
      </c>
      <c r="J18" t="s">
        <v>352</v>
      </c>
      <c r="K18">
        <v>0</v>
      </c>
      <c r="L18" s="52">
        <v>0</v>
      </c>
      <c r="M18" s="52">
        <v>0</v>
      </c>
      <c r="N18">
        <v>0</v>
      </c>
      <c r="O18" s="52">
        <v>0</v>
      </c>
      <c r="P18" s="52">
        <v>0</v>
      </c>
      <c r="Q18">
        <v>19</v>
      </c>
      <c r="R18" s="52">
        <v>1.780000049620867E-3</v>
      </c>
      <c r="S18" s="52">
        <v>2.0600000862032179E-3</v>
      </c>
      <c r="U18" s="41" t="s">
        <v>260</v>
      </c>
      <c r="V18" s="42"/>
      <c r="W18" s="42"/>
      <c r="X18" s="42"/>
      <c r="Y18" s="42"/>
      <c r="Z18" s="42"/>
      <c r="AA18" t="s">
        <v>298</v>
      </c>
      <c r="AB18" s="30"/>
      <c r="AC18" s="8"/>
      <c r="AD18" s="9"/>
      <c r="AE18" s="8"/>
      <c r="AF18" s="9"/>
      <c r="AG18" s="7"/>
      <c r="AI18" s="35" t="str">
        <f t="shared" si="10"/>
        <v>ETHNIC GROUP</v>
      </c>
      <c r="AJ18" s="36" t="str">
        <f>""</f>
        <v/>
      </c>
      <c r="AK18" s="36" t="str">
        <f>""</f>
        <v/>
      </c>
      <c r="AL18" s="37" t="str">
        <f>""</f>
        <v/>
      </c>
    </row>
    <row r="19" spans="1:38">
      <c r="A19" t="s">
        <v>28</v>
      </c>
      <c r="B19" t="s">
        <v>412</v>
      </c>
      <c r="C19" t="s">
        <v>440</v>
      </c>
      <c r="D19" t="s">
        <v>330</v>
      </c>
      <c r="E19" t="s">
        <v>29</v>
      </c>
      <c r="F19" t="s">
        <v>30</v>
      </c>
      <c r="G19">
        <v>3</v>
      </c>
      <c r="H19" t="s">
        <v>336</v>
      </c>
      <c r="I19" t="s">
        <v>349</v>
      </c>
      <c r="J19" t="s">
        <v>353</v>
      </c>
      <c r="K19">
        <v>13</v>
      </c>
      <c r="L19" s="52">
        <v>0.48148000240325928</v>
      </c>
      <c r="M19" s="52">
        <v>0.48148000240325928</v>
      </c>
      <c r="N19">
        <v>83</v>
      </c>
      <c r="O19" s="52">
        <v>0.23183999955654139</v>
      </c>
      <c r="P19" s="52">
        <v>0.2634899914264679</v>
      </c>
      <c r="Q19">
        <v>2597</v>
      </c>
      <c r="R19" s="52">
        <v>0.24359999597072601</v>
      </c>
      <c r="S19" s="52">
        <v>0.2809700071811676</v>
      </c>
      <c r="U19" s="41" t="s">
        <v>260</v>
      </c>
      <c r="V19" s="42"/>
      <c r="W19" s="42" t="s">
        <v>28</v>
      </c>
      <c r="X19" s="42" t="str">
        <f>View_Patient_Characteristics!$C$9</f>
        <v>Leeds Teaching Hospitals NHS Trust</v>
      </c>
      <c r="Y19" s="42" t="s">
        <v>734</v>
      </c>
      <c r="Z19" s="42" t="s">
        <v>299</v>
      </c>
      <c r="AA19" t="s">
        <v>299</v>
      </c>
      <c r="AB19" s="214">
        <f>IF($V$2="Wales", #N/A, IFERROR(SUMIFS(K:K, $A:$A, $W19, $F:$F, $X19, $I:$I, $Y19, $J:$J, $Z19),0))</f>
        <v>7</v>
      </c>
      <c r="AC19" s="211">
        <f>IF($V$2="Wales", #N/A, IFERROR(SUMIFS(M:M, $A:$A, $W19, $F:$F, $X19, $I:$I, $Y19, $J:$J, $Z19),0))</f>
        <v>6.4219996333122253E-2</v>
      </c>
      <c r="AD19" s="208">
        <f>IF($V$2="Wales", #N/A, IFERROR(SUMIFS(N:N, $A:$A, $W19, $F:$F, $X19, $I:$I, $Y19, $J:$J, $Z19),0))</f>
        <v>29</v>
      </c>
      <c r="AE19" s="211">
        <f>IF($V$2="Wales", #N/A, IFERROR(SUMIFS(P:P, $A:$A, $W19, $F:$F, $X19, $I:$I, $Y19, $J:$J, $Z19),0))</f>
        <v>8.5040003061294556E-2</v>
      </c>
      <c r="AF19" s="9">
        <f>IF($V$2="Wales", #N/A, IFERROR(SUMIFS(Q:Q, $A:$A, $W19, $F:$F, $X19, $I:$I, $Y19, $J:$J, $Z19),0))</f>
        <v>463</v>
      </c>
      <c r="AG19" s="48">
        <f>IF($V$2="Wales", #N/A, IFERROR(SUMIFS(S:S, $A:$A, $W19, $F:$F, $X19, $I:$I, $Y19, $J:$J, $Z19),0))</f>
        <v>4.6239998191595078E-2</v>
      </c>
      <c r="AI19" s="35" t="str">
        <f t="shared" si="10"/>
        <v>Asian or Asian British</v>
      </c>
      <c r="AJ19" s="17" t="str">
        <f>IF($V$2 = "Wales", "N/A", IF(OR(AB19=1, AB19=2, AB19=3, AB19=4), "&lt;5",TEXT(AB19, "#,##0"))   &amp;    IF(AB19=0,"", " ("&amp;TEXT(ROUND(AC19*100,1), "#0.0")&amp;"%)"))</f>
        <v>7 (6.4%)</v>
      </c>
      <c r="AK19" s="17" t="str">
        <f t="shared" ref="AK19:AK23" si="22">IF($V$2 = "Wales", "N/A", IF(OR(AD19=1, AD19=2, AD19=3, AD19=4), "&lt;5", TEXT(AD19, "#,##0"))   &amp;   IF(AD19=0,"", " ("&amp;TEXT(ROUND(AE19*100,1), "#0.0")&amp;"%)"))</f>
        <v>29 (8.5%)</v>
      </c>
      <c r="AL19" s="25" t="str">
        <f>IF($V$2 = "Wales", "N/A", IF(OR(AF19=1, AF19=2, AF19=3, AF19=4), "&lt;5", TEXT(AF19, "#,##0"))   &amp;   IF(AF19=0,"", " ("&amp;TEXT(ROUND(AG19*100,1), "#0.0")&amp;"%)"))</f>
        <v>463 (4.6%)</v>
      </c>
    </row>
    <row r="20" spans="1:38">
      <c r="A20" t="s">
        <v>28</v>
      </c>
      <c r="B20" t="s">
        <v>412</v>
      </c>
      <c r="C20" t="s">
        <v>440</v>
      </c>
      <c r="D20" t="s">
        <v>330</v>
      </c>
      <c r="E20" t="s">
        <v>29</v>
      </c>
      <c r="F20" t="s">
        <v>30</v>
      </c>
      <c r="G20">
        <v>3</v>
      </c>
      <c r="H20" t="s">
        <v>336</v>
      </c>
      <c r="I20" t="s">
        <v>349</v>
      </c>
      <c r="J20" t="s">
        <v>355</v>
      </c>
      <c r="K20">
        <v>0</v>
      </c>
      <c r="L20" s="52">
        <v>0</v>
      </c>
      <c r="N20">
        <v>43</v>
      </c>
      <c r="O20" s="52">
        <v>0.120109997689724</v>
      </c>
      <c r="Q20">
        <v>1418</v>
      </c>
      <c r="R20" s="52">
        <v>0.13300999999046331</v>
      </c>
      <c r="U20" s="41" t="s">
        <v>260</v>
      </c>
      <c r="V20" s="42"/>
      <c r="W20" s="42" t="s">
        <v>28</v>
      </c>
      <c r="X20" s="42" t="str">
        <f>View_Patient_Characteristics!$C$9</f>
        <v>Leeds Teaching Hospitals NHS Trust</v>
      </c>
      <c r="Y20" s="42" t="s">
        <v>734</v>
      </c>
      <c r="Z20" s="42" t="s">
        <v>300</v>
      </c>
      <c r="AA20" t="s">
        <v>300</v>
      </c>
      <c r="AB20" s="214">
        <f t="shared" ref="AB20:AB24" si="23">IF($V$2="Wales", #N/A, IFERROR(SUMIFS(K:K, $A:$A, $W20, $F:$F, $X20, $I:$I, $Y20, $J:$J, $Z20),0))</f>
        <v>2</v>
      </c>
      <c r="AC20" s="211">
        <f t="shared" ref="AC20:AC24" si="24">IF($V$2="Wales", #N/A, IFERROR(SUMIFS(M:M, $A:$A, $W20, $F:$F, $X20, $I:$I, $Y20, $J:$J, $Z20),0))</f>
        <v>1.8349999561905861E-2</v>
      </c>
      <c r="AD20" s="208">
        <f t="shared" si="20"/>
        <v>2</v>
      </c>
      <c r="AE20" s="211">
        <f t="shared" ref="AE20:AE24" si="25">IF($V$2="Wales", #N/A, IFERROR(SUMIFS(P:P, $A:$A, $W20, $F:$F, $X20, $I:$I, $Y20, $J:$J, $Z20),0))</f>
        <v>5.8699999935925007E-3</v>
      </c>
      <c r="AF20" s="9">
        <f t="shared" ref="AF20:AF24" si="26">IF($V$2="Wales", #N/A, IFERROR(SUMIFS(Q:Q, $A:$A, $W20, $F:$F, $X20, $I:$I, $Y20, $J:$J, $Z20),0))</f>
        <v>331</v>
      </c>
      <c r="AG20" s="48">
        <f t="shared" ref="AG20:AG24" si="27">IF($V$2="Wales", #N/A, IFERROR(SUMIFS(S:S, $A:$A, $W20, $F:$F, $X20, $I:$I, $Y20, $J:$J, $Z20),0))</f>
        <v>3.3059999346733093E-2</v>
      </c>
      <c r="AI20" s="35" t="str">
        <f t="shared" si="10"/>
        <v>Black or Black British</v>
      </c>
      <c r="AJ20" s="17" t="str">
        <f>IF($V$2 = "Wales", "N/A", IF(OR(AB20=1, AB20=2, AB20=3, AB20=4), "&lt;5",TEXT(AB20, "#,##0"))   &amp;    IF(AB20=0,"", " ("&amp;TEXT(ROUND(AC20*100,1), "#0.0")&amp;"%)"))</f>
        <v>&lt;5 (1.8%)</v>
      </c>
      <c r="AK20" s="17" t="str">
        <f t="shared" si="22"/>
        <v>&lt;5 (0.6%)</v>
      </c>
      <c r="AL20" s="25" t="str">
        <f>IF($V$2 = "Wales", "N/A", IF(OR(AF20=1, AF20=2, AF20=3, AF20=4), "&lt;5", TEXT(AF20, "#,##0"))   &amp;   IF(AF20=0,"", " ("&amp;TEXT(ROUND(AG20*100,1), "#0.0")&amp;"%)"))</f>
        <v>331 (3.3%)</v>
      </c>
    </row>
    <row r="21" spans="1:38">
      <c r="A21" t="s">
        <v>28</v>
      </c>
      <c r="B21" t="s">
        <v>412</v>
      </c>
      <c r="C21" t="s">
        <v>440</v>
      </c>
      <c r="D21" t="s">
        <v>330</v>
      </c>
      <c r="E21" t="s">
        <v>29</v>
      </c>
      <c r="F21" t="s">
        <v>30</v>
      </c>
      <c r="G21">
        <v>3</v>
      </c>
      <c r="H21" t="s">
        <v>336</v>
      </c>
      <c r="I21" t="s">
        <v>734</v>
      </c>
      <c r="J21" t="s">
        <v>299</v>
      </c>
      <c r="K21">
        <v>2</v>
      </c>
      <c r="L21" s="52">
        <v>7.4069999158382416E-2</v>
      </c>
      <c r="M21" s="52">
        <v>7.4069999158382416E-2</v>
      </c>
      <c r="N21">
        <v>29</v>
      </c>
      <c r="O21" s="52">
        <v>8.1009998917579651E-2</v>
      </c>
      <c r="P21" s="52">
        <v>8.5040003061294556E-2</v>
      </c>
      <c r="Q21">
        <v>463</v>
      </c>
      <c r="R21" s="52">
        <v>4.343000054359436E-2</v>
      </c>
      <c r="S21" s="52">
        <v>4.6239998191595078E-2</v>
      </c>
      <c r="U21" s="41" t="s">
        <v>260</v>
      </c>
      <c r="V21" s="42"/>
      <c r="W21" s="42" t="s">
        <v>28</v>
      </c>
      <c r="X21" s="42" t="str">
        <f>View_Patient_Characteristics!$C$9</f>
        <v>Leeds Teaching Hospitals NHS Trust</v>
      </c>
      <c r="Y21" s="42" t="s">
        <v>734</v>
      </c>
      <c r="Z21" s="42" t="s">
        <v>269</v>
      </c>
      <c r="AA21" t="s">
        <v>269</v>
      </c>
      <c r="AB21" s="214">
        <f t="shared" si="23"/>
        <v>0</v>
      </c>
      <c r="AC21" s="211">
        <f t="shared" si="24"/>
        <v>0</v>
      </c>
      <c r="AD21" s="208">
        <f t="shared" si="20"/>
        <v>2</v>
      </c>
      <c r="AE21" s="211">
        <f t="shared" si="25"/>
        <v>5.8699999935925007E-3</v>
      </c>
      <c r="AF21" s="9">
        <f t="shared" si="26"/>
        <v>91</v>
      </c>
      <c r="AG21" s="48">
        <f t="shared" si="27"/>
        <v>9.089999832212925E-3</v>
      </c>
      <c r="AI21" s="35" t="str">
        <f t="shared" si="10"/>
        <v>Mixed</v>
      </c>
      <c r="AJ21" s="17" t="str">
        <f>IF($V$2 = "Wales", "N/A", IF(OR(AB21=1, AB21=2, AB21=3, AB21=4), "&lt;5",TEXT(AB21, "#,##0"))   &amp;    IF(AB21=0,"", " ("&amp;TEXT(ROUND(AC21*100,1), "#0.0")&amp;"%)"))</f>
        <v>0</v>
      </c>
      <c r="AK21" s="17" t="str">
        <f t="shared" si="22"/>
        <v>&lt;5 (0.6%)</v>
      </c>
      <c r="AL21" s="25" t="str">
        <f>IF($V$2 = "Wales", "N/A", IF(OR(AF21=1, AF21=2, AF21=3, AF21=4), "&lt;5", TEXT(AF21, "#,##0"))   &amp;   IF(AF21=0,"", " ("&amp;TEXT(ROUND(AG21*100,1), "#0.0")&amp;"%)"))</f>
        <v>91 (0.9%)</v>
      </c>
    </row>
    <row r="22" spans="1:38">
      <c r="A22" t="s">
        <v>28</v>
      </c>
      <c r="B22" t="s">
        <v>412</v>
      </c>
      <c r="C22" t="s">
        <v>440</v>
      </c>
      <c r="D22" t="s">
        <v>330</v>
      </c>
      <c r="E22" t="s">
        <v>29</v>
      </c>
      <c r="F22" t="s">
        <v>30</v>
      </c>
      <c r="G22">
        <v>3</v>
      </c>
      <c r="H22" t="s">
        <v>336</v>
      </c>
      <c r="I22" t="s">
        <v>734</v>
      </c>
      <c r="J22" t="s">
        <v>300</v>
      </c>
      <c r="K22">
        <v>0</v>
      </c>
      <c r="L22" s="52">
        <v>0</v>
      </c>
      <c r="M22" s="52">
        <v>0</v>
      </c>
      <c r="N22">
        <v>2</v>
      </c>
      <c r="O22" s="52">
        <v>5.5900001898407936E-3</v>
      </c>
      <c r="P22" s="52">
        <v>5.8699999935925007E-3</v>
      </c>
      <c r="Q22">
        <v>331</v>
      </c>
      <c r="R22" s="52">
        <v>3.1050000339746479E-2</v>
      </c>
      <c r="S22" s="52">
        <v>3.3059999346733093E-2</v>
      </c>
      <c r="U22" s="41" t="s">
        <v>260</v>
      </c>
      <c r="V22" s="42"/>
      <c r="W22" s="42" t="s">
        <v>28</v>
      </c>
      <c r="X22" s="42" t="str">
        <f>View_Patient_Characteristics!$C$9</f>
        <v>Leeds Teaching Hospitals NHS Trust</v>
      </c>
      <c r="Y22" s="42" t="s">
        <v>734</v>
      </c>
      <c r="Z22" s="42" t="s">
        <v>301</v>
      </c>
      <c r="AA22" t="s">
        <v>301</v>
      </c>
      <c r="AB22" s="214">
        <f t="shared" si="23"/>
        <v>2</v>
      </c>
      <c r="AC22" s="211">
        <f t="shared" si="24"/>
        <v>1.8349999561905861E-2</v>
      </c>
      <c r="AD22" s="208">
        <f t="shared" si="20"/>
        <v>6</v>
      </c>
      <c r="AE22" s="211">
        <f t="shared" si="25"/>
        <v>1.7599999904632568E-2</v>
      </c>
      <c r="AF22" s="9">
        <f t="shared" si="26"/>
        <v>215</v>
      </c>
      <c r="AG22" s="48">
        <f t="shared" si="27"/>
        <v>2.1469999104738239E-2</v>
      </c>
      <c r="AI22" s="35" t="str">
        <f t="shared" si="10"/>
        <v>Other Ethnic Group</v>
      </c>
      <c r="AJ22" s="17" t="str">
        <f>IF($V$2 = "Wales", "N/A", IF(OR(AB22=1, AB22=2, AB22=3, AB22=4), "&lt;5",TEXT(AB22, "#,##0"))   &amp;    IF(AB22=0,"", " ("&amp;TEXT(ROUND(AC22*100,1), "#0.0")&amp;"%)"))</f>
        <v>&lt;5 (1.8%)</v>
      </c>
      <c r="AK22" s="17" t="str">
        <f t="shared" si="22"/>
        <v>6 (1.8%)</v>
      </c>
      <c r="AL22" s="25" t="str">
        <f>IF($V$2 = "Wales", "N/A", IF(OR(AF22=1, AF22=2, AF22=3, AF22=4), "&lt;5", TEXT(AF22, "#,##0"))   &amp;   IF(AF22=0,"", " ("&amp;TEXT(ROUND(AG22*100,1), "#0.0")&amp;"%)"))</f>
        <v>215 (2.1%)</v>
      </c>
    </row>
    <row r="23" spans="1:38">
      <c r="A23" t="s">
        <v>28</v>
      </c>
      <c r="B23" t="s">
        <v>412</v>
      </c>
      <c r="C23" t="s">
        <v>440</v>
      </c>
      <c r="D23" t="s">
        <v>330</v>
      </c>
      <c r="E23" t="s">
        <v>29</v>
      </c>
      <c r="F23" t="s">
        <v>30</v>
      </c>
      <c r="G23">
        <v>3</v>
      </c>
      <c r="H23" t="s">
        <v>336</v>
      </c>
      <c r="I23" t="s">
        <v>734</v>
      </c>
      <c r="J23" t="s">
        <v>269</v>
      </c>
      <c r="K23">
        <v>0</v>
      </c>
      <c r="L23" s="52">
        <v>0</v>
      </c>
      <c r="M23" s="52">
        <v>0</v>
      </c>
      <c r="N23">
        <v>2</v>
      </c>
      <c r="O23" s="52">
        <v>5.5900001898407936E-3</v>
      </c>
      <c r="P23" s="52">
        <v>5.8699999935925007E-3</v>
      </c>
      <c r="Q23">
        <v>91</v>
      </c>
      <c r="R23" s="52">
        <v>8.5399998351931572E-3</v>
      </c>
      <c r="S23" s="52">
        <v>9.089999832212925E-3</v>
      </c>
      <c r="U23" s="41" t="s">
        <v>260</v>
      </c>
      <c r="V23" s="42"/>
      <c r="W23" s="42" t="s">
        <v>28</v>
      </c>
      <c r="X23" s="42" t="str">
        <f>View_Patient_Characteristics!$C$9</f>
        <v>Leeds Teaching Hospitals NHS Trust</v>
      </c>
      <c r="Y23" s="42" t="s">
        <v>734</v>
      </c>
      <c r="Z23" s="42" t="s">
        <v>268</v>
      </c>
      <c r="AA23" t="s">
        <v>268</v>
      </c>
      <c r="AB23" s="214">
        <f t="shared" si="23"/>
        <v>98</v>
      </c>
      <c r="AC23" s="211">
        <f t="shared" si="24"/>
        <v>0.89907997846603394</v>
      </c>
      <c r="AD23" s="208">
        <f t="shared" si="20"/>
        <v>302</v>
      </c>
      <c r="AE23" s="211">
        <f t="shared" si="25"/>
        <v>0.88563001155853271</v>
      </c>
      <c r="AF23" s="9">
        <f t="shared" si="26"/>
        <v>8913</v>
      </c>
      <c r="AG23" s="48">
        <f t="shared" si="27"/>
        <v>0.89013999700546265</v>
      </c>
      <c r="AI23" s="35" t="str">
        <f t="shared" si="10"/>
        <v>White</v>
      </c>
      <c r="AJ23" s="17" t="str">
        <f>IF($V$2 = "Wales", "N/A", IF(OR(AB23=1, AB23=2, AB23=3, AB23=4), "&lt;5",TEXT(AB23, "#,##0"))   &amp;    IF(AB23=0,"", " ("&amp;TEXT(ROUND(AC23*100,1), "#0.0")&amp;"%)"))</f>
        <v>98 (89.9%)</v>
      </c>
      <c r="AK23" s="17" t="str">
        <f t="shared" si="22"/>
        <v>302 (88.6%)</v>
      </c>
      <c r="AL23" s="25" t="str">
        <f>IF($V$2 = "Wales", "N/A", IF(OR(AF23=1, AF23=2, AF23=3, AF23=4), "&lt;5", TEXT(AF23, "#,##0"))   &amp;   IF(AF23=0,"", " ("&amp;TEXT(ROUND(AG23*100,1), "#0.0")&amp;"%)"))</f>
        <v>8,913 (89.0%)</v>
      </c>
    </row>
    <row r="24" spans="1:38">
      <c r="A24" t="s">
        <v>28</v>
      </c>
      <c r="B24" t="s">
        <v>412</v>
      </c>
      <c r="C24" t="s">
        <v>440</v>
      </c>
      <c r="D24" t="s">
        <v>330</v>
      </c>
      <c r="E24" t="s">
        <v>29</v>
      </c>
      <c r="F24" t="s">
        <v>30</v>
      </c>
      <c r="G24">
        <v>3</v>
      </c>
      <c r="H24" t="s">
        <v>336</v>
      </c>
      <c r="I24" t="s">
        <v>734</v>
      </c>
      <c r="J24" t="s">
        <v>301</v>
      </c>
      <c r="K24">
        <v>0</v>
      </c>
      <c r="L24" s="52">
        <v>0</v>
      </c>
      <c r="M24" s="52">
        <v>0</v>
      </c>
      <c r="N24">
        <v>6</v>
      </c>
      <c r="O24" s="52">
        <v>1.6759999096393589E-2</v>
      </c>
      <c r="P24" s="52">
        <v>1.7599999904632568E-2</v>
      </c>
      <c r="Q24">
        <v>215</v>
      </c>
      <c r="R24" s="52">
        <v>2.0169999450445179E-2</v>
      </c>
      <c r="S24" s="52">
        <v>2.1469999104738239E-2</v>
      </c>
      <c r="U24" s="41" t="s">
        <v>260</v>
      </c>
      <c r="V24" s="42"/>
      <c r="W24" s="42" t="s">
        <v>28</v>
      </c>
      <c r="X24" s="42" t="str">
        <f>View_Patient_Characteristics!$C$9</f>
        <v>Leeds Teaching Hospitals NHS Trust</v>
      </c>
      <c r="Y24" s="42" t="s">
        <v>734</v>
      </c>
      <c r="Z24" s="42" t="s">
        <v>270</v>
      </c>
      <c r="AA24" t="s">
        <v>270</v>
      </c>
      <c r="AB24" s="214">
        <f t="shared" si="23"/>
        <v>0</v>
      </c>
      <c r="AC24" s="211">
        <f t="shared" si="24"/>
        <v>0</v>
      </c>
      <c r="AD24" s="208">
        <f t="shared" si="20"/>
        <v>17</v>
      </c>
      <c r="AE24" s="211">
        <f t="shared" si="25"/>
        <v>0</v>
      </c>
      <c r="AF24" s="9">
        <f t="shared" si="26"/>
        <v>648</v>
      </c>
      <c r="AG24" s="48">
        <f t="shared" si="27"/>
        <v>0</v>
      </c>
      <c r="AI24" s="35" t="str">
        <f t="shared" si="10"/>
        <v>Unknown</v>
      </c>
      <c r="AJ24" s="38" t="str">
        <f>IF($V$2 = "Wales", "N/A", TEXT(AB24, "#,##0"))</f>
        <v>0</v>
      </c>
      <c r="AK24" s="38" t="str">
        <f>IF($V$2 = "Wales", "N/A", TEXT(AD24, "#,##0"))</f>
        <v>17</v>
      </c>
      <c r="AL24" s="39" t="str">
        <f>IF($V$2 = "Wales", "N/A", TEXT(AF24, "#,##0"))</f>
        <v>648</v>
      </c>
    </row>
    <row r="25" spans="1:38">
      <c r="A25" t="s">
        <v>28</v>
      </c>
      <c r="B25" t="s">
        <v>412</v>
      </c>
      <c r="C25" t="s">
        <v>440</v>
      </c>
      <c r="D25" t="s">
        <v>330</v>
      </c>
      <c r="E25" t="s">
        <v>29</v>
      </c>
      <c r="F25" t="s">
        <v>30</v>
      </c>
      <c r="G25">
        <v>3</v>
      </c>
      <c r="H25" t="s">
        <v>336</v>
      </c>
      <c r="I25" t="s">
        <v>734</v>
      </c>
      <c r="J25" t="s">
        <v>270</v>
      </c>
      <c r="K25">
        <v>0</v>
      </c>
      <c r="L25" s="52">
        <v>0</v>
      </c>
      <c r="N25">
        <v>17</v>
      </c>
      <c r="O25" s="52">
        <v>4.749000072479248E-2</v>
      </c>
      <c r="Q25">
        <v>648</v>
      </c>
      <c r="R25" s="52">
        <v>6.0779999941587448E-2</v>
      </c>
      <c r="U25" s="41" t="s">
        <v>260</v>
      </c>
      <c r="V25" s="42"/>
      <c r="W25" s="42"/>
      <c r="X25" s="42"/>
      <c r="Y25" s="42"/>
      <c r="Z25" s="42"/>
      <c r="AA25" t="s">
        <v>272</v>
      </c>
      <c r="AB25" s="30"/>
      <c r="AC25" s="8"/>
      <c r="AD25" s="9"/>
      <c r="AE25" s="8"/>
      <c r="AF25" s="9"/>
      <c r="AG25" s="7"/>
      <c r="AI25" s="35" t="str">
        <f t="shared" si="10"/>
        <v>INDEX OF MULTIPLE DEPRIVATION QUINTILE</v>
      </c>
      <c r="AJ25" s="36" t="str">
        <f>""</f>
        <v/>
      </c>
      <c r="AK25" s="36" t="str">
        <f>""</f>
        <v/>
      </c>
      <c r="AL25" s="37" t="str">
        <f>""</f>
        <v/>
      </c>
    </row>
    <row r="26" spans="1:38">
      <c r="A26" t="s">
        <v>28</v>
      </c>
      <c r="B26" t="s">
        <v>412</v>
      </c>
      <c r="C26" t="s">
        <v>440</v>
      </c>
      <c r="D26" t="s">
        <v>330</v>
      </c>
      <c r="E26" t="s">
        <v>29</v>
      </c>
      <c r="F26" t="s">
        <v>30</v>
      </c>
      <c r="G26">
        <v>3</v>
      </c>
      <c r="H26" t="s">
        <v>336</v>
      </c>
      <c r="I26" t="s">
        <v>734</v>
      </c>
      <c r="J26" t="s">
        <v>268</v>
      </c>
      <c r="K26">
        <v>25</v>
      </c>
      <c r="L26" s="52">
        <v>0.92593002319335938</v>
      </c>
      <c r="M26" s="52">
        <v>0.92593002319335938</v>
      </c>
      <c r="N26">
        <v>302</v>
      </c>
      <c r="O26" s="52">
        <v>0.84358000755310059</v>
      </c>
      <c r="P26" s="52">
        <v>0.88563001155853271</v>
      </c>
      <c r="Q26">
        <v>8913</v>
      </c>
      <c r="R26" s="52">
        <v>0.83604001998901367</v>
      </c>
      <c r="S26" s="52">
        <v>0.89013999700546265</v>
      </c>
      <c r="U26" s="41" t="s">
        <v>260</v>
      </c>
      <c r="V26" s="42"/>
      <c r="W26" s="42" t="s">
        <v>28</v>
      </c>
      <c r="X26" s="42" t="str">
        <f>View_Patient_Characteristics!$C$9</f>
        <v>Leeds Teaching Hospitals NHS Trust</v>
      </c>
      <c r="Y26" s="42" t="s">
        <v>737</v>
      </c>
      <c r="Z26" s="42" t="s">
        <v>310</v>
      </c>
      <c r="AA26" t="s">
        <v>310</v>
      </c>
      <c r="AB26" s="30">
        <f t="shared" ref="AB26:AB30" si="28">IFERROR(SUMIFS(K:K, $A:$A, $W26, $F:$F, $X26, $I:$I, $Y26, $J:$J, $Z26),0)</f>
        <v>33</v>
      </c>
      <c r="AC26" s="8">
        <f t="shared" ref="AC26:AC30" si="29">IFERROR(SUMIFS(L:L, $A:$A, $W26, $F:$F, $X26, $I:$I, $Y26, $J:$J, $Z26),0)</f>
        <v>0.30274999141693121</v>
      </c>
      <c r="AD26" s="208">
        <f t="shared" ref="AD26:AD30" si="30">IF($V$2="Wales", #N/A, IFERROR(SUMIFS(N:N, $A:$A, $W26, $F:$F, $X26, $I:$I, $Y26, $J:$J, $Z26),0))</f>
        <v>106</v>
      </c>
      <c r="AE26" s="209">
        <f t="shared" ref="AE26:AE30" si="31">IF($V$2="Wales", #N/A, IFERROR(SUMIFS(O:O, $A:$A, $W26, $F:$F, $X26, $I:$I, $Y26, $J:$J, $Z26),0))</f>
        <v>0.29609000682830811</v>
      </c>
      <c r="AF26" s="9">
        <f t="shared" ref="AF26:AF30" si="32">IFERROR(SUMIFS(Q:Q, $A:$A, $W26, $F:$F, $X26, $I:$I, $Y26, $J:$J, $Z26),0)</f>
        <v>1888</v>
      </c>
      <c r="AG26" s="7">
        <f t="shared" ref="AG26:AG30" si="33">IFERROR(SUMIFS(R:R, $A:$A, $W26, $F:$F, $X26, $I:$I, $Y26, $J:$J, $Z26),0)</f>
        <v>0.17709000408649439</v>
      </c>
      <c r="AI26" s="35" t="str">
        <f t="shared" si="10"/>
        <v>1 - most deprived</v>
      </c>
      <c r="AJ26" s="17" t="str">
        <f>IF(OR(AB26=1, AB26=2, AB26=3, AB26=4), "&lt;5",TEXT(AB26, "#,##0"))   &amp;    IF(AB26=0,"", " ("&amp;TEXT(ROUND(AC26*100,1), "#0.0")&amp;"%)")</f>
        <v>33 (30.3%)</v>
      </c>
      <c r="AK26" s="17" t="str">
        <f t="shared" ref="AK26:AK30" si="34">IF($V$2 = "Wales", "N/A", IF(OR(AD26=1, AD26=2, AD26=3, AD26=4), "&lt;5", TEXT(AD26, "#,##0"))   &amp;   IF(AD26=0,"", " ("&amp;TEXT(ROUND(AE26*100,1), "#0.0")&amp;"%)"))</f>
        <v>106 (29.6%)</v>
      </c>
      <c r="AL26" s="25" t="str">
        <f>IF(OR(AF26=1, AF26=2, AF26=3, AF26=4), "&lt;5", TEXT(AF26, "#,##0"))   &amp;   IF(AF26=0,"", " ("&amp;TEXT(ROUND(AG26*100,1), "#0.0")&amp;"%)")</f>
        <v>1,888 (17.7%)</v>
      </c>
    </row>
    <row r="27" spans="1:38">
      <c r="A27" t="s">
        <v>28</v>
      </c>
      <c r="B27" t="s">
        <v>412</v>
      </c>
      <c r="C27" t="s">
        <v>440</v>
      </c>
      <c r="D27" t="s">
        <v>330</v>
      </c>
      <c r="E27" t="s">
        <v>29</v>
      </c>
      <c r="F27" t="s">
        <v>30</v>
      </c>
      <c r="G27">
        <v>3</v>
      </c>
      <c r="H27" t="s">
        <v>336</v>
      </c>
      <c r="I27" t="s">
        <v>735</v>
      </c>
      <c r="J27" t="s">
        <v>270</v>
      </c>
      <c r="K27">
        <v>27</v>
      </c>
      <c r="L27" s="52">
        <v>1</v>
      </c>
      <c r="N27">
        <v>358</v>
      </c>
      <c r="O27" s="52">
        <v>1</v>
      </c>
      <c r="Q27">
        <v>10661</v>
      </c>
      <c r="R27" s="52">
        <v>1</v>
      </c>
      <c r="U27" s="41" t="s">
        <v>260</v>
      </c>
      <c r="V27" s="42"/>
      <c r="W27" s="42" t="s">
        <v>28</v>
      </c>
      <c r="X27" s="42" t="str">
        <f>View_Patient_Characteristics!$C$9</f>
        <v>Leeds Teaching Hospitals NHS Trust</v>
      </c>
      <c r="Y27" s="42" t="s">
        <v>737</v>
      </c>
      <c r="Z27" s="42" t="s">
        <v>16</v>
      </c>
      <c r="AA27">
        <v>2</v>
      </c>
      <c r="AB27" s="30">
        <f t="shared" si="28"/>
        <v>14</v>
      </c>
      <c r="AC27" s="8">
        <f t="shared" si="29"/>
        <v>0.12843999266624451</v>
      </c>
      <c r="AD27" s="208">
        <f t="shared" si="30"/>
        <v>60</v>
      </c>
      <c r="AE27" s="209">
        <f t="shared" si="31"/>
        <v>0.16760000586509699</v>
      </c>
      <c r="AF27" s="9">
        <f t="shared" si="32"/>
        <v>2164</v>
      </c>
      <c r="AG27" s="7">
        <f t="shared" si="33"/>
        <v>0.2029799968004227</v>
      </c>
      <c r="AI27" s="35">
        <f t="shared" si="10"/>
        <v>2</v>
      </c>
      <c r="AJ27" s="17" t="str">
        <f>IF(OR(AB27=1, AB27=2, AB27=3, AB27=4), "&lt;5",TEXT(AB27, "#,##0"))   &amp;    IF(AB27=0,"", " ("&amp;TEXT(ROUND(AC27*100,1), "#0.0")&amp;"%)")</f>
        <v>14 (12.8%)</v>
      </c>
      <c r="AK27" s="17" t="str">
        <f t="shared" si="34"/>
        <v>60 (16.8%)</v>
      </c>
      <c r="AL27" s="25" t="str">
        <f>IF(OR(AF27=1, AF27=2, AF27=3, AF27=4), "&lt;5", TEXT(AF27, "#,##0"))   &amp;   IF(AF27=0,"", " ("&amp;TEXT(ROUND(AG27*100,1), "#0.0")&amp;"%)")</f>
        <v>2,164 (20.3%)</v>
      </c>
    </row>
    <row r="28" spans="1:38">
      <c r="A28" t="s">
        <v>28</v>
      </c>
      <c r="B28" t="s">
        <v>412</v>
      </c>
      <c r="C28" t="s">
        <v>440</v>
      </c>
      <c r="D28" t="s">
        <v>330</v>
      </c>
      <c r="E28" t="s">
        <v>29</v>
      </c>
      <c r="F28" t="s">
        <v>30</v>
      </c>
      <c r="G28">
        <v>3</v>
      </c>
      <c r="H28" t="s">
        <v>336</v>
      </c>
      <c r="I28" t="s">
        <v>319</v>
      </c>
      <c r="J28" t="s">
        <v>324</v>
      </c>
      <c r="K28">
        <v>0</v>
      </c>
      <c r="L28" s="52">
        <v>0</v>
      </c>
      <c r="N28">
        <v>43</v>
      </c>
      <c r="O28" s="52">
        <v>0.120109997689724</v>
      </c>
      <c r="Q28">
        <v>1418</v>
      </c>
      <c r="R28" s="52">
        <v>0.13300999999046331</v>
      </c>
      <c r="U28" s="41" t="s">
        <v>260</v>
      </c>
      <c r="V28" s="42"/>
      <c r="W28" s="42" t="s">
        <v>28</v>
      </c>
      <c r="X28" s="42" t="str">
        <f>View_Patient_Characteristics!$C$9</f>
        <v>Leeds Teaching Hospitals NHS Trust</v>
      </c>
      <c r="Y28" s="42" t="s">
        <v>737</v>
      </c>
      <c r="Z28" s="42" t="s">
        <v>17</v>
      </c>
      <c r="AA28">
        <v>3</v>
      </c>
      <c r="AB28" s="30">
        <f t="shared" si="28"/>
        <v>20</v>
      </c>
      <c r="AC28" s="8">
        <f t="shared" si="29"/>
        <v>0.18348999321460721</v>
      </c>
      <c r="AD28" s="208">
        <f t="shared" si="30"/>
        <v>67</v>
      </c>
      <c r="AE28" s="209">
        <f t="shared" si="31"/>
        <v>0.18715000152587891</v>
      </c>
      <c r="AF28" s="9">
        <f t="shared" si="32"/>
        <v>2220</v>
      </c>
      <c r="AG28" s="7">
        <f t="shared" si="33"/>
        <v>0.20824000239372251</v>
      </c>
      <c r="AI28" s="35">
        <f t="shared" si="10"/>
        <v>3</v>
      </c>
      <c r="AJ28" s="17" t="str">
        <f>IF(OR(AB28=1, AB28=2, AB28=3, AB28=4), "&lt;5",TEXT(AB28, "#,##0"))   &amp;    IF(AB28=0,"", " ("&amp;TEXT(ROUND(AC28*100,1), "#0.0")&amp;"%)")</f>
        <v>20 (18.3%)</v>
      </c>
      <c r="AK28" s="17" t="str">
        <f t="shared" si="34"/>
        <v>67 (18.7%)</v>
      </c>
      <c r="AL28" s="25" t="str">
        <f>IF(OR(AF28=1, AF28=2, AF28=3, AF28=4), "&lt;5", TEXT(AF28, "#,##0"))   &amp;   IF(AF28=0,"", " ("&amp;TEXT(ROUND(AG28*100,1), "#0.0")&amp;"%)")</f>
        <v>2,220 (20.8%)</v>
      </c>
    </row>
    <row r="29" spans="1:38">
      <c r="A29" t="s">
        <v>28</v>
      </c>
      <c r="B29" t="s">
        <v>412</v>
      </c>
      <c r="C29" t="s">
        <v>440</v>
      </c>
      <c r="D29" t="s">
        <v>330</v>
      </c>
      <c r="E29" t="s">
        <v>29</v>
      </c>
      <c r="F29" t="s">
        <v>30</v>
      </c>
      <c r="G29">
        <v>3</v>
      </c>
      <c r="H29" t="s">
        <v>336</v>
      </c>
      <c r="I29" t="s">
        <v>319</v>
      </c>
      <c r="J29" t="s">
        <v>320</v>
      </c>
      <c r="K29">
        <v>0</v>
      </c>
      <c r="L29" s="52">
        <v>0</v>
      </c>
      <c r="M29" s="52">
        <v>0</v>
      </c>
      <c r="N29">
        <v>0</v>
      </c>
      <c r="O29" s="52">
        <v>0</v>
      </c>
      <c r="P29" s="52">
        <v>0</v>
      </c>
      <c r="Q29">
        <v>19</v>
      </c>
      <c r="R29" s="52">
        <v>1.780000049620867E-3</v>
      </c>
      <c r="S29" s="52">
        <v>2.0600000862032179E-3</v>
      </c>
      <c r="U29" s="41" t="s">
        <v>260</v>
      </c>
      <c r="V29" s="42"/>
      <c r="W29" s="42" t="s">
        <v>28</v>
      </c>
      <c r="X29" s="42" t="str">
        <f>View_Patient_Characteristics!$C$9</f>
        <v>Leeds Teaching Hospitals NHS Trust</v>
      </c>
      <c r="Y29" s="42" t="s">
        <v>737</v>
      </c>
      <c r="Z29" s="42" t="s">
        <v>18</v>
      </c>
      <c r="AA29">
        <v>4</v>
      </c>
      <c r="AB29" s="30">
        <f t="shared" si="28"/>
        <v>24</v>
      </c>
      <c r="AC29" s="8">
        <f t="shared" si="29"/>
        <v>0.22018000483512881</v>
      </c>
      <c r="AD29" s="208">
        <f t="shared" si="30"/>
        <v>75</v>
      </c>
      <c r="AE29" s="209">
        <f t="shared" si="31"/>
        <v>0.20949999988079071</v>
      </c>
      <c r="AF29" s="9">
        <f t="shared" si="32"/>
        <v>2174</v>
      </c>
      <c r="AG29" s="7">
        <f t="shared" si="33"/>
        <v>0.20392000675201419</v>
      </c>
      <c r="AI29" s="35">
        <f t="shared" si="10"/>
        <v>4</v>
      </c>
      <c r="AJ29" s="17" t="str">
        <f>IF(OR(AB29=1, AB29=2, AB29=3, AB29=4), "&lt;5",TEXT(AB29, "#,##0"))   &amp;    IF(AB29=0,"", " ("&amp;TEXT(ROUND(AC29*100,1), "#0.0")&amp;"%)")</f>
        <v>24 (22.0%)</v>
      </c>
      <c r="AK29" s="17" t="str">
        <f t="shared" si="34"/>
        <v>75 (20.9%)</v>
      </c>
      <c r="AL29" s="25" t="str">
        <f>IF(OR(AF29=1, AF29=2, AF29=3, AF29=4), "&lt;5", TEXT(AF29, "#,##0"))   &amp;   IF(AF29=0,"", " ("&amp;TEXT(ROUND(AG29*100,1), "#0.0")&amp;"%)")</f>
        <v>2,174 (20.4%)</v>
      </c>
    </row>
    <row r="30" spans="1:38">
      <c r="A30" t="s">
        <v>28</v>
      </c>
      <c r="B30" t="s">
        <v>412</v>
      </c>
      <c r="C30" t="s">
        <v>440</v>
      </c>
      <c r="D30" t="s">
        <v>330</v>
      </c>
      <c r="E30" t="s">
        <v>29</v>
      </c>
      <c r="F30" t="s">
        <v>30</v>
      </c>
      <c r="G30">
        <v>3</v>
      </c>
      <c r="H30" t="s">
        <v>336</v>
      </c>
      <c r="I30" t="s">
        <v>319</v>
      </c>
      <c r="J30" t="s">
        <v>321</v>
      </c>
      <c r="K30">
        <v>2</v>
      </c>
      <c r="L30" s="52">
        <v>7.4069999158382416E-2</v>
      </c>
      <c r="M30" s="52">
        <v>7.4069999158382416E-2</v>
      </c>
      <c r="N30">
        <v>16</v>
      </c>
      <c r="O30" s="52">
        <v>4.4690001755952842E-2</v>
      </c>
      <c r="P30" s="52">
        <v>5.0790000706911087E-2</v>
      </c>
      <c r="Q30">
        <v>380</v>
      </c>
      <c r="R30" s="52">
        <v>3.564000129699707E-2</v>
      </c>
      <c r="S30" s="52">
        <v>4.1110001504421227E-2</v>
      </c>
      <c r="U30" s="41" t="s">
        <v>260</v>
      </c>
      <c r="V30" s="42"/>
      <c r="W30" s="42" t="s">
        <v>28</v>
      </c>
      <c r="X30" s="42" t="str">
        <f>View_Patient_Characteristics!$C$9</f>
        <v>Leeds Teaching Hospitals NHS Trust</v>
      </c>
      <c r="Y30" s="42" t="s">
        <v>737</v>
      </c>
      <c r="Z30" s="42" t="s">
        <v>311</v>
      </c>
      <c r="AA30" t="s">
        <v>311</v>
      </c>
      <c r="AB30" s="30">
        <f t="shared" si="28"/>
        <v>18</v>
      </c>
      <c r="AC30" s="8">
        <f t="shared" si="29"/>
        <v>0.1651400029659271</v>
      </c>
      <c r="AD30" s="208">
        <f t="shared" si="30"/>
        <v>50</v>
      </c>
      <c r="AE30" s="209">
        <f t="shared" si="31"/>
        <v>0.1396600008010864</v>
      </c>
      <c r="AF30" s="9">
        <f t="shared" si="32"/>
        <v>2215</v>
      </c>
      <c r="AG30" s="7">
        <f t="shared" si="33"/>
        <v>0.20777000486850741</v>
      </c>
      <c r="AI30" s="35" t="str">
        <f t="shared" si="10"/>
        <v>5 - least deprived</v>
      </c>
      <c r="AJ30" s="17" t="str">
        <f>IF(OR(AB30=1, AB30=2, AB30=3, AB30=4), "&lt;5",TEXT(AB30, "#,##0"))   &amp;    IF(AB30=0,"", " ("&amp;TEXT(ROUND(AC30*100,1), "#0.0")&amp;"%)")</f>
        <v>18 (16.5%)</v>
      </c>
      <c r="AK30" s="17" t="str">
        <f t="shared" si="34"/>
        <v>50 (14.0%)</v>
      </c>
      <c r="AL30" s="25" t="str">
        <f>IF(OR(AF30=1, AF30=2, AF30=3, AF30=4), "&lt;5", TEXT(AF30, "#,##0"))   &amp;   IF(AF30=0,"", " ("&amp;TEXT(ROUND(AG30*100,1), "#0.0")&amp;"%)")</f>
        <v>2,215 (20.8%)</v>
      </c>
    </row>
    <row r="31" spans="1:38">
      <c r="A31" t="s">
        <v>28</v>
      </c>
      <c r="B31" t="s">
        <v>412</v>
      </c>
      <c r="C31" t="s">
        <v>440</v>
      </c>
      <c r="D31" t="s">
        <v>330</v>
      </c>
      <c r="E31" t="s">
        <v>29</v>
      </c>
      <c r="F31" t="s">
        <v>30</v>
      </c>
      <c r="G31">
        <v>3</v>
      </c>
      <c r="H31" t="s">
        <v>336</v>
      </c>
      <c r="I31" t="s">
        <v>319</v>
      </c>
      <c r="J31" t="s">
        <v>322</v>
      </c>
      <c r="K31">
        <v>11</v>
      </c>
      <c r="L31" s="52">
        <v>0.40740999579429632</v>
      </c>
      <c r="M31" s="52">
        <v>0.40740999579429632</v>
      </c>
      <c r="N31">
        <v>47</v>
      </c>
      <c r="O31" s="52">
        <v>0.1312800049781799</v>
      </c>
      <c r="P31" s="52">
        <v>0.14921000599861151</v>
      </c>
      <c r="Q31">
        <v>1643</v>
      </c>
      <c r="R31" s="52">
        <v>0.15410999953746801</v>
      </c>
      <c r="S31" s="52">
        <v>0.17776000499725339</v>
      </c>
      <c r="U31" s="41" t="s">
        <v>260</v>
      </c>
      <c r="V31" s="42"/>
      <c r="W31" s="42"/>
      <c r="X31" s="42"/>
      <c r="Y31" s="42"/>
      <c r="Z31" s="42"/>
      <c r="AA31" t="s">
        <v>409</v>
      </c>
      <c r="AB31" s="30"/>
      <c r="AC31" s="8"/>
      <c r="AD31" s="9"/>
      <c r="AE31" s="8"/>
      <c r="AF31" s="9"/>
      <c r="AG31" s="7"/>
      <c r="AI31" s="35" t="str">
        <f t="shared" si="10"/>
        <v>SCARF INDEX*</v>
      </c>
      <c r="AJ31" s="36" t="str">
        <f>""</f>
        <v/>
      </c>
      <c r="AK31" s="36" t="str">
        <f>""</f>
        <v/>
      </c>
      <c r="AL31" s="37" t="str">
        <f>""</f>
        <v/>
      </c>
    </row>
    <row r="32" spans="1:38">
      <c r="A32" t="s">
        <v>28</v>
      </c>
      <c r="B32" t="s">
        <v>412</v>
      </c>
      <c r="C32" t="s">
        <v>440</v>
      </c>
      <c r="D32" t="s">
        <v>330</v>
      </c>
      <c r="E32" t="s">
        <v>29</v>
      </c>
      <c r="F32" t="s">
        <v>30</v>
      </c>
      <c r="G32">
        <v>3</v>
      </c>
      <c r="H32" t="s">
        <v>336</v>
      </c>
      <c r="I32" t="s">
        <v>319</v>
      </c>
      <c r="J32" t="s">
        <v>323</v>
      </c>
      <c r="K32">
        <v>2</v>
      </c>
      <c r="L32" s="52">
        <v>7.4069999158382416E-2</v>
      </c>
      <c r="M32" s="52">
        <v>7.4069999158382416E-2</v>
      </c>
      <c r="N32">
        <v>47</v>
      </c>
      <c r="O32" s="52">
        <v>0.1312800049781799</v>
      </c>
      <c r="P32" s="52">
        <v>0.14921000599861151</v>
      </c>
      <c r="Q32">
        <v>1319</v>
      </c>
      <c r="R32" s="52">
        <v>0.1237199977040291</v>
      </c>
      <c r="S32" s="52">
        <v>0.14270000159740451</v>
      </c>
      <c r="U32" s="41" t="s">
        <v>260</v>
      </c>
      <c r="V32" s="42"/>
      <c r="W32" s="42" t="s">
        <v>28</v>
      </c>
      <c r="X32" s="42" t="str">
        <f>View_Patient_Characteristics!$C$9</f>
        <v>Leeds Teaching Hospitals NHS Trust</v>
      </c>
      <c r="Y32" s="42" t="s">
        <v>312</v>
      </c>
      <c r="Z32" s="42" t="s">
        <v>313</v>
      </c>
      <c r="AA32" t="s">
        <v>313</v>
      </c>
      <c r="AB32" s="30">
        <f>IFERROR(SUMIFS(K:K, $A:$A, $W32, $F:$F, $X32, $I:$I, $Y32, $J:$J, $Z32),0)</f>
        <v>67</v>
      </c>
      <c r="AC32" s="47">
        <f t="shared" ref="AC32:AC36" si="35">IFERROR(SUMIFS(M:M, $A:$A, $W32, $F:$F, $X32, $I:$I, $Y32, $J:$J, $Z32),0)</f>
        <v>0.62036997079849243</v>
      </c>
      <c r="AD32" s="208">
        <f t="shared" ref="AD32:AD36" si="36">IF($V$2="Wales", #N/A, IFERROR(SUMIFS(N:N, $A:$A, $W32, $F:$F, $X32, $I:$I, $Y32, $J:$J, $Z32),0))</f>
        <v>224</v>
      </c>
      <c r="AE32" s="211">
        <f t="shared" ref="AE32:AE36" si="37">IF($V$2="Wales", #N/A, IFERROR(SUMIFS(P:P, $A:$A, $W32, $F:$F, $X32, $I:$I, $Y32, $J:$J, $Z32),0))</f>
        <v>0.62744998931884766</v>
      </c>
      <c r="AF32" s="9">
        <f t="shared" ref="AF32:AF36" si="38">IFERROR(SUMIFS(Q:Q, $A:$A, $W32, $F:$F, $X32, $I:$I, $Y32, $J:$J, $Z32),0)</f>
        <v>6420</v>
      </c>
      <c r="AG32" s="48">
        <f t="shared" ref="AG32:AG36" si="39">IFERROR(SUMIFS(S:S, $A:$A, $W32, $F:$F, $X32, $I:$I, $Y32, $J:$J, $Z32),0)</f>
        <v>0.61465001106262207</v>
      </c>
      <c r="AI32" s="35" t="str">
        <f t="shared" si="10"/>
        <v>Fit</v>
      </c>
      <c r="AJ32" s="17" t="str">
        <f>IF(OR(AB32=1, AB32=2, AB32=3, AB32=4), "&lt;5",TEXT(AB32, "#,##0"))   &amp;    IF(AB32=0,"", " ("&amp;TEXT(ROUND(AC32*100,1), "#0.0")&amp;"%)")</f>
        <v>67 (62.0%)</v>
      </c>
      <c r="AK32" s="17" t="str">
        <f t="shared" ref="AK32:AK35" si="40">IF($V$2 = "Wales", "N/A", IF(OR(AD32=1, AD32=2, AD32=3, AD32=4), "&lt;5", TEXT(AD32, "#,##0"))   &amp;   IF(AD32=0,"", " ("&amp;TEXT(ROUND(AE32*100,1), "#0.0")&amp;"%)"))</f>
        <v>224 (62.7%)</v>
      </c>
      <c r="AL32" s="25" t="str">
        <f>IF(OR(AF32=1, AF32=2, AF32=3, AF32=4), "&lt;5", TEXT(AF32, "#,##0"))   &amp;   IF(AF32=0,"", " ("&amp;TEXT(ROUND(AG32*100,1), "#0.0")&amp;"%)")</f>
        <v>6,420 (61.5%)</v>
      </c>
    </row>
    <row r="33" spans="1:38">
      <c r="A33" t="s">
        <v>28</v>
      </c>
      <c r="B33" t="s">
        <v>412</v>
      </c>
      <c r="C33" t="s">
        <v>440</v>
      </c>
      <c r="D33" t="s">
        <v>330</v>
      </c>
      <c r="E33" t="s">
        <v>29</v>
      </c>
      <c r="F33" t="s">
        <v>30</v>
      </c>
      <c r="G33">
        <v>3</v>
      </c>
      <c r="H33" t="s">
        <v>336</v>
      </c>
      <c r="I33" t="s">
        <v>319</v>
      </c>
      <c r="J33" t="s">
        <v>354</v>
      </c>
      <c r="K33">
        <v>12</v>
      </c>
      <c r="L33" s="52">
        <v>0.44444000720977778</v>
      </c>
      <c r="M33" s="52">
        <v>0.44444000720977778</v>
      </c>
      <c r="N33">
        <v>205</v>
      </c>
      <c r="O33" s="52">
        <v>0.57262998819351196</v>
      </c>
      <c r="P33" s="52">
        <v>0.65078997611999512</v>
      </c>
      <c r="Q33">
        <v>5882</v>
      </c>
      <c r="R33" s="52">
        <v>0.55172997713088989</v>
      </c>
      <c r="S33" s="52">
        <v>0.63637000322341919</v>
      </c>
      <c r="U33" s="41" t="s">
        <v>260</v>
      </c>
      <c r="V33" s="42"/>
      <c r="W33" s="42" t="s">
        <v>28</v>
      </c>
      <c r="X33" s="42" t="str">
        <f>View_Patient_Characteristics!$C$9</f>
        <v>Leeds Teaching Hospitals NHS Trust</v>
      </c>
      <c r="Y33" s="42" t="s">
        <v>312</v>
      </c>
      <c r="Z33" s="42" t="s">
        <v>314</v>
      </c>
      <c r="AA33" t="s">
        <v>314</v>
      </c>
      <c r="AB33" s="30">
        <f>IFERROR(SUMIFS(K:K, $A:$A, $W33, $F:$F, $X33, $I:$I, $Y33, $J:$J, $Z33),0)</f>
        <v>15</v>
      </c>
      <c r="AC33" s="47">
        <f t="shared" si="35"/>
        <v>0.13888999819755549</v>
      </c>
      <c r="AD33" s="208">
        <f t="shared" si="36"/>
        <v>43</v>
      </c>
      <c r="AE33" s="211">
        <f t="shared" si="37"/>
        <v>0.120449997484684</v>
      </c>
      <c r="AF33" s="9">
        <f t="shared" si="38"/>
        <v>1473</v>
      </c>
      <c r="AG33" s="48">
        <f t="shared" si="39"/>
        <v>0.14101999998092651</v>
      </c>
      <c r="AI33" s="35" t="str">
        <f t="shared" si="10"/>
        <v>Mild frailty</v>
      </c>
      <c r="AJ33" s="17" t="str">
        <f>IF(OR(AB33=1, AB33=2, AB33=3, AB33=4), "&lt;5",TEXT(AB33, "#,##0"))   &amp;    IF(AB33=0,"", " ("&amp;TEXT(ROUND(AC33*100,1), "#0.0")&amp;"%)")</f>
        <v>15 (13.9%)</v>
      </c>
      <c r="AK33" s="17" t="str">
        <f t="shared" si="40"/>
        <v>43 (12.0%)</v>
      </c>
      <c r="AL33" s="25" t="str">
        <f>IF(OR(AF33=1, AF33=2, AF33=3, AF33=4), "&lt;5", TEXT(AF33, "#,##0"))   &amp;   IF(AF33=0,"", " ("&amp;TEXT(ROUND(AG33*100,1), "#0.0")&amp;"%)")</f>
        <v>1,473 (14.1%)</v>
      </c>
    </row>
    <row r="34" spans="1:38">
      <c r="A34" t="s">
        <v>28</v>
      </c>
      <c r="B34" t="s">
        <v>412</v>
      </c>
      <c r="C34" t="s">
        <v>440</v>
      </c>
      <c r="D34" t="s">
        <v>330</v>
      </c>
      <c r="E34" t="s">
        <v>29</v>
      </c>
      <c r="F34" t="s">
        <v>30</v>
      </c>
      <c r="G34">
        <v>3</v>
      </c>
      <c r="H34" t="s">
        <v>336</v>
      </c>
      <c r="I34" t="s">
        <v>360</v>
      </c>
      <c r="J34" t="s">
        <v>361</v>
      </c>
      <c r="K34">
        <v>0</v>
      </c>
      <c r="L34" s="52">
        <v>0</v>
      </c>
      <c r="N34">
        <v>43</v>
      </c>
      <c r="O34" s="52">
        <v>0.120109997689724</v>
      </c>
      <c r="Q34">
        <v>1418</v>
      </c>
      <c r="R34" s="52">
        <v>0.13300999999046331</v>
      </c>
      <c r="U34" s="41" t="s">
        <v>260</v>
      </c>
      <c r="V34" s="42"/>
      <c r="W34" s="42" t="s">
        <v>28</v>
      </c>
      <c r="X34" s="42" t="str">
        <f>View_Patient_Characteristics!$C$9</f>
        <v>Leeds Teaching Hospitals NHS Trust</v>
      </c>
      <c r="Y34" s="42" t="s">
        <v>312</v>
      </c>
      <c r="Z34" s="42" t="s">
        <v>315</v>
      </c>
      <c r="AA34" t="s">
        <v>315</v>
      </c>
      <c r="AB34" s="30">
        <f>IFERROR(SUMIFS(K:K, $A:$A, $W34, $F:$F, $X34, $I:$I, $Y34, $J:$J, $Z34),0)</f>
        <v>20</v>
      </c>
      <c r="AC34" s="47">
        <f t="shared" si="35"/>
        <v>0.18519000709056849</v>
      </c>
      <c r="AD34" s="208">
        <f t="shared" si="36"/>
        <v>53</v>
      </c>
      <c r="AE34" s="211">
        <f t="shared" si="37"/>
        <v>0.14846000075340271</v>
      </c>
      <c r="AF34" s="9">
        <f t="shared" si="38"/>
        <v>1374</v>
      </c>
      <c r="AG34" s="48">
        <f t="shared" si="39"/>
        <v>0.13154999911785131</v>
      </c>
      <c r="AI34" s="35" t="str">
        <f t="shared" si="10"/>
        <v>Moderate frailty</v>
      </c>
      <c r="AJ34" s="17" t="str">
        <f>IF(OR(AB34=1, AB34=2, AB34=3, AB34=4), "&lt;5",TEXT(AB34, "#,##0"))   &amp;    IF(AB34=0,"", " ("&amp;TEXT(ROUND(AC34*100,1), "#0.0")&amp;"%)")</f>
        <v>20 (18.5%)</v>
      </c>
      <c r="AK34" s="17" t="str">
        <f t="shared" si="40"/>
        <v>53 (14.8%)</v>
      </c>
      <c r="AL34" s="25" t="str">
        <f>IF(OR(AF34=1, AF34=2, AF34=3, AF34=4), "&lt;5", TEXT(AF34, "#,##0"))   &amp;   IF(AF34=0,"", " ("&amp;TEXT(ROUND(AG34*100,1), "#0.0")&amp;"%)")</f>
        <v>1,374 (13.2%)</v>
      </c>
    </row>
    <row r="35" spans="1:38">
      <c r="A35" t="s">
        <v>28</v>
      </c>
      <c r="B35" t="s">
        <v>412</v>
      </c>
      <c r="C35" t="s">
        <v>440</v>
      </c>
      <c r="D35" t="s">
        <v>330</v>
      </c>
      <c r="E35" t="s">
        <v>29</v>
      </c>
      <c r="F35" t="s">
        <v>30</v>
      </c>
      <c r="G35">
        <v>3</v>
      </c>
      <c r="H35" t="s">
        <v>336</v>
      </c>
      <c r="I35" t="s">
        <v>360</v>
      </c>
      <c r="J35" t="s">
        <v>362</v>
      </c>
      <c r="K35">
        <v>15</v>
      </c>
      <c r="L35" s="52">
        <v>0.55555999279022217</v>
      </c>
      <c r="M35" s="52">
        <v>0.55555999279022217</v>
      </c>
      <c r="N35">
        <v>110</v>
      </c>
      <c r="O35" s="52">
        <v>0.30726000666618353</v>
      </c>
      <c r="P35" s="52">
        <v>0.3492099940776825</v>
      </c>
      <c r="Q35">
        <v>3361</v>
      </c>
      <c r="R35" s="52">
        <v>0.31525999307632452</v>
      </c>
      <c r="S35" s="52">
        <v>0.36362999677658081</v>
      </c>
      <c r="U35" s="41" t="s">
        <v>260</v>
      </c>
      <c r="V35" s="42"/>
      <c r="W35" s="42" t="s">
        <v>28</v>
      </c>
      <c r="X35" s="42" t="str">
        <f>View_Patient_Characteristics!$C$9</f>
        <v>Leeds Teaching Hospitals NHS Trust</v>
      </c>
      <c r="Y35" s="42" t="s">
        <v>312</v>
      </c>
      <c r="Z35" s="42" t="s">
        <v>316</v>
      </c>
      <c r="AA35" t="s">
        <v>316</v>
      </c>
      <c r="AB35" s="30">
        <f>IFERROR(SUMIFS(K:K, $A:$A, $W35, $F:$F, $X35, $I:$I, $Y35, $J:$J, $Z35),0)</f>
        <v>6</v>
      </c>
      <c r="AC35" s="47">
        <f t="shared" si="35"/>
        <v>5.5560000240802758E-2</v>
      </c>
      <c r="AD35" s="208">
        <f t="shared" si="36"/>
        <v>37</v>
      </c>
      <c r="AE35" s="211">
        <f t="shared" si="37"/>
        <v>0.10363999754190439</v>
      </c>
      <c r="AF35" s="9">
        <f t="shared" si="38"/>
        <v>1178</v>
      </c>
      <c r="AG35" s="48">
        <f t="shared" si="39"/>
        <v>0.1127799972891808</v>
      </c>
      <c r="AI35" s="35" t="str">
        <f t="shared" si="10"/>
        <v>Severe frailty</v>
      </c>
      <c r="AJ35" s="17" t="str">
        <f>IF(OR(AB35=1, AB35=2, AB35=3, AB35=4), "&lt;5",TEXT(AB35, "#,##0"))   &amp;    IF(AB35=0,"", " ("&amp;TEXT(ROUND(AC35*100,1), "#0.0")&amp;"%)")</f>
        <v>6 (5.6%)</v>
      </c>
      <c r="AK35" s="17" t="str">
        <f t="shared" si="40"/>
        <v>37 (10.4%)</v>
      </c>
      <c r="AL35" s="25" t="str">
        <f>IF(OR(AF35=1, AF35=2, AF35=3, AF35=4), "&lt;5", TEXT(AF35, "#,##0"))   &amp;   IF(AF35=0,"", " ("&amp;TEXT(ROUND(AG35*100,1), "#0.0")&amp;"%)")</f>
        <v>1,178 (11.3%)</v>
      </c>
    </row>
    <row r="36" spans="1:38">
      <c r="A36" t="s">
        <v>28</v>
      </c>
      <c r="B36" t="s">
        <v>412</v>
      </c>
      <c r="C36" t="s">
        <v>440</v>
      </c>
      <c r="D36" t="s">
        <v>330</v>
      </c>
      <c r="E36" t="s">
        <v>29</v>
      </c>
      <c r="F36" t="s">
        <v>30</v>
      </c>
      <c r="G36">
        <v>3</v>
      </c>
      <c r="H36" t="s">
        <v>336</v>
      </c>
      <c r="I36" t="s">
        <v>360</v>
      </c>
      <c r="J36" t="s">
        <v>354</v>
      </c>
      <c r="K36">
        <v>12</v>
      </c>
      <c r="L36" s="52">
        <v>0.44444000720977778</v>
      </c>
      <c r="M36" s="52">
        <v>0.44444000720977778</v>
      </c>
      <c r="N36">
        <v>205</v>
      </c>
      <c r="O36" s="52">
        <v>0.57262998819351196</v>
      </c>
      <c r="P36" s="52">
        <v>0.65078997611999512</v>
      </c>
      <c r="Q36">
        <v>5882</v>
      </c>
      <c r="R36" s="52">
        <v>0.55172997713088989</v>
      </c>
      <c r="S36" s="52">
        <v>0.63637000322341919</v>
      </c>
      <c r="U36" s="41" t="s">
        <v>260</v>
      </c>
      <c r="V36" s="42"/>
      <c r="W36" s="42" t="s">
        <v>28</v>
      </c>
      <c r="X36" s="42" t="str">
        <f>View_Patient_Characteristics!$C$9</f>
        <v>Leeds Teaching Hospitals NHS Trust</v>
      </c>
      <c r="Y36" s="42" t="s">
        <v>312</v>
      </c>
      <c r="Z36" s="42" t="s">
        <v>373</v>
      </c>
      <c r="AA36" s="317" t="str">
        <f>IF($V$2 = "Wales", "Not in PEDW", "Not in HESAPC")</f>
        <v>Not in HESAPC</v>
      </c>
      <c r="AB36" s="30">
        <f>IFERROR(SUMIFS(K:K, $A:$A, $W36, $F:$F, $X36, $I:$I, $Y36, $J:$J, $Z36),0)</f>
        <v>1</v>
      </c>
      <c r="AC36" s="47">
        <f t="shared" si="35"/>
        <v>0</v>
      </c>
      <c r="AD36" s="208">
        <f t="shared" si="36"/>
        <v>1</v>
      </c>
      <c r="AE36" s="211">
        <f t="shared" si="37"/>
        <v>0</v>
      </c>
      <c r="AF36" s="9">
        <f t="shared" si="38"/>
        <v>216</v>
      </c>
      <c r="AG36" s="48">
        <f t="shared" si="39"/>
        <v>0</v>
      </c>
      <c r="AI36" s="35" t="str">
        <f t="shared" si="10"/>
        <v>Not in HESAPC</v>
      </c>
      <c r="AJ36" s="38" t="str">
        <f>TEXT(AB36, "#,##0")</f>
        <v>1</v>
      </c>
      <c r="AK36" s="38" t="str">
        <f>IF($V$2 = "Wales", "N/A", TEXT(AD36, "#,##0"))</f>
        <v>1</v>
      </c>
      <c r="AL36" s="39" t="str">
        <f>TEXT(AF36, "#,##0")</f>
        <v>216</v>
      </c>
    </row>
    <row r="37" spans="1:38">
      <c r="A37" t="s">
        <v>28</v>
      </c>
      <c r="B37" t="s">
        <v>412</v>
      </c>
      <c r="C37" t="s">
        <v>440</v>
      </c>
      <c r="D37" t="s">
        <v>330</v>
      </c>
      <c r="E37" t="s">
        <v>29</v>
      </c>
      <c r="F37" t="s">
        <v>30</v>
      </c>
      <c r="G37">
        <v>3</v>
      </c>
      <c r="H37" t="s">
        <v>336</v>
      </c>
      <c r="I37" t="s">
        <v>736</v>
      </c>
      <c r="J37" t="s">
        <v>363</v>
      </c>
      <c r="K37">
        <v>1</v>
      </c>
      <c r="L37" s="52">
        <v>3.7039998918771737E-2</v>
      </c>
      <c r="N37">
        <v>100</v>
      </c>
      <c r="O37" s="52">
        <v>0.27932998538017267</v>
      </c>
      <c r="Q37">
        <v>4131</v>
      </c>
      <c r="R37" s="52">
        <v>0.38749000430107122</v>
      </c>
      <c r="U37" s="41" t="s">
        <v>260</v>
      </c>
      <c r="V37" s="42"/>
      <c r="W37" s="42"/>
      <c r="X37" s="42"/>
      <c r="Y37" s="42"/>
      <c r="Z37" s="42"/>
      <c r="AA37" t="s">
        <v>408</v>
      </c>
      <c r="AB37" s="30"/>
      <c r="AC37" s="8"/>
      <c r="AD37" s="9"/>
      <c r="AE37" s="8"/>
      <c r="AF37" s="9"/>
      <c r="AG37" s="7"/>
      <c r="AI37" s="35" t="str">
        <f t="shared" si="10"/>
        <v>CHARLSON COMORBIDITY SCORE</v>
      </c>
      <c r="AJ37" s="36" t="str">
        <f>""</f>
        <v/>
      </c>
      <c r="AK37" s="36" t="str">
        <f>""</f>
        <v/>
      </c>
      <c r="AL37" s="37" t="str">
        <f>""</f>
        <v/>
      </c>
    </row>
    <row r="38" spans="1:38">
      <c r="A38" t="s">
        <v>28</v>
      </c>
      <c r="B38" t="s">
        <v>412</v>
      </c>
      <c r="C38" t="s">
        <v>440</v>
      </c>
      <c r="D38" t="s">
        <v>330</v>
      </c>
      <c r="E38" t="s">
        <v>29</v>
      </c>
      <c r="F38" t="s">
        <v>30</v>
      </c>
      <c r="G38">
        <v>3</v>
      </c>
      <c r="H38" t="s">
        <v>336</v>
      </c>
      <c r="I38" t="s">
        <v>736</v>
      </c>
      <c r="J38" t="s">
        <v>364</v>
      </c>
      <c r="K38">
        <v>17</v>
      </c>
      <c r="L38" s="52">
        <v>0.62963002920150757</v>
      </c>
      <c r="M38" s="52">
        <v>0.6538500189781189</v>
      </c>
      <c r="N38">
        <v>200</v>
      </c>
      <c r="O38" s="52">
        <v>0.55865997076034546</v>
      </c>
      <c r="P38" s="52">
        <v>0.77518999576568604</v>
      </c>
      <c r="Q38">
        <v>4189</v>
      </c>
      <c r="R38" s="52">
        <v>0.39293000102043152</v>
      </c>
      <c r="S38" s="52">
        <v>0.64149999618530273</v>
      </c>
      <c r="U38" s="41" t="s">
        <v>260</v>
      </c>
      <c r="V38" s="42"/>
      <c r="W38" s="42" t="s">
        <v>28</v>
      </c>
      <c r="X38" s="42" t="str">
        <f>View_Patient_Characteristics!$C$9</f>
        <v>Leeds Teaching Hospitals NHS Trust</v>
      </c>
      <c r="Y38" s="42" t="s">
        <v>359</v>
      </c>
      <c r="Z38" s="42" t="s">
        <v>14</v>
      </c>
      <c r="AA38" t="str">
        <f>"0"</f>
        <v>0</v>
      </c>
      <c r="AB38" s="30">
        <f>IFERROR(SUMIFS(K:K, $A:$A, $W38, $F:$F, $X38, $I:$I, $Y38, $J:$J, $Z38),0)</f>
        <v>79</v>
      </c>
      <c r="AC38" s="47">
        <f t="shared" ref="AC38:AC41" si="41">IFERROR(SUMIFS(M:M, $A:$A, $W38, $F:$F, $X38, $I:$I, $Y38, $J:$J, $Z38),0)</f>
        <v>0.73148000240325928</v>
      </c>
      <c r="AD38" s="208">
        <f t="shared" ref="AD38:AD41" si="42">IF($V$2="Wales", #N/A, IFERROR(SUMIFS(N:N, $A:$A, $W38, $F:$F, $X38, $I:$I, $Y38, $J:$J, $Z38),0))</f>
        <v>256</v>
      </c>
      <c r="AE38" s="211">
        <f t="shared" ref="AE38:AE41" si="43">IF($V$2="Wales", #N/A, IFERROR(SUMIFS(P:P, $A:$A, $W38, $F:$F, $X38, $I:$I, $Y38, $J:$J, $Z38),0))</f>
        <v>0.71709001064300537</v>
      </c>
      <c r="AF38" s="9">
        <f t="shared" ref="AF38:AF41" si="44">IFERROR(SUMIFS(Q:Q, $A:$A, $W38, $F:$F, $X38, $I:$I, $Y38, $J:$J, $Z38),0)</f>
        <v>7648</v>
      </c>
      <c r="AG38" s="48">
        <f t="shared" ref="AG38:AG41" si="45">IFERROR(SUMIFS(S:S, $A:$A, $W38, $F:$F, $X38, $I:$I, $Y38, $J:$J, $Z38),0)</f>
        <v>0.73221999406814575</v>
      </c>
      <c r="AI38" s="35" t="str">
        <f t="shared" si="10"/>
        <v>0</v>
      </c>
      <c r="AJ38" s="17" t="str">
        <f>IF(OR(AB38=1, AB38=2, AB38=3, AB38=4), "&lt;5",TEXT(AB38, "#,##0"))   &amp;    IF(AB38=0,"", " ("&amp;TEXT(ROUND(AC38*100,1), "#0.0")&amp;"%)")</f>
        <v>79 (73.1%)</v>
      </c>
      <c r="AK38" s="17" t="str">
        <f t="shared" ref="AK38:AK40" si="46">IF($V$2 = "Wales", "N/A", IF(OR(AD38=1, AD38=2, AD38=3, AD38=4), "&lt;5", TEXT(AD38, "#,##0"))   &amp;   IF(AD38=0,"", " ("&amp;TEXT(ROUND(AE38*100,1), "#0.0")&amp;"%)"))</f>
        <v>256 (71.7%)</v>
      </c>
      <c r="AL38" s="25" t="str">
        <f>IF(OR(AF38=1, AF38=2, AF38=3, AF38=4), "&lt;5", TEXT(AF38, "#,##0"))   &amp;   IF(AF38=0,"", " ("&amp;TEXT(ROUND(AG38*100,1), "#0.0")&amp;"%)")</f>
        <v>7,648 (73.2%)</v>
      </c>
    </row>
    <row r="39" spans="1:38">
      <c r="A39" t="s">
        <v>28</v>
      </c>
      <c r="B39" t="s">
        <v>412</v>
      </c>
      <c r="C39" t="s">
        <v>440</v>
      </c>
      <c r="D39" t="s">
        <v>330</v>
      </c>
      <c r="E39" t="s">
        <v>29</v>
      </c>
      <c r="F39" t="s">
        <v>30</v>
      </c>
      <c r="G39">
        <v>3</v>
      </c>
      <c r="H39" t="s">
        <v>336</v>
      </c>
      <c r="I39" t="s">
        <v>736</v>
      </c>
      <c r="J39" t="s">
        <v>365</v>
      </c>
      <c r="K39">
        <v>5</v>
      </c>
      <c r="L39" s="52">
        <v>0.18519000709056849</v>
      </c>
      <c r="M39" s="52">
        <v>0.19231000542640689</v>
      </c>
      <c r="N39">
        <v>22</v>
      </c>
      <c r="O39" s="52">
        <v>6.145000085234642E-2</v>
      </c>
      <c r="P39" s="52">
        <v>8.5270002484321594E-2</v>
      </c>
      <c r="Q39">
        <v>1316</v>
      </c>
      <c r="R39" s="52">
        <v>0.1234399974346161</v>
      </c>
      <c r="S39" s="52">
        <v>0.20152999460697171</v>
      </c>
      <c r="U39" s="41" t="s">
        <v>260</v>
      </c>
      <c r="V39" s="42"/>
      <c r="W39" s="42" t="s">
        <v>28</v>
      </c>
      <c r="X39" s="42" t="str">
        <f>View_Patient_Characteristics!$C$9</f>
        <v>Leeds Teaching Hospitals NHS Trust</v>
      </c>
      <c r="Y39" s="42" t="s">
        <v>359</v>
      </c>
      <c r="Z39" s="42" t="s">
        <v>15</v>
      </c>
      <c r="AA39" t="str">
        <f>"1"</f>
        <v>1</v>
      </c>
      <c r="AB39" s="30">
        <f>IFERROR(SUMIFS(K:K, $A:$A, $W39, $F:$F, $X39, $I:$I, $Y39, $J:$J, $Z39),0)</f>
        <v>19</v>
      </c>
      <c r="AC39" s="47">
        <f t="shared" si="41"/>
        <v>0.17592999339103699</v>
      </c>
      <c r="AD39" s="208">
        <f t="shared" si="42"/>
        <v>54</v>
      </c>
      <c r="AE39" s="211">
        <f t="shared" si="43"/>
        <v>0.15126000344753271</v>
      </c>
      <c r="AF39" s="9">
        <f t="shared" si="44"/>
        <v>1582</v>
      </c>
      <c r="AG39" s="48">
        <f t="shared" si="45"/>
        <v>0.1514600068330765</v>
      </c>
      <c r="AI39" s="35" t="str">
        <f t="shared" si="10"/>
        <v>1</v>
      </c>
      <c r="AJ39" s="17" t="str">
        <f>IF(OR(AB39=1, AB39=2, AB39=3, AB39=4), "&lt;5",TEXT(AB39, "#,##0"))   &amp;    IF(AB39=0,"", " ("&amp;TEXT(ROUND(AC39*100,1), "#0.0")&amp;"%)")</f>
        <v>19 (17.6%)</v>
      </c>
      <c r="AK39" s="17" t="str">
        <f t="shared" si="46"/>
        <v>54 (15.1%)</v>
      </c>
      <c r="AL39" s="25" t="str">
        <f>IF(OR(AF39=1, AF39=2, AF39=3, AF39=4), "&lt;5", TEXT(AF39, "#,##0"))   &amp;   IF(AF39=0,"", " ("&amp;TEXT(ROUND(AG39*100,1), "#0.0")&amp;"%)")</f>
        <v>1,582 (15.1%)</v>
      </c>
    </row>
    <row r="40" spans="1:38">
      <c r="A40" t="s">
        <v>28</v>
      </c>
      <c r="B40" t="s">
        <v>412</v>
      </c>
      <c r="C40" t="s">
        <v>440</v>
      </c>
      <c r="D40" t="s">
        <v>330</v>
      </c>
      <c r="E40" t="s">
        <v>29</v>
      </c>
      <c r="F40" t="s">
        <v>30</v>
      </c>
      <c r="G40">
        <v>3</v>
      </c>
      <c r="H40" t="s">
        <v>336</v>
      </c>
      <c r="I40" t="s">
        <v>736</v>
      </c>
      <c r="J40" t="s">
        <v>366</v>
      </c>
      <c r="K40">
        <v>2</v>
      </c>
      <c r="L40" s="52">
        <v>7.4069999158382416E-2</v>
      </c>
      <c r="M40" s="52">
        <v>7.6920002698898315E-2</v>
      </c>
      <c r="N40">
        <v>13</v>
      </c>
      <c r="O40" s="52">
        <v>3.6309998482465737E-2</v>
      </c>
      <c r="P40" s="52">
        <v>5.0390001386404037E-2</v>
      </c>
      <c r="Q40">
        <v>566</v>
      </c>
      <c r="R40" s="52">
        <v>5.3089998662471771E-2</v>
      </c>
      <c r="S40" s="52">
        <v>8.6680002510547638E-2</v>
      </c>
      <c r="U40" s="41" t="s">
        <v>260</v>
      </c>
      <c r="V40" s="42"/>
      <c r="W40" s="42" t="s">
        <v>28</v>
      </c>
      <c r="X40" s="42" t="str">
        <f>View_Patient_Characteristics!$C$9</f>
        <v>Leeds Teaching Hospitals NHS Trust</v>
      </c>
      <c r="Y40" s="42" t="s">
        <v>359</v>
      </c>
      <c r="Z40" s="42" t="s">
        <v>317</v>
      </c>
      <c r="AA40" t="str">
        <f>"2+"</f>
        <v>2+</v>
      </c>
      <c r="AB40" s="30">
        <f>IFERROR(SUMIFS(K:K, $A:$A, $W40, $F:$F, $X40, $I:$I, $Y40, $J:$J, $Z40),0)</f>
        <v>10</v>
      </c>
      <c r="AC40" s="47">
        <f t="shared" si="41"/>
        <v>9.2589996755123138E-2</v>
      </c>
      <c r="AD40" s="208">
        <f t="shared" si="42"/>
        <v>47</v>
      </c>
      <c r="AE40" s="211">
        <f t="shared" si="43"/>
        <v>0.1316500008106232</v>
      </c>
      <c r="AF40" s="9">
        <f t="shared" si="44"/>
        <v>1215</v>
      </c>
      <c r="AG40" s="48">
        <f t="shared" si="45"/>
        <v>0.1163199990987778</v>
      </c>
      <c r="AI40" s="35" t="str">
        <f t="shared" si="10"/>
        <v>2+</v>
      </c>
      <c r="AJ40" s="17" t="str">
        <f>IF(OR(AB40=1, AB40=2, AB40=3, AB40=4), "&lt;5",TEXT(AB40, "#,##0"))   &amp;    IF(AB40=0,"", " ("&amp;TEXT(ROUND(AC40*100,1), "#0.0")&amp;"%)")</f>
        <v>10 (9.3%)</v>
      </c>
      <c r="AK40" s="17" t="str">
        <f t="shared" si="46"/>
        <v>47 (13.2%)</v>
      </c>
      <c r="AL40" s="25" t="str">
        <f>IF(OR(AF40=1, AF40=2, AF40=3, AF40=4), "&lt;5", TEXT(AF40, "#,##0"))   &amp;   IF(AF40=0,"", " ("&amp;TEXT(ROUND(AG40*100,1), "#0.0")&amp;"%)")</f>
        <v>1,215 (11.6%)</v>
      </c>
    </row>
    <row r="41" spans="1:38">
      <c r="A41" t="s">
        <v>28</v>
      </c>
      <c r="B41" t="s">
        <v>412</v>
      </c>
      <c r="C41" t="s">
        <v>440</v>
      </c>
      <c r="D41" t="s">
        <v>330</v>
      </c>
      <c r="E41" t="s">
        <v>29</v>
      </c>
      <c r="F41" t="s">
        <v>30</v>
      </c>
      <c r="G41">
        <v>3</v>
      </c>
      <c r="H41" t="s">
        <v>336</v>
      </c>
      <c r="I41" t="s">
        <v>736</v>
      </c>
      <c r="J41" t="s">
        <v>367</v>
      </c>
      <c r="K41">
        <v>2</v>
      </c>
      <c r="L41" s="52">
        <v>7.4069999158382416E-2</v>
      </c>
      <c r="M41" s="52">
        <v>7.6920002698898315E-2</v>
      </c>
      <c r="N41">
        <v>16</v>
      </c>
      <c r="O41" s="52">
        <v>4.4690001755952842E-2</v>
      </c>
      <c r="P41" s="52">
        <v>6.2020000070333481E-2</v>
      </c>
      <c r="Q41">
        <v>367</v>
      </c>
      <c r="R41" s="52">
        <v>3.4419998526573181E-2</v>
      </c>
      <c r="S41" s="52">
        <v>5.6200001388788223E-2</v>
      </c>
      <c r="U41" s="41" t="s">
        <v>260</v>
      </c>
      <c r="V41" s="42"/>
      <c r="W41" s="42" t="s">
        <v>28</v>
      </c>
      <c r="X41" s="42" t="str">
        <f>View_Patient_Characteristics!$C$9</f>
        <v>Leeds Teaching Hospitals NHS Trust</v>
      </c>
      <c r="Y41" s="42" t="s">
        <v>359</v>
      </c>
      <c r="Z41" s="42" t="s">
        <v>270</v>
      </c>
      <c r="AA41" s="317" t="str">
        <f>IF($V$2 = "Wales", "Not in PEDW", "Not in HESAPC")</f>
        <v>Not in HESAPC</v>
      </c>
      <c r="AB41" s="30">
        <f>IFERROR(SUMIFS(K:K, $A:$A, $W41, $F:$F, $X41, $I:$I, $Y41, $J:$J, $Z41),0)</f>
        <v>1</v>
      </c>
      <c r="AC41" s="47">
        <f t="shared" si="41"/>
        <v>0</v>
      </c>
      <c r="AD41" s="208">
        <f t="shared" si="42"/>
        <v>1</v>
      </c>
      <c r="AE41" s="211">
        <f t="shared" si="43"/>
        <v>0</v>
      </c>
      <c r="AF41" s="9">
        <f t="shared" si="44"/>
        <v>216</v>
      </c>
      <c r="AG41" s="48">
        <f t="shared" si="45"/>
        <v>0</v>
      </c>
      <c r="AI41" s="35" t="str">
        <f t="shared" si="10"/>
        <v>Not in HESAPC</v>
      </c>
      <c r="AJ41" s="38" t="str">
        <f>TEXT(AB41, "#,##0")</f>
        <v>1</v>
      </c>
      <c r="AK41" s="38" t="str">
        <f>IF($V$2 = "Wales", "N/A", TEXT(AD41, "#,##0"))</f>
        <v>1</v>
      </c>
      <c r="AL41" s="39" t="str">
        <f>TEXT(AF41, "#,##0")</f>
        <v>216</v>
      </c>
    </row>
    <row r="42" spans="1:38">
      <c r="A42" t="s">
        <v>28</v>
      </c>
      <c r="B42" t="s">
        <v>412</v>
      </c>
      <c r="C42" t="s">
        <v>440</v>
      </c>
      <c r="D42" t="s">
        <v>330</v>
      </c>
      <c r="E42" t="s">
        <v>29</v>
      </c>
      <c r="F42" t="s">
        <v>30</v>
      </c>
      <c r="G42">
        <v>3</v>
      </c>
      <c r="H42" t="s">
        <v>336</v>
      </c>
      <c r="I42" t="s">
        <v>736</v>
      </c>
      <c r="J42" t="s">
        <v>368</v>
      </c>
      <c r="K42">
        <v>0</v>
      </c>
      <c r="L42" s="52">
        <v>0</v>
      </c>
      <c r="M42" s="52">
        <v>0</v>
      </c>
      <c r="N42">
        <v>7</v>
      </c>
      <c r="O42" s="52">
        <v>1.9549999386072159E-2</v>
      </c>
      <c r="P42" s="52">
        <v>2.7130000293254849E-2</v>
      </c>
      <c r="Q42">
        <v>92</v>
      </c>
      <c r="R42" s="52">
        <v>8.6300000548362732E-3</v>
      </c>
      <c r="S42" s="52">
        <v>1.4089999720454219E-2</v>
      </c>
      <c r="U42" s="41" t="s">
        <v>260</v>
      </c>
      <c r="V42" s="42"/>
      <c r="W42" s="42"/>
      <c r="X42" s="42"/>
      <c r="Y42" s="42"/>
      <c r="Z42" s="42"/>
      <c r="AA42" t="s">
        <v>906</v>
      </c>
      <c r="AB42" s="30"/>
      <c r="AC42" s="8"/>
      <c r="AD42" s="9"/>
      <c r="AE42" s="8"/>
      <c r="AF42" s="9"/>
      <c r="AG42" s="7"/>
      <c r="AI42" s="35" t="str">
        <f t="shared" si="10"/>
        <v>PERFORMANCE STATUS (PS)</v>
      </c>
      <c r="AJ42" s="36" t="str">
        <f>""</f>
        <v/>
      </c>
      <c r="AK42" s="36" t="str">
        <f>""</f>
        <v/>
      </c>
      <c r="AL42" s="37" t="str">
        <f>""</f>
        <v/>
      </c>
    </row>
    <row r="43" spans="1:38">
      <c r="A43" t="s">
        <v>28</v>
      </c>
      <c r="B43" t="s">
        <v>412</v>
      </c>
      <c r="C43" t="s">
        <v>440</v>
      </c>
      <c r="D43" t="s">
        <v>330</v>
      </c>
      <c r="E43" t="s">
        <v>29</v>
      </c>
      <c r="F43" t="s">
        <v>30</v>
      </c>
      <c r="G43">
        <v>3</v>
      </c>
      <c r="H43" t="s">
        <v>336</v>
      </c>
      <c r="I43" t="s">
        <v>307</v>
      </c>
      <c r="J43" t="s">
        <v>329</v>
      </c>
      <c r="K43">
        <v>27</v>
      </c>
      <c r="L43" s="52">
        <v>1</v>
      </c>
      <c r="N43">
        <v>356</v>
      </c>
      <c r="O43" s="52">
        <v>0.99440997838973999</v>
      </c>
      <c r="Q43">
        <v>10555</v>
      </c>
      <c r="R43" s="52">
        <v>0.99005997180938721</v>
      </c>
      <c r="U43" s="41" t="s">
        <v>260</v>
      </c>
      <c r="V43" s="42"/>
      <c r="W43" s="42" t="s">
        <v>28</v>
      </c>
      <c r="X43" s="42" t="str">
        <f>View_Patient_Characteristics!$C$9</f>
        <v>Leeds Teaching Hospitals NHS Trust</v>
      </c>
      <c r="Y43" s="42" t="s">
        <v>736</v>
      </c>
      <c r="Z43" s="42" t="s">
        <v>364</v>
      </c>
      <c r="AA43" t="s">
        <v>364</v>
      </c>
      <c r="AB43" s="30">
        <f t="shared" ref="AB43:AB49" si="47">IFERROR(SUMIFS(K:K, $A:$A, $W43, $F:$F, $X43, $I:$I, $Y43, $J:$J, $Z43),0)</f>
        <v>81</v>
      </c>
      <c r="AC43" s="47">
        <f t="shared" ref="AC43:AC49" si="48">IFERROR(SUMIFS(M:M, $A:$A, $W43, $F:$F, $X43, $I:$I, $Y43, $J:$J, $Z43),0)</f>
        <v>0.88042998313903809</v>
      </c>
      <c r="AD43" s="208">
        <f t="shared" ref="AD43:AD49" si="49">IF($V$2="Wales", #N/A, IFERROR(SUMIFS(N:N, $A:$A, $W43, $F:$F, $X43, $I:$I, $Y43, $J:$J, $Z43),0))</f>
        <v>200</v>
      </c>
      <c r="AE43" s="211">
        <f t="shared" ref="AE43:AE49" si="50">IF($V$2="Wales", #N/A, IFERROR(SUMIFS(P:P, $A:$A, $W43, $F:$F, $X43, $I:$I, $Y43, $J:$J, $Z43),0))</f>
        <v>0.77518999576568604</v>
      </c>
      <c r="AF43" s="9">
        <f t="shared" ref="AF43:AF49" si="51">IFERROR(SUMIFS(Q:Q, $A:$A, $W43, $F:$F, $X43, $I:$I, $Y43, $J:$J, $Z43),0)</f>
        <v>4189</v>
      </c>
      <c r="AG43" s="48">
        <f t="shared" ref="AG43:AG49" si="52">IFERROR(SUMIFS(S:S, $A:$A, $W43, $F:$F, $X43, $I:$I, $Y43, $J:$J, $Z43),0)</f>
        <v>0.64149999618530273</v>
      </c>
      <c r="AI43" s="35" t="str">
        <f t="shared" si="10"/>
        <v>WHO PS 0</v>
      </c>
      <c r="AJ43" s="17" t="str">
        <f>IF(OR(AB43=1, AB43=2, AB43=3, AB43=4), "&lt;5",TEXT(AB43, "#,##0"))   &amp;    IF(AB43=0,"", " ("&amp;TEXT(ROUND(AC43*100,1), "#0.0")&amp;"%)")</f>
        <v>81 (88.0%)</v>
      </c>
      <c r="AK43" s="17" t="str">
        <f t="shared" ref="AK43:AK48" si="53">IF($V$2 = "Wales", "N/A", IF(OR(AD43=1, AD43=2, AD43=3, AD43=4), "&lt;5", TEXT(AD43, "#,##0"))   &amp;   IF(AD43=0,"", " ("&amp;TEXT(ROUND(AE43*100,1), "#0.0")&amp;"%)"))</f>
        <v>200 (77.5%)</v>
      </c>
      <c r="AL43" s="25" t="str">
        <f t="shared" ref="AL43:AL48" si="54">IF(OR(AF43=1, AF43=2, AF43=3, AF43=4), "&lt;5", TEXT(AF43, "#,##0"))   &amp;   IF(AF43=0,"", " ("&amp;TEXT(ROUND(AG43*100,1), "#0.0")&amp;"%)")</f>
        <v>4,189 (64.1%)</v>
      </c>
    </row>
    <row r="44" spans="1:38">
      <c r="A44" t="s">
        <v>28</v>
      </c>
      <c r="B44" t="s">
        <v>412</v>
      </c>
      <c r="C44" t="s">
        <v>440</v>
      </c>
      <c r="D44" t="s">
        <v>330</v>
      </c>
      <c r="E44" t="s">
        <v>29</v>
      </c>
      <c r="F44" t="s">
        <v>30</v>
      </c>
      <c r="G44">
        <v>3</v>
      </c>
      <c r="H44" t="s">
        <v>336</v>
      </c>
      <c r="I44" t="s">
        <v>307</v>
      </c>
      <c r="J44" t="s">
        <v>309</v>
      </c>
      <c r="K44">
        <v>0</v>
      </c>
      <c r="L44" s="52">
        <v>0</v>
      </c>
      <c r="N44">
        <v>2</v>
      </c>
      <c r="O44" s="52">
        <v>5.5900001898407936E-3</v>
      </c>
      <c r="Q44">
        <v>106</v>
      </c>
      <c r="R44" s="52">
        <v>9.9400002509355545E-3</v>
      </c>
      <c r="U44" s="41" t="s">
        <v>260</v>
      </c>
      <c r="V44" s="42"/>
      <c r="W44" s="42" t="s">
        <v>28</v>
      </c>
      <c r="X44" s="42" t="str">
        <f>View_Patient_Characteristics!$C$9</f>
        <v>Leeds Teaching Hospitals NHS Trust</v>
      </c>
      <c r="Y44" s="42" t="s">
        <v>736</v>
      </c>
      <c r="Z44" s="42" t="s">
        <v>365</v>
      </c>
      <c r="AA44" t="s">
        <v>365</v>
      </c>
      <c r="AB44" s="30">
        <f t="shared" si="47"/>
        <v>5</v>
      </c>
      <c r="AC44" s="47">
        <f t="shared" si="48"/>
        <v>5.4349999874830253E-2</v>
      </c>
      <c r="AD44" s="208">
        <f t="shared" si="49"/>
        <v>22</v>
      </c>
      <c r="AE44" s="211">
        <f t="shared" si="50"/>
        <v>8.5270002484321594E-2</v>
      </c>
      <c r="AF44" s="9">
        <f t="shared" si="51"/>
        <v>1316</v>
      </c>
      <c r="AG44" s="48">
        <f t="shared" si="52"/>
        <v>0.20152999460697171</v>
      </c>
      <c r="AI44" s="35" t="str">
        <f t="shared" si="10"/>
        <v>WHO PS 1</v>
      </c>
      <c r="AJ44" s="17" t="str">
        <f t="shared" ref="AJ44:AJ48" si="55">IF(OR(AB44=1, AB44=2, AB44=3, AB44=4), "&lt;5",TEXT(AB44, "#,##0"))   &amp;    IF(AB44=0,"", " ("&amp;TEXT(ROUND(AC44*100,1), "#0.0")&amp;"%)")</f>
        <v>5 (5.4%)</v>
      </c>
      <c r="AK44" s="17" t="str">
        <f t="shared" si="53"/>
        <v>22 (8.5%)</v>
      </c>
      <c r="AL44" s="25" t="str">
        <f t="shared" si="54"/>
        <v>1,316 (20.2%)</v>
      </c>
    </row>
    <row r="45" spans="1:38">
      <c r="A45" t="s">
        <v>28</v>
      </c>
      <c r="B45" t="s">
        <v>412</v>
      </c>
      <c r="C45" t="s">
        <v>440</v>
      </c>
      <c r="D45" t="s">
        <v>330</v>
      </c>
      <c r="E45" t="s">
        <v>29</v>
      </c>
      <c r="F45" t="s">
        <v>30</v>
      </c>
      <c r="G45">
        <v>3</v>
      </c>
      <c r="H45" t="s">
        <v>336</v>
      </c>
      <c r="I45" t="s">
        <v>737</v>
      </c>
      <c r="J45" t="s">
        <v>310</v>
      </c>
      <c r="K45">
        <v>6</v>
      </c>
      <c r="L45" s="52">
        <v>0.22222000360488889</v>
      </c>
      <c r="N45">
        <v>106</v>
      </c>
      <c r="O45" s="52">
        <v>0.29609000682830811</v>
      </c>
      <c r="Q45">
        <v>1888</v>
      </c>
      <c r="R45" s="52">
        <v>0.17709000408649439</v>
      </c>
      <c r="U45" s="41" t="s">
        <v>260</v>
      </c>
      <c r="V45" s="42"/>
      <c r="W45" s="42" t="s">
        <v>28</v>
      </c>
      <c r="X45" s="42" t="str">
        <f>View_Patient_Characteristics!$C$9</f>
        <v>Leeds Teaching Hospitals NHS Trust</v>
      </c>
      <c r="Y45" s="42" t="s">
        <v>736</v>
      </c>
      <c r="Z45" s="42" t="s">
        <v>366</v>
      </c>
      <c r="AA45" t="s">
        <v>366</v>
      </c>
      <c r="AB45" s="30">
        <f t="shared" si="47"/>
        <v>2</v>
      </c>
      <c r="AC45" s="47">
        <f t="shared" si="48"/>
        <v>2.1740000694990162E-2</v>
      </c>
      <c r="AD45" s="208">
        <f t="shared" si="49"/>
        <v>13</v>
      </c>
      <c r="AE45" s="211">
        <f t="shared" si="50"/>
        <v>5.0390001386404037E-2</v>
      </c>
      <c r="AF45" s="9">
        <f t="shared" si="51"/>
        <v>566</v>
      </c>
      <c r="AG45" s="48">
        <f t="shared" si="52"/>
        <v>8.6680002510547638E-2</v>
      </c>
      <c r="AI45" s="35" t="str">
        <f t="shared" si="10"/>
        <v>WHO PS 2</v>
      </c>
      <c r="AJ45" s="17" t="str">
        <f t="shared" si="55"/>
        <v>&lt;5 (2.2%)</v>
      </c>
      <c r="AK45" s="17" t="str">
        <f t="shared" si="53"/>
        <v>13 (5.0%)</v>
      </c>
      <c r="AL45" s="25" t="str">
        <f t="shared" si="54"/>
        <v>566 (8.7%)</v>
      </c>
    </row>
    <row r="46" spans="1:38">
      <c r="A46" t="s">
        <v>28</v>
      </c>
      <c r="B46" t="s">
        <v>412</v>
      </c>
      <c r="C46" t="s">
        <v>440</v>
      </c>
      <c r="D46" t="s">
        <v>330</v>
      </c>
      <c r="E46" t="s">
        <v>29</v>
      </c>
      <c r="F46" t="s">
        <v>30</v>
      </c>
      <c r="G46">
        <v>3</v>
      </c>
      <c r="H46" t="s">
        <v>336</v>
      </c>
      <c r="I46" t="s">
        <v>737</v>
      </c>
      <c r="J46" t="s">
        <v>16</v>
      </c>
      <c r="K46">
        <v>2</v>
      </c>
      <c r="L46" s="52">
        <v>7.4069999158382416E-2</v>
      </c>
      <c r="N46">
        <v>60</v>
      </c>
      <c r="O46" s="52">
        <v>0.16760000586509699</v>
      </c>
      <c r="Q46">
        <v>2164</v>
      </c>
      <c r="R46" s="52">
        <v>0.2029799968004227</v>
      </c>
      <c r="U46" s="41" t="s">
        <v>260</v>
      </c>
      <c r="V46" s="42"/>
      <c r="W46" s="42" t="s">
        <v>28</v>
      </c>
      <c r="X46" s="42" t="str">
        <f>View_Patient_Characteristics!$C$9</f>
        <v>Leeds Teaching Hospitals NHS Trust</v>
      </c>
      <c r="Y46" s="42" t="s">
        <v>736</v>
      </c>
      <c r="Z46" s="42" t="s">
        <v>367</v>
      </c>
      <c r="AA46" t="s">
        <v>367</v>
      </c>
      <c r="AB46" s="30">
        <f t="shared" si="47"/>
        <v>2</v>
      </c>
      <c r="AC46" s="47">
        <f t="shared" si="48"/>
        <v>2.1740000694990162E-2</v>
      </c>
      <c r="AD46" s="208">
        <f t="shared" si="49"/>
        <v>16</v>
      </c>
      <c r="AE46" s="211">
        <f t="shared" si="50"/>
        <v>6.2020000070333481E-2</v>
      </c>
      <c r="AF46" s="9">
        <f t="shared" si="51"/>
        <v>367</v>
      </c>
      <c r="AG46" s="48">
        <f t="shared" si="52"/>
        <v>5.6200001388788223E-2</v>
      </c>
      <c r="AI46" s="35" t="str">
        <f t="shared" si="10"/>
        <v>WHO PS 3</v>
      </c>
      <c r="AJ46" s="17" t="str">
        <f t="shared" si="55"/>
        <v>&lt;5 (2.2%)</v>
      </c>
      <c r="AK46" s="17" t="str">
        <f t="shared" si="53"/>
        <v>16 (6.2%)</v>
      </c>
      <c r="AL46" s="25" t="str">
        <f t="shared" si="54"/>
        <v>367 (5.6%)</v>
      </c>
    </row>
    <row r="47" spans="1:38">
      <c r="A47" t="s">
        <v>28</v>
      </c>
      <c r="B47" t="s">
        <v>412</v>
      </c>
      <c r="C47" t="s">
        <v>440</v>
      </c>
      <c r="D47" t="s">
        <v>330</v>
      </c>
      <c r="E47" t="s">
        <v>29</v>
      </c>
      <c r="F47" t="s">
        <v>30</v>
      </c>
      <c r="G47">
        <v>3</v>
      </c>
      <c r="H47" t="s">
        <v>336</v>
      </c>
      <c r="I47" t="s">
        <v>737</v>
      </c>
      <c r="J47" t="s">
        <v>17</v>
      </c>
      <c r="K47">
        <v>6</v>
      </c>
      <c r="L47" s="52">
        <v>0.22222000360488889</v>
      </c>
      <c r="N47">
        <v>67</v>
      </c>
      <c r="O47" s="52">
        <v>0.18715000152587891</v>
      </c>
      <c r="Q47">
        <v>2220</v>
      </c>
      <c r="R47" s="52">
        <v>0.20824000239372251</v>
      </c>
      <c r="U47" s="41" t="s">
        <v>260</v>
      </c>
      <c r="V47" s="42"/>
      <c r="W47" s="42" t="s">
        <v>28</v>
      </c>
      <c r="X47" s="42" t="str">
        <f>View_Patient_Characteristics!$C$9</f>
        <v>Leeds Teaching Hospitals NHS Trust</v>
      </c>
      <c r="Y47" s="42" t="s">
        <v>736</v>
      </c>
      <c r="Z47" s="42" t="s">
        <v>368</v>
      </c>
      <c r="AA47" t="s">
        <v>368</v>
      </c>
      <c r="AB47" s="30">
        <f t="shared" si="47"/>
        <v>2</v>
      </c>
      <c r="AC47" s="47">
        <f t="shared" si="48"/>
        <v>2.1740000694990162E-2</v>
      </c>
      <c r="AD47" s="208">
        <f t="shared" si="49"/>
        <v>7</v>
      </c>
      <c r="AE47" s="211">
        <f t="shared" si="50"/>
        <v>2.7130000293254849E-2</v>
      </c>
      <c r="AF47" s="9">
        <f t="shared" si="51"/>
        <v>92</v>
      </c>
      <c r="AG47" s="48">
        <f t="shared" si="52"/>
        <v>1.4089999720454219E-2</v>
      </c>
      <c r="AI47" s="35" t="str">
        <f t="shared" si="10"/>
        <v>WHO PS 4</v>
      </c>
      <c r="AJ47" s="17" t="str">
        <f t="shared" si="55"/>
        <v>&lt;5 (2.2%)</v>
      </c>
      <c r="AK47" s="17" t="str">
        <f t="shared" si="53"/>
        <v>7 (2.7%)</v>
      </c>
      <c r="AL47" s="25" t="str">
        <f t="shared" si="54"/>
        <v>92 (1.4%)</v>
      </c>
    </row>
    <row r="48" spans="1:38">
      <c r="A48" t="s">
        <v>28</v>
      </c>
      <c r="B48" t="s">
        <v>412</v>
      </c>
      <c r="C48" t="s">
        <v>440</v>
      </c>
      <c r="D48" t="s">
        <v>330</v>
      </c>
      <c r="E48" t="s">
        <v>29</v>
      </c>
      <c r="F48" t="s">
        <v>30</v>
      </c>
      <c r="G48">
        <v>3</v>
      </c>
      <c r="H48" t="s">
        <v>336</v>
      </c>
      <c r="I48" t="s">
        <v>737</v>
      </c>
      <c r="J48" t="s">
        <v>18</v>
      </c>
      <c r="K48">
        <v>8</v>
      </c>
      <c r="L48" s="52">
        <v>0.29629999399185181</v>
      </c>
      <c r="N48">
        <v>75</v>
      </c>
      <c r="O48" s="52">
        <v>0.20949999988079071</v>
      </c>
      <c r="Q48">
        <v>2174</v>
      </c>
      <c r="R48" s="52">
        <v>0.20392000675201419</v>
      </c>
      <c r="U48" s="41" t="s">
        <v>260</v>
      </c>
      <c r="V48" s="42"/>
      <c r="W48" s="42" t="s">
        <v>28</v>
      </c>
      <c r="X48" s="42" t="str">
        <f>View_Patient_Characteristics!$C$9</f>
        <v>Leeds Teaching Hospitals NHS Trust</v>
      </c>
      <c r="Y48" s="42" t="s">
        <v>736</v>
      </c>
      <c r="Z48" s="42" t="s">
        <v>369</v>
      </c>
      <c r="AA48" t="s">
        <v>369</v>
      </c>
      <c r="AB48" s="30">
        <f t="shared" si="47"/>
        <v>0</v>
      </c>
      <c r="AC48" s="47">
        <f t="shared" si="48"/>
        <v>0</v>
      </c>
      <c r="AD48" s="208">
        <f t="shared" si="49"/>
        <v>0</v>
      </c>
      <c r="AE48" s="211">
        <f t="shared" si="50"/>
        <v>0</v>
      </c>
      <c r="AF48" s="9">
        <f t="shared" si="51"/>
        <v>0</v>
      </c>
      <c r="AG48" s="48">
        <f t="shared" si="52"/>
        <v>0</v>
      </c>
      <c r="AI48" s="35" t="str">
        <f t="shared" si="10"/>
        <v>WHO PS 5</v>
      </c>
      <c r="AJ48" s="17" t="str">
        <f t="shared" si="55"/>
        <v>0</v>
      </c>
      <c r="AK48" s="17" t="str">
        <f t="shared" si="53"/>
        <v>0</v>
      </c>
      <c r="AL48" s="25" t="str">
        <f t="shared" si="54"/>
        <v>0</v>
      </c>
    </row>
    <row r="49" spans="1:38">
      <c r="A49" t="s">
        <v>28</v>
      </c>
      <c r="B49" t="s">
        <v>412</v>
      </c>
      <c r="C49" t="s">
        <v>440</v>
      </c>
      <c r="D49" t="s">
        <v>330</v>
      </c>
      <c r="E49" t="s">
        <v>29</v>
      </c>
      <c r="F49" t="s">
        <v>30</v>
      </c>
      <c r="G49">
        <v>3</v>
      </c>
      <c r="H49" t="s">
        <v>336</v>
      </c>
      <c r="I49" t="s">
        <v>737</v>
      </c>
      <c r="J49" t="s">
        <v>311</v>
      </c>
      <c r="K49">
        <v>5</v>
      </c>
      <c r="L49" s="52">
        <v>0.18519000709056849</v>
      </c>
      <c r="N49">
        <v>50</v>
      </c>
      <c r="O49" s="52">
        <v>0.1396600008010864</v>
      </c>
      <c r="Q49">
        <v>2215</v>
      </c>
      <c r="R49" s="52">
        <v>0.20777000486850741</v>
      </c>
      <c r="U49" s="41" t="s">
        <v>260</v>
      </c>
      <c r="V49" s="42"/>
      <c r="W49" s="42" t="s">
        <v>28</v>
      </c>
      <c r="X49" s="42" t="str">
        <f>View_Patient_Characteristics!$C$9</f>
        <v>Leeds Teaching Hospitals NHS Trust</v>
      </c>
      <c r="Y49" s="42" t="s">
        <v>736</v>
      </c>
      <c r="Z49" s="42" t="s">
        <v>363</v>
      </c>
      <c r="AA49" t="s">
        <v>363</v>
      </c>
      <c r="AB49" s="30">
        <f t="shared" si="47"/>
        <v>17</v>
      </c>
      <c r="AC49" s="47">
        <f t="shared" si="48"/>
        <v>0</v>
      </c>
      <c r="AD49" s="208">
        <f t="shared" si="49"/>
        <v>100</v>
      </c>
      <c r="AE49" s="211">
        <f t="shared" si="50"/>
        <v>0</v>
      </c>
      <c r="AF49" s="9">
        <f t="shared" si="51"/>
        <v>4131</v>
      </c>
      <c r="AG49" s="48">
        <f t="shared" si="52"/>
        <v>0</v>
      </c>
      <c r="AI49" s="35" t="str">
        <f t="shared" si="10"/>
        <v>Not recorded</v>
      </c>
      <c r="AJ49" s="38" t="str">
        <f>TEXT(AB49, "#,##0")</f>
        <v>17</v>
      </c>
      <c r="AK49" s="38" t="str">
        <f>IF($V$2 = "Wales", "N/A", TEXT(AD49, "#,##0"))</f>
        <v>100</v>
      </c>
      <c r="AL49" s="39" t="str">
        <f>TEXT(AF49, "#,##0")</f>
        <v>4,131</v>
      </c>
    </row>
    <row r="50" spans="1:38">
      <c r="A50" t="s">
        <v>28</v>
      </c>
      <c r="B50" t="s">
        <v>412</v>
      </c>
      <c r="C50" t="s">
        <v>440</v>
      </c>
      <c r="D50" t="s">
        <v>330</v>
      </c>
      <c r="E50" t="s">
        <v>29</v>
      </c>
      <c r="F50" t="s">
        <v>30</v>
      </c>
      <c r="G50">
        <v>3</v>
      </c>
      <c r="H50" t="s">
        <v>336</v>
      </c>
      <c r="I50" t="s">
        <v>312</v>
      </c>
      <c r="J50" t="s">
        <v>313</v>
      </c>
      <c r="K50">
        <v>21</v>
      </c>
      <c r="L50" s="52">
        <v>0.77777999639511108</v>
      </c>
      <c r="M50" s="52">
        <v>0.77777999639511108</v>
      </c>
      <c r="N50">
        <v>224</v>
      </c>
      <c r="O50" s="52">
        <v>0.62569999694824219</v>
      </c>
      <c r="P50" s="52">
        <v>0.62744998931884766</v>
      </c>
      <c r="Q50">
        <v>6420</v>
      </c>
      <c r="R50" s="52">
        <v>0.60219001770019531</v>
      </c>
      <c r="S50" s="52">
        <v>0.61465001106262207</v>
      </c>
      <c r="U50" s="41" t="s">
        <v>260</v>
      </c>
      <c r="V50" s="42"/>
      <c r="W50" s="42"/>
      <c r="X50" s="42"/>
      <c r="Y50" s="42"/>
      <c r="Z50" s="42"/>
      <c r="AA50" t="s">
        <v>318</v>
      </c>
      <c r="AB50" s="30"/>
      <c r="AC50" s="8"/>
      <c r="AD50" s="9"/>
      <c r="AE50" s="8"/>
      <c r="AF50" s="9"/>
      <c r="AG50" s="7"/>
      <c r="AI50" s="35" t="str">
        <f t="shared" si="10"/>
        <v>STAGE</v>
      </c>
      <c r="AJ50" s="36" t="str">
        <f>""</f>
        <v/>
      </c>
      <c r="AK50" s="36" t="str">
        <f>""</f>
        <v/>
      </c>
      <c r="AL50" s="37" t="str">
        <f>""</f>
        <v/>
      </c>
    </row>
    <row r="51" spans="1:38">
      <c r="A51" t="s">
        <v>28</v>
      </c>
      <c r="B51" t="s">
        <v>412</v>
      </c>
      <c r="C51" t="s">
        <v>440</v>
      </c>
      <c r="D51" t="s">
        <v>330</v>
      </c>
      <c r="E51" t="s">
        <v>29</v>
      </c>
      <c r="F51" t="s">
        <v>30</v>
      </c>
      <c r="G51">
        <v>3</v>
      </c>
      <c r="H51" t="s">
        <v>336</v>
      </c>
      <c r="I51" t="s">
        <v>312</v>
      </c>
      <c r="J51" t="s">
        <v>314</v>
      </c>
      <c r="K51">
        <v>2</v>
      </c>
      <c r="L51" s="52">
        <v>7.4069999158382416E-2</v>
      </c>
      <c r="M51" s="52">
        <v>7.4069999158382416E-2</v>
      </c>
      <c r="N51">
        <v>43</v>
      </c>
      <c r="O51" s="52">
        <v>0.120109997689724</v>
      </c>
      <c r="P51" s="52">
        <v>0.120449997484684</v>
      </c>
      <c r="Q51">
        <v>1473</v>
      </c>
      <c r="R51" s="52">
        <v>0.13817000389099121</v>
      </c>
      <c r="S51" s="52">
        <v>0.14101999998092651</v>
      </c>
      <c r="U51" s="41" t="s">
        <v>260</v>
      </c>
      <c r="V51" s="42"/>
      <c r="W51" s="42" t="s">
        <v>28</v>
      </c>
      <c r="X51" s="42" t="str">
        <f>View_Patient_Characteristics!$C$9</f>
        <v>Leeds Teaching Hospitals NHS Trust</v>
      </c>
      <c r="Y51" s="42" t="s">
        <v>360</v>
      </c>
      <c r="Z51" s="42" t="s">
        <v>362</v>
      </c>
      <c r="AA51" t="s">
        <v>392</v>
      </c>
      <c r="AB51" s="30">
        <f t="shared" ref="AB51:AB53" si="56">IFERROR(SUMIFS(K:K, $A:$A, $W51, $F:$F, $X51, $I:$I, $Y51, $J:$J, $Z51),0)</f>
        <v>26</v>
      </c>
      <c r="AC51" s="8">
        <f t="shared" ref="AC51:AC52" si="57">IFERROR(SUMIFS(L:L, $A:$A, $W51, $F:$F, $X51, $I:$I, $Y51, $J:$J, $Z51),0)</f>
        <v>0.2385299950838089</v>
      </c>
      <c r="AD51" s="208">
        <f t="shared" ref="AD51:AD53" si="58">IF($V$2="Wales", #N/A, IFERROR(SUMIFS(N:N, $A:$A, $W51, $F:$F, $X51, $I:$I, $Y51, $J:$J, $Z51),0))</f>
        <v>110</v>
      </c>
      <c r="AE51" s="211">
        <f t="shared" ref="AE51:AE52" si="59">IF($V$2="Wales", #N/A, IFERROR(SUMIFS(P:P, $A:$A, $W51, $F:$F, $X51, $I:$I, $Y51, $J:$J, $Z51),0))</f>
        <v>0.3492099940776825</v>
      </c>
      <c r="AF51" s="9">
        <f t="shared" ref="AF51:AF52" si="60">IFERROR(SUMIFS(Q:Q, $A:$A, $W51, $F:$F, $X51, $I:$I, $Y51, $J:$J, $Z51),0)</f>
        <v>3361</v>
      </c>
      <c r="AG51" s="7">
        <f t="shared" ref="AG51:AG52" si="61">IFERROR(SUMIFS(R:R, $A:$A, $W51, $F:$F, $X51, $I:$I, $Y51, $J:$J, $Z51),0)</f>
        <v>0.31525999307632452</v>
      </c>
      <c r="AI51" s="35" t="str">
        <f t="shared" si="10"/>
        <v>Stage 0-3, with metastases in HESAPC</v>
      </c>
      <c r="AJ51" s="17" t="str">
        <f t="shared" ref="AJ51:AJ53" si="62">IF(OR(AB51=1, AB51=2, AB51=3, AB51=4), "&lt;5",TEXT(AB51, "#,##0"))   &amp;    IF(AB51=0,"", " ("&amp;TEXT(ROUND(AC51*100,1), "#0.0")&amp;"%)")</f>
        <v>26 (23.9%)</v>
      </c>
      <c r="AK51" s="17" t="str">
        <f t="shared" ref="AK51:AK53" si="63">IF($V$2 = "Wales", "N/A", IF(OR(AD51=1, AD51=2, AD51=3, AD51=4), "&lt;5", TEXT(AD51, "#,##0"))   &amp;   IF(AD51=0,"", " ("&amp;TEXT(ROUND(AE51*100,1), "#0.0")&amp;"%)"))</f>
        <v>110 (34.9%)</v>
      </c>
      <c r="AL51" s="25" t="str">
        <f t="shared" ref="AL51:AL53" si="64">IF(OR(AF51=1, AF51=2, AF51=3, AF51=4), "&lt;5", TEXT(AF51, "#,##0"))   &amp;   IF(AF51=0,"", " ("&amp;TEXT(ROUND(AG51*100,1), "#0.0")&amp;"%)")</f>
        <v>3,361 (31.5%)</v>
      </c>
    </row>
    <row r="52" spans="1:38">
      <c r="A52" t="s">
        <v>28</v>
      </c>
      <c r="B52" t="s">
        <v>412</v>
      </c>
      <c r="C52" t="s">
        <v>440</v>
      </c>
      <c r="D52" t="s">
        <v>330</v>
      </c>
      <c r="E52" t="s">
        <v>29</v>
      </c>
      <c r="F52" t="s">
        <v>30</v>
      </c>
      <c r="G52">
        <v>3</v>
      </c>
      <c r="H52" t="s">
        <v>336</v>
      </c>
      <c r="I52" t="s">
        <v>312</v>
      </c>
      <c r="J52" t="s">
        <v>315</v>
      </c>
      <c r="K52">
        <v>2</v>
      </c>
      <c r="L52" s="52">
        <v>7.4069999158382416E-2</v>
      </c>
      <c r="M52" s="52">
        <v>7.4069999158382416E-2</v>
      </c>
      <c r="N52">
        <v>53</v>
      </c>
      <c r="O52" s="52">
        <v>0.14803999662399289</v>
      </c>
      <c r="P52" s="52">
        <v>0.14846000075340271</v>
      </c>
      <c r="Q52">
        <v>1374</v>
      </c>
      <c r="R52" s="52">
        <v>0.12887999415397641</v>
      </c>
      <c r="S52" s="52">
        <v>0.13154999911785131</v>
      </c>
      <c r="U52" s="41" t="s">
        <v>260</v>
      </c>
      <c r="V52" s="42"/>
      <c r="W52" s="42" t="s">
        <v>28</v>
      </c>
      <c r="X52" s="42" t="str">
        <f>View_Patient_Characteristics!$C$9</f>
        <v>Leeds Teaching Hospitals NHS Trust</v>
      </c>
      <c r="Y52" s="42" t="s">
        <v>360</v>
      </c>
      <c r="Z52" s="42" t="s">
        <v>354</v>
      </c>
      <c r="AA52" t="s">
        <v>354</v>
      </c>
      <c r="AB52" s="30">
        <f t="shared" si="56"/>
        <v>77</v>
      </c>
      <c r="AC52" s="8">
        <f t="shared" si="57"/>
        <v>0.70642000436782837</v>
      </c>
      <c r="AD52" s="208">
        <f t="shared" si="58"/>
        <v>205</v>
      </c>
      <c r="AE52" s="211">
        <f t="shared" si="59"/>
        <v>0.65078997611999512</v>
      </c>
      <c r="AF52" s="9">
        <f t="shared" si="60"/>
        <v>5882</v>
      </c>
      <c r="AG52" s="7">
        <f t="shared" si="61"/>
        <v>0.55172997713088989</v>
      </c>
      <c r="AI52" s="35" t="str">
        <f t="shared" si="10"/>
        <v>Stage 4</v>
      </c>
      <c r="AJ52" s="17" t="str">
        <f t="shared" si="62"/>
        <v>77 (70.6%)</v>
      </c>
      <c r="AK52" s="17" t="str">
        <f>IF($V$2 = "Wales", "N/A", IF(OR(AD52=1, AD52=2, AD52=3, AD52=4), "&lt;5", TEXT(AD52, "#,##0"))   &amp;   IF(AD52=0,"", " ("&amp;TEXT(ROUND(AE52*100,1), "#0.0")&amp;"%)"))</f>
        <v>205 (65.1%)</v>
      </c>
      <c r="AL52" s="25" t="str">
        <f t="shared" si="64"/>
        <v>5,882 (55.2%)</v>
      </c>
    </row>
    <row r="53" spans="1:38">
      <c r="A53" t="s">
        <v>28</v>
      </c>
      <c r="B53" t="s">
        <v>412</v>
      </c>
      <c r="C53" t="s">
        <v>440</v>
      </c>
      <c r="D53" t="s">
        <v>330</v>
      </c>
      <c r="E53" t="s">
        <v>29</v>
      </c>
      <c r="F53" t="s">
        <v>30</v>
      </c>
      <c r="G53">
        <v>3</v>
      </c>
      <c r="H53" t="s">
        <v>336</v>
      </c>
      <c r="I53" t="s">
        <v>312</v>
      </c>
      <c r="J53" t="s">
        <v>373</v>
      </c>
      <c r="K53">
        <v>0</v>
      </c>
      <c r="L53" s="52">
        <v>0</v>
      </c>
      <c r="N53">
        <v>1</v>
      </c>
      <c r="O53" s="52">
        <v>2.79000005684793E-3</v>
      </c>
      <c r="Q53">
        <v>216</v>
      </c>
      <c r="R53" s="52">
        <v>2.0260000601410869E-2</v>
      </c>
      <c r="U53" s="41" t="s">
        <v>260</v>
      </c>
      <c r="V53" s="42"/>
      <c r="W53" s="42" t="s">
        <v>28</v>
      </c>
      <c r="X53" s="42" t="str">
        <f>View_Patient_Characteristics!$C$9</f>
        <v>Leeds Teaching Hospitals NHS Trust</v>
      </c>
      <c r="Y53" s="42" t="s">
        <v>360</v>
      </c>
      <c r="Z53" s="42" t="s">
        <v>361</v>
      </c>
      <c r="AA53" t="s">
        <v>393</v>
      </c>
      <c r="AB53" s="31">
        <f t="shared" si="56"/>
        <v>6</v>
      </c>
      <c r="AC53" s="5">
        <f t="shared" ref="AC53" si="65">IFERROR(SUMIFS(L:L, $A:$A, $W53, $F:$F, $X53, $I:$I, $Y53, $J:$J, $Z53),0)</f>
        <v>5.5050000548362732E-2</v>
      </c>
      <c r="AD53" s="210">
        <f t="shared" si="58"/>
        <v>43</v>
      </c>
      <c r="AE53" s="212">
        <f>IF($V$2="Wales", #N/A, IFERROR(SUMIFS(P:P, $A:$A, $W53, $F:$F, $X53, $I:$I, $Y53, $J:$J, $Z53),0))</f>
        <v>0</v>
      </c>
      <c r="AF53" s="6">
        <f t="shared" ref="AF53" si="66">IFERROR(SUMIFS(Q:Q, $A:$A, $W53, $F:$F, $X53, $I:$I, $Y53, $J:$J, $Z53),0)</f>
        <v>1418</v>
      </c>
      <c r="AG53" s="4">
        <f t="shared" ref="AG53" si="67">IFERROR(SUMIFS(R:R, $A:$A, $W53, $F:$F, $X53, $I:$I, $Y53, $J:$J, $Z53),0)</f>
        <v>0.13300999999046331</v>
      </c>
      <c r="AI53" s="40" t="str">
        <f t="shared" ref="AI53" si="68">AA53</f>
        <v>Missing stage, with metastases in HESAPC</v>
      </c>
      <c r="AJ53" s="173" t="str">
        <f t="shared" si="62"/>
        <v>6 (5.5%)</v>
      </c>
      <c r="AK53" s="173" t="str">
        <f t="shared" si="63"/>
        <v>43 (0.0%)</v>
      </c>
      <c r="AL53" s="174" t="str">
        <f t="shared" si="64"/>
        <v>1,418 (13.3%)</v>
      </c>
    </row>
    <row r="54" spans="1:38">
      <c r="A54" t="s">
        <v>28</v>
      </c>
      <c r="B54" t="s">
        <v>412</v>
      </c>
      <c r="C54" t="s">
        <v>440</v>
      </c>
      <c r="D54" t="s">
        <v>330</v>
      </c>
      <c r="E54" t="s">
        <v>29</v>
      </c>
      <c r="F54" t="s">
        <v>30</v>
      </c>
      <c r="G54">
        <v>3</v>
      </c>
      <c r="H54" t="s">
        <v>336</v>
      </c>
      <c r="I54" t="s">
        <v>312</v>
      </c>
      <c r="J54" t="s">
        <v>316</v>
      </c>
      <c r="K54">
        <v>2</v>
      </c>
      <c r="L54" s="52">
        <v>7.4069999158382416E-2</v>
      </c>
      <c r="M54" s="52">
        <v>7.4069999158382416E-2</v>
      </c>
      <c r="N54">
        <v>37</v>
      </c>
      <c r="O54" s="52">
        <v>0.1033499985933304</v>
      </c>
      <c r="P54" s="52">
        <v>0.10363999754190439</v>
      </c>
      <c r="Q54">
        <v>1178</v>
      </c>
      <c r="R54" s="52">
        <v>0.1105000004172325</v>
      </c>
      <c r="S54" s="52">
        <v>0.1127799972891808</v>
      </c>
      <c r="U54" s="3"/>
    </row>
    <row r="55" spans="1:38">
      <c r="A55" t="s">
        <v>28</v>
      </c>
      <c r="B55" t="s">
        <v>412</v>
      </c>
      <c r="C55" t="s">
        <v>440</v>
      </c>
      <c r="D55" t="s">
        <v>330</v>
      </c>
      <c r="E55" t="s">
        <v>31</v>
      </c>
      <c r="F55" t="s">
        <v>32</v>
      </c>
      <c r="G55">
        <v>17</v>
      </c>
      <c r="H55" t="s">
        <v>334</v>
      </c>
      <c r="I55" t="s">
        <v>326</v>
      </c>
      <c r="J55" t="s">
        <v>289</v>
      </c>
      <c r="K55">
        <v>0</v>
      </c>
      <c r="L55" s="52">
        <v>0</v>
      </c>
      <c r="N55">
        <v>5</v>
      </c>
      <c r="O55" s="52">
        <v>7.1899998001754284E-3</v>
      </c>
      <c r="Q55">
        <v>78</v>
      </c>
      <c r="R55" s="52">
        <v>7.3199998587369919E-3</v>
      </c>
      <c r="U55" s="3"/>
    </row>
    <row r="56" spans="1:38">
      <c r="A56" t="s">
        <v>28</v>
      </c>
      <c r="B56" t="s">
        <v>412</v>
      </c>
      <c r="C56" t="s">
        <v>440</v>
      </c>
      <c r="D56" t="s">
        <v>330</v>
      </c>
      <c r="E56" t="s">
        <v>31</v>
      </c>
      <c r="F56" t="s">
        <v>32</v>
      </c>
      <c r="G56">
        <v>17</v>
      </c>
      <c r="H56" t="s">
        <v>334</v>
      </c>
      <c r="I56" t="s">
        <v>326</v>
      </c>
      <c r="J56" t="s">
        <v>290</v>
      </c>
      <c r="K56">
        <v>2</v>
      </c>
      <c r="L56" s="52">
        <v>3.3330000936985023E-2</v>
      </c>
      <c r="N56">
        <v>29</v>
      </c>
      <c r="O56" s="52">
        <v>4.173000156879425E-2</v>
      </c>
      <c r="Q56">
        <v>542</v>
      </c>
      <c r="R56" s="52">
        <v>5.0840001553297043E-2</v>
      </c>
      <c r="U56" s="3"/>
    </row>
    <row r="57" spans="1:38">
      <c r="A57" t="s">
        <v>28</v>
      </c>
      <c r="B57" t="s">
        <v>412</v>
      </c>
      <c r="C57" t="s">
        <v>440</v>
      </c>
      <c r="D57" t="s">
        <v>330</v>
      </c>
      <c r="E57" t="s">
        <v>31</v>
      </c>
      <c r="F57" t="s">
        <v>32</v>
      </c>
      <c r="G57">
        <v>17</v>
      </c>
      <c r="H57" t="s">
        <v>334</v>
      </c>
      <c r="I57" t="s">
        <v>326</v>
      </c>
      <c r="J57" t="s">
        <v>291</v>
      </c>
      <c r="K57">
        <v>12</v>
      </c>
      <c r="L57" s="52">
        <v>0.20000000298023221</v>
      </c>
      <c r="N57">
        <v>90</v>
      </c>
      <c r="O57" s="52">
        <v>0.12950000166893011</v>
      </c>
      <c r="Q57">
        <v>1332</v>
      </c>
      <c r="R57" s="52">
        <v>0.124940000474453</v>
      </c>
      <c r="U57" s="3"/>
    </row>
    <row r="58" spans="1:38">
      <c r="A58" t="s">
        <v>28</v>
      </c>
      <c r="B58" t="s">
        <v>412</v>
      </c>
      <c r="C58" t="s">
        <v>440</v>
      </c>
      <c r="D58" t="s">
        <v>330</v>
      </c>
      <c r="E58" t="s">
        <v>31</v>
      </c>
      <c r="F58" t="s">
        <v>32</v>
      </c>
      <c r="G58">
        <v>17</v>
      </c>
      <c r="H58" t="s">
        <v>334</v>
      </c>
      <c r="I58" t="s">
        <v>326</v>
      </c>
      <c r="J58" t="s">
        <v>292</v>
      </c>
      <c r="K58">
        <v>10</v>
      </c>
      <c r="L58" s="52">
        <v>0.1666699945926666</v>
      </c>
      <c r="N58">
        <v>125</v>
      </c>
      <c r="O58" s="52">
        <v>0.17985999584198001</v>
      </c>
      <c r="Q58">
        <v>2022</v>
      </c>
      <c r="R58" s="52">
        <v>0.18965999782085419</v>
      </c>
      <c r="U58" s="3"/>
    </row>
    <row r="59" spans="1:38">
      <c r="A59" t="s">
        <v>28</v>
      </c>
      <c r="B59" t="s">
        <v>412</v>
      </c>
      <c r="C59" t="s">
        <v>440</v>
      </c>
      <c r="D59" t="s">
        <v>330</v>
      </c>
      <c r="E59" t="s">
        <v>31</v>
      </c>
      <c r="F59" t="s">
        <v>32</v>
      </c>
      <c r="G59">
        <v>17</v>
      </c>
      <c r="H59" t="s">
        <v>334</v>
      </c>
      <c r="I59" t="s">
        <v>326</v>
      </c>
      <c r="J59" t="s">
        <v>293</v>
      </c>
      <c r="K59">
        <v>5</v>
      </c>
      <c r="L59" s="52">
        <v>8.3329997956752777E-2</v>
      </c>
      <c r="N59">
        <v>134</v>
      </c>
      <c r="O59" s="52">
        <v>0.1928099989891052</v>
      </c>
      <c r="Q59">
        <v>1958</v>
      </c>
      <c r="R59" s="52">
        <v>0.18366000056266779</v>
      </c>
      <c r="U59" s="3"/>
    </row>
    <row r="60" spans="1:38">
      <c r="A60" t="s">
        <v>28</v>
      </c>
      <c r="B60" t="s">
        <v>412</v>
      </c>
      <c r="C60" t="s">
        <v>440</v>
      </c>
      <c r="D60" t="s">
        <v>330</v>
      </c>
      <c r="E60" t="s">
        <v>31</v>
      </c>
      <c r="F60" t="s">
        <v>32</v>
      </c>
      <c r="G60">
        <v>17</v>
      </c>
      <c r="H60" t="s">
        <v>334</v>
      </c>
      <c r="I60" t="s">
        <v>326</v>
      </c>
      <c r="J60" t="s">
        <v>294</v>
      </c>
      <c r="K60">
        <v>19</v>
      </c>
      <c r="L60" s="52">
        <v>0.3166700005531311</v>
      </c>
      <c r="N60">
        <v>157</v>
      </c>
      <c r="O60" s="52">
        <v>0.22589999437332151</v>
      </c>
      <c r="Q60">
        <v>2528</v>
      </c>
      <c r="R60" s="52">
        <v>0.2371300011873245</v>
      </c>
      <c r="U60" s="3"/>
    </row>
    <row r="61" spans="1:38">
      <c r="A61" t="s">
        <v>28</v>
      </c>
      <c r="B61" t="s">
        <v>412</v>
      </c>
      <c r="C61" t="s">
        <v>440</v>
      </c>
      <c r="D61" t="s">
        <v>330</v>
      </c>
      <c r="E61" t="s">
        <v>31</v>
      </c>
      <c r="F61" t="s">
        <v>32</v>
      </c>
      <c r="G61">
        <v>17</v>
      </c>
      <c r="H61" t="s">
        <v>334</v>
      </c>
      <c r="I61" t="s">
        <v>326</v>
      </c>
      <c r="J61" t="s">
        <v>295</v>
      </c>
      <c r="K61">
        <v>12</v>
      </c>
      <c r="L61" s="52">
        <v>0.20000000298023221</v>
      </c>
      <c r="N61">
        <v>155</v>
      </c>
      <c r="O61" s="52">
        <v>0.22302000224590299</v>
      </c>
      <c r="Q61">
        <v>2201</v>
      </c>
      <c r="R61" s="52">
        <v>0.20645000040531161</v>
      </c>
      <c r="U61" s="3"/>
    </row>
    <row r="62" spans="1:38">
      <c r="A62" t="s">
        <v>28</v>
      </c>
      <c r="B62" t="s">
        <v>412</v>
      </c>
      <c r="C62" t="s">
        <v>440</v>
      </c>
      <c r="D62" t="s">
        <v>330</v>
      </c>
      <c r="E62" t="s">
        <v>31</v>
      </c>
      <c r="F62" t="s">
        <v>32</v>
      </c>
      <c r="G62">
        <v>17</v>
      </c>
      <c r="H62" t="s">
        <v>334</v>
      </c>
      <c r="I62" t="s">
        <v>359</v>
      </c>
      <c r="J62" t="s">
        <v>14</v>
      </c>
      <c r="K62">
        <v>39</v>
      </c>
      <c r="L62" s="52">
        <v>0.64999997615814209</v>
      </c>
      <c r="M62" s="52">
        <v>0.66101998090744019</v>
      </c>
      <c r="N62">
        <v>501</v>
      </c>
      <c r="O62" s="52">
        <v>0.72086000442504883</v>
      </c>
      <c r="P62" s="52">
        <v>0.74664998054504395</v>
      </c>
      <c r="Q62">
        <v>7648</v>
      </c>
      <c r="R62" s="52">
        <v>0.71737998723983765</v>
      </c>
      <c r="S62" s="52">
        <v>0.73221999406814575</v>
      </c>
      <c r="U62" s="3"/>
    </row>
    <row r="63" spans="1:38">
      <c r="A63" t="s">
        <v>28</v>
      </c>
      <c r="B63" t="s">
        <v>412</v>
      </c>
      <c r="C63" t="s">
        <v>440</v>
      </c>
      <c r="D63" t="s">
        <v>330</v>
      </c>
      <c r="E63" t="s">
        <v>31</v>
      </c>
      <c r="F63" t="s">
        <v>32</v>
      </c>
      <c r="G63">
        <v>17</v>
      </c>
      <c r="H63" t="s">
        <v>334</v>
      </c>
      <c r="I63" t="s">
        <v>359</v>
      </c>
      <c r="J63" t="s">
        <v>15</v>
      </c>
      <c r="K63">
        <v>8</v>
      </c>
      <c r="L63" s="52">
        <v>0.13333000242710111</v>
      </c>
      <c r="M63" s="52">
        <v>0.13559000194072721</v>
      </c>
      <c r="N63">
        <v>95</v>
      </c>
      <c r="O63" s="52">
        <v>0.1366900056600571</v>
      </c>
      <c r="P63" s="52">
        <v>0.1415800005197525</v>
      </c>
      <c r="Q63">
        <v>1582</v>
      </c>
      <c r="R63" s="52">
        <v>0.14838999509811401</v>
      </c>
      <c r="S63" s="52">
        <v>0.1514600068330765</v>
      </c>
      <c r="U63" s="3"/>
    </row>
    <row r="64" spans="1:38">
      <c r="A64" t="s">
        <v>28</v>
      </c>
      <c r="B64" t="s">
        <v>412</v>
      </c>
      <c r="C64" t="s">
        <v>440</v>
      </c>
      <c r="D64" t="s">
        <v>330</v>
      </c>
      <c r="E64" t="s">
        <v>31</v>
      </c>
      <c r="F64" t="s">
        <v>32</v>
      </c>
      <c r="G64">
        <v>17</v>
      </c>
      <c r="H64" t="s">
        <v>334</v>
      </c>
      <c r="I64" t="s">
        <v>359</v>
      </c>
      <c r="J64" t="s">
        <v>317</v>
      </c>
      <c r="K64">
        <v>12</v>
      </c>
      <c r="L64" s="52">
        <v>0.20000000298023221</v>
      </c>
      <c r="M64" s="52">
        <v>0.20339000225067139</v>
      </c>
      <c r="N64">
        <v>75</v>
      </c>
      <c r="O64" s="52">
        <v>0.10790999978780751</v>
      </c>
      <c r="P64" s="52">
        <v>0.1117699965834618</v>
      </c>
      <c r="Q64">
        <v>1215</v>
      </c>
      <c r="R64" s="52">
        <v>0.1139699965715408</v>
      </c>
      <c r="S64" s="52">
        <v>0.1163199990987778</v>
      </c>
      <c r="U64" s="3"/>
    </row>
    <row r="65" spans="1:38">
      <c r="A65" t="s">
        <v>28</v>
      </c>
      <c r="B65" t="s">
        <v>412</v>
      </c>
      <c r="C65" t="s">
        <v>440</v>
      </c>
      <c r="D65" t="s">
        <v>330</v>
      </c>
      <c r="E65" t="s">
        <v>31</v>
      </c>
      <c r="F65" t="s">
        <v>32</v>
      </c>
      <c r="G65">
        <v>17</v>
      </c>
      <c r="H65" t="s">
        <v>334</v>
      </c>
      <c r="I65" t="s">
        <v>359</v>
      </c>
      <c r="J65" t="s">
        <v>270</v>
      </c>
      <c r="K65">
        <v>1</v>
      </c>
      <c r="L65" s="52">
        <v>1.666999980807304E-2</v>
      </c>
      <c r="N65">
        <v>24</v>
      </c>
      <c r="O65" s="52">
        <v>3.4529998898506158E-2</v>
      </c>
      <c r="Q65">
        <v>216</v>
      </c>
      <c r="R65" s="52">
        <v>2.0260000601410869E-2</v>
      </c>
      <c r="U65" s="3"/>
    </row>
    <row r="66" spans="1:38">
      <c r="A66" t="s">
        <v>28</v>
      </c>
      <c r="B66" t="s">
        <v>412</v>
      </c>
      <c r="C66" t="s">
        <v>440</v>
      </c>
      <c r="D66" t="s">
        <v>330</v>
      </c>
      <c r="E66" t="s">
        <v>31</v>
      </c>
      <c r="F66" t="s">
        <v>32</v>
      </c>
      <c r="G66">
        <v>17</v>
      </c>
      <c r="H66" t="s">
        <v>334</v>
      </c>
      <c r="I66" t="s">
        <v>325</v>
      </c>
      <c r="J66" t="s">
        <v>302</v>
      </c>
      <c r="K66">
        <v>17</v>
      </c>
      <c r="L66" s="52">
        <v>0.28332999348640442</v>
      </c>
      <c r="N66">
        <v>235</v>
      </c>
      <c r="O66" s="52">
        <v>0.33812999725341802</v>
      </c>
      <c r="Q66">
        <v>3494</v>
      </c>
      <c r="R66" s="52">
        <v>0.32774001359939581</v>
      </c>
      <c r="U66" s="3"/>
    </row>
    <row r="67" spans="1:38">
      <c r="A67" t="s">
        <v>28</v>
      </c>
      <c r="B67" t="s">
        <v>412</v>
      </c>
      <c r="C67" t="s">
        <v>440</v>
      </c>
      <c r="D67" t="s">
        <v>330</v>
      </c>
      <c r="E67" t="s">
        <v>31</v>
      </c>
      <c r="F67" t="s">
        <v>32</v>
      </c>
      <c r="G67">
        <v>17</v>
      </c>
      <c r="H67" t="s">
        <v>334</v>
      </c>
      <c r="I67" t="s">
        <v>325</v>
      </c>
      <c r="J67" t="s">
        <v>303</v>
      </c>
      <c r="K67">
        <v>21</v>
      </c>
      <c r="L67" s="52">
        <v>0.34999999403953552</v>
      </c>
      <c r="N67">
        <v>218</v>
      </c>
      <c r="O67" s="52">
        <v>0.31367000937461847</v>
      </c>
      <c r="Q67">
        <v>3387</v>
      </c>
      <c r="R67" s="52">
        <v>0.31769999861717219</v>
      </c>
      <c r="U67" s="3"/>
    </row>
    <row r="68" spans="1:38">
      <c r="A68" t="s">
        <v>28</v>
      </c>
      <c r="B68" t="s">
        <v>412</v>
      </c>
      <c r="C68" t="s">
        <v>440</v>
      </c>
      <c r="D68" t="s">
        <v>330</v>
      </c>
      <c r="E68" t="s">
        <v>31</v>
      </c>
      <c r="F68" t="s">
        <v>32</v>
      </c>
      <c r="G68">
        <v>17</v>
      </c>
      <c r="H68" t="s">
        <v>334</v>
      </c>
      <c r="I68" t="s">
        <v>325</v>
      </c>
      <c r="J68" t="s">
        <v>304</v>
      </c>
      <c r="K68">
        <v>22</v>
      </c>
      <c r="L68" s="52">
        <v>0.36667001247406011</v>
      </c>
      <c r="N68">
        <v>242</v>
      </c>
      <c r="O68" s="52">
        <v>0.3481999933719635</v>
      </c>
      <c r="Q68">
        <v>3780</v>
      </c>
      <c r="R68" s="52">
        <v>0.35455998778343201</v>
      </c>
      <c r="U68" s="3"/>
    </row>
    <row r="69" spans="1:38">
      <c r="A69" t="s">
        <v>28</v>
      </c>
      <c r="B69" t="s">
        <v>412</v>
      </c>
      <c r="C69" t="s">
        <v>440</v>
      </c>
      <c r="D69" t="s">
        <v>330</v>
      </c>
      <c r="E69" t="s">
        <v>31</v>
      </c>
      <c r="F69" t="s">
        <v>32</v>
      </c>
      <c r="G69">
        <v>17</v>
      </c>
      <c r="H69" t="s">
        <v>334</v>
      </c>
      <c r="I69" t="s">
        <v>349</v>
      </c>
      <c r="J69" t="s">
        <v>350</v>
      </c>
      <c r="K69">
        <v>2</v>
      </c>
      <c r="L69" s="52">
        <v>3.3330000936985023E-2</v>
      </c>
      <c r="M69" s="52">
        <v>5.1279999315738678E-2</v>
      </c>
      <c r="N69">
        <v>32</v>
      </c>
      <c r="O69" s="52">
        <v>4.6039998531341553E-2</v>
      </c>
      <c r="P69" s="52">
        <v>5.7870000600814819E-2</v>
      </c>
      <c r="Q69">
        <v>745</v>
      </c>
      <c r="R69" s="52">
        <v>6.9880001246929169E-2</v>
      </c>
      <c r="S69" s="52">
        <v>8.060000091791153E-2</v>
      </c>
      <c r="U69" s="3"/>
    </row>
    <row r="70" spans="1:38">
      <c r="A70" t="s">
        <v>28</v>
      </c>
      <c r="B70" t="s">
        <v>412</v>
      </c>
      <c r="C70" t="s">
        <v>440</v>
      </c>
      <c r="D70" t="s">
        <v>330</v>
      </c>
      <c r="E70" t="s">
        <v>31</v>
      </c>
      <c r="F70" t="s">
        <v>32</v>
      </c>
      <c r="G70">
        <v>17</v>
      </c>
      <c r="H70" t="s">
        <v>334</v>
      </c>
      <c r="I70" t="s">
        <v>349</v>
      </c>
      <c r="J70" t="s">
        <v>351</v>
      </c>
      <c r="K70">
        <v>35</v>
      </c>
      <c r="L70" s="52">
        <v>0.58332997560501099</v>
      </c>
      <c r="M70" s="52">
        <v>0.89744001626968384</v>
      </c>
      <c r="N70">
        <v>361</v>
      </c>
      <c r="O70" s="52">
        <v>0.51942002773284912</v>
      </c>
      <c r="P70" s="52">
        <v>0.65280002355575562</v>
      </c>
      <c r="Q70">
        <v>5882</v>
      </c>
      <c r="R70" s="52">
        <v>0.55172997713088989</v>
      </c>
      <c r="S70" s="52">
        <v>0.63637000322341919</v>
      </c>
      <c r="U70" s="3"/>
    </row>
    <row r="71" spans="1:38">
      <c r="A71" t="s">
        <v>28</v>
      </c>
      <c r="B71" t="s">
        <v>412</v>
      </c>
      <c r="C71" t="s">
        <v>440</v>
      </c>
      <c r="D71" t="s">
        <v>330</v>
      </c>
      <c r="E71" t="s">
        <v>31</v>
      </c>
      <c r="F71" t="s">
        <v>32</v>
      </c>
      <c r="G71">
        <v>17</v>
      </c>
      <c r="H71" t="s">
        <v>334</v>
      </c>
      <c r="I71" t="s">
        <v>349</v>
      </c>
      <c r="J71" t="s">
        <v>352</v>
      </c>
      <c r="K71">
        <v>0</v>
      </c>
      <c r="L71" s="52">
        <v>0</v>
      </c>
      <c r="M71" s="52">
        <v>0</v>
      </c>
      <c r="N71">
        <v>0</v>
      </c>
      <c r="O71" s="52">
        <v>0</v>
      </c>
      <c r="P71" s="52">
        <v>0</v>
      </c>
      <c r="Q71">
        <v>19</v>
      </c>
      <c r="R71" s="52">
        <v>1.780000049620867E-3</v>
      </c>
      <c r="S71" s="52">
        <v>2.0600000862032179E-3</v>
      </c>
      <c r="U71" s="3"/>
    </row>
    <row r="72" spans="1:38">
      <c r="A72" t="s">
        <v>28</v>
      </c>
      <c r="B72" t="s">
        <v>412</v>
      </c>
      <c r="C72" t="s">
        <v>440</v>
      </c>
      <c r="D72" t="s">
        <v>330</v>
      </c>
      <c r="E72" t="s">
        <v>31</v>
      </c>
      <c r="F72" t="s">
        <v>32</v>
      </c>
      <c r="G72">
        <v>17</v>
      </c>
      <c r="H72" t="s">
        <v>334</v>
      </c>
      <c r="I72" t="s">
        <v>349</v>
      </c>
      <c r="J72" t="s">
        <v>353</v>
      </c>
      <c r="K72">
        <v>2</v>
      </c>
      <c r="L72" s="52">
        <v>3.3330000936985023E-2</v>
      </c>
      <c r="M72" s="52">
        <v>5.1279999315738678E-2</v>
      </c>
      <c r="N72">
        <v>160</v>
      </c>
      <c r="O72" s="52">
        <v>0.2302200049161911</v>
      </c>
      <c r="P72" s="52">
        <v>0.28933000564575201</v>
      </c>
      <c r="Q72">
        <v>2597</v>
      </c>
      <c r="R72" s="52">
        <v>0.24359999597072601</v>
      </c>
      <c r="S72" s="52">
        <v>0.2809700071811676</v>
      </c>
      <c r="U72" s="3"/>
    </row>
    <row r="73" spans="1:38" ht="30">
      <c r="A73" t="s">
        <v>28</v>
      </c>
      <c r="B73" t="s">
        <v>412</v>
      </c>
      <c r="C73" t="s">
        <v>440</v>
      </c>
      <c r="D73" t="s">
        <v>330</v>
      </c>
      <c r="E73" t="s">
        <v>31</v>
      </c>
      <c r="F73" t="s">
        <v>32</v>
      </c>
      <c r="G73">
        <v>17</v>
      </c>
      <c r="H73" t="s">
        <v>334</v>
      </c>
      <c r="I73" t="s">
        <v>349</v>
      </c>
      <c r="J73" t="s">
        <v>355</v>
      </c>
      <c r="K73">
        <v>21</v>
      </c>
      <c r="L73" s="52">
        <v>0.34999999403953552</v>
      </c>
      <c r="N73">
        <v>142</v>
      </c>
      <c r="O73" s="52">
        <v>0.20431999862194061</v>
      </c>
      <c r="Q73">
        <v>1418</v>
      </c>
      <c r="R73" s="52">
        <v>0.13300999999046331</v>
      </c>
      <c r="U73" s="43" t="s">
        <v>305</v>
      </c>
      <c r="V73" s="44"/>
      <c r="W73" s="45" t="s">
        <v>27</v>
      </c>
      <c r="X73" s="45" t="s">
        <v>0</v>
      </c>
      <c r="Y73" s="45" t="s">
        <v>2</v>
      </c>
      <c r="Z73" s="45"/>
      <c r="AA73" s="13" t="s">
        <v>2</v>
      </c>
      <c r="AB73" s="29" t="s">
        <v>261</v>
      </c>
      <c r="AC73" s="12" t="s">
        <v>262</v>
      </c>
      <c r="AD73" s="12" t="s">
        <v>263</v>
      </c>
      <c r="AE73" s="12" t="s">
        <v>264</v>
      </c>
      <c r="AF73" s="12" t="s">
        <v>265</v>
      </c>
      <c r="AG73" s="11" t="s">
        <v>266</v>
      </c>
      <c r="AI73" s="46"/>
      <c r="AJ73" s="12" t="s">
        <v>261</v>
      </c>
      <c r="AK73" s="12" t="s">
        <v>263</v>
      </c>
      <c r="AL73" s="11" t="s">
        <v>267</v>
      </c>
    </row>
    <row r="74" spans="1:38">
      <c r="A74" t="s">
        <v>28</v>
      </c>
      <c r="B74" t="s">
        <v>412</v>
      </c>
      <c r="C74" t="s">
        <v>440</v>
      </c>
      <c r="D74" t="s">
        <v>330</v>
      </c>
      <c r="E74" t="s">
        <v>31</v>
      </c>
      <c r="F74" t="s">
        <v>32</v>
      </c>
      <c r="G74">
        <v>17</v>
      </c>
      <c r="H74" t="s">
        <v>334</v>
      </c>
      <c r="I74" t="s">
        <v>734</v>
      </c>
      <c r="J74" t="s">
        <v>299</v>
      </c>
      <c r="K74">
        <v>2</v>
      </c>
      <c r="L74" s="52">
        <v>3.3330000936985023E-2</v>
      </c>
      <c r="M74" s="52">
        <v>3.7039998918771737E-2</v>
      </c>
      <c r="N74">
        <v>21</v>
      </c>
      <c r="O74" s="52">
        <v>3.022000007331371E-2</v>
      </c>
      <c r="P74" s="52">
        <v>3.2859999686479568E-2</v>
      </c>
      <c r="Q74">
        <v>463</v>
      </c>
      <c r="R74" s="52">
        <v>4.343000054359436E-2</v>
      </c>
      <c r="S74" s="52">
        <v>4.6239998191595078E-2</v>
      </c>
      <c r="U74" s="43" t="s">
        <v>305</v>
      </c>
      <c r="V74" s="44"/>
      <c r="W74" s="44" t="s">
        <v>356</v>
      </c>
      <c r="X74" s="44" t="str">
        <f>View_Patient_Characteristics!$C$9</f>
        <v>Leeds Teaching Hospitals NHS Trust</v>
      </c>
      <c r="Y74" s="44"/>
      <c r="Z74" s="44"/>
      <c r="AB74" s="30"/>
      <c r="AC74" s="8"/>
      <c r="AD74" s="283" t="str">
        <f>IFERROR(VLOOKUP(X74, F:H, 3,0),0)</f>
        <v>West Yorkshire and Harrogate</v>
      </c>
      <c r="AE74" s="8"/>
      <c r="AF74" s="9"/>
      <c r="AG74" s="7"/>
      <c r="AI74" s="282" t="str">
        <f>IF($V$2 = "Wales", "","This selected NHS organisation is within the "&amp;AD74 &amp;" Cancer Alliance")</f>
        <v>This selected NHS organisation is within the West Yorkshire and Harrogate Cancer Alliance</v>
      </c>
      <c r="AL74" s="33"/>
    </row>
    <row r="75" spans="1:38">
      <c r="A75" t="s">
        <v>28</v>
      </c>
      <c r="B75" t="s">
        <v>412</v>
      </c>
      <c r="C75" t="s">
        <v>440</v>
      </c>
      <c r="D75" t="s">
        <v>330</v>
      </c>
      <c r="E75" t="s">
        <v>31</v>
      </c>
      <c r="F75" t="s">
        <v>32</v>
      </c>
      <c r="G75">
        <v>17</v>
      </c>
      <c r="H75" t="s">
        <v>334</v>
      </c>
      <c r="I75" t="s">
        <v>734</v>
      </c>
      <c r="J75" t="s">
        <v>300</v>
      </c>
      <c r="K75">
        <v>0</v>
      </c>
      <c r="L75" s="52">
        <v>0</v>
      </c>
      <c r="M75" s="52">
        <v>0</v>
      </c>
      <c r="N75">
        <v>2</v>
      </c>
      <c r="O75" s="52">
        <v>2.8800000436604019E-3</v>
      </c>
      <c r="P75" s="52">
        <v>3.130000084638596E-3</v>
      </c>
      <c r="Q75">
        <v>331</v>
      </c>
      <c r="R75" s="52">
        <v>3.1050000339746479E-2</v>
      </c>
      <c r="S75" s="52">
        <v>3.3059999346733093E-2</v>
      </c>
      <c r="U75" s="43" t="s">
        <v>305</v>
      </c>
      <c r="V75" s="44"/>
      <c r="W75" s="44"/>
      <c r="X75" s="44"/>
      <c r="Y75" s="44"/>
      <c r="Z75" s="44"/>
      <c r="AA75" t="s">
        <v>869</v>
      </c>
      <c r="AB75" s="30"/>
      <c r="AC75" s="8"/>
      <c r="AD75" s="9"/>
      <c r="AE75" s="8"/>
      <c r="AF75" s="9"/>
      <c r="AG75" s="7"/>
      <c r="AI75" s="35" t="str">
        <f t="shared" ref="AI75:AI102" si="69">AA75</f>
        <v>YEAR OF RECURRENCE*</v>
      </c>
      <c r="AJ75" s="36" t="str">
        <f>""</f>
        <v/>
      </c>
      <c r="AK75" s="36" t="str">
        <f>""</f>
        <v/>
      </c>
      <c r="AL75" s="37" t="str">
        <f>""</f>
        <v/>
      </c>
    </row>
    <row r="76" spans="1:38">
      <c r="A76" t="s">
        <v>28</v>
      </c>
      <c r="B76" t="s">
        <v>412</v>
      </c>
      <c r="C76" t="s">
        <v>440</v>
      </c>
      <c r="D76" t="s">
        <v>330</v>
      </c>
      <c r="E76" t="s">
        <v>31</v>
      </c>
      <c r="F76" t="s">
        <v>32</v>
      </c>
      <c r="G76">
        <v>17</v>
      </c>
      <c r="H76" t="s">
        <v>334</v>
      </c>
      <c r="I76" t="s">
        <v>734</v>
      </c>
      <c r="J76" t="s">
        <v>269</v>
      </c>
      <c r="K76">
        <v>0</v>
      </c>
      <c r="L76" s="52">
        <v>0</v>
      </c>
      <c r="M76" s="52">
        <v>0</v>
      </c>
      <c r="N76">
        <v>2</v>
      </c>
      <c r="O76" s="52">
        <v>2.8800000436604019E-3</v>
      </c>
      <c r="P76" s="52">
        <v>3.130000084638596E-3</v>
      </c>
      <c r="Q76">
        <v>91</v>
      </c>
      <c r="R76" s="52">
        <v>8.5399998351931572E-3</v>
      </c>
      <c r="S76" s="52">
        <v>9.089999832212925E-3</v>
      </c>
      <c r="U76" s="43" t="s">
        <v>305</v>
      </c>
      <c r="V76" s="44"/>
      <c r="W76" s="44" t="s">
        <v>356</v>
      </c>
      <c r="X76" s="44" t="str">
        <f>View_Patient_Characteristics!$C$9</f>
        <v>Leeds Teaching Hospitals NHS Trust</v>
      </c>
      <c r="Y76" s="44" t="s">
        <v>375</v>
      </c>
      <c r="Z76" s="44" t="s">
        <v>302</v>
      </c>
      <c r="AA76">
        <v>2019</v>
      </c>
      <c r="AB76" s="30">
        <f t="shared" ref="AB76:AB78" si="70">IFERROR(SUMIFS(K:K, $A:$A, $W76, $F:$F, $X76, $I:$I, $Y76, $J:$J, $Z76),0)</f>
        <v>17</v>
      </c>
      <c r="AC76" s="8">
        <f t="shared" ref="AC76:AC78" si="71">IFERROR(SUMIFS(L:L, $A:$A, $W76, $F:$F, $X76, $I:$I, $Y76, $J:$J, $Z76),0)</f>
        <v>0.34000000357627869</v>
      </c>
      <c r="AD76" s="208">
        <f>IF($V$2="Wales", #N/A, IFERROR(SUMIFS(N:N, $A:$A, $W76, $F:$F, $X76, $I:$I, $Y76, $J:$J, $Z76),0))</f>
        <v>62</v>
      </c>
      <c r="AE76" s="211">
        <f>IF($V$2="Wales", #N/A, IFERROR(SUMIFS(O:O, $A:$A, $W76, $F:$F, $X76, $I:$I, $Y76, $J:$J, $Z76),0))</f>
        <v>0.31795001029968262</v>
      </c>
      <c r="AF76" s="9">
        <f t="shared" ref="AF76:AF78" si="72">IFERROR(SUMIFS(Q:Q, $A:$A, $W76, $F:$F, $X76, $I:$I, $Y76, $J:$J, $Z76),0)</f>
        <v>1795</v>
      </c>
      <c r="AG76" s="7">
        <f t="shared" ref="AG76:AG78" si="73">IFERROR(SUMIFS(R:R, $A:$A, $W76, $F:$F, $X76, $I:$I, $Y76, $J:$J, $Z76),0)</f>
        <v>0.3174700140953064</v>
      </c>
      <c r="AI76" s="35">
        <f t="shared" si="69"/>
        <v>2019</v>
      </c>
      <c r="AJ76" s="17" t="str">
        <f t="shared" ref="AJ76:AJ78" si="74">IF(OR(AB76=1, AB76=2, AB76=3, AB76=4), "&lt;5",TEXT(AB76, "#,##0"))   &amp;    IF(AB76=0,"", " ("&amp;TEXT(ROUND(AC76*100,1), "#0.0")&amp;"%)")</f>
        <v>17 (34.0%)</v>
      </c>
      <c r="AK76" s="17" t="str">
        <f>IF($V$2 = "Wales", "N/A", IF(OR(AD76=1, AD76=2, AD76=3, AD76=4), "&lt;5", TEXT(AD76, "#,##0"))   &amp;   IF(AD76=0,"", " ("&amp;TEXT(ROUND(AE76*100,1), "#0.0")&amp;"%)"))</f>
        <v>62 (31.8%)</v>
      </c>
      <c r="AL76" s="25" t="str">
        <f t="shared" ref="AL76:AL78" si="75">IF(OR(AF76=1, AF76=2, AF76=3, AF76=4), "&lt;5", TEXT(AF76, "#,##0"))   &amp;   IF(AF76=0,"", " ("&amp;TEXT(ROUND(AG76*100,1), "#0.0")&amp;"%)")</f>
        <v>1,795 (31.7%)</v>
      </c>
    </row>
    <row r="77" spans="1:38">
      <c r="A77" t="s">
        <v>28</v>
      </c>
      <c r="B77" t="s">
        <v>412</v>
      </c>
      <c r="C77" t="s">
        <v>440</v>
      </c>
      <c r="D77" t="s">
        <v>330</v>
      </c>
      <c r="E77" t="s">
        <v>31</v>
      </c>
      <c r="F77" t="s">
        <v>32</v>
      </c>
      <c r="G77">
        <v>17</v>
      </c>
      <c r="H77" t="s">
        <v>334</v>
      </c>
      <c r="I77" t="s">
        <v>734</v>
      </c>
      <c r="J77" t="s">
        <v>301</v>
      </c>
      <c r="K77">
        <v>2</v>
      </c>
      <c r="L77" s="52">
        <v>3.3330000936985023E-2</v>
      </c>
      <c r="M77" s="52">
        <v>3.7039998918771737E-2</v>
      </c>
      <c r="N77">
        <v>13</v>
      </c>
      <c r="O77" s="52">
        <v>1.8710000440478321E-2</v>
      </c>
      <c r="P77" s="52">
        <v>2.033999934792519E-2</v>
      </c>
      <c r="Q77">
        <v>215</v>
      </c>
      <c r="R77" s="52">
        <v>2.0169999450445179E-2</v>
      </c>
      <c r="S77" s="52">
        <v>2.1469999104738239E-2</v>
      </c>
      <c r="U77" s="43" t="s">
        <v>305</v>
      </c>
      <c r="V77" s="44"/>
      <c r="W77" s="44" t="s">
        <v>356</v>
      </c>
      <c r="X77" s="44" t="str">
        <f>View_Patient_Characteristics!$C$9</f>
        <v>Leeds Teaching Hospitals NHS Trust</v>
      </c>
      <c r="Y77" s="44" t="s">
        <v>375</v>
      </c>
      <c r="Z77" s="44" t="s">
        <v>303</v>
      </c>
      <c r="AA77">
        <v>2020</v>
      </c>
      <c r="AB77" s="30">
        <f t="shared" si="70"/>
        <v>16</v>
      </c>
      <c r="AC77" s="8">
        <f t="shared" si="71"/>
        <v>0.31999999284744263</v>
      </c>
      <c r="AD77" s="208">
        <f t="shared" ref="AD77:AD78" si="76">IF($V$2="Wales", #N/A, IFERROR(SUMIFS(N:N, $A:$A, $W77, $F:$F, $X77, $I:$I, $Y77, $J:$J, $Z77),0))</f>
        <v>67</v>
      </c>
      <c r="AE77" s="211">
        <f>IF($V$2="Wales", #N/A, IFERROR(SUMIFS(O:O, $A:$A, $W77, $F:$F, $X77, $I:$I, $Y77, $J:$J, $Z77),0))</f>
        <v>0.34358999133110052</v>
      </c>
      <c r="AF77" s="9">
        <f t="shared" si="72"/>
        <v>1789</v>
      </c>
      <c r="AG77" s="7">
        <f t="shared" si="73"/>
        <v>0.31641000509262079</v>
      </c>
      <c r="AI77" s="35">
        <f t="shared" si="69"/>
        <v>2020</v>
      </c>
      <c r="AJ77" s="17" t="str">
        <f t="shared" si="74"/>
        <v>16 (32.0%)</v>
      </c>
      <c r="AK77" s="17" t="str">
        <f>IF($V$2 = "Wales", "N/A", IF(OR(AD77=1, AD77=2, AD77=3, AD77=4), "&lt;5", TEXT(AD77, "#,##0"))   &amp;   IF(AD77=0,"", " ("&amp;TEXT(ROUND(AE77*100,1), "#0.0")&amp;"%)"))</f>
        <v>67 (34.4%)</v>
      </c>
      <c r="AL77" s="25" t="str">
        <f t="shared" si="75"/>
        <v>1,789 (31.6%)</v>
      </c>
    </row>
    <row r="78" spans="1:38">
      <c r="A78" t="s">
        <v>28</v>
      </c>
      <c r="B78" t="s">
        <v>412</v>
      </c>
      <c r="C78" t="s">
        <v>440</v>
      </c>
      <c r="D78" t="s">
        <v>330</v>
      </c>
      <c r="E78" t="s">
        <v>31</v>
      </c>
      <c r="F78" t="s">
        <v>32</v>
      </c>
      <c r="G78">
        <v>17</v>
      </c>
      <c r="H78" t="s">
        <v>334</v>
      </c>
      <c r="I78" t="s">
        <v>734</v>
      </c>
      <c r="J78" t="s">
        <v>270</v>
      </c>
      <c r="K78">
        <v>6</v>
      </c>
      <c r="L78" s="52">
        <v>0.10000000149011611</v>
      </c>
      <c r="N78">
        <v>56</v>
      </c>
      <c r="O78" s="52">
        <v>8.0580003559589386E-2</v>
      </c>
      <c r="Q78">
        <v>648</v>
      </c>
      <c r="R78" s="52">
        <v>6.0779999941587448E-2</v>
      </c>
      <c r="U78" s="43" t="s">
        <v>305</v>
      </c>
      <c r="V78" s="44"/>
      <c r="W78" s="44" t="s">
        <v>356</v>
      </c>
      <c r="X78" s="44" t="str">
        <f>View_Patient_Characteristics!$C$9</f>
        <v>Leeds Teaching Hospitals NHS Trust</v>
      </c>
      <c r="Y78" s="44" t="s">
        <v>375</v>
      </c>
      <c r="Z78" s="44" t="s">
        <v>304</v>
      </c>
      <c r="AA78">
        <v>2021</v>
      </c>
      <c r="AB78" s="30">
        <f t="shared" si="70"/>
        <v>17</v>
      </c>
      <c r="AC78" s="8">
        <f t="shared" si="71"/>
        <v>0.34000000357627869</v>
      </c>
      <c r="AD78" s="208">
        <f t="shared" si="76"/>
        <v>66</v>
      </c>
      <c r="AE78" s="211">
        <f>IF($V$2="Wales", #N/A, IFERROR(SUMIFS(O:O, $A:$A, $W78, $F:$F, $X78, $I:$I, $Y78, $J:$J, $Z78),0))</f>
        <v>0.33845999836921692</v>
      </c>
      <c r="AF78" s="9">
        <f t="shared" si="72"/>
        <v>2070</v>
      </c>
      <c r="AG78" s="7">
        <f t="shared" si="73"/>
        <v>0.36610999703407288</v>
      </c>
      <c r="AI78" s="35">
        <f t="shared" si="69"/>
        <v>2021</v>
      </c>
      <c r="AJ78" s="17" t="str">
        <f t="shared" si="74"/>
        <v>17 (34.0%)</v>
      </c>
      <c r="AK78" s="17" t="str">
        <f>IF($V$2 = "Wales", "N/A", IF(OR(AD78=1, AD78=2, AD78=3, AD78=4), "&lt;5", TEXT(AD78, "#,##0"))   &amp;   IF(AD78=0,"", " ("&amp;TEXT(ROUND(AE78*100,1), "#0.0")&amp;"%)"))</f>
        <v>66 (33.8%)</v>
      </c>
      <c r="AL78" s="25" t="str">
        <f t="shared" si="75"/>
        <v>2,070 (36.6%)</v>
      </c>
    </row>
    <row r="79" spans="1:38">
      <c r="A79" t="s">
        <v>28</v>
      </c>
      <c r="B79" t="s">
        <v>412</v>
      </c>
      <c r="C79" t="s">
        <v>440</v>
      </c>
      <c r="D79" t="s">
        <v>330</v>
      </c>
      <c r="E79" t="s">
        <v>31</v>
      </c>
      <c r="F79" t="s">
        <v>32</v>
      </c>
      <c r="G79">
        <v>17</v>
      </c>
      <c r="H79" t="s">
        <v>334</v>
      </c>
      <c r="I79" t="s">
        <v>734</v>
      </c>
      <c r="J79" t="s">
        <v>268</v>
      </c>
      <c r="K79">
        <v>50</v>
      </c>
      <c r="L79" s="52">
        <v>0.83332997560501099</v>
      </c>
      <c r="M79" s="52">
        <v>0.92593002319335938</v>
      </c>
      <c r="N79">
        <v>601</v>
      </c>
      <c r="O79" s="52">
        <v>0.86475002765655518</v>
      </c>
      <c r="P79" s="52">
        <v>0.94053000211715698</v>
      </c>
      <c r="Q79">
        <v>8913</v>
      </c>
      <c r="R79" s="52">
        <v>0.83604001998901367</v>
      </c>
      <c r="S79" s="52">
        <v>0.89013999700546265</v>
      </c>
      <c r="U79" s="43" t="s">
        <v>305</v>
      </c>
      <c r="V79" s="44"/>
      <c r="W79" s="44"/>
      <c r="X79" s="44"/>
      <c r="Y79" s="44"/>
      <c r="Z79" s="44"/>
      <c r="AA79" t="s">
        <v>889</v>
      </c>
      <c r="AB79" s="30"/>
      <c r="AC79" s="8"/>
      <c r="AD79" s="9"/>
      <c r="AE79" s="8"/>
      <c r="AF79" s="9"/>
      <c r="AG79" s="7"/>
      <c r="AI79" s="35" t="str">
        <f t="shared" si="69"/>
        <v>AGE AT FIRST METASTASES RECORDED IN HESAPC or PEDW</v>
      </c>
      <c r="AJ79" s="36" t="str">
        <f>""</f>
        <v/>
      </c>
      <c r="AK79" s="36" t="str">
        <f>""</f>
        <v/>
      </c>
      <c r="AL79" s="37" t="str">
        <f>""</f>
        <v/>
      </c>
    </row>
    <row r="80" spans="1:38">
      <c r="A80" t="s">
        <v>28</v>
      </c>
      <c r="B80" t="s">
        <v>412</v>
      </c>
      <c r="C80" t="s">
        <v>440</v>
      </c>
      <c r="D80" t="s">
        <v>330</v>
      </c>
      <c r="E80" t="s">
        <v>31</v>
      </c>
      <c r="F80" t="s">
        <v>32</v>
      </c>
      <c r="G80">
        <v>17</v>
      </c>
      <c r="H80" t="s">
        <v>334</v>
      </c>
      <c r="I80" t="s">
        <v>735</v>
      </c>
      <c r="J80" t="s">
        <v>270</v>
      </c>
      <c r="K80">
        <v>60</v>
      </c>
      <c r="L80" s="52">
        <v>1</v>
      </c>
      <c r="N80">
        <v>695</v>
      </c>
      <c r="O80" s="52">
        <v>1</v>
      </c>
      <c r="Q80">
        <v>10661</v>
      </c>
      <c r="R80" s="52">
        <v>1</v>
      </c>
      <c r="U80" s="43" t="s">
        <v>305</v>
      </c>
      <c r="V80" s="44"/>
      <c r="W80" s="44" t="s">
        <v>356</v>
      </c>
      <c r="X80" s="44" t="str">
        <f>View_Patient_Characteristics!$C$9</f>
        <v>Leeds Teaching Hospitals NHS Trust</v>
      </c>
      <c r="Y80" s="44" t="s">
        <v>374</v>
      </c>
      <c r="Z80" s="44" t="s">
        <v>289</v>
      </c>
      <c r="AA80" t="s">
        <v>289</v>
      </c>
      <c r="AB80" s="30">
        <f t="shared" ref="AB80:AB86" si="77">IFERROR(SUMIFS(K:K, $A:$A, $W80, $F:$F, $X80, $I:$I, $Y80, $J:$J, $Z80),0)</f>
        <v>0</v>
      </c>
      <c r="AC80" s="8">
        <f t="shared" ref="AC80:AC86" si="78">IFERROR(SUMIFS(L:L, $A:$A, $W80, $F:$F, $X80, $I:$I, $Y80, $J:$J, $Z80),0)</f>
        <v>0</v>
      </c>
      <c r="AD80" s="208">
        <f t="shared" ref="AD80:AD86" si="79">IF($V$2="Wales", #N/A, IFERROR(SUMIFS(N:N, $A:$A, $W80, $F:$F, $X80, $I:$I, $Y80, $J:$J, $Z80),0))</f>
        <v>2</v>
      </c>
      <c r="AE80" s="211">
        <f t="shared" ref="AE80:AE86" si="80">IF($V$2="Wales", #N/A, IFERROR(SUMIFS(O:O, $A:$A, $W80, $F:$F, $X80, $I:$I, $Y80, $J:$J, $Z80),0))</f>
        <v>1.0259999893605711E-2</v>
      </c>
      <c r="AF80" s="9">
        <f t="shared" ref="AF80:AF86" si="81">IFERROR(SUMIFS(Q:Q, $A:$A, $W80, $F:$F, $X80, $I:$I, $Y80, $J:$J, $Z80),0)</f>
        <v>29</v>
      </c>
      <c r="AG80" s="7">
        <f t="shared" ref="AG80:AG86" si="82">IFERROR(SUMIFS(R:R, $A:$A, $W80, $F:$F, $X80, $I:$I, $Y80, $J:$J, $Z80),0)</f>
        <v>5.1299999468028554E-3</v>
      </c>
      <c r="AI80" s="35" t="str">
        <f t="shared" si="69"/>
        <v>18-29 yrs</v>
      </c>
      <c r="AJ80" s="17" t="str">
        <f t="shared" ref="AJ80:AJ86" si="83">IF(OR(AB80=1, AB80=2, AB80=3, AB80=4), "&lt;5",TEXT(AB80, "#,##0"))   &amp;    IF(AB80=0,"", " ("&amp;TEXT(ROUND(AC80*100,1), "#0.0")&amp;"%)")</f>
        <v>0</v>
      </c>
      <c r="AK80" s="17" t="str">
        <f t="shared" ref="AK80:AK86" si="84">IF($V$2 = "Wales", "N/A", IF(OR(AD80=1, AD80=2, AD80=3, AD80=4), "&lt;5", TEXT(AD80, "#,##0"))   &amp;   IF(AD80=0,"", " ("&amp;TEXT(ROUND(AE80*100,1), "#0.0")&amp;"%)"))</f>
        <v>&lt;5 (1.0%)</v>
      </c>
      <c r="AL80" s="25" t="str">
        <f t="shared" ref="AL80:AL86" si="85">IF(OR(AF80=1, AF80=2, AF80=3, AF80=4), "&lt;5", TEXT(AF80, "#,##0"))   &amp;   IF(AF80=0,"", " ("&amp;TEXT(ROUND(AG80*100,1), "#0.0")&amp;"%)")</f>
        <v>29 (0.5%)</v>
      </c>
    </row>
    <row r="81" spans="1:38">
      <c r="A81" t="s">
        <v>28</v>
      </c>
      <c r="B81" t="s">
        <v>412</v>
      </c>
      <c r="C81" t="s">
        <v>440</v>
      </c>
      <c r="D81" t="s">
        <v>330</v>
      </c>
      <c r="E81" t="s">
        <v>31</v>
      </c>
      <c r="F81" t="s">
        <v>32</v>
      </c>
      <c r="G81">
        <v>17</v>
      </c>
      <c r="H81" t="s">
        <v>334</v>
      </c>
      <c r="I81" t="s">
        <v>319</v>
      </c>
      <c r="J81" t="s">
        <v>324</v>
      </c>
      <c r="K81">
        <v>21</v>
      </c>
      <c r="L81" s="52">
        <v>0.34999999403953552</v>
      </c>
      <c r="N81">
        <v>142</v>
      </c>
      <c r="O81" s="52">
        <v>0.20431999862194061</v>
      </c>
      <c r="Q81">
        <v>1418</v>
      </c>
      <c r="R81" s="52">
        <v>0.13300999999046331</v>
      </c>
      <c r="U81" s="43" t="s">
        <v>305</v>
      </c>
      <c r="V81" s="44"/>
      <c r="W81" s="44" t="s">
        <v>356</v>
      </c>
      <c r="X81" s="44" t="str">
        <f>View_Patient_Characteristics!$C$9</f>
        <v>Leeds Teaching Hospitals NHS Trust</v>
      </c>
      <c r="Y81" s="44" t="s">
        <v>374</v>
      </c>
      <c r="Z81" s="44" t="s">
        <v>290</v>
      </c>
      <c r="AA81" t="s">
        <v>290</v>
      </c>
      <c r="AB81" s="30">
        <f t="shared" si="77"/>
        <v>2</v>
      </c>
      <c r="AC81" s="8">
        <f t="shared" si="78"/>
        <v>3.9999999105930328E-2</v>
      </c>
      <c r="AD81" s="208">
        <f t="shared" si="79"/>
        <v>11</v>
      </c>
      <c r="AE81" s="211">
        <f t="shared" si="80"/>
        <v>5.640999972820282E-2</v>
      </c>
      <c r="AF81" s="9">
        <f t="shared" si="81"/>
        <v>299</v>
      </c>
      <c r="AG81" s="7">
        <f t="shared" si="82"/>
        <v>5.2880000323057168E-2</v>
      </c>
      <c r="AI81" s="35" t="str">
        <f t="shared" si="69"/>
        <v>30-39 yrs</v>
      </c>
      <c r="AJ81" s="17" t="str">
        <f t="shared" si="83"/>
        <v>&lt;5 (4.0%)</v>
      </c>
      <c r="AK81" s="17" t="str">
        <f t="shared" si="84"/>
        <v>11 (5.6%)</v>
      </c>
      <c r="AL81" s="25" t="str">
        <f t="shared" si="85"/>
        <v>299 (5.3%)</v>
      </c>
    </row>
    <row r="82" spans="1:38">
      <c r="A82" t="s">
        <v>28</v>
      </c>
      <c r="B82" t="s">
        <v>412</v>
      </c>
      <c r="C82" t="s">
        <v>440</v>
      </c>
      <c r="D82" t="s">
        <v>330</v>
      </c>
      <c r="E82" t="s">
        <v>31</v>
      </c>
      <c r="F82" t="s">
        <v>32</v>
      </c>
      <c r="G82">
        <v>17</v>
      </c>
      <c r="H82" t="s">
        <v>334</v>
      </c>
      <c r="I82" t="s">
        <v>319</v>
      </c>
      <c r="J82" t="s">
        <v>320</v>
      </c>
      <c r="K82">
        <v>0</v>
      </c>
      <c r="L82" s="52">
        <v>0</v>
      </c>
      <c r="M82" s="52">
        <v>0</v>
      </c>
      <c r="N82">
        <v>0</v>
      </c>
      <c r="O82" s="52">
        <v>0</v>
      </c>
      <c r="P82" s="52">
        <v>0</v>
      </c>
      <c r="Q82">
        <v>19</v>
      </c>
      <c r="R82" s="52">
        <v>1.780000049620867E-3</v>
      </c>
      <c r="S82" s="52">
        <v>2.0600000862032179E-3</v>
      </c>
      <c r="U82" s="43" t="s">
        <v>305</v>
      </c>
      <c r="V82" s="44"/>
      <c r="W82" s="44" t="s">
        <v>356</v>
      </c>
      <c r="X82" s="44" t="str">
        <f>View_Patient_Characteristics!$C$9</f>
        <v>Leeds Teaching Hospitals NHS Trust</v>
      </c>
      <c r="Y82" s="44" t="s">
        <v>374</v>
      </c>
      <c r="Z82" s="44" t="s">
        <v>291</v>
      </c>
      <c r="AA82" t="s">
        <v>291</v>
      </c>
      <c r="AB82" s="30">
        <f t="shared" si="77"/>
        <v>8</v>
      </c>
      <c r="AC82" s="8">
        <f t="shared" si="78"/>
        <v>0.15999999642372131</v>
      </c>
      <c r="AD82" s="208">
        <f t="shared" si="79"/>
        <v>22</v>
      </c>
      <c r="AE82" s="211">
        <f t="shared" si="80"/>
        <v>0.1128199994564056</v>
      </c>
      <c r="AF82" s="9">
        <f t="shared" si="81"/>
        <v>751</v>
      </c>
      <c r="AG82" s="7">
        <f t="shared" si="82"/>
        <v>0.1328299939632416</v>
      </c>
      <c r="AI82" s="35" t="str">
        <f t="shared" si="69"/>
        <v>40-49 yrs</v>
      </c>
      <c r="AJ82" s="17" t="str">
        <f t="shared" si="83"/>
        <v>8 (16.0%)</v>
      </c>
      <c r="AK82" s="17" t="str">
        <f t="shared" si="84"/>
        <v>22 (11.3%)</v>
      </c>
      <c r="AL82" s="25" t="str">
        <f t="shared" si="85"/>
        <v>751 (13.3%)</v>
      </c>
    </row>
    <row r="83" spans="1:38">
      <c r="A83" t="s">
        <v>28</v>
      </c>
      <c r="B83" t="s">
        <v>412</v>
      </c>
      <c r="C83" t="s">
        <v>440</v>
      </c>
      <c r="D83" t="s">
        <v>330</v>
      </c>
      <c r="E83" t="s">
        <v>31</v>
      </c>
      <c r="F83" t="s">
        <v>32</v>
      </c>
      <c r="G83">
        <v>17</v>
      </c>
      <c r="H83" t="s">
        <v>334</v>
      </c>
      <c r="I83" t="s">
        <v>319</v>
      </c>
      <c r="J83" t="s">
        <v>321</v>
      </c>
      <c r="K83">
        <v>2</v>
      </c>
      <c r="L83" s="52">
        <v>3.3330000936985023E-2</v>
      </c>
      <c r="M83" s="52">
        <v>5.1279999315738678E-2</v>
      </c>
      <c r="N83">
        <v>21</v>
      </c>
      <c r="O83" s="52">
        <v>3.022000007331371E-2</v>
      </c>
      <c r="P83" s="52">
        <v>3.7969999015331268E-2</v>
      </c>
      <c r="Q83">
        <v>380</v>
      </c>
      <c r="R83" s="52">
        <v>3.564000129699707E-2</v>
      </c>
      <c r="S83" s="52">
        <v>4.1110001504421227E-2</v>
      </c>
      <c r="U83" s="43" t="s">
        <v>305</v>
      </c>
      <c r="V83" s="44"/>
      <c r="W83" s="44" t="s">
        <v>356</v>
      </c>
      <c r="X83" s="44" t="str">
        <f>View_Patient_Characteristics!$C$9</f>
        <v>Leeds Teaching Hospitals NHS Trust</v>
      </c>
      <c r="Y83" s="44" t="s">
        <v>374</v>
      </c>
      <c r="Z83" s="44" t="s">
        <v>292</v>
      </c>
      <c r="AA83" t="s">
        <v>292</v>
      </c>
      <c r="AB83" s="30">
        <f t="shared" si="77"/>
        <v>10</v>
      </c>
      <c r="AC83" s="8">
        <f t="shared" si="78"/>
        <v>0.20000000298023221</v>
      </c>
      <c r="AD83" s="208">
        <f t="shared" si="79"/>
        <v>49</v>
      </c>
      <c r="AE83" s="211">
        <f t="shared" si="80"/>
        <v>0.25128000974655151</v>
      </c>
      <c r="AF83" s="9">
        <f t="shared" si="81"/>
        <v>1246</v>
      </c>
      <c r="AG83" s="7">
        <f t="shared" si="82"/>
        <v>0.22036999464035029</v>
      </c>
      <c r="AI83" s="35" t="str">
        <f t="shared" si="69"/>
        <v>50-59 yrs</v>
      </c>
      <c r="AJ83" s="17" t="str">
        <f t="shared" si="83"/>
        <v>10 (20.0%)</v>
      </c>
      <c r="AK83" s="17" t="str">
        <f t="shared" si="84"/>
        <v>49 (25.1%)</v>
      </c>
      <c r="AL83" s="25" t="str">
        <f t="shared" si="85"/>
        <v>1,246 (22.0%)</v>
      </c>
    </row>
    <row r="84" spans="1:38">
      <c r="A84" t="s">
        <v>28</v>
      </c>
      <c r="B84" t="s">
        <v>412</v>
      </c>
      <c r="C84" t="s">
        <v>440</v>
      </c>
      <c r="D84" t="s">
        <v>330</v>
      </c>
      <c r="E84" t="s">
        <v>31</v>
      </c>
      <c r="F84" t="s">
        <v>32</v>
      </c>
      <c r="G84">
        <v>17</v>
      </c>
      <c r="H84" t="s">
        <v>334</v>
      </c>
      <c r="I84" t="s">
        <v>319</v>
      </c>
      <c r="J84" t="s">
        <v>322</v>
      </c>
      <c r="K84">
        <v>2</v>
      </c>
      <c r="L84" s="52">
        <v>3.3330000936985023E-2</v>
      </c>
      <c r="M84" s="52">
        <v>5.1279999315738678E-2</v>
      </c>
      <c r="N84">
        <v>94</v>
      </c>
      <c r="O84" s="52">
        <v>0.13525000214576721</v>
      </c>
      <c r="P84" s="52">
        <v>0.1699800044298172</v>
      </c>
      <c r="Q84">
        <v>1643</v>
      </c>
      <c r="R84" s="52">
        <v>0.15410999953746801</v>
      </c>
      <c r="S84" s="52">
        <v>0.17776000499725339</v>
      </c>
      <c r="U84" s="43" t="s">
        <v>305</v>
      </c>
      <c r="V84" s="44"/>
      <c r="W84" s="44" t="s">
        <v>356</v>
      </c>
      <c r="X84" s="44" t="str">
        <f>View_Patient_Characteristics!$C$9</f>
        <v>Leeds Teaching Hospitals NHS Trust</v>
      </c>
      <c r="Y84" s="44" t="s">
        <v>374</v>
      </c>
      <c r="Z84" s="44" t="s">
        <v>293</v>
      </c>
      <c r="AA84" t="s">
        <v>293</v>
      </c>
      <c r="AB84" s="30">
        <f t="shared" si="77"/>
        <v>14</v>
      </c>
      <c r="AC84" s="8">
        <f t="shared" si="78"/>
        <v>0.2800000011920929</v>
      </c>
      <c r="AD84" s="208">
        <f t="shared" si="79"/>
        <v>37</v>
      </c>
      <c r="AE84" s="211">
        <f t="shared" si="80"/>
        <v>0.18974000215530401</v>
      </c>
      <c r="AF84" s="9">
        <f t="shared" si="81"/>
        <v>1034</v>
      </c>
      <c r="AG84" s="7">
        <f t="shared" si="82"/>
        <v>0.18287999927997589</v>
      </c>
      <c r="AI84" s="35" t="str">
        <f t="shared" si="69"/>
        <v>60-69 yrs</v>
      </c>
      <c r="AJ84" s="17" t="str">
        <f t="shared" si="83"/>
        <v>14 (28.0%)</v>
      </c>
      <c r="AK84" s="17" t="str">
        <f t="shared" si="84"/>
        <v>37 (19.0%)</v>
      </c>
      <c r="AL84" s="25" t="str">
        <f t="shared" si="85"/>
        <v>1,034 (18.3%)</v>
      </c>
    </row>
    <row r="85" spans="1:38">
      <c r="A85" t="s">
        <v>28</v>
      </c>
      <c r="B85" t="s">
        <v>412</v>
      </c>
      <c r="C85" t="s">
        <v>440</v>
      </c>
      <c r="D85" t="s">
        <v>330</v>
      </c>
      <c r="E85" t="s">
        <v>31</v>
      </c>
      <c r="F85" t="s">
        <v>32</v>
      </c>
      <c r="G85">
        <v>17</v>
      </c>
      <c r="H85" t="s">
        <v>334</v>
      </c>
      <c r="I85" t="s">
        <v>319</v>
      </c>
      <c r="J85" t="s">
        <v>323</v>
      </c>
      <c r="K85">
        <v>2</v>
      </c>
      <c r="L85" s="52">
        <v>3.3330000936985023E-2</v>
      </c>
      <c r="M85" s="52">
        <v>5.1279999315738678E-2</v>
      </c>
      <c r="N85">
        <v>77</v>
      </c>
      <c r="O85" s="52">
        <v>0.11078999936580659</v>
      </c>
      <c r="P85" s="52">
        <v>0.13923999667167661</v>
      </c>
      <c r="Q85">
        <v>1319</v>
      </c>
      <c r="R85" s="52">
        <v>0.1237199977040291</v>
      </c>
      <c r="S85" s="52">
        <v>0.14270000159740451</v>
      </c>
      <c r="U85" s="43" t="s">
        <v>305</v>
      </c>
      <c r="V85" s="44"/>
      <c r="W85" s="44" t="s">
        <v>356</v>
      </c>
      <c r="X85" s="44" t="str">
        <f>View_Patient_Characteristics!$C$9</f>
        <v>Leeds Teaching Hospitals NHS Trust</v>
      </c>
      <c r="Y85" s="44" t="s">
        <v>374</v>
      </c>
      <c r="Z85" s="44" t="s">
        <v>294</v>
      </c>
      <c r="AA85" t="s">
        <v>294</v>
      </c>
      <c r="AB85" s="30">
        <f t="shared" si="77"/>
        <v>10</v>
      </c>
      <c r="AC85" s="8">
        <f t="shared" si="78"/>
        <v>0.20000000298023221</v>
      </c>
      <c r="AD85" s="208">
        <f t="shared" si="79"/>
        <v>33</v>
      </c>
      <c r="AE85" s="211">
        <f t="shared" si="80"/>
        <v>0.16922999918460849</v>
      </c>
      <c r="AF85" s="9">
        <f t="shared" si="81"/>
        <v>1115</v>
      </c>
      <c r="AG85" s="7">
        <f t="shared" si="82"/>
        <v>0.19720999896526339</v>
      </c>
      <c r="AI85" s="35" t="str">
        <f t="shared" si="69"/>
        <v>70-79 yrs</v>
      </c>
      <c r="AJ85" s="17" t="str">
        <f t="shared" si="83"/>
        <v>10 (20.0%)</v>
      </c>
      <c r="AK85" s="17" t="str">
        <f t="shared" si="84"/>
        <v>33 (16.9%)</v>
      </c>
      <c r="AL85" s="25" t="str">
        <f t="shared" si="85"/>
        <v>1,115 (19.7%)</v>
      </c>
    </row>
    <row r="86" spans="1:38">
      <c r="A86" t="s">
        <v>28</v>
      </c>
      <c r="B86" t="s">
        <v>412</v>
      </c>
      <c r="C86" t="s">
        <v>440</v>
      </c>
      <c r="D86" t="s">
        <v>330</v>
      </c>
      <c r="E86" t="s">
        <v>31</v>
      </c>
      <c r="F86" t="s">
        <v>32</v>
      </c>
      <c r="G86">
        <v>17</v>
      </c>
      <c r="H86" t="s">
        <v>334</v>
      </c>
      <c r="I86" t="s">
        <v>319</v>
      </c>
      <c r="J86" t="s">
        <v>354</v>
      </c>
      <c r="K86">
        <v>33</v>
      </c>
      <c r="L86" s="52">
        <v>0.55000001192092896</v>
      </c>
      <c r="M86" s="52">
        <v>0.8461499810218811</v>
      </c>
      <c r="N86">
        <v>361</v>
      </c>
      <c r="O86" s="52">
        <v>0.51942002773284912</v>
      </c>
      <c r="P86" s="52">
        <v>0.65280002355575562</v>
      </c>
      <c r="Q86">
        <v>5882</v>
      </c>
      <c r="R86" s="52">
        <v>0.55172997713088989</v>
      </c>
      <c r="S86" s="52">
        <v>0.63637000322341919</v>
      </c>
      <c r="U86" s="43" t="s">
        <v>305</v>
      </c>
      <c r="V86" s="44"/>
      <c r="W86" s="44" t="s">
        <v>356</v>
      </c>
      <c r="X86" s="44" t="str">
        <f>View_Patient_Characteristics!$C$9</f>
        <v>Leeds Teaching Hospitals NHS Trust</v>
      </c>
      <c r="Y86" s="44" t="s">
        <v>374</v>
      </c>
      <c r="Z86" s="44" t="s">
        <v>295</v>
      </c>
      <c r="AA86" t="s">
        <v>295</v>
      </c>
      <c r="AB86" s="30">
        <f t="shared" si="77"/>
        <v>6</v>
      </c>
      <c r="AC86" s="8">
        <f t="shared" si="78"/>
        <v>0.119999997317791</v>
      </c>
      <c r="AD86" s="208">
        <f t="shared" si="79"/>
        <v>41</v>
      </c>
      <c r="AE86" s="211">
        <f t="shared" si="80"/>
        <v>0.21026000380516049</v>
      </c>
      <c r="AF86" s="9">
        <f t="shared" si="81"/>
        <v>1180</v>
      </c>
      <c r="AG86" s="7">
        <f t="shared" si="82"/>
        <v>0.20870000123977661</v>
      </c>
      <c r="AI86" s="35" t="str">
        <f t="shared" si="69"/>
        <v>80+ yrs</v>
      </c>
      <c r="AJ86" s="17" t="str">
        <f t="shared" si="83"/>
        <v>6 (12.0%)</v>
      </c>
      <c r="AK86" s="17" t="str">
        <f t="shared" si="84"/>
        <v>41 (21.0%)</v>
      </c>
      <c r="AL86" s="25" t="str">
        <f t="shared" si="85"/>
        <v>1,180 (20.9%)</v>
      </c>
    </row>
    <row r="87" spans="1:38">
      <c r="A87" t="s">
        <v>28</v>
      </c>
      <c r="B87" t="s">
        <v>412</v>
      </c>
      <c r="C87" t="s">
        <v>440</v>
      </c>
      <c r="D87" t="s">
        <v>330</v>
      </c>
      <c r="E87" t="s">
        <v>31</v>
      </c>
      <c r="F87" t="s">
        <v>32</v>
      </c>
      <c r="G87">
        <v>17</v>
      </c>
      <c r="H87" t="s">
        <v>334</v>
      </c>
      <c r="I87" t="s">
        <v>360</v>
      </c>
      <c r="J87" t="s">
        <v>361</v>
      </c>
      <c r="K87">
        <v>21</v>
      </c>
      <c r="L87" s="52">
        <v>0.34999999403953552</v>
      </c>
      <c r="N87">
        <v>142</v>
      </c>
      <c r="O87" s="52">
        <v>0.20431999862194061</v>
      </c>
      <c r="Q87">
        <v>1418</v>
      </c>
      <c r="R87" s="52">
        <v>0.13300999999046331</v>
      </c>
      <c r="U87" s="43" t="s">
        <v>305</v>
      </c>
      <c r="V87" s="44"/>
      <c r="W87" s="44"/>
      <c r="X87" s="44"/>
      <c r="Y87" s="44"/>
      <c r="Z87" s="44"/>
      <c r="AA87" t="s">
        <v>327</v>
      </c>
      <c r="AB87" s="30"/>
      <c r="AC87" s="8"/>
      <c r="AD87" s="9"/>
      <c r="AE87" s="8"/>
      <c r="AF87" s="9"/>
      <c r="AG87" s="7"/>
      <c r="AI87" s="35" t="str">
        <f t="shared" si="69"/>
        <v>GENDER</v>
      </c>
      <c r="AJ87" s="36" t="str">
        <f>""</f>
        <v/>
      </c>
      <c r="AK87" s="36" t="str">
        <f>""</f>
        <v/>
      </c>
      <c r="AL87" s="37" t="str">
        <f>""</f>
        <v/>
      </c>
    </row>
    <row r="88" spans="1:38">
      <c r="A88" t="s">
        <v>28</v>
      </c>
      <c r="B88" t="s">
        <v>412</v>
      </c>
      <c r="C88" t="s">
        <v>440</v>
      </c>
      <c r="D88" t="s">
        <v>330</v>
      </c>
      <c r="E88" t="s">
        <v>31</v>
      </c>
      <c r="F88" t="s">
        <v>32</v>
      </c>
      <c r="G88">
        <v>17</v>
      </c>
      <c r="H88" t="s">
        <v>334</v>
      </c>
      <c r="I88" t="s">
        <v>360</v>
      </c>
      <c r="J88" t="s">
        <v>362</v>
      </c>
      <c r="K88">
        <v>6</v>
      </c>
      <c r="L88" s="52">
        <v>0.10000000149011611</v>
      </c>
      <c r="M88" s="52">
        <v>0.1538500040769577</v>
      </c>
      <c r="N88">
        <v>192</v>
      </c>
      <c r="O88" s="52">
        <v>0.27625998854637152</v>
      </c>
      <c r="P88" s="52">
        <v>0.34720000624656677</v>
      </c>
      <c r="Q88">
        <v>3361</v>
      </c>
      <c r="R88" s="52">
        <v>0.31525999307632452</v>
      </c>
      <c r="S88" s="52">
        <v>0.36362999677658081</v>
      </c>
      <c r="U88" s="43" t="s">
        <v>305</v>
      </c>
      <c r="V88" s="44"/>
      <c r="W88" s="44" t="s">
        <v>356</v>
      </c>
      <c r="X88" s="44" t="str">
        <f>View_Patient_Characteristics!$C$9</f>
        <v>Leeds Teaching Hospitals NHS Trust</v>
      </c>
      <c r="Y88" s="44" t="s">
        <v>307</v>
      </c>
      <c r="Z88" s="44" t="s">
        <v>328</v>
      </c>
      <c r="AA88" t="s">
        <v>329</v>
      </c>
      <c r="AB88" s="30">
        <f t="shared" ref="AB88:AB89" si="86">IFERROR(SUMIFS(K:K, $A:$A, $W88, $F:$F, $X88, $I:$I, $Y88, $J:$J, $Z88),0)</f>
        <v>50</v>
      </c>
      <c r="AC88" s="8">
        <f t="shared" ref="AC88:AC89" si="87">IFERROR(SUMIFS(L:L, $A:$A, $W88, $F:$F, $X88, $I:$I, $Y88, $J:$J, $Z88),0)</f>
        <v>1</v>
      </c>
      <c r="AD88" s="208">
        <f t="shared" ref="AD88:AD89" si="88">IF($V$2="Wales", #N/A, IFERROR(SUMIFS(N:N, $A:$A, $W88, $F:$F, $X88, $I:$I, $Y88, $J:$J, $Z88),0))</f>
        <v>193</v>
      </c>
      <c r="AE88" s="211">
        <f t="shared" ref="AE88:AE89" si="89">IF($V$2="Wales", #N/A, IFERROR(SUMIFS(O:O, $A:$A, $W88, $F:$F, $X88, $I:$I, $Y88, $J:$J, $Z88),0))</f>
        <v>0.98974001407623291</v>
      </c>
      <c r="AF88" s="9">
        <f t="shared" ref="AF88:AF89" si="90">IFERROR(SUMIFS(Q:Q, $A:$A, $W88, $F:$F, $X88, $I:$I, $Y88, $J:$J, $Z88),0)</f>
        <v>5610</v>
      </c>
      <c r="AG88" s="7">
        <f t="shared" ref="AG88:AG89" si="91">IFERROR(SUMIFS(R:R, $A:$A, $W88, $F:$F, $X88, $I:$I, $Y88, $J:$J, $Z88),0)</f>
        <v>0.99221998453140259</v>
      </c>
      <c r="AI88" s="35" t="str">
        <f t="shared" si="69"/>
        <v>Female</v>
      </c>
      <c r="AJ88" s="17" t="str">
        <f t="shared" ref="AJ88:AJ89" si="92">IF(OR(AB88=1, AB88=2, AB88=3, AB88=4), "&lt;5",TEXT(AB88, "#,##0"))   &amp;    IF(AB88=0,"", " ("&amp;TEXT(ROUND(AC88*100,1), "#0.0")&amp;"%)")</f>
        <v>50 (100.0%)</v>
      </c>
      <c r="AK88" s="17" t="str">
        <f t="shared" ref="AK88:AK89" si="93">IF($V$2 = "Wales", "N/A", IF(OR(AD88=1, AD88=2, AD88=3, AD88=4), "&lt;5", TEXT(AD88, "#,##0"))   &amp;   IF(AD88=0,"", " ("&amp;TEXT(ROUND(AE88*100,1), "#0.0")&amp;"%)"))</f>
        <v>193 (99.0%)</v>
      </c>
      <c r="AL88" s="25" t="str">
        <f t="shared" ref="AL88:AL89" si="94">IF(OR(AF88=1, AF88=2, AF88=3, AF88=4), "&lt;5", TEXT(AF88, "#,##0"))   &amp;   IF(AF88=0,"", " ("&amp;TEXT(ROUND(AG88*100,1), "#0.0")&amp;"%)")</f>
        <v>5,610 (99.2%)</v>
      </c>
    </row>
    <row r="89" spans="1:38">
      <c r="A89" t="s">
        <v>28</v>
      </c>
      <c r="B89" t="s">
        <v>412</v>
      </c>
      <c r="C89" t="s">
        <v>440</v>
      </c>
      <c r="D89" t="s">
        <v>330</v>
      </c>
      <c r="E89" t="s">
        <v>31</v>
      </c>
      <c r="F89" t="s">
        <v>32</v>
      </c>
      <c r="G89">
        <v>17</v>
      </c>
      <c r="H89" t="s">
        <v>334</v>
      </c>
      <c r="I89" t="s">
        <v>360</v>
      </c>
      <c r="J89" t="s">
        <v>354</v>
      </c>
      <c r="K89">
        <v>33</v>
      </c>
      <c r="L89" s="52">
        <v>0.55000001192092896</v>
      </c>
      <c r="M89" s="52">
        <v>0.8461499810218811</v>
      </c>
      <c r="N89">
        <v>361</v>
      </c>
      <c r="O89" s="52">
        <v>0.51942002773284912</v>
      </c>
      <c r="P89" s="52">
        <v>0.65280002355575562</v>
      </c>
      <c r="Q89">
        <v>5882</v>
      </c>
      <c r="R89" s="52">
        <v>0.55172997713088989</v>
      </c>
      <c r="S89" s="52">
        <v>0.63637000322341919</v>
      </c>
      <c r="U89" s="43" t="s">
        <v>305</v>
      </c>
      <c r="V89" s="44"/>
      <c r="W89" s="44" t="s">
        <v>356</v>
      </c>
      <c r="X89" s="44" t="str">
        <f>View_Patient_Characteristics!$C$9</f>
        <v>Leeds Teaching Hospitals NHS Trust</v>
      </c>
      <c r="Y89" s="44" t="s">
        <v>307</v>
      </c>
      <c r="Z89" s="44" t="s">
        <v>308</v>
      </c>
      <c r="AA89" t="s">
        <v>309</v>
      </c>
      <c r="AB89" s="30">
        <f t="shared" si="86"/>
        <v>0</v>
      </c>
      <c r="AC89" s="8">
        <f t="shared" si="87"/>
        <v>0</v>
      </c>
      <c r="AD89" s="208">
        <f t="shared" si="88"/>
        <v>2</v>
      </c>
      <c r="AE89" s="211">
        <f t="shared" si="89"/>
        <v>1.0259999893605711E-2</v>
      </c>
      <c r="AF89" s="9">
        <f t="shared" si="90"/>
        <v>44</v>
      </c>
      <c r="AG89" s="7">
        <f t="shared" si="91"/>
        <v>7.780000101774931E-3</v>
      </c>
      <c r="AI89" s="35" t="str">
        <f t="shared" si="69"/>
        <v>Male</v>
      </c>
      <c r="AJ89" s="17" t="str">
        <f t="shared" si="92"/>
        <v>0</v>
      </c>
      <c r="AK89" s="17" t="str">
        <f t="shared" si="93"/>
        <v>&lt;5 (1.0%)</v>
      </c>
      <c r="AL89" s="25" t="str">
        <f t="shared" si="94"/>
        <v>44 (0.8%)</v>
      </c>
    </row>
    <row r="90" spans="1:38">
      <c r="A90" t="s">
        <v>28</v>
      </c>
      <c r="B90" t="s">
        <v>412</v>
      </c>
      <c r="C90" t="s">
        <v>440</v>
      </c>
      <c r="D90" t="s">
        <v>330</v>
      </c>
      <c r="E90" t="s">
        <v>31</v>
      </c>
      <c r="F90" t="s">
        <v>32</v>
      </c>
      <c r="G90">
        <v>17</v>
      </c>
      <c r="H90" t="s">
        <v>334</v>
      </c>
      <c r="I90" t="s">
        <v>736</v>
      </c>
      <c r="J90" t="s">
        <v>363</v>
      </c>
      <c r="K90">
        <v>23</v>
      </c>
      <c r="L90" s="52">
        <v>0.38332998752593989</v>
      </c>
      <c r="N90">
        <v>197</v>
      </c>
      <c r="O90" s="52">
        <v>0.28345000743865972</v>
      </c>
      <c r="Q90">
        <v>4131</v>
      </c>
      <c r="R90" s="52">
        <v>0.38749000430107122</v>
      </c>
      <c r="U90" s="43" t="s">
        <v>305</v>
      </c>
      <c r="V90" s="44"/>
      <c r="W90" s="44"/>
      <c r="X90" s="44"/>
      <c r="Y90" s="44"/>
      <c r="Z90" s="44"/>
      <c r="AA90" t="s">
        <v>298</v>
      </c>
      <c r="AB90" s="30"/>
      <c r="AC90" s="8"/>
      <c r="AD90" s="9"/>
      <c r="AE90" s="8"/>
      <c r="AF90" s="9"/>
      <c r="AG90" s="7"/>
      <c r="AI90" s="35" t="str">
        <f t="shared" si="69"/>
        <v>ETHNIC GROUP</v>
      </c>
      <c r="AJ90" s="36" t="str">
        <f>""</f>
        <v/>
      </c>
      <c r="AK90" s="36" t="str">
        <f>""</f>
        <v/>
      </c>
      <c r="AL90" s="37" t="str">
        <f>""</f>
        <v/>
      </c>
    </row>
    <row r="91" spans="1:38">
      <c r="A91" t="s">
        <v>28</v>
      </c>
      <c r="B91" t="s">
        <v>412</v>
      </c>
      <c r="C91" t="s">
        <v>440</v>
      </c>
      <c r="D91" t="s">
        <v>330</v>
      </c>
      <c r="E91" t="s">
        <v>31</v>
      </c>
      <c r="F91" t="s">
        <v>32</v>
      </c>
      <c r="G91">
        <v>17</v>
      </c>
      <c r="H91" t="s">
        <v>334</v>
      </c>
      <c r="I91" t="s">
        <v>736</v>
      </c>
      <c r="J91" t="s">
        <v>364</v>
      </c>
      <c r="K91">
        <v>26</v>
      </c>
      <c r="L91" s="52">
        <v>0.4333299994468689</v>
      </c>
      <c r="M91" s="52">
        <v>0.70270001888275146</v>
      </c>
      <c r="N91">
        <v>373</v>
      </c>
      <c r="O91" s="52">
        <v>0.53668999671936035</v>
      </c>
      <c r="P91" s="52">
        <v>0.74900001287460327</v>
      </c>
      <c r="Q91">
        <v>4189</v>
      </c>
      <c r="R91" s="52">
        <v>0.39293000102043152</v>
      </c>
      <c r="S91" s="52">
        <v>0.64149999618530273</v>
      </c>
      <c r="U91" s="43" t="s">
        <v>305</v>
      </c>
      <c r="V91" s="44"/>
      <c r="W91" s="44" t="s">
        <v>356</v>
      </c>
      <c r="X91" s="44" t="str">
        <f>View_Patient_Characteristics!$C$9</f>
        <v>Leeds Teaching Hospitals NHS Trust</v>
      </c>
      <c r="Y91" s="44" t="s">
        <v>734</v>
      </c>
      <c r="Z91" s="44" t="s">
        <v>299</v>
      </c>
      <c r="AA91" t="s">
        <v>299</v>
      </c>
      <c r="AB91" s="214">
        <f>IF($V$2="Wales", #N/A, IFERROR(SUMIFS(K:K, $A:$A, $W91, $F:$F, $X91, $I:$I, $Y91, $J:$J, $Z91),0))</f>
        <v>2</v>
      </c>
      <c r="AC91" s="47">
        <f>IF($V$2="Wales", #N/A, IFERROR(SUMIFS(M:M, $A:$A, $W91, $F:$F, $X91, $I:$I, $Y91, $J:$J, $Z91),0))</f>
        <v>3.9999999105930328E-2</v>
      </c>
      <c r="AD91" s="208">
        <f>IF($V$2="Wales", #N/A, IFERROR(SUMIFS(N:N, $A:$A, $W91, $F:$F, $X91, $I:$I, $Y91, $J:$J, $Z91),0))</f>
        <v>18</v>
      </c>
      <c r="AE91" s="47">
        <f>IF($V$2="Wales", #N/A, IFERROR(SUMIFS(P:P, $A:$A, $W91, $F:$F, $X91, $I:$I, $Y91, $J:$J, $Z91),0))</f>
        <v>9.278000146150589E-2</v>
      </c>
      <c r="AF91" s="208">
        <f>IF($V$2="Wales", #N/A, IFERROR(SUMIFS(Q:Q, $A:$A, $W91, $F:$F, $X91, $I:$I, $Y91, $J:$J, $Z91),0))</f>
        <v>265</v>
      </c>
      <c r="AG91" s="48">
        <f>IF($V$2="Wales", #N/A, IFERROR(SUMIFS(S:S, $A:$A, $W91, $F:$F, $X91, $I:$I, $Y91, $J:$J, $Z91),0))</f>
        <v>4.7959998250007629E-2</v>
      </c>
      <c r="AI91" s="35" t="str">
        <f t="shared" si="69"/>
        <v>Asian or Asian British</v>
      </c>
      <c r="AJ91" s="17" t="str">
        <f>IF($V$2 = "Wales", "N/A", IF(OR(AB91=1, AB91=2, AB91=3, AB91=4), "&lt;5",TEXT(AB91, "#,##0"))   &amp;    IF(AB91=0,"", " ("&amp;TEXT(ROUND(AC91*100,1), "#0.0")&amp;"%)"))</f>
        <v>&lt;5 (4.0%)</v>
      </c>
      <c r="AK91" s="17" t="str">
        <f t="shared" ref="AK91:AK94" si="95">IF($V$2 = "Wales", "N/A", IF(OR(AD91=1, AD91=2, AD91=3, AD91=4), "&lt;5", TEXT(AD91, "#,##0"))   &amp;   IF(AD91=0,"", " ("&amp;TEXT(ROUND(AE91*100,1), "#0.0")&amp;"%)"))</f>
        <v>18 (9.3%)</v>
      </c>
      <c r="AL91" s="25" t="str">
        <f>IF($V$2 = "Wales", "N/A", IF(OR(AF91=1, AF91=2, AF91=3, AF91=4), "&lt;5", TEXT(AF91, "#,##0"))   &amp;   IF(AF91=0,"", " ("&amp;TEXT(ROUND(AG91*100,1), "#0.0")&amp;"%)"))</f>
        <v>265 (4.8%)</v>
      </c>
    </row>
    <row r="92" spans="1:38">
      <c r="A92" t="s">
        <v>28</v>
      </c>
      <c r="B92" t="s">
        <v>412</v>
      </c>
      <c r="C92" t="s">
        <v>440</v>
      </c>
      <c r="D92" t="s">
        <v>330</v>
      </c>
      <c r="E92" t="s">
        <v>31</v>
      </c>
      <c r="F92" t="s">
        <v>32</v>
      </c>
      <c r="G92">
        <v>17</v>
      </c>
      <c r="H92" t="s">
        <v>334</v>
      </c>
      <c r="I92" t="s">
        <v>736</v>
      </c>
      <c r="J92" t="s">
        <v>365</v>
      </c>
      <c r="K92">
        <v>5</v>
      </c>
      <c r="L92" s="52">
        <v>8.3329997956752777E-2</v>
      </c>
      <c r="M92" s="52">
        <v>0.1351400017738342</v>
      </c>
      <c r="N92">
        <v>65</v>
      </c>
      <c r="O92" s="52">
        <v>9.3529999256134033E-2</v>
      </c>
      <c r="P92" s="52">
        <v>0.13052000105381009</v>
      </c>
      <c r="Q92">
        <v>1316</v>
      </c>
      <c r="R92" s="52">
        <v>0.1234399974346161</v>
      </c>
      <c r="S92" s="52">
        <v>0.20152999460697171</v>
      </c>
      <c r="U92" s="43" t="s">
        <v>305</v>
      </c>
      <c r="V92" s="44"/>
      <c r="W92" s="44" t="s">
        <v>356</v>
      </c>
      <c r="X92" s="44" t="str">
        <f>View_Patient_Characteristics!$C$9</f>
        <v>Leeds Teaching Hospitals NHS Trust</v>
      </c>
      <c r="Y92" s="44" t="s">
        <v>734</v>
      </c>
      <c r="Z92" s="44" t="s">
        <v>300</v>
      </c>
      <c r="AA92" t="s">
        <v>300</v>
      </c>
      <c r="AB92" s="214">
        <f t="shared" ref="AB92:AB96" si="96">IF($V$2="Wales", #N/A, IFERROR(SUMIFS(K:K, $A:$A, $W92, $F:$F, $X92, $I:$I, $Y92, $J:$J, $Z92),0))</f>
        <v>2</v>
      </c>
      <c r="AC92" s="47">
        <f t="shared" ref="AC92:AC96" si="97">IF($V$2="Wales", #N/A, IFERROR(SUMIFS(M:M, $A:$A, $W92, $F:$F, $X92, $I:$I, $Y92, $J:$J, $Z92),0))</f>
        <v>3.9999999105930328E-2</v>
      </c>
      <c r="AD92" s="208">
        <f t="shared" ref="AD92:AD96" si="98">IF($V$2="Wales", #N/A, IFERROR(SUMIFS(N:N, $A:$A, $W92, $F:$F, $X92, $I:$I, $Y92, $J:$J, $Z92),0))</f>
        <v>5</v>
      </c>
      <c r="AE92" s="47">
        <f>IF($V$2="Wales", #N/A, IFERROR(SUMIFS(P:P, $A:$A, $W92, $F:$F, $X92, $I:$I, $Y92, $J:$J, $Z92),0))</f>
        <v>2.5769999250769619E-2</v>
      </c>
      <c r="AF92" s="208">
        <f t="shared" ref="AF92:AF96" si="99">IF($V$2="Wales", #N/A, IFERROR(SUMIFS(Q:Q, $A:$A, $W92, $F:$F, $X92, $I:$I, $Y92, $J:$J, $Z92),0))</f>
        <v>218</v>
      </c>
      <c r="AG92" s="48">
        <f t="shared" ref="AG92:AG96" si="100">IF($V$2="Wales", #N/A, IFERROR(SUMIFS(S:S, $A:$A, $W92, $F:$F, $X92, $I:$I, $Y92, $J:$J, $Z92),0))</f>
        <v>3.945000097155571E-2</v>
      </c>
      <c r="AI92" s="35" t="str">
        <f t="shared" si="69"/>
        <v>Black or Black British</v>
      </c>
      <c r="AJ92" s="17" t="str">
        <f t="shared" ref="AJ92:AJ94" si="101">IF($V$2 = "Wales", "N/A", IF(OR(AB92=1, AB92=2, AB92=3, AB92=4), "&lt;5",TEXT(AB92, "#,##0"))   &amp;    IF(AB92=0,"", " ("&amp;TEXT(ROUND(AC92*100,1), "#0.0")&amp;"%)"))</f>
        <v>&lt;5 (4.0%)</v>
      </c>
      <c r="AK92" s="17" t="str">
        <f t="shared" si="95"/>
        <v>5 (2.6%)</v>
      </c>
      <c r="AL92" s="25" t="str">
        <f t="shared" ref="AL92:AL95" si="102">IF($V$2 = "Wales", "N/A", IF(OR(AF92=1, AF92=2, AF92=3, AF92=4), "&lt;5", TEXT(AF92, "#,##0"))   &amp;   IF(AF92=0,"", " ("&amp;TEXT(ROUND(AG92*100,1), "#0.0")&amp;"%)"))</f>
        <v>218 (3.9%)</v>
      </c>
    </row>
    <row r="93" spans="1:38">
      <c r="A93" t="s">
        <v>28</v>
      </c>
      <c r="B93" t="s">
        <v>412</v>
      </c>
      <c r="C93" t="s">
        <v>440</v>
      </c>
      <c r="D93" t="s">
        <v>330</v>
      </c>
      <c r="E93" t="s">
        <v>31</v>
      </c>
      <c r="F93" t="s">
        <v>32</v>
      </c>
      <c r="G93">
        <v>17</v>
      </c>
      <c r="H93" t="s">
        <v>334</v>
      </c>
      <c r="I93" t="s">
        <v>736</v>
      </c>
      <c r="J93" t="s">
        <v>366</v>
      </c>
      <c r="K93">
        <v>2</v>
      </c>
      <c r="L93" s="52">
        <v>3.3330000936985023E-2</v>
      </c>
      <c r="M93" s="52">
        <v>5.404999852180481E-2</v>
      </c>
      <c r="N93">
        <v>30</v>
      </c>
      <c r="O93" s="52">
        <v>4.3170001357793808E-2</v>
      </c>
      <c r="P93" s="52">
        <v>6.0240000486373901E-2</v>
      </c>
      <c r="Q93">
        <v>566</v>
      </c>
      <c r="R93" s="52">
        <v>5.3089998662471771E-2</v>
      </c>
      <c r="S93" s="52">
        <v>8.6680002510547638E-2</v>
      </c>
      <c r="U93" s="43" t="s">
        <v>305</v>
      </c>
      <c r="V93" s="44"/>
      <c r="W93" s="44" t="s">
        <v>356</v>
      </c>
      <c r="X93" s="44" t="str">
        <f>View_Patient_Characteristics!$C$9</f>
        <v>Leeds Teaching Hospitals NHS Trust</v>
      </c>
      <c r="Y93" s="44" t="s">
        <v>734</v>
      </c>
      <c r="Z93" s="44" t="s">
        <v>269</v>
      </c>
      <c r="AA93" t="s">
        <v>269</v>
      </c>
      <c r="AB93" s="214">
        <f t="shared" si="96"/>
        <v>0</v>
      </c>
      <c r="AC93" s="47">
        <f t="shared" si="97"/>
        <v>0</v>
      </c>
      <c r="AD93" s="208">
        <f t="shared" si="98"/>
        <v>2</v>
      </c>
      <c r="AE93" s="47">
        <f>IF($V$2="Wales", #N/A, IFERROR(SUMIFS(P:P, $A:$A, $W93, $F:$F, $X93, $I:$I, $Y93, $J:$J, $Z93),0))</f>
        <v>1.030999980866909E-2</v>
      </c>
      <c r="AF93" s="208">
        <f t="shared" si="99"/>
        <v>43</v>
      </c>
      <c r="AG93" s="48">
        <f t="shared" si="100"/>
        <v>7.780000101774931E-3</v>
      </c>
      <c r="AI93" s="35" t="str">
        <f t="shared" si="69"/>
        <v>Mixed</v>
      </c>
      <c r="AJ93" s="17" t="str">
        <f t="shared" si="101"/>
        <v>0</v>
      </c>
      <c r="AK93" s="17" t="str">
        <f t="shared" si="95"/>
        <v>&lt;5 (1.0%)</v>
      </c>
      <c r="AL93" s="25" t="str">
        <f t="shared" si="102"/>
        <v>43 (0.8%)</v>
      </c>
    </row>
    <row r="94" spans="1:38">
      <c r="A94" t="s">
        <v>28</v>
      </c>
      <c r="B94" t="s">
        <v>412</v>
      </c>
      <c r="C94" t="s">
        <v>440</v>
      </c>
      <c r="D94" t="s">
        <v>330</v>
      </c>
      <c r="E94" t="s">
        <v>31</v>
      </c>
      <c r="F94" t="s">
        <v>32</v>
      </c>
      <c r="G94">
        <v>17</v>
      </c>
      <c r="H94" t="s">
        <v>334</v>
      </c>
      <c r="I94" t="s">
        <v>736</v>
      </c>
      <c r="J94" t="s">
        <v>367</v>
      </c>
      <c r="K94">
        <v>2</v>
      </c>
      <c r="L94" s="52">
        <v>3.3330000936985023E-2</v>
      </c>
      <c r="M94" s="52">
        <v>5.404999852180481E-2</v>
      </c>
      <c r="N94">
        <v>25</v>
      </c>
      <c r="O94" s="52">
        <v>3.5969998687505722E-2</v>
      </c>
      <c r="P94" s="52">
        <v>5.0200000405311578E-2</v>
      </c>
      <c r="Q94">
        <v>367</v>
      </c>
      <c r="R94" s="52">
        <v>3.4419998526573181E-2</v>
      </c>
      <c r="S94" s="52">
        <v>5.6200001388788223E-2</v>
      </c>
      <c r="U94" s="43" t="s">
        <v>305</v>
      </c>
      <c r="V94" s="44"/>
      <c r="W94" s="44" t="s">
        <v>356</v>
      </c>
      <c r="X94" s="44" t="str">
        <f>View_Patient_Characteristics!$C$9</f>
        <v>Leeds Teaching Hospitals NHS Trust</v>
      </c>
      <c r="Y94" s="44" t="s">
        <v>734</v>
      </c>
      <c r="Z94" s="44" t="s">
        <v>301</v>
      </c>
      <c r="AA94" t="s">
        <v>301</v>
      </c>
      <c r="AB94" s="214">
        <f t="shared" si="96"/>
        <v>2</v>
      </c>
      <c r="AC94" s="47">
        <f t="shared" si="97"/>
        <v>3.9999999105930328E-2</v>
      </c>
      <c r="AD94" s="208">
        <f t="shared" si="98"/>
        <v>2</v>
      </c>
      <c r="AE94" s="47">
        <f>IF($V$2="Wales", #N/A, IFERROR(SUMIFS(P:P, $A:$A, $W94, $F:$F, $X94, $I:$I, $Y94, $J:$J, $Z94),0))</f>
        <v>1.030999980866909E-2</v>
      </c>
      <c r="AF94" s="208">
        <f t="shared" si="99"/>
        <v>117</v>
      </c>
      <c r="AG94" s="48">
        <f t="shared" si="100"/>
        <v>2.1169999614357948E-2</v>
      </c>
      <c r="AI94" s="35" t="str">
        <f t="shared" si="69"/>
        <v>Other Ethnic Group</v>
      </c>
      <c r="AJ94" s="17" t="str">
        <f t="shared" si="101"/>
        <v>&lt;5 (4.0%)</v>
      </c>
      <c r="AK94" s="17" t="str">
        <f t="shared" si="95"/>
        <v>&lt;5 (1.0%)</v>
      </c>
      <c r="AL94" s="25" t="str">
        <f t="shared" si="102"/>
        <v>117 (2.1%)</v>
      </c>
    </row>
    <row r="95" spans="1:38">
      <c r="A95" t="s">
        <v>28</v>
      </c>
      <c r="B95" t="s">
        <v>412</v>
      </c>
      <c r="C95" t="s">
        <v>440</v>
      </c>
      <c r="D95" t="s">
        <v>330</v>
      </c>
      <c r="E95" t="s">
        <v>31</v>
      </c>
      <c r="F95" t="s">
        <v>32</v>
      </c>
      <c r="G95">
        <v>17</v>
      </c>
      <c r="H95" t="s">
        <v>334</v>
      </c>
      <c r="I95" t="s">
        <v>736</v>
      </c>
      <c r="J95" t="s">
        <v>368</v>
      </c>
      <c r="K95">
        <v>2</v>
      </c>
      <c r="L95" s="52">
        <v>3.3330000936985023E-2</v>
      </c>
      <c r="M95" s="52">
        <v>5.404999852180481E-2</v>
      </c>
      <c r="N95">
        <v>5</v>
      </c>
      <c r="O95" s="52">
        <v>7.1899998001754284E-3</v>
      </c>
      <c r="P95" s="52">
        <v>1.004000008106232E-2</v>
      </c>
      <c r="Q95">
        <v>92</v>
      </c>
      <c r="R95" s="52">
        <v>8.6300000548362732E-3</v>
      </c>
      <c r="S95" s="52">
        <v>1.4089999720454219E-2</v>
      </c>
      <c r="U95" s="43" t="s">
        <v>305</v>
      </c>
      <c r="V95" s="44"/>
      <c r="W95" s="44" t="s">
        <v>356</v>
      </c>
      <c r="X95" s="44" t="str">
        <f>View_Patient_Characteristics!$C$9</f>
        <v>Leeds Teaching Hospitals NHS Trust</v>
      </c>
      <c r="Y95" s="44" t="s">
        <v>734</v>
      </c>
      <c r="Z95" s="44" t="s">
        <v>268</v>
      </c>
      <c r="AA95" t="s">
        <v>268</v>
      </c>
      <c r="AB95" s="214">
        <f t="shared" si="96"/>
        <v>44</v>
      </c>
      <c r="AC95" s="47">
        <f t="shared" si="97"/>
        <v>0.87999999523162842</v>
      </c>
      <c r="AD95" s="208">
        <f t="shared" si="98"/>
        <v>167</v>
      </c>
      <c r="AE95" s="47">
        <f>IF($V$2="Wales", #N/A, IFERROR(SUMIFS(P:P, $A:$A, $W95, $F:$F, $X95, $I:$I, $Y95, $J:$J, $Z95),0))</f>
        <v>0.86081999540328979</v>
      </c>
      <c r="AF95" s="208">
        <f t="shared" si="99"/>
        <v>4883</v>
      </c>
      <c r="AG95" s="48">
        <f t="shared" si="100"/>
        <v>0.88363999128341675</v>
      </c>
      <c r="AI95" s="35" t="str">
        <f t="shared" si="69"/>
        <v>White</v>
      </c>
      <c r="AJ95" s="17" t="str">
        <f>IF($V$2 = "Wales", "N/A", IF(OR(AB95=1, AB95=2, AB95=3, AB95=4), "&lt;5",TEXT(AB95, "#,##0"))   &amp;    IF(AB95=0,"", " ("&amp;TEXT(ROUND(AC95*100,1), "#0.0")&amp;"%)"))</f>
        <v>44 (88.0%)</v>
      </c>
      <c r="AK95" s="17" t="str">
        <f>IF($V$2 = "Wales", "N/A", IF(OR(AD95=1, AD95=2, AD95=3, AD95=4), "&lt;5", TEXT(AD95, "#,##0"))   &amp;   IF(AD95=0,"", " ("&amp;TEXT(ROUND(AE95*100,1), "#0.0")&amp;"%)"))</f>
        <v>167 (86.1%)</v>
      </c>
      <c r="AL95" s="25" t="str">
        <f t="shared" si="102"/>
        <v>4,883 (88.4%)</v>
      </c>
    </row>
    <row r="96" spans="1:38">
      <c r="A96" t="s">
        <v>28</v>
      </c>
      <c r="B96" t="s">
        <v>412</v>
      </c>
      <c r="C96" t="s">
        <v>440</v>
      </c>
      <c r="D96" t="s">
        <v>330</v>
      </c>
      <c r="E96" t="s">
        <v>31</v>
      </c>
      <c r="F96" t="s">
        <v>32</v>
      </c>
      <c r="G96">
        <v>17</v>
      </c>
      <c r="H96" t="s">
        <v>334</v>
      </c>
      <c r="I96" t="s">
        <v>307</v>
      </c>
      <c r="J96" t="s">
        <v>329</v>
      </c>
      <c r="K96">
        <v>60</v>
      </c>
      <c r="L96" s="52">
        <v>1</v>
      </c>
      <c r="N96">
        <v>693</v>
      </c>
      <c r="O96" s="52">
        <v>0.99712002277374268</v>
      </c>
      <c r="Q96">
        <v>10555</v>
      </c>
      <c r="R96" s="52">
        <v>0.99005997180938721</v>
      </c>
      <c r="U96" s="43" t="s">
        <v>305</v>
      </c>
      <c r="V96" s="44"/>
      <c r="W96" s="44" t="s">
        <v>356</v>
      </c>
      <c r="X96" s="44" t="str">
        <f>View_Patient_Characteristics!$C$9</f>
        <v>Leeds Teaching Hospitals NHS Trust</v>
      </c>
      <c r="Y96" s="44" t="s">
        <v>734</v>
      </c>
      <c r="Z96" s="44" t="s">
        <v>270</v>
      </c>
      <c r="AA96" t="s">
        <v>270</v>
      </c>
      <c r="AB96" s="214">
        <f t="shared" si="96"/>
        <v>0</v>
      </c>
      <c r="AC96" s="47">
        <f t="shared" si="97"/>
        <v>0</v>
      </c>
      <c r="AD96" s="208">
        <f t="shared" si="98"/>
        <v>1</v>
      </c>
      <c r="AE96" s="47">
        <f>IF($V$2="Wales", #N/A, IFERROR(SUMIFS(P:P, $A:$A, $W96, $F:$F, $X96, $I:$I, $Y96, $J:$J, $Z96),0))</f>
        <v>0</v>
      </c>
      <c r="AF96" s="208">
        <f t="shared" si="99"/>
        <v>128</v>
      </c>
      <c r="AG96" s="48">
        <f t="shared" si="100"/>
        <v>0</v>
      </c>
      <c r="AI96" s="35" t="str">
        <f t="shared" si="69"/>
        <v>Unknown</v>
      </c>
      <c r="AJ96" s="38" t="str">
        <f>IF($V$2 = "Wales", "N/A", TEXT(AB96, "#,##0"))</f>
        <v>0</v>
      </c>
      <c r="AK96" s="38" t="str">
        <f>IF($V$2 = "Wales", "N/A", TEXT(AD96, "#,##0"))</f>
        <v>1</v>
      </c>
      <c r="AL96" s="39" t="str">
        <f>IF($V$2 = "Wales", "N/A", TEXT(AF96, "#,##0"))</f>
        <v>128</v>
      </c>
    </row>
    <row r="97" spans="1:38">
      <c r="A97" t="s">
        <v>28</v>
      </c>
      <c r="B97" t="s">
        <v>412</v>
      </c>
      <c r="C97" t="s">
        <v>440</v>
      </c>
      <c r="D97" t="s">
        <v>330</v>
      </c>
      <c r="E97" t="s">
        <v>31</v>
      </c>
      <c r="F97" t="s">
        <v>32</v>
      </c>
      <c r="G97">
        <v>17</v>
      </c>
      <c r="H97" t="s">
        <v>334</v>
      </c>
      <c r="I97" t="s">
        <v>307</v>
      </c>
      <c r="J97" t="s">
        <v>309</v>
      </c>
      <c r="K97">
        <v>0</v>
      </c>
      <c r="L97" s="52">
        <v>0</v>
      </c>
      <c r="N97">
        <v>2</v>
      </c>
      <c r="O97" s="52">
        <v>2.8800000436604019E-3</v>
      </c>
      <c r="Q97">
        <v>106</v>
      </c>
      <c r="R97" s="52">
        <v>9.9400002509355545E-3</v>
      </c>
      <c r="U97" s="43" t="s">
        <v>305</v>
      </c>
      <c r="V97" s="44"/>
      <c r="W97" s="44"/>
      <c r="X97" s="44"/>
      <c r="Y97" s="44"/>
      <c r="Z97" s="44"/>
      <c r="AA97" t="s">
        <v>410</v>
      </c>
      <c r="AB97" s="30"/>
      <c r="AC97" s="8"/>
      <c r="AD97" s="9"/>
      <c r="AE97" s="8"/>
      <c r="AF97" s="9"/>
      <c r="AG97" s="7"/>
      <c r="AI97" s="35" t="str">
        <f t="shared" si="69"/>
        <v>SITE OF METASTASES**</v>
      </c>
      <c r="AJ97" s="36" t="str">
        <f>""</f>
        <v/>
      </c>
      <c r="AK97" s="36" t="str">
        <f>""</f>
        <v/>
      </c>
      <c r="AL97" s="37" t="str">
        <f>""</f>
        <v/>
      </c>
    </row>
    <row r="98" spans="1:38">
      <c r="A98" t="s">
        <v>28</v>
      </c>
      <c r="B98" t="s">
        <v>412</v>
      </c>
      <c r="C98" t="s">
        <v>440</v>
      </c>
      <c r="D98" t="s">
        <v>330</v>
      </c>
      <c r="E98" t="s">
        <v>31</v>
      </c>
      <c r="F98" t="s">
        <v>32</v>
      </c>
      <c r="G98">
        <v>17</v>
      </c>
      <c r="H98" t="s">
        <v>334</v>
      </c>
      <c r="I98" t="s">
        <v>737</v>
      </c>
      <c r="J98" t="s">
        <v>310</v>
      </c>
      <c r="K98">
        <v>0</v>
      </c>
      <c r="L98" s="52">
        <v>0</v>
      </c>
      <c r="N98">
        <v>47</v>
      </c>
      <c r="O98" s="52">
        <v>6.7630000412464142E-2</v>
      </c>
      <c r="Q98">
        <v>1888</v>
      </c>
      <c r="R98" s="52">
        <v>0.17709000408649439</v>
      </c>
      <c r="U98" s="43" t="s">
        <v>305</v>
      </c>
      <c r="V98" s="44"/>
      <c r="W98" s="44" t="s">
        <v>356</v>
      </c>
      <c r="X98" s="44" t="str">
        <f>View_Patient_Characteristics!$C$9</f>
        <v>Leeds Teaching Hospitals NHS Trust</v>
      </c>
      <c r="Y98" s="44" t="s">
        <v>377</v>
      </c>
      <c r="Z98" s="44" t="s">
        <v>382</v>
      </c>
      <c r="AA98" t="s">
        <v>383</v>
      </c>
      <c r="AB98" s="30">
        <f t="shared" ref="AB98:AB102" si="103">IFERROR(SUMIFS(K:K, $A:$A, $W98, $F:$F, $X98, $I:$I, $Y98, $J:$J, $Z98),0)</f>
        <v>21</v>
      </c>
      <c r="AC98" s="8">
        <f t="shared" ref="AC98:AC102" si="104">IFERROR(SUMIFS(L:L, $A:$A, $W98, $F:$F, $X98, $I:$I, $Y98, $J:$J, $Z98),0)</f>
        <v>0.41999998688697809</v>
      </c>
      <c r="AD98" s="208">
        <f t="shared" ref="AD98:AD102" si="105">IF($V$2="Wales", #N/A, IFERROR(SUMIFS(N:N, $A:$A, $W98, $F:$F, $X98, $I:$I, $Y98, $J:$J, $Z98),0))</f>
        <v>94</v>
      </c>
      <c r="AE98" s="211">
        <f t="shared" ref="AE98:AE101" si="106">IF($V$2="Wales", #N/A, IFERROR(SUMIFS(O:O, $A:$A, $W98, $F:$F, $X98, $I:$I, $Y98, $J:$J, $Z98),0))</f>
        <v>0.48205000162124628</v>
      </c>
      <c r="AF98" s="9">
        <f t="shared" ref="AF98:AF102" si="107">IFERROR(SUMIFS(Q:Q, $A:$A, $W98, $F:$F, $X98, $I:$I, $Y98, $J:$J, $Z98),0)</f>
        <v>2663</v>
      </c>
      <c r="AG98" s="7">
        <f t="shared" ref="AG98:AG102" si="108">IFERROR(SUMIFS(R:R, $A:$A, $W98, $F:$F, $X98, $I:$I, $Y98, $J:$J, $Z98),0)</f>
        <v>0.47099000215530401</v>
      </c>
      <c r="AI98" s="35" t="str">
        <f t="shared" si="69"/>
        <v>Bone</v>
      </c>
      <c r="AJ98" s="17" t="str">
        <f t="shared" ref="AJ98:AJ102" si="109">IF(OR(AB98=1, AB98=2, AB98=3, AB98=4), "&lt;5",TEXT(AB98, "#,##0"))   &amp;    IF(AB98=0,"", " ("&amp;TEXT(ROUND(AC98*100,1), "#0.0")&amp;"%)")</f>
        <v>21 (42.0%)</v>
      </c>
      <c r="AK98" s="17" t="str">
        <f t="shared" ref="AK98:AK102" si="110">IF($V$2 = "Wales", "N/A", IF(OR(AD98=1, AD98=2, AD98=3, AD98=4), "&lt;5", TEXT(AD98, "#,##0"))   &amp;   IF(AD98=0,"", " ("&amp;TEXT(ROUND(AE98*100,1), "#0.0")&amp;"%)"))</f>
        <v>94 (48.2%)</v>
      </c>
      <c r="AL98" s="25" t="str">
        <f t="shared" ref="AL98:AL102" si="111">IF(OR(AF98=1, AF98=2, AF98=3, AF98=4), "&lt;5", TEXT(AF98, "#,##0"))   &amp;   IF(AF98=0,"", " ("&amp;TEXT(ROUND(AG98*100,1), "#0.0")&amp;"%)")</f>
        <v>2,663 (47.1%)</v>
      </c>
    </row>
    <row r="99" spans="1:38">
      <c r="A99" t="s">
        <v>28</v>
      </c>
      <c r="B99" t="s">
        <v>412</v>
      </c>
      <c r="C99" t="s">
        <v>440</v>
      </c>
      <c r="D99" t="s">
        <v>330</v>
      </c>
      <c r="E99" t="s">
        <v>31</v>
      </c>
      <c r="F99" t="s">
        <v>32</v>
      </c>
      <c r="G99">
        <v>17</v>
      </c>
      <c r="H99" t="s">
        <v>334</v>
      </c>
      <c r="I99" t="s">
        <v>737</v>
      </c>
      <c r="J99" t="s">
        <v>16</v>
      </c>
      <c r="K99">
        <v>7</v>
      </c>
      <c r="L99" s="52">
        <v>0.11666999757289891</v>
      </c>
      <c r="N99">
        <v>93</v>
      </c>
      <c r="O99" s="52">
        <v>0.13380999863147741</v>
      </c>
      <c r="Q99">
        <v>2164</v>
      </c>
      <c r="R99" s="52">
        <v>0.2029799968004227</v>
      </c>
      <c r="U99" s="43" t="s">
        <v>305</v>
      </c>
      <c r="V99" s="44"/>
      <c r="W99" s="44" t="s">
        <v>356</v>
      </c>
      <c r="X99" s="44" t="str">
        <f>View_Patient_Characteristics!$C$9</f>
        <v>Leeds Teaching Hospitals NHS Trust</v>
      </c>
      <c r="Y99" s="44" t="s">
        <v>378</v>
      </c>
      <c r="Z99" s="44" t="s">
        <v>382</v>
      </c>
      <c r="AA99" t="s">
        <v>357</v>
      </c>
      <c r="AB99" s="30">
        <f t="shared" si="103"/>
        <v>9</v>
      </c>
      <c r="AC99" s="8">
        <f t="shared" si="104"/>
        <v>0.1800000071525574</v>
      </c>
      <c r="AD99" s="208">
        <f t="shared" si="105"/>
        <v>29</v>
      </c>
      <c r="AE99" s="211">
        <f t="shared" si="106"/>
        <v>0.14871999621391299</v>
      </c>
      <c r="AF99" s="9">
        <f t="shared" si="107"/>
        <v>624</v>
      </c>
      <c r="AG99" s="7">
        <f t="shared" si="108"/>
        <v>0.1103599965572357</v>
      </c>
      <c r="AI99" s="35" t="str">
        <f t="shared" si="69"/>
        <v>Brain</v>
      </c>
      <c r="AJ99" s="17" t="str">
        <f t="shared" si="109"/>
        <v>9 (18.0%)</v>
      </c>
      <c r="AK99" s="17" t="str">
        <f t="shared" si="110"/>
        <v>29 (14.9%)</v>
      </c>
      <c r="AL99" s="25" t="str">
        <f t="shared" si="111"/>
        <v>624 (11.0%)</v>
      </c>
    </row>
    <row r="100" spans="1:38">
      <c r="A100" t="s">
        <v>28</v>
      </c>
      <c r="B100" t="s">
        <v>412</v>
      </c>
      <c r="C100" t="s">
        <v>440</v>
      </c>
      <c r="D100" t="s">
        <v>330</v>
      </c>
      <c r="E100" t="s">
        <v>31</v>
      </c>
      <c r="F100" t="s">
        <v>32</v>
      </c>
      <c r="G100">
        <v>17</v>
      </c>
      <c r="H100" t="s">
        <v>334</v>
      </c>
      <c r="I100" t="s">
        <v>737</v>
      </c>
      <c r="J100" t="s">
        <v>17</v>
      </c>
      <c r="K100">
        <v>9</v>
      </c>
      <c r="L100" s="52">
        <v>0.15000000596046451</v>
      </c>
      <c r="N100">
        <v>143</v>
      </c>
      <c r="O100" s="52">
        <v>0.2057600021362305</v>
      </c>
      <c r="Q100">
        <v>2220</v>
      </c>
      <c r="R100" s="52">
        <v>0.20824000239372251</v>
      </c>
      <c r="U100" s="43" t="s">
        <v>305</v>
      </c>
      <c r="V100" s="44"/>
      <c r="W100" s="44" t="s">
        <v>356</v>
      </c>
      <c r="X100" s="44" t="str">
        <f>View_Patient_Characteristics!$C$9</f>
        <v>Leeds Teaching Hospitals NHS Trust</v>
      </c>
      <c r="Y100" s="44" t="s">
        <v>379</v>
      </c>
      <c r="Z100" s="44" t="s">
        <v>382</v>
      </c>
      <c r="AA100" t="s">
        <v>384</v>
      </c>
      <c r="AB100" s="30">
        <f t="shared" si="103"/>
        <v>20</v>
      </c>
      <c r="AC100" s="8">
        <f t="shared" si="104"/>
        <v>0.40000000596046448</v>
      </c>
      <c r="AD100" s="208">
        <f t="shared" si="105"/>
        <v>70</v>
      </c>
      <c r="AE100" s="211">
        <f t="shared" si="106"/>
        <v>0.35896998643875122</v>
      </c>
      <c r="AF100" s="9">
        <f t="shared" si="107"/>
        <v>1678</v>
      </c>
      <c r="AG100" s="7">
        <f t="shared" si="108"/>
        <v>0.29677999019622803</v>
      </c>
      <c r="AI100" s="35" t="str">
        <f t="shared" si="69"/>
        <v>Liver</v>
      </c>
      <c r="AJ100" s="17" t="str">
        <f t="shared" si="109"/>
        <v>20 (40.0%)</v>
      </c>
      <c r="AK100" s="17" t="str">
        <f t="shared" si="110"/>
        <v>70 (35.9%)</v>
      </c>
      <c r="AL100" s="25" t="str">
        <f t="shared" si="111"/>
        <v>1,678 (29.7%)</v>
      </c>
    </row>
    <row r="101" spans="1:38">
      <c r="A101" t="s">
        <v>28</v>
      </c>
      <c r="B101" t="s">
        <v>412</v>
      </c>
      <c r="C101" t="s">
        <v>440</v>
      </c>
      <c r="D101" t="s">
        <v>330</v>
      </c>
      <c r="E101" t="s">
        <v>31</v>
      </c>
      <c r="F101" t="s">
        <v>32</v>
      </c>
      <c r="G101">
        <v>17</v>
      </c>
      <c r="H101" t="s">
        <v>334</v>
      </c>
      <c r="I101" t="s">
        <v>737</v>
      </c>
      <c r="J101" t="s">
        <v>18</v>
      </c>
      <c r="K101">
        <v>19</v>
      </c>
      <c r="L101" s="52">
        <v>0.3166700005531311</v>
      </c>
      <c r="N101">
        <v>168</v>
      </c>
      <c r="O101" s="52">
        <v>0.24173000454902649</v>
      </c>
      <c r="Q101">
        <v>2174</v>
      </c>
      <c r="R101" s="52">
        <v>0.20392000675201419</v>
      </c>
      <c r="U101" s="43" t="s">
        <v>305</v>
      </c>
      <c r="V101" s="44"/>
      <c r="W101" s="44" t="s">
        <v>356</v>
      </c>
      <c r="X101" s="44" t="str">
        <f>View_Patient_Characteristics!$C$9</f>
        <v>Leeds Teaching Hospitals NHS Trust</v>
      </c>
      <c r="Y101" s="44" t="s">
        <v>380</v>
      </c>
      <c r="Z101" s="44" t="s">
        <v>382</v>
      </c>
      <c r="AA101" t="s">
        <v>358</v>
      </c>
      <c r="AB101" s="30">
        <f t="shared" si="103"/>
        <v>20</v>
      </c>
      <c r="AC101" s="8">
        <f t="shared" si="104"/>
        <v>0.40000000596046448</v>
      </c>
      <c r="AD101" s="208">
        <f t="shared" si="105"/>
        <v>66</v>
      </c>
      <c r="AE101" s="211">
        <f t="shared" si="106"/>
        <v>0.33845999836921692</v>
      </c>
      <c r="AF101" s="9">
        <f t="shared" si="107"/>
        <v>1583</v>
      </c>
      <c r="AG101" s="7">
        <f t="shared" si="108"/>
        <v>0.27998000383377081</v>
      </c>
      <c r="AI101" s="35" t="str">
        <f t="shared" si="69"/>
        <v>Lung</v>
      </c>
      <c r="AJ101" s="17" t="str">
        <f t="shared" si="109"/>
        <v>20 (40.0%)</v>
      </c>
      <c r="AK101" s="17" t="str">
        <f t="shared" si="110"/>
        <v>66 (33.8%)</v>
      </c>
      <c r="AL101" s="25" t="str">
        <f t="shared" si="111"/>
        <v>1,583 (28.0%)</v>
      </c>
    </row>
    <row r="102" spans="1:38">
      <c r="A102" t="s">
        <v>28</v>
      </c>
      <c r="B102" t="s">
        <v>412</v>
      </c>
      <c r="C102" t="s">
        <v>440</v>
      </c>
      <c r="D102" t="s">
        <v>330</v>
      </c>
      <c r="E102" t="s">
        <v>31</v>
      </c>
      <c r="F102" t="s">
        <v>32</v>
      </c>
      <c r="G102">
        <v>17</v>
      </c>
      <c r="H102" t="s">
        <v>334</v>
      </c>
      <c r="I102" t="s">
        <v>737</v>
      </c>
      <c r="J102" t="s">
        <v>311</v>
      </c>
      <c r="K102">
        <v>25</v>
      </c>
      <c r="L102" s="52">
        <v>0.41666999459266663</v>
      </c>
      <c r="N102">
        <v>244</v>
      </c>
      <c r="O102" s="52">
        <v>0.35108000040054321</v>
      </c>
      <c r="Q102">
        <v>2215</v>
      </c>
      <c r="R102" s="52">
        <v>0.20777000486850741</v>
      </c>
      <c r="U102" s="43" t="s">
        <v>305</v>
      </c>
      <c r="V102" s="44"/>
      <c r="W102" s="44" t="s">
        <v>356</v>
      </c>
      <c r="X102" s="44" t="str">
        <f>View_Patient_Characteristics!$C$9</f>
        <v>Leeds Teaching Hospitals NHS Trust</v>
      </c>
      <c r="Y102" s="44" t="s">
        <v>381</v>
      </c>
      <c r="Z102" s="44" t="s">
        <v>382</v>
      </c>
      <c r="AA102" t="s">
        <v>385</v>
      </c>
      <c r="AB102" s="31">
        <f t="shared" si="103"/>
        <v>20</v>
      </c>
      <c r="AC102" s="5">
        <f t="shared" si="104"/>
        <v>0.40000000596046448</v>
      </c>
      <c r="AD102" s="210">
        <f t="shared" si="105"/>
        <v>70</v>
      </c>
      <c r="AE102" s="212">
        <f>IF($V$2="Wales", #N/A, IFERROR(SUMIFS(O:O, $A:$A, $W102, $F:$F, $X102, $I:$I, $Y102, $J:$J, $Z102),0))</f>
        <v>0.35896998643875122</v>
      </c>
      <c r="AF102" s="6">
        <f t="shared" si="107"/>
        <v>2215</v>
      </c>
      <c r="AG102" s="4">
        <f t="shared" si="108"/>
        <v>0.39175999164581299</v>
      </c>
      <c r="AI102" s="40" t="str">
        <f t="shared" si="69"/>
        <v>Other site</v>
      </c>
      <c r="AJ102" s="26" t="str">
        <f t="shared" si="109"/>
        <v>20 (40.0%)</v>
      </c>
      <c r="AK102" s="26" t="str">
        <f t="shared" si="110"/>
        <v>70 (35.9%)</v>
      </c>
      <c r="AL102" s="27" t="str">
        <f t="shared" si="111"/>
        <v>2,215 (39.2%)</v>
      </c>
    </row>
    <row r="103" spans="1:38">
      <c r="A103" t="s">
        <v>28</v>
      </c>
      <c r="B103" t="s">
        <v>412</v>
      </c>
      <c r="C103" t="s">
        <v>440</v>
      </c>
      <c r="D103" t="s">
        <v>330</v>
      </c>
      <c r="E103" t="s">
        <v>31</v>
      </c>
      <c r="F103" t="s">
        <v>32</v>
      </c>
      <c r="G103">
        <v>17</v>
      </c>
      <c r="H103" t="s">
        <v>334</v>
      </c>
      <c r="I103" t="s">
        <v>312</v>
      </c>
      <c r="J103" t="s">
        <v>313</v>
      </c>
      <c r="K103">
        <v>27</v>
      </c>
      <c r="L103" s="52">
        <v>0.44999998807907099</v>
      </c>
      <c r="M103" s="52">
        <v>0.45763000845909119</v>
      </c>
      <c r="N103">
        <v>412</v>
      </c>
      <c r="O103" s="52">
        <v>0.59280997514724731</v>
      </c>
      <c r="P103" s="52">
        <v>0.61400997638702393</v>
      </c>
      <c r="Q103">
        <v>6420</v>
      </c>
      <c r="R103" s="52">
        <v>0.60219001770019531</v>
      </c>
      <c r="S103" s="52">
        <v>0.61465001106262207</v>
      </c>
      <c r="AB103" s="9"/>
      <c r="AC103" s="8"/>
      <c r="AD103" s="9"/>
      <c r="AE103" s="8"/>
      <c r="AF103" s="9"/>
      <c r="AG103" s="8"/>
      <c r="AJ103" s="17"/>
      <c r="AK103" s="17"/>
      <c r="AL103" s="17"/>
    </row>
    <row r="104" spans="1:38">
      <c r="A104" t="s">
        <v>28</v>
      </c>
      <c r="B104" t="s">
        <v>412</v>
      </c>
      <c r="C104" t="s">
        <v>440</v>
      </c>
      <c r="D104" t="s">
        <v>330</v>
      </c>
      <c r="E104" t="s">
        <v>31</v>
      </c>
      <c r="F104" t="s">
        <v>32</v>
      </c>
      <c r="G104">
        <v>17</v>
      </c>
      <c r="H104" t="s">
        <v>334</v>
      </c>
      <c r="I104" t="s">
        <v>312</v>
      </c>
      <c r="J104" t="s">
        <v>314</v>
      </c>
      <c r="K104">
        <v>8</v>
      </c>
      <c r="L104" s="52">
        <v>0.13333000242710111</v>
      </c>
      <c r="M104" s="52">
        <v>0.13559000194072721</v>
      </c>
      <c r="N104">
        <v>95</v>
      </c>
      <c r="O104" s="52">
        <v>0.1366900056600571</v>
      </c>
      <c r="P104" s="52">
        <v>0.1415800005197525</v>
      </c>
      <c r="Q104">
        <v>1473</v>
      </c>
      <c r="R104" s="52">
        <v>0.13817000389099121</v>
      </c>
      <c r="S104" s="52">
        <v>0.14101999998092651</v>
      </c>
      <c r="AB104" s="9"/>
      <c r="AC104" s="8"/>
      <c r="AD104" s="9"/>
      <c r="AE104" s="8"/>
      <c r="AF104" s="9"/>
      <c r="AG104" s="8"/>
      <c r="AJ104" s="17"/>
      <c r="AK104" s="17"/>
      <c r="AL104" s="17"/>
    </row>
    <row r="105" spans="1:38">
      <c r="A105" t="s">
        <v>28</v>
      </c>
      <c r="B105" t="s">
        <v>412</v>
      </c>
      <c r="C105" t="s">
        <v>440</v>
      </c>
      <c r="D105" t="s">
        <v>330</v>
      </c>
      <c r="E105" t="s">
        <v>31</v>
      </c>
      <c r="F105" t="s">
        <v>32</v>
      </c>
      <c r="G105">
        <v>17</v>
      </c>
      <c r="H105" t="s">
        <v>334</v>
      </c>
      <c r="I105" t="s">
        <v>312</v>
      </c>
      <c r="J105" t="s">
        <v>315</v>
      </c>
      <c r="K105">
        <v>15</v>
      </c>
      <c r="L105" s="52">
        <v>0.25</v>
      </c>
      <c r="M105" s="52">
        <v>0.2542400062084198</v>
      </c>
      <c r="N105">
        <v>85</v>
      </c>
      <c r="O105" s="52">
        <v>0.122299998998642</v>
      </c>
      <c r="P105" s="52">
        <v>0.12668000161647799</v>
      </c>
      <c r="Q105">
        <v>1374</v>
      </c>
      <c r="R105" s="52">
        <v>0.12887999415397641</v>
      </c>
      <c r="S105" s="52">
        <v>0.13154999911785131</v>
      </c>
      <c r="AB105" s="9"/>
      <c r="AC105" s="8"/>
      <c r="AD105" s="9"/>
      <c r="AE105" s="8"/>
      <c r="AF105" s="9"/>
      <c r="AG105" s="8"/>
      <c r="AJ105" s="17"/>
      <c r="AK105" s="17"/>
      <c r="AL105" s="17"/>
    </row>
    <row r="106" spans="1:38">
      <c r="A106" t="s">
        <v>28</v>
      </c>
      <c r="B106" t="s">
        <v>412</v>
      </c>
      <c r="C106" t="s">
        <v>440</v>
      </c>
      <c r="D106" t="s">
        <v>330</v>
      </c>
      <c r="E106" t="s">
        <v>31</v>
      </c>
      <c r="F106" t="s">
        <v>32</v>
      </c>
      <c r="G106">
        <v>17</v>
      </c>
      <c r="H106" t="s">
        <v>334</v>
      </c>
      <c r="I106" t="s">
        <v>312</v>
      </c>
      <c r="J106" t="s">
        <v>373</v>
      </c>
      <c r="K106">
        <v>1</v>
      </c>
      <c r="L106" s="52">
        <v>1.666999980807304E-2</v>
      </c>
      <c r="N106">
        <v>24</v>
      </c>
      <c r="O106" s="52">
        <v>3.4529998898506158E-2</v>
      </c>
      <c r="Q106">
        <v>216</v>
      </c>
      <c r="R106" s="52">
        <v>2.0260000601410869E-2</v>
      </c>
      <c r="AB106" s="9"/>
      <c r="AC106" s="8"/>
      <c r="AD106" s="9"/>
      <c r="AE106" s="8"/>
      <c r="AF106" s="9"/>
      <c r="AG106" s="8"/>
      <c r="AJ106" s="17"/>
      <c r="AK106" s="17"/>
      <c r="AL106" s="17"/>
    </row>
    <row r="107" spans="1:38">
      <c r="A107" t="s">
        <v>28</v>
      </c>
      <c r="B107" t="s">
        <v>412</v>
      </c>
      <c r="C107" t="s">
        <v>440</v>
      </c>
      <c r="D107" t="s">
        <v>330</v>
      </c>
      <c r="E107" t="s">
        <v>31</v>
      </c>
      <c r="F107" t="s">
        <v>32</v>
      </c>
      <c r="G107">
        <v>17</v>
      </c>
      <c r="H107" t="s">
        <v>334</v>
      </c>
      <c r="I107" t="s">
        <v>312</v>
      </c>
      <c r="J107" t="s">
        <v>316</v>
      </c>
      <c r="K107">
        <v>9</v>
      </c>
      <c r="L107" s="52">
        <v>0.15000000596046451</v>
      </c>
      <c r="M107" s="52">
        <v>0.152539998292923</v>
      </c>
      <c r="N107">
        <v>79</v>
      </c>
      <c r="O107" s="52">
        <v>0.11366999894380569</v>
      </c>
      <c r="P107" s="52">
        <v>0.1177299991250038</v>
      </c>
      <c r="Q107">
        <v>1178</v>
      </c>
      <c r="R107" s="52">
        <v>0.1105000004172325</v>
      </c>
      <c r="S107" s="52">
        <v>0.1127799972891808</v>
      </c>
      <c r="AB107" s="9"/>
      <c r="AC107" s="8"/>
      <c r="AD107" s="9"/>
      <c r="AE107" s="8"/>
      <c r="AF107" s="9"/>
      <c r="AG107" s="8"/>
      <c r="AJ107" s="17"/>
      <c r="AK107" s="17"/>
      <c r="AL107" s="17"/>
    </row>
    <row r="108" spans="1:38">
      <c r="A108" t="s">
        <v>28</v>
      </c>
      <c r="B108" t="s">
        <v>412</v>
      </c>
      <c r="C108" t="s">
        <v>440</v>
      </c>
      <c r="D108" t="s">
        <v>330</v>
      </c>
      <c r="E108" t="s">
        <v>33</v>
      </c>
      <c r="F108" t="s">
        <v>34</v>
      </c>
      <c r="G108">
        <v>13</v>
      </c>
      <c r="H108" t="s">
        <v>333</v>
      </c>
      <c r="I108" t="s">
        <v>326</v>
      </c>
      <c r="J108" t="s">
        <v>289</v>
      </c>
      <c r="K108">
        <v>2</v>
      </c>
      <c r="L108" s="52">
        <v>2.0199999213218689E-2</v>
      </c>
      <c r="N108">
        <v>2</v>
      </c>
      <c r="O108" s="52">
        <v>5.6699998676776886E-3</v>
      </c>
      <c r="Q108">
        <v>78</v>
      </c>
      <c r="R108" s="52">
        <v>7.3199998587369919E-3</v>
      </c>
      <c r="AB108" s="9"/>
      <c r="AC108" s="8"/>
      <c r="AD108" s="9"/>
      <c r="AE108" s="8"/>
      <c r="AF108" s="9"/>
      <c r="AG108" s="8"/>
      <c r="AJ108" s="17"/>
      <c r="AK108" s="17"/>
      <c r="AL108" s="17"/>
    </row>
    <row r="109" spans="1:38">
      <c r="A109" t="s">
        <v>28</v>
      </c>
      <c r="B109" t="s">
        <v>412</v>
      </c>
      <c r="C109" t="s">
        <v>440</v>
      </c>
      <c r="D109" t="s">
        <v>330</v>
      </c>
      <c r="E109" t="s">
        <v>33</v>
      </c>
      <c r="F109" t="s">
        <v>34</v>
      </c>
      <c r="G109">
        <v>13</v>
      </c>
      <c r="H109" t="s">
        <v>333</v>
      </c>
      <c r="I109" t="s">
        <v>326</v>
      </c>
      <c r="J109" t="s">
        <v>290</v>
      </c>
      <c r="K109">
        <v>9</v>
      </c>
      <c r="L109" s="52">
        <v>9.0910002589225769E-2</v>
      </c>
      <c r="N109">
        <v>34</v>
      </c>
      <c r="O109" s="52">
        <v>9.6320003271102905E-2</v>
      </c>
      <c r="Q109">
        <v>542</v>
      </c>
      <c r="R109" s="52">
        <v>5.0840001553297043E-2</v>
      </c>
      <c r="AB109" s="9"/>
      <c r="AC109" s="8"/>
      <c r="AD109" s="9"/>
      <c r="AE109" s="8"/>
      <c r="AF109" s="9"/>
      <c r="AG109" s="8"/>
      <c r="AJ109" s="17"/>
      <c r="AK109" s="17"/>
      <c r="AL109" s="17"/>
    </row>
    <row r="110" spans="1:38">
      <c r="A110" t="s">
        <v>28</v>
      </c>
      <c r="B110" t="s">
        <v>412</v>
      </c>
      <c r="C110" t="s">
        <v>440</v>
      </c>
      <c r="D110" t="s">
        <v>330</v>
      </c>
      <c r="E110" t="s">
        <v>33</v>
      </c>
      <c r="F110" t="s">
        <v>34</v>
      </c>
      <c r="G110">
        <v>13</v>
      </c>
      <c r="H110" t="s">
        <v>333</v>
      </c>
      <c r="I110" t="s">
        <v>326</v>
      </c>
      <c r="J110" t="s">
        <v>291</v>
      </c>
      <c r="K110">
        <v>11</v>
      </c>
      <c r="L110" s="52">
        <v>0.1111100018024445</v>
      </c>
      <c r="N110">
        <v>56</v>
      </c>
      <c r="O110" s="52">
        <v>0.1586399972438812</v>
      </c>
      <c r="Q110">
        <v>1332</v>
      </c>
      <c r="R110" s="52">
        <v>0.124940000474453</v>
      </c>
      <c r="AB110" s="9"/>
      <c r="AC110" s="8"/>
      <c r="AD110" s="9"/>
      <c r="AE110" s="8"/>
      <c r="AF110" s="9"/>
      <c r="AG110" s="8"/>
      <c r="AJ110" s="17"/>
      <c r="AK110" s="17"/>
      <c r="AL110" s="17"/>
    </row>
    <row r="111" spans="1:38">
      <c r="A111" t="s">
        <v>28</v>
      </c>
      <c r="B111" t="s">
        <v>412</v>
      </c>
      <c r="C111" t="s">
        <v>440</v>
      </c>
      <c r="D111" t="s">
        <v>330</v>
      </c>
      <c r="E111" t="s">
        <v>33</v>
      </c>
      <c r="F111" t="s">
        <v>34</v>
      </c>
      <c r="G111">
        <v>13</v>
      </c>
      <c r="H111" t="s">
        <v>333</v>
      </c>
      <c r="I111" t="s">
        <v>326</v>
      </c>
      <c r="J111" t="s">
        <v>292</v>
      </c>
      <c r="K111">
        <v>22</v>
      </c>
      <c r="L111" s="52">
        <v>0.22222000360488889</v>
      </c>
      <c r="N111">
        <v>84</v>
      </c>
      <c r="O111" s="52">
        <v>0.23795999586582181</v>
      </c>
      <c r="Q111">
        <v>2022</v>
      </c>
      <c r="R111" s="52">
        <v>0.18965999782085419</v>
      </c>
      <c r="AB111" s="9"/>
      <c r="AC111" s="8"/>
      <c r="AD111" s="9"/>
      <c r="AE111" s="8"/>
      <c r="AF111" s="9"/>
      <c r="AG111" s="8"/>
      <c r="AJ111" s="17"/>
      <c r="AK111" s="17"/>
      <c r="AL111" s="17"/>
    </row>
    <row r="112" spans="1:38">
      <c r="A112" t="s">
        <v>28</v>
      </c>
      <c r="B112" t="s">
        <v>412</v>
      </c>
      <c r="C112" t="s">
        <v>440</v>
      </c>
      <c r="D112" t="s">
        <v>330</v>
      </c>
      <c r="E112" t="s">
        <v>33</v>
      </c>
      <c r="F112" t="s">
        <v>34</v>
      </c>
      <c r="G112">
        <v>13</v>
      </c>
      <c r="H112" t="s">
        <v>333</v>
      </c>
      <c r="I112" t="s">
        <v>326</v>
      </c>
      <c r="J112" t="s">
        <v>293</v>
      </c>
      <c r="K112">
        <v>21</v>
      </c>
      <c r="L112" s="52">
        <v>0.212119996547699</v>
      </c>
      <c r="N112">
        <v>65</v>
      </c>
      <c r="O112" s="52">
        <v>0.1841399967670441</v>
      </c>
      <c r="Q112">
        <v>1958</v>
      </c>
      <c r="R112" s="52">
        <v>0.18366000056266779</v>
      </c>
      <c r="AB112" s="9"/>
      <c r="AC112" s="8"/>
      <c r="AD112" s="9"/>
      <c r="AE112" s="8"/>
      <c r="AF112" s="9"/>
      <c r="AG112" s="8"/>
      <c r="AJ112" s="17"/>
      <c r="AK112" s="17"/>
      <c r="AL112" s="17"/>
    </row>
    <row r="113" spans="1:38">
      <c r="A113" t="s">
        <v>28</v>
      </c>
      <c r="B113" t="s">
        <v>412</v>
      </c>
      <c r="C113" t="s">
        <v>440</v>
      </c>
      <c r="D113" t="s">
        <v>330</v>
      </c>
      <c r="E113" t="s">
        <v>33</v>
      </c>
      <c r="F113" t="s">
        <v>34</v>
      </c>
      <c r="G113">
        <v>13</v>
      </c>
      <c r="H113" t="s">
        <v>333</v>
      </c>
      <c r="I113" t="s">
        <v>326</v>
      </c>
      <c r="J113" t="s">
        <v>294</v>
      </c>
      <c r="K113">
        <v>19</v>
      </c>
      <c r="L113" s="52">
        <v>0.19191999733448031</v>
      </c>
      <c r="N113">
        <v>63</v>
      </c>
      <c r="O113" s="52">
        <v>0.17847000062465671</v>
      </c>
      <c r="Q113">
        <v>2528</v>
      </c>
      <c r="R113" s="52">
        <v>0.2371300011873245</v>
      </c>
      <c r="AB113" s="9"/>
      <c r="AC113" s="8"/>
      <c r="AD113" s="9"/>
      <c r="AE113" s="8"/>
      <c r="AF113" s="9"/>
      <c r="AG113" s="8"/>
      <c r="AJ113" s="17"/>
      <c r="AK113" s="17"/>
      <c r="AL113" s="17"/>
    </row>
    <row r="114" spans="1:38">
      <c r="A114" t="s">
        <v>28</v>
      </c>
      <c r="B114" t="s">
        <v>412</v>
      </c>
      <c r="C114" t="s">
        <v>440</v>
      </c>
      <c r="D114" t="s">
        <v>330</v>
      </c>
      <c r="E114" t="s">
        <v>33</v>
      </c>
      <c r="F114" t="s">
        <v>34</v>
      </c>
      <c r="G114">
        <v>13</v>
      </c>
      <c r="H114" t="s">
        <v>333</v>
      </c>
      <c r="I114" t="s">
        <v>326</v>
      </c>
      <c r="J114" t="s">
        <v>295</v>
      </c>
      <c r="K114">
        <v>15</v>
      </c>
      <c r="L114" s="52">
        <v>0.15151999890804291</v>
      </c>
      <c r="N114">
        <v>49</v>
      </c>
      <c r="O114" s="52">
        <v>0.1388099938631058</v>
      </c>
      <c r="Q114">
        <v>2201</v>
      </c>
      <c r="R114" s="52">
        <v>0.20645000040531161</v>
      </c>
      <c r="AB114" s="9"/>
      <c r="AC114" s="8"/>
      <c r="AD114" s="9"/>
      <c r="AE114" s="8"/>
      <c r="AF114" s="9"/>
      <c r="AG114" s="8"/>
      <c r="AJ114" s="17"/>
      <c r="AK114" s="17"/>
      <c r="AL114" s="17"/>
    </row>
    <row r="115" spans="1:38">
      <c r="A115" t="s">
        <v>28</v>
      </c>
      <c r="B115" t="s">
        <v>412</v>
      </c>
      <c r="C115" t="s">
        <v>440</v>
      </c>
      <c r="D115" t="s">
        <v>330</v>
      </c>
      <c r="E115" t="s">
        <v>33</v>
      </c>
      <c r="F115" t="s">
        <v>34</v>
      </c>
      <c r="G115">
        <v>13</v>
      </c>
      <c r="H115" t="s">
        <v>333</v>
      </c>
      <c r="I115" t="s">
        <v>359</v>
      </c>
      <c r="J115" t="s">
        <v>14</v>
      </c>
      <c r="K115">
        <v>72</v>
      </c>
      <c r="L115" s="52">
        <v>0.72727000713348389</v>
      </c>
      <c r="M115" s="52">
        <v>0.72727000713348389</v>
      </c>
      <c r="N115">
        <v>248</v>
      </c>
      <c r="O115" s="52">
        <v>0.70254999399185181</v>
      </c>
      <c r="P115" s="52">
        <v>0.71884000301361084</v>
      </c>
      <c r="Q115">
        <v>7648</v>
      </c>
      <c r="R115" s="52">
        <v>0.71737998723983765</v>
      </c>
      <c r="S115" s="52">
        <v>0.73221999406814575</v>
      </c>
      <c r="AB115" s="9"/>
      <c r="AC115" s="8"/>
      <c r="AD115" s="9"/>
      <c r="AE115" s="8"/>
      <c r="AF115" s="9"/>
      <c r="AG115" s="8"/>
      <c r="AJ115" s="17"/>
      <c r="AK115" s="17"/>
      <c r="AL115" s="17"/>
    </row>
    <row r="116" spans="1:38">
      <c r="A116" t="s">
        <v>28</v>
      </c>
      <c r="B116" t="s">
        <v>412</v>
      </c>
      <c r="C116" t="s">
        <v>440</v>
      </c>
      <c r="D116" t="s">
        <v>330</v>
      </c>
      <c r="E116" t="s">
        <v>33</v>
      </c>
      <c r="F116" t="s">
        <v>34</v>
      </c>
      <c r="G116">
        <v>13</v>
      </c>
      <c r="H116" t="s">
        <v>333</v>
      </c>
      <c r="I116" t="s">
        <v>359</v>
      </c>
      <c r="J116" t="s">
        <v>15</v>
      </c>
      <c r="K116">
        <v>13</v>
      </c>
      <c r="L116" s="52">
        <v>0.13131000101566309</v>
      </c>
      <c r="M116" s="52">
        <v>0.13131000101566309</v>
      </c>
      <c r="N116">
        <v>45</v>
      </c>
      <c r="O116" s="52">
        <v>0.12748000025749209</v>
      </c>
      <c r="P116" s="52">
        <v>0.13042999804019931</v>
      </c>
      <c r="Q116">
        <v>1582</v>
      </c>
      <c r="R116" s="52">
        <v>0.14838999509811401</v>
      </c>
      <c r="S116" s="52">
        <v>0.1514600068330765</v>
      </c>
    </row>
    <row r="117" spans="1:38">
      <c r="A117" t="s">
        <v>28</v>
      </c>
      <c r="B117" t="s">
        <v>412</v>
      </c>
      <c r="C117" t="s">
        <v>440</v>
      </c>
      <c r="D117" t="s">
        <v>330</v>
      </c>
      <c r="E117" t="s">
        <v>33</v>
      </c>
      <c r="F117" t="s">
        <v>34</v>
      </c>
      <c r="G117">
        <v>13</v>
      </c>
      <c r="H117" t="s">
        <v>333</v>
      </c>
      <c r="I117" t="s">
        <v>359</v>
      </c>
      <c r="J117" t="s">
        <v>317</v>
      </c>
      <c r="K117">
        <v>14</v>
      </c>
      <c r="L117" s="52">
        <v>0.14140999317169189</v>
      </c>
      <c r="M117" s="52">
        <v>0.14140999317169189</v>
      </c>
      <c r="N117">
        <v>52</v>
      </c>
      <c r="O117" s="52">
        <v>0.14731000363826749</v>
      </c>
      <c r="P117" s="52">
        <v>0.15072000026702881</v>
      </c>
      <c r="Q117">
        <v>1215</v>
      </c>
      <c r="R117" s="52">
        <v>0.1139699965715408</v>
      </c>
      <c r="S117" s="52">
        <v>0.1163199990987778</v>
      </c>
    </row>
    <row r="118" spans="1:38">
      <c r="A118" t="s">
        <v>28</v>
      </c>
      <c r="B118" t="s">
        <v>412</v>
      </c>
      <c r="C118" t="s">
        <v>440</v>
      </c>
      <c r="D118" t="s">
        <v>330</v>
      </c>
      <c r="E118" t="s">
        <v>33</v>
      </c>
      <c r="F118" t="s">
        <v>34</v>
      </c>
      <c r="G118">
        <v>13</v>
      </c>
      <c r="H118" t="s">
        <v>333</v>
      </c>
      <c r="I118" t="s">
        <v>359</v>
      </c>
      <c r="J118" t="s">
        <v>270</v>
      </c>
      <c r="K118">
        <v>0</v>
      </c>
      <c r="L118" s="52">
        <v>0</v>
      </c>
      <c r="N118">
        <v>8</v>
      </c>
      <c r="O118" s="52">
        <v>2.2660000249743462E-2</v>
      </c>
      <c r="Q118">
        <v>216</v>
      </c>
      <c r="R118" s="52">
        <v>2.0260000601410869E-2</v>
      </c>
    </row>
    <row r="119" spans="1:38">
      <c r="A119" t="s">
        <v>28</v>
      </c>
      <c r="B119" t="s">
        <v>412</v>
      </c>
      <c r="C119" t="s">
        <v>440</v>
      </c>
      <c r="D119" t="s">
        <v>330</v>
      </c>
      <c r="E119" t="s">
        <v>33</v>
      </c>
      <c r="F119" t="s">
        <v>34</v>
      </c>
      <c r="G119">
        <v>13</v>
      </c>
      <c r="H119" t="s">
        <v>333</v>
      </c>
      <c r="I119" t="s">
        <v>325</v>
      </c>
      <c r="J119" t="s">
        <v>302</v>
      </c>
      <c r="K119">
        <v>37</v>
      </c>
      <c r="L119" s="52">
        <v>0.37373998761177057</v>
      </c>
      <c r="N119">
        <v>106</v>
      </c>
      <c r="O119" s="52">
        <v>0.30028000473976141</v>
      </c>
      <c r="Q119">
        <v>3494</v>
      </c>
      <c r="R119" s="52">
        <v>0.32774001359939581</v>
      </c>
    </row>
    <row r="120" spans="1:38">
      <c r="A120" t="s">
        <v>28</v>
      </c>
      <c r="B120" t="s">
        <v>412</v>
      </c>
      <c r="C120" t="s">
        <v>440</v>
      </c>
      <c r="D120" t="s">
        <v>330</v>
      </c>
      <c r="E120" t="s">
        <v>33</v>
      </c>
      <c r="F120" t="s">
        <v>34</v>
      </c>
      <c r="G120">
        <v>13</v>
      </c>
      <c r="H120" t="s">
        <v>333</v>
      </c>
      <c r="I120" t="s">
        <v>325</v>
      </c>
      <c r="J120" t="s">
        <v>303</v>
      </c>
      <c r="K120">
        <v>25</v>
      </c>
      <c r="L120" s="52">
        <v>0.25253000855445862</v>
      </c>
      <c r="N120">
        <v>79</v>
      </c>
      <c r="O120" s="52">
        <v>0.223800003528595</v>
      </c>
      <c r="Q120">
        <v>3387</v>
      </c>
      <c r="R120" s="52">
        <v>0.31769999861717219</v>
      </c>
    </row>
    <row r="121" spans="1:38">
      <c r="A121" t="s">
        <v>28</v>
      </c>
      <c r="B121" t="s">
        <v>412</v>
      </c>
      <c r="C121" t="s">
        <v>440</v>
      </c>
      <c r="D121" t="s">
        <v>330</v>
      </c>
      <c r="E121" t="s">
        <v>33</v>
      </c>
      <c r="F121" t="s">
        <v>34</v>
      </c>
      <c r="G121">
        <v>13</v>
      </c>
      <c r="H121" t="s">
        <v>333</v>
      </c>
      <c r="I121" t="s">
        <v>325</v>
      </c>
      <c r="J121" t="s">
        <v>304</v>
      </c>
      <c r="K121">
        <v>37</v>
      </c>
      <c r="L121" s="52">
        <v>0.37373998761177057</v>
      </c>
      <c r="N121">
        <v>168</v>
      </c>
      <c r="O121" s="52">
        <v>0.47591999173164368</v>
      </c>
      <c r="Q121">
        <v>3780</v>
      </c>
      <c r="R121" s="52">
        <v>0.35455998778343201</v>
      </c>
    </row>
    <row r="122" spans="1:38">
      <c r="A122" t="s">
        <v>28</v>
      </c>
      <c r="B122" t="s">
        <v>412</v>
      </c>
      <c r="C122" t="s">
        <v>440</v>
      </c>
      <c r="D122" t="s">
        <v>330</v>
      </c>
      <c r="E122" t="s">
        <v>33</v>
      </c>
      <c r="F122" t="s">
        <v>34</v>
      </c>
      <c r="G122">
        <v>13</v>
      </c>
      <c r="H122" t="s">
        <v>333</v>
      </c>
      <c r="I122" t="s">
        <v>349</v>
      </c>
      <c r="J122" t="s">
        <v>350</v>
      </c>
      <c r="K122">
        <v>11</v>
      </c>
      <c r="L122" s="52">
        <v>0.1111100018024445</v>
      </c>
      <c r="M122" s="52">
        <v>0.16417999565601349</v>
      </c>
      <c r="N122">
        <v>25</v>
      </c>
      <c r="O122" s="52">
        <v>7.0819996297359467E-2</v>
      </c>
      <c r="P122" s="52">
        <v>8.5620000958442688E-2</v>
      </c>
      <c r="Q122">
        <v>745</v>
      </c>
      <c r="R122" s="52">
        <v>6.9880001246929169E-2</v>
      </c>
      <c r="S122" s="52">
        <v>8.060000091791153E-2</v>
      </c>
    </row>
    <row r="123" spans="1:38">
      <c r="A123" t="s">
        <v>28</v>
      </c>
      <c r="B123" t="s">
        <v>412</v>
      </c>
      <c r="C123" t="s">
        <v>440</v>
      </c>
      <c r="D123" t="s">
        <v>330</v>
      </c>
      <c r="E123" t="s">
        <v>33</v>
      </c>
      <c r="F123" t="s">
        <v>34</v>
      </c>
      <c r="G123">
        <v>13</v>
      </c>
      <c r="H123" t="s">
        <v>333</v>
      </c>
      <c r="I123" t="s">
        <v>349</v>
      </c>
      <c r="J123" t="s">
        <v>351</v>
      </c>
      <c r="K123">
        <v>32</v>
      </c>
      <c r="L123" s="52">
        <v>0.32322999835014338</v>
      </c>
      <c r="M123" s="52">
        <v>0.47760999202728271</v>
      </c>
      <c r="N123">
        <v>209</v>
      </c>
      <c r="O123" s="52">
        <v>0.59206998348236084</v>
      </c>
      <c r="P123" s="52">
        <v>0.71574997901916504</v>
      </c>
      <c r="Q123">
        <v>5882</v>
      </c>
      <c r="R123" s="52">
        <v>0.55172997713088989</v>
      </c>
      <c r="S123" s="52">
        <v>0.63637000322341919</v>
      </c>
    </row>
    <row r="124" spans="1:38">
      <c r="A124" t="s">
        <v>28</v>
      </c>
      <c r="B124" t="s">
        <v>412</v>
      </c>
      <c r="C124" t="s">
        <v>440</v>
      </c>
      <c r="D124" t="s">
        <v>330</v>
      </c>
      <c r="E124" t="s">
        <v>33</v>
      </c>
      <c r="F124" t="s">
        <v>34</v>
      </c>
      <c r="G124">
        <v>13</v>
      </c>
      <c r="H124" t="s">
        <v>333</v>
      </c>
      <c r="I124" t="s">
        <v>349</v>
      </c>
      <c r="J124" t="s">
        <v>352</v>
      </c>
      <c r="K124">
        <v>2</v>
      </c>
      <c r="L124" s="52">
        <v>2.0199999213218689E-2</v>
      </c>
      <c r="M124" s="52">
        <v>2.9850000515580181E-2</v>
      </c>
      <c r="N124">
        <v>2</v>
      </c>
      <c r="O124" s="52">
        <v>5.6699998676776886E-3</v>
      </c>
      <c r="P124" s="52">
        <v>6.8500000052154064E-3</v>
      </c>
      <c r="Q124">
        <v>19</v>
      </c>
      <c r="R124" s="52">
        <v>1.780000049620867E-3</v>
      </c>
      <c r="S124" s="52">
        <v>2.0600000862032179E-3</v>
      </c>
    </row>
    <row r="125" spans="1:38">
      <c r="A125" t="s">
        <v>28</v>
      </c>
      <c r="B125" t="s">
        <v>412</v>
      </c>
      <c r="C125" t="s">
        <v>440</v>
      </c>
      <c r="D125" t="s">
        <v>330</v>
      </c>
      <c r="E125" t="s">
        <v>33</v>
      </c>
      <c r="F125" t="s">
        <v>34</v>
      </c>
      <c r="G125">
        <v>13</v>
      </c>
      <c r="H125" t="s">
        <v>333</v>
      </c>
      <c r="I125" t="s">
        <v>349</v>
      </c>
      <c r="J125" t="s">
        <v>353</v>
      </c>
      <c r="K125">
        <v>22</v>
      </c>
      <c r="L125" s="52">
        <v>0.22222000360488889</v>
      </c>
      <c r="M125" s="52">
        <v>0.32835999131202698</v>
      </c>
      <c r="N125">
        <v>56</v>
      </c>
      <c r="O125" s="52">
        <v>0.1586399972438812</v>
      </c>
      <c r="P125" s="52">
        <v>0.19178000092506409</v>
      </c>
      <c r="Q125">
        <v>2597</v>
      </c>
      <c r="R125" s="52">
        <v>0.24359999597072601</v>
      </c>
      <c r="S125" s="52">
        <v>0.2809700071811676</v>
      </c>
    </row>
    <row r="126" spans="1:38">
      <c r="A126" t="s">
        <v>28</v>
      </c>
      <c r="B126" t="s">
        <v>412</v>
      </c>
      <c r="C126" t="s">
        <v>440</v>
      </c>
      <c r="D126" t="s">
        <v>330</v>
      </c>
      <c r="E126" t="s">
        <v>33</v>
      </c>
      <c r="F126" t="s">
        <v>34</v>
      </c>
      <c r="G126">
        <v>13</v>
      </c>
      <c r="H126" t="s">
        <v>333</v>
      </c>
      <c r="I126" t="s">
        <v>349</v>
      </c>
      <c r="J126" t="s">
        <v>355</v>
      </c>
      <c r="K126">
        <v>32</v>
      </c>
      <c r="L126" s="52">
        <v>0.32322999835014338</v>
      </c>
      <c r="N126">
        <v>61</v>
      </c>
      <c r="O126" s="52">
        <v>0.17280000448226929</v>
      </c>
      <c r="Q126">
        <v>1418</v>
      </c>
      <c r="R126" s="52">
        <v>0.13300999999046331</v>
      </c>
    </row>
    <row r="127" spans="1:38">
      <c r="A127" t="s">
        <v>28</v>
      </c>
      <c r="B127" t="s">
        <v>412</v>
      </c>
      <c r="C127" t="s">
        <v>440</v>
      </c>
      <c r="D127" t="s">
        <v>330</v>
      </c>
      <c r="E127" t="s">
        <v>33</v>
      </c>
      <c r="F127" t="s">
        <v>34</v>
      </c>
      <c r="G127">
        <v>13</v>
      </c>
      <c r="H127" t="s">
        <v>333</v>
      </c>
      <c r="I127" t="s">
        <v>734</v>
      </c>
      <c r="J127" t="s">
        <v>299</v>
      </c>
      <c r="K127">
        <v>10</v>
      </c>
      <c r="L127" s="52">
        <v>0.1010100021958351</v>
      </c>
      <c r="M127" s="52">
        <v>0.10204000025987631</v>
      </c>
      <c r="N127">
        <v>62</v>
      </c>
      <c r="O127" s="52">
        <v>0.17564000189304349</v>
      </c>
      <c r="P127" s="52">
        <v>0.1786700040102005</v>
      </c>
      <c r="Q127">
        <v>463</v>
      </c>
      <c r="R127" s="52">
        <v>4.343000054359436E-2</v>
      </c>
      <c r="S127" s="52">
        <v>4.6239998191595078E-2</v>
      </c>
    </row>
    <row r="128" spans="1:38">
      <c r="A128" t="s">
        <v>28</v>
      </c>
      <c r="B128" t="s">
        <v>412</v>
      </c>
      <c r="C128" t="s">
        <v>440</v>
      </c>
      <c r="D128" t="s">
        <v>330</v>
      </c>
      <c r="E128" t="s">
        <v>33</v>
      </c>
      <c r="F128" t="s">
        <v>34</v>
      </c>
      <c r="G128">
        <v>13</v>
      </c>
      <c r="H128" t="s">
        <v>333</v>
      </c>
      <c r="I128" t="s">
        <v>734</v>
      </c>
      <c r="J128" t="s">
        <v>300</v>
      </c>
      <c r="K128">
        <v>17</v>
      </c>
      <c r="L128" s="52">
        <v>0.1717199981212616</v>
      </c>
      <c r="M128" s="52">
        <v>0.17347000539302829</v>
      </c>
      <c r="N128">
        <v>59</v>
      </c>
      <c r="O128" s="52">
        <v>0.167140007019043</v>
      </c>
      <c r="P128" s="52">
        <v>0.17002999782562259</v>
      </c>
      <c r="Q128">
        <v>331</v>
      </c>
      <c r="R128" s="52">
        <v>3.1050000339746479E-2</v>
      </c>
      <c r="S128" s="52">
        <v>3.3059999346733093E-2</v>
      </c>
    </row>
    <row r="129" spans="1:19">
      <c r="A129" t="s">
        <v>28</v>
      </c>
      <c r="B129" t="s">
        <v>412</v>
      </c>
      <c r="C129" t="s">
        <v>440</v>
      </c>
      <c r="D129" t="s">
        <v>330</v>
      </c>
      <c r="E129" t="s">
        <v>33</v>
      </c>
      <c r="F129" t="s">
        <v>34</v>
      </c>
      <c r="G129">
        <v>13</v>
      </c>
      <c r="H129" t="s">
        <v>333</v>
      </c>
      <c r="I129" t="s">
        <v>734</v>
      </c>
      <c r="J129" t="s">
        <v>269</v>
      </c>
      <c r="K129">
        <v>2</v>
      </c>
      <c r="L129" s="52">
        <v>2.0199999213218689E-2</v>
      </c>
      <c r="M129" s="52">
        <v>2.0409999415278431E-2</v>
      </c>
      <c r="N129">
        <v>2</v>
      </c>
      <c r="O129" s="52">
        <v>5.6699998676776886E-3</v>
      </c>
      <c r="P129" s="52">
        <v>5.7600000873208046E-3</v>
      </c>
      <c r="Q129">
        <v>91</v>
      </c>
      <c r="R129" s="52">
        <v>8.5399998351931572E-3</v>
      </c>
      <c r="S129" s="52">
        <v>9.089999832212925E-3</v>
      </c>
    </row>
    <row r="130" spans="1:19">
      <c r="A130" t="s">
        <v>28</v>
      </c>
      <c r="B130" t="s">
        <v>412</v>
      </c>
      <c r="C130" t="s">
        <v>440</v>
      </c>
      <c r="D130" t="s">
        <v>330</v>
      </c>
      <c r="E130" t="s">
        <v>33</v>
      </c>
      <c r="F130" t="s">
        <v>34</v>
      </c>
      <c r="G130">
        <v>13</v>
      </c>
      <c r="H130" t="s">
        <v>333</v>
      </c>
      <c r="I130" t="s">
        <v>734</v>
      </c>
      <c r="J130" t="s">
        <v>301</v>
      </c>
      <c r="K130">
        <v>2</v>
      </c>
      <c r="L130" s="52">
        <v>2.0199999213218689E-2</v>
      </c>
      <c r="M130" s="52">
        <v>2.0409999415278431E-2</v>
      </c>
      <c r="N130">
        <v>13</v>
      </c>
      <c r="O130" s="52">
        <v>3.6830000579357147E-2</v>
      </c>
      <c r="P130" s="52">
        <v>3.7459999322891242E-2</v>
      </c>
      <c r="Q130">
        <v>215</v>
      </c>
      <c r="R130" s="52">
        <v>2.0169999450445179E-2</v>
      </c>
      <c r="S130" s="52">
        <v>2.1469999104738239E-2</v>
      </c>
    </row>
    <row r="131" spans="1:19">
      <c r="A131" t="s">
        <v>28</v>
      </c>
      <c r="B131" t="s">
        <v>412</v>
      </c>
      <c r="C131" t="s">
        <v>440</v>
      </c>
      <c r="D131" t="s">
        <v>330</v>
      </c>
      <c r="E131" t="s">
        <v>33</v>
      </c>
      <c r="F131" t="s">
        <v>34</v>
      </c>
      <c r="G131">
        <v>13</v>
      </c>
      <c r="H131" t="s">
        <v>333</v>
      </c>
      <c r="I131" t="s">
        <v>734</v>
      </c>
      <c r="J131" t="s">
        <v>270</v>
      </c>
      <c r="K131">
        <v>1</v>
      </c>
      <c r="L131" s="52">
        <v>1.0099999606609339E-2</v>
      </c>
      <c r="N131">
        <v>6</v>
      </c>
      <c r="O131" s="52">
        <v>1.7000000923871991E-2</v>
      </c>
      <c r="Q131">
        <v>648</v>
      </c>
      <c r="R131" s="52">
        <v>6.0779999941587448E-2</v>
      </c>
    </row>
    <row r="132" spans="1:19">
      <c r="A132" t="s">
        <v>28</v>
      </c>
      <c r="B132" t="s">
        <v>412</v>
      </c>
      <c r="C132" t="s">
        <v>440</v>
      </c>
      <c r="D132" t="s">
        <v>330</v>
      </c>
      <c r="E132" t="s">
        <v>33</v>
      </c>
      <c r="F132" t="s">
        <v>34</v>
      </c>
      <c r="G132">
        <v>13</v>
      </c>
      <c r="H132" t="s">
        <v>333</v>
      </c>
      <c r="I132" t="s">
        <v>734</v>
      </c>
      <c r="J132" t="s">
        <v>268</v>
      </c>
      <c r="K132">
        <v>67</v>
      </c>
      <c r="L132" s="52">
        <v>0.67676997184753418</v>
      </c>
      <c r="M132" s="52">
        <v>0.68366998434066772</v>
      </c>
      <c r="N132">
        <v>211</v>
      </c>
      <c r="O132" s="52">
        <v>0.59772998094558716</v>
      </c>
      <c r="P132" s="52">
        <v>0.6080700159072876</v>
      </c>
      <c r="Q132">
        <v>8913</v>
      </c>
      <c r="R132" s="52">
        <v>0.83604001998901367</v>
      </c>
      <c r="S132" s="52">
        <v>0.89013999700546265</v>
      </c>
    </row>
    <row r="133" spans="1:19">
      <c r="A133" t="s">
        <v>28</v>
      </c>
      <c r="B133" t="s">
        <v>412</v>
      </c>
      <c r="C133" t="s">
        <v>440</v>
      </c>
      <c r="D133" t="s">
        <v>330</v>
      </c>
      <c r="E133" t="s">
        <v>33</v>
      </c>
      <c r="F133" t="s">
        <v>34</v>
      </c>
      <c r="G133">
        <v>13</v>
      </c>
      <c r="H133" t="s">
        <v>333</v>
      </c>
      <c r="I133" t="s">
        <v>735</v>
      </c>
      <c r="J133" t="s">
        <v>270</v>
      </c>
      <c r="K133">
        <v>99</v>
      </c>
      <c r="L133" s="52">
        <v>1</v>
      </c>
      <c r="N133">
        <v>353</v>
      </c>
      <c r="O133" s="52">
        <v>1</v>
      </c>
      <c r="Q133">
        <v>10661</v>
      </c>
      <c r="R133" s="52">
        <v>1</v>
      </c>
    </row>
    <row r="134" spans="1:19">
      <c r="A134" t="s">
        <v>28</v>
      </c>
      <c r="B134" t="s">
        <v>412</v>
      </c>
      <c r="C134" t="s">
        <v>440</v>
      </c>
      <c r="D134" t="s">
        <v>330</v>
      </c>
      <c r="E134" t="s">
        <v>33</v>
      </c>
      <c r="F134" t="s">
        <v>34</v>
      </c>
      <c r="G134">
        <v>13</v>
      </c>
      <c r="H134" t="s">
        <v>333</v>
      </c>
      <c r="I134" t="s">
        <v>319</v>
      </c>
      <c r="J134" t="s">
        <v>324</v>
      </c>
      <c r="K134">
        <v>31</v>
      </c>
      <c r="L134" s="52">
        <v>0.31312999129295349</v>
      </c>
      <c r="N134">
        <v>61</v>
      </c>
      <c r="O134" s="52">
        <v>0.17280000448226929</v>
      </c>
      <c r="Q134">
        <v>1418</v>
      </c>
      <c r="R134" s="52">
        <v>0.13300999999046331</v>
      </c>
    </row>
    <row r="135" spans="1:19">
      <c r="A135" t="s">
        <v>28</v>
      </c>
      <c r="B135" t="s">
        <v>412</v>
      </c>
      <c r="C135" t="s">
        <v>440</v>
      </c>
      <c r="D135" t="s">
        <v>330</v>
      </c>
      <c r="E135" t="s">
        <v>33</v>
      </c>
      <c r="F135" t="s">
        <v>34</v>
      </c>
      <c r="G135">
        <v>13</v>
      </c>
      <c r="H135" t="s">
        <v>333</v>
      </c>
      <c r="I135" t="s">
        <v>319</v>
      </c>
      <c r="J135" t="s">
        <v>320</v>
      </c>
      <c r="K135">
        <v>2</v>
      </c>
      <c r="L135" s="52">
        <v>2.0199999213218689E-2</v>
      </c>
      <c r="M135" s="52">
        <v>2.9410000890493389E-2</v>
      </c>
      <c r="N135">
        <v>2</v>
      </c>
      <c r="O135" s="52">
        <v>5.6699998676776886E-3</v>
      </c>
      <c r="P135" s="52">
        <v>6.8500000052154064E-3</v>
      </c>
      <c r="Q135">
        <v>19</v>
      </c>
      <c r="R135" s="52">
        <v>1.780000049620867E-3</v>
      </c>
      <c r="S135" s="52">
        <v>2.0600000862032179E-3</v>
      </c>
    </row>
    <row r="136" spans="1:19">
      <c r="A136" t="s">
        <v>28</v>
      </c>
      <c r="B136" t="s">
        <v>412</v>
      </c>
      <c r="C136" t="s">
        <v>440</v>
      </c>
      <c r="D136" t="s">
        <v>330</v>
      </c>
      <c r="E136" t="s">
        <v>33</v>
      </c>
      <c r="F136" t="s">
        <v>34</v>
      </c>
      <c r="G136">
        <v>13</v>
      </c>
      <c r="H136" t="s">
        <v>333</v>
      </c>
      <c r="I136" t="s">
        <v>319</v>
      </c>
      <c r="J136" t="s">
        <v>321</v>
      </c>
      <c r="K136">
        <v>2</v>
      </c>
      <c r="L136" s="52">
        <v>2.0199999213218689E-2</v>
      </c>
      <c r="M136" s="52">
        <v>2.9410000890493389E-2</v>
      </c>
      <c r="N136">
        <v>10</v>
      </c>
      <c r="O136" s="52">
        <v>2.833000011742115E-2</v>
      </c>
      <c r="P136" s="52">
        <v>3.424999862909317E-2</v>
      </c>
      <c r="Q136">
        <v>380</v>
      </c>
      <c r="R136" s="52">
        <v>3.564000129699707E-2</v>
      </c>
      <c r="S136" s="52">
        <v>4.1110001504421227E-2</v>
      </c>
    </row>
    <row r="137" spans="1:19">
      <c r="A137" t="s">
        <v>28</v>
      </c>
      <c r="B137" t="s">
        <v>412</v>
      </c>
      <c r="C137" t="s">
        <v>440</v>
      </c>
      <c r="D137" t="s">
        <v>330</v>
      </c>
      <c r="E137" t="s">
        <v>33</v>
      </c>
      <c r="F137" t="s">
        <v>34</v>
      </c>
      <c r="G137">
        <v>13</v>
      </c>
      <c r="H137" t="s">
        <v>333</v>
      </c>
      <c r="I137" t="s">
        <v>319</v>
      </c>
      <c r="J137" t="s">
        <v>322</v>
      </c>
      <c r="K137">
        <v>11</v>
      </c>
      <c r="L137" s="52">
        <v>0.1111100018024445</v>
      </c>
      <c r="M137" s="52">
        <v>0.16176000237464899</v>
      </c>
      <c r="N137">
        <v>28</v>
      </c>
      <c r="O137" s="52">
        <v>7.9319998621940613E-2</v>
      </c>
      <c r="P137" s="52">
        <v>9.5890000462532043E-2</v>
      </c>
      <c r="Q137">
        <v>1643</v>
      </c>
      <c r="R137" s="52">
        <v>0.15410999953746801</v>
      </c>
      <c r="S137" s="52">
        <v>0.17776000499725339</v>
      </c>
    </row>
    <row r="138" spans="1:19">
      <c r="A138" t="s">
        <v>28</v>
      </c>
      <c r="B138" t="s">
        <v>412</v>
      </c>
      <c r="C138" t="s">
        <v>440</v>
      </c>
      <c r="D138" t="s">
        <v>330</v>
      </c>
      <c r="E138" t="s">
        <v>33</v>
      </c>
      <c r="F138" t="s">
        <v>34</v>
      </c>
      <c r="G138">
        <v>13</v>
      </c>
      <c r="H138" t="s">
        <v>333</v>
      </c>
      <c r="I138" t="s">
        <v>319</v>
      </c>
      <c r="J138" t="s">
        <v>323</v>
      </c>
      <c r="K138">
        <v>21</v>
      </c>
      <c r="L138" s="52">
        <v>0.212119996547699</v>
      </c>
      <c r="M138" s="52">
        <v>0.30882000923156738</v>
      </c>
      <c r="N138">
        <v>43</v>
      </c>
      <c r="O138" s="52">
        <v>0.12180999666452411</v>
      </c>
      <c r="P138" s="52">
        <v>0.14725999534130099</v>
      </c>
      <c r="Q138">
        <v>1319</v>
      </c>
      <c r="R138" s="52">
        <v>0.1237199977040291</v>
      </c>
      <c r="S138" s="52">
        <v>0.14270000159740451</v>
      </c>
    </row>
    <row r="139" spans="1:19">
      <c r="A139" t="s">
        <v>28</v>
      </c>
      <c r="B139" t="s">
        <v>412</v>
      </c>
      <c r="C139" t="s">
        <v>440</v>
      </c>
      <c r="D139" t="s">
        <v>330</v>
      </c>
      <c r="E139" t="s">
        <v>33</v>
      </c>
      <c r="F139" t="s">
        <v>34</v>
      </c>
      <c r="G139">
        <v>13</v>
      </c>
      <c r="H139" t="s">
        <v>333</v>
      </c>
      <c r="I139" t="s">
        <v>319</v>
      </c>
      <c r="J139" t="s">
        <v>354</v>
      </c>
      <c r="K139">
        <v>32</v>
      </c>
      <c r="L139" s="52">
        <v>0.32322999835014338</v>
      </c>
      <c r="M139" s="52">
        <v>0.47058999538421631</v>
      </c>
      <c r="N139">
        <v>209</v>
      </c>
      <c r="O139" s="52">
        <v>0.59206998348236084</v>
      </c>
      <c r="P139" s="52">
        <v>0.71574997901916504</v>
      </c>
      <c r="Q139">
        <v>5882</v>
      </c>
      <c r="R139" s="52">
        <v>0.55172997713088989</v>
      </c>
      <c r="S139" s="52">
        <v>0.63637000322341919</v>
      </c>
    </row>
    <row r="140" spans="1:19">
      <c r="A140" t="s">
        <v>28</v>
      </c>
      <c r="B140" t="s">
        <v>412</v>
      </c>
      <c r="C140" t="s">
        <v>440</v>
      </c>
      <c r="D140" t="s">
        <v>330</v>
      </c>
      <c r="E140" t="s">
        <v>33</v>
      </c>
      <c r="F140" t="s">
        <v>34</v>
      </c>
      <c r="G140">
        <v>13</v>
      </c>
      <c r="H140" t="s">
        <v>333</v>
      </c>
      <c r="I140" t="s">
        <v>360</v>
      </c>
      <c r="J140" t="s">
        <v>361</v>
      </c>
      <c r="K140">
        <v>32</v>
      </c>
      <c r="L140" s="52">
        <v>0.32322999835014338</v>
      </c>
      <c r="N140">
        <v>61</v>
      </c>
      <c r="O140" s="52">
        <v>0.17280000448226929</v>
      </c>
      <c r="Q140">
        <v>1418</v>
      </c>
      <c r="R140" s="52">
        <v>0.13300999999046331</v>
      </c>
    </row>
    <row r="141" spans="1:19">
      <c r="A141" t="s">
        <v>28</v>
      </c>
      <c r="B141" t="s">
        <v>412</v>
      </c>
      <c r="C141" t="s">
        <v>440</v>
      </c>
      <c r="D141" t="s">
        <v>330</v>
      </c>
      <c r="E141" t="s">
        <v>33</v>
      </c>
      <c r="F141" t="s">
        <v>34</v>
      </c>
      <c r="G141">
        <v>13</v>
      </c>
      <c r="H141" t="s">
        <v>333</v>
      </c>
      <c r="I141" t="s">
        <v>360</v>
      </c>
      <c r="J141" t="s">
        <v>362</v>
      </c>
      <c r="K141">
        <v>35</v>
      </c>
      <c r="L141" s="52">
        <v>0.35354000329971308</v>
      </c>
      <c r="M141" s="52">
        <v>0.52239000797271729</v>
      </c>
      <c r="N141">
        <v>84</v>
      </c>
      <c r="O141" s="52">
        <v>0.23795999586582181</v>
      </c>
      <c r="P141" s="52">
        <v>0.28766998648643488</v>
      </c>
      <c r="Q141">
        <v>3361</v>
      </c>
      <c r="R141" s="52">
        <v>0.31525999307632452</v>
      </c>
      <c r="S141" s="52">
        <v>0.36362999677658081</v>
      </c>
    </row>
    <row r="142" spans="1:19">
      <c r="A142" t="s">
        <v>28</v>
      </c>
      <c r="B142" t="s">
        <v>412</v>
      </c>
      <c r="C142" t="s">
        <v>440</v>
      </c>
      <c r="D142" t="s">
        <v>330</v>
      </c>
      <c r="E142" t="s">
        <v>33</v>
      </c>
      <c r="F142" t="s">
        <v>34</v>
      </c>
      <c r="G142">
        <v>13</v>
      </c>
      <c r="H142" t="s">
        <v>333</v>
      </c>
      <c r="I142" t="s">
        <v>360</v>
      </c>
      <c r="J142" t="s">
        <v>354</v>
      </c>
      <c r="K142">
        <v>32</v>
      </c>
      <c r="L142" s="52">
        <v>0.32322999835014338</v>
      </c>
      <c r="M142" s="52">
        <v>0.47760999202728271</v>
      </c>
      <c r="N142">
        <v>208</v>
      </c>
      <c r="O142" s="52">
        <v>0.58924001455307007</v>
      </c>
      <c r="P142" s="52">
        <v>0.71232998371124268</v>
      </c>
      <c r="Q142">
        <v>5882</v>
      </c>
      <c r="R142" s="52">
        <v>0.55172997713088989</v>
      </c>
      <c r="S142" s="52">
        <v>0.63637000322341919</v>
      </c>
    </row>
    <row r="143" spans="1:19">
      <c r="A143" t="s">
        <v>28</v>
      </c>
      <c r="B143" t="s">
        <v>412</v>
      </c>
      <c r="C143" t="s">
        <v>440</v>
      </c>
      <c r="D143" t="s">
        <v>330</v>
      </c>
      <c r="E143" t="s">
        <v>33</v>
      </c>
      <c r="F143" t="s">
        <v>34</v>
      </c>
      <c r="G143">
        <v>13</v>
      </c>
      <c r="H143" t="s">
        <v>333</v>
      </c>
      <c r="I143" t="s">
        <v>736</v>
      </c>
      <c r="J143" t="s">
        <v>363</v>
      </c>
      <c r="K143">
        <v>73</v>
      </c>
      <c r="L143" s="52">
        <v>0.73737001419067383</v>
      </c>
      <c r="N143">
        <v>236</v>
      </c>
      <c r="O143" s="52">
        <v>0.66856002807617188</v>
      </c>
      <c r="Q143">
        <v>4131</v>
      </c>
      <c r="R143" s="52">
        <v>0.38749000430107122</v>
      </c>
    </row>
    <row r="144" spans="1:19">
      <c r="A144" t="s">
        <v>28</v>
      </c>
      <c r="B144" t="s">
        <v>412</v>
      </c>
      <c r="C144" t="s">
        <v>440</v>
      </c>
      <c r="D144" t="s">
        <v>330</v>
      </c>
      <c r="E144" t="s">
        <v>33</v>
      </c>
      <c r="F144" t="s">
        <v>34</v>
      </c>
      <c r="G144">
        <v>13</v>
      </c>
      <c r="H144" t="s">
        <v>333</v>
      </c>
      <c r="I144" t="s">
        <v>736</v>
      </c>
      <c r="J144" t="s">
        <v>364</v>
      </c>
      <c r="K144">
        <v>13</v>
      </c>
      <c r="L144" s="52">
        <v>0.13131000101566309</v>
      </c>
      <c r="M144" s="52">
        <v>0.5</v>
      </c>
      <c r="N144">
        <v>55</v>
      </c>
      <c r="O144" s="52">
        <v>0.15580999851226809</v>
      </c>
      <c r="P144" s="52">
        <v>0.47009000182151789</v>
      </c>
      <c r="Q144">
        <v>4189</v>
      </c>
      <c r="R144" s="52">
        <v>0.39293000102043152</v>
      </c>
      <c r="S144" s="52">
        <v>0.64149999618530273</v>
      </c>
    </row>
    <row r="145" spans="1:19">
      <c r="A145" t="s">
        <v>28</v>
      </c>
      <c r="B145" t="s">
        <v>412</v>
      </c>
      <c r="C145" t="s">
        <v>440</v>
      </c>
      <c r="D145" t="s">
        <v>330</v>
      </c>
      <c r="E145" t="s">
        <v>33</v>
      </c>
      <c r="F145" t="s">
        <v>34</v>
      </c>
      <c r="G145">
        <v>13</v>
      </c>
      <c r="H145" t="s">
        <v>333</v>
      </c>
      <c r="I145" t="s">
        <v>736</v>
      </c>
      <c r="J145" t="s">
        <v>365</v>
      </c>
      <c r="K145">
        <v>9</v>
      </c>
      <c r="L145" s="52">
        <v>9.0910002589225769E-2</v>
      </c>
      <c r="M145" s="52">
        <v>0.34615001082420349</v>
      </c>
      <c r="N145">
        <v>53</v>
      </c>
      <c r="O145" s="52">
        <v>0.1501400023698807</v>
      </c>
      <c r="P145" s="52">
        <v>0.45298999547958368</v>
      </c>
      <c r="Q145">
        <v>1316</v>
      </c>
      <c r="R145" s="52">
        <v>0.1234399974346161</v>
      </c>
      <c r="S145" s="52">
        <v>0.20152999460697171</v>
      </c>
    </row>
    <row r="146" spans="1:19">
      <c r="A146" t="s">
        <v>28</v>
      </c>
      <c r="B146" t="s">
        <v>412</v>
      </c>
      <c r="C146" t="s">
        <v>440</v>
      </c>
      <c r="D146" t="s">
        <v>330</v>
      </c>
      <c r="E146" t="s">
        <v>33</v>
      </c>
      <c r="F146" t="s">
        <v>34</v>
      </c>
      <c r="G146">
        <v>13</v>
      </c>
      <c r="H146" t="s">
        <v>333</v>
      </c>
      <c r="I146" t="s">
        <v>736</v>
      </c>
      <c r="J146" t="s">
        <v>366</v>
      </c>
      <c r="K146">
        <v>2</v>
      </c>
      <c r="L146" s="52">
        <v>2.0199999213218689E-2</v>
      </c>
      <c r="M146" s="52">
        <v>7.6920002698898315E-2</v>
      </c>
      <c r="N146">
        <v>5</v>
      </c>
      <c r="O146" s="52">
        <v>1.4159999787807459E-2</v>
      </c>
      <c r="P146" s="52">
        <v>4.2739998549222953E-2</v>
      </c>
      <c r="Q146">
        <v>566</v>
      </c>
      <c r="R146" s="52">
        <v>5.3089998662471771E-2</v>
      </c>
      <c r="S146" s="52">
        <v>8.6680002510547638E-2</v>
      </c>
    </row>
    <row r="147" spans="1:19">
      <c r="A147" t="s">
        <v>28</v>
      </c>
      <c r="B147" t="s">
        <v>412</v>
      </c>
      <c r="C147" t="s">
        <v>440</v>
      </c>
      <c r="D147" t="s">
        <v>330</v>
      </c>
      <c r="E147" t="s">
        <v>33</v>
      </c>
      <c r="F147" t="s">
        <v>34</v>
      </c>
      <c r="G147">
        <v>13</v>
      </c>
      <c r="H147" t="s">
        <v>333</v>
      </c>
      <c r="I147" t="s">
        <v>736</v>
      </c>
      <c r="J147" t="s">
        <v>367</v>
      </c>
      <c r="K147">
        <v>2</v>
      </c>
      <c r="L147" s="52">
        <v>2.0199999213218689E-2</v>
      </c>
      <c r="M147" s="52">
        <v>7.6920002698898315E-2</v>
      </c>
      <c r="N147">
        <v>2</v>
      </c>
      <c r="O147" s="52">
        <v>5.6699998676776886E-3</v>
      </c>
      <c r="P147" s="52">
        <v>1.7090000212192539E-2</v>
      </c>
      <c r="Q147">
        <v>367</v>
      </c>
      <c r="R147" s="52">
        <v>3.4419998526573181E-2</v>
      </c>
      <c r="S147" s="52">
        <v>5.6200001388788223E-2</v>
      </c>
    </row>
    <row r="148" spans="1:19">
      <c r="A148" t="s">
        <v>28</v>
      </c>
      <c r="B148" t="s">
        <v>412</v>
      </c>
      <c r="C148" t="s">
        <v>440</v>
      </c>
      <c r="D148" t="s">
        <v>330</v>
      </c>
      <c r="E148" t="s">
        <v>33</v>
      </c>
      <c r="F148" t="s">
        <v>34</v>
      </c>
      <c r="G148">
        <v>13</v>
      </c>
      <c r="H148" t="s">
        <v>333</v>
      </c>
      <c r="I148" t="s">
        <v>736</v>
      </c>
      <c r="J148" t="s">
        <v>368</v>
      </c>
      <c r="K148">
        <v>0</v>
      </c>
      <c r="L148" s="52">
        <v>0</v>
      </c>
      <c r="M148" s="52">
        <v>0</v>
      </c>
      <c r="N148">
        <v>2</v>
      </c>
      <c r="O148" s="52">
        <v>5.6699998676776886E-3</v>
      </c>
      <c r="P148" s="52">
        <v>1.7090000212192539E-2</v>
      </c>
      <c r="Q148">
        <v>92</v>
      </c>
      <c r="R148" s="52">
        <v>8.6300000548362732E-3</v>
      </c>
      <c r="S148" s="52">
        <v>1.4089999720454219E-2</v>
      </c>
    </row>
    <row r="149" spans="1:19">
      <c r="A149" t="s">
        <v>28</v>
      </c>
      <c r="B149" t="s">
        <v>412</v>
      </c>
      <c r="C149" t="s">
        <v>440</v>
      </c>
      <c r="D149" t="s">
        <v>330</v>
      </c>
      <c r="E149" t="s">
        <v>33</v>
      </c>
      <c r="F149" t="s">
        <v>34</v>
      </c>
      <c r="G149">
        <v>13</v>
      </c>
      <c r="H149" t="s">
        <v>333</v>
      </c>
      <c r="I149" t="s">
        <v>307</v>
      </c>
      <c r="J149" t="s">
        <v>329</v>
      </c>
      <c r="K149">
        <v>97</v>
      </c>
      <c r="L149" s="52">
        <v>0.97979998588562012</v>
      </c>
      <c r="N149">
        <v>347</v>
      </c>
      <c r="O149" s="52">
        <v>0.98299998044967651</v>
      </c>
      <c r="Q149">
        <v>10555</v>
      </c>
      <c r="R149" s="52">
        <v>0.99005997180938721</v>
      </c>
    </row>
    <row r="150" spans="1:19">
      <c r="A150" t="s">
        <v>28</v>
      </c>
      <c r="B150" t="s">
        <v>412</v>
      </c>
      <c r="C150" t="s">
        <v>440</v>
      </c>
      <c r="D150" t="s">
        <v>330</v>
      </c>
      <c r="E150" t="s">
        <v>33</v>
      </c>
      <c r="F150" t="s">
        <v>34</v>
      </c>
      <c r="G150">
        <v>13</v>
      </c>
      <c r="H150" t="s">
        <v>333</v>
      </c>
      <c r="I150" t="s">
        <v>307</v>
      </c>
      <c r="J150" t="s">
        <v>309</v>
      </c>
      <c r="K150">
        <v>2</v>
      </c>
      <c r="L150" s="52">
        <v>2.0199999213218689E-2</v>
      </c>
      <c r="N150">
        <v>6</v>
      </c>
      <c r="O150" s="52">
        <v>1.7000000923871991E-2</v>
      </c>
      <c r="Q150">
        <v>106</v>
      </c>
      <c r="R150" s="52">
        <v>9.9400002509355545E-3</v>
      </c>
    </row>
    <row r="151" spans="1:19">
      <c r="A151" t="s">
        <v>28</v>
      </c>
      <c r="B151" t="s">
        <v>412</v>
      </c>
      <c r="C151" t="s">
        <v>440</v>
      </c>
      <c r="D151" t="s">
        <v>330</v>
      </c>
      <c r="E151" t="s">
        <v>33</v>
      </c>
      <c r="F151" t="s">
        <v>34</v>
      </c>
      <c r="G151">
        <v>13</v>
      </c>
      <c r="H151" t="s">
        <v>333</v>
      </c>
      <c r="I151" t="s">
        <v>737</v>
      </c>
      <c r="J151" t="s">
        <v>310</v>
      </c>
      <c r="K151">
        <v>26</v>
      </c>
      <c r="L151" s="52">
        <v>0.26262998580932623</v>
      </c>
      <c r="N151">
        <v>76</v>
      </c>
      <c r="O151" s="52">
        <v>0.2152999937534332</v>
      </c>
      <c r="Q151">
        <v>1888</v>
      </c>
      <c r="R151" s="52">
        <v>0.17709000408649439</v>
      </c>
    </row>
    <row r="152" spans="1:19">
      <c r="A152" t="s">
        <v>28</v>
      </c>
      <c r="B152" t="s">
        <v>412</v>
      </c>
      <c r="C152" t="s">
        <v>440</v>
      </c>
      <c r="D152" t="s">
        <v>330</v>
      </c>
      <c r="E152" t="s">
        <v>33</v>
      </c>
      <c r="F152" t="s">
        <v>34</v>
      </c>
      <c r="G152">
        <v>13</v>
      </c>
      <c r="H152" t="s">
        <v>333</v>
      </c>
      <c r="I152" t="s">
        <v>737</v>
      </c>
      <c r="J152" t="s">
        <v>16</v>
      </c>
      <c r="K152">
        <v>32</v>
      </c>
      <c r="L152" s="52">
        <v>0.32322999835014338</v>
      </c>
      <c r="N152">
        <v>144</v>
      </c>
      <c r="O152" s="52">
        <v>0.40792998671531677</v>
      </c>
      <c r="Q152">
        <v>2164</v>
      </c>
      <c r="R152" s="52">
        <v>0.2029799968004227</v>
      </c>
    </row>
    <row r="153" spans="1:19">
      <c r="A153" t="s">
        <v>28</v>
      </c>
      <c r="B153" t="s">
        <v>412</v>
      </c>
      <c r="C153" t="s">
        <v>440</v>
      </c>
      <c r="D153" t="s">
        <v>330</v>
      </c>
      <c r="E153" t="s">
        <v>33</v>
      </c>
      <c r="F153" t="s">
        <v>34</v>
      </c>
      <c r="G153">
        <v>13</v>
      </c>
      <c r="H153" t="s">
        <v>333</v>
      </c>
      <c r="I153" t="s">
        <v>737</v>
      </c>
      <c r="J153" t="s">
        <v>17</v>
      </c>
      <c r="K153">
        <v>19</v>
      </c>
      <c r="L153" s="52">
        <v>0.19191999733448031</v>
      </c>
      <c r="N153">
        <v>61</v>
      </c>
      <c r="O153" s="52">
        <v>0.17280000448226929</v>
      </c>
      <c r="Q153">
        <v>2220</v>
      </c>
      <c r="R153" s="52">
        <v>0.20824000239372251</v>
      </c>
    </row>
    <row r="154" spans="1:19">
      <c r="A154" t="s">
        <v>28</v>
      </c>
      <c r="B154" t="s">
        <v>412</v>
      </c>
      <c r="C154" t="s">
        <v>440</v>
      </c>
      <c r="D154" t="s">
        <v>330</v>
      </c>
      <c r="E154" t="s">
        <v>33</v>
      </c>
      <c r="F154" t="s">
        <v>34</v>
      </c>
      <c r="G154">
        <v>13</v>
      </c>
      <c r="H154" t="s">
        <v>333</v>
      </c>
      <c r="I154" t="s">
        <v>737</v>
      </c>
      <c r="J154" t="s">
        <v>18</v>
      </c>
      <c r="K154">
        <v>12</v>
      </c>
      <c r="L154" s="52">
        <v>0.1212100014090538</v>
      </c>
      <c r="N154">
        <v>44</v>
      </c>
      <c r="O154" s="52">
        <v>0.12465000152587891</v>
      </c>
      <c r="Q154">
        <v>2174</v>
      </c>
      <c r="R154" s="52">
        <v>0.20392000675201419</v>
      </c>
    </row>
    <row r="155" spans="1:19">
      <c r="A155" t="s">
        <v>28</v>
      </c>
      <c r="B155" t="s">
        <v>412</v>
      </c>
      <c r="C155" t="s">
        <v>440</v>
      </c>
      <c r="D155" t="s">
        <v>330</v>
      </c>
      <c r="E155" t="s">
        <v>33</v>
      </c>
      <c r="F155" t="s">
        <v>34</v>
      </c>
      <c r="G155">
        <v>13</v>
      </c>
      <c r="H155" t="s">
        <v>333</v>
      </c>
      <c r="I155" t="s">
        <v>737</v>
      </c>
      <c r="J155" t="s">
        <v>311</v>
      </c>
      <c r="K155">
        <v>10</v>
      </c>
      <c r="L155" s="52">
        <v>0.1010100021958351</v>
      </c>
      <c r="N155">
        <v>28</v>
      </c>
      <c r="O155" s="52">
        <v>7.9319998621940613E-2</v>
      </c>
      <c r="Q155">
        <v>2215</v>
      </c>
      <c r="R155" s="52">
        <v>0.20777000486850741</v>
      </c>
    </row>
    <row r="156" spans="1:19">
      <c r="A156" t="s">
        <v>28</v>
      </c>
      <c r="B156" t="s">
        <v>412</v>
      </c>
      <c r="C156" t="s">
        <v>440</v>
      </c>
      <c r="D156" t="s">
        <v>330</v>
      </c>
      <c r="E156" t="s">
        <v>33</v>
      </c>
      <c r="F156" t="s">
        <v>34</v>
      </c>
      <c r="G156">
        <v>13</v>
      </c>
      <c r="H156" t="s">
        <v>333</v>
      </c>
      <c r="I156" t="s">
        <v>312</v>
      </c>
      <c r="J156" t="s">
        <v>313</v>
      </c>
      <c r="K156">
        <v>55</v>
      </c>
      <c r="L156" s="52">
        <v>0.55555999279022217</v>
      </c>
      <c r="M156" s="52">
        <v>0.55555999279022217</v>
      </c>
      <c r="N156">
        <v>211</v>
      </c>
      <c r="O156" s="52">
        <v>0.59772998094558716</v>
      </c>
      <c r="P156" s="52">
        <v>0.61159002780914307</v>
      </c>
      <c r="Q156">
        <v>6420</v>
      </c>
      <c r="R156" s="52">
        <v>0.60219001770019531</v>
      </c>
      <c r="S156" s="52">
        <v>0.61465001106262207</v>
      </c>
    </row>
    <row r="157" spans="1:19">
      <c r="A157" t="s">
        <v>28</v>
      </c>
      <c r="B157" t="s">
        <v>412</v>
      </c>
      <c r="C157" t="s">
        <v>440</v>
      </c>
      <c r="D157" t="s">
        <v>330</v>
      </c>
      <c r="E157" t="s">
        <v>33</v>
      </c>
      <c r="F157" t="s">
        <v>34</v>
      </c>
      <c r="G157">
        <v>13</v>
      </c>
      <c r="H157" t="s">
        <v>333</v>
      </c>
      <c r="I157" t="s">
        <v>312</v>
      </c>
      <c r="J157" t="s">
        <v>314</v>
      </c>
      <c r="K157">
        <v>24</v>
      </c>
      <c r="L157" s="52">
        <v>0.2424200028181076</v>
      </c>
      <c r="M157" s="52">
        <v>0.2424200028181076</v>
      </c>
      <c r="N157">
        <v>49</v>
      </c>
      <c r="O157" s="52">
        <v>0.1388099938631058</v>
      </c>
      <c r="P157" s="52">
        <v>0.14203000068664551</v>
      </c>
      <c r="Q157">
        <v>1473</v>
      </c>
      <c r="R157" s="52">
        <v>0.13817000389099121</v>
      </c>
      <c r="S157" s="52">
        <v>0.14101999998092651</v>
      </c>
    </row>
    <row r="158" spans="1:19">
      <c r="A158" t="s">
        <v>28</v>
      </c>
      <c r="B158" t="s">
        <v>412</v>
      </c>
      <c r="C158" t="s">
        <v>440</v>
      </c>
      <c r="D158" t="s">
        <v>330</v>
      </c>
      <c r="E158" t="s">
        <v>33</v>
      </c>
      <c r="F158" t="s">
        <v>34</v>
      </c>
      <c r="G158">
        <v>13</v>
      </c>
      <c r="H158" t="s">
        <v>333</v>
      </c>
      <c r="I158" t="s">
        <v>312</v>
      </c>
      <c r="J158" t="s">
        <v>315</v>
      </c>
      <c r="K158">
        <v>11</v>
      </c>
      <c r="L158" s="52">
        <v>0.1111100018024445</v>
      </c>
      <c r="M158" s="52">
        <v>0.1111100018024445</v>
      </c>
      <c r="N158">
        <v>40</v>
      </c>
      <c r="O158" s="52">
        <v>0.1133100017905235</v>
      </c>
      <c r="P158" s="52">
        <v>0.11593999713659291</v>
      </c>
      <c r="Q158">
        <v>1374</v>
      </c>
      <c r="R158" s="52">
        <v>0.12887999415397641</v>
      </c>
      <c r="S158" s="52">
        <v>0.13154999911785131</v>
      </c>
    </row>
    <row r="159" spans="1:19">
      <c r="A159" t="s">
        <v>28</v>
      </c>
      <c r="B159" t="s">
        <v>412</v>
      </c>
      <c r="C159" t="s">
        <v>440</v>
      </c>
      <c r="D159" t="s">
        <v>330</v>
      </c>
      <c r="E159" t="s">
        <v>33</v>
      </c>
      <c r="F159" t="s">
        <v>34</v>
      </c>
      <c r="G159">
        <v>13</v>
      </c>
      <c r="H159" t="s">
        <v>333</v>
      </c>
      <c r="I159" t="s">
        <v>312</v>
      </c>
      <c r="J159" t="s">
        <v>373</v>
      </c>
      <c r="K159">
        <v>0</v>
      </c>
      <c r="L159" s="52">
        <v>0</v>
      </c>
      <c r="N159">
        <v>8</v>
      </c>
      <c r="O159" s="52">
        <v>2.2660000249743462E-2</v>
      </c>
      <c r="Q159">
        <v>216</v>
      </c>
      <c r="R159" s="52">
        <v>2.0260000601410869E-2</v>
      </c>
    </row>
    <row r="160" spans="1:19">
      <c r="A160" t="s">
        <v>28</v>
      </c>
      <c r="B160" t="s">
        <v>412</v>
      </c>
      <c r="C160" t="s">
        <v>440</v>
      </c>
      <c r="D160" t="s">
        <v>330</v>
      </c>
      <c r="E160" t="s">
        <v>33</v>
      </c>
      <c r="F160" t="s">
        <v>34</v>
      </c>
      <c r="G160">
        <v>13</v>
      </c>
      <c r="H160" t="s">
        <v>333</v>
      </c>
      <c r="I160" t="s">
        <v>312</v>
      </c>
      <c r="J160" t="s">
        <v>316</v>
      </c>
      <c r="K160">
        <v>9</v>
      </c>
      <c r="L160" s="52">
        <v>9.0910002589225769E-2</v>
      </c>
      <c r="M160" s="52">
        <v>9.0910002589225769E-2</v>
      </c>
      <c r="N160">
        <v>45</v>
      </c>
      <c r="O160" s="52">
        <v>0.12748000025749209</v>
      </c>
      <c r="P160" s="52">
        <v>0.13042999804019931</v>
      </c>
      <c r="Q160">
        <v>1178</v>
      </c>
      <c r="R160" s="52">
        <v>0.1105000004172325</v>
      </c>
      <c r="S160" s="52">
        <v>0.1127799972891808</v>
      </c>
    </row>
    <row r="161" spans="1:19">
      <c r="A161" t="s">
        <v>28</v>
      </c>
      <c r="B161" t="s">
        <v>412</v>
      </c>
      <c r="C161" t="s">
        <v>440</v>
      </c>
      <c r="D161" t="s">
        <v>330</v>
      </c>
      <c r="E161" t="s">
        <v>35</v>
      </c>
      <c r="F161" t="s">
        <v>36</v>
      </c>
      <c r="G161">
        <v>7</v>
      </c>
      <c r="H161" t="s">
        <v>342</v>
      </c>
      <c r="I161" t="s">
        <v>326</v>
      </c>
      <c r="J161" t="s">
        <v>289</v>
      </c>
      <c r="K161">
        <v>2</v>
      </c>
      <c r="L161" s="52">
        <v>3.63599993288517E-2</v>
      </c>
      <c r="N161">
        <v>2</v>
      </c>
      <c r="O161" s="52">
        <v>5.7299998588860026E-3</v>
      </c>
      <c r="Q161">
        <v>78</v>
      </c>
      <c r="R161" s="52">
        <v>7.3199998587369919E-3</v>
      </c>
    </row>
    <row r="162" spans="1:19">
      <c r="A162" t="s">
        <v>28</v>
      </c>
      <c r="B162" t="s">
        <v>412</v>
      </c>
      <c r="C162" t="s">
        <v>440</v>
      </c>
      <c r="D162" t="s">
        <v>330</v>
      </c>
      <c r="E162" t="s">
        <v>35</v>
      </c>
      <c r="F162" t="s">
        <v>36</v>
      </c>
      <c r="G162">
        <v>7</v>
      </c>
      <c r="H162" t="s">
        <v>342</v>
      </c>
      <c r="I162" t="s">
        <v>326</v>
      </c>
      <c r="J162" t="s">
        <v>290</v>
      </c>
      <c r="K162">
        <v>2</v>
      </c>
      <c r="L162" s="52">
        <v>3.63599993288517E-2</v>
      </c>
      <c r="N162">
        <v>13</v>
      </c>
      <c r="O162" s="52">
        <v>3.7250000983476639E-2</v>
      </c>
      <c r="Q162">
        <v>542</v>
      </c>
      <c r="R162" s="52">
        <v>5.0840001553297043E-2</v>
      </c>
    </row>
    <row r="163" spans="1:19">
      <c r="A163" t="s">
        <v>28</v>
      </c>
      <c r="B163" t="s">
        <v>412</v>
      </c>
      <c r="C163" t="s">
        <v>440</v>
      </c>
      <c r="D163" t="s">
        <v>330</v>
      </c>
      <c r="E163" t="s">
        <v>35</v>
      </c>
      <c r="F163" t="s">
        <v>36</v>
      </c>
      <c r="G163">
        <v>7</v>
      </c>
      <c r="H163" t="s">
        <v>342</v>
      </c>
      <c r="I163" t="s">
        <v>326</v>
      </c>
      <c r="J163" t="s">
        <v>291</v>
      </c>
      <c r="K163">
        <v>2</v>
      </c>
      <c r="L163" s="52">
        <v>3.63599993288517E-2</v>
      </c>
      <c r="N163">
        <v>30</v>
      </c>
      <c r="O163" s="52">
        <v>8.596000075340271E-2</v>
      </c>
      <c r="Q163">
        <v>1332</v>
      </c>
      <c r="R163" s="52">
        <v>0.124940000474453</v>
      </c>
    </row>
    <row r="164" spans="1:19">
      <c r="A164" t="s">
        <v>28</v>
      </c>
      <c r="B164" t="s">
        <v>412</v>
      </c>
      <c r="C164" t="s">
        <v>440</v>
      </c>
      <c r="D164" t="s">
        <v>330</v>
      </c>
      <c r="E164" t="s">
        <v>35</v>
      </c>
      <c r="F164" t="s">
        <v>36</v>
      </c>
      <c r="G164">
        <v>7</v>
      </c>
      <c r="H164" t="s">
        <v>342</v>
      </c>
      <c r="I164" t="s">
        <v>326</v>
      </c>
      <c r="J164" t="s">
        <v>292</v>
      </c>
      <c r="K164">
        <v>8</v>
      </c>
      <c r="L164" s="52">
        <v>0.1454499959945679</v>
      </c>
      <c r="N164">
        <v>62</v>
      </c>
      <c r="O164" s="52">
        <v>0.17765000462532041</v>
      </c>
      <c r="Q164">
        <v>2022</v>
      </c>
      <c r="R164" s="52">
        <v>0.18965999782085419</v>
      </c>
    </row>
    <row r="165" spans="1:19">
      <c r="A165" t="s">
        <v>28</v>
      </c>
      <c r="B165" t="s">
        <v>412</v>
      </c>
      <c r="C165" t="s">
        <v>440</v>
      </c>
      <c r="D165" t="s">
        <v>330</v>
      </c>
      <c r="E165" t="s">
        <v>35</v>
      </c>
      <c r="F165" t="s">
        <v>36</v>
      </c>
      <c r="G165">
        <v>7</v>
      </c>
      <c r="H165" t="s">
        <v>342</v>
      </c>
      <c r="I165" t="s">
        <v>326</v>
      </c>
      <c r="J165" t="s">
        <v>293</v>
      </c>
      <c r="K165">
        <v>18</v>
      </c>
      <c r="L165" s="52">
        <v>0.32727000117301941</v>
      </c>
      <c r="N165">
        <v>71</v>
      </c>
      <c r="O165" s="52">
        <v>0.20343999564647669</v>
      </c>
      <c r="Q165">
        <v>1958</v>
      </c>
      <c r="R165" s="52">
        <v>0.18366000056266779</v>
      </c>
    </row>
    <row r="166" spans="1:19">
      <c r="A166" t="s">
        <v>28</v>
      </c>
      <c r="B166" t="s">
        <v>412</v>
      </c>
      <c r="C166" t="s">
        <v>440</v>
      </c>
      <c r="D166" t="s">
        <v>330</v>
      </c>
      <c r="E166" t="s">
        <v>35</v>
      </c>
      <c r="F166" t="s">
        <v>36</v>
      </c>
      <c r="G166">
        <v>7</v>
      </c>
      <c r="H166" t="s">
        <v>342</v>
      </c>
      <c r="I166" t="s">
        <v>326</v>
      </c>
      <c r="J166" t="s">
        <v>294</v>
      </c>
      <c r="K166">
        <v>10</v>
      </c>
      <c r="L166" s="52">
        <v>0.18182000517845151</v>
      </c>
      <c r="N166">
        <v>77</v>
      </c>
      <c r="O166" s="52">
        <v>0.22063000500202179</v>
      </c>
      <c r="Q166">
        <v>2528</v>
      </c>
      <c r="R166" s="52">
        <v>0.2371300011873245</v>
      </c>
    </row>
    <row r="167" spans="1:19">
      <c r="A167" t="s">
        <v>28</v>
      </c>
      <c r="B167" t="s">
        <v>412</v>
      </c>
      <c r="C167" t="s">
        <v>440</v>
      </c>
      <c r="D167" t="s">
        <v>330</v>
      </c>
      <c r="E167" t="s">
        <v>35</v>
      </c>
      <c r="F167" t="s">
        <v>36</v>
      </c>
      <c r="G167">
        <v>7</v>
      </c>
      <c r="H167" t="s">
        <v>342</v>
      </c>
      <c r="I167" t="s">
        <v>326</v>
      </c>
      <c r="J167" t="s">
        <v>295</v>
      </c>
      <c r="K167">
        <v>13</v>
      </c>
      <c r="L167" s="52">
        <v>0.23635999858379361</v>
      </c>
      <c r="N167">
        <v>94</v>
      </c>
      <c r="O167" s="52">
        <v>0.26934000849723821</v>
      </c>
      <c r="Q167">
        <v>2201</v>
      </c>
      <c r="R167" s="52">
        <v>0.20645000040531161</v>
      </c>
    </row>
    <row r="168" spans="1:19">
      <c r="A168" t="s">
        <v>28</v>
      </c>
      <c r="B168" t="s">
        <v>412</v>
      </c>
      <c r="C168" t="s">
        <v>440</v>
      </c>
      <c r="D168" t="s">
        <v>330</v>
      </c>
      <c r="E168" t="s">
        <v>35</v>
      </c>
      <c r="F168" t="s">
        <v>36</v>
      </c>
      <c r="G168">
        <v>7</v>
      </c>
      <c r="H168" t="s">
        <v>342</v>
      </c>
      <c r="I168" t="s">
        <v>359</v>
      </c>
      <c r="J168" t="s">
        <v>14</v>
      </c>
      <c r="K168">
        <v>40</v>
      </c>
      <c r="L168" s="52">
        <v>0.72727000713348389</v>
      </c>
      <c r="M168" s="52">
        <v>0.74074000120162964</v>
      </c>
      <c r="N168">
        <v>251</v>
      </c>
      <c r="O168" s="52">
        <v>0.7192000150680542</v>
      </c>
      <c r="P168" s="52">
        <v>0.73606997728347778</v>
      </c>
      <c r="Q168">
        <v>7648</v>
      </c>
      <c r="R168" s="52">
        <v>0.71737998723983765</v>
      </c>
      <c r="S168" s="52">
        <v>0.73221999406814575</v>
      </c>
    </row>
    <row r="169" spans="1:19">
      <c r="A169" t="s">
        <v>28</v>
      </c>
      <c r="B169" t="s">
        <v>412</v>
      </c>
      <c r="C169" t="s">
        <v>440</v>
      </c>
      <c r="D169" t="s">
        <v>330</v>
      </c>
      <c r="E169" t="s">
        <v>35</v>
      </c>
      <c r="F169" t="s">
        <v>36</v>
      </c>
      <c r="G169">
        <v>7</v>
      </c>
      <c r="H169" t="s">
        <v>342</v>
      </c>
      <c r="I169" t="s">
        <v>359</v>
      </c>
      <c r="J169" t="s">
        <v>15</v>
      </c>
      <c r="K169">
        <v>5</v>
      </c>
      <c r="L169" s="52">
        <v>9.0910002589225769E-2</v>
      </c>
      <c r="M169" s="52">
        <v>9.2589996755123138E-2</v>
      </c>
      <c r="N169">
        <v>43</v>
      </c>
      <c r="O169" s="52">
        <v>0.12320999801158911</v>
      </c>
      <c r="P169" s="52">
        <v>0.12610000371932981</v>
      </c>
      <c r="Q169">
        <v>1582</v>
      </c>
      <c r="R169" s="52">
        <v>0.14838999509811401</v>
      </c>
      <c r="S169" s="52">
        <v>0.1514600068330765</v>
      </c>
    </row>
    <row r="170" spans="1:19">
      <c r="A170" t="s">
        <v>28</v>
      </c>
      <c r="B170" t="s">
        <v>412</v>
      </c>
      <c r="C170" t="s">
        <v>440</v>
      </c>
      <c r="D170" t="s">
        <v>330</v>
      </c>
      <c r="E170" t="s">
        <v>35</v>
      </c>
      <c r="F170" t="s">
        <v>36</v>
      </c>
      <c r="G170">
        <v>7</v>
      </c>
      <c r="H170" t="s">
        <v>342</v>
      </c>
      <c r="I170" t="s">
        <v>359</v>
      </c>
      <c r="J170" t="s">
        <v>317</v>
      </c>
      <c r="K170">
        <v>9</v>
      </c>
      <c r="L170" s="52">
        <v>0.16364000737667081</v>
      </c>
      <c r="M170" s="52">
        <v>0.1666699945926666</v>
      </c>
      <c r="N170">
        <v>47</v>
      </c>
      <c r="O170" s="52">
        <v>0.13467000424861911</v>
      </c>
      <c r="P170" s="52">
        <v>0.13783000409603119</v>
      </c>
      <c r="Q170">
        <v>1215</v>
      </c>
      <c r="R170" s="52">
        <v>0.1139699965715408</v>
      </c>
      <c r="S170" s="52">
        <v>0.1163199990987778</v>
      </c>
    </row>
    <row r="171" spans="1:19">
      <c r="A171" t="s">
        <v>28</v>
      </c>
      <c r="B171" t="s">
        <v>412</v>
      </c>
      <c r="C171" t="s">
        <v>440</v>
      </c>
      <c r="D171" t="s">
        <v>330</v>
      </c>
      <c r="E171" t="s">
        <v>35</v>
      </c>
      <c r="F171" t="s">
        <v>36</v>
      </c>
      <c r="G171">
        <v>7</v>
      </c>
      <c r="H171" t="s">
        <v>342</v>
      </c>
      <c r="I171" t="s">
        <v>359</v>
      </c>
      <c r="J171" t="s">
        <v>270</v>
      </c>
      <c r="K171">
        <v>1</v>
      </c>
      <c r="L171" s="52">
        <v>1.817999966442585E-2</v>
      </c>
      <c r="N171">
        <v>8</v>
      </c>
      <c r="O171" s="52">
        <v>2.2919999435544011E-2</v>
      </c>
      <c r="Q171">
        <v>216</v>
      </c>
      <c r="R171" s="52">
        <v>2.0260000601410869E-2</v>
      </c>
    </row>
    <row r="172" spans="1:19">
      <c r="A172" t="s">
        <v>28</v>
      </c>
      <c r="B172" t="s">
        <v>412</v>
      </c>
      <c r="C172" t="s">
        <v>440</v>
      </c>
      <c r="D172" t="s">
        <v>330</v>
      </c>
      <c r="E172" t="s">
        <v>35</v>
      </c>
      <c r="F172" t="s">
        <v>36</v>
      </c>
      <c r="G172">
        <v>7</v>
      </c>
      <c r="H172" t="s">
        <v>342</v>
      </c>
      <c r="I172" t="s">
        <v>325</v>
      </c>
      <c r="J172" t="s">
        <v>302</v>
      </c>
      <c r="K172">
        <v>20</v>
      </c>
      <c r="L172" s="52">
        <v>0.36364001035690308</v>
      </c>
      <c r="N172">
        <v>112</v>
      </c>
      <c r="O172" s="52">
        <v>0.32091999053955078</v>
      </c>
      <c r="Q172">
        <v>3494</v>
      </c>
      <c r="R172" s="52">
        <v>0.32774001359939581</v>
      </c>
    </row>
    <row r="173" spans="1:19">
      <c r="A173" t="s">
        <v>28</v>
      </c>
      <c r="B173" t="s">
        <v>412</v>
      </c>
      <c r="C173" t="s">
        <v>440</v>
      </c>
      <c r="D173" t="s">
        <v>330</v>
      </c>
      <c r="E173" t="s">
        <v>35</v>
      </c>
      <c r="F173" t="s">
        <v>36</v>
      </c>
      <c r="G173">
        <v>7</v>
      </c>
      <c r="H173" t="s">
        <v>342</v>
      </c>
      <c r="I173" t="s">
        <v>325</v>
      </c>
      <c r="J173" t="s">
        <v>303</v>
      </c>
      <c r="K173">
        <v>17</v>
      </c>
      <c r="L173" s="52">
        <v>0.30908998847007751</v>
      </c>
      <c r="N173">
        <v>96</v>
      </c>
      <c r="O173" s="52">
        <v>0.27507001161575317</v>
      </c>
      <c r="Q173">
        <v>3387</v>
      </c>
      <c r="R173" s="52">
        <v>0.31769999861717219</v>
      </c>
    </row>
    <row r="174" spans="1:19">
      <c r="A174" t="s">
        <v>28</v>
      </c>
      <c r="B174" t="s">
        <v>412</v>
      </c>
      <c r="C174" t="s">
        <v>440</v>
      </c>
      <c r="D174" t="s">
        <v>330</v>
      </c>
      <c r="E174" t="s">
        <v>35</v>
      </c>
      <c r="F174" t="s">
        <v>36</v>
      </c>
      <c r="G174">
        <v>7</v>
      </c>
      <c r="H174" t="s">
        <v>342</v>
      </c>
      <c r="I174" t="s">
        <v>325</v>
      </c>
      <c r="J174" t="s">
        <v>304</v>
      </c>
      <c r="K174">
        <v>18</v>
      </c>
      <c r="L174" s="52">
        <v>0.32727000117301941</v>
      </c>
      <c r="N174">
        <v>141</v>
      </c>
      <c r="O174" s="52">
        <v>0.40400999784469599</v>
      </c>
      <c r="Q174">
        <v>3780</v>
      </c>
      <c r="R174" s="52">
        <v>0.35455998778343201</v>
      </c>
    </row>
    <row r="175" spans="1:19">
      <c r="A175" t="s">
        <v>28</v>
      </c>
      <c r="B175" t="s">
        <v>412</v>
      </c>
      <c r="C175" t="s">
        <v>440</v>
      </c>
      <c r="D175" t="s">
        <v>330</v>
      </c>
      <c r="E175" t="s">
        <v>35</v>
      </c>
      <c r="F175" t="s">
        <v>36</v>
      </c>
      <c r="G175">
        <v>7</v>
      </c>
      <c r="H175" t="s">
        <v>342</v>
      </c>
      <c r="I175" t="s">
        <v>349</v>
      </c>
      <c r="J175" t="s">
        <v>350</v>
      </c>
      <c r="K175">
        <v>5</v>
      </c>
      <c r="L175" s="52">
        <v>9.0910002589225769E-2</v>
      </c>
      <c r="M175" s="52">
        <v>9.8039999604225159E-2</v>
      </c>
      <c r="N175">
        <v>17</v>
      </c>
      <c r="O175" s="52">
        <v>4.8709999769926071E-2</v>
      </c>
      <c r="P175" s="52">
        <v>5.8219999074935913E-2</v>
      </c>
      <c r="Q175">
        <v>745</v>
      </c>
      <c r="R175" s="52">
        <v>6.9880001246929169E-2</v>
      </c>
      <c r="S175" s="52">
        <v>8.060000091791153E-2</v>
      </c>
    </row>
    <row r="176" spans="1:19">
      <c r="A176" t="s">
        <v>28</v>
      </c>
      <c r="B176" t="s">
        <v>412</v>
      </c>
      <c r="C176" t="s">
        <v>440</v>
      </c>
      <c r="D176" t="s">
        <v>330</v>
      </c>
      <c r="E176" t="s">
        <v>35</v>
      </c>
      <c r="F176" t="s">
        <v>36</v>
      </c>
      <c r="G176">
        <v>7</v>
      </c>
      <c r="H176" t="s">
        <v>342</v>
      </c>
      <c r="I176" t="s">
        <v>349</v>
      </c>
      <c r="J176" t="s">
        <v>351</v>
      </c>
      <c r="K176">
        <v>32</v>
      </c>
      <c r="L176" s="52">
        <v>0.58182001113891602</v>
      </c>
      <c r="M176" s="52">
        <v>0.62744998931884766</v>
      </c>
      <c r="N176">
        <v>202</v>
      </c>
      <c r="O176" s="52">
        <v>0.5788000226020813</v>
      </c>
      <c r="P176" s="52">
        <v>0.6917799711227417</v>
      </c>
      <c r="Q176">
        <v>5882</v>
      </c>
      <c r="R176" s="52">
        <v>0.55172997713088989</v>
      </c>
      <c r="S176" s="52">
        <v>0.63637000322341919</v>
      </c>
    </row>
    <row r="177" spans="1:19">
      <c r="A177" t="s">
        <v>28</v>
      </c>
      <c r="B177" t="s">
        <v>412</v>
      </c>
      <c r="C177" t="s">
        <v>440</v>
      </c>
      <c r="D177" t="s">
        <v>330</v>
      </c>
      <c r="E177" t="s">
        <v>35</v>
      </c>
      <c r="F177" t="s">
        <v>36</v>
      </c>
      <c r="G177">
        <v>7</v>
      </c>
      <c r="H177" t="s">
        <v>342</v>
      </c>
      <c r="I177" t="s">
        <v>349</v>
      </c>
      <c r="J177" t="s">
        <v>352</v>
      </c>
      <c r="K177">
        <v>0</v>
      </c>
      <c r="L177" s="52">
        <v>0</v>
      </c>
      <c r="M177" s="52">
        <v>0</v>
      </c>
      <c r="N177">
        <v>0</v>
      </c>
      <c r="O177" s="52">
        <v>0</v>
      </c>
      <c r="P177" s="52">
        <v>0</v>
      </c>
      <c r="Q177">
        <v>19</v>
      </c>
      <c r="R177" s="52">
        <v>1.780000049620867E-3</v>
      </c>
      <c r="S177" s="52">
        <v>2.0600000862032179E-3</v>
      </c>
    </row>
    <row r="178" spans="1:19">
      <c r="A178" t="s">
        <v>28</v>
      </c>
      <c r="B178" t="s">
        <v>412</v>
      </c>
      <c r="C178" t="s">
        <v>440</v>
      </c>
      <c r="D178" t="s">
        <v>330</v>
      </c>
      <c r="E178" t="s">
        <v>35</v>
      </c>
      <c r="F178" t="s">
        <v>36</v>
      </c>
      <c r="G178">
        <v>7</v>
      </c>
      <c r="H178" t="s">
        <v>342</v>
      </c>
      <c r="I178" t="s">
        <v>349</v>
      </c>
      <c r="J178" t="s">
        <v>353</v>
      </c>
      <c r="K178">
        <v>14</v>
      </c>
      <c r="L178" s="52">
        <v>0.25455000996589661</v>
      </c>
      <c r="M178" s="52">
        <v>0.27450999617576599</v>
      </c>
      <c r="N178">
        <v>73</v>
      </c>
      <c r="O178" s="52">
        <v>0.20916999876499179</v>
      </c>
      <c r="P178" s="52">
        <v>0.25</v>
      </c>
      <c r="Q178">
        <v>2597</v>
      </c>
      <c r="R178" s="52">
        <v>0.24359999597072601</v>
      </c>
      <c r="S178" s="52">
        <v>0.2809700071811676</v>
      </c>
    </row>
    <row r="179" spans="1:19">
      <c r="A179" t="s">
        <v>28</v>
      </c>
      <c r="B179" t="s">
        <v>412</v>
      </c>
      <c r="C179" t="s">
        <v>440</v>
      </c>
      <c r="D179" t="s">
        <v>330</v>
      </c>
      <c r="E179" t="s">
        <v>35</v>
      </c>
      <c r="F179" t="s">
        <v>36</v>
      </c>
      <c r="G179">
        <v>7</v>
      </c>
      <c r="H179" t="s">
        <v>342</v>
      </c>
      <c r="I179" t="s">
        <v>349</v>
      </c>
      <c r="J179" t="s">
        <v>355</v>
      </c>
      <c r="K179">
        <v>4</v>
      </c>
      <c r="L179" s="52">
        <v>7.2729997336864471E-2</v>
      </c>
      <c r="N179">
        <v>57</v>
      </c>
      <c r="O179" s="52">
        <v>0.16332000494003299</v>
      </c>
      <c r="Q179">
        <v>1418</v>
      </c>
      <c r="R179" s="52">
        <v>0.13300999999046331</v>
      </c>
    </row>
    <row r="180" spans="1:19">
      <c r="A180" t="s">
        <v>28</v>
      </c>
      <c r="B180" t="s">
        <v>412</v>
      </c>
      <c r="C180" t="s">
        <v>440</v>
      </c>
      <c r="D180" t="s">
        <v>330</v>
      </c>
      <c r="E180" t="s">
        <v>35</v>
      </c>
      <c r="F180" t="s">
        <v>36</v>
      </c>
      <c r="G180">
        <v>7</v>
      </c>
      <c r="H180" t="s">
        <v>342</v>
      </c>
      <c r="I180" t="s">
        <v>734</v>
      </c>
      <c r="J180" t="s">
        <v>299</v>
      </c>
      <c r="K180">
        <v>0</v>
      </c>
      <c r="L180" s="52">
        <v>0</v>
      </c>
      <c r="M180" s="52">
        <v>0</v>
      </c>
      <c r="N180">
        <v>6</v>
      </c>
      <c r="O180" s="52">
        <v>1.7190000042319301E-2</v>
      </c>
      <c r="P180" s="52">
        <v>1.7650000751018521E-2</v>
      </c>
      <c r="Q180">
        <v>463</v>
      </c>
      <c r="R180" s="52">
        <v>4.343000054359436E-2</v>
      </c>
      <c r="S180" s="52">
        <v>4.6239998191595078E-2</v>
      </c>
    </row>
    <row r="181" spans="1:19">
      <c r="A181" t="s">
        <v>28</v>
      </c>
      <c r="B181" t="s">
        <v>412</v>
      </c>
      <c r="C181" t="s">
        <v>440</v>
      </c>
      <c r="D181" t="s">
        <v>330</v>
      </c>
      <c r="E181" t="s">
        <v>35</v>
      </c>
      <c r="F181" t="s">
        <v>36</v>
      </c>
      <c r="G181">
        <v>7</v>
      </c>
      <c r="H181" t="s">
        <v>342</v>
      </c>
      <c r="I181" t="s">
        <v>734</v>
      </c>
      <c r="J181" t="s">
        <v>300</v>
      </c>
      <c r="K181">
        <v>0</v>
      </c>
      <c r="L181" s="52">
        <v>0</v>
      </c>
      <c r="M181" s="52">
        <v>0</v>
      </c>
      <c r="N181">
        <v>2</v>
      </c>
      <c r="O181" s="52">
        <v>5.7299998588860026E-3</v>
      </c>
      <c r="P181" s="52">
        <v>5.8800000697374344E-3</v>
      </c>
      <c r="Q181">
        <v>331</v>
      </c>
      <c r="R181" s="52">
        <v>3.1050000339746479E-2</v>
      </c>
      <c r="S181" s="52">
        <v>3.3059999346733093E-2</v>
      </c>
    </row>
    <row r="182" spans="1:19">
      <c r="A182" t="s">
        <v>28</v>
      </c>
      <c r="B182" t="s">
        <v>412</v>
      </c>
      <c r="C182" t="s">
        <v>440</v>
      </c>
      <c r="D182" t="s">
        <v>330</v>
      </c>
      <c r="E182" t="s">
        <v>35</v>
      </c>
      <c r="F182" t="s">
        <v>36</v>
      </c>
      <c r="G182">
        <v>7</v>
      </c>
      <c r="H182" t="s">
        <v>342</v>
      </c>
      <c r="I182" t="s">
        <v>734</v>
      </c>
      <c r="J182" t="s">
        <v>269</v>
      </c>
      <c r="K182">
        <v>0</v>
      </c>
      <c r="L182" s="52">
        <v>0</v>
      </c>
      <c r="M182" s="52">
        <v>0</v>
      </c>
      <c r="N182">
        <v>2</v>
      </c>
      <c r="O182" s="52">
        <v>5.7299998588860026E-3</v>
      </c>
      <c r="P182" s="52">
        <v>5.8800000697374344E-3</v>
      </c>
      <c r="Q182">
        <v>91</v>
      </c>
      <c r="R182" s="52">
        <v>8.5399998351931572E-3</v>
      </c>
      <c r="S182" s="52">
        <v>9.089999832212925E-3</v>
      </c>
    </row>
    <row r="183" spans="1:19">
      <c r="A183" t="s">
        <v>28</v>
      </c>
      <c r="B183" t="s">
        <v>412</v>
      </c>
      <c r="C183" t="s">
        <v>440</v>
      </c>
      <c r="D183" t="s">
        <v>330</v>
      </c>
      <c r="E183" t="s">
        <v>35</v>
      </c>
      <c r="F183" t="s">
        <v>36</v>
      </c>
      <c r="G183">
        <v>7</v>
      </c>
      <c r="H183" t="s">
        <v>342</v>
      </c>
      <c r="I183" t="s">
        <v>734</v>
      </c>
      <c r="J183" t="s">
        <v>301</v>
      </c>
      <c r="K183">
        <v>2</v>
      </c>
      <c r="L183" s="52">
        <v>3.63599993288517E-2</v>
      </c>
      <c r="M183" s="52">
        <v>3.7039998918771737E-2</v>
      </c>
      <c r="N183">
        <v>2</v>
      </c>
      <c r="O183" s="52">
        <v>5.7299998588860026E-3</v>
      </c>
      <c r="P183" s="52">
        <v>5.8800000697374344E-3</v>
      </c>
      <c r="Q183">
        <v>215</v>
      </c>
      <c r="R183" s="52">
        <v>2.0169999450445179E-2</v>
      </c>
      <c r="S183" s="52">
        <v>2.1469999104738239E-2</v>
      </c>
    </row>
    <row r="184" spans="1:19">
      <c r="A184" t="s">
        <v>28</v>
      </c>
      <c r="B184" t="s">
        <v>412</v>
      </c>
      <c r="C184" t="s">
        <v>440</v>
      </c>
      <c r="D184" t="s">
        <v>330</v>
      </c>
      <c r="E184" t="s">
        <v>35</v>
      </c>
      <c r="F184" t="s">
        <v>36</v>
      </c>
      <c r="G184">
        <v>7</v>
      </c>
      <c r="H184" t="s">
        <v>342</v>
      </c>
      <c r="I184" t="s">
        <v>734</v>
      </c>
      <c r="J184" t="s">
        <v>270</v>
      </c>
      <c r="K184">
        <v>1</v>
      </c>
      <c r="L184" s="52">
        <v>1.817999966442585E-2</v>
      </c>
      <c r="N184">
        <v>9</v>
      </c>
      <c r="O184" s="52">
        <v>2.5790000334382061E-2</v>
      </c>
      <c r="Q184">
        <v>648</v>
      </c>
      <c r="R184" s="52">
        <v>6.0779999941587448E-2</v>
      </c>
    </row>
    <row r="185" spans="1:19">
      <c r="A185" t="s">
        <v>28</v>
      </c>
      <c r="B185" t="s">
        <v>412</v>
      </c>
      <c r="C185" t="s">
        <v>440</v>
      </c>
      <c r="D185" t="s">
        <v>330</v>
      </c>
      <c r="E185" t="s">
        <v>35</v>
      </c>
      <c r="F185" t="s">
        <v>36</v>
      </c>
      <c r="G185">
        <v>7</v>
      </c>
      <c r="H185" t="s">
        <v>342</v>
      </c>
      <c r="I185" t="s">
        <v>734</v>
      </c>
      <c r="J185" t="s">
        <v>268</v>
      </c>
      <c r="K185">
        <v>52</v>
      </c>
      <c r="L185" s="52">
        <v>0.94545000791549683</v>
      </c>
      <c r="M185" s="52">
        <v>0.96296000480651855</v>
      </c>
      <c r="N185">
        <v>328</v>
      </c>
      <c r="O185" s="52">
        <v>0.93983000516891479</v>
      </c>
      <c r="P185" s="52">
        <v>0.96470999717712402</v>
      </c>
      <c r="Q185">
        <v>8913</v>
      </c>
      <c r="R185" s="52">
        <v>0.83604001998901367</v>
      </c>
      <c r="S185" s="52">
        <v>0.89013999700546265</v>
      </c>
    </row>
    <row r="186" spans="1:19">
      <c r="A186" t="s">
        <v>28</v>
      </c>
      <c r="B186" t="s">
        <v>412</v>
      </c>
      <c r="C186" t="s">
        <v>440</v>
      </c>
      <c r="D186" t="s">
        <v>330</v>
      </c>
      <c r="E186" t="s">
        <v>35</v>
      </c>
      <c r="F186" t="s">
        <v>36</v>
      </c>
      <c r="G186">
        <v>7</v>
      </c>
      <c r="H186" t="s">
        <v>342</v>
      </c>
      <c r="I186" t="s">
        <v>735</v>
      </c>
      <c r="J186" t="s">
        <v>270</v>
      </c>
      <c r="K186">
        <v>55</v>
      </c>
      <c r="L186" s="52">
        <v>1</v>
      </c>
      <c r="N186">
        <v>349</v>
      </c>
      <c r="O186" s="52">
        <v>1</v>
      </c>
      <c r="Q186">
        <v>10661</v>
      </c>
      <c r="R186" s="52">
        <v>1</v>
      </c>
    </row>
    <row r="187" spans="1:19">
      <c r="A187" t="s">
        <v>28</v>
      </c>
      <c r="B187" t="s">
        <v>412</v>
      </c>
      <c r="C187" t="s">
        <v>440</v>
      </c>
      <c r="D187" t="s">
        <v>330</v>
      </c>
      <c r="E187" t="s">
        <v>35</v>
      </c>
      <c r="F187" t="s">
        <v>36</v>
      </c>
      <c r="G187">
        <v>7</v>
      </c>
      <c r="H187" t="s">
        <v>342</v>
      </c>
      <c r="I187" t="s">
        <v>319</v>
      </c>
      <c r="J187" t="s">
        <v>324</v>
      </c>
      <c r="K187">
        <v>4</v>
      </c>
      <c r="L187" s="52">
        <v>7.2729997336864471E-2</v>
      </c>
      <c r="N187">
        <v>57</v>
      </c>
      <c r="O187" s="52">
        <v>0.16332000494003299</v>
      </c>
      <c r="Q187">
        <v>1418</v>
      </c>
      <c r="R187" s="52">
        <v>0.13300999999046331</v>
      </c>
    </row>
    <row r="188" spans="1:19">
      <c r="A188" t="s">
        <v>28</v>
      </c>
      <c r="B188" t="s">
        <v>412</v>
      </c>
      <c r="C188" t="s">
        <v>440</v>
      </c>
      <c r="D188" t="s">
        <v>330</v>
      </c>
      <c r="E188" t="s">
        <v>35</v>
      </c>
      <c r="F188" t="s">
        <v>36</v>
      </c>
      <c r="G188">
        <v>7</v>
      </c>
      <c r="H188" t="s">
        <v>342</v>
      </c>
      <c r="I188" t="s">
        <v>319</v>
      </c>
      <c r="J188" t="s">
        <v>320</v>
      </c>
      <c r="K188">
        <v>0</v>
      </c>
      <c r="L188" s="52">
        <v>0</v>
      </c>
      <c r="M188" s="52">
        <v>0</v>
      </c>
      <c r="N188">
        <v>0</v>
      </c>
      <c r="O188" s="52">
        <v>0</v>
      </c>
      <c r="P188" s="52">
        <v>0</v>
      </c>
      <c r="Q188">
        <v>19</v>
      </c>
      <c r="R188" s="52">
        <v>1.780000049620867E-3</v>
      </c>
      <c r="S188" s="52">
        <v>2.0600000862032179E-3</v>
      </c>
    </row>
    <row r="189" spans="1:19">
      <c r="A189" t="s">
        <v>28</v>
      </c>
      <c r="B189" t="s">
        <v>412</v>
      </c>
      <c r="C189" t="s">
        <v>440</v>
      </c>
      <c r="D189" t="s">
        <v>330</v>
      </c>
      <c r="E189" t="s">
        <v>35</v>
      </c>
      <c r="F189" t="s">
        <v>36</v>
      </c>
      <c r="G189">
        <v>7</v>
      </c>
      <c r="H189" t="s">
        <v>342</v>
      </c>
      <c r="I189" t="s">
        <v>319</v>
      </c>
      <c r="J189" t="s">
        <v>321</v>
      </c>
      <c r="K189">
        <v>2</v>
      </c>
      <c r="L189" s="52">
        <v>3.63599993288517E-2</v>
      </c>
      <c r="M189" s="52">
        <v>3.9220001548528671E-2</v>
      </c>
      <c r="N189">
        <v>19</v>
      </c>
      <c r="O189" s="52">
        <v>5.4439999163150787E-2</v>
      </c>
      <c r="P189" s="52">
        <v>6.5070003271102905E-2</v>
      </c>
      <c r="Q189">
        <v>380</v>
      </c>
      <c r="R189" s="52">
        <v>3.564000129699707E-2</v>
      </c>
      <c r="S189" s="52">
        <v>4.1110001504421227E-2</v>
      </c>
    </row>
    <row r="190" spans="1:19">
      <c r="A190" t="s">
        <v>28</v>
      </c>
      <c r="B190" t="s">
        <v>412</v>
      </c>
      <c r="C190" t="s">
        <v>440</v>
      </c>
      <c r="D190" t="s">
        <v>330</v>
      </c>
      <c r="E190" t="s">
        <v>35</v>
      </c>
      <c r="F190" t="s">
        <v>36</v>
      </c>
      <c r="G190">
        <v>7</v>
      </c>
      <c r="H190" t="s">
        <v>342</v>
      </c>
      <c r="I190" t="s">
        <v>319</v>
      </c>
      <c r="J190" t="s">
        <v>322</v>
      </c>
      <c r="K190">
        <v>10</v>
      </c>
      <c r="L190" s="52">
        <v>0.18182000517845151</v>
      </c>
      <c r="M190" s="52">
        <v>0.19607999920845029</v>
      </c>
      <c r="N190">
        <v>44</v>
      </c>
      <c r="O190" s="52">
        <v>0.1260699927806854</v>
      </c>
      <c r="P190" s="52">
        <v>0.15068000555038449</v>
      </c>
      <c r="Q190">
        <v>1643</v>
      </c>
      <c r="R190" s="52">
        <v>0.15410999953746801</v>
      </c>
      <c r="S190" s="52">
        <v>0.17776000499725339</v>
      </c>
    </row>
    <row r="191" spans="1:19">
      <c r="A191" t="s">
        <v>28</v>
      </c>
      <c r="B191" t="s">
        <v>412</v>
      </c>
      <c r="C191" t="s">
        <v>440</v>
      </c>
      <c r="D191" t="s">
        <v>330</v>
      </c>
      <c r="E191" t="s">
        <v>35</v>
      </c>
      <c r="F191" t="s">
        <v>36</v>
      </c>
      <c r="G191">
        <v>7</v>
      </c>
      <c r="H191" t="s">
        <v>342</v>
      </c>
      <c r="I191" t="s">
        <v>319</v>
      </c>
      <c r="J191" t="s">
        <v>323</v>
      </c>
      <c r="K191">
        <v>6</v>
      </c>
      <c r="L191" s="52">
        <v>0.1090900003910065</v>
      </c>
      <c r="M191" s="52">
        <v>0.1176500022411346</v>
      </c>
      <c r="N191">
        <v>27</v>
      </c>
      <c r="O191" s="52">
        <v>7.7359996736049652E-2</v>
      </c>
      <c r="P191" s="52">
        <v>9.2469997704029083E-2</v>
      </c>
      <c r="Q191">
        <v>1319</v>
      </c>
      <c r="R191" s="52">
        <v>0.1237199977040291</v>
      </c>
      <c r="S191" s="52">
        <v>0.14270000159740451</v>
      </c>
    </row>
    <row r="192" spans="1:19">
      <c r="A192" t="s">
        <v>28</v>
      </c>
      <c r="B192" t="s">
        <v>412</v>
      </c>
      <c r="C192" t="s">
        <v>440</v>
      </c>
      <c r="D192" t="s">
        <v>330</v>
      </c>
      <c r="E192" t="s">
        <v>35</v>
      </c>
      <c r="F192" t="s">
        <v>36</v>
      </c>
      <c r="G192">
        <v>7</v>
      </c>
      <c r="H192" t="s">
        <v>342</v>
      </c>
      <c r="I192" t="s">
        <v>319</v>
      </c>
      <c r="J192" t="s">
        <v>354</v>
      </c>
      <c r="K192">
        <v>33</v>
      </c>
      <c r="L192" s="52">
        <v>0.60000002384185791</v>
      </c>
      <c r="M192" s="52">
        <v>0.64705997705459595</v>
      </c>
      <c r="N192">
        <v>202</v>
      </c>
      <c r="O192" s="52">
        <v>0.5788000226020813</v>
      </c>
      <c r="P192" s="52">
        <v>0.6917799711227417</v>
      </c>
      <c r="Q192">
        <v>5882</v>
      </c>
      <c r="R192" s="52">
        <v>0.55172997713088989</v>
      </c>
      <c r="S192" s="52">
        <v>0.63637000322341919</v>
      </c>
    </row>
    <row r="193" spans="1:19">
      <c r="A193" t="s">
        <v>28</v>
      </c>
      <c r="B193" t="s">
        <v>412</v>
      </c>
      <c r="C193" t="s">
        <v>440</v>
      </c>
      <c r="D193" t="s">
        <v>330</v>
      </c>
      <c r="E193" t="s">
        <v>35</v>
      </c>
      <c r="F193" t="s">
        <v>36</v>
      </c>
      <c r="G193">
        <v>7</v>
      </c>
      <c r="H193" t="s">
        <v>342</v>
      </c>
      <c r="I193" t="s">
        <v>360</v>
      </c>
      <c r="J193" t="s">
        <v>361</v>
      </c>
      <c r="K193">
        <v>4</v>
      </c>
      <c r="L193" s="52">
        <v>7.2729997336864471E-2</v>
      </c>
      <c r="N193">
        <v>57</v>
      </c>
      <c r="O193" s="52">
        <v>0.16332000494003299</v>
      </c>
      <c r="Q193">
        <v>1418</v>
      </c>
      <c r="R193" s="52">
        <v>0.13300999999046331</v>
      </c>
    </row>
    <row r="194" spans="1:19">
      <c r="A194" t="s">
        <v>28</v>
      </c>
      <c r="B194" t="s">
        <v>412</v>
      </c>
      <c r="C194" t="s">
        <v>440</v>
      </c>
      <c r="D194" t="s">
        <v>330</v>
      </c>
      <c r="E194" t="s">
        <v>35</v>
      </c>
      <c r="F194" t="s">
        <v>36</v>
      </c>
      <c r="G194">
        <v>7</v>
      </c>
      <c r="H194" t="s">
        <v>342</v>
      </c>
      <c r="I194" t="s">
        <v>360</v>
      </c>
      <c r="J194" t="s">
        <v>362</v>
      </c>
      <c r="K194">
        <v>19</v>
      </c>
      <c r="L194" s="52">
        <v>0.3454500138759613</v>
      </c>
      <c r="M194" s="52">
        <v>0.37255001068115229</v>
      </c>
      <c r="N194">
        <v>90</v>
      </c>
      <c r="O194" s="52">
        <v>0.25788000226020807</v>
      </c>
      <c r="P194" s="52">
        <v>0.30821999907493591</v>
      </c>
      <c r="Q194">
        <v>3361</v>
      </c>
      <c r="R194" s="52">
        <v>0.31525999307632452</v>
      </c>
      <c r="S194" s="52">
        <v>0.36362999677658081</v>
      </c>
    </row>
    <row r="195" spans="1:19">
      <c r="A195" t="s">
        <v>28</v>
      </c>
      <c r="B195" t="s">
        <v>412</v>
      </c>
      <c r="C195" t="s">
        <v>440</v>
      </c>
      <c r="D195" t="s">
        <v>330</v>
      </c>
      <c r="E195" t="s">
        <v>35</v>
      </c>
      <c r="F195" t="s">
        <v>36</v>
      </c>
      <c r="G195">
        <v>7</v>
      </c>
      <c r="H195" t="s">
        <v>342</v>
      </c>
      <c r="I195" t="s">
        <v>360</v>
      </c>
      <c r="J195" t="s">
        <v>354</v>
      </c>
      <c r="K195">
        <v>32</v>
      </c>
      <c r="L195" s="52">
        <v>0.58182001113891602</v>
      </c>
      <c r="M195" s="52">
        <v>0.62744998931884766</v>
      </c>
      <c r="N195">
        <v>202</v>
      </c>
      <c r="O195" s="52">
        <v>0.5788000226020813</v>
      </c>
      <c r="P195" s="52">
        <v>0.6917799711227417</v>
      </c>
      <c r="Q195">
        <v>5882</v>
      </c>
      <c r="R195" s="52">
        <v>0.55172997713088989</v>
      </c>
      <c r="S195" s="52">
        <v>0.63637000322341919</v>
      </c>
    </row>
    <row r="196" spans="1:19">
      <c r="A196" t="s">
        <v>28</v>
      </c>
      <c r="B196" t="s">
        <v>412</v>
      </c>
      <c r="C196" t="s">
        <v>440</v>
      </c>
      <c r="D196" t="s">
        <v>330</v>
      </c>
      <c r="E196" t="s">
        <v>35</v>
      </c>
      <c r="F196" t="s">
        <v>36</v>
      </c>
      <c r="G196">
        <v>7</v>
      </c>
      <c r="H196" t="s">
        <v>342</v>
      </c>
      <c r="I196" t="s">
        <v>736</v>
      </c>
      <c r="J196" t="s">
        <v>363</v>
      </c>
      <c r="K196">
        <v>12</v>
      </c>
      <c r="L196" s="52">
        <v>0.21818000078201291</v>
      </c>
      <c r="N196">
        <v>143</v>
      </c>
      <c r="O196" s="52">
        <v>0.40974000096321112</v>
      </c>
      <c r="Q196">
        <v>4131</v>
      </c>
      <c r="R196" s="52">
        <v>0.38749000430107122</v>
      </c>
    </row>
    <row r="197" spans="1:19">
      <c r="A197" t="s">
        <v>28</v>
      </c>
      <c r="B197" t="s">
        <v>412</v>
      </c>
      <c r="C197" t="s">
        <v>440</v>
      </c>
      <c r="D197" t="s">
        <v>330</v>
      </c>
      <c r="E197" t="s">
        <v>35</v>
      </c>
      <c r="F197" t="s">
        <v>36</v>
      </c>
      <c r="G197">
        <v>7</v>
      </c>
      <c r="H197" t="s">
        <v>342</v>
      </c>
      <c r="I197" t="s">
        <v>736</v>
      </c>
      <c r="J197" t="s">
        <v>364</v>
      </c>
      <c r="K197">
        <v>27</v>
      </c>
      <c r="L197" s="52">
        <v>0.49090999364852911</v>
      </c>
      <c r="M197" s="52">
        <v>0.62791001796722412</v>
      </c>
      <c r="N197">
        <v>129</v>
      </c>
      <c r="O197" s="52">
        <v>0.36963000893592829</v>
      </c>
      <c r="P197" s="52">
        <v>0.62620997428894043</v>
      </c>
      <c r="Q197">
        <v>4189</v>
      </c>
      <c r="R197" s="52">
        <v>0.39293000102043152</v>
      </c>
      <c r="S197" s="52">
        <v>0.64149999618530273</v>
      </c>
    </row>
    <row r="198" spans="1:19">
      <c r="A198" t="s">
        <v>28</v>
      </c>
      <c r="B198" t="s">
        <v>412</v>
      </c>
      <c r="C198" t="s">
        <v>440</v>
      </c>
      <c r="D198" t="s">
        <v>330</v>
      </c>
      <c r="E198" t="s">
        <v>35</v>
      </c>
      <c r="F198" t="s">
        <v>36</v>
      </c>
      <c r="G198">
        <v>7</v>
      </c>
      <c r="H198" t="s">
        <v>342</v>
      </c>
      <c r="I198" t="s">
        <v>736</v>
      </c>
      <c r="J198" t="s">
        <v>365</v>
      </c>
      <c r="K198">
        <v>14</v>
      </c>
      <c r="L198" s="52">
        <v>0.25455000996589661</v>
      </c>
      <c r="M198" s="52">
        <v>0.32558000087738043</v>
      </c>
      <c r="N198">
        <v>53</v>
      </c>
      <c r="O198" s="52">
        <v>0.1518599987030029</v>
      </c>
      <c r="P198" s="52">
        <v>0.25727999210357672</v>
      </c>
      <c r="Q198">
        <v>1316</v>
      </c>
      <c r="R198" s="52">
        <v>0.1234399974346161</v>
      </c>
      <c r="S198" s="52">
        <v>0.20152999460697171</v>
      </c>
    </row>
    <row r="199" spans="1:19">
      <c r="A199" t="s">
        <v>28</v>
      </c>
      <c r="B199" t="s">
        <v>412</v>
      </c>
      <c r="C199" t="s">
        <v>440</v>
      </c>
      <c r="D199" t="s">
        <v>330</v>
      </c>
      <c r="E199" t="s">
        <v>35</v>
      </c>
      <c r="F199" t="s">
        <v>36</v>
      </c>
      <c r="G199">
        <v>7</v>
      </c>
      <c r="H199" t="s">
        <v>342</v>
      </c>
      <c r="I199" t="s">
        <v>736</v>
      </c>
      <c r="J199" t="s">
        <v>366</v>
      </c>
      <c r="K199">
        <v>0</v>
      </c>
      <c r="L199" s="52">
        <v>0</v>
      </c>
      <c r="M199" s="52">
        <v>0</v>
      </c>
      <c r="N199">
        <v>13</v>
      </c>
      <c r="O199" s="52">
        <v>3.7250000983476639E-2</v>
      </c>
      <c r="P199" s="52">
        <v>6.3110001385211945E-2</v>
      </c>
      <c r="Q199">
        <v>566</v>
      </c>
      <c r="R199" s="52">
        <v>5.3089998662471771E-2</v>
      </c>
      <c r="S199" s="52">
        <v>8.6680002510547638E-2</v>
      </c>
    </row>
    <row r="200" spans="1:19">
      <c r="A200" t="s">
        <v>28</v>
      </c>
      <c r="B200" t="s">
        <v>412</v>
      </c>
      <c r="C200" t="s">
        <v>440</v>
      </c>
      <c r="D200" t="s">
        <v>330</v>
      </c>
      <c r="E200" t="s">
        <v>35</v>
      </c>
      <c r="F200" t="s">
        <v>36</v>
      </c>
      <c r="G200">
        <v>7</v>
      </c>
      <c r="H200" t="s">
        <v>342</v>
      </c>
      <c r="I200" t="s">
        <v>736</v>
      </c>
      <c r="J200" t="s">
        <v>367</v>
      </c>
      <c r="K200">
        <v>2</v>
      </c>
      <c r="L200" s="52">
        <v>3.63599993288517E-2</v>
      </c>
      <c r="M200" s="52">
        <v>4.6509999781847E-2</v>
      </c>
      <c r="N200">
        <v>9</v>
      </c>
      <c r="O200" s="52">
        <v>2.5790000334382061E-2</v>
      </c>
      <c r="P200" s="52">
        <v>4.3689999729394913E-2</v>
      </c>
      <c r="Q200">
        <v>367</v>
      </c>
      <c r="R200" s="52">
        <v>3.4419998526573181E-2</v>
      </c>
      <c r="S200" s="52">
        <v>5.6200001388788223E-2</v>
      </c>
    </row>
    <row r="201" spans="1:19">
      <c r="A201" t="s">
        <v>28</v>
      </c>
      <c r="B201" t="s">
        <v>412</v>
      </c>
      <c r="C201" t="s">
        <v>440</v>
      </c>
      <c r="D201" t="s">
        <v>330</v>
      </c>
      <c r="E201" t="s">
        <v>35</v>
      </c>
      <c r="F201" t="s">
        <v>36</v>
      </c>
      <c r="G201">
        <v>7</v>
      </c>
      <c r="H201" t="s">
        <v>342</v>
      </c>
      <c r="I201" t="s">
        <v>736</v>
      </c>
      <c r="J201" t="s">
        <v>368</v>
      </c>
      <c r="K201">
        <v>0</v>
      </c>
      <c r="L201" s="52">
        <v>0</v>
      </c>
      <c r="M201" s="52">
        <v>0</v>
      </c>
      <c r="N201">
        <v>2</v>
      </c>
      <c r="O201" s="52">
        <v>5.7299998588860026E-3</v>
      </c>
      <c r="P201" s="52">
        <v>9.7099998965859413E-3</v>
      </c>
      <c r="Q201">
        <v>92</v>
      </c>
      <c r="R201" s="52">
        <v>8.6300000548362732E-3</v>
      </c>
      <c r="S201" s="52">
        <v>1.4089999720454219E-2</v>
      </c>
    </row>
    <row r="202" spans="1:19">
      <c r="A202" t="s">
        <v>28</v>
      </c>
      <c r="B202" t="s">
        <v>412</v>
      </c>
      <c r="C202" t="s">
        <v>440</v>
      </c>
      <c r="D202" t="s">
        <v>330</v>
      </c>
      <c r="E202" t="s">
        <v>35</v>
      </c>
      <c r="F202" t="s">
        <v>36</v>
      </c>
      <c r="G202">
        <v>7</v>
      </c>
      <c r="H202" t="s">
        <v>342</v>
      </c>
      <c r="I202" t="s">
        <v>307</v>
      </c>
      <c r="J202" t="s">
        <v>329</v>
      </c>
      <c r="K202">
        <v>55</v>
      </c>
      <c r="L202" s="52">
        <v>1</v>
      </c>
      <c r="N202">
        <v>343</v>
      </c>
      <c r="O202" s="52">
        <v>0.98281002044677734</v>
      </c>
      <c r="Q202">
        <v>10555</v>
      </c>
      <c r="R202" s="52">
        <v>0.99005997180938721</v>
      </c>
    </row>
    <row r="203" spans="1:19">
      <c r="A203" t="s">
        <v>28</v>
      </c>
      <c r="B203" t="s">
        <v>412</v>
      </c>
      <c r="C203" t="s">
        <v>440</v>
      </c>
      <c r="D203" t="s">
        <v>330</v>
      </c>
      <c r="E203" t="s">
        <v>35</v>
      </c>
      <c r="F203" t="s">
        <v>36</v>
      </c>
      <c r="G203">
        <v>7</v>
      </c>
      <c r="H203" t="s">
        <v>342</v>
      </c>
      <c r="I203" t="s">
        <v>307</v>
      </c>
      <c r="J203" t="s">
        <v>309</v>
      </c>
      <c r="K203">
        <v>0</v>
      </c>
      <c r="L203" s="52">
        <v>0</v>
      </c>
      <c r="N203">
        <v>6</v>
      </c>
      <c r="O203" s="52">
        <v>1.7190000042319301E-2</v>
      </c>
      <c r="Q203">
        <v>106</v>
      </c>
      <c r="R203" s="52">
        <v>9.9400002509355545E-3</v>
      </c>
    </row>
    <row r="204" spans="1:19">
      <c r="A204" t="s">
        <v>28</v>
      </c>
      <c r="B204" t="s">
        <v>412</v>
      </c>
      <c r="C204" t="s">
        <v>440</v>
      </c>
      <c r="D204" t="s">
        <v>330</v>
      </c>
      <c r="E204" t="s">
        <v>35</v>
      </c>
      <c r="F204" t="s">
        <v>36</v>
      </c>
      <c r="G204">
        <v>7</v>
      </c>
      <c r="H204" t="s">
        <v>342</v>
      </c>
      <c r="I204" t="s">
        <v>737</v>
      </c>
      <c r="J204" t="s">
        <v>310</v>
      </c>
      <c r="K204">
        <v>12</v>
      </c>
      <c r="L204" s="52">
        <v>0.21818000078201291</v>
      </c>
      <c r="N204">
        <v>102</v>
      </c>
      <c r="O204" s="52">
        <v>0.29225999116897577</v>
      </c>
      <c r="Q204">
        <v>1888</v>
      </c>
      <c r="R204" s="52">
        <v>0.17709000408649439</v>
      </c>
    </row>
    <row r="205" spans="1:19">
      <c r="A205" t="s">
        <v>28</v>
      </c>
      <c r="B205" t="s">
        <v>412</v>
      </c>
      <c r="C205" t="s">
        <v>440</v>
      </c>
      <c r="D205" t="s">
        <v>330</v>
      </c>
      <c r="E205" t="s">
        <v>35</v>
      </c>
      <c r="F205" t="s">
        <v>36</v>
      </c>
      <c r="G205">
        <v>7</v>
      </c>
      <c r="H205" t="s">
        <v>342</v>
      </c>
      <c r="I205" t="s">
        <v>737</v>
      </c>
      <c r="J205" t="s">
        <v>16</v>
      </c>
      <c r="K205">
        <v>19</v>
      </c>
      <c r="L205" s="52">
        <v>0.3454500138759613</v>
      </c>
      <c r="N205">
        <v>71</v>
      </c>
      <c r="O205" s="52">
        <v>0.20343999564647669</v>
      </c>
      <c r="Q205">
        <v>2164</v>
      </c>
      <c r="R205" s="52">
        <v>0.2029799968004227</v>
      </c>
    </row>
    <row r="206" spans="1:19">
      <c r="A206" t="s">
        <v>28</v>
      </c>
      <c r="B206" t="s">
        <v>412</v>
      </c>
      <c r="C206" t="s">
        <v>440</v>
      </c>
      <c r="D206" t="s">
        <v>330</v>
      </c>
      <c r="E206" t="s">
        <v>35</v>
      </c>
      <c r="F206" t="s">
        <v>36</v>
      </c>
      <c r="G206">
        <v>7</v>
      </c>
      <c r="H206" t="s">
        <v>342</v>
      </c>
      <c r="I206" t="s">
        <v>737</v>
      </c>
      <c r="J206" t="s">
        <v>17</v>
      </c>
      <c r="K206">
        <v>12</v>
      </c>
      <c r="L206" s="52">
        <v>0.21818000078201291</v>
      </c>
      <c r="N206">
        <v>69</v>
      </c>
      <c r="O206" s="52">
        <v>0.1977100074291229</v>
      </c>
      <c r="Q206">
        <v>2220</v>
      </c>
      <c r="R206" s="52">
        <v>0.20824000239372251</v>
      </c>
    </row>
    <row r="207" spans="1:19">
      <c r="A207" t="s">
        <v>28</v>
      </c>
      <c r="B207" t="s">
        <v>412</v>
      </c>
      <c r="C207" t="s">
        <v>440</v>
      </c>
      <c r="D207" t="s">
        <v>330</v>
      </c>
      <c r="E207" t="s">
        <v>35</v>
      </c>
      <c r="F207" t="s">
        <v>36</v>
      </c>
      <c r="G207">
        <v>7</v>
      </c>
      <c r="H207" t="s">
        <v>342</v>
      </c>
      <c r="I207" t="s">
        <v>737</v>
      </c>
      <c r="J207" t="s">
        <v>18</v>
      </c>
      <c r="K207">
        <v>7</v>
      </c>
      <c r="L207" s="52">
        <v>0.1272699981927872</v>
      </c>
      <c r="N207">
        <v>55</v>
      </c>
      <c r="O207" s="52">
        <v>0.15759000182151789</v>
      </c>
      <c r="Q207">
        <v>2174</v>
      </c>
      <c r="R207" s="52">
        <v>0.20392000675201419</v>
      </c>
    </row>
    <row r="208" spans="1:19">
      <c r="A208" t="s">
        <v>28</v>
      </c>
      <c r="B208" t="s">
        <v>412</v>
      </c>
      <c r="C208" t="s">
        <v>440</v>
      </c>
      <c r="D208" t="s">
        <v>330</v>
      </c>
      <c r="E208" t="s">
        <v>35</v>
      </c>
      <c r="F208" t="s">
        <v>36</v>
      </c>
      <c r="G208">
        <v>7</v>
      </c>
      <c r="H208" t="s">
        <v>342</v>
      </c>
      <c r="I208" t="s">
        <v>737</v>
      </c>
      <c r="J208" t="s">
        <v>311</v>
      </c>
      <c r="K208">
        <v>5</v>
      </c>
      <c r="L208" s="52">
        <v>9.0910002589225769E-2</v>
      </c>
      <c r="N208">
        <v>52</v>
      </c>
      <c r="O208" s="52">
        <v>0.14900000393390661</v>
      </c>
      <c r="Q208">
        <v>2215</v>
      </c>
      <c r="R208" s="52">
        <v>0.20777000486850741</v>
      </c>
    </row>
    <row r="209" spans="1:19">
      <c r="A209" t="s">
        <v>28</v>
      </c>
      <c r="B209" t="s">
        <v>412</v>
      </c>
      <c r="C209" t="s">
        <v>440</v>
      </c>
      <c r="D209" t="s">
        <v>330</v>
      </c>
      <c r="E209" t="s">
        <v>35</v>
      </c>
      <c r="F209" t="s">
        <v>36</v>
      </c>
      <c r="G209">
        <v>7</v>
      </c>
      <c r="H209" t="s">
        <v>342</v>
      </c>
      <c r="I209" t="s">
        <v>312</v>
      </c>
      <c r="J209" t="s">
        <v>313</v>
      </c>
      <c r="K209">
        <v>36</v>
      </c>
      <c r="L209" s="52">
        <v>0.65455001592636108</v>
      </c>
      <c r="M209" s="52">
        <v>0.66667002439498901</v>
      </c>
      <c r="N209">
        <v>202</v>
      </c>
      <c r="O209" s="52">
        <v>0.5788000226020813</v>
      </c>
      <c r="P209" s="52">
        <v>0.59237998723983765</v>
      </c>
      <c r="Q209">
        <v>6420</v>
      </c>
      <c r="R209" s="52">
        <v>0.60219001770019531</v>
      </c>
      <c r="S209" s="52">
        <v>0.61465001106262207</v>
      </c>
    </row>
    <row r="210" spans="1:19">
      <c r="A210" t="s">
        <v>28</v>
      </c>
      <c r="B210" t="s">
        <v>412</v>
      </c>
      <c r="C210" t="s">
        <v>440</v>
      </c>
      <c r="D210" t="s">
        <v>330</v>
      </c>
      <c r="E210" t="s">
        <v>35</v>
      </c>
      <c r="F210" t="s">
        <v>36</v>
      </c>
      <c r="G210">
        <v>7</v>
      </c>
      <c r="H210" t="s">
        <v>342</v>
      </c>
      <c r="I210" t="s">
        <v>312</v>
      </c>
      <c r="J210" t="s">
        <v>314</v>
      </c>
      <c r="K210">
        <v>2</v>
      </c>
      <c r="L210" s="52">
        <v>3.63599993288517E-2</v>
      </c>
      <c r="M210" s="52">
        <v>3.7039998918771737E-2</v>
      </c>
      <c r="N210">
        <v>52</v>
      </c>
      <c r="O210" s="52">
        <v>0.14900000393390661</v>
      </c>
      <c r="P210" s="52">
        <v>0.15249000489711759</v>
      </c>
      <c r="Q210">
        <v>1473</v>
      </c>
      <c r="R210" s="52">
        <v>0.13817000389099121</v>
      </c>
      <c r="S210" s="52">
        <v>0.14101999998092651</v>
      </c>
    </row>
    <row r="211" spans="1:19">
      <c r="A211" t="s">
        <v>28</v>
      </c>
      <c r="B211" t="s">
        <v>412</v>
      </c>
      <c r="C211" t="s">
        <v>440</v>
      </c>
      <c r="D211" t="s">
        <v>330</v>
      </c>
      <c r="E211" t="s">
        <v>35</v>
      </c>
      <c r="F211" t="s">
        <v>36</v>
      </c>
      <c r="G211">
        <v>7</v>
      </c>
      <c r="H211" t="s">
        <v>342</v>
      </c>
      <c r="I211" t="s">
        <v>312</v>
      </c>
      <c r="J211" t="s">
        <v>315</v>
      </c>
      <c r="K211">
        <v>5</v>
      </c>
      <c r="L211" s="52">
        <v>9.0910002589225769E-2</v>
      </c>
      <c r="M211" s="52">
        <v>9.2589996755123138E-2</v>
      </c>
      <c r="N211">
        <v>40</v>
      </c>
      <c r="O211" s="52">
        <v>0.1146100014448166</v>
      </c>
      <c r="P211" s="52">
        <v>0.11729999631643299</v>
      </c>
      <c r="Q211">
        <v>1374</v>
      </c>
      <c r="R211" s="52">
        <v>0.12887999415397641</v>
      </c>
      <c r="S211" s="52">
        <v>0.13154999911785131</v>
      </c>
    </row>
    <row r="212" spans="1:19">
      <c r="A212" t="s">
        <v>28</v>
      </c>
      <c r="B212" t="s">
        <v>412</v>
      </c>
      <c r="C212" t="s">
        <v>440</v>
      </c>
      <c r="D212" t="s">
        <v>330</v>
      </c>
      <c r="E212" t="s">
        <v>35</v>
      </c>
      <c r="F212" t="s">
        <v>36</v>
      </c>
      <c r="G212">
        <v>7</v>
      </c>
      <c r="H212" t="s">
        <v>342</v>
      </c>
      <c r="I212" t="s">
        <v>312</v>
      </c>
      <c r="J212" t="s">
        <v>373</v>
      </c>
      <c r="K212">
        <v>1</v>
      </c>
      <c r="L212" s="52">
        <v>1.817999966442585E-2</v>
      </c>
      <c r="N212">
        <v>8</v>
      </c>
      <c r="O212" s="52">
        <v>2.2919999435544011E-2</v>
      </c>
      <c r="Q212">
        <v>216</v>
      </c>
      <c r="R212" s="52">
        <v>2.0260000601410869E-2</v>
      </c>
    </row>
    <row r="213" spans="1:19">
      <c r="A213" t="s">
        <v>28</v>
      </c>
      <c r="B213" t="s">
        <v>412</v>
      </c>
      <c r="C213" t="s">
        <v>440</v>
      </c>
      <c r="D213" t="s">
        <v>330</v>
      </c>
      <c r="E213" t="s">
        <v>35</v>
      </c>
      <c r="F213" t="s">
        <v>36</v>
      </c>
      <c r="G213">
        <v>7</v>
      </c>
      <c r="H213" t="s">
        <v>342</v>
      </c>
      <c r="I213" t="s">
        <v>312</v>
      </c>
      <c r="J213" t="s">
        <v>316</v>
      </c>
      <c r="K213">
        <v>11</v>
      </c>
      <c r="L213" s="52">
        <v>0.20000000298023221</v>
      </c>
      <c r="M213" s="52">
        <v>0.20370000600814819</v>
      </c>
      <c r="N213">
        <v>47</v>
      </c>
      <c r="O213" s="52">
        <v>0.13467000424861911</v>
      </c>
      <c r="P213" s="52">
        <v>0.13783000409603119</v>
      </c>
      <c r="Q213">
        <v>1178</v>
      </c>
      <c r="R213" s="52">
        <v>0.1105000004172325</v>
      </c>
      <c r="S213" s="52">
        <v>0.1127799972891808</v>
      </c>
    </row>
    <row r="214" spans="1:19">
      <c r="A214" t="s">
        <v>28</v>
      </c>
      <c r="B214" t="s">
        <v>412</v>
      </c>
      <c r="C214" t="s">
        <v>440</v>
      </c>
      <c r="D214" t="s">
        <v>330</v>
      </c>
      <c r="E214" t="s">
        <v>37</v>
      </c>
      <c r="F214" t="s">
        <v>38</v>
      </c>
      <c r="G214">
        <v>13</v>
      </c>
      <c r="H214" t="s">
        <v>333</v>
      </c>
      <c r="I214" t="s">
        <v>326</v>
      </c>
      <c r="J214" t="s">
        <v>289</v>
      </c>
      <c r="K214">
        <v>0</v>
      </c>
      <c r="L214" s="52">
        <v>0</v>
      </c>
      <c r="N214">
        <v>2</v>
      </c>
      <c r="O214" s="52">
        <v>5.6699998676776886E-3</v>
      </c>
      <c r="Q214">
        <v>78</v>
      </c>
      <c r="R214" s="52">
        <v>7.3199998587369919E-3</v>
      </c>
    </row>
    <row r="215" spans="1:19">
      <c r="A215" t="s">
        <v>28</v>
      </c>
      <c r="B215" t="s">
        <v>412</v>
      </c>
      <c r="C215" t="s">
        <v>440</v>
      </c>
      <c r="D215" t="s">
        <v>330</v>
      </c>
      <c r="E215" t="s">
        <v>37</v>
      </c>
      <c r="F215" t="s">
        <v>38</v>
      </c>
      <c r="G215">
        <v>13</v>
      </c>
      <c r="H215" t="s">
        <v>333</v>
      </c>
      <c r="I215" t="s">
        <v>326</v>
      </c>
      <c r="J215" t="s">
        <v>290</v>
      </c>
      <c r="K215">
        <v>25</v>
      </c>
      <c r="L215" s="52">
        <v>9.8430000245571136E-2</v>
      </c>
      <c r="N215">
        <v>34</v>
      </c>
      <c r="O215" s="52">
        <v>9.6320003271102905E-2</v>
      </c>
      <c r="Q215">
        <v>542</v>
      </c>
      <c r="R215" s="52">
        <v>5.0840001553297043E-2</v>
      </c>
    </row>
    <row r="216" spans="1:19">
      <c r="A216" t="s">
        <v>28</v>
      </c>
      <c r="B216" t="s">
        <v>412</v>
      </c>
      <c r="C216" t="s">
        <v>440</v>
      </c>
      <c r="D216" t="s">
        <v>330</v>
      </c>
      <c r="E216" t="s">
        <v>37</v>
      </c>
      <c r="F216" t="s">
        <v>38</v>
      </c>
      <c r="G216">
        <v>13</v>
      </c>
      <c r="H216" t="s">
        <v>333</v>
      </c>
      <c r="I216" t="s">
        <v>326</v>
      </c>
      <c r="J216" t="s">
        <v>291</v>
      </c>
      <c r="K216">
        <v>45</v>
      </c>
      <c r="L216" s="52">
        <v>0.17716999351978299</v>
      </c>
      <c r="N216">
        <v>56</v>
      </c>
      <c r="O216" s="52">
        <v>0.1586399972438812</v>
      </c>
      <c r="Q216">
        <v>1332</v>
      </c>
      <c r="R216" s="52">
        <v>0.124940000474453</v>
      </c>
    </row>
    <row r="217" spans="1:19">
      <c r="A217" t="s">
        <v>28</v>
      </c>
      <c r="B217" t="s">
        <v>412</v>
      </c>
      <c r="C217" t="s">
        <v>440</v>
      </c>
      <c r="D217" t="s">
        <v>330</v>
      </c>
      <c r="E217" t="s">
        <v>37</v>
      </c>
      <c r="F217" t="s">
        <v>38</v>
      </c>
      <c r="G217">
        <v>13</v>
      </c>
      <c r="H217" t="s">
        <v>333</v>
      </c>
      <c r="I217" t="s">
        <v>326</v>
      </c>
      <c r="J217" t="s">
        <v>292</v>
      </c>
      <c r="K217">
        <v>62</v>
      </c>
      <c r="L217" s="52">
        <v>0.2440900057554245</v>
      </c>
      <c r="N217">
        <v>84</v>
      </c>
      <c r="O217" s="52">
        <v>0.23795999586582181</v>
      </c>
      <c r="Q217">
        <v>2022</v>
      </c>
      <c r="R217" s="52">
        <v>0.18965999782085419</v>
      </c>
    </row>
    <row r="218" spans="1:19">
      <c r="A218" t="s">
        <v>28</v>
      </c>
      <c r="B218" t="s">
        <v>412</v>
      </c>
      <c r="C218" t="s">
        <v>440</v>
      </c>
      <c r="D218" t="s">
        <v>330</v>
      </c>
      <c r="E218" t="s">
        <v>37</v>
      </c>
      <c r="F218" t="s">
        <v>38</v>
      </c>
      <c r="G218">
        <v>13</v>
      </c>
      <c r="H218" t="s">
        <v>333</v>
      </c>
      <c r="I218" t="s">
        <v>326</v>
      </c>
      <c r="J218" t="s">
        <v>293</v>
      </c>
      <c r="K218">
        <v>44</v>
      </c>
      <c r="L218" s="52">
        <v>0.17323000729084009</v>
      </c>
      <c r="N218">
        <v>65</v>
      </c>
      <c r="O218" s="52">
        <v>0.1841399967670441</v>
      </c>
      <c r="Q218">
        <v>1958</v>
      </c>
      <c r="R218" s="52">
        <v>0.18366000056266779</v>
      </c>
    </row>
    <row r="219" spans="1:19">
      <c r="A219" t="s">
        <v>28</v>
      </c>
      <c r="B219" t="s">
        <v>412</v>
      </c>
      <c r="C219" t="s">
        <v>440</v>
      </c>
      <c r="D219" t="s">
        <v>330</v>
      </c>
      <c r="E219" t="s">
        <v>37</v>
      </c>
      <c r="F219" t="s">
        <v>38</v>
      </c>
      <c r="G219">
        <v>13</v>
      </c>
      <c r="H219" t="s">
        <v>333</v>
      </c>
      <c r="I219" t="s">
        <v>326</v>
      </c>
      <c r="J219" t="s">
        <v>294</v>
      </c>
      <c r="K219">
        <v>44</v>
      </c>
      <c r="L219" s="52">
        <v>0.17323000729084009</v>
      </c>
      <c r="N219">
        <v>63</v>
      </c>
      <c r="O219" s="52">
        <v>0.17847000062465671</v>
      </c>
      <c r="Q219">
        <v>2528</v>
      </c>
      <c r="R219" s="52">
        <v>0.2371300011873245</v>
      </c>
    </row>
    <row r="220" spans="1:19">
      <c r="A220" t="s">
        <v>28</v>
      </c>
      <c r="B220" t="s">
        <v>412</v>
      </c>
      <c r="C220" t="s">
        <v>440</v>
      </c>
      <c r="D220" t="s">
        <v>330</v>
      </c>
      <c r="E220" t="s">
        <v>37</v>
      </c>
      <c r="F220" t="s">
        <v>38</v>
      </c>
      <c r="G220">
        <v>13</v>
      </c>
      <c r="H220" t="s">
        <v>333</v>
      </c>
      <c r="I220" t="s">
        <v>326</v>
      </c>
      <c r="J220" t="s">
        <v>295</v>
      </c>
      <c r="K220">
        <v>34</v>
      </c>
      <c r="L220" s="52">
        <v>0.13386000692844391</v>
      </c>
      <c r="N220">
        <v>49</v>
      </c>
      <c r="O220" s="52">
        <v>0.1388099938631058</v>
      </c>
      <c r="Q220">
        <v>2201</v>
      </c>
      <c r="R220" s="52">
        <v>0.20645000040531161</v>
      </c>
    </row>
    <row r="221" spans="1:19">
      <c r="A221" t="s">
        <v>28</v>
      </c>
      <c r="B221" t="s">
        <v>412</v>
      </c>
      <c r="C221" t="s">
        <v>440</v>
      </c>
      <c r="D221" t="s">
        <v>330</v>
      </c>
      <c r="E221" t="s">
        <v>37</v>
      </c>
      <c r="F221" t="s">
        <v>38</v>
      </c>
      <c r="G221">
        <v>13</v>
      </c>
      <c r="H221" t="s">
        <v>333</v>
      </c>
      <c r="I221" t="s">
        <v>359</v>
      </c>
      <c r="J221" t="s">
        <v>14</v>
      </c>
      <c r="K221">
        <v>176</v>
      </c>
      <c r="L221" s="52">
        <v>0.69291001558303833</v>
      </c>
      <c r="M221" s="52">
        <v>0.7154499888420105</v>
      </c>
      <c r="N221">
        <v>248</v>
      </c>
      <c r="O221" s="52">
        <v>0.70254999399185181</v>
      </c>
      <c r="P221" s="52">
        <v>0.71884000301361084</v>
      </c>
      <c r="Q221">
        <v>7648</v>
      </c>
      <c r="R221" s="52">
        <v>0.71737998723983765</v>
      </c>
      <c r="S221" s="52">
        <v>0.73221999406814575</v>
      </c>
    </row>
    <row r="222" spans="1:19">
      <c r="A222" t="s">
        <v>28</v>
      </c>
      <c r="B222" t="s">
        <v>412</v>
      </c>
      <c r="C222" t="s">
        <v>440</v>
      </c>
      <c r="D222" t="s">
        <v>330</v>
      </c>
      <c r="E222" t="s">
        <v>37</v>
      </c>
      <c r="F222" t="s">
        <v>38</v>
      </c>
      <c r="G222">
        <v>13</v>
      </c>
      <c r="H222" t="s">
        <v>333</v>
      </c>
      <c r="I222" t="s">
        <v>359</v>
      </c>
      <c r="J222" t="s">
        <v>15</v>
      </c>
      <c r="K222">
        <v>32</v>
      </c>
      <c r="L222" s="52">
        <v>0.12598000466823581</v>
      </c>
      <c r="M222" s="52">
        <v>0.13007999956607821</v>
      </c>
      <c r="N222">
        <v>45</v>
      </c>
      <c r="O222" s="52">
        <v>0.12748000025749209</v>
      </c>
      <c r="P222" s="52">
        <v>0.13042999804019931</v>
      </c>
      <c r="Q222">
        <v>1582</v>
      </c>
      <c r="R222" s="52">
        <v>0.14838999509811401</v>
      </c>
      <c r="S222" s="52">
        <v>0.1514600068330765</v>
      </c>
    </row>
    <row r="223" spans="1:19">
      <c r="A223" t="s">
        <v>28</v>
      </c>
      <c r="B223" t="s">
        <v>412</v>
      </c>
      <c r="C223" t="s">
        <v>440</v>
      </c>
      <c r="D223" t="s">
        <v>330</v>
      </c>
      <c r="E223" t="s">
        <v>37</v>
      </c>
      <c r="F223" t="s">
        <v>38</v>
      </c>
      <c r="G223">
        <v>13</v>
      </c>
      <c r="H223" t="s">
        <v>333</v>
      </c>
      <c r="I223" t="s">
        <v>359</v>
      </c>
      <c r="J223" t="s">
        <v>317</v>
      </c>
      <c r="K223">
        <v>38</v>
      </c>
      <c r="L223" s="52">
        <v>0.1496099978685379</v>
      </c>
      <c r="M223" s="52">
        <v>0.15446999669075009</v>
      </c>
      <c r="N223">
        <v>52</v>
      </c>
      <c r="O223" s="52">
        <v>0.14731000363826749</v>
      </c>
      <c r="P223" s="52">
        <v>0.15072000026702881</v>
      </c>
      <c r="Q223">
        <v>1215</v>
      </c>
      <c r="R223" s="52">
        <v>0.1139699965715408</v>
      </c>
      <c r="S223" s="52">
        <v>0.1163199990987778</v>
      </c>
    </row>
    <row r="224" spans="1:19">
      <c r="A224" t="s">
        <v>28</v>
      </c>
      <c r="B224" t="s">
        <v>412</v>
      </c>
      <c r="C224" t="s">
        <v>440</v>
      </c>
      <c r="D224" t="s">
        <v>330</v>
      </c>
      <c r="E224" t="s">
        <v>37</v>
      </c>
      <c r="F224" t="s">
        <v>38</v>
      </c>
      <c r="G224">
        <v>13</v>
      </c>
      <c r="H224" t="s">
        <v>333</v>
      </c>
      <c r="I224" t="s">
        <v>359</v>
      </c>
      <c r="J224" t="s">
        <v>270</v>
      </c>
      <c r="K224">
        <v>8</v>
      </c>
      <c r="L224" s="52">
        <v>3.1500000506639481E-2</v>
      </c>
      <c r="N224">
        <v>8</v>
      </c>
      <c r="O224" s="52">
        <v>2.2660000249743462E-2</v>
      </c>
      <c r="Q224">
        <v>216</v>
      </c>
      <c r="R224" s="52">
        <v>2.0260000601410869E-2</v>
      </c>
    </row>
    <row r="225" spans="1:19">
      <c r="A225" t="s">
        <v>28</v>
      </c>
      <c r="B225" t="s">
        <v>412</v>
      </c>
      <c r="C225" t="s">
        <v>440</v>
      </c>
      <c r="D225" t="s">
        <v>330</v>
      </c>
      <c r="E225" t="s">
        <v>37</v>
      </c>
      <c r="F225" t="s">
        <v>38</v>
      </c>
      <c r="G225">
        <v>13</v>
      </c>
      <c r="H225" t="s">
        <v>333</v>
      </c>
      <c r="I225" t="s">
        <v>325</v>
      </c>
      <c r="J225" t="s">
        <v>302</v>
      </c>
      <c r="K225">
        <v>69</v>
      </c>
      <c r="L225" s="52">
        <v>0.27164998650550842</v>
      </c>
      <c r="N225">
        <v>106</v>
      </c>
      <c r="O225" s="52">
        <v>0.30028000473976141</v>
      </c>
      <c r="Q225">
        <v>3494</v>
      </c>
      <c r="R225" s="52">
        <v>0.32774001359939581</v>
      </c>
    </row>
    <row r="226" spans="1:19">
      <c r="A226" t="s">
        <v>28</v>
      </c>
      <c r="B226" t="s">
        <v>412</v>
      </c>
      <c r="C226" t="s">
        <v>440</v>
      </c>
      <c r="D226" t="s">
        <v>330</v>
      </c>
      <c r="E226" t="s">
        <v>37</v>
      </c>
      <c r="F226" t="s">
        <v>38</v>
      </c>
      <c r="G226">
        <v>13</v>
      </c>
      <c r="H226" t="s">
        <v>333</v>
      </c>
      <c r="I226" t="s">
        <v>325</v>
      </c>
      <c r="J226" t="s">
        <v>303</v>
      </c>
      <c r="K226">
        <v>54</v>
      </c>
      <c r="L226" s="52">
        <v>0.2125999927520752</v>
      </c>
      <c r="N226">
        <v>79</v>
      </c>
      <c r="O226" s="52">
        <v>0.223800003528595</v>
      </c>
      <c r="Q226">
        <v>3387</v>
      </c>
      <c r="R226" s="52">
        <v>0.31769999861717219</v>
      </c>
    </row>
    <row r="227" spans="1:19">
      <c r="A227" t="s">
        <v>28</v>
      </c>
      <c r="B227" t="s">
        <v>412</v>
      </c>
      <c r="C227" t="s">
        <v>440</v>
      </c>
      <c r="D227" t="s">
        <v>330</v>
      </c>
      <c r="E227" t="s">
        <v>37</v>
      </c>
      <c r="F227" t="s">
        <v>38</v>
      </c>
      <c r="G227">
        <v>13</v>
      </c>
      <c r="H227" t="s">
        <v>333</v>
      </c>
      <c r="I227" t="s">
        <v>325</v>
      </c>
      <c r="J227" t="s">
        <v>304</v>
      </c>
      <c r="K227">
        <v>131</v>
      </c>
      <c r="L227" s="52">
        <v>0.51574999094009399</v>
      </c>
      <c r="N227">
        <v>168</v>
      </c>
      <c r="O227" s="52">
        <v>0.47591999173164368</v>
      </c>
      <c r="Q227">
        <v>3780</v>
      </c>
      <c r="R227" s="52">
        <v>0.35455998778343201</v>
      </c>
    </row>
    <row r="228" spans="1:19">
      <c r="A228" t="s">
        <v>28</v>
      </c>
      <c r="B228" t="s">
        <v>412</v>
      </c>
      <c r="C228" t="s">
        <v>440</v>
      </c>
      <c r="D228" t="s">
        <v>330</v>
      </c>
      <c r="E228" t="s">
        <v>37</v>
      </c>
      <c r="F228" t="s">
        <v>38</v>
      </c>
      <c r="G228">
        <v>13</v>
      </c>
      <c r="H228" t="s">
        <v>333</v>
      </c>
      <c r="I228" t="s">
        <v>349</v>
      </c>
      <c r="J228" t="s">
        <v>350</v>
      </c>
      <c r="K228">
        <v>14</v>
      </c>
      <c r="L228" s="52">
        <v>5.5119998753070831E-2</v>
      </c>
      <c r="M228" s="52">
        <v>6.2219999730587013E-2</v>
      </c>
      <c r="N228">
        <v>25</v>
      </c>
      <c r="O228" s="52">
        <v>7.0819996297359467E-2</v>
      </c>
      <c r="P228" s="52">
        <v>8.5620000958442688E-2</v>
      </c>
      <c r="Q228">
        <v>745</v>
      </c>
      <c r="R228" s="52">
        <v>6.9880001246929169E-2</v>
      </c>
      <c r="S228" s="52">
        <v>8.060000091791153E-2</v>
      </c>
    </row>
    <row r="229" spans="1:19">
      <c r="A229" t="s">
        <v>28</v>
      </c>
      <c r="B229" t="s">
        <v>412</v>
      </c>
      <c r="C229" t="s">
        <v>440</v>
      </c>
      <c r="D229" t="s">
        <v>330</v>
      </c>
      <c r="E229" t="s">
        <v>37</v>
      </c>
      <c r="F229" t="s">
        <v>38</v>
      </c>
      <c r="G229">
        <v>13</v>
      </c>
      <c r="H229" t="s">
        <v>333</v>
      </c>
      <c r="I229" t="s">
        <v>349</v>
      </c>
      <c r="J229" t="s">
        <v>351</v>
      </c>
      <c r="K229">
        <v>175</v>
      </c>
      <c r="L229" s="52">
        <v>0.68897998332977295</v>
      </c>
      <c r="M229" s="52">
        <v>0.77777999639511108</v>
      </c>
      <c r="N229">
        <v>209</v>
      </c>
      <c r="O229" s="52">
        <v>0.59206998348236084</v>
      </c>
      <c r="P229" s="52">
        <v>0.71574997901916504</v>
      </c>
      <c r="Q229">
        <v>5882</v>
      </c>
      <c r="R229" s="52">
        <v>0.55172997713088989</v>
      </c>
      <c r="S229" s="52">
        <v>0.63637000322341919</v>
      </c>
    </row>
    <row r="230" spans="1:19">
      <c r="A230" t="s">
        <v>28</v>
      </c>
      <c r="B230" t="s">
        <v>412</v>
      </c>
      <c r="C230" t="s">
        <v>440</v>
      </c>
      <c r="D230" t="s">
        <v>330</v>
      </c>
      <c r="E230" t="s">
        <v>37</v>
      </c>
      <c r="F230" t="s">
        <v>38</v>
      </c>
      <c r="G230">
        <v>13</v>
      </c>
      <c r="H230" t="s">
        <v>333</v>
      </c>
      <c r="I230" t="s">
        <v>349</v>
      </c>
      <c r="J230" t="s">
        <v>352</v>
      </c>
      <c r="K230">
        <v>2</v>
      </c>
      <c r="L230" s="52">
        <v>7.8699998557567596E-3</v>
      </c>
      <c r="M230" s="52">
        <v>8.8900001719594002E-3</v>
      </c>
      <c r="N230">
        <v>2</v>
      </c>
      <c r="O230" s="52">
        <v>5.6699998676776886E-3</v>
      </c>
      <c r="P230" s="52">
        <v>6.8500000052154064E-3</v>
      </c>
      <c r="Q230">
        <v>19</v>
      </c>
      <c r="R230" s="52">
        <v>1.780000049620867E-3</v>
      </c>
      <c r="S230" s="52">
        <v>2.0600000862032179E-3</v>
      </c>
    </row>
    <row r="231" spans="1:19">
      <c r="A231" t="s">
        <v>28</v>
      </c>
      <c r="B231" t="s">
        <v>412</v>
      </c>
      <c r="C231" t="s">
        <v>440</v>
      </c>
      <c r="D231" t="s">
        <v>330</v>
      </c>
      <c r="E231" t="s">
        <v>37</v>
      </c>
      <c r="F231" t="s">
        <v>38</v>
      </c>
      <c r="G231">
        <v>13</v>
      </c>
      <c r="H231" t="s">
        <v>333</v>
      </c>
      <c r="I231" t="s">
        <v>349</v>
      </c>
      <c r="J231" t="s">
        <v>353</v>
      </c>
      <c r="K231">
        <v>34</v>
      </c>
      <c r="L231" s="52">
        <v>0.13386000692844391</v>
      </c>
      <c r="M231" s="52">
        <v>0.15110999345779419</v>
      </c>
      <c r="N231">
        <v>56</v>
      </c>
      <c r="O231" s="52">
        <v>0.1586399972438812</v>
      </c>
      <c r="P231" s="52">
        <v>0.19178000092506409</v>
      </c>
      <c r="Q231">
        <v>2597</v>
      </c>
      <c r="R231" s="52">
        <v>0.24359999597072601</v>
      </c>
      <c r="S231" s="52">
        <v>0.2809700071811676</v>
      </c>
    </row>
    <row r="232" spans="1:19">
      <c r="A232" t="s">
        <v>28</v>
      </c>
      <c r="B232" t="s">
        <v>412</v>
      </c>
      <c r="C232" t="s">
        <v>440</v>
      </c>
      <c r="D232" t="s">
        <v>330</v>
      </c>
      <c r="E232" t="s">
        <v>37</v>
      </c>
      <c r="F232" t="s">
        <v>38</v>
      </c>
      <c r="G232">
        <v>13</v>
      </c>
      <c r="H232" t="s">
        <v>333</v>
      </c>
      <c r="I232" t="s">
        <v>349</v>
      </c>
      <c r="J232" t="s">
        <v>355</v>
      </c>
      <c r="K232">
        <v>29</v>
      </c>
      <c r="L232" s="52">
        <v>0.1141699999570847</v>
      </c>
      <c r="N232">
        <v>61</v>
      </c>
      <c r="O232" s="52">
        <v>0.17280000448226929</v>
      </c>
      <c r="Q232">
        <v>1418</v>
      </c>
      <c r="R232" s="52">
        <v>0.13300999999046331</v>
      </c>
    </row>
    <row r="233" spans="1:19">
      <c r="A233" t="s">
        <v>28</v>
      </c>
      <c r="B233" t="s">
        <v>412</v>
      </c>
      <c r="C233" t="s">
        <v>440</v>
      </c>
      <c r="D233" t="s">
        <v>330</v>
      </c>
      <c r="E233" t="s">
        <v>37</v>
      </c>
      <c r="F233" t="s">
        <v>38</v>
      </c>
      <c r="G233">
        <v>13</v>
      </c>
      <c r="H233" t="s">
        <v>333</v>
      </c>
      <c r="I233" t="s">
        <v>734</v>
      </c>
      <c r="J233" t="s">
        <v>299</v>
      </c>
      <c r="K233">
        <v>52</v>
      </c>
      <c r="L233" s="52">
        <v>0.20472000539302829</v>
      </c>
      <c r="M233" s="52">
        <v>0.20883999764919281</v>
      </c>
      <c r="N233">
        <v>62</v>
      </c>
      <c r="O233" s="52">
        <v>0.17564000189304349</v>
      </c>
      <c r="P233" s="52">
        <v>0.1786700040102005</v>
      </c>
      <c r="Q233">
        <v>463</v>
      </c>
      <c r="R233" s="52">
        <v>4.343000054359436E-2</v>
      </c>
      <c r="S233" s="52">
        <v>4.6239998191595078E-2</v>
      </c>
    </row>
    <row r="234" spans="1:19">
      <c r="A234" t="s">
        <v>28</v>
      </c>
      <c r="B234" t="s">
        <v>412</v>
      </c>
      <c r="C234" t="s">
        <v>440</v>
      </c>
      <c r="D234" t="s">
        <v>330</v>
      </c>
      <c r="E234" t="s">
        <v>37</v>
      </c>
      <c r="F234" t="s">
        <v>38</v>
      </c>
      <c r="G234">
        <v>13</v>
      </c>
      <c r="H234" t="s">
        <v>333</v>
      </c>
      <c r="I234" t="s">
        <v>734</v>
      </c>
      <c r="J234" t="s">
        <v>300</v>
      </c>
      <c r="K234">
        <v>42</v>
      </c>
      <c r="L234" s="52">
        <v>0.16535000503063199</v>
      </c>
      <c r="M234" s="52">
        <v>0.1686699986457825</v>
      </c>
      <c r="N234">
        <v>59</v>
      </c>
      <c r="O234" s="52">
        <v>0.167140007019043</v>
      </c>
      <c r="P234" s="52">
        <v>0.17002999782562259</v>
      </c>
      <c r="Q234">
        <v>331</v>
      </c>
      <c r="R234" s="52">
        <v>3.1050000339746479E-2</v>
      </c>
      <c r="S234" s="52">
        <v>3.3059999346733093E-2</v>
      </c>
    </row>
    <row r="235" spans="1:19">
      <c r="A235" t="s">
        <v>28</v>
      </c>
      <c r="B235" t="s">
        <v>412</v>
      </c>
      <c r="C235" t="s">
        <v>440</v>
      </c>
      <c r="D235" t="s">
        <v>330</v>
      </c>
      <c r="E235" t="s">
        <v>37</v>
      </c>
      <c r="F235" t="s">
        <v>38</v>
      </c>
      <c r="G235">
        <v>13</v>
      </c>
      <c r="H235" t="s">
        <v>333</v>
      </c>
      <c r="I235" t="s">
        <v>734</v>
      </c>
      <c r="J235" t="s">
        <v>269</v>
      </c>
      <c r="K235">
        <v>2</v>
      </c>
      <c r="L235" s="52">
        <v>7.8699998557567596E-3</v>
      </c>
      <c r="M235" s="52">
        <v>8.0300001427531242E-3</v>
      </c>
      <c r="N235">
        <v>2</v>
      </c>
      <c r="O235" s="52">
        <v>5.6699998676776886E-3</v>
      </c>
      <c r="P235" s="52">
        <v>5.7600000873208046E-3</v>
      </c>
      <c r="Q235">
        <v>91</v>
      </c>
      <c r="R235" s="52">
        <v>8.5399998351931572E-3</v>
      </c>
      <c r="S235" s="52">
        <v>9.089999832212925E-3</v>
      </c>
    </row>
    <row r="236" spans="1:19">
      <c r="A236" t="s">
        <v>28</v>
      </c>
      <c r="B236" t="s">
        <v>412</v>
      </c>
      <c r="C236" t="s">
        <v>440</v>
      </c>
      <c r="D236" t="s">
        <v>330</v>
      </c>
      <c r="E236" t="s">
        <v>37</v>
      </c>
      <c r="F236" t="s">
        <v>38</v>
      </c>
      <c r="G236">
        <v>13</v>
      </c>
      <c r="H236" t="s">
        <v>333</v>
      </c>
      <c r="I236" t="s">
        <v>734</v>
      </c>
      <c r="J236" t="s">
        <v>301</v>
      </c>
      <c r="K236">
        <v>11</v>
      </c>
      <c r="L236" s="52">
        <v>4.3310001492500312E-2</v>
      </c>
      <c r="M236" s="52">
        <v>4.4179998338222497E-2</v>
      </c>
      <c r="N236">
        <v>13</v>
      </c>
      <c r="O236" s="52">
        <v>3.6830000579357147E-2</v>
      </c>
      <c r="P236" s="52">
        <v>3.7459999322891242E-2</v>
      </c>
      <c r="Q236">
        <v>215</v>
      </c>
      <c r="R236" s="52">
        <v>2.0169999450445179E-2</v>
      </c>
      <c r="S236" s="52">
        <v>2.1469999104738239E-2</v>
      </c>
    </row>
    <row r="237" spans="1:19">
      <c r="A237" t="s">
        <v>28</v>
      </c>
      <c r="B237" t="s">
        <v>412</v>
      </c>
      <c r="C237" t="s">
        <v>440</v>
      </c>
      <c r="D237" t="s">
        <v>330</v>
      </c>
      <c r="E237" t="s">
        <v>37</v>
      </c>
      <c r="F237" t="s">
        <v>38</v>
      </c>
      <c r="G237">
        <v>13</v>
      </c>
      <c r="H237" t="s">
        <v>333</v>
      </c>
      <c r="I237" t="s">
        <v>734</v>
      </c>
      <c r="J237" t="s">
        <v>270</v>
      </c>
      <c r="K237">
        <v>5</v>
      </c>
      <c r="L237" s="52">
        <v>1.9689999520778659E-2</v>
      </c>
      <c r="N237">
        <v>6</v>
      </c>
      <c r="O237" s="52">
        <v>1.7000000923871991E-2</v>
      </c>
      <c r="Q237">
        <v>648</v>
      </c>
      <c r="R237" s="52">
        <v>6.0779999941587448E-2</v>
      </c>
    </row>
    <row r="238" spans="1:19">
      <c r="A238" t="s">
        <v>28</v>
      </c>
      <c r="B238" t="s">
        <v>412</v>
      </c>
      <c r="C238" t="s">
        <v>440</v>
      </c>
      <c r="D238" t="s">
        <v>330</v>
      </c>
      <c r="E238" t="s">
        <v>37</v>
      </c>
      <c r="F238" t="s">
        <v>38</v>
      </c>
      <c r="G238">
        <v>13</v>
      </c>
      <c r="H238" t="s">
        <v>333</v>
      </c>
      <c r="I238" t="s">
        <v>734</v>
      </c>
      <c r="J238" t="s">
        <v>268</v>
      </c>
      <c r="K238">
        <v>142</v>
      </c>
      <c r="L238" s="52">
        <v>0.55905997753143311</v>
      </c>
      <c r="M238" s="52">
        <v>0.57028001546859741</v>
      </c>
      <c r="N238">
        <v>211</v>
      </c>
      <c r="O238" s="52">
        <v>0.59772998094558716</v>
      </c>
      <c r="P238" s="52">
        <v>0.6080700159072876</v>
      </c>
      <c r="Q238">
        <v>8913</v>
      </c>
      <c r="R238" s="52">
        <v>0.83604001998901367</v>
      </c>
      <c r="S238" s="52">
        <v>0.89013999700546265</v>
      </c>
    </row>
    <row r="239" spans="1:19">
      <c r="A239" t="s">
        <v>28</v>
      </c>
      <c r="B239" t="s">
        <v>412</v>
      </c>
      <c r="C239" t="s">
        <v>440</v>
      </c>
      <c r="D239" t="s">
        <v>330</v>
      </c>
      <c r="E239" t="s">
        <v>37</v>
      </c>
      <c r="F239" t="s">
        <v>38</v>
      </c>
      <c r="G239">
        <v>13</v>
      </c>
      <c r="H239" t="s">
        <v>333</v>
      </c>
      <c r="I239" t="s">
        <v>735</v>
      </c>
      <c r="J239" t="s">
        <v>270</v>
      </c>
      <c r="K239">
        <v>254</v>
      </c>
      <c r="L239" s="52">
        <v>1</v>
      </c>
      <c r="N239">
        <v>353</v>
      </c>
      <c r="O239" s="52">
        <v>1</v>
      </c>
      <c r="Q239">
        <v>10661</v>
      </c>
      <c r="R239" s="52">
        <v>1</v>
      </c>
    </row>
    <row r="240" spans="1:19">
      <c r="A240" t="s">
        <v>28</v>
      </c>
      <c r="B240" t="s">
        <v>412</v>
      </c>
      <c r="C240" t="s">
        <v>440</v>
      </c>
      <c r="D240" t="s">
        <v>330</v>
      </c>
      <c r="E240" t="s">
        <v>37</v>
      </c>
      <c r="F240" t="s">
        <v>38</v>
      </c>
      <c r="G240">
        <v>13</v>
      </c>
      <c r="H240" t="s">
        <v>333</v>
      </c>
      <c r="I240" t="s">
        <v>319</v>
      </c>
      <c r="J240" t="s">
        <v>324</v>
      </c>
      <c r="K240">
        <v>29</v>
      </c>
      <c r="L240" s="52">
        <v>0.1141699999570847</v>
      </c>
      <c r="N240">
        <v>61</v>
      </c>
      <c r="O240" s="52">
        <v>0.17280000448226929</v>
      </c>
      <c r="Q240">
        <v>1418</v>
      </c>
      <c r="R240" s="52">
        <v>0.13300999999046331</v>
      </c>
    </row>
    <row r="241" spans="1:19">
      <c r="A241" t="s">
        <v>28</v>
      </c>
      <c r="B241" t="s">
        <v>412</v>
      </c>
      <c r="C241" t="s">
        <v>440</v>
      </c>
      <c r="D241" t="s">
        <v>330</v>
      </c>
      <c r="E241" t="s">
        <v>37</v>
      </c>
      <c r="F241" t="s">
        <v>38</v>
      </c>
      <c r="G241">
        <v>13</v>
      </c>
      <c r="H241" t="s">
        <v>333</v>
      </c>
      <c r="I241" t="s">
        <v>319</v>
      </c>
      <c r="J241" t="s">
        <v>320</v>
      </c>
      <c r="K241">
        <v>2</v>
      </c>
      <c r="L241" s="52">
        <v>7.8699998557567596E-3</v>
      </c>
      <c r="M241" s="52">
        <v>8.8900001719594002E-3</v>
      </c>
      <c r="N241">
        <v>2</v>
      </c>
      <c r="O241" s="52">
        <v>5.6699998676776886E-3</v>
      </c>
      <c r="P241" s="52">
        <v>6.8500000052154064E-3</v>
      </c>
      <c r="Q241">
        <v>19</v>
      </c>
      <c r="R241" s="52">
        <v>1.780000049620867E-3</v>
      </c>
      <c r="S241" s="52">
        <v>2.0600000862032179E-3</v>
      </c>
    </row>
    <row r="242" spans="1:19">
      <c r="A242" t="s">
        <v>28</v>
      </c>
      <c r="B242" t="s">
        <v>412</v>
      </c>
      <c r="C242" t="s">
        <v>440</v>
      </c>
      <c r="D242" t="s">
        <v>330</v>
      </c>
      <c r="E242" t="s">
        <v>37</v>
      </c>
      <c r="F242" t="s">
        <v>38</v>
      </c>
      <c r="G242">
        <v>13</v>
      </c>
      <c r="H242" t="s">
        <v>333</v>
      </c>
      <c r="I242" t="s">
        <v>319</v>
      </c>
      <c r="J242" t="s">
        <v>321</v>
      </c>
      <c r="K242">
        <v>9</v>
      </c>
      <c r="L242" s="52">
        <v>3.5429999232292182E-2</v>
      </c>
      <c r="M242" s="52">
        <v>3.9999999105930328E-2</v>
      </c>
      <c r="N242">
        <v>10</v>
      </c>
      <c r="O242" s="52">
        <v>2.833000011742115E-2</v>
      </c>
      <c r="P242" s="52">
        <v>3.424999862909317E-2</v>
      </c>
      <c r="Q242">
        <v>380</v>
      </c>
      <c r="R242" s="52">
        <v>3.564000129699707E-2</v>
      </c>
      <c r="S242" s="52">
        <v>4.1110001504421227E-2</v>
      </c>
    </row>
    <row r="243" spans="1:19">
      <c r="A243" t="s">
        <v>28</v>
      </c>
      <c r="B243" t="s">
        <v>412</v>
      </c>
      <c r="C243" t="s">
        <v>440</v>
      </c>
      <c r="D243" t="s">
        <v>330</v>
      </c>
      <c r="E243" t="s">
        <v>37</v>
      </c>
      <c r="F243" t="s">
        <v>38</v>
      </c>
      <c r="G243">
        <v>13</v>
      </c>
      <c r="H243" t="s">
        <v>333</v>
      </c>
      <c r="I243" t="s">
        <v>319</v>
      </c>
      <c r="J243" t="s">
        <v>322</v>
      </c>
      <c r="K243">
        <v>17</v>
      </c>
      <c r="L243" s="52">
        <v>6.6930003464221954E-2</v>
      </c>
      <c r="M243" s="52">
        <v>7.5560003519058228E-2</v>
      </c>
      <c r="N243">
        <v>28</v>
      </c>
      <c r="O243" s="52">
        <v>7.9319998621940613E-2</v>
      </c>
      <c r="P243" s="52">
        <v>9.5890000462532043E-2</v>
      </c>
      <c r="Q243">
        <v>1643</v>
      </c>
      <c r="R243" s="52">
        <v>0.15410999953746801</v>
      </c>
      <c r="S243" s="52">
        <v>0.17776000499725339</v>
      </c>
    </row>
    <row r="244" spans="1:19">
      <c r="A244" t="s">
        <v>28</v>
      </c>
      <c r="B244" t="s">
        <v>412</v>
      </c>
      <c r="C244" t="s">
        <v>440</v>
      </c>
      <c r="D244" t="s">
        <v>330</v>
      </c>
      <c r="E244" t="s">
        <v>37</v>
      </c>
      <c r="F244" t="s">
        <v>38</v>
      </c>
      <c r="G244">
        <v>13</v>
      </c>
      <c r="H244" t="s">
        <v>333</v>
      </c>
      <c r="I244" t="s">
        <v>319</v>
      </c>
      <c r="J244" t="s">
        <v>323</v>
      </c>
      <c r="K244">
        <v>22</v>
      </c>
      <c r="L244" s="52">
        <v>8.6609996855258942E-2</v>
      </c>
      <c r="M244" s="52">
        <v>9.7779996693134308E-2</v>
      </c>
      <c r="N244">
        <v>43</v>
      </c>
      <c r="O244" s="52">
        <v>0.12180999666452411</v>
      </c>
      <c r="P244" s="52">
        <v>0.14725999534130099</v>
      </c>
      <c r="Q244">
        <v>1319</v>
      </c>
      <c r="R244" s="52">
        <v>0.1237199977040291</v>
      </c>
      <c r="S244" s="52">
        <v>0.14270000159740451</v>
      </c>
    </row>
    <row r="245" spans="1:19">
      <c r="A245" t="s">
        <v>28</v>
      </c>
      <c r="B245" t="s">
        <v>412</v>
      </c>
      <c r="C245" t="s">
        <v>440</v>
      </c>
      <c r="D245" t="s">
        <v>330</v>
      </c>
      <c r="E245" t="s">
        <v>37</v>
      </c>
      <c r="F245" t="s">
        <v>38</v>
      </c>
      <c r="G245">
        <v>13</v>
      </c>
      <c r="H245" t="s">
        <v>333</v>
      </c>
      <c r="I245" t="s">
        <v>319</v>
      </c>
      <c r="J245" t="s">
        <v>354</v>
      </c>
      <c r="K245">
        <v>175</v>
      </c>
      <c r="L245" s="52">
        <v>0.68897998332977295</v>
      </c>
      <c r="M245" s="52">
        <v>0.77777999639511108</v>
      </c>
      <c r="N245">
        <v>209</v>
      </c>
      <c r="O245" s="52">
        <v>0.59206998348236084</v>
      </c>
      <c r="P245" s="52">
        <v>0.71574997901916504</v>
      </c>
      <c r="Q245">
        <v>5882</v>
      </c>
      <c r="R245" s="52">
        <v>0.55172997713088989</v>
      </c>
      <c r="S245" s="52">
        <v>0.63637000322341919</v>
      </c>
    </row>
    <row r="246" spans="1:19">
      <c r="A246" t="s">
        <v>28</v>
      </c>
      <c r="B246" t="s">
        <v>412</v>
      </c>
      <c r="C246" t="s">
        <v>440</v>
      </c>
      <c r="D246" t="s">
        <v>330</v>
      </c>
      <c r="E246" t="s">
        <v>37</v>
      </c>
      <c r="F246" t="s">
        <v>38</v>
      </c>
      <c r="G246">
        <v>13</v>
      </c>
      <c r="H246" t="s">
        <v>333</v>
      </c>
      <c r="I246" t="s">
        <v>360</v>
      </c>
      <c r="J246" t="s">
        <v>361</v>
      </c>
      <c r="K246">
        <v>29</v>
      </c>
      <c r="L246" s="52">
        <v>0.1141699999570847</v>
      </c>
      <c r="N246">
        <v>61</v>
      </c>
      <c r="O246" s="52">
        <v>0.17280000448226929</v>
      </c>
      <c r="Q246">
        <v>1418</v>
      </c>
      <c r="R246" s="52">
        <v>0.13300999999046331</v>
      </c>
    </row>
    <row r="247" spans="1:19">
      <c r="A247" t="s">
        <v>28</v>
      </c>
      <c r="B247" t="s">
        <v>412</v>
      </c>
      <c r="C247" t="s">
        <v>440</v>
      </c>
      <c r="D247" t="s">
        <v>330</v>
      </c>
      <c r="E247" t="s">
        <v>37</v>
      </c>
      <c r="F247" t="s">
        <v>38</v>
      </c>
      <c r="G247">
        <v>13</v>
      </c>
      <c r="H247" t="s">
        <v>333</v>
      </c>
      <c r="I247" t="s">
        <v>360</v>
      </c>
      <c r="J247" t="s">
        <v>362</v>
      </c>
      <c r="K247">
        <v>49</v>
      </c>
      <c r="L247" s="52">
        <v>0.19291000068187711</v>
      </c>
      <c r="M247" s="52">
        <v>0.21777999401092529</v>
      </c>
      <c r="N247">
        <v>84</v>
      </c>
      <c r="O247" s="52">
        <v>0.23795999586582181</v>
      </c>
      <c r="P247" s="52">
        <v>0.28766998648643488</v>
      </c>
      <c r="Q247">
        <v>3361</v>
      </c>
      <c r="R247" s="52">
        <v>0.31525999307632452</v>
      </c>
      <c r="S247" s="52">
        <v>0.36362999677658081</v>
      </c>
    </row>
    <row r="248" spans="1:19">
      <c r="A248" t="s">
        <v>28</v>
      </c>
      <c r="B248" t="s">
        <v>412</v>
      </c>
      <c r="C248" t="s">
        <v>440</v>
      </c>
      <c r="D248" t="s">
        <v>330</v>
      </c>
      <c r="E248" t="s">
        <v>37</v>
      </c>
      <c r="F248" t="s">
        <v>38</v>
      </c>
      <c r="G248">
        <v>13</v>
      </c>
      <c r="H248" t="s">
        <v>333</v>
      </c>
      <c r="I248" t="s">
        <v>360</v>
      </c>
      <c r="J248" t="s">
        <v>354</v>
      </c>
      <c r="K248">
        <v>176</v>
      </c>
      <c r="L248" s="52">
        <v>0.69291001558303833</v>
      </c>
      <c r="M248" s="52">
        <v>0.78222000598907471</v>
      </c>
      <c r="N248">
        <v>208</v>
      </c>
      <c r="O248" s="52">
        <v>0.58924001455307007</v>
      </c>
      <c r="P248" s="52">
        <v>0.71232998371124268</v>
      </c>
      <c r="Q248">
        <v>5882</v>
      </c>
      <c r="R248" s="52">
        <v>0.55172997713088989</v>
      </c>
      <c r="S248" s="52">
        <v>0.63637000322341919</v>
      </c>
    </row>
    <row r="249" spans="1:19">
      <c r="A249" t="s">
        <v>28</v>
      </c>
      <c r="B249" t="s">
        <v>412</v>
      </c>
      <c r="C249" t="s">
        <v>440</v>
      </c>
      <c r="D249" t="s">
        <v>330</v>
      </c>
      <c r="E249" t="s">
        <v>37</v>
      </c>
      <c r="F249" t="s">
        <v>38</v>
      </c>
      <c r="G249">
        <v>13</v>
      </c>
      <c r="H249" t="s">
        <v>333</v>
      </c>
      <c r="I249" t="s">
        <v>736</v>
      </c>
      <c r="J249" t="s">
        <v>363</v>
      </c>
      <c r="K249">
        <v>164</v>
      </c>
      <c r="L249" s="52">
        <v>0.64566999673843384</v>
      </c>
      <c r="N249">
        <v>236</v>
      </c>
      <c r="O249" s="52">
        <v>0.66856002807617188</v>
      </c>
      <c r="Q249">
        <v>4131</v>
      </c>
      <c r="R249" s="52">
        <v>0.38749000430107122</v>
      </c>
    </row>
    <row r="250" spans="1:19">
      <c r="A250" t="s">
        <v>28</v>
      </c>
      <c r="B250" t="s">
        <v>412</v>
      </c>
      <c r="C250" t="s">
        <v>440</v>
      </c>
      <c r="D250" t="s">
        <v>330</v>
      </c>
      <c r="E250" t="s">
        <v>37</v>
      </c>
      <c r="F250" t="s">
        <v>38</v>
      </c>
      <c r="G250">
        <v>13</v>
      </c>
      <c r="H250" t="s">
        <v>333</v>
      </c>
      <c r="I250" t="s">
        <v>736</v>
      </c>
      <c r="J250" t="s">
        <v>364</v>
      </c>
      <c r="K250">
        <v>42</v>
      </c>
      <c r="L250" s="52">
        <v>0.16535000503063199</v>
      </c>
      <c r="M250" s="52">
        <v>0.46667000651359558</v>
      </c>
      <c r="N250">
        <v>55</v>
      </c>
      <c r="O250" s="52">
        <v>0.15580999851226809</v>
      </c>
      <c r="P250" s="52">
        <v>0.47009000182151789</v>
      </c>
      <c r="Q250">
        <v>4189</v>
      </c>
      <c r="R250" s="52">
        <v>0.39293000102043152</v>
      </c>
      <c r="S250" s="52">
        <v>0.64149999618530273</v>
      </c>
    </row>
    <row r="251" spans="1:19">
      <c r="A251" t="s">
        <v>28</v>
      </c>
      <c r="B251" t="s">
        <v>412</v>
      </c>
      <c r="C251" t="s">
        <v>440</v>
      </c>
      <c r="D251" t="s">
        <v>330</v>
      </c>
      <c r="E251" t="s">
        <v>37</v>
      </c>
      <c r="F251" t="s">
        <v>38</v>
      </c>
      <c r="G251">
        <v>13</v>
      </c>
      <c r="H251" t="s">
        <v>333</v>
      </c>
      <c r="I251" t="s">
        <v>736</v>
      </c>
      <c r="J251" t="s">
        <v>365</v>
      </c>
      <c r="K251">
        <v>44</v>
      </c>
      <c r="L251" s="52">
        <v>0.17323000729084009</v>
      </c>
      <c r="M251" s="52">
        <v>0.48888999223709112</v>
      </c>
      <c r="N251">
        <v>53</v>
      </c>
      <c r="O251" s="52">
        <v>0.1501400023698807</v>
      </c>
      <c r="P251" s="52">
        <v>0.45298999547958368</v>
      </c>
      <c r="Q251">
        <v>1316</v>
      </c>
      <c r="R251" s="52">
        <v>0.1234399974346161</v>
      </c>
      <c r="S251" s="52">
        <v>0.20152999460697171</v>
      </c>
    </row>
    <row r="252" spans="1:19">
      <c r="A252" t="s">
        <v>28</v>
      </c>
      <c r="B252" t="s">
        <v>412</v>
      </c>
      <c r="C252" t="s">
        <v>440</v>
      </c>
      <c r="D252" t="s">
        <v>330</v>
      </c>
      <c r="E252" t="s">
        <v>37</v>
      </c>
      <c r="F252" t="s">
        <v>38</v>
      </c>
      <c r="G252">
        <v>13</v>
      </c>
      <c r="H252" t="s">
        <v>333</v>
      </c>
      <c r="I252" t="s">
        <v>736</v>
      </c>
      <c r="J252" t="s">
        <v>366</v>
      </c>
      <c r="K252">
        <v>2</v>
      </c>
      <c r="L252" s="52">
        <v>7.8699998557567596E-3</v>
      </c>
      <c r="M252" s="52">
        <v>2.2220000624656681E-2</v>
      </c>
      <c r="N252">
        <v>5</v>
      </c>
      <c r="O252" s="52">
        <v>1.4159999787807459E-2</v>
      </c>
      <c r="P252" s="52">
        <v>4.2739998549222953E-2</v>
      </c>
      <c r="Q252">
        <v>566</v>
      </c>
      <c r="R252" s="52">
        <v>5.3089998662471771E-2</v>
      </c>
      <c r="S252" s="52">
        <v>8.6680002510547638E-2</v>
      </c>
    </row>
    <row r="253" spans="1:19">
      <c r="A253" t="s">
        <v>28</v>
      </c>
      <c r="B253" t="s">
        <v>412</v>
      </c>
      <c r="C253" t="s">
        <v>440</v>
      </c>
      <c r="D253" t="s">
        <v>330</v>
      </c>
      <c r="E253" t="s">
        <v>37</v>
      </c>
      <c r="F253" t="s">
        <v>38</v>
      </c>
      <c r="G253">
        <v>13</v>
      </c>
      <c r="H253" t="s">
        <v>333</v>
      </c>
      <c r="I253" t="s">
        <v>736</v>
      </c>
      <c r="J253" t="s">
        <v>367</v>
      </c>
      <c r="K253">
        <v>0</v>
      </c>
      <c r="L253" s="52">
        <v>0</v>
      </c>
      <c r="M253" s="52">
        <v>0</v>
      </c>
      <c r="N253">
        <v>2</v>
      </c>
      <c r="O253" s="52">
        <v>5.6699998676776886E-3</v>
      </c>
      <c r="P253" s="52">
        <v>1.7090000212192539E-2</v>
      </c>
      <c r="Q253">
        <v>367</v>
      </c>
      <c r="R253" s="52">
        <v>3.4419998526573181E-2</v>
      </c>
      <c r="S253" s="52">
        <v>5.6200001388788223E-2</v>
      </c>
    </row>
    <row r="254" spans="1:19">
      <c r="A254" t="s">
        <v>28</v>
      </c>
      <c r="B254" t="s">
        <v>412</v>
      </c>
      <c r="C254" t="s">
        <v>440</v>
      </c>
      <c r="D254" t="s">
        <v>330</v>
      </c>
      <c r="E254" t="s">
        <v>37</v>
      </c>
      <c r="F254" t="s">
        <v>38</v>
      </c>
      <c r="G254">
        <v>13</v>
      </c>
      <c r="H254" t="s">
        <v>333</v>
      </c>
      <c r="I254" t="s">
        <v>736</v>
      </c>
      <c r="J254" t="s">
        <v>368</v>
      </c>
      <c r="K254">
        <v>2</v>
      </c>
      <c r="L254" s="52">
        <v>7.8699998557567596E-3</v>
      </c>
      <c r="M254" s="52">
        <v>2.2220000624656681E-2</v>
      </c>
      <c r="N254">
        <v>2</v>
      </c>
      <c r="O254" s="52">
        <v>5.6699998676776886E-3</v>
      </c>
      <c r="P254" s="52">
        <v>1.7090000212192539E-2</v>
      </c>
      <c r="Q254">
        <v>92</v>
      </c>
      <c r="R254" s="52">
        <v>8.6300000548362732E-3</v>
      </c>
      <c r="S254" s="52">
        <v>1.4089999720454219E-2</v>
      </c>
    </row>
    <row r="255" spans="1:19">
      <c r="A255" t="s">
        <v>28</v>
      </c>
      <c r="B255" t="s">
        <v>412</v>
      </c>
      <c r="C255" t="s">
        <v>440</v>
      </c>
      <c r="D255" t="s">
        <v>330</v>
      </c>
      <c r="E255" t="s">
        <v>37</v>
      </c>
      <c r="F255" t="s">
        <v>38</v>
      </c>
      <c r="G255">
        <v>13</v>
      </c>
      <c r="H255" t="s">
        <v>333</v>
      </c>
      <c r="I255" t="s">
        <v>307</v>
      </c>
      <c r="J255" t="s">
        <v>329</v>
      </c>
      <c r="K255">
        <v>252</v>
      </c>
      <c r="L255" s="52">
        <v>0.99212998151779175</v>
      </c>
      <c r="N255">
        <v>347</v>
      </c>
      <c r="O255" s="52">
        <v>0.98299998044967651</v>
      </c>
      <c r="Q255">
        <v>10555</v>
      </c>
      <c r="R255" s="52">
        <v>0.99005997180938721</v>
      </c>
    </row>
    <row r="256" spans="1:19">
      <c r="A256" t="s">
        <v>28</v>
      </c>
      <c r="B256" t="s">
        <v>412</v>
      </c>
      <c r="C256" t="s">
        <v>440</v>
      </c>
      <c r="D256" t="s">
        <v>330</v>
      </c>
      <c r="E256" t="s">
        <v>37</v>
      </c>
      <c r="F256" t="s">
        <v>38</v>
      </c>
      <c r="G256">
        <v>13</v>
      </c>
      <c r="H256" t="s">
        <v>333</v>
      </c>
      <c r="I256" t="s">
        <v>307</v>
      </c>
      <c r="J256" t="s">
        <v>309</v>
      </c>
      <c r="K256">
        <v>2</v>
      </c>
      <c r="L256" s="52">
        <v>7.8699998557567596E-3</v>
      </c>
      <c r="N256">
        <v>6</v>
      </c>
      <c r="O256" s="52">
        <v>1.7000000923871991E-2</v>
      </c>
      <c r="Q256">
        <v>106</v>
      </c>
      <c r="R256" s="52">
        <v>9.9400002509355545E-3</v>
      </c>
    </row>
    <row r="257" spans="1:19">
      <c r="A257" t="s">
        <v>28</v>
      </c>
      <c r="B257" t="s">
        <v>412</v>
      </c>
      <c r="C257" t="s">
        <v>440</v>
      </c>
      <c r="D257" t="s">
        <v>330</v>
      </c>
      <c r="E257" t="s">
        <v>37</v>
      </c>
      <c r="F257" t="s">
        <v>38</v>
      </c>
      <c r="G257">
        <v>13</v>
      </c>
      <c r="H257" t="s">
        <v>333</v>
      </c>
      <c r="I257" t="s">
        <v>737</v>
      </c>
      <c r="J257" t="s">
        <v>310</v>
      </c>
      <c r="K257">
        <v>50</v>
      </c>
      <c r="L257" s="52">
        <v>0.1968500018119812</v>
      </c>
      <c r="N257">
        <v>76</v>
      </c>
      <c r="O257" s="52">
        <v>0.2152999937534332</v>
      </c>
      <c r="Q257">
        <v>1888</v>
      </c>
      <c r="R257" s="52">
        <v>0.17709000408649439</v>
      </c>
    </row>
    <row r="258" spans="1:19">
      <c r="A258" t="s">
        <v>28</v>
      </c>
      <c r="B258" t="s">
        <v>412</v>
      </c>
      <c r="C258" t="s">
        <v>440</v>
      </c>
      <c r="D258" t="s">
        <v>330</v>
      </c>
      <c r="E258" t="s">
        <v>37</v>
      </c>
      <c r="F258" t="s">
        <v>38</v>
      </c>
      <c r="G258">
        <v>13</v>
      </c>
      <c r="H258" t="s">
        <v>333</v>
      </c>
      <c r="I258" t="s">
        <v>737</v>
      </c>
      <c r="J258" t="s">
        <v>16</v>
      </c>
      <c r="K258">
        <v>112</v>
      </c>
      <c r="L258" s="52">
        <v>0.44093999266624451</v>
      </c>
      <c r="N258">
        <v>144</v>
      </c>
      <c r="O258" s="52">
        <v>0.40792998671531677</v>
      </c>
      <c r="Q258">
        <v>2164</v>
      </c>
      <c r="R258" s="52">
        <v>0.2029799968004227</v>
      </c>
    </row>
    <row r="259" spans="1:19">
      <c r="A259" t="s">
        <v>28</v>
      </c>
      <c r="B259" t="s">
        <v>412</v>
      </c>
      <c r="C259" t="s">
        <v>440</v>
      </c>
      <c r="D259" t="s">
        <v>330</v>
      </c>
      <c r="E259" t="s">
        <v>37</v>
      </c>
      <c r="F259" t="s">
        <v>38</v>
      </c>
      <c r="G259">
        <v>13</v>
      </c>
      <c r="H259" t="s">
        <v>333</v>
      </c>
      <c r="I259" t="s">
        <v>737</v>
      </c>
      <c r="J259" t="s">
        <v>17</v>
      </c>
      <c r="K259">
        <v>42</v>
      </c>
      <c r="L259" s="52">
        <v>0.16535000503063199</v>
      </c>
      <c r="N259">
        <v>61</v>
      </c>
      <c r="O259" s="52">
        <v>0.17280000448226929</v>
      </c>
      <c r="Q259">
        <v>2220</v>
      </c>
      <c r="R259" s="52">
        <v>0.20824000239372251</v>
      </c>
    </row>
    <row r="260" spans="1:19">
      <c r="A260" t="s">
        <v>28</v>
      </c>
      <c r="B260" t="s">
        <v>412</v>
      </c>
      <c r="C260" t="s">
        <v>440</v>
      </c>
      <c r="D260" t="s">
        <v>330</v>
      </c>
      <c r="E260" t="s">
        <v>37</v>
      </c>
      <c r="F260" t="s">
        <v>38</v>
      </c>
      <c r="G260">
        <v>13</v>
      </c>
      <c r="H260" t="s">
        <v>333</v>
      </c>
      <c r="I260" t="s">
        <v>737</v>
      </c>
      <c r="J260" t="s">
        <v>18</v>
      </c>
      <c r="K260">
        <v>32</v>
      </c>
      <c r="L260" s="52">
        <v>0.12598000466823581</v>
      </c>
      <c r="N260">
        <v>44</v>
      </c>
      <c r="O260" s="52">
        <v>0.12465000152587891</v>
      </c>
      <c r="Q260">
        <v>2174</v>
      </c>
      <c r="R260" s="52">
        <v>0.20392000675201419</v>
      </c>
    </row>
    <row r="261" spans="1:19">
      <c r="A261" t="s">
        <v>28</v>
      </c>
      <c r="B261" t="s">
        <v>412</v>
      </c>
      <c r="C261" t="s">
        <v>440</v>
      </c>
      <c r="D261" t="s">
        <v>330</v>
      </c>
      <c r="E261" t="s">
        <v>37</v>
      </c>
      <c r="F261" t="s">
        <v>38</v>
      </c>
      <c r="G261">
        <v>13</v>
      </c>
      <c r="H261" t="s">
        <v>333</v>
      </c>
      <c r="I261" t="s">
        <v>737</v>
      </c>
      <c r="J261" t="s">
        <v>311</v>
      </c>
      <c r="K261">
        <v>18</v>
      </c>
      <c r="L261" s="52">
        <v>7.0869997143745422E-2</v>
      </c>
      <c r="N261">
        <v>28</v>
      </c>
      <c r="O261" s="52">
        <v>7.9319998621940613E-2</v>
      </c>
      <c r="Q261">
        <v>2215</v>
      </c>
      <c r="R261" s="52">
        <v>0.20777000486850741</v>
      </c>
    </row>
    <row r="262" spans="1:19">
      <c r="A262" t="s">
        <v>28</v>
      </c>
      <c r="B262" t="s">
        <v>412</v>
      </c>
      <c r="C262" t="s">
        <v>440</v>
      </c>
      <c r="D262" t="s">
        <v>330</v>
      </c>
      <c r="E262" t="s">
        <v>37</v>
      </c>
      <c r="F262" t="s">
        <v>38</v>
      </c>
      <c r="G262">
        <v>13</v>
      </c>
      <c r="H262" t="s">
        <v>333</v>
      </c>
      <c r="I262" t="s">
        <v>312</v>
      </c>
      <c r="J262" t="s">
        <v>313</v>
      </c>
      <c r="K262">
        <v>156</v>
      </c>
      <c r="L262" s="52">
        <v>0.61417001485824585</v>
      </c>
      <c r="M262" s="52">
        <v>0.63415002822875977</v>
      </c>
      <c r="N262">
        <v>211</v>
      </c>
      <c r="O262" s="52">
        <v>0.59772998094558716</v>
      </c>
      <c r="P262" s="52">
        <v>0.61159002780914307</v>
      </c>
      <c r="Q262">
        <v>6420</v>
      </c>
      <c r="R262" s="52">
        <v>0.60219001770019531</v>
      </c>
      <c r="S262" s="52">
        <v>0.61465001106262207</v>
      </c>
    </row>
    <row r="263" spans="1:19">
      <c r="A263" t="s">
        <v>28</v>
      </c>
      <c r="B263" t="s">
        <v>412</v>
      </c>
      <c r="C263" t="s">
        <v>440</v>
      </c>
      <c r="D263" t="s">
        <v>330</v>
      </c>
      <c r="E263" t="s">
        <v>37</v>
      </c>
      <c r="F263" t="s">
        <v>38</v>
      </c>
      <c r="G263">
        <v>13</v>
      </c>
      <c r="H263" t="s">
        <v>333</v>
      </c>
      <c r="I263" t="s">
        <v>312</v>
      </c>
      <c r="J263" t="s">
        <v>314</v>
      </c>
      <c r="K263">
        <v>25</v>
      </c>
      <c r="L263" s="52">
        <v>9.8430000245571136E-2</v>
      </c>
      <c r="M263" s="52">
        <v>0.1016300022602081</v>
      </c>
      <c r="N263">
        <v>49</v>
      </c>
      <c r="O263" s="52">
        <v>0.1388099938631058</v>
      </c>
      <c r="P263" s="52">
        <v>0.14203000068664551</v>
      </c>
      <c r="Q263">
        <v>1473</v>
      </c>
      <c r="R263" s="52">
        <v>0.13817000389099121</v>
      </c>
      <c r="S263" s="52">
        <v>0.14101999998092651</v>
      </c>
    </row>
    <row r="264" spans="1:19">
      <c r="A264" t="s">
        <v>28</v>
      </c>
      <c r="B264" t="s">
        <v>412</v>
      </c>
      <c r="C264" t="s">
        <v>440</v>
      </c>
      <c r="D264" t="s">
        <v>330</v>
      </c>
      <c r="E264" t="s">
        <v>37</v>
      </c>
      <c r="F264" t="s">
        <v>38</v>
      </c>
      <c r="G264">
        <v>13</v>
      </c>
      <c r="H264" t="s">
        <v>333</v>
      </c>
      <c r="I264" t="s">
        <v>312</v>
      </c>
      <c r="J264" t="s">
        <v>315</v>
      </c>
      <c r="K264">
        <v>29</v>
      </c>
      <c r="L264" s="52">
        <v>0.1141699999570847</v>
      </c>
      <c r="M264" s="52">
        <v>0.1178900003433228</v>
      </c>
      <c r="N264">
        <v>40</v>
      </c>
      <c r="O264" s="52">
        <v>0.1133100017905235</v>
      </c>
      <c r="P264" s="52">
        <v>0.11593999713659291</v>
      </c>
      <c r="Q264">
        <v>1374</v>
      </c>
      <c r="R264" s="52">
        <v>0.12887999415397641</v>
      </c>
      <c r="S264" s="52">
        <v>0.13154999911785131</v>
      </c>
    </row>
    <row r="265" spans="1:19">
      <c r="A265" t="s">
        <v>28</v>
      </c>
      <c r="B265" t="s">
        <v>412</v>
      </c>
      <c r="C265" t="s">
        <v>440</v>
      </c>
      <c r="D265" t="s">
        <v>330</v>
      </c>
      <c r="E265" t="s">
        <v>37</v>
      </c>
      <c r="F265" t="s">
        <v>38</v>
      </c>
      <c r="G265">
        <v>13</v>
      </c>
      <c r="H265" t="s">
        <v>333</v>
      </c>
      <c r="I265" t="s">
        <v>312</v>
      </c>
      <c r="J265" t="s">
        <v>373</v>
      </c>
      <c r="K265">
        <v>8</v>
      </c>
      <c r="L265" s="52">
        <v>3.1500000506639481E-2</v>
      </c>
      <c r="N265">
        <v>8</v>
      </c>
      <c r="O265" s="52">
        <v>2.2660000249743462E-2</v>
      </c>
      <c r="Q265">
        <v>216</v>
      </c>
      <c r="R265" s="52">
        <v>2.0260000601410869E-2</v>
      </c>
    </row>
    <row r="266" spans="1:19">
      <c r="A266" t="s">
        <v>28</v>
      </c>
      <c r="B266" t="s">
        <v>412</v>
      </c>
      <c r="C266" t="s">
        <v>440</v>
      </c>
      <c r="D266" t="s">
        <v>330</v>
      </c>
      <c r="E266" t="s">
        <v>37</v>
      </c>
      <c r="F266" t="s">
        <v>38</v>
      </c>
      <c r="G266">
        <v>13</v>
      </c>
      <c r="H266" t="s">
        <v>333</v>
      </c>
      <c r="I266" t="s">
        <v>312</v>
      </c>
      <c r="J266" t="s">
        <v>316</v>
      </c>
      <c r="K266">
        <v>36</v>
      </c>
      <c r="L266" s="52">
        <v>0.1417299956083298</v>
      </c>
      <c r="M266" s="52">
        <v>0.14633999764919281</v>
      </c>
      <c r="N266">
        <v>45</v>
      </c>
      <c r="O266" s="52">
        <v>0.12748000025749209</v>
      </c>
      <c r="P266" s="52">
        <v>0.13042999804019931</v>
      </c>
      <c r="Q266">
        <v>1178</v>
      </c>
      <c r="R266" s="52">
        <v>0.1105000004172325</v>
      </c>
      <c r="S266" s="52">
        <v>0.1127799972891808</v>
      </c>
    </row>
    <row r="267" spans="1:19">
      <c r="A267" t="s">
        <v>28</v>
      </c>
      <c r="B267" t="s">
        <v>412</v>
      </c>
      <c r="C267" t="s">
        <v>440</v>
      </c>
      <c r="D267" t="s">
        <v>330</v>
      </c>
      <c r="E267" t="s">
        <v>39</v>
      </c>
      <c r="F267" t="s">
        <v>40</v>
      </c>
      <c r="G267">
        <v>11</v>
      </c>
      <c r="H267" t="s">
        <v>337</v>
      </c>
      <c r="I267" t="s">
        <v>326</v>
      </c>
      <c r="J267" t="s">
        <v>289</v>
      </c>
      <c r="K267">
        <v>0</v>
      </c>
      <c r="L267" s="52">
        <v>0</v>
      </c>
      <c r="N267">
        <v>2</v>
      </c>
      <c r="O267" s="52">
        <v>3.0799999367445712E-3</v>
      </c>
      <c r="Q267">
        <v>78</v>
      </c>
      <c r="R267" s="52">
        <v>7.3199998587369919E-3</v>
      </c>
    </row>
    <row r="268" spans="1:19">
      <c r="A268" t="s">
        <v>28</v>
      </c>
      <c r="B268" t="s">
        <v>412</v>
      </c>
      <c r="C268" t="s">
        <v>440</v>
      </c>
      <c r="D268" t="s">
        <v>330</v>
      </c>
      <c r="E268" t="s">
        <v>39</v>
      </c>
      <c r="F268" t="s">
        <v>40</v>
      </c>
      <c r="G268">
        <v>11</v>
      </c>
      <c r="H268" t="s">
        <v>337</v>
      </c>
      <c r="I268" t="s">
        <v>326</v>
      </c>
      <c r="J268" t="s">
        <v>290</v>
      </c>
      <c r="K268">
        <v>8</v>
      </c>
      <c r="L268" s="52">
        <v>7.2729997336864471E-2</v>
      </c>
      <c r="N268">
        <v>40</v>
      </c>
      <c r="O268" s="52">
        <v>6.1540000140666962E-2</v>
      </c>
      <c r="Q268">
        <v>542</v>
      </c>
      <c r="R268" s="52">
        <v>5.0840001553297043E-2</v>
      </c>
    </row>
    <row r="269" spans="1:19">
      <c r="A269" t="s">
        <v>28</v>
      </c>
      <c r="B269" t="s">
        <v>412</v>
      </c>
      <c r="C269" t="s">
        <v>440</v>
      </c>
      <c r="D269" t="s">
        <v>330</v>
      </c>
      <c r="E269" t="s">
        <v>39</v>
      </c>
      <c r="F269" t="s">
        <v>40</v>
      </c>
      <c r="G269">
        <v>11</v>
      </c>
      <c r="H269" t="s">
        <v>337</v>
      </c>
      <c r="I269" t="s">
        <v>326</v>
      </c>
      <c r="J269" t="s">
        <v>291</v>
      </c>
      <c r="K269">
        <v>14</v>
      </c>
      <c r="L269" s="52">
        <v>0.1272699981927872</v>
      </c>
      <c r="N269">
        <v>76</v>
      </c>
      <c r="O269" s="52">
        <v>0.1169200018048286</v>
      </c>
      <c r="Q269">
        <v>1332</v>
      </c>
      <c r="R269" s="52">
        <v>0.124940000474453</v>
      </c>
    </row>
    <row r="270" spans="1:19">
      <c r="A270" t="s">
        <v>28</v>
      </c>
      <c r="B270" t="s">
        <v>412</v>
      </c>
      <c r="C270" t="s">
        <v>440</v>
      </c>
      <c r="D270" t="s">
        <v>330</v>
      </c>
      <c r="E270" t="s">
        <v>39</v>
      </c>
      <c r="F270" t="s">
        <v>40</v>
      </c>
      <c r="G270">
        <v>11</v>
      </c>
      <c r="H270" t="s">
        <v>337</v>
      </c>
      <c r="I270" t="s">
        <v>326</v>
      </c>
      <c r="J270" t="s">
        <v>292</v>
      </c>
      <c r="K270">
        <v>20</v>
      </c>
      <c r="L270" s="52">
        <v>0.18182000517845151</v>
      </c>
      <c r="N270">
        <v>121</v>
      </c>
      <c r="O270" s="52">
        <v>0.18614999949932101</v>
      </c>
      <c r="Q270">
        <v>2022</v>
      </c>
      <c r="R270" s="52">
        <v>0.18965999782085419</v>
      </c>
    </row>
    <row r="271" spans="1:19">
      <c r="A271" t="s">
        <v>28</v>
      </c>
      <c r="B271" t="s">
        <v>412</v>
      </c>
      <c r="C271" t="s">
        <v>440</v>
      </c>
      <c r="D271" t="s">
        <v>330</v>
      </c>
      <c r="E271" t="s">
        <v>39</v>
      </c>
      <c r="F271" t="s">
        <v>40</v>
      </c>
      <c r="G271">
        <v>11</v>
      </c>
      <c r="H271" t="s">
        <v>337</v>
      </c>
      <c r="I271" t="s">
        <v>326</v>
      </c>
      <c r="J271" t="s">
        <v>293</v>
      </c>
      <c r="K271">
        <v>16</v>
      </c>
      <c r="L271" s="52">
        <v>0.1454499959945679</v>
      </c>
      <c r="N271">
        <v>104</v>
      </c>
      <c r="O271" s="52">
        <v>0.15999999642372131</v>
      </c>
      <c r="Q271">
        <v>1958</v>
      </c>
      <c r="R271" s="52">
        <v>0.18366000056266779</v>
      </c>
    </row>
    <row r="272" spans="1:19">
      <c r="A272" t="s">
        <v>28</v>
      </c>
      <c r="B272" t="s">
        <v>412</v>
      </c>
      <c r="C272" t="s">
        <v>440</v>
      </c>
      <c r="D272" t="s">
        <v>330</v>
      </c>
      <c r="E272" t="s">
        <v>39</v>
      </c>
      <c r="F272" t="s">
        <v>40</v>
      </c>
      <c r="G272">
        <v>11</v>
      </c>
      <c r="H272" t="s">
        <v>337</v>
      </c>
      <c r="I272" t="s">
        <v>326</v>
      </c>
      <c r="J272" t="s">
        <v>294</v>
      </c>
      <c r="K272">
        <v>27</v>
      </c>
      <c r="L272" s="52">
        <v>0.24545000493526459</v>
      </c>
      <c r="N272">
        <v>157</v>
      </c>
      <c r="O272" s="52">
        <v>0.24153999984264371</v>
      </c>
      <c r="Q272">
        <v>2528</v>
      </c>
      <c r="R272" s="52">
        <v>0.2371300011873245</v>
      </c>
    </row>
    <row r="273" spans="1:19">
      <c r="A273" t="s">
        <v>28</v>
      </c>
      <c r="B273" t="s">
        <v>412</v>
      </c>
      <c r="C273" t="s">
        <v>440</v>
      </c>
      <c r="D273" t="s">
        <v>330</v>
      </c>
      <c r="E273" t="s">
        <v>39</v>
      </c>
      <c r="F273" t="s">
        <v>40</v>
      </c>
      <c r="G273">
        <v>11</v>
      </c>
      <c r="H273" t="s">
        <v>337</v>
      </c>
      <c r="I273" t="s">
        <v>326</v>
      </c>
      <c r="J273" t="s">
        <v>295</v>
      </c>
      <c r="K273">
        <v>25</v>
      </c>
      <c r="L273" s="52">
        <v>0.22727000713348389</v>
      </c>
      <c r="N273">
        <v>150</v>
      </c>
      <c r="O273" s="52">
        <v>0.23077000677585599</v>
      </c>
      <c r="Q273">
        <v>2201</v>
      </c>
      <c r="R273" s="52">
        <v>0.20645000040531161</v>
      </c>
    </row>
    <row r="274" spans="1:19">
      <c r="A274" t="s">
        <v>28</v>
      </c>
      <c r="B274" t="s">
        <v>412</v>
      </c>
      <c r="C274" t="s">
        <v>440</v>
      </c>
      <c r="D274" t="s">
        <v>330</v>
      </c>
      <c r="E274" t="s">
        <v>39</v>
      </c>
      <c r="F274" t="s">
        <v>40</v>
      </c>
      <c r="G274">
        <v>11</v>
      </c>
      <c r="H274" t="s">
        <v>337</v>
      </c>
      <c r="I274" t="s">
        <v>359</v>
      </c>
      <c r="J274" t="s">
        <v>14</v>
      </c>
      <c r="K274">
        <v>73</v>
      </c>
      <c r="L274" s="52">
        <v>0.66364002227783203</v>
      </c>
      <c r="M274" s="52">
        <v>0.66971999406814575</v>
      </c>
      <c r="N274">
        <v>462</v>
      </c>
      <c r="O274" s="52">
        <v>0.71077001094818115</v>
      </c>
      <c r="P274" s="52">
        <v>0.72641998529434204</v>
      </c>
      <c r="Q274">
        <v>7648</v>
      </c>
      <c r="R274" s="52">
        <v>0.71737998723983765</v>
      </c>
      <c r="S274" s="52">
        <v>0.73221999406814575</v>
      </c>
    </row>
    <row r="275" spans="1:19">
      <c r="A275" t="s">
        <v>28</v>
      </c>
      <c r="B275" t="s">
        <v>412</v>
      </c>
      <c r="C275" t="s">
        <v>440</v>
      </c>
      <c r="D275" t="s">
        <v>330</v>
      </c>
      <c r="E275" t="s">
        <v>39</v>
      </c>
      <c r="F275" t="s">
        <v>40</v>
      </c>
      <c r="G275">
        <v>11</v>
      </c>
      <c r="H275" t="s">
        <v>337</v>
      </c>
      <c r="I275" t="s">
        <v>359</v>
      </c>
      <c r="J275" t="s">
        <v>15</v>
      </c>
      <c r="K275">
        <v>18</v>
      </c>
      <c r="L275" s="52">
        <v>0.16364000737667081</v>
      </c>
      <c r="M275" s="52">
        <v>0.1651400029659271</v>
      </c>
      <c r="N275">
        <v>100</v>
      </c>
      <c r="O275" s="52">
        <v>0.1538500040769577</v>
      </c>
      <c r="P275" s="52">
        <v>0.15723000466823581</v>
      </c>
      <c r="Q275">
        <v>1582</v>
      </c>
      <c r="R275" s="52">
        <v>0.14838999509811401</v>
      </c>
      <c r="S275" s="52">
        <v>0.1514600068330765</v>
      </c>
    </row>
    <row r="276" spans="1:19">
      <c r="A276" t="s">
        <v>28</v>
      </c>
      <c r="B276" t="s">
        <v>412</v>
      </c>
      <c r="C276" t="s">
        <v>440</v>
      </c>
      <c r="D276" t="s">
        <v>330</v>
      </c>
      <c r="E276" t="s">
        <v>39</v>
      </c>
      <c r="F276" t="s">
        <v>40</v>
      </c>
      <c r="G276">
        <v>11</v>
      </c>
      <c r="H276" t="s">
        <v>337</v>
      </c>
      <c r="I276" t="s">
        <v>359</v>
      </c>
      <c r="J276" t="s">
        <v>317</v>
      </c>
      <c r="K276">
        <v>18</v>
      </c>
      <c r="L276" s="52">
        <v>0.16364000737667081</v>
      </c>
      <c r="M276" s="52">
        <v>0.1651400029659271</v>
      </c>
      <c r="N276">
        <v>74</v>
      </c>
      <c r="O276" s="52">
        <v>0.11384999752044681</v>
      </c>
      <c r="P276" s="52">
        <v>0.1163500025868416</v>
      </c>
      <c r="Q276">
        <v>1215</v>
      </c>
      <c r="R276" s="52">
        <v>0.1139699965715408</v>
      </c>
      <c r="S276" s="52">
        <v>0.1163199990987778</v>
      </c>
    </row>
    <row r="277" spans="1:19">
      <c r="A277" t="s">
        <v>28</v>
      </c>
      <c r="B277" t="s">
        <v>412</v>
      </c>
      <c r="C277" t="s">
        <v>440</v>
      </c>
      <c r="D277" t="s">
        <v>330</v>
      </c>
      <c r="E277" t="s">
        <v>39</v>
      </c>
      <c r="F277" t="s">
        <v>40</v>
      </c>
      <c r="G277">
        <v>11</v>
      </c>
      <c r="H277" t="s">
        <v>337</v>
      </c>
      <c r="I277" t="s">
        <v>359</v>
      </c>
      <c r="J277" t="s">
        <v>270</v>
      </c>
      <c r="K277">
        <v>1</v>
      </c>
      <c r="L277" s="52">
        <v>9.089999832212925E-3</v>
      </c>
      <c r="N277">
        <v>14</v>
      </c>
      <c r="O277" s="52">
        <v>2.1539999172091481E-2</v>
      </c>
      <c r="Q277">
        <v>216</v>
      </c>
      <c r="R277" s="52">
        <v>2.0260000601410869E-2</v>
      </c>
    </row>
    <row r="278" spans="1:19">
      <c r="A278" t="s">
        <v>28</v>
      </c>
      <c r="B278" t="s">
        <v>412</v>
      </c>
      <c r="C278" t="s">
        <v>440</v>
      </c>
      <c r="D278" t="s">
        <v>330</v>
      </c>
      <c r="E278" t="s">
        <v>39</v>
      </c>
      <c r="F278" t="s">
        <v>40</v>
      </c>
      <c r="G278">
        <v>11</v>
      </c>
      <c r="H278" t="s">
        <v>337</v>
      </c>
      <c r="I278" t="s">
        <v>325</v>
      </c>
      <c r="J278" t="s">
        <v>302</v>
      </c>
      <c r="K278">
        <v>31</v>
      </c>
      <c r="L278" s="52">
        <v>0.28181999921798712</v>
      </c>
      <c r="N278">
        <v>203</v>
      </c>
      <c r="O278" s="52">
        <v>0.31231001019477839</v>
      </c>
      <c r="Q278">
        <v>3494</v>
      </c>
      <c r="R278" s="52">
        <v>0.32774001359939581</v>
      </c>
    </row>
    <row r="279" spans="1:19">
      <c r="A279" t="s">
        <v>28</v>
      </c>
      <c r="B279" t="s">
        <v>412</v>
      </c>
      <c r="C279" t="s">
        <v>440</v>
      </c>
      <c r="D279" t="s">
        <v>330</v>
      </c>
      <c r="E279" t="s">
        <v>39</v>
      </c>
      <c r="F279" t="s">
        <v>40</v>
      </c>
      <c r="G279">
        <v>11</v>
      </c>
      <c r="H279" t="s">
        <v>337</v>
      </c>
      <c r="I279" t="s">
        <v>325</v>
      </c>
      <c r="J279" t="s">
        <v>303</v>
      </c>
      <c r="K279">
        <v>40</v>
      </c>
      <c r="L279" s="52">
        <v>0.36364001035690308</v>
      </c>
      <c r="N279">
        <v>224</v>
      </c>
      <c r="O279" s="52">
        <v>0.3446199893951416</v>
      </c>
      <c r="Q279">
        <v>3387</v>
      </c>
      <c r="R279" s="52">
        <v>0.31769999861717219</v>
      </c>
    </row>
    <row r="280" spans="1:19">
      <c r="A280" t="s">
        <v>28</v>
      </c>
      <c r="B280" t="s">
        <v>412</v>
      </c>
      <c r="C280" t="s">
        <v>440</v>
      </c>
      <c r="D280" t="s">
        <v>330</v>
      </c>
      <c r="E280" t="s">
        <v>39</v>
      </c>
      <c r="F280" t="s">
        <v>40</v>
      </c>
      <c r="G280">
        <v>11</v>
      </c>
      <c r="H280" t="s">
        <v>337</v>
      </c>
      <c r="I280" t="s">
        <v>325</v>
      </c>
      <c r="J280" t="s">
        <v>304</v>
      </c>
      <c r="K280">
        <v>39</v>
      </c>
      <c r="L280" s="52">
        <v>0.35455000400543207</v>
      </c>
      <c r="N280">
        <v>223</v>
      </c>
      <c r="O280" s="52">
        <v>0.34308001399040222</v>
      </c>
      <c r="Q280">
        <v>3780</v>
      </c>
      <c r="R280" s="52">
        <v>0.35455998778343201</v>
      </c>
    </row>
    <row r="281" spans="1:19">
      <c r="A281" t="s">
        <v>28</v>
      </c>
      <c r="B281" t="s">
        <v>412</v>
      </c>
      <c r="C281" t="s">
        <v>440</v>
      </c>
      <c r="D281" t="s">
        <v>330</v>
      </c>
      <c r="E281" t="s">
        <v>39</v>
      </c>
      <c r="F281" t="s">
        <v>40</v>
      </c>
      <c r="G281">
        <v>11</v>
      </c>
      <c r="H281" t="s">
        <v>337</v>
      </c>
      <c r="I281" t="s">
        <v>349</v>
      </c>
      <c r="J281" t="s">
        <v>350</v>
      </c>
      <c r="K281">
        <v>11</v>
      </c>
      <c r="L281" s="52">
        <v>0.10000000149011611</v>
      </c>
      <c r="M281" s="52">
        <v>0.10279999673366549</v>
      </c>
      <c r="N281">
        <v>46</v>
      </c>
      <c r="O281" s="52">
        <v>7.0770002901554108E-2</v>
      </c>
      <c r="P281" s="52">
        <v>7.5910001993179321E-2</v>
      </c>
      <c r="Q281">
        <v>745</v>
      </c>
      <c r="R281" s="52">
        <v>6.9880001246929169E-2</v>
      </c>
      <c r="S281" s="52">
        <v>8.060000091791153E-2</v>
      </c>
    </row>
    <row r="282" spans="1:19">
      <c r="A282" t="s">
        <v>28</v>
      </c>
      <c r="B282" t="s">
        <v>412</v>
      </c>
      <c r="C282" t="s">
        <v>440</v>
      </c>
      <c r="D282" t="s">
        <v>330</v>
      </c>
      <c r="E282" t="s">
        <v>39</v>
      </c>
      <c r="F282" t="s">
        <v>40</v>
      </c>
      <c r="G282">
        <v>11</v>
      </c>
      <c r="H282" t="s">
        <v>337</v>
      </c>
      <c r="I282" t="s">
        <v>349</v>
      </c>
      <c r="J282" t="s">
        <v>351</v>
      </c>
      <c r="K282">
        <v>53</v>
      </c>
      <c r="L282" s="52">
        <v>0.48181998729705811</v>
      </c>
      <c r="M282" s="52">
        <v>0.49533000588417048</v>
      </c>
      <c r="N282">
        <v>405</v>
      </c>
      <c r="O282" s="52">
        <v>0.62308001518249512</v>
      </c>
      <c r="P282" s="52">
        <v>0.66832000017166138</v>
      </c>
      <c r="Q282">
        <v>5882</v>
      </c>
      <c r="R282" s="52">
        <v>0.55172997713088989</v>
      </c>
      <c r="S282" s="52">
        <v>0.63637000322341919</v>
      </c>
    </row>
    <row r="283" spans="1:19">
      <c r="A283" t="s">
        <v>28</v>
      </c>
      <c r="B283" t="s">
        <v>412</v>
      </c>
      <c r="C283" t="s">
        <v>440</v>
      </c>
      <c r="D283" t="s">
        <v>330</v>
      </c>
      <c r="E283" t="s">
        <v>39</v>
      </c>
      <c r="F283" t="s">
        <v>40</v>
      </c>
      <c r="G283">
        <v>11</v>
      </c>
      <c r="H283" t="s">
        <v>337</v>
      </c>
      <c r="I283" t="s">
        <v>349</v>
      </c>
      <c r="J283" t="s">
        <v>352</v>
      </c>
      <c r="K283">
        <v>0</v>
      </c>
      <c r="L283" s="52">
        <v>0</v>
      </c>
      <c r="M283" s="52">
        <v>0</v>
      </c>
      <c r="N283">
        <v>2</v>
      </c>
      <c r="O283" s="52">
        <v>3.0799999367445712E-3</v>
      </c>
      <c r="P283" s="52">
        <v>3.299999982118607E-3</v>
      </c>
      <c r="Q283">
        <v>19</v>
      </c>
      <c r="R283" s="52">
        <v>1.780000049620867E-3</v>
      </c>
      <c r="S283" s="52">
        <v>2.0600000862032179E-3</v>
      </c>
    </row>
    <row r="284" spans="1:19">
      <c r="A284" t="s">
        <v>28</v>
      </c>
      <c r="B284" t="s">
        <v>412</v>
      </c>
      <c r="C284" t="s">
        <v>440</v>
      </c>
      <c r="D284" t="s">
        <v>330</v>
      </c>
      <c r="E284" t="s">
        <v>39</v>
      </c>
      <c r="F284" t="s">
        <v>40</v>
      </c>
      <c r="G284">
        <v>11</v>
      </c>
      <c r="H284" t="s">
        <v>337</v>
      </c>
      <c r="I284" t="s">
        <v>349</v>
      </c>
      <c r="J284" t="s">
        <v>353</v>
      </c>
      <c r="K284">
        <v>43</v>
      </c>
      <c r="L284" s="52">
        <v>0.39090999960899347</v>
      </c>
      <c r="M284" s="52">
        <v>0.4018700122833252</v>
      </c>
      <c r="N284">
        <v>153</v>
      </c>
      <c r="O284" s="52">
        <v>0.23537999391555789</v>
      </c>
      <c r="P284" s="52">
        <v>0.25248000025749212</v>
      </c>
      <c r="Q284">
        <v>2597</v>
      </c>
      <c r="R284" s="52">
        <v>0.24359999597072601</v>
      </c>
      <c r="S284" s="52">
        <v>0.2809700071811676</v>
      </c>
    </row>
    <row r="285" spans="1:19">
      <c r="A285" t="s">
        <v>28</v>
      </c>
      <c r="B285" t="s">
        <v>412</v>
      </c>
      <c r="C285" t="s">
        <v>440</v>
      </c>
      <c r="D285" t="s">
        <v>330</v>
      </c>
      <c r="E285" t="s">
        <v>39</v>
      </c>
      <c r="F285" t="s">
        <v>40</v>
      </c>
      <c r="G285">
        <v>11</v>
      </c>
      <c r="H285" t="s">
        <v>337</v>
      </c>
      <c r="I285" t="s">
        <v>349</v>
      </c>
      <c r="J285" t="s">
        <v>355</v>
      </c>
      <c r="K285">
        <v>3</v>
      </c>
      <c r="L285" s="52">
        <v>2.7270000427961349E-2</v>
      </c>
      <c r="N285">
        <v>44</v>
      </c>
      <c r="O285" s="52">
        <v>6.7689999938011169E-2</v>
      </c>
      <c r="Q285">
        <v>1418</v>
      </c>
      <c r="R285" s="52">
        <v>0.13300999999046331</v>
      </c>
    </row>
    <row r="286" spans="1:19">
      <c r="A286" t="s">
        <v>28</v>
      </c>
      <c r="B286" t="s">
        <v>412</v>
      </c>
      <c r="C286" t="s">
        <v>440</v>
      </c>
      <c r="D286" t="s">
        <v>330</v>
      </c>
      <c r="E286" t="s">
        <v>39</v>
      </c>
      <c r="F286" t="s">
        <v>40</v>
      </c>
      <c r="G286">
        <v>11</v>
      </c>
      <c r="H286" t="s">
        <v>337</v>
      </c>
      <c r="I286" t="s">
        <v>734</v>
      </c>
      <c r="J286" t="s">
        <v>299</v>
      </c>
      <c r="K286">
        <v>10</v>
      </c>
      <c r="L286" s="52">
        <v>9.0910002589225769E-2</v>
      </c>
      <c r="M286" s="52">
        <v>9.8039999604225159E-2</v>
      </c>
      <c r="N286">
        <v>28</v>
      </c>
      <c r="O286" s="52">
        <v>4.3079998344182968E-2</v>
      </c>
      <c r="P286" s="52">
        <v>4.552999883890152E-2</v>
      </c>
      <c r="Q286">
        <v>463</v>
      </c>
      <c r="R286" s="52">
        <v>4.343000054359436E-2</v>
      </c>
      <c r="S286" s="52">
        <v>4.6239998191595078E-2</v>
      </c>
    </row>
    <row r="287" spans="1:19">
      <c r="A287" t="s">
        <v>28</v>
      </c>
      <c r="B287" t="s">
        <v>412</v>
      </c>
      <c r="C287" t="s">
        <v>440</v>
      </c>
      <c r="D287" t="s">
        <v>330</v>
      </c>
      <c r="E287" t="s">
        <v>39</v>
      </c>
      <c r="F287" t="s">
        <v>40</v>
      </c>
      <c r="G287">
        <v>11</v>
      </c>
      <c r="H287" t="s">
        <v>337</v>
      </c>
      <c r="I287" t="s">
        <v>734</v>
      </c>
      <c r="J287" t="s">
        <v>300</v>
      </c>
      <c r="K287">
        <v>7</v>
      </c>
      <c r="L287" s="52">
        <v>6.3639998435974121E-2</v>
      </c>
      <c r="M287" s="52">
        <v>6.8630002439022064E-2</v>
      </c>
      <c r="N287">
        <v>19</v>
      </c>
      <c r="O287" s="52">
        <v>2.9230000451207161E-2</v>
      </c>
      <c r="P287" s="52">
        <v>3.0889999121427539E-2</v>
      </c>
      <c r="Q287">
        <v>331</v>
      </c>
      <c r="R287" s="52">
        <v>3.1050000339746479E-2</v>
      </c>
      <c r="S287" s="52">
        <v>3.3059999346733093E-2</v>
      </c>
    </row>
    <row r="288" spans="1:19">
      <c r="A288" t="s">
        <v>28</v>
      </c>
      <c r="B288" t="s">
        <v>412</v>
      </c>
      <c r="C288" t="s">
        <v>440</v>
      </c>
      <c r="D288" t="s">
        <v>330</v>
      </c>
      <c r="E288" t="s">
        <v>39</v>
      </c>
      <c r="F288" t="s">
        <v>40</v>
      </c>
      <c r="G288">
        <v>11</v>
      </c>
      <c r="H288" t="s">
        <v>337</v>
      </c>
      <c r="I288" t="s">
        <v>734</v>
      </c>
      <c r="J288" t="s">
        <v>269</v>
      </c>
      <c r="K288">
        <v>0</v>
      </c>
      <c r="L288" s="52">
        <v>0</v>
      </c>
      <c r="M288" s="52">
        <v>0</v>
      </c>
      <c r="N288">
        <v>6</v>
      </c>
      <c r="O288" s="52">
        <v>9.2299999669194221E-3</v>
      </c>
      <c r="P288" s="52">
        <v>9.7599998116493225E-3</v>
      </c>
      <c r="Q288">
        <v>91</v>
      </c>
      <c r="R288" s="52">
        <v>8.5399998351931572E-3</v>
      </c>
      <c r="S288" s="52">
        <v>9.089999832212925E-3</v>
      </c>
    </row>
    <row r="289" spans="1:19">
      <c r="A289" t="s">
        <v>28</v>
      </c>
      <c r="B289" t="s">
        <v>412</v>
      </c>
      <c r="C289" t="s">
        <v>440</v>
      </c>
      <c r="D289" t="s">
        <v>330</v>
      </c>
      <c r="E289" t="s">
        <v>39</v>
      </c>
      <c r="F289" t="s">
        <v>40</v>
      </c>
      <c r="G289">
        <v>11</v>
      </c>
      <c r="H289" t="s">
        <v>337</v>
      </c>
      <c r="I289" t="s">
        <v>734</v>
      </c>
      <c r="J289" t="s">
        <v>301</v>
      </c>
      <c r="K289">
        <v>2</v>
      </c>
      <c r="L289" s="52">
        <v>1.817999966442585E-2</v>
      </c>
      <c r="M289" s="52">
        <v>1.9610000774264339E-2</v>
      </c>
      <c r="N289">
        <v>10</v>
      </c>
      <c r="O289" s="52">
        <v>1.537999976426363E-2</v>
      </c>
      <c r="P289" s="52">
        <v>1.625999994575977E-2</v>
      </c>
      <c r="Q289">
        <v>215</v>
      </c>
      <c r="R289" s="52">
        <v>2.0169999450445179E-2</v>
      </c>
      <c r="S289" s="52">
        <v>2.1469999104738239E-2</v>
      </c>
    </row>
    <row r="290" spans="1:19">
      <c r="A290" t="s">
        <v>28</v>
      </c>
      <c r="B290" t="s">
        <v>412</v>
      </c>
      <c r="C290" t="s">
        <v>440</v>
      </c>
      <c r="D290" t="s">
        <v>330</v>
      </c>
      <c r="E290" t="s">
        <v>39</v>
      </c>
      <c r="F290" t="s">
        <v>40</v>
      </c>
      <c r="G290">
        <v>11</v>
      </c>
      <c r="H290" t="s">
        <v>337</v>
      </c>
      <c r="I290" t="s">
        <v>734</v>
      </c>
      <c r="J290" t="s">
        <v>270</v>
      </c>
      <c r="K290">
        <v>8</v>
      </c>
      <c r="L290" s="52">
        <v>7.2729997336864471E-2</v>
      </c>
      <c r="N290">
        <v>35</v>
      </c>
      <c r="O290" s="52">
        <v>5.3849998861551278E-2</v>
      </c>
      <c r="Q290">
        <v>648</v>
      </c>
      <c r="R290" s="52">
        <v>6.0779999941587448E-2</v>
      </c>
    </row>
    <row r="291" spans="1:19">
      <c r="A291" t="s">
        <v>28</v>
      </c>
      <c r="B291" t="s">
        <v>412</v>
      </c>
      <c r="C291" t="s">
        <v>440</v>
      </c>
      <c r="D291" t="s">
        <v>330</v>
      </c>
      <c r="E291" t="s">
        <v>39</v>
      </c>
      <c r="F291" t="s">
        <v>40</v>
      </c>
      <c r="G291">
        <v>11</v>
      </c>
      <c r="H291" t="s">
        <v>337</v>
      </c>
      <c r="I291" t="s">
        <v>734</v>
      </c>
      <c r="J291" t="s">
        <v>268</v>
      </c>
      <c r="K291">
        <v>83</v>
      </c>
      <c r="L291" s="52">
        <v>0.75454998016357422</v>
      </c>
      <c r="M291" s="52">
        <v>0.81373000144958496</v>
      </c>
      <c r="N291">
        <v>552</v>
      </c>
      <c r="O291" s="52">
        <v>0.84922999143600464</v>
      </c>
      <c r="P291" s="52">
        <v>0.8975600004196167</v>
      </c>
      <c r="Q291">
        <v>8913</v>
      </c>
      <c r="R291" s="52">
        <v>0.83604001998901367</v>
      </c>
      <c r="S291" s="52">
        <v>0.89013999700546265</v>
      </c>
    </row>
    <row r="292" spans="1:19">
      <c r="A292" t="s">
        <v>28</v>
      </c>
      <c r="B292" t="s">
        <v>412</v>
      </c>
      <c r="C292" t="s">
        <v>440</v>
      </c>
      <c r="D292" t="s">
        <v>330</v>
      </c>
      <c r="E292" t="s">
        <v>39</v>
      </c>
      <c r="F292" t="s">
        <v>40</v>
      </c>
      <c r="G292">
        <v>11</v>
      </c>
      <c r="H292" t="s">
        <v>337</v>
      </c>
      <c r="I292" t="s">
        <v>735</v>
      </c>
      <c r="J292" t="s">
        <v>270</v>
      </c>
      <c r="K292">
        <v>110</v>
      </c>
      <c r="L292" s="52">
        <v>1</v>
      </c>
      <c r="N292">
        <v>650</v>
      </c>
      <c r="O292" s="52">
        <v>1</v>
      </c>
      <c r="Q292">
        <v>10661</v>
      </c>
      <c r="R292" s="52">
        <v>1</v>
      </c>
    </row>
    <row r="293" spans="1:19">
      <c r="A293" t="s">
        <v>28</v>
      </c>
      <c r="B293" t="s">
        <v>412</v>
      </c>
      <c r="C293" t="s">
        <v>440</v>
      </c>
      <c r="D293" t="s">
        <v>330</v>
      </c>
      <c r="E293" t="s">
        <v>39</v>
      </c>
      <c r="F293" t="s">
        <v>40</v>
      </c>
      <c r="G293">
        <v>11</v>
      </c>
      <c r="H293" t="s">
        <v>337</v>
      </c>
      <c r="I293" t="s">
        <v>319</v>
      </c>
      <c r="J293" t="s">
        <v>324</v>
      </c>
      <c r="K293">
        <v>3</v>
      </c>
      <c r="L293" s="52">
        <v>2.7270000427961349E-2</v>
      </c>
      <c r="N293">
        <v>44</v>
      </c>
      <c r="O293" s="52">
        <v>6.7689999938011169E-2</v>
      </c>
      <c r="Q293">
        <v>1418</v>
      </c>
      <c r="R293" s="52">
        <v>0.13300999999046331</v>
      </c>
    </row>
    <row r="294" spans="1:19">
      <c r="A294" t="s">
        <v>28</v>
      </c>
      <c r="B294" t="s">
        <v>412</v>
      </c>
      <c r="C294" t="s">
        <v>440</v>
      </c>
      <c r="D294" t="s">
        <v>330</v>
      </c>
      <c r="E294" t="s">
        <v>39</v>
      </c>
      <c r="F294" t="s">
        <v>40</v>
      </c>
      <c r="G294">
        <v>11</v>
      </c>
      <c r="H294" t="s">
        <v>337</v>
      </c>
      <c r="I294" t="s">
        <v>319</v>
      </c>
      <c r="J294" t="s">
        <v>320</v>
      </c>
      <c r="K294">
        <v>0</v>
      </c>
      <c r="L294" s="52">
        <v>0</v>
      </c>
      <c r="M294" s="52">
        <v>0</v>
      </c>
      <c r="N294">
        <v>2</v>
      </c>
      <c r="O294" s="52">
        <v>3.0799999367445712E-3</v>
      </c>
      <c r="P294" s="52">
        <v>3.299999982118607E-3</v>
      </c>
      <c r="Q294">
        <v>19</v>
      </c>
      <c r="R294" s="52">
        <v>1.780000049620867E-3</v>
      </c>
      <c r="S294" s="52">
        <v>2.0600000862032179E-3</v>
      </c>
    </row>
    <row r="295" spans="1:19">
      <c r="A295" t="s">
        <v>28</v>
      </c>
      <c r="B295" t="s">
        <v>412</v>
      </c>
      <c r="C295" t="s">
        <v>440</v>
      </c>
      <c r="D295" t="s">
        <v>330</v>
      </c>
      <c r="E295" t="s">
        <v>39</v>
      </c>
      <c r="F295" t="s">
        <v>40</v>
      </c>
      <c r="G295">
        <v>11</v>
      </c>
      <c r="H295" t="s">
        <v>337</v>
      </c>
      <c r="I295" t="s">
        <v>319</v>
      </c>
      <c r="J295" t="s">
        <v>321</v>
      </c>
      <c r="K295">
        <v>5</v>
      </c>
      <c r="L295" s="52">
        <v>4.544999822974205E-2</v>
      </c>
      <c r="M295" s="52">
        <v>4.6730000525712967E-2</v>
      </c>
      <c r="N295">
        <v>27</v>
      </c>
      <c r="O295" s="52">
        <v>4.1540000587701797E-2</v>
      </c>
      <c r="P295" s="52">
        <v>4.4550001621246338E-2</v>
      </c>
      <c r="Q295">
        <v>380</v>
      </c>
      <c r="R295" s="52">
        <v>3.564000129699707E-2</v>
      </c>
      <c r="S295" s="52">
        <v>4.1110001504421227E-2</v>
      </c>
    </row>
    <row r="296" spans="1:19">
      <c r="A296" t="s">
        <v>28</v>
      </c>
      <c r="B296" t="s">
        <v>412</v>
      </c>
      <c r="C296" t="s">
        <v>440</v>
      </c>
      <c r="D296" t="s">
        <v>330</v>
      </c>
      <c r="E296" t="s">
        <v>39</v>
      </c>
      <c r="F296" t="s">
        <v>40</v>
      </c>
      <c r="G296">
        <v>11</v>
      </c>
      <c r="H296" t="s">
        <v>337</v>
      </c>
      <c r="I296" t="s">
        <v>319</v>
      </c>
      <c r="J296" t="s">
        <v>322</v>
      </c>
      <c r="K296">
        <v>31</v>
      </c>
      <c r="L296" s="52">
        <v>0.28181999921798712</v>
      </c>
      <c r="M296" s="52">
        <v>0.28971999883651728</v>
      </c>
      <c r="N296">
        <v>95</v>
      </c>
      <c r="O296" s="52">
        <v>0.14614999294281009</v>
      </c>
      <c r="P296" s="52">
        <v>0.1567700058221817</v>
      </c>
      <c r="Q296">
        <v>1643</v>
      </c>
      <c r="R296" s="52">
        <v>0.15410999953746801</v>
      </c>
      <c r="S296" s="52">
        <v>0.17776000499725339</v>
      </c>
    </row>
    <row r="297" spans="1:19">
      <c r="A297" t="s">
        <v>28</v>
      </c>
      <c r="B297" t="s">
        <v>412</v>
      </c>
      <c r="C297" t="s">
        <v>440</v>
      </c>
      <c r="D297" t="s">
        <v>330</v>
      </c>
      <c r="E297" t="s">
        <v>39</v>
      </c>
      <c r="F297" t="s">
        <v>40</v>
      </c>
      <c r="G297">
        <v>11</v>
      </c>
      <c r="H297" t="s">
        <v>337</v>
      </c>
      <c r="I297" t="s">
        <v>319</v>
      </c>
      <c r="J297" t="s">
        <v>323</v>
      </c>
      <c r="K297">
        <v>18</v>
      </c>
      <c r="L297" s="52">
        <v>0.16364000737667081</v>
      </c>
      <c r="M297" s="52">
        <v>0.16821999847888949</v>
      </c>
      <c r="N297">
        <v>77</v>
      </c>
      <c r="O297" s="52">
        <v>0.1184599995613098</v>
      </c>
      <c r="P297" s="52">
        <v>0.1270599961280823</v>
      </c>
      <c r="Q297">
        <v>1319</v>
      </c>
      <c r="R297" s="52">
        <v>0.1237199977040291</v>
      </c>
      <c r="S297" s="52">
        <v>0.14270000159740451</v>
      </c>
    </row>
    <row r="298" spans="1:19">
      <c r="A298" t="s">
        <v>28</v>
      </c>
      <c r="B298" t="s">
        <v>412</v>
      </c>
      <c r="C298" t="s">
        <v>440</v>
      </c>
      <c r="D298" t="s">
        <v>330</v>
      </c>
      <c r="E298" t="s">
        <v>39</v>
      </c>
      <c r="F298" t="s">
        <v>40</v>
      </c>
      <c r="G298">
        <v>11</v>
      </c>
      <c r="H298" t="s">
        <v>337</v>
      </c>
      <c r="I298" t="s">
        <v>319</v>
      </c>
      <c r="J298" t="s">
        <v>354</v>
      </c>
      <c r="K298">
        <v>53</v>
      </c>
      <c r="L298" s="52">
        <v>0.48181998729705811</v>
      </c>
      <c r="M298" s="52">
        <v>0.49533000588417048</v>
      </c>
      <c r="N298">
        <v>405</v>
      </c>
      <c r="O298" s="52">
        <v>0.62308001518249512</v>
      </c>
      <c r="P298" s="52">
        <v>0.66832000017166138</v>
      </c>
      <c r="Q298">
        <v>5882</v>
      </c>
      <c r="R298" s="52">
        <v>0.55172997713088989</v>
      </c>
      <c r="S298" s="52">
        <v>0.63637000322341919</v>
      </c>
    </row>
    <row r="299" spans="1:19">
      <c r="A299" t="s">
        <v>28</v>
      </c>
      <c r="B299" t="s">
        <v>412</v>
      </c>
      <c r="C299" t="s">
        <v>440</v>
      </c>
      <c r="D299" t="s">
        <v>330</v>
      </c>
      <c r="E299" t="s">
        <v>39</v>
      </c>
      <c r="F299" t="s">
        <v>40</v>
      </c>
      <c r="G299">
        <v>11</v>
      </c>
      <c r="H299" t="s">
        <v>337</v>
      </c>
      <c r="I299" t="s">
        <v>360</v>
      </c>
      <c r="J299" t="s">
        <v>361</v>
      </c>
      <c r="K299">
        <v>3</v>
      </c>
      <c r="L299" s="52">
        <v>2.7270000427961349E-2</v>
      </c>
      <c r="N299">
        <v>44</v>
      </c>
      <c r="O299" s="52">
        <v>6.7689999938011169E-2</v>
      </c>
      <c r="Q299">
        <v>1418</v>
      </c>
      <c r="R299" s="52">
        <v>0.13300999999046331</v>
      </c>
    </row>
    <row r="300" spans="1:19">
      <c r="A300" t="s">
        <v>28</v>
      </c>
      <c r="B300" t="s">
        <v>412</v>
      </c>
      <c r="C300" t="s">
        <v>440</v>
      </c>
      <c r="D300" t="s">
        <v>330</v>
      </c>
      <c r="E300" t="s">
        <v>39</v>
      </c>
      <c r="F300" t="s">
        <v>40</v>
      </c>
      <c r="G300">
        <v>11</v>
      </c>
      <c r="H300" t="s">
        <v>337</v>
      </c>
      <c r="I300" t="s">
        <v>360</v>
      </c>
      <c r="J300" t="s">
        <v>362</v>
      </c>
      <c r="K300">
        <v>54</v>
      </c>
      <c r="L300" s="52">
        <v>0.49090999364852911</v>
      </c>
      <c r="M300" s="52">
        <v>0.50467002391815186</v>
      </c>
      <c r="N300">
        <v>200</v>
      </c>
      <c r="O300" s="52">
        <v>0.30768999457359308</v>
      </c>
      <c r="P300" s="52">
        <v>0.33002999424934393</v>
      </c>
      <c r="Q300">
        <v>3361</v>
      </c>
      <c r="R300" s="52">
        <v>0.31525999307632452</v>
      </c>
      <c r="S300" s="52">
        <v>0.36362999677658081</v>
      </c>
    </row>
    <row r="301" spans="1:19">
      <c r="A301" t="s">
        <v>28</v>
      </c>
      <c r="B301" t="s">
        <v>412</v>
      </c>
      <c r="C301" t="s">
        <v>440</v>
      </c>
      <c r="D301" t="s">
        <v>330</v>
      </c>
      <c r="E301" t="s">
        <v>39</v>
      </c>
      <c r="F301" t="s">
        <v>40</v>
      </c>
      <c r="G301">
        <v>11</v>
      </c>
      <c r="H301" t="s">
        <v>337</v>
      </c>
      <c r="I301" t="s">
        <v>360</v>
      </c>
      <c r="J301" t="s">
        <v>354</v>
      </c>
      <c r="K301">
        <v>53</v>
      </c>
      <c r="L301" s="52">
        <v>0.48181998729705811</v>
      </c>
      <c r="M301" s="52">
        <v>0.49533000588417048</v>
      </c>
      <c r="N301">
        <v>406</v>
      </c>
      <c r="O301" s="52">
        <v>0.62462002038955688</v>
      </c>
      <c r="P301" s="52">
        <v>0.66996997594833374</v>
      </c>
      <c r="Q301">
        <v>5882</v>
      </c>
      <c r="R301" s="52">
        <v>0.55172997713088989</v>
      </c>
      <c r="S301" s="52">
        <v>0.63637000322341919</v>
      </c>
    </row>
    <row r="302" spans="1:19">
      <c r="A302" t="s">
        <v>28</v>
      </c>
      <c r="B302" t="s">
        <v>412</v>
      </c>
      <c r="C302" t="s">
        <v>440</v>
      </c>
      <c r="D302" t="s">
        <v>330</v>
      </c>
      <c r="E302" t="s">
        <v>39</v>
      </c>
      <c r="F302" t="s">
        <v>40</v>
      </c>
      <c r="G302">
        <v>11</v>
      </c>
      <c r="H302" t="s">
        <v>337</v>
      </c>
      <c r="I302" t="s">
        <v>736</v>
      </c>
      <c r="J302" t="s">
        <v>363</v>
      </c>
      <c r="K302">
        <v>29</v>
      </c>
      <c r="L302" s="52">
        <v>0.26363998651504522</v>
      </c>
      <c r="N302">
        <v>216</v>
      </c>
      <c r="O302" s="52">
        <v>0.33230999112129211</v>
      </c>
      <c r="Q302">
        <v>4131</v>
      </c>
      <c r="R302" s="52">
        <v>0.38749000430107122</v>
      </c>
    </row>
    <row r="303" spans="1:19">
      <c r="A303" t="s">
        <v>28</v>
      </c>
      <c r="B303" t="s">
        <v>412</v>
      </c>
      <c r="C303" t="s">
        <v>440</v>
      </c>
      <c r="D303" t="s">
        <v>330</v>
      </c>
      <c r="E303" t="s">
        <v>39</v>
      </c>
      <c r="F303" t="s">
        <v>40</v>
      </c>
      <c r="G303">
        <v>11</v>
      </c>
      <c r="H303" t="s">
        <v>337</v>
      </c>
      <c r="I303" t="s">
        <v>736</v>
      </c>
      <c r="J303" t="s">
        <v>364</v>
      </c>
      <c r="K303">
        <v>46</v>
      </c>
      <c r="L303" s="52">
        <v>0.41817998886108398</v>
      </c>
      <c r="M303" s="52">
        <v>0.56790000200271606</v>
      </c>
      <c r="N303">
        <v>286</v>
      </c>
      <c r="O303" s="52">
        <v>0.43999999761581421</v>
      </c>
      <c r="P303" s="52">
        <v>0.65899002552032471</v>
      </c>
      <c r="Q303">
        <v>4189</v>
      </c>
      <c r="R303" s="52">
        <v>0.39293000102043152</v>
      </c>
      <c r="S303" s="52">
        <v>0.64149999618530273</v>
      </c>
    </row>
    <row r="304" spans="1:19">
      <c r="A304" t="s">
        <v>28</v>
      </c>
      <c r="B304" t="s">
        <v>412</v>
      </c>
      <c r="C304" t="s">
        <v>440</v>
      </c>
      <c r="D304" t="s">
        <v>330</v>
      </c>
      <c r="E304" t="s">
        <v>39</v>
      </c>
      <c r="F304" t="s">
        <v>40</v>
      </c>
      <c r="G304">
        <v>11</v>
      </c>
      <c r="H304" t="s">
        <v>337</v>
      </c>
      <c r="I304" t="s">
        <v>736</v>
      </c>
      <c r="J304" t="s">
        <v>365</v>
      </c>
      <c r="K304">
        <v>15</v>
      </c>
      <c r="L304" s="52">
        <v>0.13636000454425809</v>
      </c>
      <c r="M304" s="52">
        <v>0.18519000709056849</v>
      </c>
      <c r="N304">
        <v>84</v>
      </c>
      <c r="O304" s="52">
        <v>0.12922999262809751</v>
      </c>
      <c r="P304" s="52">
        <v>0.19355000555515289</v>
      </c>
      <c r="Q304">
        <v>1316</v>
      </c>
      <c r="R304" s="52">
        <v>0.1234399974346161</v>
      </c>
      <c r="S304" s="52">
        <v>0.20152999460697171</v>
      </c>
    </row>
    <row r="305" spans="1:19">
      <c r="A305" t="s">
        <v>28</v>
      </c>
      <c r="B305" t="s">
        <v>412</v>
      </c>
      <c r="C305" t="s">
        <v>440</v>
      </c>
      <c r="D305" t="s">
        <v>330</v>
      </c>
      <c r="E305" t="s">
        <v>39</v>
      </c>
      <c r="F305" t="s">
        <v>40</v>
      </c>
      <c r="G305">
        <v>11</v>
      </c>
      <c r="H305" t="s">
        <v>337</v>
      </c>
      <c r="I305" t="s">
        <v>736</v>
      </c>
      <c r="J305" t="s">
        <v>366</v>
      </c>
      <c r="K305">
        <v>8</v>
      </c>
      <c r="L305" s="52">
        <v>7.2729997336864471E-2</v>
      </c>
      <c r="M305" s="52">
        <v>9.8770000040531158E-2</v>
      </c>
      <c r="N305">
        <v>28</v>
      </c>
      <c r="O305" s="52">
        <v>4.3079998344182968E-2</v>
      </c>
      <c r="P305" s="52">
        <v>6.4520001411437988E-2</v>
      </c>
      <c r="Q305">
        <v>566</v>
      </c>
      <c r="R305" s="52">
        <v>5.3089998662471771E-2</v>
      </c>
      <c r="S305" s="52">
        <v>8.6680002510547638E-2</v>
      </c>
    </row>
    <row r="306" spans="1:19">
      <c r="A306" t="s">
        <v>28</v>
      </c>
      <c r="B306" t="s">
        <v>412</v>
      </c>
      <c r="C306" t="s">
        <v>440</v>
      </c>
      <c r="D306" t="s">
        <v>330</v>
      </c>
      <c r="E306" t="s">
        <v>39</v>
      </c>
      <c r="F306" t="s">
        <v>40</v>
      </c>
      <c r="G306">
        <v>11</v>
      </c>
      <c r="H306" t="s">
        <v>337</v>
      </c>
      <c r="I306" t="s">
        <v>736</v>
      </c>
      <c r="J306" t="s">
        <v>367</v>
      </c>
      <c r="K306">
        <v>7</v>
      </c>
      <c r="L306" s="52">
        <v>6.3639998435974121E-2</v>
      </c>
      <c r="M306" s="52">
        <v>8.6419999599456787E-2</v>
      </c>
      <c r="N306">
        <v>27</v>
      </c>
      <c r="O306" s="52">
        <v>4.1540000587701797E-2</v>
      </c>
      <c r="P306" s="52">
        <v>6.2210001051425927E-2</v>
      </c>
      <c r="Q306">
        <v>367</v>
      </c>
      <c r="R306" s="52">
        <v>3.4419998526573181E-2</v>
      </c>
      <c r="S306" s="52">
        <v>5.6200001388788223E-2</v>
      </c>
    </row>
    <row r="307" spans="1:19">
      <c r="A307" t="s">
        <v>28</v>
      </c>
      <c r="B307" t="s">
        <v>412</v>
      </c>
      <c r="C307" t="s">
        <v>440</v>
      </c>
      <c r="D307" t="s">
        <v>330</v>
      </c>
      <c r="E307" t="s">
        <v>39</v>
      </c>
      <c r="F307" t="s">
        <v>40</v>
      </c>
      <c r="G307">
        <v>11</v>
      </c>
      <c r="H307" t="s">
        <v>337</v>
      </c>
      <c r="I307" t="s">
        <v>736</v>
      </c>
      <c r="J307" t="s">
        <v>368</v>
      </c>
      <c r="K307">
        <v>5</v>
      </c>
      <c r="L307" s="52">
        <v>4.544999822974205E-2</v>
      </c>
      <c r="M307" s="52">
        <v>6.1730001121759408E-2</v>
      </c>
      <c r="N307">
        <v>9</v>
      </c>
      <c r="O307" s="52">
        <v>1.384999975562096E-2</v>
      </c>
      <c r="P307" s="52">
        <v>2.0740000531077381E-2</v>
      </c>
      <c r="Q307">
        <v>92</v>
      </c>
      <c r="R307" s="52">
        <v>8.6300000548362732E-3</v>
      </c>
      <c r="S307" s="52">
        <v>1.4089999720454219E-2</v>
      </c>
    </row>
    <row r="308" spans="1:19">
      <c r="A308" t="s">
        <v>28</v>
      </c>
      <c r="B308" t="s">
        <v>412</v>
      </c>
      <c r="C308" t="s">
        <v>440</v>
      </c>
      <c r="D308" t="s">
        <v>330</v>
      </c>
      <c r="E308" t="s">
        <v>39</v>
      </c>
      <c r="F308" t="s">
        <v>40</v>
      </c>
      <c r="G308">
        <v>11</v>
      </c>
      <c r="H308" t="s">
        <v>337</v>
      </c>
      <c r="I308" t="s">
        <v>307</v>
      </c>
      <c r="J308" t="s">
        <v>329</v>
      </c>
      <c r="K308">
        <v>108</v>
      </c>
      <c r="L308" s="52">
        <v>0.98181998729705811</v>
      </c>
      <c r="N308">
        <v>645</v>
      </c>
      <c r="O308" s="52">
        <v>0.99230998754501343</v>
      </c>
      <c r="Q308">
        <v>10555</v>
      </c>
      <c r="R308" s="52">
        <v>0.99005997180938721</v>
      </c>
    </row>
    <row r="309" spans="1:19">
      <c r="A309" t="s">
        <v>28</v>
      </c>
      <c r="B309" t="s">
        <v>412</v>
      </c>
      <c r="C309" t="s">
        <v>440</v>
      </c>
      <c r="D309" t="s">
        <v>330</v>
      </c>
      <c r="E309" t="s">
        <v>39</v>
      </c>
      <c r="F309" t="s">
        <v>40</v>
      </c>
      <c r="G309">
        <v>11</v>
      </c>
      <c r="H309" t="s">
        <v>337</v>
      </c>
      <c r="I309" t="s">
        <v>307</v>
      </c>
      <c r="J309" t="s">
        <v>309</v>
      </c>
      <c r="K309">
        <v>2</v>
      </c>
      <c r="L309" s="52">
        <v>1.817999966442585E-2</v>
      </c>
      <c r="N309">
        <v>5</v>
      </c>
      <c r="O309" s="52">
        <v>7.689999882131815E-3</v>
      </c>
      <c r="Q309">
        <v>106</v>
      </c>
      <c r="R309" s="52">
        <v>9.9400002509355545E-3</v>
      </c>
    </row>
    <row r="310" spans="1:19">
      <c r="A310" t="s">
        <v>28</v>
      </c>
      <c r="B310" t="s">
        <v>412</v>
      </c>
      <c r="C310" t="s">
        <v>440</v>
      </c>
      <c r="D310" t="s">
        <v>330</v>
      </c>
      <c r="E310" t="s">
        <v>39</v>
      </c>
      <c r="F310" t="s">
        <v>40</v>
      </c>
      <c r="G310">
        <v>11</v>
      </c>
      <c r="H310" t="s">
        <v>337</v>
      </c>
      <c r="I310" t="s">
        <v>737</v>
      </c>
      <c r="J310" t="s">
        <v>310</v>
      </c>
      <c r="K310">
        <v>13</v>
      </c>
      <c r="L310" s="52">
        <v>0.11817999929189681</v>
      </c>
      <c r="N310">
        <v>46</v>
      </c>
      <c r="O310" s="52">
        <v>7.0770002901554108E-2</v>
      </c>
      <c r="Q310">
        <v>1888</v>
      </c>
      <c r="R310" s="52">
        <v>0.17709000408649439</v>
      </c>
    </row>
    <row r="311" spans="1:19">
      <c r="A311" t="s">
        <v>28</v>
      </c>
      <c r="B311" t="s">
        <v>412</v>
      </c>
      <c r="C311" t="s">
        <v>440</v>
      </c>
      <c r="D311" t="s">
        <v>330</v>
      </c>
      <c r="E311" t="s">
        <v>39</v>
      </c>
      <c r="F311" t="s">
        <v>40</v>
      </c>
      <c r="G311">
        <v>11</v>
      </c>
      <c r="H311" t="s">
        <v>337</v>
      </c>
      <c r="I311" t="s">
        <v>737</v>
      </c>
      <c r="J311" t="s">
        <v>16</v>
      </c>
      <c r="K311">
        <v>26</v>
      </c>
      <c r="L311" s="52">
        <v>0.23635999858379361</v>
      </c>
      <c r="N311">
        <v>128</v>
      </c>
      <c r="O311" s="52">
        <v>0.1969199925661087</v>
      </c>
      <c r="Q311">
        <v>2164</v>
      </c>
      <c r="R311" s="52">
        <v>0.2029799968004227</v>
      </c>
    </row>
    <row r="312" spans="1:19">
      <c r="A312" t="s">
        <v>28</v>
      </c>
      <c r="B312" t="s">
        <v>412</v>
      </c>
      <c r="C312" t="s">
        <v>440</v>
      </c>
      <c r="D312" t="s">
        <v>330</v>
      </c>
      <c r="E312" t="s">
        <v>39</v>
      </c>
      <c r="F312" t="s">
        <v>40</v>
      </c>
      <c r="G312">
        <v>11</v>
      </c>
      <c r="H312" t="s">
        <v>337</v>
      </c>
      <c r="I312" t="s">
        <v>737</v>
      </c>
      <c r="J312" t="s">
        <v>17</v>
      </c>
      <c r="K312">
        <v>19</v>
      </c>
      <c r="L312" s="52">
        <v>0.17272999882698059</v>
      </c>
      <c r="N312">
        <v>128</v>
      </c>
      <c r="O312" s="52">
        <v>0.1969199925661087</v>
      </c>
      <c r="Q312">
        <v>2220</v>
      </c>
      <c r="R312" s="52">
        <v>0.20824000239372251</v>
      </c>
    </row>
    <row r="313" spans="1:19">
      <c r="A313" t="s">
        <v>28</v>
      </c>
      <c r="B313" t="s">
        <v>412</v>
      </c>
      <c r="C313" t="s">
        <v>440</v>
      </c>
      <c r="D313" t="s">
        <v>330</v>
      </c>
      <c r="E313" t="s">
        <v>39</v>
      </c>
      <c r="F313" t="s">
        <v>40</v>
      </c>
      <c r="G313">
        <v>11</v>
      </c>
      <c r="H313" t="s">
        <v>337</v>
      </c>
      <c r="I313" t="s">
        <v>737</v>
      </c>
      <c r="J313" t="s">
        <v>18</v>
      </c>
      <c r="K313">
        <v>18</v>
      </c>
      <c r="L313" s="52">
        <v>0.16364000737667081</v>
      </c>
      <c r="N313">
        <v>147</v>
      </c>
      <c r="O313" s="52">
        <v>0.22615000605583191</v>
      </c>
      <c r="Q313">
        <v>2174</v>
      </c>
      <c r="R313" s="52">
        <v>0.20392000675201419</v>
      </c>
    </row>
    <row r="314" spans="1:19">
      <c r="A314" t="s">
        <v>28</v>
      </c>
      <c r="B314" t="s">
        <v>412</v>
      </c>
      <c r="C314" t="s">
        <v>440</v>
      </c>
      <c r="D314" t="s">
        <v>330</v>
      </c>
      <c r="E314" t="s">
        <v>39</v>
      </c>
      <c r="F314" t="s">
        <v>40</v>
      </c>
      <c r="G314">
        <v>11</v>
      </c>
      <c r="H314" t="s">
        <v>337</v>
      </c>
      <c r="I314" t="s">
        <v>737</v>
      </c>
      <c r="J314" t="s">
        <v>311</v>
      </c>
      <c r="K314">
        <v>34</v>
      </c>
      <c r="L314" s="52">
        <v>0.30908998847007751</v>
      </c>
      <c r="N314">
        <v>201</v>
      </c>
      <c r="O314" s="52">
        <v>0.30922999978065491</v>
      </c>
      <c r="Q314">
        <v>2215</v>
      </c>
      <c r="R314" s="52">
        <v>0.20777000486850741</v>
      </c>
    </row>
    <row r="315" spans="1:19">
      <c r="A315" t="s">
        <v>28</v>
      </c>
      <c r="B315" t="s">
        <v>412</v>
      </c>
      <c r="C315" t="s">
        <v>440</v>
      </c>
      <c r="D315" t="s">
        <v>330</v>
      </c>
      <c r="E315" t="s">
        <v>39</v>
      </c>
      <c r="F315" t="s">
        <v>40</v>
      </c>
      <c r="G315">
        <v>11</v>
      </c>
      <c r="H315" t="s">
        <v>337</v>
      </c>
      <c r="I315" t="s">
        <v>312</v>
      </c>
      <c r="J315" t="s">
        <v>313</v>
      </c>
      <c r="K315">
        <v>54</v>
      </c>
      <c r="L315" s="52">
        <v>0.49090999364852911</v>
      </c>
      <c r="M315" s="52">
        <v>0.49540999531745911</v>
      </c>
      <c r="N315">
        <v>381</v>
      </c>
      <c r="O315" s="52">
        <v>0.58614999055862427</v>
      </c>
      <c r="P315" s="52">
        <v>0.59905999898910522</v>
      </c>
      <c r="Q315">
        <v>6420</v>
      </c>
      <c r="R315" s="52">
        <v>0.60219001770019531</v>
      </c>
      <c r="S315" s="52">
        <v>0.61465001106262207</v>
      </c>
    </row>
    <row r="316" spans="1:19">
      <c r="A316" t="s">
        <v>28</v>
      </c>
      <c r="B316" t="s">
        <v>412</v>
      </c>
      <c r="C316" t="s">
        <v>440</v>
      </c>
      <c r="D316" t="s">
        <v>330</v>
      </c>
      <c r="E316" t="s">
        <v>39</v>
      </c>
      <c r="F316" t="s">
        <v>40</v>
      </c>
      <c r="G316">
        <v>11</v>
      </c>
      <c r="H316" t="s">
        <v>337</v>
      </c>
      <c r="I316" t="s">
        <v>312</v>
      </c>
      <c r="J316" t="s">
        <v>314</v>
      </c>
      <c r="K316">
        <v>23</v>
      </c>
      <c r="L316" s="52">
        <v>0.20908999443054199</v>
      </c>
      <c r="M316" s="52">
        <v>0.2110099941492081</v>
      </c>
      <c r="N316">
        <v>91</v>
      </c>
      <c r="O316" s="52">
        <v>0.14000000059604639</v>
      </c>
      <c r="P316" s="52">
        <v>0.14307999610900879</v>
      </c>
      <c r="Q316">
        <v>1473</v>
      </c>
      <c r="R316" s="52">
        <v>0.13817000389099121</v>
      </c>
      <c r="S316" s="52">
        <v>0.14101999998092651</v>
      </c>
    </row>
    <row r="317" spans="1:19">
      <c r="A317" t="s">
        <v>28</v>
      </c>
      <c r="B317" t="s">
        <v>412</v>
      </c>
      <c r="C317" t="s">
        <v>440</v>
      </c>
      <c r="D317" t="s">
        <v>330</v>
      </c>
      <c r="E317" t="s">
        <v>39</v>
      </c>
      <c r="F317" t="s">
        <v>40</v>
      </c>
      <c r="G317">
        <v>11</v>
      </c>
      <c r="H317" t="s">
        <v>337</v>
      </c>
      <c r="I317" t="s">
        <v>312</v>
      </c>
      <c r="J317" t="s">
        <v>315</v>
      </c>
      <c r="K317">
        <v>14</v>
      </c>
      <c r="L317" s="52">
        <v>0.1272699981927872</v>
      </c>
      <c r="M317" s="52">
        <v>0.12843999266624451</v>
      </c>
      <c r="N317">
        <v>83</v>
      </c>
      <c r="O317" s="52">
        <v>0.12769000232219699</v>
      </c>
      <c r="P317" s="52">
        <v>0.130500003695488</v>
      </c>
      <c r="Q317">
        <v>1374</v>
      </c>
      <c r="R317" s="52">
        <v>0.12887999415397641</v>
      </c>
      <c r="S317" s="52">
        <v>0.13154999911785131</v>
      </c>
    </row>
    <row r="318" spans="1:19">
      <c r="A318" t="s">
        <v>28</v>
      </c>
      <c r="B318" t="s">
        <v>412</v>
      </c>
      <c r="C318" t="s">
        <v>440</v>
      </c>
      <c r="D318" t="s">
        <v>330</v>
      </c>
      <c r="E318" t="s">
        <v>39</v>
      </c>
      <c r="F318" t="s">
        <v>40</v>
      </c>
      <c r="G318">
        <v>11</v>
      </c>
      <c r="H318" t="s">
        <v>337</v>
      </c>
      <c r="I318" t="s">
        <v>312</v>
      </c>
      <c r="J318" t="s">
        <v>373</v>
      </c>
      <c r="K318">
        <v>1</v>
      </c>
      <c r="L318" s="52">
        <v>9.089999832212925E-3</v>
      </c>
      <c r="N318">
        <v>14</v>
      </c>
      <c r="O318" s="52">
        <v>2.1539999172091481E-2</v>
      </c>
      <c r="Q318">
        <v>216</v>
      </c>
      <c r="R318" s="52">
        <v>2.0260000601410869E-2</v>
      </c>
    </row>
    <row r="319" spans="1:19">
      <c r="A319" t="s">
        <v>28</v>
      </c>
      <c r="B319" t="s">
        <v>412</v>
      </c>
      <c r="C319" t="s">
        <v>440</v>
      </c>
      <c r="D319" t="s">
        <v>330</v>
      </c>
      <c r="E319" t="s">
        <v>39</v>
      </c>
      <c r="F319" t="s">
        <v>40</v>
      </c>
      <c r="G319">
        <v>11</v>
      </c>
      <c r="H319" t="s">
        <v>337</v>
      </c>
      <c r="I319" t="s">
        <v>312</v>
      </c>
      <c r="J319" t="s">
        <v>316</v>
      </c>
      <c r="K319">
        <v>18</v>
      </c>
      <c r="L319" s="52">
        <v>0.16364000737667081</v>
      </c>
      <c r="M319" s="52">
        <v>0.1651400029659271</v>
      </c>
      <c r="N319">
        <v>81</v>
      </c>
      <c r="O319" s="52">
        <v>0.12461999803781509</v>
      </c>
      <c r="P319" s="52">
        <v>0.12736000120639801</v>
      </c>
      <c r="Q319">
        <v>1178</v>
      </c>
      <c r="R319" s="52">
        <v>0.1105000004172325</v>
      </c>
      <c r="S319" s="52">
        <v>0.1127799972891808</v>
      </c>
    </row>
    <row r="320" spans="1:19">
      <c r="A320" t="s">
        <v>28</v>
      </c>
      <c r="B320" t="s">
        <v>412</v>
      </c>
      <c r="C320" t="s">
        <v>440</v>
      </c>
      <c r="D320" t="s">
        <v>330</v>
      </c>
      <c r="E320" t="s">
        <v>41</v>
      </c>
      <c r="F320" t="s">
        <v>42</v>
      </c>
      <c r="G320">
        <v>2</v>
      </c>
      <c r="H320" t="s">
        <v>348</v>
      </c>
      <c r="I320" t="s">
        <v>326</v>
      </c>
      <c r="J320" t="s">
        <v>289</v>
      </c>
      <c r="K320">
        <v>0</v>
      </c>
      <c r="L320" s="52">
        <v>0</v>
      </c>
      <c r="N320">
        <v>0</v>
      </c>
      <c r="O320" s="52">
        <v>0</v>
      </c>
      <c r="Q320">
        <v>78</v>
      </c>
      <c r="R320" s="52">
        <v>7.3199998587369919E-3</v>
      </c>
    </row>
    <row r="321" spans="1:19">
      <c r="A321" t="s">
        <v>28</v>
      </c>
      <c r="B321" t="s">
        <v>412</v>
      </c>
      <c r="C321" t="s">
        <v>440</v>
      </c>
      <c r="D321" t="s">
        <v>330</v>
      </c>
      <c r="E321" t="s">
        <v>41</v>
      </c>
      <c r="F321" t="s">
        <v>42</v>
      </c>
      <c r="G321">
        <v>2</v>
      </c>
      <c r="H321" t="s">
        <v>348</v>
      </c>
      <c r="I321" t="s">
        <v>326</v>
      </c>
      <c r="J321" t="s">
        <v>290</v>
      </c>
      <c r="K321">
        <v>2</v>
      </c>
      <c r="L321" s="52">
        <v>2.0619999617338181E-2</v>
      </c>
      <c r="N321">
        <v>25</v>
      </c>
      <c r="O321" s="52">
        <v>5.9950001537799842E-2</v>
      </c>
      <c r="Q321">
        <v>542</v>
      </c>
      <c r="R321" s="52">
        <v>5.0840001553297043E-2</v>
      </c>
    </row>
    <row r="322" spans="1:19">
      <c r="A322" t="s">
        <v>28</v>
      </c>
      <c r="B322" t="s">
        <v>412</v>
      </c>
      <c r="C322" t="s">
        <v>440</v>
      </c>
      <c r="D322" t="s">
        <v>330</v>
      </c>
      <c r="E322" t="s">
        <v>41</v>
      </c>
      <c r="F322" t="s">
        <v>42</v>
      </c>
      <c r="G322">
        <v>2</v>
      </c>
      <c r="H322" t="s">
        <v>348</v>
      </c>
      <c r="I322" t="s">
        <v>326</v>
      </c>
      <c r="J322" t="s">
        <v>291</v>
      </c>
      <c r="K322">
        <v>8</v>
      </c>
      <c r="L322" s="52">
        <v>8.246999979019165E-2</v>
      </c>
      <c r="N322">
        <v>49</v>
      </c>
      <c r="O322" s="52">
        <v>0.11750999838113781</v>
      </c>
      <c r="Q322">
        <v>1332</v>
      </c>
      <c r="R322" s="52">
        <v>0.124940000474453</v>
      </c>
    </row>
    <row r="323" spans="1:19">
      <c r="A323" t="s">
        <v>28</v>
      </c>
      <c r="B323" t="s">
        <v>412</v>
      </c>
      <c r="C323" t="s">
        <v>440</v>
      </c>
      <c r="D323" t="s">
        <v>330</v>
      </c>
      <c r="E323" t="s">
        <v>41</v>
      </c>
      <c r="F323" t="s">
        <v>42</v>
      </c>
      <c r="G323">
        <v>2</v>
      </c>
      <c r="H323" t="s">
        <v>348</v>
      </c>
      <c r="I323" t="s">
        <v>326</v>
      </c>
      <c r="J323" t="s">
        <v>292</v>
      </c>
      <c r="K323">
        <v>12</v>
      </c>
      <c r="L323" s="52">
        <v>0.123709999024868</v>
      </c>
      <c r="N323">
        <v>75</v>
      </c>
      <c r="O323" s="52">
        <v>0.17985999584198001</v>
      </c>
      <c r="Q323">
        <v>2022</v>
      </c>
      <c r="R323" s="52">
        <v>0.18965999782085419</v>
      </c>
    </row>
    <row r="324" spans="1:19">
      <c r="A324" t="s">
        <v>28</v>
      </c>
      <c r="B324" t="s">
        <v>412</v>
      </c>
      <c r="C324" t="s">
        <v>440</v>
      </c>
      <c r="D324" t="s">
        <v>330</v>
      </c>
      <c r="E324" t="s">
        <v>41</v>
      </c>
      <c r="F324" t="s">
        <v>42</v>
      </c>
      <c r="G324">
        <v>2</v>
      </c>
      <c r="H324" t="s">
        <v>348</v>
      </c>
      <c r="I324" t="s">
        <v>326</v>
      </c>
      <c r="J324" t="s">
        <v>293</v>
      </c>
      <c r="K324">
        <v>28</v>
      </c>
      <c r="L324" s="52">
        <v>0.28865998983383179</v>
      </c>
      <c r="N324">
        <v>86</v>
      </c>
      <c r="O324" s="52">
        <v>0.20623999834060669</v>
      </c>
      <c r="Q324">
        <v>1958</v>
      </c>
      <c r="R324" s="52">
        <v>0.18366000056266779</v>
      </c>
    </row>
    <row r="325" spans="1:19">
      <c r="A325" t="s">
        <v>28</v>
      </c>
      <c r="B325" t="s">
        <v>412</v>
      </c>
      <c r="C325" t="s">
        <v>440</v>
      </c>
      <c r="D325" t="s">
        <v>330</v>
      </c>
      <c r="E325" t="s">
        <v>41</v>
      </c>
      <c r="F325" t="s">
        <v>42</v>
      </c>
      <c r="G325">
        <v>2</v>
      </c>
      <c r="H325" t="s">
        <v>348</v>
      </c>
      <c r="I325" t="s">
        <v>326</v>
      </c>
      <c r="J325" t="s">
        <v>294</v>
      </c>
      <c r="K325">
        <v>26</v>
      </c>
      <c r="L325" s="52">
        <v>0.2680400013923645</v>
      </c>
      <c r="N325">
        <v>112</v>
      </c>
      <c r="O325" s="52">
        <v>0.26859000325202942</v>
      </c>
      <c r="Q325">
        <v>2528</v>
      </c>
      <c r="R325" s="52">
        <v>0.2371300011873245</v>
      </c>
    </row>
    <row r="326" spans="1:19">
      <c r="A326" t="s">
        <v>28</v>
      </c>
      <c r="B326" t="s">
        <v>412</v>
      </c>
      <c r="C326" t="s">
        <v>440</v>
      </c>
      <c r="D326" t="s">
        <v>330</v>
      </c>
      <c r="E326" t="s">
        <v>41</v>
      </c>
      <c r="F326" t="s">
        <v>42</v>
      </c>
      <c r="G326">
        <v>2</v>
      </c>
      <c r="H326" t="s">
        <v>348</v>
      </c>
      <c r="I326" t="s">
        <v>326</v>
      </c>
      <c r="J326" t="s">
        <v>295</v>
      </c>
      <c r="K326">
        <v>21</v>
      </c>
      <c r="L326" s="52">
        <v>0.2164900004863739</v>
      </c>
      <c r="N326">
        <v>70</v>
      </c>
      <c r="O326" s="52">
        <v>0.1678700000047684</v>
      </c>
      <c r="Q326">
        <v>2201</v>
      </c>
      <c r="R326" s="52">
        <v>0.20645000040531161</v>
      </c>
    </row>
    <row r="327" spans="1:19">
      <c r="A327" t="s">
        <v>28</v>
      </c>
      <c r="B327" t="s">
        <v>412</v>
      </c>
      <c r="C327" t="s">
        <v>440</v>
      </c>
      <c r="D327" t="s">
        <v>330</v>
      </c>
      <c r="E327" t="s">
        <v>41</v>
      </c>
      <c r="F327" t="s">
        <v>42</v>
      </c>
      <c r="G327">
        <v>2</v>
      </c>
      <c r="H327" t="s">
        <v>348</v>
      </c>
      <c r="I327" t="s">
        <v>359</v>
      </c>
      <c r="J327" t="s">
        <v>14</v>
      </c>
      <c r="K327">
        <v>67</v>
      </c>
      <c r="L327" s="52">
        <v>0.69072002172470093</v>
      </c>
      <c r="M327" s="52">
        <v>0.69792002439498901</v>
      </c>
      <c r="N327">
        <v>305</v>
      </c>
      <c r="O327" s="52">
        <v>0.73141002655029297</v>
      </c>
      <c r="P327" s="52">
        <v>0.73671001195907593</v>
      </c>
      <c r="Q327">
        <v>7648</v>
      </c>
      <c r="R327" s="52">
        <v>0.71737998723983765</v>
      </c>
      <c r="S327" s="52">
        <v>0.73221999406814575</v>
      </c>
    </row>
    <row r="328" spans="1:19">
      <c r="A328" t="s">
        <v>28</v>
      </c>
      <c r="B328" t="s">
        <v>412</v>
      </c>
      <c r="C328" t="s">
        <v>440</v>
      </c>
      <c r="D328" t="s">
        <v>330</v>
      </c>
      <c r="E328" t="s">
        <v>41</v>
      </c>
      <c r="F328" t="s">
        <v>42</v>
      </c>
      <c r="G328">
        <v>2</v>
      </c>
      <c r="H328" t="s">
        <v>348</v>
      </c>
      <c r="I328" t="s">
        <v>359</v>
      </c>
      <c r="J328" t="s">
        <v>15</v>
      </c>
      <c r="K328">
        <v>11</v>
      </c>
      <c r="L328" s="52">
        <v>0.1133999973535538</v>
      </c>
      <c r="M328" s="52">
        <v>0.1145799979567528</v>
      </c>
      <c r="N328">
        <v>55</v>
      </c>
      <c r="O328" s="52">
        <v>0.13188999891281131</v>
      </c>
      <c r="P328" s="52">
        <v>0.13285000622272489</v>
      </c>
      <c r="Q328">
        <v>1582</v>
      </c>
      <c r="R328" s="52">
        <v>0.14838999509811401</v>
      </c>
      <c r="S328" s="52">
        <v>0.1514600068330765</v>
      </c>
    </row>
    <row r="329" spans="1:19">
      <c r="A329" t="s">
        <v>28</v>
      </c>
      <c r="B329" t="s">
        <v>412</v>
      </c>
      <c r="C329" t="s">
        <v>440</v>
      </c>
      <c r="D329" t="s">
        <v>330</v>
      </c>
      <c r="E329" t="s">
        <v>41</v>
      </c>
      <c r="F329" t="s">
        <v>42</v>
      </c>
      <c r="G329">
        <v>2</v>
      </c>
      <c r="H329" t="s">
        <v>348</v>
      </c>
      <c r="I329" t="s">
        <v>359</v>
      </c>
      <c r="J329" t="s">
        <v>317</v>
      </c>
      <c r="K329">
        <v>18</v>
      </c>
      <c r="L329" s="52">
        <v>0.18557000160217291</v>
      </c>
      <c r="M329" s="52">
        <v>0.1875</v>
      </c>
      <c r="N329">
        <v>54</v>
      </c>
      <c r="O329" s="52">
        <v>0.12950000166893011</v>
      </c>
      <c r="P329" s="52">
        <v>0.13042999804019931</v>
      </c>
      <c r="Q329">
        <v>1215</v>
      </c>
      <c r="R329" s="52">
        <v>0.1139699965715408</v>
      </c>
      <c r="S329" s="52">
        <v>0.1163199990987778</v>
      </c>
    </row>
    <row r="330" spans="1:19">
      <c r="A330" t="s">
        <v>28</v>
      </c>
      <c r="B330" t="s">
        <v>412</v>
      </c>
      <c r="C330" t="s">
        <v>440</v>
      </c>
      <c r="D330" t="s">
        <v>330</v>
      </c>
      <c r="E330" t="s">
        <v>41</v>
      </c>
      <c r="F330" t="s">
        <v>42</v>
      </c>
      <c r="G330">
        <v>2</v>
      </c>
      <c r="H330" t="s">
        <v>348</v>
      </c>
      <c r="I330" t="s">
        <v>359</v>
      </c>
      <c r="J330" t="s">
        <v>270</v>
      </c>
      <c r="K330">
        <v>1</v>
      </c>
      <c r="L330" s="52">
        <v>1.030999980866909E-2</v>
      </c>
      <c r="N330">
        <v>3</v>
      </c>
      <c r="O330" s="52">
        <v>7.1899998001754284E-3</v>
      </c>
      <c r="Q330">
        <v>216</v>
      </c>
      <c r="R330" s="52">
        <v>2.0260000601410869E-2</v>
      </c>
    </row>
    <row r="331" spans="1:19">
      <c r="A331" t="s">
        <v>28</v>
      </c>
      <c r="B331" t="s">
        <v>412</v>
      </c>
      <c r="C331" t="s">
        <v>440</v>
      </c>
      <c r="D331" t="s">
        <v>330</v>
      </c>
      <c r="E331" t="s">
        <v>41</v>
      </c>
      <c r="F331" t="s">
        <v>42</v>
      </c>
      <c r="G331">
        <v>2</v>
      </c>
      <c r="H331" t="s">
        <v>348</v>
      </c>
      <c r="I331" t="s">
        <v>325</v>
      </c>
      <c r="J331" t="s">
        <v>302</v>
      </c>
      <c r="K331">
        <v>37</v>
      </c>
      <c r="L331" s="52">
        <v>0.38144001364707952</v>
      </c>
      <c r="N331">
        <v>143</v>
      </c>
      <c r="O331" s="52">
        <v>0.34292998909950262</v>
      </c>
      <c r="Q331">
        <v>3494</v>
      </c>
      <c r="R331" s="52">
        <v>0.32774001359939581</v>
      </c>
    </row>
    <row r="332" spans="1:19">
      <c r="A332" t="s">
        <v>28</v>
      </c>
      <c r="B332" t="s">
        <v>412</v>
      </c>
      <c r="C332" t="s">
        <v>440</v>
      </c>
      <c r="D332" t="s">
        <v>330</v>
      </c>
      <c r="E332" t="s">
        <v>41</v>
      </c>
      <c r="F332" t="s">
        <v>42</v>
      </c>
      <c r="G332">
        <v>2</v>
      </c>
      <c r="H332" t="s">
        <v>348</v>
      </c>
      <c r="I332" t="s">
        <v>325</v>
      </c>
      <c r="J332" t="s">
        <v>303</v>
      </c>
      <c r="K332">
        <v>29</v>
      </c>
      <c r="L332" s="52">
        <v>0.29897001385688782</v>
      </c>
      <c r="N332">
        <v>129</v>
      </c>
      <c r="O332" s="52">
        <v>0.30935001373291021</v>
      </c>
      <c r="Q332">
        <v>3387</v>
      </c>
      <c r="R332" s="52">
        <v>0.31769999861717219</v>
      </c>
    </row>
    <row r="333" spans="1:19">
      <c r="A333" t="s">
        <v>28</v>
      </c>
      <c r="B333" t="s">
        <v>412</v>
      </c>
      <c r="C333" t="s">
        <v>440</v>
      </c>
      <c r="D333" t="s">
        <v>330</v>
      </c>
      <c r="E333" t="s">
        <v>41</v>
      </c>
      <c r="F333" t="s">
        <v>42</v>
      </c>
      <c r="G333">
        <v>2</v>
      </c>
      <c r="H333" t="s">
        <v>348</v>
      </c>
      <c r="I333" t="s">
        <v>325</v>
      </c>
      <c r="J333" t="s">
        <v>304</v>
      </c>
      <c r="K333">
        <v>31</v>
      </c>
      <c r="L333" s="52">
        <v>0.3195900022983551</v>
      </c>
      <c r="N333">
        <v>145</v>
      </c>
      <c r="O333" s="52">
        <v>0.34771999716758728</v>
      </c>
      <c r="Q333">
        <v>3780</v>
      </c>
      <c r="R333" s="52">
        <v>0.35455998778343201</v>
      </c>
    </row>
    <row r="334" spans="1:19">
      <c r="A334" t="s">
        <v>28</v>
      </c>
      <c r="B334" t="s">
        <v>412</v>
      </c>
      <c r="C334" t="s">
        <v>440</v>
      </c>
      <c r="D334" t="s">
        <v>330</v>
      </c>
      <c r="E334" t="s">
        <v>41</v>
      </c>
      <c r="F334" t="s">
        <v>42</v>
      </c>
      <c r="G334">
        <v>2</v>
      </c>
      <c r="H334" t="s">
        <v>348</v>
      </c>
      <c r="I334" t="s">
        <v>349</v>
      </c>
      <c r="J334" t="s">
        <v>350</v>
      </c>
      <c r="K334">
        <v>7</v>
      </c>
      <c r="L334" s="52">
        <v>7.2159998118877411E-2</v>
      </c>
      <c r="M334" s="52">
        <v>7.7780000865459442E-2</v>
      </c>
      <c r="N334">
        <v>35</v>
      </c>
      <c r="O334" s="52">
        <v>8.393000066280365E-2</v>
      </c>
      <c r="P334" s="52">
        <v>8.8160000741481781E-2</v>
      </c>
      <c r="Q334">
        <v>745</v>
      </c>
      <c r="R334" s="52">
        <v>6.9880001246929169E-2</v>
      </c>
      <c r="S334" s="52">
        <v>8.060000091791153E-2</v>
      </c>
    </row>
    <row r="335" spans="1:19">
      <c r="A335" t="s">
        <v>28</v>
      </c>
      <c r="B335" t="s">
        <v>412</v>
      </c>
      <c r="C335" t="s">
        <v>440</v>
      </c>
      <c r="D335" t="s">
        <v>330</v>
      </c>
      <c r="E335" t="s">
        <v>41</v>
      </c>
      <c r="F335" t="s">
        <v>42</v>
      </c>
      <c r="G335">
        <v>2</v>
      </c>
      <c r="H335" t="s">
        <v>348</v>
      </c>
      <c r="I335" t="s">
        <v>349</v>
      </c>
      <c r="J335" t="s">
        <v>351</v>
      </c>
      <c r="K335">
        <v>25</v>
      </c>
      <c r="L335" s="52">
        <v>0.25773000717163091</v>
      </c>
      <c r="M335" s="52">
        <v>0.27777999639511108</v>
      </c>
      <c r="N335">
        <v>167</v>
      </c>
      <c r="O335" s="52">
        <v>0.4004800021648407</v>
      </c>
      <c r="P335" s="52">
        <v>0.42065000534057623</v>
      </c>
      <c r="Q335">
        <v>5882</v>
      </c>
      <c r="R335" s="52">
        <v>0.55172997713088989</v>
      </c>
      <c r="S335" s="52">
        <v>0.63637000322341919</v>
      </c>
    </row>
    <row r="336" spans="1:19">
      <c r="A336" t="s">
        <v>28</v>
      </c>
      <c r="B336" t="s">
        <v>412</v>
      </c>
      <c r="C336" t="s">
        <v>440</v>
      </c>
      <c r="D336" t="s">
        <v>330</v>
      </c>
      <c r="E336" t="s">
        <v>41</v>
      </c>
      <c r="F336" t="s">
        <v>42</v>
      </c>
      <c r="G336">
        <v>2</v>
      </c>
      <c r="H336" t="s">
        <v>348</v>
      </c>
      <c r="I336" t="s">
        <v>349</v>
      </c>
      <c r="J336" t="s">
        <v>352</v>
      </c>
      <c r="K336">
        <v>0</v>
      </c>
      <c r="L336" s="52">
        <v>0</v>
      </c>
      <c r="M336" s="52">
        <v>0</v>
      </c>
      <c r="N336">
        <v>0</v>
      </c>
      <c r="O336" s="52">
        <v>0</v>
      </c>
      <c r="P336" s="52">
        <v>0</v>
      </c>
      <c r="Q336">
        <v>19</v>
      </c>
      <c r="R336" s="52">
        <v>1.780000049620867E-3</v>
      </c>
      <c r="S336" s="52">
        <v>2.0600000862032179E-3</v>
      </c>
    </row>
    <row r="337" spans="1:19">
      <c r="A337" t="s">
        <v>28</v>
      </c>
      <c r="B337" t="s">
        <v>412</v>
      </c>
      <c r="C337" t="s">
        <v>440</v>
      </c>
      <c r="D337" t="s">
        <v>330</v>
      </c>
      <c r="E337" t="s">
        <v>41</v>
      </c>
      <c r="F337" t="s">
        <v>42</v>
      </c>
      <c r="G337">
        <v>2</v>
      </c>
      <c r="H337" t="s">
        <v>348</v>
      </c>
      <c r="I337" t="s">
        <v>349</v>
      </c>
      <c r="J337" t="s">
        <v>353</v>
      </c>
      <c r="K337">
        <v>58</v>
      </c>
      <c r="L337" s="52">
        <v>0.59794002771377563</v>
      </c>
      <c r="M337" s="52">
        <v>0.64443999528884888</v>
      </c>
      <c r="N337">
        <v>195</v>
      </c>
      <c r="O337" s="52">
        <v>0.46762999892234802</v>
      </c>
      <c r="P337" s="52">
        <v>0.49118000268936157</v>
      </c>
      <c r="Q337">
        <v>2597</v>
      </c>
      <c r="R337" s="52">
        <v>0.24359999597072601</v>
      </c>
      <c r="S337" s="52">
        <v>0.2809700071811676</v>
      </c>
    </row>
    <row r="338" spans="1:19">
      <c r="A338" t="s">
        <v>28</v>
      </c>
      <c r="B338" t="s">
        <v>412</v>
      </c>
      <c r="C338" t="s">
        <v>440</v>
      </c>
      <c r="D338" t="s">
        <v>330</v>
      </c>
      <c r="E338" t="s">
        <v>41</v>
      </c>
      <c r="F338" t="s">
        <v>42</v>
      </c>
      <c r="G338">
        <v>2</v>
      </c>
      <c r="H338" t="s">
        <v>348</v>
      </c>
      <c r="I338" t="s">
        <v>349</v>
      </c>
      <c r="J338" t="s">
        <v>355</v>
      </c>
      <c r="K338">
        <v>7</v>
      </c>
      <c r="L338" s="52">
        <v>7.2159998118877411E-2</v>
      </c>
      <c r="N338">
        <v>20</v>
      </c>
      <c r="O338" s="52">
        <v>4.7959998250007629E-2</v>
      </c>
      <c r="Q338">
        <v>1418</v>
      </c>
      <c r="R338" s="52">
        <v>0.13300999999046331</v>
      </c>
    </row>
    <row r="339" spans="1:19">
      <c r="A339" t="s">
        <v>28</v>
      </c>
      <c r="B339" t="s">
        <v>412</v>
      </c>
      <c r="C339" t="s">
        <v>440</v>
      </c>
      <c r="D339" t="s">
        <v>330</v>
      </c>
      <c r="E339" t="s">
        <v>41</v>
      </c>
      <c r="F339" t="s">
        <v>42</v>
      </c>
      <c r="G339">
        <v>2</v>
      </c>
      <c r="H339" t="s">
        <v>348</v>
      </c>
      <c r="I339" t="s">
        <v>734</v>
      </c>
      <c r="J339" t="s">
        <v>299</v>
      </c>
      <c r="K339">
        <v>2</v>
      </c>
      <c r="L339" s="52">
        <v>2.0619999617338181E-2</v>
      </c>
      <c r="M339" s="52">
        <v>2.150999940931797E-2</v>
      </c>
      <c r="N339">
        <v>17</v>
      </c>
      <c r="O339" s="52">
        <v>4.0770001709461212E-2</v>
      </c>
      <c r="P339" s="52">
        <v>4.2080000042915337E-2</v>
      </c>
      <c r="Q339">
        <v>463</v>
      </c>
      <c r="R339" s="52">
        <v>4.343000054359436E-2</v>
      </c>
      <c r="S339" s="52">
        <v>4.6239998191595078E-2</v>
      </c>
    </row>
    <row r="340" spans="1:19">
      <c r="A340" t="s">
        <v>28</v>
      </c>
      <c r="B340" t="s">
        <v>412</v>
      </c>
      <c r="C340" t="s">
        <v>440</v>
      </c>
      <c r="D340" t="s">
        <v>330</v>
      </c>
      <c r="E340" t="s">
        <v>41</v>
      </c>
      <c r="F340" t="s">
        <v>42</v>
      </c>
      <c r="G340">
        <v>2</v>
      </c>
      <c r="H340" t="s">
        <v>348</v>
      </c>
      <c r="I340" t="s">
        <v>734</v>
      </c>
      <c r="J340" t="s">
        <v>300</v>
      </c>
      <c r="K340">
        <v>2</v>
      </c>
      <c r="L340" s="52">
        <v>2.0619999617338181E-2</v>
      </c>
      <c r="M340" s="52">
        <v>2.150999940931797E-2</v>
      </c>
      <c r="N340">
        <v>2</v>
      </c>
      <c r="O340" s="52">
        <v>4.8000002279877663E-3</v>
      </c>
      <c r="P340" s="52">
        <v>4.9499999731779099E-3</v>
      </c>
      <c r="Q340">
        <v>331</v>
      </c>
      <c r="R340" s="52">
        <v>3.1050000339746479E-2</v>
      </c>
      <c r="S340" s="52">
        <v>3.3059999346733093E-2</v>
      </c>
    </row>
    <row r="341" spans="1:19">
      <c r="A341" t="s">
        <v>28</v>
      </c>
      <c r="B341" t="s">
        <v>412</v>
      </c>
      <c r="C341" t="s">
        <v>440</v>
      </c>
      <c r="D341" t="s">
        <v>330</v>
      </c>
      <c r="E341" t="s">
        <v>41</v>
      </c>
      <c r="F341" t="s">
        <v>42</v>
      </c>
      <c r="G341">
        <v>2</v>
      </c>
      <c r="H341" t="s">
        <v>348</v>
      </c>
      <c r="I341" t="s">
        <v>734</v>
      </c>
      <c r="J341" t="s">
        <v>269</v>
      </c>
      <c r="K341">
        <v>2</v>
      </c>
      <c r="L341" s="52">
        <v>2.0619999617338181E-2</v>
      </c>
      <c r="M341" s="52">
        <v>2.150999940931797E-2</v>
      </c>
      <c r="N341">
        <v>2</v>
      </c>
      <c r="O341" s="52">
        <v>4.8000002279877663E-3</v>
      </c>
      <c r="P341" s="52">
        <v>4.9499999731779099E-3</v>
      </c>
      <c r="Q341">
        <v>91</v>
      </c>
      <c r="R341" s="52">
        <v>8.5399998351931572E-3</v>
      </c>
      <c r="S341" s="52">
        <v>9.089999832212925E-3</v>
      </c>
    </row>
    <row r="342" spans="1:19">
      <c r="A342" t="s">
        <v>28</v>
      </c>
      <c r="B342" t="s">
        <v>412</v>
      </c>
      <c r="C342" t="s">
        <v>440</v>
      </c>
      <c r="D342" t="s">
        <v>330</v>
      </c>
      <c r="E342" t="s">
        <v>41</v>
      </c>
      <c r="F342" t="s">
        <v>42</v>
      </c>
      <c r="G342">
        <v>2</v>
      </c>
      <c r="H342" t="s">
        <v>348</v>
      </c>
      <c r="I342" t="s">
        <v>734</v>
      </c>
      <c r="J342" t="s">
        <v>301</v>
      </c>
      <c r="K342">
        <v>0</v>
      </c>
      <c r="L342" s="52">
        <v>0</v>
      </c>
      <c r="M342" s="52">
        <v>0</v>
      </c>
      <c r="N342">
        <v>2</v>
      </c>
      <c r="O342" s="52">
        <v>4.8000002279877663E-3</v>
      </c>
      <c r="P342" s="52">
        <v>4.9499999731779099E-3</v>
      </c>
      <c r="Q342">
        <v>215</v>
      </c>
      <c r="R342" s="52">
        <v>2.0169999450445179E-2</v>
      </c>
      <c r="S342" s="52">
        <v>2.1469999104738239E-2</v>
      </c>
    </row>
    <row r="343" spans="1:19">
      <c r="A343" t="s">
        <v>28</v>
      </c>
      <c r="B343" t="s">
        <v>412</v>
      </c>
      <c r="C343" t="s">
        <v>440</v>
      </c>
      <c r="D343" t="s">
        <v>330</v>
      </c>
      <c r="E343" t="s">
        <v>41</v>
      </c>
      <c r="F343" t="s">
        <v>42</v>
      </c>
      <c r="G343">
        <v>2</v>
      </c>
      <c r="H343" t="s">
        <v>348</v>
      </c>
      <c r="I343" t="s">
        <v>734</v>
      </c>
      <c r="J343" t="s">
        <v>270</v>
      </c>
      <c r="K343">
        <v>4</v>
      </c>
      <c r="L343" s="52">
        <v>4.1239999234676361E-2</v>
      </c>
      <c r="N343">
        <v>13</v>
      </c>
      <c r="O343" s="52">
        <v>3.1179999932646751E-2</v>
      </c>
      <c r="Q343">
        <v>648</v>
      </c>
      <c r="R343" s="52">
        <v>6.0779999941587448E-2</v>
      </c>
    </row>
    <row r="344" spans="1:19">
      <c r="A344" t="s">
        <v>28</v>
      </c>
      <c r="B344" t="s">
        <v>412</v>
      </c>
      <c r="C344" t="s">
        <v>440</v>
      </c>
      <c r="D344" t="s">
        <v>330</v>
      </c>
      <c r="E344" t="s">
        <v>41</v>
      </c>
      <c r="F344" t="s">
        <v>42</v>
      </c>
      <c r="G344">
        <v>2</v>
      </c>
      <c r="H344" t="s">
        <v>348</v>
      </c>
      <c r="I344" t="s">
        <v>734</v>
      </c>
      <c r="J344" t="s">
        <v>268</v>
      </c>
      <c r="K344">
        <v>87</v>
      </c>
      <c r="L344" s="52">
        <v>0.89691001176834106</v>
      </c>
      <c r="M344" s="52">
        <v>0.93547999858856201</v>
      </c>
      <c r="N344">
        <v>381</v>
      </c>
      <c r="O344" s="52">
        <v>0.91367000341415405</v>
      </c>
      <c r="P344" s="52">
        <v>0.94306999444961548</v>
      </c>
      <c r="Q344">
        <v>8913</v>
      </c>
      <c r="R344" s="52">
        <v>0.83604001998901367</v>
      </c>
      <c r="S344" s="52">
        <v>0.89013999700546265</v>
      </c>
    </row>
    <row r="345" spans="1:19">
      <c r="A345" t="s">
        <v>28</v>
      </c>
      <c r="B345" t="s">
        <v>412</v>
      </c>
      <c r="C345" t="s">
        <v>440</v>
      </c>
      <c r="D345" t="s">
        <v>330</v>
      </c>
      <c r="E345" t="s">
        <v>41</v>
      </c>
      <c r="F345" t="s">
        <v>42</v>
      </c>
      <c r="G345">
        <v>2</v>
      </c>
      <c r="H345" t="s">
        <v>348</v>
      </c>
      <c r="I345" t="s">
        <v>735</v>
      </c>
      <c r="J345" t="s">
        <v>270</v>
      </c>
      <c r="K345">
        <v>97</v>
      </c>
      <c r="L345" s="52">
        <v>1</v>
      </c>
      <c r="N345">
        <v>417</v>
      </c>
      <c r="O345" s="52">
        <v>1</v>
      </c>
      <c r="Q345">
        <v>10661</v>
      </c>
      <c r="R345" s="52">
        <v>1</v>
      </c>
    </row>
    <row r="346" spans="1:19">
      <c r="A346" t="s">
        <v>28</v>
      </c>
      <c r="B346" t="s">
        <v>412</v>
      </c>
      <c r="C346" t="s">
        <v>440</v>
      </c>
      <c r="D346" t="s">
        <v>330</v>
      </c>
      <c r="E346" t="s">
        <v>41</v>
      </c>
      <c r="F346" t="s">
        <v>42</v>
      </c>
      <c r="G346">
        <v>2</v>
      </c>
      <c r="H346" t="s">
        <v>348</v>
      </c>
      <c r="I346" t="s">
        <v>319</v>
      </c>
      <c r="J346" t="s">
        <v>324</v>
      </c>
      <c r="K346">
        <v>7</v>
      </c>
      <c r="L346" s="52">
        <v>7.2159998118877411E-2</v>
      </c>
      <c r="N346">
        <v>20</v>
      </c>
      <c r="O346" s="52">
        <v>4.7959998250007629E-2</v>
      </c>
      <c r="Q346">
        <v>1418</v>
      </c>
      <c r="R346" s="52">
        <v>0.13300999999046331</v>
      </c>
    </row>
    <row r="347" spans="1:19">
      <c r="A347" t="s">
        <v>28</v>
      </c>
      <c r="B347" t="s">
        <v>412</v>
      </c>
      <c r="C347" t="s">
        <v>440</v>
      </c>
      <c r="D347" t="s">
        <v>330</v>
      </c>
      <c r="E347" t="s">
        <v>41</v>
      </c>
      <c r="F347" t="s">
        <v>42</v>
      </c>
      <c r="G347">
        <v>2</v>
      </c>
      <c r="H347" t="s">
        <v>348</v>
      </c>
      <c r="I347" t="s">
        <v>319</v>
      </c>
      <c r="J347" t="s">
        <v>320</v>
      </c>
      <c r="K347">
        <v>0</v>
      </c>
      <c r="L347" s="52">
        <v>0</v>
      </c>
      <c r="M347" s="52">
        <v>0</v>
      </c>
      <c r="N347">
        <v>0</v>
      </c>
      <c r="O347" s="52">
        <v>0</v>
      </c>
      <c r="P347" s="52">
        <v>0</v>
      </c>
      <c r="Q347">
        <v>19</v>
      </c>
      <c r="R347" s="52">
        <v>1.780000049620867E-3</v>
      </c>
      <c r="S347" s="52">
        <v>2.0600000862032179E-3</v>
      </c>
    </row>
    <row r="348" spans="1:19">
      <c r="A348" t="s">
        <v>28</v>
      </c>
      <c r="B348" t="s">
        <v>412</v>
      </c>
      <c r="C348" t="s">
        <v>440</v>
      </c>
      <c r="D348" t="s">
        <v>330</v>
      </c>
      <c r="E348" t="s">
        <v>41</v>
      </c>
      <c r="F348" t="s">
        <v>42</v>
      </c>
      <c r="G348">
        <v>2</v>
      </c>
      <c r="H348" t="s">
        <v>348</v>
      </c>
      <c r="I348" t="s">
        <v>319</v>
      </c>
      <c r="J348" t="s">
        <v>321</v>
      </c>
      <c r="K348">
        <v>7</v>
      </c>
      <c r="L348" s="52">
        <v>7.2159998118877411E-2</v>
      </c>
      <c r="M348" s="52">
        <v>7.7780000865459442E-2</v>
      </c>
      <c r="N348">
        <v>22</v>
      </c>
      <c r="O348" s="52">
        <v>5.276000127196312E-2</v>
      </c>
      <c r="P348" s="52">
        <v>5.5420000106096268E-2</v>
      </c>
      <c r="Q348">
        <v>380</v>
      </c>
      <c r="R348" s="52">
        <v>3.564000129699707E-2</v>
      </c>
      <c r="S348" s="52">
        <v>4.1110001504421227E-2</v>
      </c>
    </row>
    <row r="349" spans="1:19">
      <c r="A349" t="s">
        <v>28</v>
      </c>
      <c r="B349" t="s">
        <v>412</v>
      </c>
      <c r="C349" t="s">
        <v>440</v>
      </c>
      <c r="D349" t="s">
        <v>330</v>
      </c>
      <c r="E349" t="s">
        <v>41</v>
      </c>
      <c r="F349" t="s">
        <v>42</v>
      </c>
      <c r="G349">
        <v>2</v>
      </c>
      <c r="H349" t="s">
        <v>348</v>
      </c>
      <c r="I349" t="s">
        <v>319</v>
      </c>
      <c r="J349" t="s">
        <v>322</v>
      </c>
      <c r="K349">
        <v>41</v>
      </c>
      <c r="L349" s="52">
        <v>0.42267999053001398</v>
      </c>
      <c r="M349" s="52">
        <v>0.45555999875068659</v>
      </c>
      <c r="N349">
        <v>130</v>
      </c>
      <c r="O349" s="52">
        <v>0.31174999475479132</v>
      </c>
      <c r="P349" s="52">
        <v>0.32745999097824102</v>
      </c>
      <c r="Q349">
        <v>1643</v>
      </c>
      <c r="R349" s="52">
        <v>0.15410999953746801</v>
      </c>
      <c r="S349" s="52">
        <v>0.17776000499725339</v>
      </c>
    </row>
    <row r="350" spans="1:19">
      <c r="A350" t="s">
        <v>28</v>
      </c>
      <c r="B350" t="s">
        <v>412</v>
      </c>
      <c r="C350" t="s">
        <v>440</v>
      </c>
      <c r="D350" t="s">
        <v>330</v>
      </c>
      <c r="E350" t="s">
        <v>41</v>
      </c>
      <c r="F350" t="s">
        <v>42</v>
      </c>
      <c r="G350">
        <v>2</v>
      </c>
      <c r="H350" t="s">
        <v>348</v>
      </c>
      <c r="I350" t="s">
        <v>319</v>
      </c>
      <c r="J350" t="s">
        <v>323</v>
      </c>
      <c r="K350">
        <v>17</v>
      </c>
      <c r="L350" s="52">
        <v>0.17526000738143921</v>
      </c>
      <c r="M350" s="52">
        <v>0.1888899952173233</v>
      </c>
      <c r="N350">
        <v>78</v>
      </c>
      <c r="O350" s="52">
        <v>0.18704999983310699</v>
      </c>
      <c r="P350" s="52">
        <v>0.19647000730037689</v>
      </c>
      <c r="Q350">
        <v>1319</v>
      </c>
      <c r="R350" s="52">
        <v>0.1237199977040291</v>
      </c>
      <c r="S350" s="52">
        <v>0.14270000159740451</v>
      </c>
    </row>
    <row r="351" spans="1:19">
      <c r="A351" t="s">
        <v>28</v>
      </c>
      <c r="B351" t="s">
        <v>412</v>
      </c>
      <c r="C351" t="s">
        <v>440</v>
      </c>
      <c r="D351" t="s">
        <v>330</v>
      </c>
      <c r="E351" t="s">
        <v>41</v>
      </c>
      <c r="F351" t="s">
        <v>42</v>
      </c>
      <c r="G351">
        <v>2</v>
      </c>
      <c r="H351" t="s">
        <v>348</v>
      </c>
      <c r="I351" t="s">
        <v>319</v>
      </c>
      <c r="J351" t="s">
        <v>354</v>
      </c>
      <c r="K351">
        <v>25</v>
      </c>
      <c r="L351" s="52">
        <v>0.25773000717163091</v>
      </c>
      <c r="M351" s="52">
        <v>0.27777999639511108</v>
      </c>
      <c r="N351">
        <v>167</v>
      </c>
      <c r="O351" s="52">
        <v>0.4004800021648407</v>
      </c>
      <c r="P351" s="52">
        <v>0.42065000534057623</v>
      </c>
      <c r="Q351">
        <v>5882</v>
      </c>
      <c r="R351" s="52">
        <v>0.55172997713088989</v>
      </c>
      <c r="S351" s="52">
        <v>0.63637000322341919</v>
      </c>
    </row>
    <row r="352" spans="1:19">
      <c r="A352" t="s">
        <v>28</v>
      </c>
      <c r="B352" t="s">
        <v>412</v>
      </c>
      <c r="C352" t="s">
        <v>440</v>
      </c>
      <c r="D352" t="s">
        <v>330</v>
      </c>
      <c r="E352" t="s">
        <v>41</v>
      </c>
      <c r="F352" t="s">
        <v>42</v>
      </c>
      <c r="G352">
        <v>2</v>
      </c>
      <c r="H352" t="s">
        <v>348</v>
      </c>
      <c r="I352" t="s">
        <v>360</v>
      </c>
      <c r="J352" t="s">
        <v>361</v>
      </c>
      <c r="K352">
        <v>7</v>
      </c>
      <c r="L352" s="52">
        <v>7.2159998118877411E-2</v>
      </c>
      <c r="N352">
        <v>20</v>
      </c>
      <c r="O352" s="52">
        <v>4.7959998250007629E-2</v>
      </c>
      <c r="Q352">
        <v>1418</v>
      </c>
      <c r="R352" s="52">
        <v>0.13300999999046331</v>
      </c>
    </row>
    <row r="353" spans="1:19">
      <c r="A353" t="s">
        <v>28</v>
      </c>
      <c r="B353" t="s">
        <v>412</v>
      </c>
      <c r="C353" t="s">
        <v>440</v>
      </c>
      <c r="D353" t="s">
        <v>330</v>
      </c>
      <c r="E353" t="s">
        <v>41</v>
      </c>
      <c r="F353" t="s">
        <v>42</v>
      </c>
      <c r="G353">
        <v>2</v>
      </c>
      <c r="H353" t="s">
        <v>348</v>
      </c>
      <c r="I353" t="s">
        <v>360</v>
      </c>
      <c r="J353" t="s">
        <v>362</v>
      </c>
      <c r="K353">
        <v>65</v>
      </c>
      <c r="L353" s="52">
        <v>0.67009997367858887</v>
      </c>
      <c r="M353" s="52">
        <v>0.72222000360488892</v>
      </c>
      <c r="N353">
        <v>230</v>
      </c>
      <c r="O353" s="52">
        <v>0.55155998468399048</v>
      </c>
      <c r="P353" s="52">
        <v>0.57934999465942383</v>
      </c>
      <c r="Q353">
        <v>3361</v>
      </c>
      <c r="R353" s="52">
        <v>0.31525999307632452</v>
      </c>
      <c r="S353" s="52">
        <v>0.36362999677658081</v>
      </c>
    </row>
    <row r="354" spans="1:19">
      <c r="A354" t="s">
        <v>28</v>
      </c>
      <c r="B354" t="s">
        <v>412</v>
      </c>
      <c r="C354" t="s">
        <v>440</v>
      </c>
      <c r="D354" t="s">
        <v>330</v>
      </c>
      <c r="E354" t="s">
        <v>41</v>
      </c>
      <c r="F354" t="s">
        <v>42</v>
      </c>
      <c r="G354">
        <v>2</v>
      </c>
      <c r="H354" t="s">
        <v>348</v>
      </c>
      <c r="I354" t="s">
        <v>360</v>
      </c>
      <c r="J354" t="s">
        <v>354</v>
      </c>
      <c r="K354">
        <v>25</v>
      </c>
      <c r="L354" s="52">
        <v>0.25773000717163091</v>
      </c>
      <c r="M354" s="52">
        <v>0.27777999639511108</v>
      </c>
      <c r="N354">
        <v>167</v>
      </c>
      <c r="O354" s="52">
        <v>0.4004800021648407</v>
      </c>
      <c r="P354" s="52">
        <v>0.42065000534057623</v>
      </c>
      <c r="Q354">
        <v>5882</v>
      </c>
      <c r="R354" s="52">
        <v>0.55172997713088989</v>
      </c>
      <c r="S354" s="52">
        <v>0.63637000322341919</v>
      </c>
    </row>
    <row r="355" spans="1:19">
      <c r="A355" t="s">
        <v>28</v>
      </c>
      <c r="B355" t="s">
        <v>412</v>
      </c>
      <c r="C355" t="s">
        <v>440</v>
      </c>
      <c r="D355" t="s">
        <v>330</v>
      </c>
      <c r="E355" t="s">
        <v>41</v>
      </c>
      <c r="F355" t="s">
        <v>42</v>
      </c>
      <c r="G355">
        <v>2</v>
      </c>
      <c r="H355" t="s">
        <v>348</v>
      </c>
      <c r="I355" t="s">
        <v>736</v>
      </c>
      <c r="J355" t="s">
        <v>363</v>
      </c>
      <c r="K355">
        <v>14</v>
      </c>
      <c r="L355" s="52">
        <v>0.14432999491691589</v>
      </c>
      <c r="N355">
        <v>74</v>
      </c>
      <c r="O355" s="52">
        <v>0.17745999991893771</v>
      </c>
      <c r="Q355">
        <v>4131</v>
      </c>
      <c r="R355" s="52">
        <v>0.38749000430107122</v>
      </c>
    </row>
    <row r="356" spans="1:19">
      <c r="A356" t="s">
        <v>28</v>
      </c>
      <c r="B356" t="s">
        <v>412</v>
      </c>
      <c r="C356" t="s">
        <v>440</v>
      </c>
      <c r="D356" t="s">
        <v>330</v>
      </c>
      <c r="E356" t="s">
        <v>41</v>
      </c>
      <c r="F356" t="s">
        <v>42</v>
      </c>
      <c r="G356">
        <v>2</v>
      </c>
      <c r="H356" t="s">
        <v>348</v>
      </c>
      <c r="I356" t="s">
        <v>736</v>
      </c>
      <c r="J356" t="s">
        <v>364</v>
      </c>
      <c r="K356">
        <v>50</v>
      </c>
      <c r="L356" s="52">
        <v>0.51546001434326172</v>
      </c>
      <c r="M356" s="52">
        <v>0.60241001844406128</v>
      </c>
      <c r="N356">
        <v>233</v>
      </c>
      <c r="O356" s="52">
        <v>0.5587499737739563</v>
      </c>
      <c r="P356" s="52">
        <v>0.67930001020431519</v>
      </c>
      <c r="Q356">
        <v>4189</v>
      </c>
      <c r="R356" s="52">
        <v>0.39293000102043152</v>
      </c>
      <c r="S356" s="52">
        <v>0.64149999618530273</v>
      </c>
    </row>
    <row r="357" spans="1:19">
      <c r="A357" t="s">
        <v>28</v>
      </c>
      <c r="B357" t="s">
        <v>412</v>
      </c>
      <c r="C357" t="s">
        <v>440</v>
      </c>
      <c r="D357" t="s">
        <v>330</v>
      </c>
      <c r="E357" t="s">
        <v>41</v>
      </c>
      <c r="F357" t="s">
        <v>42</v>
      </c>
      <c r="G357">
        <v>2</v>
      </c>
      <c r="H357" t="s">
        <v>348</v>
      </c>
      <c r="I357" t="s">
        <v>736</v>
      </c>
      <c r="J357" t="s">
        <v>365</v>
      </c>
      <c r="K357">
        <v>20</v>
      </c>
      <c r="L357" s="52">
        <v>0.2061900049448013</v>
      </c>
      <c r="M357" s="52">
        <v>0.24096000194549561</v>
      </c>
      <c r="N357">
        <v>66</v>
      </c>
      <c r="O357" s="52">
        <v>0.15827000141143799</v>
      </c>
      <c r="P357" s="52">
        <v>0.19242000579833979</v>
      </c>
      <c r="Q357">
        <v>1316</v>
      </c>
      <c r="R357" s="52">
        <v>0.1234399974346161</v>
      </c>
      <c r="S357" s="52">
        <v>0.20152999460697171</v>
      </c>
    </row>
    <row r="358" spans="1:19">
      <c r="A358" t="s">
        <v>28</v>
      </c>
      <c r="B358" t="s">
        <v>412</v>
      </c>
      <c r="C358" t="s">
        <v>440</v>
      </c>
      <c r="D358" t="s">
        <v>330</v>
      </c>
      <c r="E358" t="s">
        <v>41</v>
      </c>
      <c r="F358" t="s">
        <v>42</v>
      </c>
      <c r="G358">
        <v>2</v>
      </c>
      <c r="H358" t="s">
        <v>348</v>
      </c>
      <c r="I358" t="s">
        <v>736</v>
      </c>
      <c r="J358" t="s">
        <v>366</v>
      </c>
      <c r="K358">
        <v>11</v>
      </c>
      <c r="L358" s="52">
        <v>0.1133999973535538</v>
      </c>
      <c r="M358" s="52">
        <v>0.13253000378608701</v>
      </c>
      <c r="N358">
        <v>24</v>
      </c>
      <c r="O358" s="52">
        <v>5.7549998164176941E-2</v>
      </c>
      <c r="P358" s="52">
        <v>6.9969996809959412E-2</v>
      </c>
      <c r="Q358">
        <v>566</v>
      </c>
      <c r="R358" s="52">
        <v>5.3089998662471771E-2</v>
      </c>
      <c r="S358" s="52">
        <v>8.6680002510547638E-2</v>
      </c>
    </row>
    <row r="359" spans="1:19">
      <c r="A359" t="s">
        <v>28</v>
      </c>
      <c r="B359" t="s">
        <v>412</v>
      </c>
      <c r="C359" t="s">
        <v>440</v>
      </c>
      <c r="D359" t="s">
        <v>330</v>
      </c>
      <c r="E359" t="s">
        <v>41</v>
      </c>
      <c r="F359" t="s">
        <v>42</v>
      </c>
      <c r="G359">
        <v>2</v>
      </c>
      <c r="H359" t="s">
        <v>348</v>
      </c>
      <c r="I359" t="s">
        <v>736</v>
      </c>
      <c r="J359" t="s">
        <v>367</v>
      </c>
      <c r="K359">
        <v>2</v>
      </c>
      <c r="L359" s="52">
        <v>2.0619999617338181E-2</v>
      </c>
      <c r="M359" s="52">
        <v>2.4100000038743019E-2</v>
      </c>
      <c r="N359">
        <v>18</v>
      </c>
      <c r="O359" s="52">
        <v>4.3170001357793808E-2</v>
      </c>
      <c r="P359" s="52">
        <v>5.2480001002550132E-2</v>
      </c>
      <c r="Q359">
        <v>367</v>
      </c>
      <c r="R359" s="52">
        <v>3.4419998526573181E-2</v>
      </c>
      <c r="S359" s="52">
        <v>5.6200001388788223E-2</v>
      </c>
    </row>
    <row r="360" spans="1:19">
      <c r="A360" t="s">
        <v>28</v>
      </c>
      <c r="B360" t="s">
        <v>412</v>
      </c>
      <c r="C360" t="s">
        <v>440</v>
      </c>
      <c r="D360" t="s">
        <v>330</v>
      </c>
      <c r="E360" t="s">
        <v>41</v>
      </c>
      <c r="F360" t="s">
        <v>42</v>
      </c>
      <c r="G360">
        <v>2</v>
      </c>
      <c r="H360" t="s">
        <v>348</v>
      </c>
      <c r="I360" t="s">
        <v>736</v>
      </c>
      <c r="J360" t="s">
        <v>368</v>
      </c>
      <c r="K360">
        <v>0</v>
      </c>
      <c r="L360" s="52">
        <v>0</v>
      </c>
      <c r="M360" s="52">
        <v>0</v>
      </c>
      <c r="N360">
        <v>2</v>
      </c>
      <c r="O360" s="52">
        <v>4.8000002279877663E-3</v>
      </c>
      <c r="P360" s="52">
        <v>5.8300001546740532E-3</v>
      </c>
      <c r="Q360">
        <v>92</v>
      </c>
      <c r="R360" s="52">
        <v>8.6300000548362732E-3</v>
      </c>
      <c r="S360" s="52">
        <v>1.4089999720454219E-2</v>
      </c>
    </row>
    <row r="361" spans="1:19">
      <c r="A361" t="s">
        <v>28</v>
      </c>
      <c r="B361" t="s">
        <v>412</v>
      </c>
      <c r="C361" t="s">
        <v>440</v>
      </c>
      <c r="D361" t="s">
        <v>330</v>
      </c>
      <c r="E361" t="s">
        <v>41</v>
      </c>
      <c r="F361" t="s">
        <v>42</v>
      </c>
      <c r="G361">
        <v>2</v>
      </c>
      <c r="H361" t="s">
        <v>348</v>
      </c>
      <c r="I361" t="s">
        <v>307</v>
      </c>
      <c r="J361" t="s">
        <v>329</v>
      </c>
      <c r="K361">
        <v>95</v>
      </c>
      <c r="L361" s="52">
        <v>0.97938001155853271</v>
      </c>
      <c r="N361">
        <v>412</v>
      </c>
      <c r="O361" s="52">
        <v>0.9880099892616272</v>
      </c>
      <c r="Q361">
        <v>10555</v>
      </c>
      <c r="R361" s="52">
        <v>0.99005997180938721</v>
      </c>
    </row>
    <row r="362" spans="1:19">
      <c r="A362" t="s">
        <v>28</v>
      </c>
      <c r="B362" t="s">
        <v>412</v>
      </c>
      <c r="C362" t="s">
        <v>440</v>
      </c>
      <c r="D362" t="s">
        <v>330</v>
      </c>
      <c r="E362" t="s">
        <v>41</v>
      </c>
      <c r="F362" t="s">
        <v>42</v>
      </c>
      <c r="G362">
        <v>2</v>
      </c>
      <c r="H362" t="s">
        <v>348</v>
      </c>
      <c r="I362" t="s">
        <v>307</v>
      </c>
      <c r="J362" t="s">
        <v>309</v>
      </c>
      <c r="K362">
        <v>2</v>
      </c>
      <c r="L362" s="52">
        <v>2.0619999617338181E-2</v>
      </c>
      <c r="N362">
        <v>5</v>
      </c>
      <c r="O362" s="52">
        <v>1.1989999562501911E-2</v>
      </c>
      <c r="Q362">
        <v>106</v>
      </c>
      <c r="R362" s="52">
        <v>9.9400002509355545E-3</v>
      </c>
    </row>
    <row r="363" spans="1:19">
      <c r="A363" t="s">
        <v>28</v>
      </c>
      <c r="B363" t="s">
        <v>412</v>
      </c>
      <c r="C363" t="s">
        <v>440</v>
      </c>
      <c r="D363" t="s">
        <v>330</v>
      </c>
      <c r="E363" t="s">
        <v>41</v>
      </c>
      <c r="F363" t="s">
        <v>42</v>
      </c>
      <c r="G363">
        <v>2</v>
      </c>
      <c r="H363" t="s">
        <v>348</v>
      </c>
      <c r="I363" t="s">
        <v>737</v>
      </c>
      <c r="J363" t="s">
        <v>310</v>
      </c>
      <c r="K363">
        <v>38</v>
      </c>
      <c r="L363" s="52">
        <v>0.39175000786781311</v>
      </c>
      <c r="N363">
        <v>117</v>
      </c>
      <c r="O363" s="52">
        <v>0.28058001399040222</v>
      </c>
      <c r="Q363">
        <v>1888</v>
      </c>
      <c r="R363" s="52">
        <v>0.17709000408649439</v>
      </c>
    </row>
    <row r="364" spans="1:19">
      <c r="A364" t="s">
        <v>28</v>
      </c>
      <c r="B364" t="s">
        <v>412</v>
      </c>
      <c r="C364" t="s">
        <v>440</v>
      </c>
      <c r="D364" t="s">
        <v>330</v>
      </c>
      <c r="E364" t="s">
        <v>41</v>
      </c>
      <c r="F364" t="s">
        <v>42</v>
      </c>
      <c r="G364">
        <v>2</v>
      </c>
      <c r="H364" t="s">
        <v>348</v>
      </c>
      <c r="I364" t="s">
        <v>737</v>
      </c>
      <c r="J364" t="s">
        <v>16</v>
      </c>
      <c r="K364">
        <v>28</v>
      </c>
      <c r="L364" s="52">
        <v>0.28865998983383179</v>
      </c>
      <c r="N364">
        <v>92</v>
      </c>
      <c r="O364" s="52">
        <v>0.22062000632286069</v>
      </c>
      <c r="Q364">
        <v>2164</v>
      </c>
      <c r="R364" s="52">
        <v>0.2029799968004227</v>
      </c>
    </row>
    <row r="365" spans="1:19">
      <c r="A365" t="s">
        <v>28</v>
      </c>
      <c r="B365" t="s">
        <v>412</v>
      </c>
      <c r="C365" t="s">
        <v>440</v>
      </c>
      <c r="D365" t="s">
        <v>330</v>
      </c>
      <c r="E365" t="s">
        <v>41</v>
      </c>
      <c r="F365" t="s">
        <v>42</v>
      </c>
      <c r="G365">
        <v>2</v>
      </c>
      <c r="H365" t="s">
        <v>348</v>
      </c>
      <c r="I365" t="s">
        <v>737</v>
      </c>
      <c r="J365" t="s">
        <v>17</v>
      </c>
      <c r="K365">
        <v>11</v>
      </c>
      <c r="L365" s="52">
        <v>0.1133999973535538</v>
      </c>
      <c r="N365">
        <v>62</v>
      </c>
      <c r="O365" s="52">
        <v>0.1486800014972687</v>
      </c>
      <c r="Q365">
        <v>2220</v>
      </c>
      <c r="R365" s="52">
        <v>0.20824000239372251</v>
      </c>
    </row>
    <row r="366" spans="1:19">
      <c r="A366" t="s">
        <v>28</v>
      </c>
      <c r="B366" t="s">
        <v>412</v>
      </c>
      <c r="C366" t="s">
        <v>440</v>
      </c>
      <c r="D366" t="s">
        <v>330</v>
      </c>
      <c r="E366" t="s">
        <v>41</v>
      </c>
      <c r="F366" t="s">
        <v>42</v>
      </c>
      <c r="G366">
        <v>2</v>
      </c>
      <c r="H366" t="s">
        <v>348</v>
      </c>
      <c r="I366" t="s">
        <v>737</v>
      </c>
      <c r="J366" t="s">
        <v>18</v>
      </c>
      <c r="K366">
        <v>15</v>
      </c>
      <c r="L366" s="52">
        <v>0.1546400040388107</v>
      </c>
      <c r="N366">
        <v>82</v>
      </c>
      <c r="O366" s="52">
        <v>0.19663999974727631</v>
      </c>
      <c r="Q366">
        <v>2174</v>
      </c>
      <c r="R366" s="52">
        <v>0.20392000675201419</v>
      </c>
    </row>
    <row r="367" spans="1:19">
      <c r="A367" t="s">
        <v>28</v>
      </c>
      <c r="B367" t="s">
        <v>412</v>
      </c>
      <c r="C367" t="s">
        <v>440</v>
      </c>
      <c r="D367" t="s">
        <v>330</v>
      </c>
      <c r="E367" t="s">
        <v>41</v>
      </c>
      <c r="F367" t="s">
        <v>42</v>
      </c>
      <c r="G367">
        <v>2</v>
      </c>
      <c r="H367" t="s">
        <v>348</v>
      </c>
      <c r="I367" t="s">
        <v>737</v>
      </c>
      <c r="J367" t="s">
        <v>311</v>
      </c>
      <c r="K367">
        <v>5</v>
      </c>
      <c r="L367" s="52">
        <v>5.1550000905990601E-2</v>
      </c>
      <c r="N367">
        <v>64</v>
      </c>
      <c r="O367" s="52">
        <v>0.1534799933433533</v>
      </c>
      <c r="Q367">
        <v>2215</v>
      </c>
      <c r="R367" s="52">
        <v>0.20777000486850741</v>
      </c>
    </row>
    <row r="368" spans="1:19">
      <c r="A368" t="s">
        <v>28</v>
      </c>
      <c r="B368" t="s">
        <v>412</v>
      </c>
      <c r="C368" t="s">
        <v>440</v>
      </c>
      <c r="D368" t="s">
        <v>330</v>
      </c>
      <c r="E368" t="s">
        <v>41</v>
      </c>
      <c r="F368" t="s">
        <v>42</v>
      </c>
      <c r="G368">
        <v>2</v>
      </c>
      <c r="H368" t="s">
        <v>348</v>
      </c>
      <c r="I368" t="s">
        <v>312</v>
      </c>
      <c r="J368" t="s">
        <v>313</v>
      </c>
      <c r="K368">
        <v>58</v>
      </c>
      <c r="L368" s="52">
        <v>0.59794002771377563</v>
      </c>
      <c r="M368" s="52">
        <v>0.60417002439498901</v>
      </c>
      <c r="N368">
        <v>252</v>
      </c>
      <c r="O368" s="52">
        <v>0.6043199896812439</v>
      </c>
      <c r="P368" s="52">
        <v>0.6086999773979187</v>
      </c>
      <c r="Q368">
        <v>6420</v>
      </c>
      <c r="R368" s="52">
        <v>0.60219001770019531</v>
      </c>
      <c r="S368" s="52">
        <v>0.61465001106262207</v>
      </c>
    </row>
    <row r="369" spans="1:19">
      <c r="A369" t="s">
        <v>28</v>
      </c>
      <c r="B369" t="s">
        <v>412</v>
      </c>
      <c r="C369" t="s">
        <v>440</v>
      </c>
      <c r="D369" t="s">
        <v>330</v>
      </c>
      <c r="E369" t="s">
        <v>41</v>
      </c>
      <c r="F369" t="s">
        <v>42</v>
      </c>
      <c r="G369">
        <v>2</v>
      </c>
      <c r="H369" t="s">
        <v>348</v>
      </c>
      <c r="I369" t="s">
        <v>312</v>
      </c>
      <c r="J369" t="s">
        <v>314</v>
      </c>
      <c r="K369">
        <v>15</v>
      </c>
      <c r="L369" s="52">
        <v>0.1546400040388107</v>
      </c>
      <c r="M369" s="52">
        <v>0.15625</v>
      </c>
      <c r="N369">
        <v>57</v>
      </c>
      <c r="O369" s="52">
        <v>0.1366900056600571</v>
      </c>
      <c r="P369" s="52">
        <v>0.1376799941062927</v>
      </c>
      <c r="Q369">
        <v>1473</v>
      </c>
      <c r="R369" s="52">
        <v>0.13817000389099121</v>
      </c>
      <c r="S369" s="52">
        <v>0.14101999998092651</v>
      </c>
    </row>
    <row r="370" spans="1:19">
      <c r="A370" t="s">
        <v>28</v>
      </c>
      <c r="B370" t="s">
        <v>412</v>
      </c>
      <c r="C370" t="s">
        <v>440</v>
      </c>
      <c r="D370" t="s">
        <v>330</v>
      </c>
      <c r="E370" t="s">
        <v>41</v>
      </c>
      <c r="F370" t="s">
        <v>42</v>
      </c>
      <c r="G370">
        <v>2</v>
      </c>
      <c r="H370" t="s">
        <v>348</v>
      </c>
      <c r="I370" t="s">
        <v>312</v>
      </c>
      <c r="J370" t="s">
        <v>315</v>
      </c>
      <c r="K370">
        <v>2</v>
      </c>
      <c r="L370" s="52">
        <v>2.0619999617338181E-2</v>
      </c>
      <c r="M370" s="52">
        <v>2.082999981939793E-2</v>
      </c>
      <c r="N370">
        <v>54</v>
      </c>
      <c r="O370" s="52">
        <v>0.12950000166893011</v>
      </c>
      <c r="P370" s="52">
        <v>0.13042999804019931</v>
      </c>
      <c r="Q370">
        <v>1374</v>
      </c>
      <c r="R370" s="52">
        <v>0.12887999415397641</v>
      </c>
      <c r="S370" s="52">
        <v>0.13154999911785131</v>
      </c>
    </row>
    <row r="371" spans="1:19">
      <c r="A371" t="s">
        <v>28</v>
      </c>
      <c r="B371" t="s">
        <v>412</v>
      </c>
      <c r="C371" t="s">
        <v>440</v>
      </c>
      <c r="D371" t="s">
        <v>330</v>
      </c>
      <c r="E371" t="s">
        <v>41</v>
      </c>
      <c r="F371" t="s">
        <v>42</v>
      </c>
      <c r="G371">
        <v>2</v>
      </c>
      <c r="H371" t="s">
        <v>348</v>
      </c>
      <c r="I371" t="s">
        <v>312</v>
      </c>
      <c r="J371" t="s">
        <v>373</v>
      </c>
      <c r="K371">
        <v>1</v>
      </c>
      <c r="L371" s="52">
        <v>1.030999980866909E-2</v>
      </c>
      <c r="N371">
        <v>3</v>
      </c>
      <c r="O371" s="52">
        <v>7.1899998001754284E-3</v>
      </c>
      <c r="Q371">
        <v>216</v>
      </c>
      <c r="R371" s="52">
        <v>2.0260000601410869E-2</v>
      </c>
    </row>
    <row r="372" spans="1:19">
      <c r="A372" t="s">
        <v>28</v>
      </c>
      <c r="B372" t="s">
        <v>412</v>
      </c>
      <c r="C372" t="s">
        <v>440</v>
      </c>
      <c r="D372" t="s">
        <v>330</v>
      </c>
      <c r="E372" t="s">
        <v>41</v>
      </c>
      <c r="F372" t="s">
        <v>42</v>
      </c>
      <c r="G372">
        <v>2</v>
      </c>
      <c r="H372" t="s">
        <v>348</v>
      </c>
      <c r="I372" t="s">
        <v>312</v>
      </c>
      <c r="J372" t="s">
        <v>316</v>
      </c>
      <c r="K372">
        <v>21</v>
      </c>
      <c r="L372" s="52">
        <v>0.2164900004863739</v>
      </c>
      <c r="M372" s="52">
        <v>0.21875</v>
      </c>
      <c r="N372">
        <v>51</v>
      </c>
      <c r="O372" s="52">
        <v>0.122299998998642</v>
      </c>
      <c r="P372" s="52">
        <v>0.12319000065326691</v>
      </c>
      <c r="Q372">
        <v>1178</v>
      </c>
      <c r="R372" s="52">
        <v>0.1105000004172325</v>
      </c>
      <c r="S372" s="52">
        <v>0.1127799972891808</v>
      </c>
    </row>
    <row r="373" spans="1:19">
      <c r="A373" t="s">
        <v>28</v>
      </c>
      <c r="B373" t="s">
        <v>412</v>
      </c>
      <c r="C373" t="s">
        <v>440</v>
      </c>
      <c r="D373" t="s">
        <v>330</v>
      </c>
      <c r="E373" t="s">
        <v>43</v>
      </c>
      <c r="F373" t="s">
        <v>44</v>
      </c>
      <c r="G373">
        <v>6</v>
      </c>
      <c r="H373" t="s">
        <v>331</v>
      </c>
      <c r="I373" t="s">
        <v>326</v>
      </c>
      <c r="J373" t="s">
        <v>289</v>
      </c>
      <c r="K373">
        <v>2</v>
      </c>
      <c r="L373" s="52">
        <v>4.3480001389980323E-2</v>
      </c>
      <c r="N373">
        <v>2</v>
      </c>
      <c r="O373" s="52">
        <v>6.5399999730288982E-3</v>
      </c>
      <c r="Q373">
        <v>78</v>
      </c>
      <c r="R373" s="52">
        <v>7.3199998587369919E-3</v>
      </c>
    </row>
    <row r="374" spans="1:19">
      <c r="A374" t="s">
        <v>28</v>
      </c>
      <c r="B374" t="s">
        <v>412</v>
      </c>
      <c r="C374" t="s">
        <v>440</v>
      </c>
      <c r="D374" t="s">
        <v>330</v>
      </c>
      <c r="E374" t="s">
        <v>43</v>
      </c>
      <c r="F374" t="s">
        <v>44</v>
      </c>
      <c r="G374">
        <v>6</v>
      </c>
      <c r="H374" t="s">
        <v>331</v>
      </c>
      <c r="I374" t="s">
        <v>326</v>
      </c>
      <c r="J374" t="s">
        <v>290</v>
      </c>
      <c r="K374">
        <v>5</v>
      </c>
      <c r="L374" s="52">
        <v>0.10869999974966051</v>
      </c>
      <c r="N374">
        <v>19</v>
      </c>
      <c r="O374" s="52">
        <v>6.208999827504158E-2</v>
      </c>
      <c r="Q374">
        <v>542</v>
      </c>
      <c r="R374" s="52">
        <v>5.0840001553297043E-2</v>
      </c>
    </row>
    <row r="375" spans="1:19">
      <c r="A375" t="s">
        <v>28</v>
      </c>
      <c r="B375" t="s">
        <v>412</v>
      </c>
      <c r="C375" t="s">
        <v>440</v>
      </c>
      <c r="D375" t="s">
        <v>330</v>
      </c>
      <c r="E375" t="s">
        <v>43</v>
      </c>
      <c r="F375" t="s">
        <v>44</v>
      </c>
      <c r="G375">
        <v>6</v>
      </c>
      <c r="H375" t="s">
        <v>331</v>
      </c>
      <c r="I375" t="s">
        <v>326</v>
      </c>
      <c r="J375" t="s">
        <v>291</v>
      </c>
      <c r="K375">
        <v>2</v>
      </c>
      <c r="L375" s="52">
        <v>4.3480001389980323E-2</v>
      </c>
      <c r="N375">
        <v>39</v>
      </c>
      <c r="O375" s="52">
        <v>0.12745000422000891</v>
      </c>
      <c r="Q375">
        <v>1332</v>
      </c>
      <c r="R375" s="52">
        <v>0.124940000474453</v>
      </c>
    </row>
    <row r="376" spans="1:19">
      <c r="A376" t="s">
        <v>28</v>
      </c>
      <c r="B376" t="s">
        <v>412</v>
      </c>
      <c r="C376" t="s">
        <v>440</v>
      </c>
      <c r="D376" t="s">
        <v>330</v>
      </c>
      <c r="E376" t="s">
        <v>43</v>
      </c>
      <c r="F376" t="s">
        <v>44</v>
      </c>
      <c r="G376">
        <v>6</v>
      </c>
      <c r="H376" t="s">
        <v>331</v>
      </c>
      <c r="I376" t="s">
        <v>326</v>
      </c>
      <c r="J376" t="s">
        <v>292</v>
      </c>
      <c r="K376">
        <v>9</v>
      </c>
      <c r="L376" s="52">
        <v>0.19564999639987951</v>
      </c>
      <c r="N376">
        <v>58</v>
      </c>
      <c r="O376" s="52">
        <v>0.1895399987697601</v>
      </c>
      <c r="Q376">
        <v>2022</v>
      </c>
      <c r="R376" s="52">
        <v>0.18965999782085419</v>
      </c>
    </row>
    <row r="377" spans="1:19">
      <c r="A377" t="s">
        <v>28</v>
      </c>
      <c r="B377" t="s">
        <v>412</v>
      </c>
      <c r="C377" t="s">
        <v>440</v>
      </c>
      <c r="D377" t="s">
        <v>330</v>
      </c>
      <c r="E377" t="s">
        <v>43</v>
      </c>
      <c r="F377" t="s">
        <v>44</v>
      </c>
      <c r="G377">
        <v>6</v>
      </c>
      <c r="H377" t="s">
        <v>331</v>
      </c>
      <c r="I377" t="s">
        <v>326</v>
      </c>
      <c r="J377" t="s">
        <v>293</v>
      </c>
      <c r="K377">
        <v>8</v>
      </c>
      <c r="L377" s="52">
        <v>0.17391000688076019</v>
      </c>
      <c r="N377">
        <v>56</v>
      </c>
      <c r="O377" s="52">
        <v>0.18300999701023099</v>
      </c>
      <c r="Q377">
        <v>1958</v>
      </c>
      <c r="R377" s="52">
        <v>0.18366000056266779</v>
      </c>
    </row>
    <row r="378" spans="1:19">
      <c r="A378" t="s">
        <v>28</v>
      </c>
      <c r="B378" t="s">
        <v>412</v>
      </c>
      <c r="C378" t="s">
        <v>440</v>
      </c>
      <c r="D378" t="s">
        <v>330</v>
      </c>
      <c r="E378" t="s">
        <v>43</v>
      </c>
      <c r="F378" t="s">
        <v>44</v>
      </c>
      <c r="G378">
        <v>6</v>
      </c>
      <c r="H378" t="s">
        <v>331</v>
      </c>
      <c r="I378" t="s">
        <v>326</v>
      </c>
      <c r="J378" t="s">
        <v>294</v>
      </c>
      <c r="K378">
        <v>8</v>
      </c>
      <c r="L378" s="52">
        <v>0.17391000688076019</v>
      </c>
      <c r="N378">
        <v>76</v>
      </c>
      <c r="O378" s="52">
        <v>0.24837000668048859</v>
      </c>
      <c r="Q378">
        <v>2528</v>
      </c>
      <c r="R378" s="52">
        <v>0.2371300011873245</v>
      </c>
    </row>
    <row r="379" spans="1:19">
      <c r="A379" t="s">
        <v>28</v>
      </c>
      <c r="B379" t="s">
        <v>412</v>
      </c>
      <c r="C379" t="s">
        <v>440</v>
      </c>
      <c r="D379" t="s">
        <v>330</v>
      </c>
      <c r="E379" t="s">
        <v>43</v>
      </c>
      <c r="F379" t="s">
        <v>44</v>
      </c>
      <c r="G379">
        <v>6</v>
      </c>
      <c r="H379" t="s">
        <v>331</v>
      </c>
      <c r="I379" t="s">
        <v>326</v>
      </c>
      <c r="J379" t="s">
        <v>295</v>
      </c>
      <c r="K379">
        <v>12</v>
      </c>
      <c r="L379" s="52">
        <v>0.26087000966072083</v>
      </c>
      <c r="N379">
        <v>56</v>
      </c>
      <c r="O379" s="52">
        <v>0.18300999701023099</v>
      </c>
      <c r="Q379">
        <v>2201</v>
      </c>
      <c r="R379" s="52">
        <v>0.20645000040531161</v>
      </c>
    </row>
    <row r="380" spans="1:19">
      <c r="A380" t="s">
        <v>28</v>
      </c>
      <c r="B380" t="s">
        <v>412</v>
      </c>
      <c r="C380" t="s">
        <v>440</v>
      </c>
      <c r="D380" t="s">
        <v>330</v>
      </c>
      <c r="E380" t="s">
        <v>43</v>
      </c>
      <c r="F380" s="1" t="s">
        <v>44</v>
      </c>
      <c r="G380" s="1">
        <v>6</v>
      </c>
      <c r="H380" s="1" t="s">
        <v>331</v>
      </c>
      <c r="I380" t="s">
        <v>359</v>
      </c>
      <c r="J380" t="s">
        <v>14</v>
      </c>
      <c r="K380">
        <v>34</v>
      </c>
      <c r="L380" s="52">
        <v>0.73913002014160156</v>
      </c>
      <c r="M380" s="52">
        <v>0.75555998086929321</v>
      </c>
      <c r="N380">
        <v>209</v>
      </c>
      <c r="O380" s="52">
        <v>0.68300998210906982</v>
      </c>
      <c r="P380" s="52">
        <v>0.71087998151779175</v>
      </c>
      <c r="Q380">
        <v>7648</v>
      </c>
      <c r="R380" s="52">
        <v>0.71737998723983765</v>
      </c>
      <c r="S380" s="52">
        <v>0.73221999406814575</v>
      </c>
    </row>
    <row r="381" spans="1:19">
      <c r="A381" t="s">
        <v>28</v>
      </c>
      <c r="B381" t="s">
        <v>412</v>
      </c>
      <c r="C381" t="s">
        <v>440</v>
      </c>
      <c r="D381" t="s">
        <v>330</v>
      </c>
      <c r="E381" t="s">
        <v>43</v>
      </c>
      <c r="F381" t="s">
        <v>44</v>
      </c>
      <c r="G381">
        <v>6</v>
      </c>
      <c r="H381" t="s">
        <v>331</v>
      </c>
      <c r="I381" t="s">
        <v>359</v>
      </c>
      <c r="J381" t="s">
        <v>15</v>
      </c>
      <c r="K381">
        <v>2</v>
      </c>
      <c r="L381" s="52">
        <v>4.3480001389980323E-2</v>
      </c>
      <c r="M381" s="52">
        <v>4.4440001249313348E-2</v>
      </c>
      <c r="N381">
        <v>47</v>
      </c>
      <c r="O381" s="52">
        <v>0.15358999371528631</v>
      </c>
      <c r="P381" s="52">
        <v>0.15986000001430509</v>
      </c>
      <c r="Q381">
        <v>1582</v>
      </c>
      <c r="R381" s="52">
        <v>0.14838999509811401</v>
      </c>
      <c r="S381" s="52">
        <v>0.1514600068330765</v>
      </c>
    </row>
    <row r="382" spans="1:19">
      <c r="A382" t="s">
        <v>28</v>
      </c>
      <c r="B382" t="s">
        <v>412</v>
      </c>
      <c r="C382" t="s">
        <v>440</v>
      </c>
      <c r="D382" t="s">
        <v>330</v>
      </c>
      <c r="E382" t="s">
        <v>43</v>
      </c>
      <c r="F382" t="s">
        <v>44</v>
      </c>
      <c r="G382">
        <v>6</v>
      </c>
      <c r="H382" t="s">
        <v>331</v>
      </c>
      <c r="I382" t="s">
        <v>359</v>
      </c>
      <c r="J382" t="s">
        <v>317</v>
      </c>
      <c r="K382">
        <v>9</v>
      </c>
      <c r="L382" s="52">
        <v>0.19564999639987951</v>
      </c>
      <c r="M382" s="52">
        <v>0.20000000298023221</v>
      </c>
      <c r="N382">
        <v>38</v>
      </c>
      <c r="O382" s="52">
        <v>0.1241799965500832</v>
      </c>
      <c r="P382" s="52">
        <v>0.1292500048875809</v>
      </c>
      <c r="Q382">
        <v>1215</v>
      </c>
      <c r="R382" s="52">
        <v>0.1139699965715408</v>
      </c>
      <c r="S382" s="52">
        <v>0.1163199990987778</v>
      </c>
    </row>
    <row r="383" spans="1:19">
      <c r="A383" t="s">
        <v>28</v>
      </c>
      <c r="B383" t="s">
        <v>412</v>
      </c>
      <c r="C383" t="s">
        <v>440</v>
      </c>
      <c r="D383" t="s">
        <v>330</v>
      </c>
      <c r="E383" t="s">
        <v>43</v>
      </c>
      <c r="F383" t="s">
        <v>44</v>
      </c>
      <c r="G383">
        <v>6</v>
      </c>
      <c r="H383" t="s">
        <v>331</v>
      </c>
      <c r="I383" t="s">
        <v>359</v>
      </c>
      <c r="J383" t="s">
        <v>270</v>
      </c>
      <c r="K383">
        <v>1</v>
      </c>
      <c r="L383" s="52">
        <v>2.1740000694990162E-2</v>
      </c>
      <c r="N383">
        <v>12</v>
      </c>
      <c r="O383" s="52">
        <v>3.9220001548528671E-2</v>
      </c>
      <c r="Q383">
        <v>216</v>
      </c>
      <c r="R383" s="52">
        <v>2.0260000601410869E-2</v>
      </c>
    </row>
    <row r="384" spans="1:19">
      <c r="A384" t="s">
        <v>28</v>
      </c>
      <c r="B384" t="s">
        <v>412</v>
      </c>
      <c r="C384" t="s">
        <v>440</v>
      </c>
      <c r="D384" t="s">
        <v>330</v>
      </c>
      <c r="E384" t="s">
        <v>43</v>
      </c>
      <c r="F384" t="s">
        <v>44</v>
      </c>
      <c r="G384">
        <v>6</v>
      </c>
      <c r="H384" t="s">
        <v>331</v>
      </c>
      <c r="I384" t="s">
        <v>325</v>
      </c>
      <c r="J384" t="s">
        <v>302</v>
      </c>
      <c r="K384">
        <v>18</v>
      </c>
      <c r="L384" s="52">
        <v>0.39129999279975891</v>
      </c>
      <c r="N384">
        <v>110</v>
      </c>
      <c r="O384" s="52">
        <v>0.35947999358177191</v>
      </c>
      <c r="Q384">
        <v>3494</v>
      </c>
      <c r="R384" s="52">
        <v>0.32774001359939581</v>
      </c>
    </row>
    <row r="385" spans="1:19">
      <c r="A385" t="s">
        <v>28</v>
      </c>
      <c r="B385" t="s">
        <v>412</v>
      </c>
      <c r="C385" t="s">
        <v>440</v>
      </c>
      <c r="D385" t="s">
        <v>330</v>
      </c>
      <c r="E385" t="s">
        <v>43</v>
      </c>
      <c r="F385" t="s">
        <v>44</v>
      </c>
      <c r="G385">
        <v>6</v>
      </c>
      <c r="H385" t="s">
        <v>331</v>
      </c>
      <c r="I385" t="s">
        <v>325</v>
      </c>
      <c r="J385" t="s">
        <v>303</v>
      </c>
      <c r="K385">
        <v>9</v>
      </c>
      <c r="L385" s="52">
        <v>0.19564999639987951</v>
      </c>
      <c r="N385">
        <v>95</v>
      </c>
      <c r="O385" s="52">
        <v>0.31046000123023992</v>
      </c>
      <c r="Q385">
        <v>3387</v>
      </c>
      <c r="R385" s="52">
        <v>0.31769999861717219</v>
      </c>
    </row>
    <row r="386" spans="1:19">
      <c r="A386" t="s">
        <v>28</v>
      </c>
      <c r="B386" t="s">
        <v>412</v>
      </c>
      <c r="C386" t="s">
        <v>440</v>
      </c>
      <c r="D386" t="s">
        <v>330</v>
      </c>
      <c r="E386" t="s">
        <v>43</v>
      </c>
      <c r="F386" t="s">
        <v>44</v>
      </c>
      <c r="G386">
        <v>6</v>
      </c>
      <c r="H386" t="s">
        <v>331</v>
      </c>
      <c r="I386" t="s">
        <v>325</v>
      </c>
      <c r="J386" t="s">
        <v>304</v>
      </c>
      <c r="K386">
        <v>19</v>
      </c>
      <c r="L386" s="52">
        <v>0.41304001212120062</v>
      </c>
      <c r="N386">
        <v>101</v>
      </c>
      <c r="O386" s="52">
        <v>0.33006998896598821</v>
      </c>
      <c r="Q386">
        <v>3780</v>
      </c>
      <c r="R386" s="52">
        <v>0.35455998778343201</v>
      </c>
    </row>
    <row r="387" spans="1:19">
      <c r="A387" t="s">
        <v>28</v>
      </c>
      <c r="B387" t="s">
        <v>412</v>
      </c>
      <c r="C387" t="s">
        <v>440</v>
      </c>
      <c r="D387" t="s">
        <v>330</v>
      </c>
      <c r="E387" t="s">
        <v>43</v>
      </c>
      <c r="F387" t="s">
        <v>44</v>
      </c>
      <c r="G387">
        <v>6</v>
      </c>
      <c r="H387" t="s">
        <v>331</v>
      </c>
      <c r="I387" t="s">
        <v>349</v>
      </c>
      <c r="J387" t="s">
        <v>350</v>
      </c>
      <c r="K387">
        <v>0</v>
      </c>
      <c r="L387" s="52">
        <v>0</v>
      </c>
      <c r="M387" s="52">
        <v>0</v>
      </c>
      <c r="N387">
        <v>21</v>
      </c>
      <c r="O387" s="52">
        <v>6.8630002439022064E-2</v>
      </c>
      <c r="P387" s="52">
        <v>7.3430001735687256E-2</v>
      </c>
      <c r="Q387">
        <v>745</v>
      </c>
      <c r="R387" s="52">
        <v>6.9880001246929169E-2</v>
      </c>
      <c r="S387" s="52">
        <v>8.060000091791153E-2</v>
      </c>
    </row>
    <row r="388" spans="1:19">
      <c r="A388" t="s">
        <v>28</v>
      </c>
      <c r="B388" t="s">
        <v>412</v>
      </c>
      <c r="C388" t="s">
        <v>440</v>
      </c>
      <c r="D388" t="s">
        <v>330</v>
      </c>
      <c r="E388" t="s">
        <v>43</v>
      </c>
      <c r="F388" t="s">
        <v>44</v>
      </c>
      <c r="G388">
        <v>6</v>
      </c>
      <c r="H388" t="s">
        <v>331</v>
      </c>
      <c r="I388" t="s">
        <v>349</v>
      </c>
      <c r="J388" t="s">
        <v>351</v>
      </c>
      <c r="K388">
        <v>31</v>
      </c>
      <c r="L388" s="52">
        <v>0.67391002178192139</v>
      </c>
      <c r="M388" s="52">
        <v>0.72092998027801514</v>
      </c>
      <c r="N388">
        <v>201</v>
      </c>
      <c r="O388" s="52">
        <v>0.65685999393463135</v>
      </c>
      <c r="P388" s="52">
        <v>0.70279997587203979</v>
      </c>
      <c r="Q388">
        <v>5882</v>
      </c>
      <c r="R388" s="52">
        <v>0.55172997713088989</v>
      </c>
      <c r="S388" s="52">
        <v>0.63637000322341919</v>
      </c>
    </row>
    <row r="389" spans="1:19">
      <c r="A389" t="s">
        <v>28</v>
      </c>
      <c r="B389" t="s">
        <v>412</v>
      </c>
      <c r="C389" t="s">
        <v>440</v>
      </c>
      <c r="D389" t="s">
        <v>330</v>
      </c>
      <c r="E389" t="s">
        <v>43</v>
      </c>
      <c r="F389" t="s">
        <v>44</v>
      </c>
      <c r="G389">
        <v>6</v>
      </c>
      <c r="H389" t="s">
        <v>331</v>
      </c>
      <c r="I389" t="s">
        <v>349</v>
      </c>
      <c r="J389" t="s">
        <v>352</v>
      </c>
      <c r="K389">
        <v>0</v>
      </c>
      <c r="L389" s="52">
        <v>0</v>
      </c>
      <c r="M389" s="52">
        <v>0</v>
      </c>
      <c r="N389">
        <v>2</v>
      </c>
      <c r="O389" s="52">
        <v>6.5399999730288982E-3</v>
      </c>
      <c r="P389" s="52">
        <v>6.9900001399219036E-3</v>
      </c>
      <c r="Q389">
        <v>19</v>
      </c>
      <c r="R389" s="52">
        <v>1.780000049620867E-3</v>
      </c>
      <c r="S389" s="52">
        <v>2.0600000862032179E-3</v>
      </c>
    </row>
    <row r="390" spans="1:19">
      <c r="A390" t="s">
        <v>28</v>
      </c>
      <c r="B390" t="s">
        <v>412</v>
      </c>
      <c r="C390" t="s">
        <v>440</v>
      </c>
      <c r="D390" t="s">
        <v>330</v>
      </c>
      <c r="E390" t="s">
        <v>43</v>
      </c>
      <c r="F390" t="s">
        <v>44</v>
      </c>
      <c r="G390">
        <v>6</v>
      </c>
      <c r="H390" t="s">
        <v>331</v>
      </c>
      <c r="I390" t="s">
        <v>349</v>
      </c>
      <c r="J390" t="s">
        <v>353</v>
      </c>
      <c r="K390">
        <v>12</v>
      </c>
      <c r="L390" s="52">
        <v>0.26087000966072083</v>
      </c>
      <c r="M390" s="52">
        <v>0.27906998991966248</v>
      </c>
      <c r="N390">
        <v>62</v>
      </c>
      <c r="O390" s="52">
        <v>0.2026100009679794</v>
      </c>
      <c r="P390" s="52">
        <v>0.21678000688552859</v>
      </c>
      <c r="Q390">
        <v>2597</v>
      </c>
      <c r="R390" s="52">
        <v>0.24359999597072601</v>
      </c>
      <c r="S390" s="52">
        <v>0.2809700071811676</v>
      </c>
    </row>
    <row r="391" spans="1:19">
      <c r="A391" t="s">
        <v>28</v>
      </c>
      <c r="B391" t="s">
        <v>412</v>
      </c>
      <c r="C391" t="s">
        <v>440</v>
      </c>
      <c r="D391" t="s">
        <v>330</v>
      </c>
      <c r="E391" t="s">
        <v>43</v>
      </c>
      <c r="F391" t="s">
        <v>44</v>
      </c>
      <c r="G391">
        <v>6</v>
      </c>
      <c r="H391" t="s">
        <v>331</v>
      </c>
      <c r="I391" t="s">
        <v>349</v>
      </c>
      <c r="J391" t="s">
        <v>355</v>
      </c>
      <c r="K391">
        <v>3</v>
      </c>
      <c r="L391" s="52">
        <v>6.5219998359680176E-2</v>
      </c>
      <c r="N391">
        <v>20</v>
      </c>
      <c r="O391" s="52">
        <v>6.5360002219676971E-2</v>
      </c>
      <c r="Q391">
        <v>1418</v>
      </c>
      <c r="R391" s="52">
        <v>0.13300999999046331</v>
      </c>
    </row>
    <row r="392" spans="1:19">
      <c r="A392" t="s">
        <v>28</v>
      </c>
      <c r="B392" t="s">
        <v>412</v>
      </c>
      <c r="C392" t="s">
        <v>440</v>
      </c>
      <c r="D392" t="s">
        <v>330</v>
      </c>
      <c r="E392" t="s">
        <v>43</v>
      </c>
      <c r="F392" t="s">
        <v>44</v>
      </c>
      <c r="G392">
        <v>6</v>
      </c>
      <c r="H392" t="s">
        <v>331</v>
      </c>
      <c r="I392" t="s">
        <v>734</v>
      </c>
      <c r="J392" t="s">
        <v>299</v>
      </c>
      <c r="K392">
        <v>2</v>
      </c>
      <c r="L392" s="52">
        <v>4.3480001389980323E-2</v>
      </c>
      <c r="M392" s="52">
        <v>4.7619998455047607E-2</v>
      </c>
      <c r="N392">
        <v>11</v>
      </c>
      <c r="O392" s="52">
        <v>3.5950001329183578E-2</v>
      </c>
      <c r="P392" s="52">
        <v>3.7160001695156097E-2</v>
      </c>
      <c r="Q392">
        <v>463</v>
      </c>
      <c r="R392" s="52">
        <v>4.343000054359436E-2</v>
      </c>
      <c r="S392" s="52">
        <v>4.6239998191595078E-2</v>
      </c>
    </row>
    <row r="393" spans="1:19">
      <c r="A393" t="s">
        <v>28</v>
      </c>
      <c r="B393" t="s">
        <v>412</v>
      </c>
      <c r="C393" t="s">
        <v>440</v>
      </c>
      <c r="D393" t="s">
        <v>330</v>
      </c>
      <c r="E393" t="s">
        <v>43</v>
      </c>
      <c r="F393" t="s">
        <v>44</v>
      </c>
      <c r="G393">
        <v>6</v>
      </c>
      <c r="H393" t="s">
        <v>331</v>
      </c>
      <c r="I393" t="s">
        <v>734</v>
      </c>
      <c r="J393" t="s">
        <v>300</v>
      </c>
      <c r="K393">
        <v>2</v>
      </c>
      <c r="L393" s="52">
        <v>4.3480001389980323E-2</v>
      </c>
      <c r="M393" s="52">
        <v>4.7619998455047607E-2</v>
      </c>
      <c r="N393">
        <v>7</v>
      </c>
      <c r="O393" s="52">
        <v>2.2879999130964279E-2</v>
      </c>
      <c r="P393" s="52">
        <v>2.364999987185001E-2</v>
      </c>
      <c r="Q393">
        <v>331</v>
      </c>
      <c r="R393" s="52">
        <v>3.1050000339746479E-2</v>
      </c>
      <c r="S393" s="52">
        <v>3.3059999346733093E-2</v>
      </c>
    </row>
    <row r="394" spans="1:19">
      <c r="A394" t="s">
        <v>28</v>
      </c>
      <c r="B394" t="s">
        <v>412</v>
      </c>
      <c r="C394" t="s">
        <v>440</v>
      </c>
      <c r="D394" t="s">
        <v>330</v>
      </c>
      <c r="E394" t="s">
        <v>43</v>
      </c>
      <c r="F394" t="s">
        <v>44</v>
      </c>
      <c r="G394">
        <v>6</v>
      </c>
      <c r="H394" t="s">
        <v>331</v>
      </c>
      <c r="I394" t="s">
        <v>734</v>
      </c>
      <c r="J394" t="s">
        <v>269</v>
      </c>
      <c r="K394">
        <v>2</v>
      </c>
      <c r="L394" s="52">
        <v>4.3480001389980323E-2</v>
      </c>
      <c r="M394" s="52">
        <v>4.7619998455047607E-2</v>
      </c>
      <c r="N394">
        <v>2</v>
      </c>
      <c r="O394" s="52">
        <v>6.5399999730288982E-3</v>
      </c>
      <c r="P394" s="52">
        <v>6.7599997855722904E-3</v>
      </c>
      <c r="Q394">
        <v>91</v>
      </c>
      <c r="R394" s="52">
        <v>8.5399998351931572E-3</v>
      </c>
      <c r="S394" s="52">
        <v>9.089999832212925E-3</v>
      </c>
    </row>
    <row r="395" spans="1:19">
      <c r="A395" t="s">
        <v>28</v>
      </c>
      <c r="B395" t="s">
        <v>412</v>
      </c>
      <c r="C395" t="s">
        <v>440</v>
      </c>
      <c r="D395" t="s">
        <v>330</v>
      </c>
      <c r="E395" t="s">
        <v>43</v>
      </c>
      <c r="F395" t="s">
        <v>44</v>
      </c>
      <c r="G395">
        <v>6</v>
      </c>
      <c r="H395" t="s">
        <v>331</v>
      </c>
      <c r="I395" t="s">
        <v>734</v>
      </c>
      <c r="J395" t="s">
        <v>301</v>
      </c>
      <c r="K395">
        <v>2</v>
      </c>
      <c r="L395" s="52">
        <v>4.3480001389980323E-2</v>
      </c>
      <c r="M395" s="52">
        <v>4.7619998455047607E-2</v>
      </c>
      <c r="N395">
        <v>2</v>
      </c>
      <c r="O395" s="52">
        <v>6.5399999730288982E-3</v>
      </c>
      <c r="P395" s="52">
        <v>6.7599997855722904E-3</v>
      </c>
      <c r="Q395">
        <v>215</v>
      </c>
      <c r="R395" s="52">
        <v>2.0169999450445179E-2</v>
      </c>
      <c r="S395" s="52">
        <v>2.1469999104738239E-2</v>
      </c>
    </row>
    <row r="396" spans="1:19">
      <c r="A396" t="s">
        <v>28</v>
      </c>
      <c r="B396" t="s">
        <v>412</v>
      </c>
      <c r="C396" t="s">
        <v>440</v>
      </c>
      <c r="D396" t="s">
        <v>330</v>
      </c>
      <c r="E396" t="s">
        <v>43</v>
      </c>
      <c r="F396" t="s">
        <v>44</v>
      </c>
      <c r="G396">
        <v>6</v>
      </c>
      <c r="H396" t="s">
        <v>331</v>
      </c>
      <c r="I396" t="s">
        <v>734</v>
      </c>
      <c r="J396" t="s">
        <v>270</v>
      </c>
      <c r="K396">
        <v>4</v>
      </c>
      <c r="L396" s="52">
        <v>8.6960002779960632E-2</v>
      </c>
      <c r="N396">
        <v>10</v>
      </c>
      <c r="O396" s="52">
        <v>3.2680001109838493E-2</v>
      </c>
      <c r="Q396">
        <v>648</v>
      </c>
      <c r="R396" s="52">
        <v>6.0779999941587448E-2</v>
      </c>
    </row>
    <row r="397" spans="1:19">
      <c r="A397" t="s">
        <v>28</v>
      </c>
      <c r="B397" t="s">
        <v>412</v>
      </c>
      <c r="C397" t="s">
        <v>440</v>
      </c>
      <c r="D397" t="s">
        <v>330</v>
      </c>
      <c r="E397" t="s">
        <v>43</v>
      </c>
      <c r="F397" t="s">
        <v>44</v>
      </c>
      <c r="G397">
        <v>6</v>
      </c>
      <c r="H397" t="s">
        <v>331</v>
      </c>
      <c r="I397" t="s">
        <v>734</v>
      </c>
      <c r="J397" t="s">
        <v>268</v>
      </c>
      <c r="K397">
        <v>34</v>
      </c>
      <c r="L397" s="52">
        <v>0.73913002014160156</v>
      </c>
      <c r="M397" s="52">
        <v>0.80952000617980957</v>
      </c>
      <c r="N397">
        <v>274</v>
      </c>
      <c r="O397" s="52">
        <v>0.89542001485824585</v>
      </c>
      <c r="P397" s="52">
        <v>0.92567998170852661</v>
      </c>
      <c r="Q397">
        <v>8913</v>
      </c>
      <c r="R397" s="52">
        <v>0.83604001998901367</v>
      </c>
      <c r="S397" s="52">
        <v>0.89013999700546265</v>
      </c>
    </row>
    <row r="398" spans="1:19">
      <c r="A398" t="s">
        <v>28</v>
      </c>
      <c r="B398" t="s">
        <v>412</v>
      </c>
      <c r="C398" t="s">
        <v>440</v>
      </c>
      <c r="D398" t="s">
        <v>330</v>
      </c>
      <c r="E398" t="s">
        <v>43</v>
      </c>
      <c r="F398" t="s">
        <v>44</v>
      </c>
      <c r="G398">
        <v>6</v>
      </c>
      <c r="H398" t="s">
        <v>331</v>
      </c>
      <c r="I398" t="s">
        <v>735</v>
      </c>
      <c r="J398" t="s">
        <v>270</v>
      </c>
      <c r="K398">
        <v>46</v>
      </c>
      <c r="L398" s="52">
        <v>1</v>
      </c>
      <c r="N398">
        <v>306</v>
      </c>
      <c r="O398" s="52">
        <v>1</v>
      </c>
      <c r="Q398">
        <v>10661</v>
      </c>
      <c r="R398" s="52">
        <v>1</v>
      </c>
    </row>
    <row r="399" spans="1:19">
      <c r="A399" t="s">
        <v>28</v>
      </c>
      <c r="B399" t="s">
        <v>412</v>
      </c>
      <c r="C399" t="s">
        <v>440</v>
      </c>
      <c r="D399" t="s">
        <v>330</v>
      </c>
      <c r="E399" t="s">
        <v>43</v>
      </c>
      <c r="F399" t="s">
        <v>44</v>
      </c>
      <c r="G399">
        <v>6</v>
      </c>
      <c r="H399" t="s">
        <v>331</v>
      </c>
      <c r="I399" t="s">
        <v>319</v>
      </c>
      <c r="J399" t="s">
        <v>324</v>
      </c>
      <c r="K399">
        <v>3</v>
      </c>
      <c r="L399" s="52">
        <v>6.5219998359680176E-2</v>
      </c>
      <c r="N399">
        <v>20</v>
      </c>
      <c r="O399" s="52">
        <v>6.5360002219676971E-2</v>
      </c>
      <c r="Q399">
        <v>1418</v>
      </c>
      <c r="R399" s="52">
        <v>0.13300999999046331</v>
      </c>
    </row>
    <row r="400" spans="1:19">
      <c r="A400" t="s">
        <v>28</v>
      </c>
      <c r="B400" t="s">
        <v>412</v>
      </c>
      <c r="C400" t="s">
        <v>440</v>
      </c>
      <c r="D400" t="s">
        <v>330</v>
      </c>
      <c r="E400" t="s">
        <v>43</v>
      </c>
      <c r="F400" t="s">
        <v>44</v>
      </c>
      <c r="G400">
        <v>6</v>
      </c>
      <c r="H400" t="s">
        <v>331</v>
      </c>
      <c r="I400" t="s">
        <v>319</v>
      </c>
      <c r="J400" t="s">
        <v>320</v>
      </c>
      <c r="K400">
        <v>0</v>
      </c>
      <c r="L400" s="52">
        <v>0</v>
      </c>
      <c r="M400" s="52">
        <v>0</v>
      </c>
      <c r="N400">
        <v>2</v>
      </c>
      <c r="O400" s="52">
        <v>6.5399999730288982E-3</v>
      </c>
      <c r="P400" s="52">
        <v>6.9900001399219036E-3</v>
      </c>
      <c r="Q400">
        <v>19</v>
      </c>
      <c r="R400" s="52">
        <v>1.780000049620867E-3</v>
      </c>
      <c r="S400" s="52">
        <v>2.0600000862032179E-3</v>
      </c>
    </row>
    <row r="401" spans="1:19">
      <c r="A401" t="s">
        <v>28</v>
      </c>
      <c r="B401" t="s">
        <v>412</v>
      </c>
      <c r="C401" t="s">
        <v>440</v>
      </c>
      <c r="D401" t="s">
        <v>330</v>
      </c>
      <c r="E401" t="s">
        <v>43</v>
      </c>
      <c r="F401" t="s">
        <v>44</v>
      </c>
      <c r="G401">
        <v>6</v>
      </c>
      <c r="H401" t="s">
        <v>331</v>
      </c>
      <c r="I401" t="s">
        <v>319</v>
      </c>
      <c r="J401" t="s">
        <v>321</v>
      </c>
      <c r="K401">
        <v>2</v>
      </c>
      <c r="L401" s="52">
        <v>4.3480001389980323E-2</v>
      </c>
      <c r="M401" s="52">
        <v>4.6509999781847E-2</v>
      </c>
      <c r="N401">
        <v>7</v>
      </c>
      <c r="O401" s="52">
        <v>2.2879999130964279E-2</v>
      </c>
      <c r="P401" s="52">
        <v>2.4480000138282779E-2</v>
      </c>
      <c r="Q401">
        <v>380</v>
      </c>
      <c r="R401" s="52">
        <v>3.564000129699707E-2</v>
      </c>
      <c r="S401" s="52">
        <v>4.1110001504421227E-2</v>
      </c>
    </row>
    <row r="402" spans="1:19">
      <c r="A402" t="s">
        <v>28</v>
      </c>
      <c r="B402" t="s">
        <v>412</v>
      </c>
      <c r="C402" t="s">
        <v>440</v>
      </c>
      <c r="D402" t="s">
        <v>330</v>
      </c>
      <c r="E402" t="s">
        <v>43</v>
      </c>
      <c r="F402" t="s">
        <v>44</v>
      </c>
      <c r="G402">
        <v>6</v>
      </c>
      <c r="H402" t="s">
        <v>331</v>
      </c>
      <c r="I402" t="s">
        <v>319</v>
      </c>
      <c r="J402" t="s">
        <v>322</v>
      </c>
      <c r="K402">
        <v>7</v>
      </c>
      <c r="L402" s="52">
        <v>0.15217000246047971</v>
      </c>
      <c r="M402" s="52">
        <v>0.16279000043869021</v>
      </c>
      <c r="N402">
        <v>40</v>
      </c>
      <c r="O402" s="52">
        <v>0.13072000443935389</v>
      </c>
      <c r="P402" s="52">
        <v>0.13986000418663019</v>
      </c>
      <c r="Q402">
        <v>1643</v>
      </c>
      <c r="R402" s="52">
        <v>0.15410999953746801</v>
      </c>
      <c r="S402" s="52">
        <v>0.17776000499725339</v>
      </c>
    </row>
    <row r="403" spans="1:19">
      <c r="A403" t="s">
        <v>28</v>
      </c>
      <c r="B403" t="s">
        <v>412</v>
      </c>
      <c r="C403" t="s">
        <v>440</v>
      </c>
      <c r="D403" t="s">
        <v>330</v>
      </c>
      <c r="E403" t="s">
        <v>43</v>
      </c>
      <c r="F403" s="1" t="s">
        <v>44</v>
      </c>
      <c r="G403" s="1">
        <v>6</v>
      </c>
      <c r="H403" s="1" t="s">
        <v>331</v>
      </c>
      <c r="I403" t="s">
        <v>319</v>
      </c>
      <c r="J403" t="s">
        <v>323</v>
      </c>
      <c r="K403">
        <v>2</v>
      </c>
      <c r="L403" s="52">
        <v>4.3480001389980323E-2</v>
      </c>
      <c r="M403" s="52">
        <v>4.6509999781847E-2</v>
      </c>
      <c r="N403">
        <v>36</v>
      </c>
      <c r="O403" s="52">
        <v>0.1176500022411346</v>
      </c>
      <c r="P403" s="52">
        <v>0.1258700042963028</v>
      </c>
      <c r="Q403">
        <v>1319</v>
      </c>
      <c r="R403" s="52">
        <v>0.1237199977040291</v>
      </c>
      <c r="S403" s="52">
        <v>0.14270000159740451</v>
      </c>
    </row>
    <row r="404" spans="1:19">
      <c r="A404" t="s">
        <v>28</v>
      </c>
      <c r="B404" t="s">
        <v>412</v>
      </c>
      <c r="C404" t="s">
        <v>440</v>
      </c>
      <c r="D404" t="s">
        <v>330</v>
      </c>
      <c r="E404" t="s">
        <v>43</v>
      </c>
      <c r="F404" t="s">
        <v>44</v>
      </c>
      <c r="G404">
        <v>6</v>
      </c>
      <c r="H404" t="s">
        <v>331</v>
      </c>
      <c r="I404" t="s">
        <v>319</v>
      </c>
      <c r="J404" t="s">
        <v>354</v>
      </c>
      <c r="K404">
        <v>32</v>
      </c>
      <c r="L404" s="52">
        <v>0.69564998149871826</v>
      </c>
      <c r="M404" s="52">
        <v>0.74418997764587402</v>
      </c>
      <c r="N404">
        <v>201</v>
      </c>
      <c r="O404" s="52">
        <v>0.65685999393463135</v>
      </c>
      <c r="P404" s="52">
        <v>0.70279997587203979</v>
      </c>
      <c r="Q404">
        <v>5882</v>
      </c>
      <c r="R404" s="52">
        <v>0.55172997713088989</v>
      </c>
      <c r="S404" s="52">
        <v>0.63637000322341919</v>
      </c>
    </row>
    <row r="405" spans="1:19">
      <c r="A405" t="s">
        <v>28</v>
      </c>
      <c r="B405" t="s">
        <v>412</v>
      </c>
      <c r="C405" t="s">
        <v>440</v>
      </c>
      <c r="D405" t="s">
        <v>330</v>
      </c>
      <c r="E405" t="s">
        <v>43</v>
      </c>
      <c r="F405" t="s">
        <v>44</v>
      </c>
      <c r="G405">
        <v>6</v>
      </c>
      <c r="H405" t="s">
        <v>331</v>
      </c>
      <c r="I405" t="s">
        <v>360</v>
      </c>
      <c r="J405" t="s">
        <v>361</v>
      </c>
      <c r="K405">
        <v>3</v>
      </c>
      <c r="L405" s="52">
        <v>6.5219998359680176E-2</v>
      </c>
      <c r="N405">
        <v>20</v>
      </c>
      <c r="O405" s="52">
        <v>6.5360002219676971E-2</v>
      </c>
      <c r="Q405">
        <v>1418</v>
      </c>
      <c r="R405" s="52">
        <v>0.13300999999046331</v>
      </c>
    </row>
    <row r="406" spans="1:19">
      <c r="A406" t="s">
        <v>28</v>
      </c>
      <c r="B406" t="s">
        <v>412</v>
      </c>
      <c r="C406" t="s">
        <v>440</v>
      </c>
      <c r="D406" t="s">
        <v>330</v>
      </c>
      <c r="E406" t="s">
        <v>43</v>
      </c>
      <c r="F406" t="s">
        <v>44</v>
      </c>
      <c r="G406">
        <v>6</v>
      </c>
      <c r="H406" t="s">
        <v>331</v>
      </c>
      <c r="I406" t="s">
        <v>360</v>
      </c>
      <c r="J406" t="s">
        <v>362</v>
      </c>
      <c r="K406">
        <v>12</v>
      </c>
      <c r="L406" s="52">
        <v>0.26087000966072083</v>
      </c>
      <c r="M406" s="52">
        <v>0.27906998991966248</v>
      </c>
      <c r="N406">
        <v>85</v>
      </c>
      <c r="O406" s="52">
        <v>0.27777999639511108</v>
      </c>
      <c r="P406" s="52">
        <v>0.29719999432563782</v>
      </c>
      <c r="Q406">
        <v>3361</v>
      </c>
      <c r="R406" s="52">
        <v>0.31525999307632452</v>
      </c>
      <c r="S406" s="52">
        <v>0.36362999677658081</v>
      </c>
    </row>
    <row r="407" spans="1:19">
      <c r="A407" t="s">
        <v>28</v>
      </c>
      <c r="B407" t="s">
        <v>412</v>
      </c>
      <c r="C407" t="s">
        <v>440</v>
      </c>
      <c r="D407" t="s">
        <v>330</v>
      </c>
      <c r="E407" t="s">
        <v>43</v>
      </c>
      <c r="F407" t="s">
        <v>44</v>
      </c>
      <c r="G407">
        <v>6</v>
      </c>
      <c r="H407" t="s">
        <v>331</v>
      </c>
      <c r="I407" t="s">
        <v>360</v>
      </c>
      <c r="J407" t="s">
        <v>354</v>
      </c>
      <c r="K407">
        <v>31</v>
      </c>
      <c r="L407" s="52">
        <v>0.67391002178192139</v>
      </c>
      <c r="M407" s="52">
        <v>0.72092998027801514</v>
      </c>
      <c r="N407">
        <v>201</v>
      </c>
      <c r="O407" s="52">
        <v>0.65685999393463135</v>
      </c>
      <c r="P407" s="52">
        <v>0.70279997587203979</v>
      </c>
      <c r="Q407">
        <v>5882</v>
      </c>
      <c r="R407" s="52">
        <v>0.55172997713088989</v>
      </c>
      <c r="S407" s="52">
        <v>0.63637000322341919</v>
      </c>
    </row>
    <row r="408" spans="1:19">
      <c r="A408" t="s">
        <v>28</v>
      </c>
      <c r="B408" t="s">
        <v>412</v>
      </c>
      <c r="C408" t="s">
        <v>440</v>
      </c>
      <c r="D408" t="s">
        <v>330</v>
      </c>
      <c r="E408" t="s">
        <v>43</v>
      </c>
      <c r="F408" t="s">
        <v>44</v>
      </c>
      <c r="G408">
        <v>6</v>
      </c>
      <c r="H408" t="s">
        <v>331</v>
      </c>
      <c r="I408" t="s">
        <v>736</v>
      </c>
      <c r="J408" t="s">
        <v>363</v>
      </c>
      <c r="K408">
        <v>6</v>
      </c>
      <c r="L408" s="52">
        <v>0.13042999804019931</v>
      </c>
      <c r="N408">
        <v>90</v>
      </c>
      <c r="O408" s="52">
        <v>0.29412001371383673</v>
      </c>
      <c r="Q408">
        <v>4131</v>
      </c>
      <c r="R408" s="52">
        <v>0.38749000430107122</v>
      </c>
    </row>
    <row r="409" spans="1:19">
      <c r="A409" t="s">
        <v>28</v>
      </c>
      <c r="B409" t="s">
        <v>412</v>
      </c>
      <c r="C409" t="s">
        <v>440</v>
      </c>
      <c r="D409" t="s">
        <v>330</v>
      </c>
      <c r="E409" t="s">
        <v>43</v>
      </c>
      <c r="F409" t="s">
        <v>44</v>
      </c>
      <c r="G409">
        <v>6</v>
      </c>
      <c r="H409" t="s">
        <v>331</v>
      </c>
      <c r="I409" t="s">
        <v>736</v>
      </c>
      <c r="J409" t="s">
        <v>364</v>
      </c>
      <c r="K409">
        <v>20</v>
      </c>
      <c r="L409" s="52">
        <v>0.43478000164031982</v>
      </c>
      <c r="M409" s="52">
        <v>0.5</v>
      </c>
      <c r="N409">
        <v>131</v>
      </c>
      <c r="O409" s="52">
        <v>0.42809998989105219</v>
      </c>
      <c r="P409" s="52">
        <v>0.60648000240325928</v>
      </c>
      <c r="Q409">
        <v>4189</v>
      </c>
      <c r="R409" s="52">
        <v>0.39293000102043152</v>
      </c>
      <c r="S409" s="52">
        <v>0.64149999618530273</v>
      </c>
    </row>
    <row r="410" spans="1:19">
      <c r="A410" t="s">
        <v>28</v>
      </c>
      <c r="B410" t="s">
        <v>412</v>
      </c>
      <c r="C410" t="s">
        <v>440</v>
      </c>
      <c r="D410" t="s">
        <v>330</v>
      </c>
      <c r="E410" t="s">
        <v>43</v>
      </c>
      <c r="F410" t="s">
        <v>44</v>
      </c>
      <c r="G410">
        <v>6</v>
      </c>
      <c r="H410" t="s">
        <v>331</v>
      </c>
      <c r="I410" t="s">
        <v>736</v>
      </c>
      <c r="J410" t="s">
        <v>365</v>
      </c>
      <c r="K410">
        <v>13</v>
      </c>
      <c r="L410" s="52">
        <v>0.28260999917984009</v>
      </c>
      <c r="M410" s="52">
        <v>0.32499998807907099</v>
      </c>
      <c r="N410">
        <v>50</v>
      </c>
      <c r="O410" s="52">
        <v>0.16339999437332151</v>
      </c>
      <c r="P410" s="52">
        <v>0.23148000240325931</v>
      </c>
      <c r="Q410">
        <v>1316</v>
      </c>
      <c r="R410" s="52">
        <v>0.1234399974346161</v>
      </c>
      <c r="S410" s="52">
        <v>0.20152999460697171</v>
      </c>
    </row>
    <row r="411" spans="1:19">
      <c r="A411" t="s">
        <v>28</v>
      </c>
      <c r="B411" t="s">
        <v>412</v>
      </c>
      <c r="C411" t="s">
        <v>440</v>
      </c>
      <c r="D411" t="s">
        <v>330</v>
      </c>
      <c r="E411" t="s">
        <v>43</v>
      </c>
      <c r="F411" t="s">
        <v>44</v>
      </c>
      <c r="G411">
        <v>6</v>
      </c>
      <c r="H411" t="s">
        <v>331</v>
      </c>
      <c r="I411" t="s">
        <v>736</v>
      </c>
      <c r="J411" t="s">
        <v>366</v>
      </c>
      <c r="K411">
        <v>2</v>
      </c>
      <c r="L411" s="52">
        <v>4.3480001389980323E-2</v>
      </c>
      <c r="M411" s="52">
        <v>5.000000074505806E-2</v>
      </c>
      <c r="N411">
        <v>20</v>
      </c>
      <c r="O411" s="52">
        <v>6.5360002219676971E-2</v>
      </c>
      <c r="P411" s="52">
        <v>9.2589996755123138E-2</v>
      </c>
      <c r="Q411">
        <v>566</v>
      </c>
      <c r="R411" s="52">
        <v>5.3089998662471771E-2</v>
      </c>
      <c r="S411" s="52">
        <v>8.6680002510547638E-2</v>
      </c>
    </row>
    <row r="412" spans="1:19">
      <c r="A412" t="s">
        <v>28</v>
      </c>
      <c r="B412" t="s">
        <v>412</v>
      </c>
      <c r="C412" t="s">
        <v>440</v>
      </c>
      <c r="D412" t="s">
        <v>330</v>
      </c>
      <c r="E412" t="s">
        <v>43</v>
      </c>
      <c r="F412" t="s">
        <v>44</v>
      </c>
      <c r="G412">
        <v>6</v>
      </c>
      <c r="H412" t="s">
        <v>331</v>
      </c>
      <c r="I412" t="s">
        <v>736</v>
      </c>
      <c r="J412" t="s">
        <v>367</v>
      </c>
      <c r="K412">
        <v>5</v>
      </c>
      <c r="L412" s="52">
        <v>0.10869999974966051</v>
      </c>
      <c r="M412" s="52">
        <v>0.125</v>
      </c>
      <c r="N412">
        <v>13</v>
      </c>
      <c r="O412" s="52">
        <v>4.2479999363422387E-2</v>
      </c>
      <c r="P412" s="52">
        <v>6.0189999639987952E-2</v>
      </c>
      <c r="Q412">
        <v>367</v>
      </c>
      <c r="R412" s="52">
        <v>3.4419998526573181E-2</v>
      </c>
      <c r="S412" s="52">
        <v>5.6200001388788223E-2</v>
      </c>
    </row>
    <row r="413" spans="1:19">
      <c r="A413" t="s">
        <v>28</v>
      </c>
      <c r="B413" t="s">
        <v>412</v>
      </c>
      <c r="C413" t="s">
        <v>440</v>
      </c>
      <c r="D413" t="s">
        <v>330</v>
      </c>
      <c r="E413" t="s">
        <v>43</v>
      </c>
      <c r="F413" t="s">
        <v>44</v>
      </c>
      <c r="G413">
        <v>6</v>
      </c>
      <c r="H413" t="s">
        <v>331</v>
      </c>
      <c r="I413" t="s">
        <v>736</v>
      </c>
      <c r="J413" t="s">
        <v>368</v>
      </c>
      <c r="K413">
        <v>0</v>
      </c>
      <c r="L413" s="52">
        <v>0</v>
      </c>
      <c r="M413" s="52">
        <v>0</v>
      </c>
      <c r="N413">
        <v>2</v>
      </c>
      <c r="O413" s="52">
        <v>6.5399999730288982E-3</v>
      </c>
      <c r="P413" s="52">
        <v>9.2599997296929359E-3</v>
      </c>
      <c r="Q413">
        <v>92</v>
      </c>
      <c r="R413" s="52">
        <v>8.6300000548362732E-3</v>
      </c>
      <c r="S413" s="52">
        <v>1.4089999720454219E-2</v>
      </c>
    </row>
    <row r="414" spans="1:19">
      <c r="A414" t="s">
        <v>28</v>
      </c>
      <c r="B414" t="s">
        <v>412</v>
      </c>
      <c r="C414" t="s">
        <v>440</v>
      </c>
      <c r="D414" t="s">
        <v>330</v>
      </c>
      <c r="E414" t="s">
        <v>43</v>
      </c>
      <c r="F414" t="s">
        <v>44</v>
      </c>
      <c r="G414">
        <v>6</v>
      </c>
      <c r="H414" t="s">
        <v>331</v>
      </c>
      <c r="I414" t="s">
        <v>307</v>
      </c>
      <c r="J414" t="s">
        <v>329</v>
      </c>
      <c r="K414">
        <v>44</v>
      </c>
      <c r="L414" s="52">
        <v>0.95652002096176147</v>
      </c>
      <c r="N414">
        <v>304</v>
      </c>
      <c r="O414" s="52">
        <v>0.99345999956130981</v>
      </c>
      <c r="Q414">
        <v>10555</v>
      </c>
      <c r="R414" s="52">
        <v>0.99005997180938721</v>
      </c>
    </row>
    <row r="415" spans="1:19">
      <c r="A415" t="s">
        <v>28</v>
      </c>
      <c r="B415" t="s">
        <v>412</v>
      </c>
      <c r="C415" t="s">
        <v>440</v>
      </c>
      <c r="D415" t="s">
        <v>330</v>
      </c>
      <c r="E415" s="28" t="s">
        <v>43</v>
      </c>
      <c r="F415" s="1" t="s">
        <v>44</v>
      </c>
      <c r="G415" s="1">
        <v>6</v>
      </c>
      <c r="H415" s="1" t="s">
        <v>331</v>
      </c>
      <c r="I415" t="s">
        <v>307</v>
      </c>
      <c r="J415" t="s">
        <v>309</v>
      </c>
      <c r="K415">
        <v>2</v>
      </c>
      <c r="L415" s="52">
        <v>4.3480001389980323E-2</v>
      </c>
      <c r="N415">
        <v>2</v>
      </c>
      <c r="O415" s="52">
        <v>6.5399999730288982E-3</v>
      </c>
      <c r="Q415">
        <v>106</v>
      </c>
      <c r="R415" s="52">
        <v>9.9400002509355545E-3</v>
      </c>
    </row>
    <row r="416" spans="1:19">
      <c r="A416" t="s">
        <v>28</v>
      </c>
      <c r="B416" t="s">
        <v>412</v>
      </c>
      <c r="C416" t="s">
        <v>440</v>
      </c>
      <c r="D416" t="s">
        <v>330</v>
      </c>
      <c r="E416" t="s">
        <v>43</v>
      </c>
      <c r="F416" t="s">
        <v>44</v>
      </c>
      <c r="G416">
        <v>6</v>
      </c>
      <c r="H416" t="s">
        <v>331</v>
      </c>
      <c r="I416" t="s">
        <v>737</v>
      </c>
      <c r="J416" t="s">
        <v>310</v>
      </c>
      <c r="K416">
        <v>27</v>
      </c>
      <c r="L416" s="52">
        <v>0.58696001768112183</v>
      </c>
      <c r="N416">
        <v>101</v>
      </c>
      <c r="O416" s="52">
        <v>0.33006998896598821</v>
      </c>
      <c r="Q416">
        <v>1888</v>
      </c>
      <c r="R416" s="52">
        <v>0.17709000408649439</v>
      </c>
    </row>
    <row r="417" spans="1:19">
      <c r="A417" t="s">
        <v>28</v>
      </c>
      <c r="B417" t="s">
        <v>412</v>
      </c>
      <c r="C417" t="s">
        <v>440</v>
      </c>
      <c r="D417" t="s">
        <v>330</v>
      </c>
      <c r="E417" t="s">
        <v>43</v>
      </c>
      <c r="F417" t="s">
        <v>44</v>
      </c>
      <c r="G417">
        <v>6</v>
      </c>
      <c r="H417" t="s">
        <v>331</v>
      </c>
      <c r="I417" t="s">
        <v>737</v>
      </c>
      <c r="J417" t="s">
        <v>16</v>
      </c>
      <c r="K417">
        <v>2</v>
      </c>
      <c r="L417" s="52">
        <v>4.3480001389980323E-2</v>
      </c>
      <c r="N417">
        <v>58</v>
      </c>
      <c r="O417" s="52">
        <v>0.1895399987697601</v>
      </c>
      <c r="Q417">
        <v>2164</v>
      </c>
      <c r="R417" s="52">
        <v>0.2029799968004227</v>
      </c>
    </row>
    <row r="418" spans="1:19">
      <c r="A418" t="s">
        <v>28</v>
      </c>
      <c r="B418" t="s">
        <v>412</v>
      </c>
      <c r="C418" t="s">
        <v>440</v>
      </c>
      <c r="D418" t="s">
        <v>330</v>
      </c>
      <c r="E418" t="s">
        <v>43</v>
      </c>
      <c r="F418" t="s">
        <v>44</v>
      </c>
      <c r="G418">
        <v>6</v>
      </c>
      <c r="H418" t="s">
        <v>331</v>
      </c>
      <c r="I418" t="s">
        <v>737</v>
      </c>
      <c r="J418" t="s">
        <v>17</v>
      </c>
      <c r="K418">
        <v>5</v>
      </c>
      <c r="L418" s="52">
        <v>0.10869999974966051</v>
      </c>
      <c r="N418">
        <v>48</v>
      </c>
      <c r="O418" s="52">
        <v>0.15685999393463129</v>
      </c>
      <c r="Q418">
        <v>2220</v>
      </c>
      <c r="R418" s="52">
        <v>0.20824000239372251</v>
      </c>
    </row>
    <row r="419" spans="1:19">
      <c r="A419" t="s">
        <v>28</v>
      </c>
      <c r="B419" t="s">
        <v>412</v>
      </c>
      <c r="C419" t="s">
        <v>440</v>
      </c>
      <c r="D419" t="s">
        <v>330</v>
      </c>
      <c r="E419" t="s">
        <v>43</v>
      </c>
      <c r="F419" t="s">
        <v>44</v>
      </c>
      <c r="G419">
        <v>6</v>
      </c>
      <c r="H419" t="s">
        <v>331</v>
      </c>
      <c r="I419" t="s">
        <v>737</v>
      </c>
      <c r="J419" t="s">
        <v>18</v>
      </c>
      <c r="K419">
        <v>10</v>
      </c>
      <c r="L419" s="52">
        <v>0.21739000082015991</v>
      </c>
      <c r="N419">
        <v>50</v>
      </c>
      <c r="O419" s="52">
        <v>0.16339999437332151</v>
      </c>
      <c r="Q419">
        <v>2174</v>
      </c>
      <c r="R419" s="52">
        <v>0.20392000675201419</v>
      </c>
    </row>
    <row r="420" spans="1:19">
      <c r="A420" t="s">
        <v>28</v>
      </c>
      <c r="B420" t="s">
        <v>412</v>
      </c>
      <c r="C420" t="s">
        <v>440</v>
      </c>
      <c r="D420" t="s">
        <v>330</v>
      </c>
      <c r="E420" t="s">
        <v>43</v>
      </c>
      <c r="F420" t="s">
        <v>44</v>
      </c>
      <c r="G420">
        <v>6</v>
      </c>
      <c r="H420" t="s">
        <v>331</v>
      </c>
      <c r="I420" t="s">
        <v>737</v>
      </c>
      <c r="J420" t="s">
        <v>311</v>
      </c>
      <c r="K420">
        <v>2</v>
      </c>
      <c r="L420" s="52">
        <v>4.3480001389980323E-2</v>
      </c>
      <c r="N420">
        <v>49</v>
      </c>
      <c r="O420" s="52">
        <v>0.16012999415397641</v>
      </c>
      <c r="Q420">
        <v>2215</v>
      </c>
      <c r="R420" s="52">
        <v>0.20777000486850741</v>
      </c>
    </row>
    <row r="421" spans="1:19">
      <c r="A421" t="s">
        <v>28</v>
      </c>
      <c r="B421" t="s">
        <v>412</v>
      </c>
      <c r="C421" t="s">
        <v>440</v>
      </c>
      <c r="D421" t="s">
        <v>330</v>
      </c>
      <c r="E421" t="s">
        <v>43</v>
      </c>
      <c r="F421" t="s">
        <v>44</v>
      </c>
      <c r="G421">
        <v>6</v>
      </c>
      <c r="H421" t="s">
        <v>331</v>
      </c>
      <c r="I421" t="s">
        <v>312</v>
      </c>
      <c r="J421" t="s">
        <v>313</v>
      </c>
      <c r="K421">
        <v>26</v>
      </c>
      <c r="L421" s="52">
        <v>0.56521999835968018</v>
      </c>
      <c r="M421" s="52">
        <v>0.57778000831604004</v>
      </c>
      <c r="N421">
        <v>173</v>
      </c>
      <c r="O421" s="52">
        <v>0.56536000967025757</v>
      </c>
      <c r="P421" s="52">
        <v>0.58844000101089478</v>
      </c>
      <c r="Q421">
        <v>6420</v>
      </c>
      <c r="R421" s="52">
        <v>0.60219001770019531</v>
      </c>
      <c r="S421" s="52">
        <v>0.61465001106262207</v>
      </c>
    </row>
    <row r="422" spans="1:19">
      <c r="A422" t="s">
        <v>28</v>
      </c>
      <c r="B422" t="s">
        <v>412</v>
      </c>
      <c r="C422" t="s">
        <v>440</v>
      </c>
      <c r="D422" t="s">
        <v>330</v>
      </c>
      <c r="E422" t="s">
        <v>43</v>
      </c>
      <c r="F422" t="s">
        <v>44</v>
      </c>
      <c r="G422">
        <v>6</v>
      </c>
      <c r="H422" t="s">
        <v>331</v>
      </c>
      <c r="I422" t="s">
        <v>312</v>
      </c>
      <c r="J422" t="s">
        <v>314</v>
      </c>
      <c r="K422">
        <v>7</v>
      </c>
      <c r="L422" s="52">
        <v>0.15217000246047971</v>
      </c>
      <c r="M422" s="52">
        <v>0.15556000173091891</v>
      </c>
      <c r="N422">
        <v>35</v>
      </c>
      <c r="O422" s="52">
        <v>0.11438000202178961</v>
      </c>
      <c r="P422" s="52">
        <v>0.1190500035881996</v>
      </c>
      <c r="Q422">
        <v>1473</v>
      </c>
      <c r="R422" s="52">
        <v>0.13817000389099121</v>
      </c>
      <c r="S422" s="52">
        <v>0.14101999998092651</v>
      </c>
    </row>
    <row r="423" spans="1:19">
      <c r="A423" t="s">
        <v>28</v>
      </c>
      <c r="B423" t="s">
        <v>412</v>
      </c>
      <c r="C423" t="s">
        <v>440</v>
      </c>
      <c r="D423" t="s">
        <v>330</v>
      </c>
      <c r="E423" t="s">
        <v>43</v>
      </c>
      <c r="F423" t="s">
        <v>44</v>
      </c>
      <c r="G423">
        <v>6</v>
      </c>
      <c r="H423" t="s">
        <v>331</v>
      </c>
      <c r="I423" t="s">
        <v>312</v>
      </c>
      <c r="J423" t="s">
        <v>315</v>
      </c>
      <c r="K423">
        <v>6</v>
      </c>
      <c r="L423" s="52">
        <v>0.13042999804019931</v>
      </c>
      <c r="M423" s="52">
        <v>0.13333000242710111</v>
      </c>
      <c r="N423">
        <v>48</v>
      </c>
      <c r="O423" s="52">
        <v>0.15685999393463129</v>
      </c>
      <c r="P423" s="52">
        <v>0.16326999664306641</v>
      </c>
      <c r="Q423">
        <v>1374</v>
      </c>
      <c r="R423" s="52">
        <v>0.12887999415397641</v>
      </c>
      <c r="S423" s="52">
        <v>0.13154999911785131</v>
      </c>
    </row>
    <row r="424" spans="1:19">
      <c r="A424" t="s">
        <v>28</v>
      </c>
      <c r="B424" t="s">
        <v>412</v>
      </c>
      <c r="C424" t="s">
        <v>440</v>
      </c>
      <c r="D424" t="s">
        <v>330</v>
      </c>
      <c r="E424" t="s">
        <v>43</v>
      </c>
      <c r="F424" t="s">
        <v>44</v>
      </c>
      <c r="G424">
        <v>6</v>
      </c>
      <c r="H424" t="s">
        <v>331</v>
      </c>
      <c r="I424" t="s">
        <v>312</v>
      </c>
      <c r="J424" t="s">
        <v>373</v>
      </c>
      <c r="K424">
        <v>1</v>
      </c>
      <c r="L424" s="52">
        <v>2.1740000694990162E-2</v>
      </c>
      <c r="N424">
        <v>12</v>
      </c>
      <c r="O424" s="52">
        <v>3.9220001548528671E-2</v>
      </c>
      <c r="Q424">
        <v>216</v>
      </c>
      <c r="R424" s="52">
        <v>2.0260000601410869E-2</v>
      </c>
    </row>
    <row r="425" spans="1:19">
      <c r="A425" t="s">
        <v>28</v>
      </c>
      <c r="B425" t="s">
        <v>412</v>
      </c>
      <c r="C425" t="s">
        <v>440</v>
      </c>
      <c r="D425" t="s">
        <v>330</v>
      </c>
      <c r="E425" t="s">
        <v>43</v>
      </c>
      <c r="F425" t="s">
        <v>44</v>
      </c>
      <c r="G425">
        <v>6</v>
      </c>
      <c r="H425" t="s">
        <v>331</v>
      </c>
      <c r="I425" t="s">
        <v>312</v>
      </c>
      <c r="J425" t="s">
        <v>316</v>
      </c>
      <c r="K425">
        <v>6</v>
      </c>
      <c r="L425" s="52">
        <v>0.13042999804019931</v>
      </c>
      <c r="M425" s="52">
        <v>0.13333000242710111</v>
      </c>
      <c r="N425">
        <v>38</v>
      </c>
      <c r="O425" s="52">
        <v>0.1241799965500832</v>
      </c>
      <c r="P425" s="52">
        <v>0.1292500048875809</v>
      </c>
      <c r="Q425">
        <v>1178</v>
      </c>
      <c r="R425" s="52">
        <v>0.1105000004172325</v>
      </c>
      <c r="S425" s="52">
        <v>0.1127799972891808</v>
      </c>
    </row>
    <row r="426" spans="1:19">
      <c r="A426" t="s">
        <v>28</v>
      </c>
      <c r="B426" t="s">
        <v>412</v>
      </c>
      <c r="C426" t="s">
        <v>440</v>
      </c>
      <c r="D426" t="s">
        <v>330</v>
      </c>
      <c r="E426" t="s">
        <v>45</v>
      </c>
      <c r="F426" t="s">
        <v>46</v>
      </c>
      <c r="G426">
        <v>3</v>
      </c>
      <c r="H426" t="s">
        <v>336</v>
      </c>
      <c r="I426" t="s">
        <v>326</v>
      </c>
      <c r="J426" t="s">
        <v>289</v>
      </c>
      <c r="K426">
        <v>0</v>
      </c>
      <c r="L426" s="52">
        <v>0</v>
      </c>
      <c r="N426">
        <v>2</v>
      </c>
      <c r="O426" s="52">
        <v>5.5900001898407936E-3</v>
      </c>
      <c r="Q426">
        <v>78</v>
      </c>
      <c r="R426" s="52">
        <v>7.3199998587369919E-3</v>
      </c>
    </row>
    <row r="427" spans="1:19">
      <c r="A427" t="s">
        <v>28</v>
      </c>
      <c r="B427" t="s">
        <v>412</v>
      </c>
      <c r="C427" t="s">
        <v>440</v>
      </c>
      <c r="D427" t="s">
        <v>330</v>
      </c>
      <c r="E427" t="s">
        <v>45</v>
      </c>
      <c r="F427" t="s">
        <v>46</v>
      </c>
      <c r="G427">
        <v>3</v>
      </c>
      <c r="H427" t="s">
        <v>336</v>
      </c>
      <c r="I427" t="s">
        <v>326</v>
      </c>
      <c r="J427" t="s">
        <v>290</v>
      </c>
      <c r="K427">
        <v>2</v>
      </c>
      <c r="L427" s="52">
        <v>4.081999883055687E-2</v>
      </c>
      <c r="N427">
        <v>24</v>
      </c>
      <c r="O427" s="52">
        <v>6.7039996385574341E-2</v>
      </c>
      <c r="Q427">
        <v>542</v>
      </c>
      <c r="R427" s="52">
        <v>5.0840001553297043E-2</v>
      </c>
    </row>
    <row r="428" spans="1:19">
      <c r="A428" t="s">
        <v>28</v>
      </c>
      <c r="B428" t="s">
        <v>412</v>
      </c>
      <c r="C428" t="s">
        <v>440</v>
      </c>
      <c r="D428" t="s">
        <v>330</v>
      </c>
      <c r="E428" t="s">
        <v>45</v>
      </c>
      <c r="F428" t="s">
        <v>46</v>
      </c>
      <c r="G428">
        <v>3</v>
      </c>
      <c r="H428" t="s">
        <v>336</v>
      </c>
      <c r="I428" t="s">
        <v>326</v>
      </c>
      <c r="J428" t="s">
        <v>291</v>
      </c>
      <c r="K428">
        <v>8</v>
      </c>
      <c r="L428" s="52">
        <v>0.16326999664306641</v>
      </c>
      <c r="N428">
        <v>54</v>
      </c>
      <c r="O428" s="52">
        <v>0.15083999931812289</v>
      </c>
      <c r="Q428">
        <v>1332</v>
      </c>
      <c r="R428" s="52">
        <v>0.124940000474453</v>
      </c>
    </row>
    <row r="429" spans="1:19">
      <c r="A429" t="s">
        <v>28</v>
      </c>
      <c r="B429" t="s">
        <v>412</v>
      </c>
      <c r="C429" t="s">
        <v>440</v>
      </c>
      <c r="D429" t="s">
        <v>330</v>
      </c>
      <c r="E429" t="s">
        <v>45</v>
      </c>
      <c r="F429" t="s">
        <v>46</v>
      </c>
      <c r="G429">
        <v>3</v>
      </c>
      <c r="H429" t="s">
        <v>336</v>
      </c>
      <c r="I429" t="s">
        <v>326</v>
      </c>
      <c r="J429" t="s">
        <v>292</v>
      </c>
      <c r="K429">
        <v>11</v>
      </c>
      <c r="L429" s="52">
        <v>0.22449000179767609</v>
      </c>
      <c r="N429">
        <v>68</v>
      </c>
      <c r="O429" s="52">
        <v>0.18994000554084781</v>
      </c>
      <c r="Q429">
        <v>2022</v>
      </c>
      <c r="R429" s="52">
        <v>0.18965999782085419</v>
      </c>
    </row>
    <row r="430" spans="1:19">
      <c r="A430" t="s">
        <v>28</v>
      </c>
      <c r="B430" t="s">
        <v>412</v>
      </c>
      <c r="C430" t="s">
        <v>440</v>
      </c>
      <c r="D430" t="s">
        <v>330</v>
      </c>
      <c r="E430" t="s">
        <v>45</v>
      </c>
      <c r="F430" t="s">
        <v>46</v>
      </c>
      <c r="G430">
        <v>3</v>
      </c>
      <c r="H430" t="s">
        <v>336</v>
      </c>
      <c r="I430" t="s">
        <v>326</v>
      </c>
      <c r="J430" t="s">
        <v>293</v>
      </c>
      <c r="K430">
        <v>13</v>
      </c>
      <c r="L430" s="52">
        <v>0.26530998945236212</v>
      </c>
      <c r="N430">
        <v>62</v>
      </c>
      <c r="O430" s="52">
        <v>0.1731799989938736</v>
      </c>
      <c r="Q430">
        <v>1958</v>
      </c>
      <c r="R430" s="52">
        <v>0.18366000056266779</v>
      </c>
    </row>
    <row r="431" spans="1:19">
      <c r="A431" t="s">
        <v>28</v>
      </c>
      <c r="B431" t="s">
        <v>412</v>
      </c>
      <c r="C431" t="s">
        <v>440</v>
      </c>
      <c r="D431" t="s">
        <v>330</v>
      </c>
      <c r="E431" t="s">
        <v>45</v>
      </c>
      <c r="F431" t="s">
        <v>46</v>
      </c>
      <c r="G431">
        <v>3</v>
      </c>
      <c r="H431" t="s">
        <v>336</v>
      </c>
      <c r="I431" t="s">
        <v>326</v>
      </c>
      <c r="J431" t="s">
        <v>294</v>
      </c>
      <c r="K431">
        <v>7</v>
      </c>
      <c r="L431" s="52">
        <v>0.14285999536514279</v>
      </c>
      <c r="N431">
        <v>72</v>
      </c>
      <c r="O431" s="52">
        <v>0.20112000405788419</v>
      </c>
      <c r="Q431">
        <v>2528</v>
      </c>
      <c r="R431" s="52">
        <v>0.2371300011873245</v>
      </c>
    </row>
    <row r="432" spans="1:19">
      <c r="A432" t="s">
        <v>28</v>
      </c>
      <c r="B432" t="s">
        <v>412</v>
      </c>
      <c r="C432" t="s">
        <v>440</v>
      </c>
      <c r="D432" t="s">
        <v>330</v>
      </c>
      <c r="E432" t="s">
        <v>45</v>
      </c>
      <c r="F432" t="s">
        <v>46</v>
      </c>
      <c r="G432">
        <v>3</v>
      </c>
      <c r="H432" t="s">
        <v>336</v>
      </c>
      <c r="I432" t="s">
        <v>326</v>
      </c>
      <c r="J432" t="s">
        <v>295</v>
      </c>
      <c r="K432">
        <v>8</v>
      </c>
      <c r="L432" s="52">
        <v>0.16326999664306641</v>
      </c>
      <c r="N432">
        <v>76</v>
      </c>
      <c r="O432" s="52">
        <v>0.21229000389575961</v>
      </c>
      <c r="Q432">
        <v>2201</v>
      </c>
      <c r="R432" s="52">
        <v>0.20645000040531161</v>
      </c>
    </row>
    <row r="433" spans="1:19">
      <c r="A433" t="s">
        <v>28</v>
      </c>
      <c r="B433" t="s">
        <v>412</v>
      </c>
      <c r="C433" t="s">
        <v>440</v>
      </c>
      <c r="D433" t="s">
        <v>330</v>
      </c>
      <c r="E433" t="s">
        <v>45</v>
      </c>
      <c r="F433" t="s">
        <v>46</v>
      </c>
      <c r="G433">
        <v>3</v>
      </c>
      <c r="H433" t="s">
        <v>336</v>
      </c>
      <c r="I433" t="s">
        <v>359</v>
      </c>
      <c r="J433" t="s">
        <v>14</v>
      </c>
      <c r="K433">
        <v>38</v>
      </c>
      <c r="L433" s="52">
        <v>0.77551001310348511</v>
      </c>
      <c r="M433" s="52">
        <v>0.77551001310348511</v>
      </c>
      <c r="N433">
        <v>256</v>
      </c>
      <c r="O433" s="52">
        <v>0.71508002281188965</v>
      </c>
      <c r="P433" s="52">
        <v>0.71709001064300537</v>
      </c>
      <c r="Q433">
        <v>7648</v>
      </c>
      <c r="R433" s="52">
        <v>0.71737998723983765</v>
      </c>
      <c r="S433" s="52">
        <v>0.73221999406814575</v>
      </c>
    </row>
    <row r="434" spans="1:19">
      <c r="A434" t="s">
        <v>28</v>
      </c>
      <c r="B434" t="s">
        <v>412</v>
      </c>
      <c r="C434" t="s">
        <v>440</v>
      </c>
      <c r="D434" t="s">
        <v>330</v>
      </c>
      <c r="E434" t="s">
        <v>45</v>
      </c>
      <c r="F434" t="s">
        <v>46</v>
      </c>
      <c r="G434">
        <v>3</v>
      </c>
      <c r="H434" t="s">
        <v>336</v>
      </c>
      <c r="I434" t="s">
        <v>359</v>
      </c>
      <c r="J434" t="s">
        <v>15</v>
      </c>
      <c r="K434">
        <v>9</v>
      </c>
      <c r="L434" s="52">
        <v>0.18366999924182889</v>
      </c>
      <c r="M434" s="52">
        <v>0.18366999924182889</v>
      </c>
      <c r="N434">
        <v>54</v>
      </c>
      <c r="O434" s="52">
        <v>0.15083999931812289</v>
      </c>
      <c r="P434" s="52">
        <v>0.15126000344753271</v>
      </c>
      <c r="Q434">
        <v>1582</v>
      </c>
      <c r="R434" s="52">
        <v>0.14838999509811401</v>
      </c>
      <c r="S434" s="52">
        <v>0.1514600068330765</v>
      </c>
    </row>
    <row r="435" spans="1:19">
      <c r="A435" t="s">
        <v>28</v>
      </c>
      <c r="B435" t="s">
        <v>412</v>
      </c>
      <c r="C435" t="s">
        <v>440</v>
      </c>
      <c r="D435" t="s">
        <v>330</v>
      </c>
      <c r="E435" t="s">
        <v>45</v>
      </c>
      <c r="F435" t="s">
        <v>46</v>
      </c>
      <c r="G435">
        <v>3</v>
      </c>
      <c r="H435" t="s">
        <v>336</v>
      </c>
      <c r="I435" t="s">
        <v>359</v>
      </c>
      <c r="J435" t="s">
        <v>317</v>
      </c>
      <c r="K435">
        <v>2</v>
      </c>
      <c r="L435" s="52">
        <v>4.081999883055687E-2</v>
      </c>
      <c r="M435" s="52">
        <v>4.081999883055687E-2</v>
      </c>
      <c r="N435">
        <v>47</v>
      </c>
      <c r="O435" s="52">
        <v>0.1312800049781799</v>
      </c>
      <c r="P435" s="52">
        <v>0.1316500008106232</v>
      </c>
      <c r="Q435">
        <v>1215</v>
      </c>
      <c r="R435" s="52">
        <v>0.1139699965715408</v>
      </c>
      <c r="S435" s="52">
        <v>0.1163199990987778</v>
      </c>
    </row>
    <row r="436" spans="1:19">
      <c r="A436" t="s">
        <v>28</v>
      </c>
      <c r="B436" t="s">
        <v>412</v>
      </c>
      <c r="C436" t="s">
        <v>440</v>
      </c>
      <c r="D436" t="s">
        <v>330</v>
      </c>
      <c r="E436" t="s">
        <v>45</v>
      </c>
      <c r="F436" t="s">
        <v>46</v>
      </c>
      <c r="G436">
        <v>3</v>
      </c>
      <c r="H436" t="s">
        <v>336</v>
      </c>
      <c r="I436" t="s">
        <v>359</v>
      </c>
      <c r="J436" t="s">
        <v>270</v>
      </c>
      <c r="K436">
        <v>0</v>
      </c>
      <c r="L436" s="52">
        <v>0</v>
      </c>
      <c r="N436">
        <v>1</v>
      </c>
      <c r="O436" s="52">
        <v>2.79000005684793E-3</v>
      </c>
      <c r="Q436">
        <v>216</v>
      </c>
      <c r="R436" s="52">
        <v>2.0260000601410869E-2</v>
      </c>
    </row>
    <row r="437" spans="1:19">
      <c r="A437" t="s">
        <v>28</v>
      </c>
      <c r="B437" t="s">
        <v>412</v>
      </c>
      <c r="C437" t="s">
        <v>440</v>
      </c>
      <c r="D437" t="s">
        <v>330</v>
      </c>
      <c r="E437" t="s">
        <v>45</v>
      </c>
      <c r="F437" t="s">
        <v>46</v>
      </c>
      <c r="G437">
        <v>3</v>
      </c>
      <c r="H437" t="s">
        <v>336</v>
      </c>
      <c r="I437" t="s">
        <v>325</v>
      </c>
      <c r="J437" t="s">
        <v>302</v>
      </c>
      <c r="K437">
        <v>20</v>
      </c>
      <c r="L437" s="52">
        <v>0.408160001039505</v>
      </c>
      <c r="N437">
        <v>116</v>
      </c>
      <c r="O437" s="52">
        <v>0.32401999831199652</v>
      </c>
      <c r="Q437">
        <v>3494</v>
      </c>
      <c r="R437" s="52">
        <v>0.32774001359939581</v>
      </c>
    </row>
    <row r="438" spans="1:19">
      <c r="A438" t="s">
        <v>28</v>
      </c>
      <c r="B438" t="s">
        <v>412</v>
      </c>
      <c r="C438" t="s">
        <v>440</v>
      </c>
      <c r="D438" t="s">
        <v>330</v>
      </c>
      <c r="E438" t="s">
        <v>45</v>
      </c>
      <c r="F438" t="s">
        <v>46</v>
      </c>
      <c r="G438">
        <v>3</v>
      </c>
      <c r="H438" t="s">
        <v>336</v>
      </c>
      <c r="I438" t="s">
        <v>325</v>
      </c>
      <c r="J438" t="s">
        <v>303</v>
      </c>
      <c r="K438">
        <v>12</v>
      </c>
      <c r="L438" s="52">
        <v>0.2449000030755997</v>
      </c>
      <c r="N438">
        <v>113</v>
      </c>
      <c r="O438" s="52">
        <v>0.31564000248909002</v>
      </c>
      <c r="Q438">
        <v>3387</v>
      </c>
      <c r="R438" s="52">
        <v>0.31769999861717219</v>
      </c>
    </row>
    <row r="439" spans="1:19">
      <c r="A439" t="s">
        <v>28</v>
      </c>
      <c r="B439" t="s">
        <v>412</v>
      </c>
      <c r="C439" t="s">
        <v>440</v>
      </c>
      <c r="D439" t="s">
        <v>330</v>
      </c>
      <c r="E439" t="s">
        <v>45</v>
      </c>
      <c r="F439" t="s">
        <v>46</v>
      </c>
      <c r="G439">
        <v>3</v>
      </c>
      <c r="H439" t="s">
        <v>336</v>
      </c>
      <c r="I439" t="s">
        <v>325</v>
      </c>
      <c r="J439" t="s">
        <v>304</v>
      </c>
      <c r="K439">
        <v>17</v>
      </c>
      <c r="L439" s="52">
        <v>0.34694001078605652</v>
      </c>
      <c r="N439">
        <v>129</v>
      </c>
      <c r="O439" s="52">
        <v>0.36033999919891357</v>
      </c>
      <c r="Q439">
        <v>3780</v>
      </c>
      <c r="R439" s="52">
        <v>0.35455998778343201</v>
      </c>
    </row>
    <row r="440" spans="1:19">
      <c r="A440" t="s">
        <v>28</v>
      </c>
      <c r="B440" t="s">
        <v>412</v>
      </c>
      <c r="C440" t="s">
        <v>440</v>
      </c>
      <c r="D440" t="s">
        <v>330</v>
      </c>
      <c r="E440" t="s">
        <v>45</v>
      </c>
      <c r="F440" t="s">
        <v>46</v>
      </c>
      <c r="G440">
        <v>3</v>
      </c>
      <c r="H440" t="s">
        <v>336</v>
      </c>
      <c r="I440" t="s">
        <v>349</v>
      </c>
      <c r="J440" t="s">
        <v>350</v>
      </c>
      <c r="K440">
        <v>5</v>
      </c>
      <c r="L440" s="52">
        <v>0.10204000025987631</v>
      </c>
      <c r="M440" s="52">
        <v>0.14285999536514279</v>
      </c>
      <c r="N440">
        <v>27</v>
      </c>
      <c r="O440" s="52">
        <v>7.5419999659061432E-2</v>
      </c>
      <c r="P440" s="52">
        <v>8.5709996521472931E-2</v>
      </c>
      <c r="Q440">
        <v>745</v>
      </c>
      <c r="R440" s="52">
        <v>6.9880001246929169E-2</v>
      </c>
      <c r="S440" s="52">
        <v>8.060000091791153E-2</v>
      </c>
    </row>
    <row r="441" spans="1:19">
      <c r="A441" t="s">
        <v>28</v>
      </c>
      <c r="B441" t="s">
        <v>412</v>
      </c>
      <c r="C441" t="s">
        <v>440</v>
      </c>
      <c r="D441" t="s">
        <v>330</v>
      </c>
      <c r="E441" t="s">
        <v>45</v>
      </c>
      <c r="F441" t="s">
        <v>46</v>
      </c>
      <c r="G441">
        <v>3</v>
      </c>
      <c r="H441" t="s">
        <v>336</v>
      </c>
      <c r="I441" t="s">
        <v>349</v>
      </c>
      <c r="J441" t="s">
        <v>351</v>
      </c>
      <c r="K441">
        <v>23</v>
      </c>
      <c r="L441" s="52">
        <v>0.46939000487327581</v>
      </c>
      <c r="M441" s="52">
        <v>0.65714001655578613</v>
      </c>
      <c r="N441">
        <v>205</v>
      </c>
      <c r="O441" s="52">
        <v>0.57262998819351196</v>
      </c>
      <c r="P441" s="52">
        <v>0.65078997611999512</v>
      </c>
      <c r="Q441">
        <v>5882</v>
      </c>
      <c r="R441" s="52">
        <v>0.55172997713088989</v>
      </c>
      <c r="S441" s="52">
        <v>0.63637000322341919</v>
      </c>
    </row>
    <row r="442" spans="1:19">
      <c r="A442" t="s">
        <v>28</v>
      </c>
      <c r="B442" t="s">
        <v>412</v>
      </c>
      <c r="C442" t="s">
        <v>440</v>
      </c>
      <c r="D442" t="s">
        <v>330</v>
      </c>
      <c r="E442" t="s">
        <v>45</v>
      </c>
      <c r="F442" t="s">
        <v>46</v>
      </c>
      <c r="G442">
        <v>3</v>
      </c>
      <c r="H442" t="s">
        <v>336</v>
      </c>
      <c r="I442" t="s">
        <v>349</v>
      </c>
      <c r="J442" t="s">
        <v>352</v>
      </c>
      <c r="K442">
        <v>0</v>
      </c>
      <c r="L442" s="52">
        <v>0</v>
      </c>
      <c r="M442" s="52">
        <v>0</v>
      </c>
      <c r="N442">
        <v>0</v>
      </c>
      <c r="O442" s="52">
        <v>0</v>
      </c>
      <c r="P442" s="52">
        <v>0</v>
      </c>
      <c r="Q442">
        <v>19</v>
      </c>
      <c r="R442" s="52">
        <v>1.780000049620867E-3</v>
      </c>
      <c r="S442" s="52">
        <v>2.0600000862032179E-3</v>
      </c>
    </row>
    <row r="443" spans="1:19">
      <c r="A443" t="s">
        <v>28</v>
      </c>
      <c r="B443" t="s">
        <v>412</v>
      </c>
      <c r="C443" t="s">
        <v>440</v>
      </c>
      <c r="D443" t="s">
        <v>330</v>
      </c>
      <c r="E443" t="s">
        <v>45</v>
      </c>
      <c r="F443" t="s">
        <v>46</v>
      </c>
      <c r="G443">
        <v>3</v>
      </c>
      <c r="H443" t="s">
        <v>336</v>
      </c>
      <c r="I443" t="s">
        <v>349</v>
      </c>
      <c r="J443" t="s">
        <v>353</v>
      </c>
      <c r="K443">
        <v>7</v>
      </c>
      <c r="L443" s="52">
        <v>0.14285999536514279</v>
      </c>
      <c r="M443" s="52">
        <v>0.20000000298023221</v>
      </c>
      <c r="N443">
        <v>83</v>
      </c>
      <c r="O443" s="52">
        <v>0.23183999955654139</v>
      </c>
      <c r="P443" s="52">
        <v>0.2634899914264679</v>
      </c>
      <c r="Q443">
        <v>2597</v>
      </c>
      <c r="R443" s="52">
        <v>0.24359999597072601</v>
      </c>
      <c r="S443" s="52">
        <v>0.2809700071811676</v>
      </c>
    </row>
    <row r="444" spans="1:19">
      <c r="A444" t="s">
        <v>28</v>
      </c>
      <c r="B444" t="s">
        <v>412</v>
      </c>
      <c r="C444" t="s">
        <v>440</v>
      </c>
      <c r="D444" t="s">
        <v>330</v>
      </c>
      <c r="E444" t="s">
        <v>45</v>
      </c>
      <c r="F444" t="s">
        <v>46</v>
      </c>
      <c r="G444">
        <v>3</v>
      </c>
      <c r="H444" t="s">
        <v>336</v>
      </c>
      <c r="I444" t="s">
        <v>349</v>
      </c>
      <c r="J444" t="s">
        <v>355</v>
      </c>
      <c r="K444">
        <v>14</v>
      </c>
      <c r="L444" s="52">
        <v>0.28571000695228582</v>
      </c>
      <c r="N444">
        <v>43</v>
      </c>
      <c r="O444" s="52">
        <v>0.120109997689724</v>
      </c>
      <c r="Q444">
        <v>1418</v>
      </c>
      <c r="R444" s="52">
        <v>0.13300999999046331</v>
      </c>
    </row>
    <row r="445" spans="1:19">
      <c r="A445" t="s">
        <v>28</v>
      </c>
      <c r="B445" t="s">
        <v>412</v>
      </c>
      <c r="C445" t="s">
        <v>440</v>
      </c>
      <c r="D445" t="s">
        <v>330</v>
      </c>
      <c r="E445" t="s">
        <v>45</v>
      </c>
      <c r="F445" s="1" t="s">
        <v>46</v>
      </c>
      <c r="G445" s="1">
        <v>3</v>
      </c>
      <c r="H445" s="1" t="s">
        <v>336</v>
      </c>
      <c r="I445" t="s">
        <v>734</v>
      </c>
      <c r="J445" t="s">
        <v>299</v>
      </c>
      <c r="K445">
        <v>11</v>
      </c>
      <c r="L445" s="52">
        <v>0.22449000179767609</v>
      </c>
      <c r="M445" s="52">
        <v>0.23404000699520111</v>
      </c>
      <c r="N445">
        <v>29</v>
      </c>
      <c r="O445" s="52">
        <v>8.1009998917579651E-2</v>
      </c>
      <c r="P445" s="52">
        <v>8.5040003061294556E-2</v>
      </c>
      <c r="Q445">
        <v>463</v>
      </c>
      <c r="R445" s="52">
        <v>4.343000054359436E-2</v>
      </c>
      <c r="S445" s="52">
        <v>4.6239998191595078E-2</v>
      </c>
    </row>
    <row r="446" spans="1:19">
      <c r="A446" t="s">
        <v>28</v>
      </c>
      <c r="B446" t="s">
        <v>412</v>
      </c>
      <c r="C446" t="s">
        <v>440</v>
      </c>
      <c r="D446" t="s">
        <v>330</v>
      </c>
      <c r="E446" t="s">
        <v>45</v>
      </c>
      <c r="F446" t="s">
        <v>46</v>
      </c>
      <c r="G446">
        <v>3</v>
      </c>
      <c r="H446" t="s">
        <v>336</v>
      </c>
      <c r="I446" t="s">
        <v>734</v>
      </c>
      <c r="J446" t="s">
        <v>300</v>
      </c>
      <c r="K446">
        <v>2</v>
      </c>
      <c r="L446" s="52">
        <v>4.081999883055687E-2</v>
      </c>
      <c r="M446" s="52">
        <v>4.2550001293420792E-2</v>
      </c>
      <c r="N446">
        <v>2</v>
      </c>
      <c r="O446" s="52">
        <v>5.5900001898407936E-3</v>
      </c>
      <c r="P446" s="52">
        <v>5.8699999935925007E-3</v>
      </c>
      <c r="Q446">
        <v>331</v>
      </c>
      <c r="R446" s="52">
        <v>3.1050000339746479E-2</v>
      </c>
      <c r="S446" s="52">
        <v>3.3059999346733093E-2</v>
      </c>
    </row>
    <row r="447" spans="1:19">
      <c r="A447" t="s">
        <v>28</v>
      </c>
      <c r="B447" t="s">
        <v>412</v>
      </c>
      <c r="C447" t="s">
        <v>440</v>
      </c>
      <c r="D447" t="s">
        <v>330</v>
      </c>
      <c r="E447" t="s">
        <v>45</v>
      </c>
      <c r="F447" t="s">
        <v>46</v>
      </c>
      <c r="G447">
        <v>3</v>
      </c>
      <c r="H447" t="s">
        <v>336</v>
      </c>
      <c r="I447" t="s">
        <v>734</v>
      </c>
      <c r="J447" t="s">
        <v>269</v>
      </c>
      <c r="K447">
        <v>2</v>
      </c>
      <c r="L447" s="52">
        <v>4.081999883055687E-2</v>
      </c>
      <c r="M447" s="52">
        <v>4.2550001293420792E-2</v>
      </c>
      <c r="N447">
        <v>2</v>
      </c>
      <c r="O447" s="52">
        <v>5.5900001898407936E-3</v>
      </c>
      <c r="P447" s="52">
        <v>5.8699999935925007E-3</v>
      </c>
      <c r="Q447">
        <v>91</v>
      </c>
      <c r="R447" s="52">
        <v>8.5399998351931572E-3</v>
      </c>
      <c r="S447" s="52">
        <v>9.089999832212925E-3</v>
      </c>
    </row>
    <row r="448" spans="1:19">
      <c r="A448" t="s">
        <v>28</v>
      </c>
      <c r="B448" t="s">
        <v>412</v>
      </c>
      <c r="C448" t="s">
        <v>440</v>
      </c>
      <c r="D448" t="s">
        <v>330</v>
      </c>
      <c r="E448" t="s">
        <v>45</v>
      </c>
      <c r="F448" t="s">
        <v>46</v>
      </c>
      <c r="G448">
        <v>3</v>
      </c>
      <c r="H448" t="s">
        <v>336</v>
      </c>
      <c r="I448" t="s">
        <v>734</v>
      </c>
      <c r="J448" t="s">
        <v>301</v>
      </c>
      <c r="K448">
        <v>0</v>
      </c>
      <c r="L448" s="52">
        <v>0</v>
      </c>
      <c r="M448" s="52">
        <v>0</v>
      </c>
      <c r="N448">
        <v>6</v>
      </c>
      <c r="O448" s="52">
        <v>1.6759999096393589E-2</v>
      </c>
      <c r="P448" s="52">
        <v>1.7599999904632568E-2</v>
      </c>
      <c r="Q448">
        <v>215</v>
      </c>
      <c r="R448" s="52">
        <v>2.0169999450445179E-2</v>
      </c>
      <c r="S448" s="52">
        <v>2.1469999104738239E-2</v>
      </c>
    </row>
    <row r="449" spans="1:19">
      <c r="A449" t="s">
        <v>28</v>
      </c>
      <c r="B449" t="s">
        <v>412</v>
      </c>
      <c r="C449" t="s">
        <v>440</v>
      </c>
      <c r="D449" t="s">
        <v>330</v>
      </c>
      <c r="E449" t="s">
        <v>45</v>
      </c>
      <c r="F449" t="s">
        <v>46</v>
      </c>
      <c r="G449">
        <v>3</v>
      </c>
      <c r="H449" t="s">
        <v>336</v>
      </c>
      <c r="I449" t="s">
        <v>734</v>
      </c>
      <c r="J449" t="s">
        <v>270</v>
      </c>
      <c r="K449">
        <v>2</v>
      </c>
      <c r="L449" s="52">
        <v>4.081999883055687E-2</v>
      </c>
      <c r="N449">
        <v>17</v>
      </c>
      <c r="O449" s="52">
        <v>4.749000072479248E-2</v>
      </c>
      <c r="Q449">
        <v>648</v>
      </c>
      <c r="R449" s="52">
        <v>6.0779999941587448E-2</v>
      </c>
    </row>
    <row r="450" spans="1:19">
      <c r="A450" t="s">
        <v>28</v>
      </c>
      <c r="B450" t="s">
        <v>412</v>
      </c>
      <c r="C450" t="s">
        <v>440</v>
      </c>
      <c r="D450" t="s">
        <v>330</v>
      </c>
      <c r="E450" t="s">
        <v>45</v>
      </c>
      <c r="F450" t="s">
        <v>46</v>
      </c>
      <c r="G450">
        <v>3</v>
      </c>
      <c r="H450" t="s">
        <v>336</v>
      </c>
      <c r="I450" t="s">
        <v>734</v>
      </c>
      <c r="J450" t="s">
        <v>268</v>
      </c>
      <c r="K450">
        <v>32</v>
      </c>
      <c r="L450" s="52">
        <v>0.65306001901626587</v>
      </c>
      <c r="M450" s="52">
        <v>0.68085002899169922</v>
      </c>
      <c r="N450">
        <v>302</v>
      </c>
      <c r="O450" s="52">
        <v>0.84358000755310059</v>
      </c>
      <c r="P450" s="52">
        <v>0.88563001155853271</v>
      </c>
      <c r="Q450">
        <v>8913</v>
      </c>
      <c r="R450" s="52">
        <v>0.83604001998901367</v>
      </c>
      <c r="S450" s="52">
        <v>0.89013999700546265</v>
      </c>
    </row>
    <row r="451" spans="1:19">
      <c r="A451" t="s">
        <v>28</v>
      </c>
      <c r="B451" t="s">
        <v>412</v>
      </c>
      <c r="C451" t="s">
        <v>440</v>
      </c>
      <c r="D451" t="s">
        <v>330</v>
      </c>
      <c r="E451" t="s">
        <v>45</v>
      </c>
      <c r="F451" t="s">
        <v>46</v>
      </c>
      <c r="G451">
        <v>3</v>
      </c>
      <c r="H451" t="s">
        <v>336</v>
      </c>
      <c r="I451" t="s">
        <v>735</v>
      </c>
      <c r="J451" t="s">
        <v>270</v>
      </c>
      <c r="K451">
        <v>49</v>
      </c>
      <c r="L451" s="52">
        <v>1</v>
      </c>
      <c r="N451">
        <v>358</v>
      </c>
      <c r="O451" s="52">
        <v>1</v>
      </c>
      <c r="Q451">
        <v>10661</v>
      </c>
      <c r="R451" s="52">
        <v>1</v>
      </c>
    </row>
    <row r="452" spans="1:19">
      <c r="A452" t="s">
        <v>28</v>
      </c>
      <c r="B452" t="s">
        <v>412</v>
      </c>
      <c r="C452" t="s">
        <v>440</v>
      </c>
      <c r="D452" t="s">
        <v>330</v>
      </c>
      <c r="E452" t="s">
        <v>45</v>
      </c>
      <c r="F452" t="s">
        <v>46</v>
      </c>
      <c r="G452">
        <v>3</v>
      </c>
      <c r="H452" t="s">
        <v>336</v>
      </c>
      <c r="I452" t="s">
        <v>319</v>
      </c>
      <c r="J452" t="s">
        <v>324</v>
      </c>
      <c r="K452">
        <v>14</v>
      </c>
      <c r="L452" s="52">
        <v>0.28571000695228582</v>
      </c>
      <c r="N452">
        <v>43</v>
      </c>
      <c r="O452" s="52">
        <v>0.120109997689724</v>
      </c>
      <c r="Q452">
        <v>1418</v>
      </c>
      <c r="R452" s="52">
        <v>0.13300999999046331</v>
      </c>
    </row>
    <row r="453" spans="1:19">
      <c r="A453" t="s">
        <v>28</v>
      </c>
      <c r="B453" t="s">
        <v>412</v>
      </c>
      <c r="C453" t="s">
        <v>440</v>
      </c>
      <c r="D453" t="s">
        <v>330</v>
      </c>
      <c r="E453" t="s">
        <v>45</v>
      </c>
      <c r="F453" t="s">
        <v>46</v>
      </c>
      <c r="G453">
        <v>3</v>
      </c>
      <c r="H453" t="s">
        <v>336</v>
      </c>
      <c r="I453" t="s">
        <v>319</v>
      </c>
      <c r="J453" t="s">
        <v>320</v>
      </c>
      <c r="K453">
        <v>0</v>
      </c>
      <c r="L453" s="52">
        <v>0</v>
      </c>
      <c r="M453" s="52">
        <v>0</v>
      </c>
      <c r="N453">
        <v>0</v>
      </c>
      <c r="O453" s="52">
        <v>0</v>
      </c>
      <c r="P453" s="52">
        <v>0</v>
      </c>
      <c r="Q453">
        <v>19</v>
      </c>
      <c r="R453" s="52">
        <v>1.780000049620867E-3</v>
      </c>
      <c r="S453" s="52">
        <v>2.0600000862032179E-3</v>
      </c>
    </row>
    <row r="454" spans="1:19">
      <c r="A454" t="s">
        <v>28</v>
      </c>
      <c r="B454" t="s">
        <v>412</v>
      </c>
      <c r="C454" t="s">
        <v>440</v>
      </c>
      <c r="D454" t="s">
        <v>330</v>
      </c>
      <c r="E454" t="s">
        <v>45</v>
      </c>
      <c r="F454" t="s">
        <v>46</v>
      </c>
      <c r="G454">
        <v>3</v>
      </c>
      <c r="H454" t="s">
        <v>336</v>
      </c>
      <c r="I454" t="s">
        <v>319</v>
      </c>
      <c r="J454" t="s">
        <v>321</v>
      </c>
      <c r="K454">
        <v>2</v>
      </c>
      <c r="L454" s="52">
        <v>4.081999883055687E-2</v>
      </c>
      <c r="M454" s="52">
        <v>5.714000016450882E-2</v>
      </c>
      <c r="N454">
        <v>16</v>
      </c>
      <c r="O454" s="52">
        <v>4.4690001755952842E-2</v>
      </c>
      <c r="P454" s="52">
        <v>5.0790000706911087E-2</v>
      </c>
      <c r="Q454">
        <v>380</v>
      </c>
      <c r="R454" s="52">
        <v>3.564000129699707E-2</v>
      </c>
      <c r="S454" s="52">
        <v>4.1110001504421227E-2</v>
      </c>
    </row>
    <row r="455" spans="1:19">
      <c r="A455" t="s">
        <v>28</v>
      </c>
      <c r="B455" t="s">
        <v>412</v>
      </c>
      <c r="C455" t="s">
        <v>440</v>
      </c>
      <c r="D455" t="s">
        <v>330</v>
      </c>
      <c r="E455" t="s">
        <v>45</v>
      </c>
      <c r="F455" t="s">
        <v>46</v>
      </c>
      <c r="G455">
        <v>3</v>
      </c>
      <c r="H455" t="s">
        <v>336</v>
      </c>
      <c r="I455" t="s">
        <v>319</v>
      </c>
      <c r="J455" t="s">
        <v>322</v>
      </c>
      <c r="K455">
        <v>2</v>
      </c>
      <c r="L455" s="52">
        <v>4.081999883055687E-2</v>
      </c>
      <c r="M455" s="52">
        <v>5.714000016450882E-2</v>
      </c>
      <c r="N455">
        <v>47</v>
      </c>
      <c r="O455" s="52">
        <v>0.1312800049781799</v>
      </c>
      <c r="P455" s="52">
        <v>0.14921000599861151</v>
      </c>
      <c r="Q455">
        <v>1643</v>
      </c>
      <c r="R455" s="52">
        <v>0.15410999953746801</v>
      </c>
      <c r="S455" s="52">
        <v>0.17776000499725339</v>
      </c>
    </row>
    <row r="456" spans="1:19">
      <c r="A456" t="s">
        <v>28</v>
      </c>
      <c r="B456" t="s">
        <v>412</v>
      </c>
      <c r="C456" t="s">
        <v>440</v>
      </c>
      <c r="D456" t="s">
        <v>330</v>
      </c>
      <c r="E456" t="s">
        <v>45</v>
      </c>
      <c r="F456" t="s">
        <v>46</v>
      </c>
      <c r="G456">
        <v>3</v>
      </c>
      <c r="H456" t="s">
        <v>336</v>
      </c>
      <c r="I456" t="s">
        <v>319</v>
      </c>
      <c r="J456" t="s">
        <v>323</v>
      </c>
      <c r="K456">
        <v>6</v>
      </c>
      <c r="L456" s="52">
        <v>0.12245000153779979</v>
      </c>
      <c r="M456" s="52">
        <v>0.1714300066232681</v>
      </c>
      <c r="N456">
        <v>47</v>
      </c>
      <c r="O456" s="52">
        <v>0.1312800049781799</v>
      </c>
      <c r="P456" s="52">
        <v>0.14921000599861151</v>
      </c>
      <c r="Q456">
        <v>1319</v>
      </c>
      <c r="R456" s="52">
        <v>0.1237199977040291</v>
      </c>
      <c r="S456" s="52">
        <v>0.14270000159740451</v>
      </c>
    </row>
    <row r="457" spans="1:19">
      <c r="A457" t="s">
        <v>28</v>
      </c>
      <c r="B457" t="s">
        <v>412</v>
      </c>
      <c r="C457" t="s">
        <v>440</v>
      </c>
      <c r="D457" t="s">
        <v>330</v>
      </c>
      <c r="E457" t="s">
        <v>45</v>
      </c>
      <c r="F457" t="s">
        <v>46</v>
      </c>
      <c r="G457">
        <v>3</v>
      </c>
      <c r="H457" t="s">
        <v>336</v>
      </c>
      <c r="I457" t="s">
        <v>319</v>
      </c>
      <c r="J457" t="s">
        <v>354</v>
      </c>
      <c r="K457">
        <v>25</v>
      </c>
      <c r="L457" s="52">
        <v>0.51020002365112305</v>
      </c>
      <c r="M457" s="52">
        <v>0.71429002285003662</v>
      </c>
      <c r="N457">
        <v>205</v>
      </c>
      <c r="O457" s="52">
        <v>0.57262998819351196</v>
      </c>
      <c r="P457" s="52">
        <v>0.65078997611999512</v>
      </c>
      <c r="Q457">
        <v>5882</v>
      </c>
      <c r="R457" s="52">
        <v>0.55172997713088989</v>
      </c>
      <c r="S457" s="52">
        <v>0.63637000322341919</v>
      </c>
    </row>
    <row r="458" spans="1:19">
      <c r="A458" t="s">
        <v>28</v>
      </c>
      <c r="B458" t="s">
        <v>412</v>
      </c>
      <c r="C458" t="s">
        <v>440</v>
      </c>
      <c r="D458" t="s">
        <v>330</v>
      </c>
      <c r="E458" t="s">
        <v>45</v>
      </c>
      <c r="F458" t="s">
        <v>46</v>
      </c>
      <c r="G458">
        <v>3</v>
      </c>
      <c r="H458" t="s">
        <v>336</v>
      </c>
      <c r="I458" t="s">
        <v>360</v>
      </c>
      <c r="J458" t="s">
        <v>361</v>
      </c>
      <c r="K458">
        <v>14</v>
      </c>
      <c r="L458" s="52">
        <v>0.28571000695228582</v>
      </c>
      <c r="N458">
        <v>43</v>
      </c>
      <c r="O458" s="52">
        <v>0.120109997689724</v>
      </c>
      <c r="Q458">
        <v>1418</v>
      </c>
      <c r="R458" s="52">
        <v>0.13300999999046331</v>
      </c>
    </row>
    <row r="459" spans="1:19">
      <c r="A459" t="s">
        <v>28</v>
      </c>
      <c r="B459" t="s">
        <v>412</v>
      </c>
      <c r="C459" t="s">
        <v>440</v>
      </c>
      <c r="D459" t="s">
        <v>330</v>
      </c>
      <c r="E459" t="s">
        <v>45</v>
      </c>
      <c r="F459" t="s">
        <v>46</v>
      </c>
      <c r="G459">
        <v>3</v>
      </c>
      <c r="H459" t="s">
        <v>336</v>
      </c>
      <c r="I459" t="s">
        <v>360</v>
      </c>
      <c r="J459" t="s">
        <v>362</v>
      </c>
      <c r="K459">
        <v>12</v>
      </c>
      <c r="L459" s="52">
        <v>0.2449000030755997</v>
      </c>
      <c r="M459" s="52">
        <v>0.34286001324653631</v>
      </c>
      <c r="N459">
        <v>110</v>
      </c>
      <c r="O459" s="52">
        <v>0.30726000666618353</v>
      </c>
      <c r="P459" s="52">
        <v>0.3492099940776825</v>
      </c>
      <c r="Q459">
        <v>3361</v>
      </c>
      <c r="R459" s="52">
        <v>0.31525999307632452</v>
      </c>
      <c r="S459" s="52">
        <v>0.36362999677658081</v>
      </c>
    </row>
    <row r="460" spans="1:19">
      <c r="A460" t="s">
        <v>28</v>
      </c>
      <c r="B460" t="s">
        <v>412</v>
      </c>
      <c r="C460" t="s">
        <v>440</v>
      </c>
      <c r="D460" t="s">
        <v>330</v>
      </c>
      <c r="E460" t="s">
        <v>45</v>
      </c>
      <c r="F460" t="s">
        <v>46</v>
      </c>
      <c r="G460">
        <v>3</v>
      </c>
      <c r="H460" t="s">
        <v>336</v>
      </c>
      <c r="I460" t="s">
        <v>360</v>
      </c>
      <c r="J460" t="s">
        <v>354</v>
      </c>
      <c r="K460">
        <v>23</v>
      </c>
      <c r="L460" s="52">
        <v>0.46939000487327581</v>
      </c>
      <c r="M460" s="52">
        <v>0.65714001655578613</v>
      </c>
      <c r="N460">
        <v>205</v>
      </c>
      <c r="O460" s="52">
        <v>0.57262998819351196</v>
      </c>
      <c r="P460" s="52">
        <v>0.65078997611999512</v>
      </c>
      <c r="Q460">
        <v>5882</v>
      </c>
      <c r="R460" s="52">
        <v>0.55172997713088989</v>
      </c>
      <c r="S460" s="52">
        <v>0.63637000322341919</v>
      </c>
    </row>
    <row r="461" spans="1:19">
      <c r="A461" t="s">
        <v>28</v>
      </c>
      <c r="B461" t="s">
        <v>412</v>
      </c>
      <c r="C461" t="s">
        <v>440</v>
      </c>
      <c r="D461" t="s">
        <v>330</v>
      </c>
      <c r="E461" t="s">
        <v>45</v>
      </c>
      <c r="F461" t="s">
        <v>46</v>
      </c>
      <c r="G461">
        <v>3</v>
      </c>
      <c r="H461" t="s">
        <v>336</v>
      </c>
      <c r="I461" t="s">
        <v>736</v>
      </c>
      <c r="J461" t="s">
        <v>363</v>
      </c>
      <c r="K461">
        <v>23</v>
      </c>
      <c r="L461" s="52">
        <v>0.46939000487327581</v>
      </c>
      <c r="N461">
        <v>100</v>
      </c>
      <c r="O461" s="52">
        <v>0.27932998538017267</v>
      </c>
      <c r="Q461">
        <v>4131</v>
      </c>
      <c r="R461" s="52">
        <v>0.38749000430107122</v>
      </c>
    </row>
    <row r="462" spans="1:19">
      <c r="A462" t="s">
        <v>28</v>
      </c>
      <c r="B462" t="s">
        <v>412</v>
      </c>
      <c r="C462" t="s">
        <v>440</v>
      </c>
      <c r="D462" t="s">
        <v>330</v>
      </c>
      <c r="E462" t="s">
        <v>45</v>
      </c>
      <c r="F462" t="s">
        <v>46</v>
      </c>
      <c r="G462">
        <v>3</v>
      </c>
      <c r="H462" t="s">
        <v>336</v>
      </c>
      <c r="I462" t="s">
        <v>736</v>
      </c>
      <c r="J462" t="s">
        <v>364</v>
      </c>
      <c r="K462">
        <v>20</v>
      </c>
      <c r="L462" s="52">
        <v>0.408160001039505</v>
      </c>
      <c r="M462" s="52">
        <v>0.76923000812530518</v>
      </c>
      <c r="N462">
        <v>200</v>
      </c>
      <c r="O462" s="52">
        <v>0.55865997076034546</v>
      </c>
      <c r="P462" s="52">
        <v>0.77518999576568604</v>
      </c>
      <c r="Q462">
        <v>4189</v>
      </c>
      <c r="R462" s="52">
        <v>0.39293000102043152</v>
      </c>
      <c r="S462" s="52">
        <v>0.64149999618530273</v>
      </c>
    </row>
    <row r="463" spans="1:19">
      <c r="A463" t="s">
        <v>28</v>
      </c>
      <c r="B463" t="s">
        <v>412</v>
      </c>
      <c r="C463" t="s">
        <v>440</v>
      </c>
      <c r="D463" t="s">
        <v>330</v>
      </c>
      <c r="E463" t="s">
        <v>45</v>
      </c>
      <c r="F463" t="s">
        <v>46</v>
      </c>
      <c r="G463">
        <v>3</v>
      </c>
      <c r="H463" t="s">
        <v>336</v>
      </c>
      <c r="I463" t="s">
        <v>736</v>
      </c>
      <c r="J463" t="s">
        <v>365</v>
      </c>
      <c r="K463">
        <v>2</v>
      </c>
      <c r="L463" s="52">
        <v>4.081999883055687E-2</v>
      </c>
      <c r="M463" s="52">
        <v>7.6920002698898315E-2</v>
      </c>
      <c r="N463">
        <v>22</v>
      </c>
      <c r="O463" s="52">
        <v>6.145000085234642E-2</v>
      </c>
      <c r="P463" s="52">
        <v>8.5270002484321594E-2</v>
      </c>
      <c r="Q463">
        <v>1316</v>
      </c>
      <c r="R463" s="52">
        <v>0.1234399974346161</v>
      </c>
      <c r="S463" s="52">
        <v>0.20152999460697171</v>
      </c>
    </row>
    <row r="464" spans="1:19">
      <c r="A464" t="s">
        <v>28</v>
      </c>
      <c r="B464" t="s">
        <v>412</v>
      </c>
      <c r="C464" t="s">
        <v>440</v>
      </c>
      <c r="D464" t="s">
        <v>330</v>
      </c>
      <c r="E464" t="s">
        <v>45</v>
      </c>
      <c r="F464" t="s">
        <v>46</v>
      </c>
      <c r="G464">
        <v>3</v>
      </c>
      <c r="H464" t="s">
        <v>336</v>
      </c>
      <c r="I464" t="s">
        <v>736</v>
      </c>
      <c r="J464" t="s">
        <v>366</v>
      </c>
      <c r="K464">
        <v>2</v>
      </c>
      <c r="L464" s="52">
        <v>4.081999883055687E-2</v>
      </c>
      <c r="M464" s="52">
        <v>7.6920002698898315E-2</v>
      </c>
      <c r="N464">
        <v>13</v>
      </c>
      <c r="O464" s="52">
        <v>3.6309998482465737E-2</v>
      </c>
      <c r="P464" s="52">
        <v>5.0390001386404037E-2</v>
      </c>
      <c r="Q464">
        <v>566</v>
      </c>
      <c r="R464" s="52">
        <v>5.3089998662471771E-2</v>
      </c>
      <c r="S464" s="52">
        <v>8.6680002510547638E-2</v>
      </c>
    </row>
    <row r="465" spans="1:19">
      <c r="A465" t="s">
        <v>28</v>
      </c>
      <c r="B465" t="s">
        <v>412</v>
      </c>
      <c r="C465" t="s">
        <v>440</v>
      </c>
      <c r="D465" t="s">
        <v>330</v>
      </c>
      <c r="E465" t="s">
        <v>45</v>
      </c>
      <c r="F465" t="s">
        <v>46</v>
      </c>
      <c r="G465">
        <v>3</v>
      </c>
      <c r="H465" t="s">
        <v>336</v>
      </c>
      <c r="I465" t="s">
        <v>736</v>
      </c>
      <c r="J465" t="s">
        <v>367</v>
      </c>
      <c r="K465">
        <v>2</v>
      </c>
      <c r="L465" s="52">
        <v>4.081999883055687E-2</v>
      </c>
      <c r="M465" s="52">
        <v>7.6920002698898315E-2</v>
      </c>
      <c r="N465">
        <v>16</v>
      </c>
      <c r="O465" s="52">
        <v>4.4690001755952842E-2</v>
      </c>
      <c r="P465" s="52">
        <v>6.2020000070333481E-2</v>
      </c>
      <c r="Q465">
        <v>367</v>
      </c>
      <c r="R465" s="52">
        <v>3.4419998526573181E-2</v>
      </c>
      <c r="S465" s="52">
        <v>5.6200001388788223E-2</v>
      </c>
    </row>
    <row r="466" spans="1:19">
      <c r="A466" t="s">
        <v>28</v>
      </c>
      <c r="B466" t="s">
        <v>412</v>
      </c>
      <c r="C466" t="s">
        <v>440</v>
      </c>
      <c r="D466" t="s">
        <v>330</v>
      </c>
      <c r="E466" t="s">
        <v>45</v>
      </c>
      <c r="F466" t="s">
        <v>46</v>
      </c>
      <c r="G466">
        <v>3</v>
      </c>
      <c r="H466" t="s">
        <v>336</v>
      </c>
      <c r="I466" t="s">
        <v>736</v>
      </c>
      <c r="J466" t="s">
        <v>368</v>
      </c>
      <c r="K466">
        <v>0</v>
      </c>
      <c r="L466" s="52">
        <v>0</v>
      </c>
      <c r="M466" s="52">
        <v>0</v>
      </c>
      <c r="N466">
        <v>7</v>
      </c>
      <c r="O466" s="52">
        <v>1.9549999386072159E-2</v>
      </c>
      <c r="P466" s="52">
        <v>2.7130000293254849E-2</v>
      </c>
      <c r="Q466">
        <v>92</v>
      </c>
      <c r="R466" s="52">
        <v>8.6300000548362732E-3</v>
      </c>
      <c r="S466" s="52">
        <v>1.4089999720454219E-2</v>
      </c>
    </row>
    <row r="467" spans="1:19">
      <c r="A467" t="s">
        <v>28</v>
      </c>
      <c r="B467" t="s">
        <v>412</v>
      </c>
      <c r="C467" t="s">
        <v>440</v>
      </c>
      <c r="D467" t="s">
        <v>330</v>
      </c>
      <c r="E467" t="s">
        <v>45</v>
      </c>
      <c r="F467" t="s">
        <v>46</v>
      </c>
      <c r="G467">
        <v>3</v>
      </c>
      <c r="H467" t="s">
        <v>336</v>
      </c>
      <c r="I467" t="s">
        <v>307</v>
      </c>
      <c r="J467" t="s">
        <v>329</v>
      </c>
      <c r="K467">
        <v>47</v>
      </c>
      <c r="L467" s="52">
        <v>0.95917999744415283</v>
      </c>
      <c r="N467">
        <v>356</v>
      </c>
      <c r="O467" s="52">
        <v>0.99440997838973999</v>
      </c>
      <c r="Q467">
        <v>10555</v>
      </c>
      <c r="R467" s="52">
        <v>0.99005997180938721</v>
      </c>
    </row>
    <row r="468" spans="1:19">
      <c r="A468" t="s">
        <v>28</v>
      </c>
      <c r="B468" t="s">
        <v>412</v>
      </c>
      <c r="C468" t="s">
        <v>440</v>
      </c>
      <c r="D468" t="s">
        <v>330</v>
      </c>
      <c r="E468" t="s">
        <v>45</v>
      </c>
      <c r="F468" t="s">
        <v>46</v>
      </c>
      <c r="G468">
        <v>3</v>
      </c>
      <c r="H468" t="s">
        <v>336</v>
      </c>
      <c r="I468" t="s">
        <v>307</v>
      </c>
      <c r="J468" t="s">
        <v>309</v>
      </c>
      <c r="K468">
        <v>2</v>
      </c>
      <c r="L468" s="52">
        <v>4.081999883055687E-2</v>
      </c>
      <c r="N468">
        <v>2</v>
      </c>
      <c r="O468" s="52">
        <v>5.5900001898407936E-3</v>
      </c>
      <c r="Q468">
        <v>106</v>
      </c>
      <c r="R468" s="52">
        <v>9.9400002509355545E-3</v>
      </c>
    </row>
    <row r="469" spans="1:19">
      <c r="A469" t="s">
        <v>28</v>
      </c>
      <c r="B469" t="s">
        <v>412</v>
      </c>
      <c r="C469" t="s">
        <v>440</v>
      </c>
      <c r="D469" t="s">
        <v>330</v>
      </c>
      <c r="E469" t="s">
        <v>45</v>
      </c>
      <c r="F469" t="s">
        <v>46</v>
      </c>
      <c r="G469">
        <v>3</v>
      </c>
      <c r="H469" t="s">
        <v>336</v>
      </c>
      <c r="I469" t="s">
        <v>737</v>
      </c>
      <c r="J469" t="s">
        <v>310</v>
      </c>
      <c r="K469">
        <v>22</v>
      </c>
      <c r="L469" s="52">
        <v>0.44898000359535217</v>
      </c>
      <c r="N469">
        <v>106</v>
      </c>
      <c r="O469" s="52">
        <v>0.29609000682830811</v>
      </c>
      <c r="Q469">
        <v>1888</v>
      </c>
      <c r="R469" s="52">
        <v>0.17709000408649439</v>
      </c>
    </row>
    <row r="470" spans="1:19">
      <c r="A470" t="s">
        <v>28</v>
      </c>
      <c r="B470" t="s">
        <v>412</v>
      </c>
      <c r="C470" t="s">
        <v>440</v>
      </c>
      <c r="D470" t="s">
        <v>330</v>
      </c>
      <c r="E470" t="s">
        <v>45</v>
      </c>
      <c r="F470" t="s">
        <v>46</v>
      </c>
      <c r="G470">
        <v>3</v>
      </c>
      <c r="H470" t="s">
        <v>336</v>
      </c>
      <c r="I470" t="s">
        <v>737</v>
      </c>
      <c r="J470" t="s">
        <v>16</v>
      </c>
      <c r="K470">
        <v>13</v>
      </c>
      <c r="L470" s="52">
        <v>0.26530998945236212</v>
      </c>
      <c r="N470">
        <v>60</v>
      </c>
      <c r="O470" s="52">
        <v>0.16760000586509699</v>
      </c>
      <c r="Q470">
        <v>2164</v>
      </c>
      <c r="R470" s="52">
        <v>0.2029799968004227</v>
      </c>
    </row>
    <row r="471" spans="1:19">
      <c r="A471" t="s">
        <v>28</v>
      </c>
      <c r="B471" t="s">
        <v>412</v>
      </c>
      <c r="C471" t="s">
        <v>440</v>
      </c>
      <c r="D471" t="s">
        <v>330</v>
      </c>
      <c r="E471" t="s">
        <v>45</v>
      </c>
      <c r="F471" t="s">
        <v>46</v>
      </c>
      <c r="G471">
        <v>3</v>
      </c>
      <c r="H471" t="s">
        <v>336</v>
      </c>
      <c r="I471" t="s">
        <v>737</v>
      </c>
      <c r="J471" t="s">
        <v>17</v>
      </c>
      <c r="K471">
        <v>6</v>
      </c>
      <c r="L471" s="52">
        <v>0.12245000153779979</v>
      </c>
      <c r="N471">
        <v>67</v>
      </c>
      <c r="O471" s="52">
        <v>0.18715000152587891</v>
      </c>
      <c r="Q471">
        <v>2220</v>
      </c>
      <c r="R471" s="52">
        <v>0.20824000239372251</v>
      </c>
    </row>
    <row r="472" spans="1:19">
      <c r="A472" t="s">
        <v>28</v>
      </c>
      <c r="B472" t="s">
        <v>412</v>
      </c>
      <c r="C472" t="s">
        <v>440</v>
      </c>
      <c r="D472" t="s">
        <v>330</v>
      </c>
      <c r="E472" t="s">
        <v>45</v>
      </c>
      <c r="F472" t="s">
        <v>46</v>
      </c>
      <c r="G472">
        <v>3</v>
      </c>
      <c r="H472" t="s">
        <v>336</v>
      </c>
      <c r="I472" t="s">
        <v>737</v>
      </c>
      <c r="J472" t="s">
        <v>18</v>
      </c>
      <c r="K472">
        <v>6</v>
      </c>
      <c r="L472" s="52">
        <v>0.12245000153779979</v>
      </c>
      <c r="N472">
        <v>75</v>
      </c>
      <c r="O472" s="52">
        <v>0.20949999988079071</v>
      </c>
      <c r="Q472">
        <v>2174</v>
      </c>
      <c r="R472" s="52">
        <v>0.20392000675201419</v>
      </c>
    </row>
    <row r="473" spans="1:19">
      <c r="A473" t="s">
        <v>28</v>
      </c>
      <c r="B473" t="s">
        <v>412</v>
      </c>
      <c r="C473" t="s">
        <v>440</v>
      </c>
      <c r="D473" t="s">
        <v>330</v>
      </c>
      <c r="E473" t="s">
        <v>45</v>
      </c>
      <c r="F473" t="s">
        <v>46</v>
      </c>
      <c r="G473">
        <v>3</v>
      </c>
      <c r="H473" t="s">
        <v>336</v>
      </c>
      <c r="I473" t="s">
        <v>737</v>
      </c>
      <c r="J473" t="s">
        <v>311</v>
      </c>
      <c r="K473">
        <v>2</v>
      </c>
      <c r="L473" s="52">
        <v>4.081999883055687E-2</v>
      </c>
      <c r="N473">
        <v>50</v>
      </c>
      <c r="O473" s="52">
        <v>0.1396600008010864</v>
      </c>
      <c r="Q473">
        <v>2215</v>
      </c>
      <c r="R473" s="52">
        <v>0.20777000486850741</v>
      </c>
    </row>
    <row r="474" spans="1:19">
      <c r="A474" t="s">
        <v>28</v>
      </c>
      <c r="B474" t="s">
        <v>412</v>
      </c>
      <c r="C474" t="s">
        <v>440</v>
      </c>
      <c r="D474" t="s">
        <v>330</v>
      </c>
      <c r="E474" t="s">
        <v>45</v>
      </c>
      <c r="F474" t="s">
        <v>46</v>
      </c>
      <c r="G474">
        <v>3</v>
      </c>
      <c r="H474" t="s">
        <v>336</v>
      </c>
      <c r="I474" t="s">
        <v>312</v>
      </c>
      <c r="J474" t="s">
        <v>313</v>
      </c>
      <c r="K474">
        <v>37</v>
      </c>
      <c r="L474" s="52">
        <v>0.75510001182556152</v>
      </c>
      <c r="M474" s="52">
        <v>0.75510001182556152</v>
      </c>
      <c r="N474">
        <v>224</v>
      </c>
      <c r="O474" s="52">
        <v>0.62569999694824219</v>
      </c>
      <c r="P474" s="52">
        <v>0.62744998931884766</v>
      </c>
      <c r="Q474">
        <v>6420</v>
      </c>
      <c r="R474" s="52">
        <v>0.60219001770019531</v>
      </c>
      <c r="S474" s="52">
        <v>0.61465001106262207</v>
      </c>
    </row>
    <row r="475" spans="1:19">
      <c r="A475" t="s">
        <v>28</v>
      </c>
      <c r="B475" t="s">
        <v>412</v>
      </c>
      <c r="C475" t="s">
        <v>440</v>
      </c>
      <c r="D475" t="s">
        <v>330</v>
      </c>
      <c r="E475" t="s">
        <v>45</v>
      </c>
      <c r="F475" t="s">
        <v>46</v>
      </c>
      <c r="G475">
        <v>3</v>
      </c>
      <c r="H475" t="s">
        <v>336</v>
      </c>
      <c r="I475" t="s">
        <v>312</v>
      </c>
      <c r="J475" t="s">
        <v>314</v>
      </c>
      <c r="K475">
        <v>5</v>
      </c>
      <c r="L475" s="52">
        <v>0.10204000025987631</v>
      </c>
      <c r="M475" s="52">
        <v>0.10204000025987631</v>
      </c>
      <c r="N475">
        <v>43</v>
      </c>
      <c r="O475" s="52">
        <v>0.120109997689724</v>
      </c>
      <c r="P475" s="52">
        <v>0.120449997484684</v>
      </c>
      <c r="Q475">
        <v>1473</v>
      </c>
      <c r="R475" s="52">
        <v>0.13817000389099121</v>
      </c>
      <c r="S475" s="52">
        <v>0.14101999998092651</v>
      </c>
    </row>
    <row r="476" spans="1:19">
      <c r="A476" t="s">
        <v>28</v>
      </c>
      <c r="B476" t="s">
        <v>412</v>
      </c>
      <c r="C476" t="s">
        <v>440</v>
      </c>
      <c r="D476" t="s">
        <v>330</v>
      </c>
      <c r="E476" t="s">
        <v>45</v>
      </c>
      <c r="F476" t="s">
        <v>46</v>
      </c>
      <c r="G476">
        <v>3</v>
      </c>
      <c r="H476" t="s">
        <v>336</v>
      </c>
      <c r="I476" t="s">
        <v>312</v>
      </c>
      <c r="J476" t="s">
        <v>315</v>
      </c>
      <c r="K476">
        <v>5</v>
      </c>
      <c r="L476" s="52">
        <v>0.10204000025987631</v>
      </c>
      <c r="M476" s="52">
        <v>0.10204000025987631</v>
      </c>
      <c r="N476">
        <v>53</v>
      </c>
      <c r="O476" s="52">
        <v>0.14803999662399289</v>
      </c>
      <c r="P476" s="52">
        <v>0.14846000075340271</v>
      </c>
      <c r="Q476">
        <v>1374</v>
      </c>
      <c r="R476" s="52">
        <v>0.12887999415397641</v>
      </c>
      <c r="S476" s="52">
        <v>0.13154999911785131</v>
      </c>
    </row>
    <row r="477" spans="1:19">
      <c r="A477" t="s">
        <v>28</v>
      </c>
      <c r="B477" t="s">
        <v>412</v>
      </c>
      <c r="C477" t="s">
        <v>440</v>
      </c>
      <c r="D477" t="s">
        <v>330</v>
      </c>
      <c r="E477" t="s">
        <v>45</v>
      </c>
      <c r="F477" t="s">
        <v>46</v>
      </c>
      <c r="G477">
        <v>3</v>
      </c>
      <c r="H477" t="s">
        <v>336</v>
      </c>
      <c r="I477" t="s">
        <v>312</v>
      </c>
      <c r="J477" t="s">
        <v>373</v>
      </c>
      <c r="K477">
        <v>0</v>
      </c>
      <c r="L477" s="52">
        <v>0</v>
      </c>
      <c r="N477">
        <v>1</v>
      </c>
      <c r="O477" s="52">
        <v>2.79000005684793E-3</v>
      </c>
      <c r="Q477">
        <v>216</v>
      </c>
      <c r="R477" s="52">
        <v>2.0260000601410869E-2</v>
      </c>
    </row>
    <row r="478" spans="1:19">
      <c r="A478" t="s">
        <v>28</v>
      </c>
      <c r="B478" t="s">
        <v>412</v>
      </c>
      <c r="C478" t="s">
        <v>440</v>
      </c>
      <c r="D478" t="s">
        <v>330</v>
      </c>
      <c r="E478" t="s">
        <v>45</v>
      </c>
      <c r="F478" t="s">
        <v>46</v>
      </c>
      <c r="G478">
        <v>3</v>
      </c>
      <c r="H478" t="s">
        <v>336</v>
      </c>
      <c r="I478" t="s">
        <v>312</v>
      </c>
      <c r="J478" t="s">
        <v>316</v>
      </c>
      <c r="K478">
        <v>2</v>
      </c>
      <c r="L478" s="52">
        <v>4.081999883055687E-2</v>
      </c>
      <c r="M478" s="52">
        <v>4.081999883055687E-2</v>
      </c>
      <c r="N478">
        <v>37</v>
      </c>
      <c r="O478" s="52">
        <v>0.1033499985933304</v>
      </c>
      <c r="P478" s="52">
        <v>0.10363999754190439</v>
      </c>
      <c r="Q478">
        <v>1178</v>
      </c>
      <c r="R478" s="52">
        <v>0.1105000004172325</v>
      </c>
      <c r="S478" s="52">
        <v>0.1127799972891808</v>
      </c>
    </row>
    <row r="479" spans="1:19">
      <c r="A479" t="s">
        <v>28</v>
      </c>
      <c r="B479" t="s">
        <v>412</v>
      </c>
      <c r="C479" t="s">
        <v>440</v>
      </c>
      <c r="D479" t="s">
        <v>330</v>
      </c>
      <c r="E479" t="s">
        <v>47</v>
      </c>
      <c r="F479" t="s">
        <v>48</v>
      </c>
      <c r="G479">
        <v>19</v>
      </c>
      <c r="H479" t="s">
        <v>343</v>
      </c>
      <c r="I479" t="s">
        <v>326</v>
      </c>
      <c r="J479" t="s">
        <v>289</v>
      </c>
      <c r="K479">
        <v>0</v>
      </c>
      <c r="L479" s="52">
        <v>0</v>
      </c>
      <c r="N479">
        <v>2</v>
      </c>
      <c r="O479" s="52">
        <v>3.5099999513477091E-3</v>
      </c>
      <c r="Q479">
        <v>78</v>
      </c>
      <c r="R479" s="52">
        <v>7.3199998587369919E-3</v>
      </c>
    </row>
    <row r="480" spans="1:19">
      <c r="A480" t="s">
        <v>28</v>
      </c>
      <c r="B480" t="s">
        <v>412</v>
      </c>
      <c r="C480" t="s">
        <v>440</v>
      </c>
      <c r="D480" t="s">
        <v>330</v>
      </c>
      <c r="E480" t="s">
        <v>47</v>
      </c>
      <c r="F480" t="s">
        <v>48</v>
      </c>
      <c r="G480">
        <v>19</v>
      </c>
      <c r="H480" t="s">
        <v>343</v>
      </c>
      <c r="I480" t="s">
        <v>326</v>
      </c>
      <c r="J480" t="s">
        <v>290</v>
      </c>
      <c r="K480">
        <v>2</v>
      </c>
      <c r="L480" s="52">
        <v>2.7400000020861629E-2</v>
      </c>
      <c r="N480">
        <v>26</v>
      </c>
      <c r="O480" s="52">
        <v>4.5690000057220459E-2</v>
      </c>
      <c r="Q480">
        <v>542</v>
      </c>
      <c r="R480" s="52">
        <v>5.0840001553297043E-2</v>
      </c>
    </row>
    <row r="481" spans="1:19">
      <c r="A481" t="s">
        <v>28</v>
      </c>
      <c r="B481" t="s">
        <v>412</v>
      </c>
      <c r="C481" t="s">
        <v>440</v>
      </c>
      <c r="D481" t="s">
        <v>330</v>
      </c>
      <c r="E481" t="s">
        <v>47</v>
      </c>
      <c r="F481" t="s">
        <v>48</v>
      </c>
      <c r="G481">
        <v>19</v>
      </c>
      <c r="H481" t="s">
        <v>343</v>
      </c>
      <c r="I481" t="s">
        <v>326</v>
      </c>
      <c r="J481" t="s">
        <v>291</v>
      </c>
      <c r="K481">
        <v>9</v>
      </c>
      <c r="L481" s="52">
        <v>0.1232900023460388</v>
      </c>
      <c r="N481">
        <v>105</v>
      </c>
      <c r="O481" s="52">
        <v>0.18453000485897059</v>
      </c>
      <c r="Q481">
        <v>1332</v>
      </c>
      <c r="R481" s="52">
        <v>0.124940000474453</v>
      </c>
    </row>
    <row r="482" spans="1:19">
      <c r="A482" t="s">
        <v>28</v>
      </c>
      <c r="B482" t="s">
        <v>412</v>
      </c>
      <c r="C482" t="s">
        <v>440</v>
      </c>
      <c r="D482" t="s">
        <v>330</v>
      </c>
      <c r="E482" t="s">
        <v>47</v>
      </c>
      <c r="F482" t="s">
        <v>48</v>
      </c>
      <c r="G482">
        <v>19</v>
      </c>
      <c r="H482" t="s">
        <v>343</v>
      </c>
      <c r="I482" t="s">
        <v>326</v>
      </c>
      <c r="J482" t="s">
        <v>292</v>
      </c>
      <c r="K482">
        <v>12</v>
      </c>
      <c r="L482" s="52">
        <v>0.16437999904155731</v>
      </c>
      <c r="N482">
        <v>118</v>
      </c>
      <c r="O482" s="52">
        <v>0.20737999677658081</v>
      </c>
      <c r="Q482">
        <v>2022</v>
      </c>
      <c r="R482" s="52">
        <v>0.18965999782085419</v>
      </c>
    </row>
    <row r="483" spans="1:19">
      <c r="A483" t="s">
        <v>28</v>
      </c>
      <c r="B483" t="s">
        <v>412</v>
      </c>
      <c r="C483" t="s">
        <v>440</v>
      </c>
      <c r="D483" t="s">
        <v>330</v>
      </c>
      <c r="E483" t="s">
        <v>47</v>
      </c>
      <c r="F483" t="s">
        <v>48</v>
      </c>
      <c r="G483">
        <v>19</v>
      </c>
      <c r="H483" t="s">
        <v>343</v>
      </c>
      <c r="I483" t="s">
        <v>326</v>
      </c>
      <c r="J483" t="s">
        <v>293</v>
      </c>
      <c r="K483">
        <v>24</v>
      </c>
      <c r="L483" s="52">
        <v>0.32877001166343689</v>
      </c>
      <c r="N483">
        <v>111</v>
      </c>
      <c r="O483" s="52">
        <v>0.1950799971818924</v>
      </c>
      <c r="Q483">
        <v>1958</v>
      </c>
      <c r="R483" s="52">
        <v>0.18366000056266779</v>
      </c>
    </row>
    <row r="484" spans="1:19">
      <c r="A484" t="s">
        <v>28</v>
      </c>
      <c r="B484" t="s">
        <v>412</v>
      </c>
      <c r="C484" t="s">
        <v>440</v>
      </c>
      <c r="D484" t="s">
        <v>330</v>
      </c>
      <c r="E484" t="s">
        <v>47</v>
      </c>
      <c r="F484" t="s">
        <v>48</v>
      </c>
      <c r="G484">
        <v>19</v>
      </c>
      <c r="H484" t="s">
        <v>343</v>
      </c>
      <c r="I484" t="s">
        <v>326</v>
      </c>
      <c r="J484" t="s">
        <v>294</v>
      </c>
      <c r="K484">
        <v>15</v>
      </c>
      <c r="L484" s="52">
        <v>0.20547999441623691</v>
      </c>
      <c r="N484">
        <v>112</v>
      </c>
      <c r="O484" s="52">
        <v>0.1968400031328201</v>
      </c>
      <c r="Q484">
        <v>2528</v>
      </c>
      <c r="R484" s="52">
        <v>0.2371300011873245</v>
      </c>
    </row>
    <row r="485" spans="1:19">
      <c r="A485" t="s">
        <v>28</v>
      </c>
      <c r="B485" t="s">
        <v>412</v>
      </c>
      <c r="C485" t="s">
        <v>440</v>
      </c>
      <c r="D485" t="s">
        <v>330</v>
      </c>
      <c r="E485" t="s">
        <v>47</v>
      </c>
      <c r="F485" t="s">
        <v>48</v>
      </c>
      <c r="G485">
        <v>19</v>
      </c>
      <c r="H485" t="s">
        <v>343</v>
      </c>
      <c r="I485" t="s">
        <v>326</v>
      </c>
      <c r="J485" t="s">
        <v>295</v>
      </c>
      <c r="K485">
        <v>11</v>
      </c>
      <c r="L485" s="52">
        <v>0.15068000555038449</v>
      </c>
      <c r="N485">
        <v>95</v>
      </c>
      <c r="O485" s="52">
        <v>0.16696000099182129</v>
      </c>
      <c r="Q485">
        <v>2201</v>
      </c>
      <c r="R485" s="52">
        <v>0.20645000040531161</v>
      </c>
    </row>
    <row r="486" spans="1:19">
      <c r="A486" t="s">
        <v>28</v>
      </c>
      <c r="B486" t="s">
        <v>412</v>
      </c>
      <c r="C486" t="s">
        <v>440</v>
      </c>
      <c r="D486" t="s">
        <v>330</v>
      </c>
      <c r="E486" t="s">
        <v>47</v>
      </c>
      <c r="F486" t="s">
        <v>48</v>
      </c>
      <c r="G486">
        <v>19</v>
      </c>
      <c r="H486" t="s">
        <v>343</v>
      </c>
      <c r="I486" t="s">
        <v>359</v>
      </c>
      <c r="J486" t="s">
        <v>14</v>
      </c>
      <c r="K486">
        <v>56</v>
      </c>
      <c r="L486" s="52">
        <v>0.76712000370025635</v>
      </c>
      <c r="M486" s="52">
        <v>0.78873002529144287</v>
      </c>
      <c r="N486">
        <v>462</v>
      </c>
      <c r="O486" s="52">
        <v>0.81195002794265747</v>
      </c>
      <c r="P486" s="52">
        <v>0.82647997140884399</v>
      </c>
      <c r="Q486">
        <v>7648</v>
      </c>
      <c r="R486" s="52">
        <v>0.71737998723983765</v>
      </c>
      <c r="S486" s="52">
        <v>0.73221999406814575</v>
      </c>
    </row>
    <row r="487" spans="1:19">
      <c r="A487" t="s">
        <v>28</v>
      </c>
      <c r="B487" t="s">
        <v>412</v>
      </c>
      <c r="C487" t="s">
        <v>440</v>
      </c>
      <c r="D487" t="s">
        <v>330</v>
      </c>
      <c r="E487" t="s">
        <v>47</v>
      </c>
      <c r="F487" t="s">
        <v>48</v>
      </c>
      <c r="G487">
        <v>19</v>
      </c>
      <c r="H487" t="s">
        <v>343</v>
      </c>
      <c r="I487" t="s">
        <v>359</v>
      </c>
      <c r="J487" t="s">
        <v>15</v>
      </c>
      <c r="K487">
        <v>7</v>
      </c>
      <c r="L487" s="52">
        <v>9.5890000462532043E-2</v>
      </c>
      <c r="M487" s="52">
        <v>9.8590001463890076E-2</v>
      </c>
      <c r="N487">
        <v>53</v>
      </c>
      <c r="O487" s="52">
        <v>9.3149997293949127E-2</v>
      </c>
      <c r="P487" s="52">
        <v>9.481000155210495E-2</v>
      </c>
      <c r="Q487">
        <v>1582</v>
      </c>
      <c r="R487" s="52">
        <v>0.14838999509811401</v>
      </c>
      <c r="S487" s="52">
        <v>0.1514600068330765</v>
      </c>
    </row>
    <row r="488" spans="1:19">
      <c r="A488" t="s">
        <v>28</v>
      </c>
      <c r="B488" t="s">
        <v>412</v>
      </c>
      <c r="C488" t="s">
        <v>440</v>
      </c>
      <c r="D488" t="s">
        <v>330</v>
      </c>
      <c r="E488" t="s">
        <v>47</v>
      </c>
      <c r="F488" t="s">
        <v>48</v>
      </c>
      <c r="G488">
        <v>19</v>
      </c>
      <c r="H488" t="s">
        <v>343</v>
      </c>
      <c r="I488" t="s">
        <v>359</v>
      </c>
      <c r="J488" t="s">
        <v>317</v>
      </c>
      <c r="K488">
        <v>8</v>
      </c>
      <c r="L488" s="52">
        <v>0.1095900014042854</v>
      </c>
      <c r="M488" s="52">
        <v>0.1126800030469894</v>
      </c>
      <c r="N488">
        <v>44</v>
      </c>
      <c r="O488" s="52">
        <v>7.7330000698566437E-2</v>
      </c>
      <c r="P488" s="52">
        <v>7.8709997236728668E-2</v>
      </c>
      <c r="Q488">
        <v>1215</v>
      </c>
      <c r="R488" s="52">
        <v>0.1139699965715408</v>
      </c>
      <c r="S488" s="52">
        <v>0.1163199990987778</v>
      </c>
    </row>
    <row r="489" spans="1:19">
      <c r="A489" t="s">
        <v>28</v>
      </c>
      <c r="B489" t="s">
        <v>412</v>
      </c>
      <c r="C489" t="s">
        <v>440</v>
      </c>
      <c r="D489" t="s">
        <v>330</v>
      </c>
      <c r="E489" t="s">
        <v>47</v>
      </c>
      <c r="F489" s="1" t="s">
        <v>48</v>
      </c>
      <c r="G489" s="1">
        <v>19</v>
      </c>
      <c r="H489" s="1" t="s">
        <v>343</v>
      </c>
      <c r="I489" t="s">
        <v>359</v>
      </c>
      <c r="J489" t="s">
        <v>270</v>
      </c>
      <c r="K489">
        <v>2</v>
      </c>
      <c r="L489" s="52">
        <v>2.7400000020861629E-2</v>
      </c>
      <c r="N489">
        <v>10</v>
      </c>
      <c r="O489" s="52">
        <v>1.7570000141859051E-2</v>
      </c>
      <c r="Q489">
        <v>216</v>
      </c>
      <c r="R489" s="52">
        <v>2.0260000601410869E-2</v>
      </c>
    </row>
    <row r="490" spans="1:19">
      <c r="A490" t="s">
        <v>28</v>
      </c>
      <c r="B490" t="s">
        <v>412</v>
      </c>
      <c r="C490" t="s">
        <v>440</v>
      </c>
      <c r="D490" t="s">
        <v>330</v>
      </c>
      <c r="E490" t="s">
        <v>47</v>
      </c>
      <c r="F490" t="s">
        <v>48</v>
      </c>
      <c r="G490">
        <v>19</v>
      </c>
      <c r="H490" t="s">
        <v>343</v>
      </c>
      <c r="I490" t="s">
        <v>325</v>
      </c>
      <c r="J490" t="s">
        <v>302</v>
      </c>
      <c r="K490">
        <v>21</v>
      </c>
      <c r="L490" s="52">
        <v>0.28766998648643488</v>
      </c>
      <c r="N490">
        <v>184</v>
      </c>
      <c r="O490" s="52">
        <v>0.32337000966072083</v>
      </c>
      <c r="Q490">
        <v>3494</v>
      </c>
      <c r="R490" s="52">
        <v>0.32774001359939581</v>
      </c>
    </row>
    <row r="491" spans="1:19">
      <c r="A491" t="s">
        <v>28</v>
      </c>
      <c r="B491" t="s">
        <v>412</v>
      </c>
      <c r="C491" t="s">
        <v>440</v>
      </c>
      <c r="D491" t="s">
        <v>330</v>
      </c>
      <c r="E491" t="s">
        <v>47</v>
      </c>
      <c r="F491" t="s">
        <v>48</v>
      </c>
      <c r="G491">
        <v>19</v>
      </c>
      <c r="H491" t="s">
        <v>343</v>
      </c>
      <c r="I491" t="s">
        <v>325</v>
      </c>
      <c r="J491" t="s">
        <v>303</v>
      </c>
      <c r="K491">
        <v>19</v>
      </c>
      <c r="L491" s="52">
        <v>0.26026999950408941</v>
      </c>
      <c r="N491">
        <v>197</v>
      </c>
      <c r="O491" s="52">
        <v>0.3462199866771698</v>
      </c>
      <c r="Q491">
        <v>3387</v>
      </c>
      <c r="R491" s="52">
        <v>0.31769999861717219</v>
      </c>
    </row>
    <row r="492" spans="1:19">
      <c r="A492" t="s">
        <v>28</v>
      </c>
      <c r="B492" t="s">
        <v>412</v>
      </c>
      <c r="C492" t="s">
        <v>440</v>
      </c>
      <c r="D492" t="s">
        <v>330</v>
      </c>
      <c r="E492" t="s">
        <v>47</v>
      </c>
      <c r="F492" t="s">
        <v>48</v>
      </c>
      <c r="G492">
        <v>19</v>
      </c>
      <c r="H492" t="s">
        <v>343</v>
      </c>
      <c r="I492" t="s">
        <v>325</v>
      </c>
      <c r="J492" t="s">
        <v>304</v>
      </c>
      <c r="K492">
        <v>33</v>
      </c>
      <c r="L492" s="52">
        <v>0.45205000042915339</v>
      </c>
      <c r="N492">
        <v>188</v>
      </c>
      <c r="O492" s="52">
        <v>0.33039999008178711</v>
      </c>
      <c r="Q492">
        <v>3780</v>
      </c>
      <c r="R492" s="52">
        <v>0.35455998778343201</v>
      </c>
    </row>
    <row r="493" spans="1:19">
      <c r="A493" t="s">
        <v>28</v>
      </c>
      <c r="B493" t="s">
        <v>412</v>
      </c>
      <c r="C493" t="s">
        <v>440</v>
      </c>
      <c r="D493" t="s">
        <v>330</v>
      </c>
      <c r="E493" t="s">
        <v>47</v>
      </c>
      <c r="F493" t="s">
        <v>48</v>
      </c>
      <c r="G493">
        <v>19</v>
      </c>
      <c r="H493" t="s">
        <v>343</v>
      </c>
      <c r="I493" t="s">
        <v>349</v>
      </c>
      <c r="J493" t="s">
        <v>350</v>
      </c>
      <c r="K493">
        <v>2</v>
      </c>
      <c r="L493" s="52">
        <v>2.7400000020861629E-2</v>
      </c>
      <c r="M493" s="52">
        <v>3.2790001481771469E-2</v>
      </c>
      <c r="N493">
        <v>46</v>
      </c>
      <c r="O493" s="52">
        <v>8.083999902009964E-2</v>
      </c>
      <c r="P493" s="52">
        <v>8.8119998574256897E-2</v>
      </c>
      <c r="Q493">
        <v>745</v>
      </c>
      <c r="R493" s="52">
        <v>6.9880001246929169E-2</v>
      </c>
      <c r="S493" s="52">
        <v>8.060000091791153E-2</v>
      </c>
    </row>
    <row r="494" spans="1:19">
      <c r="A494" t="s">
        <v>28</v>
      </c>
      <c r="B494" t="s">
        <v>412</v>
      </c>
      <c r="C494" t="s">
        <v>440</v>
      </c>
      <c r="D494" t="s">
        <v>330</v>
      </c>
      <c r="E494" t="s">
        <v>47</v>
      </c>
      <c r="F494" t="s">
        <v>48</v>
      </c>
      <c r="G494">
        <v>19</v>
      </c>
      <c r="H494" t="s">
        <v>343</v>
      </c>
      <c r="I494" t="s">
        <v>349</v>
      </c>
      <c r="J494" t="s">
        <v>351</v>
      </c>
      <c r="K494">
        <v>46</v>
      </c>
      <c r="L494" s="52">
        <v>0.63014000654220581</v>
      </c>
      <c r="M494" s="52">
        <v>0.75410002470016479</v>
      </c>
      <c r="N494">
        <v>218</v>
      </c>
      <c r="O494" s="52">
        <v>0.38313001394271851</v>
      </c>
      <c r="P494" s="52">
        <v>0.41762000322341919</v>
      </c>
      <c r="Q494">
        <v>5882</v>
      </c>
      <c r="R494" s="52">
        <v>0.55172997713088989</v>
      </c>
      <c r="S494" s="52">
        <v>0.63637000322341919</v>
      </c>
    </row>
    <row r="495" spans="1:19">
      <c r="A495" t="s">
        <v>28</v>
      </c>
      <c r="B495" t="s">
        <v>412</v>
      </c>
      <c r="C495" t="s">
        <v>440</v>
      </c>
      <c r="D495" t="s">
        <v>330</v>
      </c>
      <c r="E495" t="s">
        <v>47</v>
      </c>
      <c r="F495" t="s">
        <v>48</v>
      </c>
      <c r="G495">
        <v>19</v>
      </c>
      <c r="H495" t="s">
        <v>343</v>
      </c>
      <c r="I495" t="s">
        <v>349</v>
      </c>
      <c r="J495" t="s">
        <v>352</v>
      </c>
      <c r="K495">
        <v>0</v>
      </c>
      <c r="L495" s="52">
        <v>0</v>
      </c>
      <c r="M495" s="52">
        <v>0</v>
      </c>
      <c r="N495">
        <v>0</v>
      </c>
      <c r="O495" s="52">
        <v>0</v>
      </c>
      <c r="P495" s="52">
        <v>0</v>
      </c>
      <c r="Q495">
        <v>19</v>
      </c>
      <c r="R495" s="52">
        <v>1.780000049620867E-3</v>
      </c>
      <c r="S495" s="52">
        <v>2.0600000862032179E-3</v>
      </c>
    </row>
    <row r="496" spans="1:19">
      <c r="A496" t="s">
        <v>28</v>
      </c>
      <c r="B496" t="s">
        <v>412</v>
      </c>
      <c r="C496" t="s">
        <v>440</v>
      </c>
      <c r="D496" t="s">
        <v>330</v>
      </c>
      <c r="E496" t="s">
        <v>47</v>
      </c>
      <c r="F496" t="s">
        <v>48</v>
      </c>
      <c r="G496">
        <v>19</v>
      </c>
      <c r="H496" t="s">
        <v>343</v>
      </c>
      <c r="I496" t="s">
        <v>349</v>
      </c>
      <c r="J496" t="s">
        <v>353</v>
      </c>
      <c r="K496">
        <v>13</v>
      </c>
      <c r="L496" s="52">
        <v>0.1780800074338913</v>
      </c>
      <c r="M496" s="52">
        <v>0.2131099998950958</v>
      </c>
      <c r="N496">
        <v>258</v>
      </c>
      <c r="O496" s="52">
        <v>0.45342999696731567</v>
      </c>
      <c r="P496" s="52">
        <v>0.49424999952316279</v>
      </c>
      <c r="Q496">
        <v>2597</v>
      </c>
      <c r="R496" s="52">
        <v>0.24359999597072601</v>
      </c>
      <c r="S496" s="52">
        <v>0.2809700071811676</v>
      </c>
    </row>
    <row r="497" spans="1:19">
      <c r="A497" t="s">
        <v>28</v>
      </c>
      <c r="B497" t="s">
        <v>412</v>
      </c>
      <c r="C497" t="s">
        <v>440</v>
      </c>
      <c r="D497" t="s">
        <v>330</v>
      </c>
      <c r="E497" t="s">
        <v>47</v>
      </c>
      <c r="F497" t="s">
        <v>48</v>
      </c>
      <c r="G497">
        <v>19</v>
      </c>
      <c r="H497" t="s">
        <v>343</v>
      </c>
      <c r="I497" t="s">
        <v>349</v>
      </c>
      <c r="J497" t="s">
        <v>355</v>
      </c>
      <c r="K497">
        <v>12</v>
      </c>
      <c r="L497" s="52">
        <v>0.16437999904155731</v>
      </c>
      <c r="N497">
        <v>47</v>
      </c>
      <c r="O497" s="52">
        <v>8.2599997520446777E-2</v>
      </c>
      <c r="Q497">
        <v>1418</v>
      </c>
      <c r="R497" s="52">
        <v>0.13300999999046331</v>
      </c>
    </row>
    <row r="498" spans="1:19">
      <c r="A498" t="s">
        <v>28</v>
      </c>
      <c r="B498" t="s">
        <v>412</v>
      </c>
      <c r="C498" t="s">
        <v>440</v>
      </c>
      <c r="D498" t="s">
        <v>330</v>
      </c>
      <c r="E498" t="s">
        <v>47</v>
      </c>
      <c r="F498" t="s">
        <v>48</v>
      </c>
      <c r="G498">
        <v>19</v>
      </c>
      <c r="H498" t="s">
        <v>343</v>
      </c>
      <c r="I498" t="s">
        <v>734</v>
      </c>
      <c r="J498" t="s">
        <v>299</v>
      </c>
      <c r="K498">
        <v>2</v>
      </c>
      <c r="L498" s="52">
        <v>2.7400000020861629E-2</v>
      </c>
      <c r="M498" s="52">
        <v>2.9410000890493389E-2</v>
      </c>
      <c r="N498">
        <v>32</v>
      </c>
      <c r="O498" s="52">
        <v>5.6239999830722809E-2</v>
      </c>
      <c r="P498" s="52">
        <v>6.1299998313188553E-2</v>
      </c>
      <c r="Q498">
        <v>463</v>
      </c>
      <c r="R498" s="52">
        <v>4.343000054359436E-2</v>
      </c>
      <c r="S498" s="52">
        <v>4.6239998191595078E-2</v>
      </c>
    </row>
    <row r="499" spans="1:19">
      <c r="A499" t="s">
        <v>28</v>
      </c>
      <c r="B499" t="s">
        <v>412</v>
      </c>
      <c r="C499" t="s">
        <v>440</v>
      </c>
      <c r="D499" t="s">
        <v>330</v>
      </c>
      <c r="E499" t="s">
        <v>47</v>
      </c>
      <c r="F499" t="s">
        <v>48</v>
      </c>
      <c r="G499">
        <v>19</v>
      </c>
      <c r="H499" t="s">
        <v>343</v>
      </c>
      <c r="I499" t="s">
        <v>734</v>
      </c>
      <c r="J499" t="s">
        <v>300</v>
      </c>
      <c r="K499">
        <v>2</v>
      </c>
      <c r="L499" s="52">
        <v>2.7400000020861629E-2</v>
      </c>
      <c r="M499" s="52">
        <v>2.9410000890493389E-2</v>
      </c>
      <c r="N499">
        <v>11</v>
      </c>
      <c r="O499" s="52">
        <v>1.9330000504851341E-2</v>
      </c>
      <c r="P499" s="52">
        <v>2.1069999784231189E-2</v>
      </c>
      <c r="Q499">
        <v>331</v>
      </c>
      <c r="R499" s="52">
        <v>3.1050000339746479E-2</v>
      </c>
      <c r="S499" s="52">
        <v>3.3059999346733093E-2</v>
      </c>
    </row>
    <row r="500" spans="1:19">
      <c r="A500" t="s">
        <v>28</v>
      </c>
      <c r="B500" t="s">
        <v>412</v>
      </c>
      <c r="C500" t="s">
        <v>440</v>
      </c>
      <c r="D500" t="s">
        <v>330</v>
      </c>
      <c r="E500" t="s">
        <v>47</v>
      </c>
      <c r="F500" t="s">
        <v>48</v>
      </c>
      <c r="G500">
        <v>19</v>
      </c>
      <c r="H500" t="s">
        <v>343</v>
      </c>
      <c r="I500" t="s">
        <v>734</v>
      </c>
      <c r="J500" t="s">
        <v>269</v>
      </c>
      <c r="K500">
        <v>0</v>
      </c>
      <c r="L500" s="52">
        <v>0</v>
      </c>
      <c r="M500" s="52">
        <v>0</v>
      </c>
      <c r="N500">
        <v>2</v>
      </c>
      <c r="O500" s="52">
        <v>3.5099999513477091E-3</v>
      </c>
      <c r="P500" s="52">
        <v>3.830000059679151E-3</v>
      </c>
      <c r="Q500">
        <v>91</v>
      </c>
      <c r="R500" s="52">
        <v>8.5399998351931572E-3</v>
      </c>
      <c r="S500" s="52">
        <v>9.089999832212925E-3</v>
      </c>
    </row>
    <row r="501" spans="1:19">
      <c r="A501" t="s">
        <v>28</v>
      </c>
      <c r="B501" t="s">
        <v>412</v>
      </c>
      <c r="C501" t="s">
        <v>440</v>
      </c>
      <c r="D501" t="s">
        <v>330</v>
      </c>
      <c r="E501" t="s">
        <v>47</v>
      </c>
      <c r="F501" t="s">
        <v>48</v>
      </c>
      <c r="G501">
        <v>19</v>
      </c>
      <c r="H501" t="s">
        <v>343</v>
      </c>
      <c r="I501" t="s">
        <v>734</v>
      </c>
      <c r="J501" t="s">
        <v>301</v>
      </c>
      <c r="K501">
        <v>2</v>
      </c>
      <c r="L501" s="52">
        <v>2.7400000020861629E-2</v>
      </c>
      <c r="M501" s="52">
        <v>2.9410000890493389E-2</v>
      </c>
      <c r="N501">
        <v>11</v>
      </c>
      <c r="O501" s="52">
        <v>1.9330000504851341E-2</v>
      </c>
      <c r="P501" s="52">
        <v>2.1069999784231189E-2</v>
      </c>
      <c r="Q501">
        <v>215</v>
      </c>
      <c r="R501" s="52">
        <v>2.0169999450445179E-2</v>
      </c>
      <c r="S501" s="52">
        <v>2.1469999104738239E-2</v>
      </c>
    </row>
    <row r="502" spans="1:19">
      <c r="A502" t="s">
        <v>28</v>
      </c>
      <c r="B502" t="s">
        <v>412</v>
      </c>
      <c r="C502" t="s">
        <v>440</v>
      </c>
      <c r="D502" t="s">
        <v>330</v>
      </c>
      <c r="E502" t="s">
        <v>47</v>
      </c>
      <c r="F502" t="s">
        <v>48</v>
      </c>
      <c r="G502">
        <v>19</v>
      </c>
      <c r="H502" t="s">
        <v>343</v>
      </c>
      <c r="I502" t="s">
        <v>734</v>
      </c>
      <c r="J502" t="s">
        <v>270</v>
      </c>
      <c r="K502">
        <v>5</v>
      </c>
      <c r="L502" s="52">
        <v>6.8489998579025269E-2</v>
      </c>
      <c r="N502">
        <v>47</v>
      </c>
      <c r="O502" s="52">
        <v>8.2599997520446777E-2</v>
      </c>
      <c r="Q502">
        <v>648</v>
      </c>
      <c r="R502" s="52">
        <v>6.0779999941587448E-2</v>
      </c>
    </row>
    <row r="503" spans="1:19">
      <c r="A503" t="s">
        <v>28</v>
      </c>
      <c r="B503" t="s">
        <v>412</v>
      </c>
      <c r="C503" t="s">
        <v>440</v>
      </c>
      <c r="D503" t="s">
        <v>330</v>
      </c>
      <c r="E503" t="s">
        <v>47</v>
      </c>
      <c r="F503" s="1" t="s">
        <v>48</v>
      </c>
      <c r="G503" s="1">
        <v>19</v>
      </c>
      <c r="H503" s="1" t="s">
        <v>343</v>
      </c>
      <c r="I503" t="s">
        <v>734</v>
      </c>
      <c r="J503" t="s">
        <v>268</v>
      </c>
      <c r="K503">
        <v>62</v>
      </c>
      <c r="L503" s="52">
        <v>0.84931999444961548</v>
      </c>
      <c r="M503" s="52">
        <v>0.91175997257232666</v>
      </c>
      <c r="N503">
        <v>466</v>
      </c>
      <c r="O503" s="52">
        <v>0.81897997856140137</v>
      </c>
      <c r="P503" s="52">
        <v>0.89271998405456543</v>
      </c>
      <c r="Q503">
        <v>8913</v>
      </c>
      <c r="R503" s="52">
        <v>0.83604001998901367</v>
      </c>
      <c r="S503" s="52">
        <v>0.89013999700546265</v>
      </c>
    </row>
    <row r="504" spans="1:19">
      <c r="A504" t="s">
        <v>28</v>
      </c>
      <c r="B504" t="s">
        <v>412</v>
      </c>
      <c r="C504" t="s">
        <v>440</v>
      </c>
      <c r="D504" t="s">
        <v>330</v>
      </c>
      <c r="E504" t="s">
        <v>47</v>
      </c>
      <c r="F504" t="s">
        <v>48</v>
      </c>
      <c r="G504">
        <v>19</v>
      </c>
      <c r="H504" t="s">
        <v>343</v>
      </c>
      <c r="I504" t="s">
        <v>735</v>
      </c>
      <c r="J504" t="s">
        <v>270</v>
      </c>
      <c r="K504">
        <v>73</v>
      </c>
      <c r="L504" s="52">
        <v>1</v>
      </c>
      <c r="N504">
        <v>569</v>
      </c>
      <c r="O504" s="52">
        <v>1</v>
      </c>
      <c r="Q504">
        <v>10661</v>
      </c>
      <c r="R504" s="52">
        <v>1</v>
      </c>
    </row>
    <row r="505" spans="1:19">
      <c r="A505" t="s">
        <v>28</v>
      </c>
      <c r="B505" t="s">
        <v>412</v>
      </c>
      <c r="C505" t="s">
        <v>440</v>
      </c>
      <c r="D505" t="s">
        <v>330</v>
      </c>
      <c r="E505" t="s">
        <v>47</v>
      </c>
      <c r="F505" t="s">
        <v>48</v>
      </c>
      <c r="G505">
        <v>19</v>
      </c>
      <c r="H505" t="s">
        <v>343</v>
      </c>
      <c r="I505" t="s">
        <v>319</v>
      </c>
      <c r="J505" t="s">
        <v>324</v>
      </c>
      <c r="K505">
        <v>12</v>
      </c>
      <c r="L505" s="52">
        <v>0.16437999904155731</v>
      </c>
      <c r="N505">
        <v>47</v>
      </c>
      <c r="O505" s="52">
        <v>8.2599997520446777E-2</v>
      </c>
      <c r="Q505">
        <v>1418</v>
      </c>
      <c r="R505" s="52">
        <v>0.13300999999046331</v>
      </c>
    </row>
    <row r="506" spans="1:19">
      <c r="A506" t="s">
        <v>28</v>
      </c>
      <c r="B506" t="s">
        <v>412</v>
      </c>
      <c r="C506" t="s">
        <v>440</v>
      </c>
      <c r="D506" t="s">
        <v>330</v>
      </c>
      <c r="E506" t="s">
        <v>47</v>
      </c>
      <c r="F506" t="s">
        <v>48</v>
      </c>
      <c r="G506">
        <v>19</v>
      </c>
      <c r="H506" t="s">
        <v>343</v>
      </c>
      <c r="I506" t="s">
        <v>319</v>
      </c>
      <c r="J506" t="s">
        <v>320</v>
      </c>
      <c r="K506">
        <v>0</v>
      </c>
      <c r="L506" s="52">
        <v>0</v>
      </c>
      <c r="M506" s="52">
        <v>0</v>
      </c>
      <c r="N506">
        <v>0</v>
      </c>
      <c r="O506" s="52">
        <v>0</v>
      </c>
      <c r="P506" s="52">
        <v>0</v>
      </c>
      <c r="Q506">
        <v>19</v>
      </c>
      <c r="R506" s="52">
        <v>1.780000049620867E-3</v>
      </c>
      <c r="S506" s="52">
        <v>2.0600000862032179E-3</v>
      </c>
    </row>
    <row r="507" spans="1:19">
      <c r="A507" t="s">
        <v>28</v>
      </c>
      <c r="B507" t="s">
        <v>412</v>
      </c>
      <c r="C507" t="s">
        <v>440</v>
      </c>
      <c r="D507" t="s">
        <v>330</v>
      </c>
      <c r="E507" t="s">
        <v>47</v>
      </c>
      <c r="F507" t="s">
        <v>48</v>
      </c>
      <c r="G507">
        <v>19</v>
      </c>
      <c r="H507" t="s">
        <v>343</v>
      </c>
      <c r="I507" t="s">
        <v>319</v>
      </c>
      <c r="J507" t="s">
        <v>321</v>
      </c>
      <c r="K507">
        <v>0</v>
      </c>
      <c r="L507" s="52">
        <v>0</v>
      </c>
      <c r="M507" s="52">
        <v>0</v>
      </c>
      <c r="N507">
        <v>12</v>
      </c>
      <c r="O507" s="52">
        <v>2.1090000867843631E-2</v>
      </c>
      <c r="P507" s="52">
        <v>2.2989999502897259E-2</v>
      </c>
      <c r="Q507">
        <v>380</v>
      </c>
      <c r="R507" s="52">
        <v>3.564000129699707E-2</v>
      </c>
      <c r="S507" s="52">
        <v>4.1110001504421227E-2</v>
      </c>
    </row>
    <row r="508" spans="1:19">
      <c r="A508" t="s">
        <v>28</v>
      </c>
      <c r="B508" t="s">
        <v>412</v>
      </c>
      <c r="C508" t="s">
        <v>440</v>
      </c>
      <c r="D508" t="s">
        <v>330</v>
      </c>
      <c r="E508" t="s">
        <v>47</v>
      </c>
      <c r="F508" t="s">
        <v>48</v>
      </c>
      <c r="G508">
        <v>19</v>
      </c>
      <c r="H508" t="s">
        <v>343</v>
      </c>
      <c r="I508" t="s">
        <v>319</v>
      </c>
      <c r="J508" t="s">
        <v>322</v>
      </c>
      <c r="K508">
        <v>10</v>
      </c>
      <c r="L508" s="52">
        <v>0.13698999583721161</v>
      </c>
      <c r="M508" s="52">
        <v>0.16392999887466431</v>
      </c>
      <c r="N508">
        <v>187</v>
      </c>
      <c r="O508" s="52">
        <v>0.32864999771118159</v>
      </c>
      <c r="P508" s="52">
        <v>0.35824000835418701</v>
      </c>
      <c r="Q508">
        <v>1643</v>
      </c>
      <c r="R508" s="52">
        <v>0.15410999953746801</v>
      </c>
      <c r="S508" s="52">
        <v>0.17776000499725339</v>
      </c>
    </row>
    <row r="509" spans="1:19">
      <c r="A509" t="s">
        <v>28</v>
      </c>
      <c r="B509" t="s">
        <v>412</v>
      </c>
      <c r="C509" t="s">
        <v>440</v>
      </c>
      <c r="D509" t="s">
        <v>330</v>
      </c>
      <c r="E509" t="s">
        <v>47</v>
      </c>
      <c r="F509" t="s">
        <v>48</v>
      </c>
      <c r="G509">
        <v>19</v>
      </c>
      <c r="H509" t="s">
        <v>343</v>
      </c>
      <c r="I509" t="s">
        <v>319</v>
      </c>
      <c r="J509" t="s">
        <v>323</v>
      </c>
      <c r="K509">
        <v>6</v>
      </c>
      <c r="L509" s="52">
        <v>8.2189999520778656E-2</v>
      </c>
      <c r="M509" s="52">
        <v>9.8360002040863037E-2</v>
      </c>
      <c r="N509">
        <v>105</v>
      </c>
      <c r="O509" s="52">
        <v>0.18453000485897059</v>
      </c>
      <c r="P509" s="52">
        <v>0.2011500000953674</v>
      </c>
      <c r="Q509">
        <v>1319</v>
      </c>
      <c r="R509" s="52">
        <v>0.1237199977040291</v>
      </c>
      <c r="S509" s="52">
        <v>0.14270000159740451</v>
      </c>
    </row>
    <row r="510" spans="1:19">
      <c r="A510" t="s">
        <v>28</v>
      </c>
      <c r="B510" t="s">
        <v>412</v>
      </c>
      <c r="C510" t="s">
        <v>440</v>
      </c>
      <c r="D510" t="s">
        <v>330</v>
      </c>
      <c r="E510" t="s">
        <v>47</v>
      </c>
      <c r="F510" t="s">
        <v>48</v>
      </c>
      <c r="G510">
        <v>19</v>
      </c>
      <c r="H510" t="s">
        <v>343</v>
      </c>
      <c r="I510" t="s">
        <v>319</v>
      </c>
      <c r="J510" t="s">
        <v>354</v>
      </c>
      <c r="K510">
        <v>45</v>
      </c>
      <c r="L510" s="52">
        <v>0.61643999814987183</v>
      </c>
      <c r="M510" s="52">
        <v>0.73769998550415039</v>
      </c>
      <c r="N510">
        <v>218</v>
      </c>
      <c r="O510" s="52">
        <v>0.38313001394271851</v>
      </c>
      <c r="P510" s="52">
        <v>0.41762000322341919</v>
      </c>
      <c r="Q510">
        <v>5882</v>
      </c>
      <c r="R510" s="52">
        <v>0.55172997713088989</v>
      </c>
      <c r="S510" s="52">
        <v>0.63637000322341919</v>
      </c>
    </row>
    <row r="511" spans="1:19">
      <c r="A511" t="s">
        <v>28</v>
      </c>
      <c r="B511" t="s">
        <v>412</v>
      </c>
      <c r="C511" t="s">
        <v>440</v>
      </c>
      <c r="D511" t="s">
        <v>330</v>
      </c>
      <c r="E511" t="s">
        <v>47</v>
      </c>
      <c r="F511" t="s">
        <v>48</v>
      </c>
      <c r="G511">
        <v>19</v>
      </c>
      <c r="H511" t="s">
        <v>343</v>
      </c>
      <c r="I511" t="s">
        <v>360</v>
      </c>
      <c r="J511" t="s">
        <v>361</v>
      </c>
      <c r="K511">
        <v>12</v>
      </c>
      <c r="L511" s="52">
        <v>0.16437999904155731</v>
      </c>
      <c r="N511">
        <v>47</v>
      </c>
      <c r="O511" s="52">
        <v>8.2599997520446777E-2</v>
      </c>
      <c r="Q511">
        <v>1418</v>
      </c>
      <c r="R511" s="52">
        <v>0.13300999999046331</v>
      </c>
    </row>
    <row r="512" spans="1:19">
      <c r="A512" t="s">
        <v>28</v>
      </c>
      <c r="B512" t="s">
        <v>412</v>
      </c>
      <c r="C512" t="s">
        <v>440</v>
      </c>
      <c r="D512" t="s">
        <v>330</v>
      </c>
      <c r="E512" t="s">
        <v>47</v>
      </c>
      <c r="F512" t="s">
        <v>48</v>
      </c>
      <c r="G512">
        <v>19</v>
      </c>
      <c r="H512" t="s">
        <v>343</v>
      </c>
      <c r="I512" t="s">
        <v>360</v>
      </c>
      <c r="J512" t="s">
        <v>362</v>
      </c>
      <c r="K512">
        <v>16</v>
      </c>
      <c r="L512" s="52">
        <v>0.21918000280857089</v>
      </c>
      <c r="M512" s="52">
        <v>0.26230001449584961</v>
      </c>
      <c r="N512">
        <v>304</v>
      </c>
      <c r="O512" s="52">
        <v>0.53426998853683472</v>
      </c>
      <c r="P512" s="52">
        <v>0.58237999677658081</v>
      </c>
      <c r="Q512">
        <v>3361</v>
      </c>
      <c r="R512" s="52">
        <v>0.31525999307632452</v>
      </c>
      <c r="S512" s="52">
        <v>0.36362999677658081</v>
      </c>
    </row>
    <row r="513" spans="1:19">
      <c r="A513" t="s">
        <v>28</v>
      </c>
      <c r="B513" t="s">
        <v>412</v>
      </c>
      <c r="C513" t="s">
        <v>440</v>
      </c>
      <c r="D513" t="s">
        <v>330</v>
      </c>
      <c r="E513" t="s">
        <v>47</v>
      </c>
      <c r="F513" s="1" t="s">
        <v>48</v>
      </c>
      <c r="G513" s="1">
        <v>19</v>
      </c>
      <c r="H513" s="1" t="s">
        <v>343</v>
      </c>
      <c r="I513" t="s">
        <v>360</v>
      </c>
      <c r="J513" t="s">
        <v>354</v>
      </c>
      <c r="K513">
        <v>45</v>
      </c>
      <c r="L513" s="52">
        <v>0.61643999814987183</v>
      </c>
      <c r="M513" s="52">
        <v>0.73769998550415039</v>
      </c>
      <c r="N513">
        <v>218</v>
      </c>
      <c r="O513" s="52">
        <v>0.38313001394271851</v>
      </c>
      <c r="P513" s="52">
        <v>0.41762000322341919</v>
      </c>
      <c r="Q513">
        <v>5882</v>
      </c>
      <c r="R513" s="52">
        <v>0.55172997713088989</v>
      </c>
      <c r="S513" s="52">
        <v>0.63637000322341919</v>
      </c>
    </row>
    <row r="514" spans="1:19">
      <c r="A514" t="s">
        <v>28</v>
      </c>
      <c r="B514" t="s">
        <v>412</v>
      </c>
      <c r="C514" t="s">
        <v>440</v>
      </c>
      <c r="D514" t="s">
        <v>330</v>
      </c>
      <c r="E514" t="s">
        <v>47</v>
      </c>
      <c r="F514" t="s">
        <v>48</v>
      </c>
      <c r="G514">
        <v>19</v>
      </c>
      <c r="H514" t="s">
        <v>343</v>
      </c>
      <c r="I514" t="s">
        <v>736</v>
      </c>
      <c r="J514" t="s">
        <v>363</v>
      </c>
      <c r="K514">
        <v>14</v>
      </c>
      <c r="L514" s="52">
        <v>0.19178000092506409</v>
      </c>
      <c r="N514">
        <v>317</v>
      </c>
      <c r="O514" s="52">
        <v>0.55712002515792847</v>
      </c>
      <c r="Q514">
        <v>4131</v>
      </c>
      <c r="R514" s="52">
        <v>0.38749000430107122</v>
      </c>
    </row>
    <row r="515" spans="1:19">
      <c r="A515" t="s">
        <v>28</v>
      </c>
      <c r="B515" t="s">
        <v>412</v>
      </c>
      <c r="C515" t="s">
        <v>440</v>
      </c>
      <c r="D515" t="s">
        <v>330</v>
      </c>
      <c r="E515" t="s">
        <v>47</v>
      </c>
      <c r="F515" t="s">
        <v>48</v>
      </c>
      <c r="G515">
        <v>19</v>
      </c>
      <c r="H515" t="s">
        <v>343</v>
      </c>
      <c r="I515" t="s">
        <v>736</v>
      </c>
      <c r="J515" t="s">
        <v>364</v>
      </c>
      <c r="K515">
        <v>50</v>
      </c>
      <c r="L515" s="52">
        <v>0.68493002653121948</v>
      </c>
      <c r="M515" s="52">
        <v>0.84745997190475464</v>
      </c>
      <c r="N515">
        <v>184</v>
      </c>
      <c r="O515" s="52">
        <v>0.32337000966072083</v>
      </c>
      <c r="P515" s="52">
        <v>0.73015999794006348</v>
      </c>
      <c r="Q515">
        <v>4189</v>
      </c>
      <c r="R515" s="52">
        <v>0.39293000102043152</v>
      </c>
      <c r="S515" s="52">
        <v>0.64149999618530273</v>
      </c>
    </row>
    <row r="516" spans="1:19">
      <c r="A516" t="s">
        <v>28</v>
      </c>
      <c r="B516" t="s">
        <v>412</v>
      </c>
      <c r="C516" t="s">
        <v>440</v>
      </c>
      <c r="D516" t="s">
        <v>330</v>
      </c>
      <c r="E516" t="s">
        <v>47</v>
      </c>
      <c r="F516" t="s">
        <v>48</v>
      </c>
      <c r="G516">
        <v>19</v>
      </c>
      <c r="H516" t="s">
        <v>343</v>
      </c>
      <c r="I516" t="s">
        <v>736</v>
      </c>
      <c r="J516" t="s">
        <v>365</v>
      </c>
      <c r="K516">
        <v>2</v>
      </c>
      <c r="L516" s="52">
        <v>2.7400000020861629E-2</v>
      </c>
      <c r="M516" s="52">
        <v>3.3900000154972083E-2</v>
      </c>
      <c r="N516">
        <v>41</v>
      </c>
      <c r="O516" s="52">
        <v>7.2059996426105499E-2</v>
      </c>
      <c r="P516" s="52">
        <v>0.16269999742507929</v>
      </c>
      <c r="Q516">
        <v>1316</v>
      </c>
      <c r="R516" s="52">
        <v>0.1234399974346161</v>
      </c>
      <c r="S516" s="52">
        <v>0.20152999460697171</v>
      </c>
    </row>
    <row r="517" spans="1:19">
      <c r="A517" t="s">
        <v>28</v>
      </c>
      <c r="B517" t="s">
        <v>412</v>
      </c>
      <c r="C517" t="s">
        <v>440</v>
      </c>
      <c r="D517" t="s">
        <v>330</v>
      </c>
      <c r="E517" t="s">
        <v>47</v>
      </c>
      <c r="F517" t="s">
        <v>48</v>
      </c>
      <c r="G517">
        <v>19</v>
      </c>
      <c r="H517" t="s">
        <v>343</v>
      </c>
      <c r="I517" t="s">
        <v>736</v>
      </c>
      <c r="J517" t="s">
        <v>366</v>
      </c>
      <c r="K517">
        <v>5</v>
      </c>
      <c r="L517" s="52">
        <v>6.8489998579025269E-2</v>
      </c>
      <c r="M517" s="52">
        <v>8.4749996662139893E-2</v>
      </c>
      <c r="N517">
        <v>14</v>
      </c>
      <c r="O517" s="52">
        <v>2.4599999189376831E-2</v>
      </c>
      <c r="P517" s="52">
        <v>5.5560000240802758E-2</v>
      </c>
      <c r="Q517">
        <v>566</v>
      </c>
      <c r="R517" s="52">
        <v>5.3089998662471771E-2</v>
      </c>
      <c r="S517" s="52">
        <v>8.6680002510547638E-2</v>
      </c>
    </row>
    <row r="518" spans="1:19">
      <c r="A518" t="s">
        <v>28</v>
      </c>
      <c r="B518" t="s">
        <v>412</v>
      </c>
      <c r="C518" t="s">
        <v>440</v>
      </c>
      <c r="D518" t="s">
        <v>330</v>
      </c>
      <c r="E518" t="s">
        <v>47</v>
      </c>
      <c r="F518" t="s">
        <v>48</v>
      </c>
      <c r="G518">
        <v>19</v>
      </c>
      <c r="H518" t="s">
        <v>343</v>
      </c>
      <c r="I518" t="s">
        <v>736</v>
      </c>
      <c r="J518" t="s">
        <v>367</v>
      </c>
      <c r="K518">
        <v>2</v>
      </c>
      <c r="L518" s="52">
        <v>2.7400000020861629E-2</v>
      </c>
      <c r="M518" s="52">
        <v>3.3900000154972083E-2</v>
      </c>
      <c r="N518">
        <v>11</v>
      </c>
      <c r="O518" s="52">
        <v>1.9330000504851341E-2</v>
      </c>
      <c r="P518" s="52">
        <v>4.3650001287460327E-2</v>
      </c>
      <c r="Q518">
        <v>367</v>
      </c>
      <c r="R518" s="52">
        <v>3.4419998526573181E-2</v>
      </c>
      <c r="S518" s="52">
        <v>5.6200001388788223E-2</v>
      </c>
    </row>
    <row r="519" spans="1:19">
      <c r="A519" t="s">
        <v>28</v>
      </c>
      <c r="B519" t="s">
        <v>412</v>
      </c>
      <c r="C519" t="s">
        <v>440</v>
      </c>
      <c r="D519" t="s">
        <v>330</v>
      </c>
      <c r="E519" t="s">
        <v>47</v>
      </c>
      <c r="F519" t="s">
        <v>48</v>
      </c>
      <c r="G519">
        <v>19</v>
      </c>
      <c r="H519" t="s">
        <v>343</v>
      </c>
      <c r="I519" t="s">
        <v>736</v>
      </c>
      <c r="J519" t="s">
        <v>368</v>
      </c>
      <c r="K519">
        <v>0</v>
      </c>
      <c r="L519" s="52">
        <v>0</v>
      </c>
      <c r="M519" s="52">
        <v>0</v>
      </c>
      <c r="N519">
        <v>2</v>
      </c>
      <c r="O519" s="52">
        <v>3.5099999513477091E-3</v>
      </c>
      <c r="P519" s="52">
        <v>7.9399999231100082E-3</v>
      </c>
      <c r="Q519">
        <v>92</v>
      </c>
      <c r="R519" s="52">
        <v>8.6300000548362732E-3</v>
      </c>
      <c r="S519" s="52">
        <v>1.4089999720454219E-2</v>
      </c>
    </row>
    <row r="520" spans="1:19">
      <c r="A520" t="s">
        <v>28</v>
      </c>
      <c r="B520" t="s">
        <v>412</v>
      </c>
      <c r="C520" t="s">
        <v>440</v>
      </c>
      <c r="D520" t="s">
        <v>330</v>
      </c>
      <c r="E520" t="s">
        <v>47</v>
      </c>
      <c r="F520" t="s">
        <v>48</v>
      </c>
      <c r="G520">
        <v>19</v>
      </c>
      <c r="H520" t="s">
        <v>343</v>
      </c>
      <c r="I520" t="s">
        <v>307</v>
      </c>
      <c r="J520" t="s">
        <v>329</v>
      </c>
      <c r="K520">
        <v>73</v>
      </c>
      <c r="L520" s="52">
        <v>1</v>
      </c>
      <c r="N520">
        <v>567</v>
      </c>
      <c r="O520" s="52">
        <v>0.9964900016784668</v>
      </c>
      <c r="Q520">
        <v>10555</v>
      </c>
      <c r="R520" s="52">
        <v>0.99005997180938721</v>
      </c>
    </row>
    <row r="521" spans="1:19">
      <c r="A521" t="s">
        <v>28</v>
      </c>
      <c r="B521" t="s">
        <v>412</v>
      </c>
      <c r="C521" t="s">
        <v>440</v>
      </c>
      <c r="D521" t="s">
        <v>330</v>
      </c>
      <c r="E521" t="s">
        <v>47</v>
      </c>
      <c r="F521" t="s">
        <v>48</v>
      </c>
      <c r="G521">
        <v>19</v>
      </c>
      <c r="H521" t="s">
        <v>343</v>
      </c>
      <c r="I521" t="s">
        <v>307</v>
      </c>
      <c r="J521" t="s">
        <v>309</v>
      </c>
      <c r="K521">
        <v>0</v>
      </c>
      <c r="L521" s="52">
        <v>0</v>
      </c>
      <c r="N521">
        <v>2</v>
      </c>
      <c r="O521" s="52">
        <v>3.5099999513477091E-3</v>
      </c>
      <c r="Q521">
        <v>106</v>
      </c>
      <c r="R521" s="52">
        <v>9.9400002509355545E-3</v>
      </c>
    </row>
    <row r="522" spans="1:19">
      <c r="A522" t="s">
        <v>28</v>
      </c>
      <c r="B522" t="s">
        <v>412</v>
      </c>
      <c r="C522" t="s">
        <v>440</v>
      </c>
      <c r="D522" t="s">
        <v>330</v>
      </c>
      <c r="E522" t="s">
        <v>47</v>
      </c>
      <c r="F522" t="s">
        <v>48</v>
      </c>
      <c r="G522">
        <v>19</v>
      </c>
      <c r="H522" t="s">
        <v>343</v>
      </c>
      <c r="I522" t="s">
        <v>737</v>
      </c>
      <c r="J522" t="s">
        <v>310</v>
      </c>
      <c r="K522">
        <v>2</v>
      </c>
      <c r="L522" s="52">
        <v>2.7400000020861629E-2</v>
      </c>
      <c r="N522">
        <v>32</v>
      </c>
      <c r="O522" s="52">
        <v>5.6239999830722809E-2</v>
      </c>
      <c r="Q522">
        <v>1888</v>
      </c>
      <c r="R522" s="52">
        <v>0.17709000408649439</v>
      </c>
    </row>
    <row r="523" spans="1:19">
      <c r="A523" t="s">
        <v>28</v>
      </c>
      <c r="B523" t="s">
        <v>412</v>
      </c>
      <c r="C523" t="s">
        <v>440</v>
      </c>
      <c r="D523" t="s">
        <v>330</v>
      </c>
      <c r="E523" t="s">
        <v>47</v>
      </c>
      <c r="F523" s="1" t="s">
        <v>48</v>
      </c>
      <c r="G523" s="1">
        <v>19</v>
      </c>
      <c r="H523" s="1" t="s">
        <v>343</v>
      </c>
      <c r="I523" t="s">
        <v>737</v>
      </c>
      <c r="J523" t="s">
        <v>16</v>
      </c>
      <c r="K523">
        <v>6</v>
      </c>
      <c r="L523" s="52">
        <v>8.2189999520778656E-2</v>
      </c>
      <c r="N523">
        <v>67</v>
      </c>
      <c r="O523" s="52">
        <v>0.117749996483326</v>
      </c>
      <c r="Q523">
        <v>2164</v>
      </c>
      <c r="R523" s="52">
        <v>0.2029799968004227</v>
      </c>
    </row>
    <row r="524" spans="1:19">
      <c r="A524" t="s">
        <v>28</v>
      </c>
      <c r="B524" t="s">
        <v>412</v>
      </c>
      <c r="C524" t="s">
        <v>440</v>
      </c>
      <c r="D524" t="s">
        <v>330</v>
      </c>
      <c r="E524" t="s">
        <v>47</v>
      </c>
      <c r="F524" t="s">
        <v>48</v>
      </c>
      <c r="G524">
        <v>19</v>
      </c>
      <c r="H524" t="s">
        <v>343</v>
      </c>
      <c r="I524" t="s">
        <v>737</v>
      </c>
      <c r="J524" t="s">
        <v>17</v>
      </c>
      <c r="K524">
        <v>9</v>
      </c>
      <c r="L524" s="52">
        <v>0.1232900023460388</v>
      </c>
      <c r="N524">
        <v>74</v>
      </c>
      <c r="O524" s="52">
        <v>0.130050003528595</v>
      </c>
      <c r="Q524">
        <v>2220</v>
      </c>
      <c r="R524" s="52">
        <v>0.20824000239372251</v>
      </c>
    </row>
    <row r="525" spans="1:19">
      <c r="A525" t="s">
        <v>28</v>
      </c>
      <c r="B525" t="s">
        <v>412</v>
      </c>
      <c r="C525" t="s">
        <v>440</v>
      </c>
      <c r="D525" t="s">
        <v>330</v>
      </c>
      <c r="E525" t="s">
        <v>47</v>
      </c>
      <c r="F525" t="s">
        <v>48</v>
      </c>
      <c r="G525">
        <v>19</v>
      </c>
      <c r="H525" t="s">
        <v>343</v>
      </c>
      <c r="I525" t="s">
        <v>737</v>
      </c>
      <c r="J525" t="s">
        <v>18</v>
      </c>
      <c r="K525">
        <v>18</v>
      </c>
      <c r="L525" s="52">
        <v>0.24658000469207761</v>
      </c>
      <c r="N525">
        <v>132</v>
      </c>
      <c r="O525" s="52">
        <v>0.23198999464511871</v>
      </c>
      <c r="Q525">
        <v>2174</v>
      </c>
      <c r="R525" s="52">
        <v>0.20392000675201419</v>
      </c>
    </row>
    <row r="526" spans="1:19">
      <c r="A526" t="s">
        <v>28</v>
      </c>
      <c r="B526" t="s">
        <v>412</v>
      </c>
      <c r="C526" t="s">
        <v>440</v>
      </c>
      <c r="D526" t="s">
        <v>330</v>
      </c>
      <c r="E526" t="s">
        <v>47</v>
      </c>
      <c r="F526" t="s">
        <v>48</v>
      </c>
      <c r="G526">
        <v>19</v>
      </c>
      <c r="H526" t="s">
        <v>343</v>
      </c>
      <c r="I526" t="s">
        <v>737</v>
      </c>
      <c r="J526" t="s">
        <v>311</v>
      </c>
      <c r="K526">
        <v>38</v>
      </c>
      <c r="L526" s="52">
        <v>0.52055001258850098</v>
      </c>
      <c r="N526">
        <v>264</v>
      </c>
      <c r="O526" s="52">
        <v>0.46397000551223749</v>
      </c>
      <c r="Q526">
        <v>2215</v>
      </c>
      <c r="R526" s="52">
        <v>0.20777000486850741</v>
      </c>
    </row>
    <row r="527" spans="1:19">
      <c r="A527" t="s">
        <v>28</v>
      </c>
      <c r="B527" t="s">
        <v>412</v>
      </c>
      <c r="C527" t="s">
        <v>440</v>
      </c>
      <c r="D527" t="s">
        <v>330</v>
      </c>
      <c r="E527" t="s">
        <v>47</v>
      </c>
      <c r="F527" t="s">
        <v>48</v>
      </c>
      <c r="G527">
        <v>19</v>
      </c>
      <c r="H527" t="s">
        <v>343</v>
      </c>
      <c r="I527" t="s">
        <v>312</v>
      </c>
      <c r="J527" t="s">
        <v>313</v>
      </c>
      <c r="K527">
        <v>51</v>
      </c>
      <c r="L527" s="52">
        <v>0.69862997531890869</v>
      </c>
      <c r="M527" s="52">
        <v>0.71830999851226807</v>
      </c>
      <c r="N527">
        <v>398</v>
      </c>
      <c r="O527" s="52">
        <v>0.69946998357772827</v>
      </c>
      <c r="P527" s="52">
        <v>0.71198999881744385</v>
      </c>
      <c r="Q527">
        <v>6420</v>
      </c>
      <c r="R527" s="52">
        <v>0.60219001770019531</v>
      </c>
      <c r="S527" s="52">
        <v>0.61465001106262207</v>
      </c>
    </row>
    <row r="528" spans="1:19">
      <c r="A528" t="s">
        <v>28</v>
      </c>
      <c r="B528" t="s">
        <v>412</v>
      </c>
      <c r="C528" t="s">
        <v>440</v>
      </c>
      <c r="D528" t="s">
        <v>330</v>
      </c>
      <c r="E528" t="s">
        <v>47</v>
      </c>
      <c r="F528" t="s">
        <v>48</v>
      </c>
      <c r="G528">
        <v>19</v>
      </c>
      <c r="H528" t="s">
        <v>343</v>
      </c>
      <c r="I528" t="s">
        <v>312</v>
      </c>
      <c r="J528" t="s">
        <v>314</v>
      </c>
      <c r="K528">
        <v>2</v>
      </c>
      <c r="L528" s="52">
        <v>2.7400000020861629E-2</v>
      </c>
      <c r="M528" s="52">
        <v>2.817000076174736E-2</v>
      </c>
      <c r="N528">
        <v>61</v>
      </c>
      <c r="O528" s="52">
        <v>0.1072100028395653</v>
      </c>
      <c r="P528" s="52">
        <v>0.1091199964284897</v>
      </c>
      <c r="Q528">
        <v>1473</v>
      </c>
      <c r="R528" s="52">
        <v>0.13817000389099121</v>
      </c>
      <c r="S528" s="52">
        <v>0.14101999998092651</v>
      </c>
    </row>
    <row r="529" spans="1:19">
      <c r="A529" t="s">
        <v>28</v>
      </c>
      <c r="B529" t="s">
        <v>412</v>
      </c>
      <c r="C529" t="s">
        <v>440</v>
      </c>
      <c r="D529" t="s">
        <v>330</v>
      </c>
      <c r="E529" t="s">
        <v>47</v>
      </c>
      <c r="F529" t="s">
        <v>48</v>
      </c>
      <c r="G529">
        <v>19</v>
      </c>
      <c r="H529" t="s">
        <v>343</v>
      </c>
      <c r="I529" t="s">
        <v>312</v>
      </c>
      <c r="J529" t="s">
        <v>315</v>
      </c>
      <c r="K529">
        <v>10</v>
      </c>
      <c r="L529" s="52">
        <v>0.13698999583721161</v>
      </c>
      <c r="M529" s="52">
        <v>0.14084999263286591</v>
      </c>
      <c r="N529">
        <v>56</v>
      </c>
      <c r="O529" s="52">
        <v>9.8420001566410065E-2</v>
      </c>
      <c r="P529" s="52">
        <v>0.1001800000667572</v>
      </c>
      <c r="Q529">
        <v>1374</v>
      </c>
      <c r="R529" s="52">
        <v>0.12887999415397641</v>
      </c>
      <c r="S529" s="52">
        <v>0.13154999911785131</v>
      </c>
    </row>
    <row r="530" spans="1:19">
      <c r="A530" t="s">
        <v>28</v>
      </c>
      <c r="B530" t="s">
        <v>412</v>
      </c>
      <c r="C530" t="s">
        <v>440</v>
      </c>
      <c r="D530" t="s">
        <v>330</v>
      </c>
      <c r="E530" t="s">
        <v>47</v>
      </c>
      <c r="F530" t="s">
        <v>48</v>
      </c>
      <c r="G530">
        <v>19</v>
      </c>
      <c r="H530" t="s">
        <v>343</v>
      </c>
      <c r="I530" t="s">
        <v>312</v>
      </c>
      <c r="J530" t="s">
        <v>373</v>
      </c>
      <c r="K530">
        <v>2</v>
      </c>
      <c r="L530" s="52">
        <v>2.7400000020861629E-2</v>
      </c>
      <c r="N530">
        <v>10</v>
      </c>
      <c r="O530" s="52">
        <v>1.7570000141859051E-2</v>
      </c>
      <c r="Q530">
        <v>216</v>
      </c>
      <c r="R530" s="52">
        <v>2.0260000601410869E-2</v>
      </c>
    </row>
    <row r="531" spans="1:19">
      <c r="A531" t="s">
        <v>28</v>
      </c>
      <c r="B531" t="s">
        <v>412</v>
      </c>
      <c r="C531" t="s">
        <v>440</v>
      </c>
      <c r="D531" t="s">
        <v>330</v>
      </c>
      <c r="E531" t="s">
        <v>47</v>
      </c>
      <c r="F531" t="s">
        <v>48</v>
      </c>
      <c r="G531">
        <v>19</v>
      </c>
      <c r="H531" t="s">
        <v>343</v>
      </c>
      <c r="I531" t="s">
        <v>312</v>
      </c>
      <c r="J531" t="s">
        <v>316</v>
      </c>
      <c r="K531">
        <v>8</v>
      </c>
      <c r="L531" s="52">
        <v>0.1095900014042854</v>
      </c>
      <c r="M531" s="52">
        <v>0.1126800030469894</v>
      </c>
      <c r="N531">
        <v>44</v>
      </c>
      <c r="O531" s="52">
        <v>7.7330000698566437E-2</v>
      </c>
      <c r="P531" s="52">
        <v>7.8709997236728668E-2</v>
      </c>
      <c r="Q531">
        <v>1178</v>
      </c>
      <c r="R531" s="52">
        <v>0.1105000004172325</v>
      </c>
      <c r="S531" s="52">
        <v>0.1127799972891808</v>
      </c>
    </row>
    <row r="532" spans="1:19">
      <c r="A532" t="s">
        <v>28</v>
      </c>
      <c r="B532" t="s">
        <v>412</v>
      </c>
      <c r="C532" t="s">
        <v>440</v>
      </c>
      <c r="D532" t="s">
        <v>330</v>
      </c>
      <c r="E532" t="s">
        <v>49</v>
      </c>
      <c r="F532" t="s">
        <v>50</v>
      </c>
      <c r="G532">
        <v>3</v>
      </c>
      <c r="H532" t="s">
        <v>336</v>
      </c>
      <c r="I532" t="s">
        <v>326</v>
      </c>
      <c r="J532" t="s">
        <v>289</v>
      </c>
      <c r="K532">
        <v>0</v>
      </c>
      <c r="L532" s="52">
        <v>0</v>
      </c>
      <c r="N532">
        <v>2</v>
      </c>
      <c r="O532" s="52">
        <v>5.5900001898407936E-3</v>
      </c>
      <c r="Q532">
        <v>78</v>
      </c>
      <c r="R532" s="52">
        <v>7.3199998587369919E-3</v>
      </c>
    </row>
    <row r="533" spans="1:19">
      <c r="A533" t="s">
        <v>28</v>
      </c>
      <c r="B533" t="s">
        <v>412</v>
      </c>
      <c r="C533" t="s">
        <v>440</v>
      </c>
      <c r="D533" t="s">
        <v>330</v>
      </c>
      <c r="E533" t="s">
        <v>49</v>
      </c>
      <c r="F533" t="s">
        <v>50</v>
      </c>
      <c r="G533">
        <v>3</v>
      </c>
      <c r="H533" t="s">
        <v>336</v>
      </c>
      <c r="I533" t="s">
        <v>326</v>
      </c>
      <c r="J533" t="s">
        <v>290</v>
      </c>
      <c r="K533">
        <v>6</v>
      </c>
      <c r="L533" s="52">
        <v>9.6770003437995911E-2</v>
      </c>
      <c r="N533">
        <v>24</v>
      </c>
      <c r="O533" s="52">
        <v>6.7039996385574341E-2</v>
      </c>
      <c r="Q533">
        <v>542</v>
      </c>
      <c r="R533" s="52">
        <v>5.0840001553297043E-2</v>
      </c>
    </row>
    <row r="534" spans="1:19">
      <c r="A534" t="s">
        <v>28</v>
      </c>
      <c r="B534" t="s">
        <v>412</v>
      </c>
      <c r="C534" t="s">
        <v>440</v>
      </c>
      <c r="D534" t="s">
        <v>330</v>
      </c>
      <c r="E534" t="s">
        <v>49</v>
      </c>
      <c r="F534" t="s">
        <v>50</v>
      </c>
      <c r="G534">
        <v>3</v>
      </c>
      <c r="H534" t="s">
        <v>336</v>
      </c>
      <c r="I534" t="s">
        <v>326</v>
      </c>
      <c r="J534" t="s">
        <v>291</v>
      </c>
      <c r="K534">
        <v>7</v>
      </c>
      <c r="L534" s="52">
        <v>0.1128999963402748</v>
      </c>
      <c r="N534">
        <v>54</v>
      </c>
      <c r="O534" s="52">
        <v>0.15083999931812289</v>
      </c>
      <c r="Q534">
        <v>1332</v>
      </c>
      <c r="R534" s="52">
        <v>0.124940000474453</v>
      </c>
    </row>
    <row r="535" spans="1:19">
      <c r="A535" t="s">
        <v>28</v>
      </c>
      <c r="B535" t="s">
        <v>412</v>
      </c>
      <c r="C535" t="s">
        <v>440</v>
      </c>
      <c r="D535" t="s">
        <v>330</v>
      </c>
      <c r="E535" t="s">
        <v>49</v>
      </c>
      <c r="F535" t="s">
        <v>50</v>
      </c>
      <c r="G535">
        <v>3</v>
      </c>
      <c r="H535" t="s">
        <v>336</v>
      </c>
      <c r="I535" t="s">
        <v>326</v>
      </c>
      <c r="J535" t="s">
        <v>292</v>
      </c>
      <c r="K535">
        <v>11</v>
      </c>
      <c r="L535" s="52">
        <v>0.1774200052022934</v>
      </c>
      <c r="N535">
        <v>68</v>
      </c>
      <c r="O535" s="52">
        <v>0.18994000554084781</v>
      </c>
      <c r="Q535">
        <v>2022</v>
      </c>
      <c r="R535" s="52">
        <v>0.18965999782085419</v>
      </c>
    </row>
    <row r="536" spans="1:19">
      <c r="A536" t="s">
        <v>28</v>
      </c>
      <c r="B536" t="s">
        <v>412</v>
      </c>
      <c r="C536" t="s">
        <v>440</v>
      </c>
      <c r="D536" t="s">
        <v>330</v>
      </c>
      <c r="E536" t="s">
        <v>49</v>
      </c>
      <c r="F536" t="s">
        <v>50</v>
      </c>
      <c r="G536">
        <v>3</v>
      </c>
      <c r="H536" t="s">
        <v>336</v>
      </c>
      <c r="I536" t="s">
        <v>326</v>
      </c>
      <c r="J536" t="s">
        <v>293</v>
      </c>
      <c r="K536">
        <v>13</v>
      </c>
      <c r="L536" s="52">
        <v>0.20968000590801239</v>
      </c>
      <c r="N536">
        <v>62</v>
      </c>
      <c r="O536" s="52">
        <v>0.1731799989938736</v>
      </c>
      <c r="Q536">
        <v>1958</v>
      </c>
      <c r="R536" s="52">
        <v>0.18366000056266779</v>
      </c>
    </row>
    <row r="537" spans="1:19">
      <c r="A537" t="s">
        <v>28</v>
      </c>
      <c r="B537" t="s">
        <v>412</v>
      </c>
      <c r="C537" t="s">
        <v>440</v>
      </c>
      <c r="D537" t="s">
        <v>330</v>
      </c>
      <c r="E537" t="s">
        <v>49</v>
      </c>
      <c r="F537" t="s">
        <v>50</v>
      </c>
      <c r="G537">
        <v>3</v>
      </c>
      <c r="H537" t="s">
        <v>336</v>
      </c>
      <c r="I537" t="s">
        <v>326</v>
      </c>
      <c r="J537" t="s">
        <v>294</v>
      </c>
      <c r="K537">
        <v>12</v>
      </c>
      <c r="L537" s="52">
        <v>0.19355000555515289</v>
      </c>
      <c r="N537">
        <v>72</v>
      </c>
      <c r="O537" s="52">
        <v>0.20112000405788419</v>
      </c>
      <c r="Q537">
        <v>2528</v>
      </c>
      <c r="R537" s="52">
        <v>0.2371300011873245</v>
      </c>
    </row>
    <row r="538" spans="1:19">
      <c r="A538" t="s">
        <v>28</v>
      </c>
      <c r="B538" t="s">
        <v>412</v>
      </c>
      <c r="C538" t="s">
        <v>440</v>
      </c>
      <c r="D538" t="s">
        <v>330</v>
      </c>
      <c r="E538" t="s">
        <v>49</v>
      </c>
      <c r="F538" t="s">
        <v>50</v>
      </c>
      <c r="G538">
        <v>3</v>
      </c>
      <c r="H538" t="s">
        <v>336</v>
      </c>
      <c r="I538" t="s">
        <v>326</v>
      </c>
      <c r="J538" t="s">
        <v>295</v>
      </c>
      <c r="K538">
        <v>13</v>
      </c>
      <c r="L538" s="52">
        <v>0.20968000590801239</v>
      </c>
      <c r="N538">
        <v>76</v>
      </c>
      <c r="O538" s="52">
        <v>0.21229000389575961</v>
      </c>
      <c r="Q538">
        <v>2201</v>
      </c>
      <c r="R538" s="52">
        <v>0.20645000040531161</v>
      </c>
    </row>
    <row r="539" spans="1:19">
      <c r="A539" t="s">
        <v>28</v>
      </c>
      <c r="B539" t="s">
        <v>412</v>
      </c>
      <c r="C539" t="s">
        <v>440</v>
      </c>
      <c r="D539" t="s">
        <v>330</v>
      </c>
      <c r="E539" t="s">
        <v>49</v>
      </c>
      <c r="F539" t="s">
        <v>50</v>
      </c>
      <c r="G539">
        <v>3</v>
      </c>
      <c r="H539" t="s">
        <v>336</v>
      </c>
      <c r="I539" t="s">
        <v>359</v>
      </c>
      <c r="J539" t="s">
        <v>14</v>
      </c>
      <c r="K539">
        <v>46</v>
      </c>
      <c r="L539" s="52">
        <v>0.74194002151489258</v>
      </c>
      <c r="M539" s="52">
        <v>0.74194002151489258</v>
      </c>
      <c r="N539">
        <v>256</v>
      </c>
      <c r="O539" s="52">
        <v>0.71508002281188965</v>
      </c>
      <c r="P539" s="52">
        <v>0.71709001064300537</v>
      </c>
      <c r="Q539">
        <v>7648</v>
      </c>
      <c r="R539" s="52">
        <v>0.71737998723983765</v>
      </c>
      <c r="S539" s="52">
        <v>0.73221999406814575</v>
      </c>
    </row>
    <row r="540" spans="1:19">
      <c r="A540" t="s">
        <v>28</v>
      </c>
      <c r="B540" t="s">
        <v>412</v>
      </c>
      <c r="C540" t="s">
        <v>440</v>
      </c>
      <c r="D540" t="s">
        <v>330</v>
      </c>
      <c r="E540" t="s">
        <v>49</v>
      </c>
      <c r="F540" t="s">
        <v>50</v>
      </c>
      <c r="G540">
        <v>3</v>
      </c>
      <c r="H540" t="s">
        <v>336</v>
      </c>
      <c r="I540" t="s">
        <v>359</v>
      </c>
      <c r="J540" t="s">
        <v>15</v>
      </c>
      <c r="K540">
        <v>8</v>
      </c>
      <c r="L540" s="52">
        <v>0.1290300041437149</v>
      </c>
      <c r="M540" s="52">
        <v>0.1290300041437149</v>
      </c>
      <c r="N540">
        <v>54</v>
      </c>
      <c r="O540" s="52">
        <v>0.15083999931812289</v>
      </c>
      <c r="P540" s="52">
        <v>0.15126000344753271</v>
      </c>
      <c r="Q540">
        <v>1582</v>
      </c>
      <c r="R540" s="52">
        <v>0.14838999509811401</v>
      </c>
      <c r="S540" s="52">
        <v>0.1514600068330765</v>
      </c>
    </row>
    <row r="541" spans="1:19">
      <c r="A541" t="s">
        <v>28</v>
      </c>
      <c r="B541" t="s">
        <v>412</v>
      </c>
      <c r="C541" t="s">
        <v>440</v>
      </c>
      <c r="D541" t="s">
        <v>330</v>
      </c>
      <c r="E541" t="s">
        <v>49</v>
      </c>
      <c r="F541" t="s">
        <v>50</v>
      </c>
      <c r="G541">
        <v>3</v>
      </c>
      <c r="H541" t="s">
        <v>336</v>
      </c>
      <c r="I541" t="s">
        <v>359</v>
      </c>
      <c r="J541" t="s">
        <v>317</v>
      </c>
      <c r="K541">
        <v>8</v>
      </c>
      <c r="L541" s="52">
        <v>0.1290300041437149</v>
      </c>
      <c r="M541" s="52">
        <v>0.1290300041437149</v>
      </c>
      <c r="N541">
        <v>47</v>
      </c>
      <c r="O541" s="52">
        <v>0.1312800049781799</v>
      </c>
      <c r="P541" s="52">
        <v>0.1316500008106232</v>
      </c>
      <c r="Q541">
        <v>1215</v>
      </c>
      <c r="R541" s="52">
        <v>0.1139699965715408</v>
      </c>
      <c r="S541" s="52">
        <v>0.1163199990987778</v>
      </c>
    </row>
    <row r="542" spans="1:19">
      <c r="A542" t="s">
        <v>28</v>
      </c>
      <c r="B542" t="s">
        <v>412</v>
      </c>
      <c r="C542" t="s">
        <v>440</v>
      </c>
      <c r="D542" t="s">
        <v>330</v>
      </c>
      <c r="E542" t="s">
        <v>49</v>
      </c>
      <c r="F542" t="s">
        <v>50</v>
      </c>
      <c r="G542">
        <v>3</v>
      </c>
      <c r="H542" t="s">
        <v>336</v>
      </c>
      <c r="I542" t="s">
        <v>359</v>
      </c>
      <c r="J542" t="s">
        <v>270</v>
      </c>
      <c r="K542">
        <v>0</v>
      </c>
      <c r="L542" s="52">
        <v>0</v>
      </c>
      <c r="N542">
        <v>1</v>
      </c>
      <c r="O542" s="52">
        <v>2.79000005684793E-3</v>
      </c>
      <c r="Q542">
        <v>216</v>
      </c>
      <c r="R542" s="52">
        <v>2.0260000601410869E-2</v>
      </c>
    </row>
    <row r="543" spans="1:19">
      <c r="A543" t="s">
        <v>28</v>
      </c>
      <c r="B543" t="s">
        <v>412</v>
      </c>
      <c r="C543" t="s">
        <v>440</v>
      </c>
      <c r="D543" t="s">
        <v>330</v>
      </c>
      <c r="E543" t="s">
        <v>49</v>
      </c>
      <c r="F543" t="s">
        <v>50</v>
      </c>
      <c r="G543">
        <v>3</v>
      </c>
      <c r="H543" t="s">
        <v>336</v>
      </c>
      <c r="I543" t="s">
        <v>325</v>
      </c>
      <c r="J543" t="s">
        <v>302</v>
      </c>
      <c r="K543">
        <v>14</v>
      </c>
      <c r="L543" s="52">
        <v>0.22581000626087189</v>
      </c>
      <c r="N543">
        <v>116</v>
      </c>
      <c r="O543" s="52">
        <v>0.32401999831199652</v>
      </c>
      <c r="Q543">
        <v>3494</v>
      </c>
      <c r="R543" s="52">
        <v>0.32774001359939581</v>
      </c>
    </row>
    <row r="544" spans="1:19">
      <c r="A544" t="s">
        <v>28</v>
      </c>
      <c r="B544" t="s">
        <v>412</v>
      </c>
      <c r="C544" t="s">
        <v>440</v>
      </c>
      <c r="D544" t="s">
        <v>330</v>
      </c>
      <c r="E544" t="s">
        <v>49</v>
      </c>
      <c r="F544" t="s">
        <v>50</v>
      </c>
      <c r="G544">
        <v>3</v>
      </c>
      <c r="H544" t="s">
        <v>336</v>
      </c>
      <c r="I544" t="s">
        <v>325</v>
      </c>
      <c r="J544" t="s">
        <v>303</v>
      </c>
      <c r="K544">
        <v>17</v>
      </c>
      <c r="L544" s="52">
        <v>0.27419000864028931</v>
      </c>
      <c r="N544">
        <v>113</v>
      </c>
      <c r="O544" s="52">
        <v>0.31564000248909002</v>
      </c>
      <c r="Q544">
        <v>3387</v>
      </c>
      <c r="R544" s="52">
        <v>0.31769999861717219</v>
      </c>
    </row>
    <row r="545" spans="1:19">
      <c r="A545" t="s">
        <v>28</v>
      </c>
      <c r="B545" t="s">
        <v>412</v>
      </c>
      <c r="C545" t="s">
        <v>440</v>
      </c>
      <c r="D545" t="s">
        <v>330</v>
      </c>
      <c r="E545" t="s">
        <v>49</v>
      </c>
      <c r="F545" t="s">
        <v>50</v>
      </c>
      <c r="G545">
        <v>3</v>
      </c>
      <c r="H545" t="s">
        <v>336</v>
      </c>
      <c r="I545" t="s">
        <v>325</v>
      </c>
      <c r="J545" t="s">
        <v>304</v>
      </c>
      <c r="K545">
        <v>31</v>
      </c>
      <c r="L545" s="52">
        <v>0.5</v>
      </c>
      <c r="N545">
        <v>129</v>
      </c>
      <c r="O545" s="52">
        <v>0.36033999919891357</v>
      </c>
      <c r="Q545">
        <v>3780</v>
      </c>
      <c r="R545" s="52">
        <v>0.35455998778343201</v>
      </c>
    </row>
    <row r="546" spans="1:19">
      <c r="A546" t="s">
        <v>28</v>
      </c>
      <c r="B546" t="s">
        <v>412</v>
      </c>
      <c r="C546" t="s">
        <v>440</v>
      </c>
      <c r="D546" t="s">
        <v>330</v>
      </c>
      <c r="E546" t="s">
        <v>49</v>
      </c>
      <c r="F546" t="s">
        <v>50</v>
      </c>
      <c r="G546">
        <v>3</v>
      </c>
      <c r="H546" t="s">
        <v>336</v>
      </c>
      <c r="I546" t="s">
        <v>349</v>
      </c>
      <c r="J546" t="s">
        <v>350</v>
      </c>
      <c r="K546">
        <v>6</v>
      </c>
      <c r="L546" s="52">
        <v>9.6770003437995911E-2</v>
      </c>
      <c r="M546" s="52">
        <v>0.119999997317791</v>
      </c>
      <c r="N546">
        <v>27</v>
      </c>
      <c r="O546" s="52">
        <v>7.5419999659061432E-2</v>
      </c>
      <c r="P546" s="52">
        <v>8.5709996521472931E-2</v>
      </c>
      <c r="Q546">
        <v>745</v>
      </c>
      <c r="R546" s="52">
        <v>6.9880001246929169E-2</v>
      </c>
      <c r="S546" s="52">
        <v>8.060000091791153E-2</v>
      </c>
    </row>
    <row r="547" spans="1:19">
      <c r="A547" t="s">
        <v>28</v>
      </c>
      <c r="B547" t="s">
        <v>412</v>
      </c>
      <c r="C547" t="s">
        <v>440</v>
      </c>
      <c r="D547" t="s">
        <v>330</v>
      </c>
      <c r="E547" t="s">
        <v>49</v>
      </c>
      <c r="F547" t="s">
        <v>50</v>
      </c>
      <c r="G547">
        <v>3</v>
      </c>
      <c r="H547" t="s">
        <v>336</v>
      </c>
      <c r="I547" t="s">
        <v>349</v>
      </c>
      <c r="J547" t="s">
        <v>351</v>
      </c>
      <c r="K547">
        <v>32</v>
      </c>
      <c r="L547" s="52">
        <v>0.51612997055053711</v>
      </c>
      <c r="M547" s="52">
        <v>0.63999998569488525</v>
      </c>
      <c r="N547">
        <v>205</v>
      </c>
      <c r="O547" s="52">
        <v>0.57262998819351196</v>
      </c>
      <c r="P547" s="52">
        <v>0.65078997611999512</v>
      </c>
      <c r="Q547">
        <v>5882</v>
      </c>
      <c r="R547" s="52">
        <v>0.55172997713088989</v>
      </c>
      <c r="S547" s="52">
        <v>0.63637000322341919</v>
      </c>
    </row>
    <row r="548" spans="1:19">
      <c r="A548" t="s">
        <v>28</v>
      </c>
      <c r="B548" t="s">
        <v>412</v>
      </c>
      <c r="C548" t="s">
        <v>440</v>
      </c>
      <c r="D548" t="s">
        <v>330</v>
      </c>
      <c r="E548" t="s">
        <v>49</v>
      </c>
      <c r="F548" t="s">
        <v>50</v>
      </c>
      <c r="G548">
        <v>3</v>
      </c>
      <c r="H548" t="s">
        <v>336</v>
      </c>
      <c r="I548" t="s">
        <v>349</v>
      </c>
      <c r="J548" t="s">
        <v>352</v>
      </c>
      <c r="K548">
        <v>0</v>
      </c>
      <c r="L548" s="52">
        <v>0</v>
      </c>
      <c r="M548" s="52">
        <v>0</v>
      </c>
      <c r="N548">
        <v>0</v>
      </c>
      <c r="O548" s="52">
        <v>0</v>
      </c>
      <c r="P548" s="52">
        <v>0</v>
      </c>
      <c r="Q548">
        <v>19</v>
      </c>
      <c r="R548" s="52">
        <v>1.780000049620867E-3</v>
      </c>
      <c r="S548" s="52">
        <v>2.0600000862032179E-3</v>
      </c>
    </row>
    <row r="549" spans="1:19">
      <c r="A549" t="s">
        <v>28</v>
      </c>
      <c r="B549" t="s">
        <v>412</v>
      </c>
      <c r="C549" t="s">
        <v>440</v>
      </c>
      <c r="D549" t="s">
        <v>330</v>
      </c>
      <c r="E549" t="s">
        <v>49</v>
      </c>
      <c r="F549" t="s">
        <v>50</v>
      </c>
      <c r="G549">
        <v>3</v>
      </c>
      <c r="H549" t="s">
        <v>336</v>
      </c>
      <c r="I549" t="s">
        <v>349</v>
      </c>
      <c r="J549" t="s">
        <v>353</v>
      </c>
      <c r="K549">
        <v>12</v>
      </c>
      <c r="L549" s="52">
        <v>0.19355000555515289</v>
      </c>
      <c r="M549" s="52">
        <v>0.239999994635582</v>
      </c>
      <c r="N549">
        <v>83</v>
      </c>
      <c r="O549" s="52">
        <v>0.23183999955654139</v>
      </c>
      <c r="P549" s="52">
        <v>0.2634899914264679</v>
      </c>
      <c r="Q549">
        <v>2597</v>
      </c>
      <c r="R549" s="52">
        <v>0.24359999597072601</v>
      </c>
      <c r="S549" s="52">
        <v>0.2809700071811676</v>
      </c>
    </row>
    <row r="550" spans="1:19">
      <c r="A550" t="s">
        <v>28</v>
      </c>
      <c r="B550" t="s">
        <v>412</v>
      </c>
      <c r="C550" t="s">
        <v>440</v>
      </c>
      <c r="D550" t="s">
        <v>330</v>
      </c>
      <c r="E550" t="s">
        <v>49</v>
      </c>
      <c r="F550" t="s">
        <v>50</v>
      </c>
      <c r="G550">
        <v>3</v>
      </c>
      <c r="H550" t="s">
        <v>336</v>
      </c>
      <c r="I550" t="s">
        <v>349</v>
      </c>
      <c r="J550" t="s">
        <v>355</v>
      </c>
      <c r="K550">
        <v>12</v>
      </c>
      <c r="L550" s="52">
        <v>0.19355000555515289</v>
      </c>
      <c r="N550">
        <v>43</v>
      </c>
      <c r="O550" s="52">
        <v>0.120109997689724</v>
      </c>
      <c r="Q550">
        <v>1418</v>
      </c>
      <c r="R550" s="52">
        <v>0.13300999999046331</v>
      </c>
    </row>
    <row r="551" spans="1:19">
      <c r="A551" t="s">
        <v>28</v>
      </c>
      <c r="B551" t="s">
        <v>412</v>
      </c>
      <c r="C551" t="s">
        <v>440</v>
      </c>
      <c r="D551" t="s">
        <v>330</v>
      </c>
      <c r="E551" t="s">
        <v>49</v>
      </c>
      <c r="F551" t="s">
        <v>50</v>
      </c>
      <c r="G551">
        <v>3</v>
      </c>
      <c r="H551" t="s">
        <v>336</v>
      </c>
      <c r="I551" t="s">
        <v>734</v>
      </c>
      <c r="J551" t="s">
        <v>299</v>
      </c>
      <c r="K551">
        <v>5</v>
      </c>
      <c r="L551" s="52">
        <v>8.0650001764297485E-2</v>
      </c>
      <c r="M551" s="52">
        <v>8.7719999253749847E-2</v>
      </c>
      <c r="N551">
        <v>29</v>
      </c>
      <c r="O551" s="52">
        <v>8.1009998917579651E-2</v>
      </c>
      <c r="P551" s="52">
        <v>8.5040003061294556E-2</v>
      </c>
      <c r="Q551">
        <v>463</v>
      </c>
      <c r="R551" s="52">
        <v>4.343000054359436E-2</v>
      </c>
      <c r="S551" s="52">
        <v>4.6239998191595078E-2</v>
      </c>
    </row>
    <row r="552" spans="1:19">
      <c r="A552" t="s">
        <v>28</v>
      </c>
      <c r="B552" t="s">
        <v>412</v>
      </c>
      <c r="C552" t="s">
        <v>440</v>
      </c>
      <c r="D552" t="s">
        <v>330</v>
      </c>
      <c r="E552" t="s">
        <v>49</v>
      </c>
      <c r="F552" t="s">
        <v>50</v>
      </c>
      <c r="G552">
        <v>3</v>
      </c>
      <c r="H552" t="s">
        <v>336</v>
      </c>
      <c r="I552" t="s">
        <v>734</v>
      </c>
      <c r="J552" t="s">
        <v>300</v>
      </c>
      <c r="K552">
        <v>2</v>
      </c>
      <c r="L552" s="52">
        <v>3.2260000705718987E-2</v>
      </c>
      <c r="M552" s="52">
        <v>3.5089999437332153E-2</v>
      </c>
      <c r="N552">
        <v>2</v>
      </c>
      <c r="O552" s="52">
        <v>5.5900001898407936E-3</v>
      </c>
      <c r="P552" s="52">
        <v>5.8699999935925007E-3</v>
      </c>
      <c r="Q552">
        <v>331</v>
      </c>
      <c r="R552" s="52">
        <v>3.1050000339746479E-2</v>
      </c>
      <c r="S552" s="52">
        <v>3.3059999346733093E-2</v>
      </c>
    </row>
    <row r="553" spans="1:19">
      <c r="A553" t="s">
        <v>28</v>
      </c>
      <c r="B553" t="s">
        <v>412</v>
      </c>
      <c r="C553" t="s">
        <v>440</v>
      </c>
      <c r="D553" t="s">
        <v>330</v>
      </c>
      <c r="E553" t="s">
        <v>49</v>
      </c>
      <c r="F553" t="s">
        <v>50</v>
      </c>
      <c r="G553">
        <v>3</v>
      </c>
      <c r="H553" t="s">
        <v>336</v>
      </c>
      <c r="I553" t="s">
        <v>734</v>
      </c>
      <c r="J553" t="s">
        <v>269</v>
      </c>
      <c r="K553">
        <v>0</v>
      </c>
      <c r="L553" s="52">
        <v>0</v>
      </c>
      <c r="M553" s="52">
        <v>0</v>
      </c>
      <c r="N553">
        <v>2</v>
      </c>
      <c r="O553" s="52">
        <v>5.5900001898407936E-3</v>
      </c>
      <c r="P553" s="52">
        <v>5.8699999935925007E-3</v>
      </c>
      <c r="Q553">
        <v>91</v>
      </c>
      <c r="R553" s="52">
        <v>8.5399998351931572E-3</v>
      </c>
      <c r="S553" s="52">
        <v>9.089999832212925E-3</v>
      </c>
    </row>
    <row r="554" spans="1:19">
      <c r="A554" t="s">
        <v>28</v>
      </c>
      <c r="B554" t="s">
        <v>412</v>
      </c>
      <c r="C554" t="s">
        <v>440</v>
      </c>
      <c r="D554" t="s">
        <v>330</v>
      </c>
      <c r="E554" t="s">
        <v>49</v>
      </c>
      <c r="F554" t="s">
        <v>50</v>
      </c>
      <c r="G554">
        <v>3</v>
      </c>
      <c r="H554" t="s">
        <v>336</v>
      </c>
      <c r="I554" t="s">
        <v>734</v>
      </c>
      <c r="J554" t="s">
        <v>301</v>
      </c>
      <c r="K554">
        <v>0</v>
      </c>
      <c r="L554" s="52">
        <v>0</v>
      </c>
      <c r="M554" s="52">
        <v>0</v>
      </c>
      <c r="N554">
        <v>6</v>
      </c>
      <c r="O554" s="52">
        <v>1.6759999096393589E-2</v>
      </c>
      <c r="P554" s="52">
        <v>1.7599999904632568E-2</v>
      </c>
      <c r="Q554">
        <v>215</v>
      </c>
      <c r="R554" s="52">
        <v>2.0169999450445179E-2</v>
      </c>
      <c r="S554" s="52">
        <v>2.1469999104738239E-2</v>
      </c>
    </row>
    <row r="555" spans="1:19">
      <c r="A555" t="s">
        <v>28</v>
      </c>
      <c r="B555" t="s">
        <v>412</v>
      </c>
      <c r="C555" t="s">
        <v>440</v>
      </c>
      <c r="D555" t="s">
        <v>330</v>
      </c>
      <c r="E555" t="s">
        <v>49</v>
      </c>
      <c r="F555" t="s">
        <v>50</v>
      </c>
      <c r="G555">
        <v>3</v>
      </c>
      <c r="H555" t="s">
        <v>336</v>
      </c>
      <c r="I555" t="s">
        <v>734</v>
      </c>
      <c r="J555" t="s">
        <v>270</v>
      </c>
      <c r="K555">
        <v>5</v>
      </c>
      <c r="L555" s="52">
        <v>8.0650001764297485E-2</v>
      </c>
      <c r="N555">
        <v>17</v>
      </c>
      <c r="O555" s="52">
        <v>4.749000072479248E-2</v>
      </c>
      <c r="Q555">
        <v>648</v>
      </c>
      <c r="R555" s="52">
        <v>6.0779999941587448E-2</v>
      </c>
    </row>
    <row r="556" spans="1:19">
      <c r="A556" t="s">
        <v>28</v>
      </c>
      <c r="B556" t="s">
        <v>412</v>
      </c>
      <c r="C556" t="s">
        <v>440</v>
      </c>
      <c r="D556" t="s">
        <v>330</v>
      </c>
      <c r="E556" t="s">
        <v>49</v>
      </c>
      <c r="F556" t="s">
        <v>50</v>
      </c>
      <c r="G556">
        <v>3</v>
      </c>
      <c r="H556" t="s">
        <v>336</v>
      </c>
      <c r="I556" t="s">
        <v>734</v>
      </c>
      <c r="J556" t="s">
        <v>268</v>
      </c>
      <c r="K556">
        <v>50</v>
      </c>
      <c r="L556" s="52">
        <v>0.8064500093460083</v>
      </c>
      <c r="M556" s="52">
        <v>0.8771899938583374</v>
      </c>
      <c r="N556">
        <v>302</v>
      </c>
      <c r="O556" s="52">
        <v>0.84358000755310059</v>
      </c>
      <c r="P556" s="52">
        <v>0.88563001155853271</v>
      </c>
      <c r="Q556">
        <v>8913</v>
      </c>
      <c r="R556" s="52">
        <v>0.83604001998901367</v>
      </c>
      <c r="S556" s="52">
        <v>0.89013999700546265</v>
      </c>
    </row>
    <row r="557" spans="1:19">
      <c r="A557" t="s">
        <v>28</v>
      </c>
      <c r="B557" t="s">
        <v>412</v>
      </c>
      <c r="C557" t="s">
        <v>440</v>
      </c>
      <c r="D557" t="s">
        <v>330</v>
      </c>
      <c r="E557" t="s">
        <v>49</v>
      </c>
      <c r="F557" t="s">
        <v>50</v>
      </c>
      <c r="G557">
        <v>3</v>
      </c>
      <c r="H557" t="s">
        <v>336</v>
      </c>
      <c r="I557" t="s">
        <v>735</v>
      </c>
      <c r="J557" t="s">
        <v>270</v>
      </c>
      <c r="K557">
        <v>62</v>
      </c>
      <c r="L557" s="52">
        <v>1</v>
      </c>
      <c r="N557">
        <v>358</v>
      </c>
      <c r="O557" s="52">
        <v>1</v>
      </c>
      <c r="Q557">
        <v>10661</v>
      </c>
      <c r="R557" s="52">
        <v>1</v>
      </c>
    </row>
    <row r="558" spans="1:19">
      <c r="A558" t="s">
        <v>28</v>
      </c>
      <c r="B558" t="s">
        <v>412</v>
      </c>
      <c r="C558" t="s">
        <v>440</v>
      </c>
      <c r="D558" t="s">
        <v>330</v>
      </c>
      <c r="E558" t="s">
        <v>49</v>
      </c>
      <c r="F558" t="s">
        <v>50</v>
      </c>
      <c r="G558">
        <v>3</v>
      </c>
      <c r="H558" t="s">
        <v>336</v>
      </c>
      <c r="I558" t="s">
        <v>319</v>
      </c>
      <c r="J558" t="s">
        <v>324</v>
      </c>
      <c r="K558">
        <v>12</v>
      </c>
      <c r="L558" s="52">
        <v>0.19355000555515289</v>
      </c>
      <c r="N558">
        <v>43</v>
      </c>
      <c r="O558" s="52">
        <v>0.120109997689724</v>
      </c>
      <c r="Q558">
        <v>1418</v>
      </c>
      <c r="R558" s="52">
        <v>0.13300999999046331</v>
      </c>
    </row>
    <row r="559" spans="1:19">
      <c r="A559" t="s">
        <v>28</v>
      </c>
      <c r="B559" t="s">
        <v>412</v>
      </c>
      <c r="C559" t="s">
        <v>440</v>
      </c>
      <c r="D559" t="s">
        <v>330</v>
      </c>
      <c r="E559" t="s">
        <v>49</v>
      </c>
      <c r="F559" t="s">
        <v>50</v>
      </c>
      <c r="G559">
        <v>3</v>
      </c>
      <c r="H559" t="s">
        <v>336</v>
      </c>
      <c r="I559" t="s">
        <v>319</v>
      </c>
      <c r="J559" t="s">
        <v>320</v>
      </c>
      <c r="K559">
        <v>0</v>
      </c>
      <c r="L559" s="52">
        <v>0</v>
      </c>
      <c r="M559" s="52">
        <v>0</v>
      </c>
      <c r="N559">
        <v>0</v>
      </c>
      <c r="O559" s="52">
        <v>0</v>
      </c>
      <c r="P559" s="52">
        <v>0</v>
      </c>
      <c r="Q559">
        <v>19</v>
      </c>
      <c r="R559" s="52">
        <v>1.780000049620867E-3</v>
      </c>
      <c r="S559" s="52">
        <v>2.0600000862032179E-3</v>
      </c>
    </row>
    <row r="560" spans="1:19">
      <c r="A560" t="s">
        <v>28</v>
      </c>
      <c r="B560" t="s">
        <v>412</v>
      </c>
      <c r="C560" t="s">
        <v>440</v>
      </c>
      <c r="D560" t="s">
        <v>330</v>
      </c>
      <c r="E560" t="s">
        <v>49</v>
      </c>
      <c r="F560" t="s">
        <v>50</v>
      </c>
      <c r="G560">
        <v>3</v>
      </c>
      <c r="H560" t="s">
        <v>336</v>
      </c>
      <c r="I560" t="s">
        <v>319</v>
      </c>
      <c r="J560" t="s">
        <v>321</v>
      </c>
      <c r="K560">
        <v>2</v>
      </c>
      <c r="L560" s="52">
        <v>3.2260000705718987E-2</v>
      </c>
      <c r="M560" s="52">
        <v>3.9999999105930328E-2</v>
      </c>
      <c r="N560">
        <v>16</v>
      </c>
      <c r="O560" s="52">
        <v>4.4690001755952842E-2</v>
      </c>
      <c r="P560" s="52">
        <v>5.0790000706911087E-2</v>
      </c>
      <c r="Q560">
        <v>380</v>
      </c>
      <c r="R560" s="52">
        <v>3.564000129699707E-2</v>
      </c>
      <c r="S560" s="52">
        <v>4.1110001504421227E-2</v>
      </c>
    </row>
    <row r="561" spans="1:19">
      <c r="A561" t="s">
        <v>28</v>
      </c>
      <c r="B561" t="s">
        <v>412</v>
      </c>
      <c r="C561" t="s">
        <v>440</v>
      </c>
      <c r="D561" t="s">
        <v>330</v>
      </c>
      <c r="E561" t="s">
        <v>49</v>
      </c>
      <c r="F561" s="1" t="s">
        <v>50</v>
      </c>
      <c r="G561" s="1">
        <v>3</v>
      </c>
      <c r="H561" s="1" t="s">
        <v>336</v>
      </c>
      <c r="I561" t="s">
        <v>319</v>
      </c>
      <c r="J561" t="s">
        <v>322</v>
      </c>
      <c r="K561">
        <v>6</v>
      </c>
      <c r="L561" s="52">
        <v>9.6770003437995911E-2</v>
      </c>
      <c r="M561" s="52">
        <v>0.119999997317791</v>
      </c>
      <c r="N561">
        <v>47</v>
      </c>
      <c r="O561" s="52">
        <v>0.1312800049781799</v>
      </c>
      <c r="P561" s="52">
        <v>0.14921000599861151</v>
      </c>
      <c r="Q561">
        <v>1643</v>
      </c>
      <c r="R561" s="52">
        <v>0.15410999953746801</v>
      </c>
      <c r="S561" s="52">
        <v>0.17776000499725339</v>
      </c>
    </row>
    <row r="562" spans="1:19">
      <c r="A562" t="s">
        <v>28</v>
      </c>
      <c r="B562" t="s">
        <v>412</v>
      </c>
      <c r="C562" t="s">
        <v>440</v>
      </c>
      <c r="D562" t="s">
        <v>330</v>
      </c>
      <c r="E562" t="s">
        <v>49</v>
      </c>
      <c r="F562" t="s">
        <v>50</v>
      </c>
      <c r="G562">
        <v>3</v>
      </c>
      <c r="H562" t="s">
        <v>336</v>
      </c>
      <c r="I562" t="s">
        <v>319</v>
      </c>
      <c r="J562" t="s">
        <v>323</v>
      </c>
      <c r="K562">
        <v>10</v>
      </c>
      <c r="L562" s="52">
        <v>0.1612900048494339</v>
      </c>
      <c r="M562" s="52">
        <v>0.20000000298023221</v>
      </c>
      <c r="N562">
        <v>47</v>
      </c>
      <c r="O562" s="52">
        <v>0.1312800049781799</v>
      </c>
      <c r="P562" s="52">
        <v>0.14921000599861151</v>
      </c>
      <c r="Q562">
        <v>1319</v>
      </c>
      <c r="R562" s="52">
        <v>0.1237199977040291</v>
      </c>
      <c r="S562" s="52">
        <v>0.14270000159740451</v>
      </c>
    </row>
    <row r="563" spans="1:19">
      <c r="A563" t="s">
        <v>28</v>
      </c>
      <c r="B563" t="s">
        <v>412</v>
      </c>
      <c r="C563" t="s">
        <v>440</v>
      </c>
      <c r="D563" t="s">
        <v>330</v>
      </c>
      <c r="E563" t="s">
        <v>49</v>
      </c>
      <c r="F563" t="s">
        <v>50</v>
      </c>
      <c r="G563">
        <v>3</v>
      </c>
      <c r="H563" t="s">
        <v>336</v>
      </c>
      <c r="I563" t="s">
        <v>319</v>
      </c>
      <c r="J563" t="s">
        <v>354</v>
      </c>
      <c r="K563">
        <v>32</v>
      </c>
      <c r="L563" s="52">
        <v>0.51612997055053711</v>
      </c>
      <c r="M563" s="52">
        <v>0.63999998569488525</v>
      </c>
      <c r="N563">
        <v>205</v>
      </c>
      <c r="O563" s="52">
        <v>0.57262998819351196</v>
      </c>
      <c r="P563" s="52">
        <v>0.65078997611999512</v>
      </c>
      <c r="Q563">
        <v>5882</v>
      </c>
      <c r="R563" s="52">
        <v>0.55172997713088989</v>
      </c>
      <c r="S563" s="52">
        <v>0.63637000322341919</v>
      </c>
    </row>
    <row r="564" spans="1:19">
      <c r="A564" t="s">
        <v>28</v>
      </c>
      <c r="B564" t="s">
        <v>412</v>
      </c>
      <c r="C564" t="s">
        <v>440</v>
      </c>
      <c r="D564" t="s">
        <v>330</v>
      </c>
      <c r="E564" t="s">
        <v>49</v>
      </c>
      <c r="F564" t="s">
        <v>50</v>
      </c>
      <c r="G564">
        <v>3</v>
      </c>
      <c r="H564" t="s">
        <v>336</v>
      </c>
      <c r="I564" t="s">
        <v>360</v>
      </c>
      <c r="J564" t="s">
        <v>361</v>
      </c>
      <c r="K564">
        <v>12</v>
      </c>
      <c r="L564" s="52">
        <v>0.19355000555515289</v>
      </c>
      <c r="N564">
        <v>43</v>
      </c>
      <c r="O564" s="52">
        <v>0.120109997689724</v>
      </c>
      <c r="Q564">
        <v>1418</v>
      </c>
      <c r="R564" s="52">
        <v>0.13300999999046331</v>
      </c>
    </row>
    <row r="565" spans="1:19">
      <c r="A565" t="s">
        <v>28</v>
      </c>
      <c r="B565" t="s">
        <v>412</v>
      </c>
      <c r="C565" t="s">
        <v>440</v>
      </c>
      <c r="D565" t="s">
        <v>330</v>
      </c>
      <c r="E565" t="s">
        <v>49</v>
      </c>
      <c r="F565" t="s">
        <v>50</v>
      </c>
      <c r="G565">
        <v>3</v>
      </c>
      <c r="H565" t="s">
        <v>336</v>
      </c>
      <c r="I565" t="s">
        <v>360</v>
      </c>
      <c r="J565" t="s">
        <v>362</v>
      </c>
      <c r="K565">
        <v>18</v>
      </c>
      <c r="L565" s="52">
        <v>0.2903200089931488</v>
      </c>
      <c r="M565" s="52">
        <v>0.36000001430511469</v>
      </c>
      <c r="N565">
        <v>110</v>
      </c>
      <c r="O565" s="52">
        <v>0.30726000666618353</v>
      </c>
      <c r="P565" s="52">
        <v>0.3492099940776825</v>
      </c>
      <c r="Q565">
        <v>3361</v>
      </c>
      <c r="R565" s="52">
        <v>0.31525999307632452</v>
      </c>
      <c r="S565" s="52">
        <v>0.36362999677658081</v>
      </c>
    </row>
    <row r="566" spans="1:19">
      <c r="A566" t="s">
        <v>28</v>
      </c>
      <c r="B566" t="s">
        <v>412</v>
      </c>
      <c r="C566" t="s">
        <v>440</v>
      </c>
      <c r="D566" t="s">
        <v>330</v>
      </c>
      <c r="E566" t="s">
        <v>49</v>
      </c>
      <c r="F566" t="s">
        <v>50</v>
      </c>
      <c r="G566">
        <v>3</v>
      </c>
      <c r="H566" t="s">
        <v>336</v>
      </c>
      <c r="I566" t="s">
        <v>360</v>
      </c>
      <c r="J566" t="s">
        <v>354</v>
      </c>
      <c r="K566">
        <v>32</v>
      </c>
      <c r="L566" s="52">
        <v>0.51612997055053711</v>
      </c>
      <c r="M566" s="52">
        <v>0.63999998569488525</v>
      </c>
      <c r="N566">
        <v>205</v>
      </c>
      <c r="O566" s="52">
        <v>0.57262998819351196</v>
      </c>
      <c r="P566" s="52">
        <v>0.65078997611999512</v>
      </c>
      <c r="Q566">
        <v>5882</v>
      </c>
      <c r="R566" s="52">
        <v>0.55172997713088989</v>
      </c>
      <c r="S566" s="52">
        <v>0.63637000322341919</v>
      </c>
    </row>
    <row r="567" spans="1:19">
      <c r="A567" t="s">
        <v>28</v>
      </c>
      <c r="B567" t="s">
        <v>412</v>
      </c>
      <c r="C567" t="s">
        <v>440</v>
      </c>
      <c r="D567" t="s">
        <v>330</v>
      </c>
      <c r="E567" t="s">
        <v>49</v>
      </c>
      <c r="F567" t="s">
        <v>50</v>
      </c>
      <c r="G567">
        <v>3</v>
      </c>
      <c r="H567" t="s">
        <v>336</v>
      </c>
      <c r="I567" t="s">
        <v>736</v>
      </c>
      <c r="J567" t="s">
        <v>363</v>
      </c>
      <c r="K567">
        <v>15</v>
      </c>
      <c r="L567" s="52">
        <v>0.24194000661373141</v>
      </c>
      <c r="N567">
        <v>100</v>
      </c>
      <c r="O567" s="52">
        <v>0.27932998538017267</v>
      </c>
      <c r="Q567">
        <v>4131</v>
      </c>
      <c r="R567" s="52">
        <v>0.38749000430107122</v>
      </c>
    </row>
    <row r="568" spans="1:19">
      <c r="A568" t="s">
        <v>28</v>
      </c>
      <c r="B568" t="s">
        <v>412</v>
      </c>
      <c r="C568" t="s">
        <v>440</v>
      </c>
      <c r="D568" t="s">
        <v>330</v>
      </c>
      <c r="E568" t="s">
        <v>49</v>
      </c>
      <c r="F568" t="s">
        <v>50</v>
      </c>
      <c r="G568">
        <v>3</v>
      </c>
      <c r="H568" t="s">
        <v>336</v>
      </c>
      <c r="I568" t="s">
        <v>736</v>
      </c>
      <c r="J568" t="s">
        <v>364</v>
      </c>
      <c r="K568">
        <v>39</v>
      </c>
      <c r="L568" s="52">
        <v>0.62902998924255371</v>
      </c>
      <c r="M568" s="52">
        <v>0.82978999614715576</v>
      </c>
      <c r="N568">
        <v>200</v>
      </c>
      <c r="O568" s="52">
        <v>0.55865997076034546</v>
      </c>
      <c r="P568" s="52">
        <v>0.77518999576568604</v>
      </c>
      <c r="Q568">
        <v>4189</v>
      </c>
      <c r="R568" s="52">
        <v>0.39293000102043152</v>
      </c>
      <c r="S568" s="52">
        <v>0.64149999618530273</v>
      </c>
    </row>
    <row r="569" spans="1:19">
      <c r="A569" t="s">
        <v>28</v>
      </c>
      <c r="B569" t="s">
        <v>412</v>
      </c>
      <c r="C569" t="s">
        <v>440</v>
      </c>
      <c r="D569" t="s">
        <v>330</v>
      </c>
      <c r="E569" t="s">
        <v>49</v>
      </c>
      <c r="F569" t="s">
        <v>50</v>
      </c>
      <c r="G569">
        <v>3</v>
      </c>
      <c r="H569" t="s">
        <v>336</v>
      </c>
      <c r="I569" t="s">
        <v>736</v>
      </c>
      <c r="J569" t="s">
        <v>365</v>
      </c>
      <c r="K569">
        <v>2</v>
      </c>
      <c r="L569" s="52">
        <v>3.2260000705718987E-2</v>
      </c>
      <c r="M569" s="52">
        <v>4.2550001293420792E-2</v>
      </c>
      <c r="N569">
        <v>22</v>
      </c>
      <c r="O569" s="52">
        <v>6.145000085234642E-2</v>
      </c>
      <c r="P569" s="52">
        <v>8.5270002484321594E-2</v>
      </c>
      <c r="Q569">
        <v>1316</v>
      </c>
      <c r="R569" s="52">
        <v>0.1234399974346161</v>
      </c>
      <c r="S569" s="52">
        <v>0.20152999460697171</v>
      </c>
    </row>
    <row r="570" spans="1:19">
      <c r="A570" t="s">
        <v>28</v>
      </c>
      <c r="B570" t="s">
        <v>412</v>
      </c>
      <c r="C570" t="s">
        <v>440</v>
      </c>
      <c r="D570" t="s">
        <v>330</v>
      </c>
      <c r="E570" t="s">
        <v>49</v>
      </c>
      <c r="F570" t="s">
        <v>50</v>
      </c>
      <c r="G570">
        <v>3</v>
      </c>
      <c r="H570" t="s">
        <v>336</v>
      </c>
      <c r="I570" t="s">
        <v>736</v>
      </c>
      <c r="J570" t="s">
        <v>366</v>
      </c>
      <c r="K570">
        <v>2</v>
      </c>
      <c r="L570" s="52">
        <v>3.2260000705718987E-2</v>
      </c>
      <c r="M570" s="52">
        <v>4.2550001293420792E-2</v>
      </c>
      <c r="N570">
        <v>13</v>
      </c>
      <c r="O570" s="52">
        <v>3.6309998482465737E-2</v>
      </c>
      <c r="P570" s="52">
        <v>5.0390001386404037E-2</v>
      </c>
      <c r="Q570">
        <v>566</v>
      </c>
      <c r="R570" s="52">
        <v>5.3089998662471771E-2</v>
      </c>
      <c r="S570" s="52">
        <v>8.6680002510547638E-2</v>
      </c>
    </row>
    <row r="571" spans="1:19">
      <c r="A571" t="s">
        <v>28</v>
      </c>
      <c r="B571" t="s">
        <v>412</v>
      </c>
      <c r="C571" t="s">
        <v>440</v>
      </c>
      <c r="D571" t="s">
        <v>330</v>
      </c>
      <c r="E571" t="s">
        <v>49</v>
      </c>
      <c r="F571" t="s">
        <v>50</v>
      </c>
      <c r="G571">
        <v>3</v>
      </c>
      <c r="H571" t="s">
        <v>336</v>
      </c>
      <c r="I571" t="s">
        <v>736</v>
      </c>
      <c r="J571" t="s">
        <v>367</v>
      </c>
      <c r="K571">
        <v>2</v>
      </c>
      <c r="L571" s="52">
        <v>3.2260000705718987E-2</v>
      </c>
      <c r="M571" s="52">
        <v>4.2550001293420792E-2</v>
      </c>
      <c r="N571">
        <v>16</v>
      </c>
      <c r="O571" s="52">
        <v>4.4690001755952842E-2</v>
      </c>
      <c r="P571" s="52">
        <v>6.2020000070333481E-2</v>
      </c>
      <c r="Q571">
        <v>367</v>
      </c>
      <c r="R571" s="52">
        <v>3.4419998526573181E-2</v>
      </c>
      <c r="S571" s="52">
        <v>5.6200001388788223E-2</v>
      </c>
    </row>
    <row r="572" spans="1:19">
      <c r="A572" t="s">
        <v>28</v>
      </c>
      <c r="B572" t="s">
        <v>412</v>
      </c>
      <c r="C572" t="s">
        <v>440</v>
      </c>
      <c r="D572" t="s">
        <v>330</v>
      </c>
      <c r="E572" t="s">
        <v>49</v>
      </c>
      <c r="F572" t="s">
        <v>50</v>
      </c>
      <c r="G572">
        <v>3</v>
      </c>
      <c r="H572" t="s">
        <v>336</v>
      </c>
      <c r="I572" t="s">
        <v>736</v>
      </c>
      <c r="J572" t="s">
        <v>368</v>
      </c>
      <c r="K572">
        <v>2</v>
      </c>
      <c r="L572" s="52">
        <v>3.2260000705718987E-2</v>
      </c>
      <c r="M572" s="52">
        <v>4.2550001293420792E-2</v>
      </c>
      <c r="N572">
        <v>7</v>
      </c>
      <c r="O572" s="52">
        <v>1.9549999386072159E-2</v>
      </c>
      <c r="P572" s="52">
        <v>2.7130000293254849E-2</v>
      </c>
      <c r="Q572">
        <v>92</v>
      </c>
      <c r="R572" s="52">
        <v>8.6300000548362732E-3</v>
      </c>
      <c r="S572" s="52">
        <v>1.4089999720454219E-2</v>
      </c>
    </row>
    <row r="573" spans="1:19">
      <c r="A573" t="s">
        <v>28</v>
      </c>
      <c r="B573" t="s">
        <v>412</v>
      </c>
      <c r="C573" t="s">
        <v>440</v>
      </c>
      <c r="D573" t="s">
        <v>330</v>
      </c>
      <c r="E573" t="s">
        <v>49</v>
      </c>
      <c r="F573" t="s">
        <v>50</v>
      </c>
      <c r="G573">
        <v>3</v>
      </c>
      <c r="H573" t="s">
        <v>336</v>
      </c>
      <c r="I573" t="s">
        <v>307</v>
      </c>
      <c r="J573" t="s">
        <v>329</v>
      </c>
      <c r="K573">
        <v>62</v>
      </c>
      <c r="L573" s="52">
        <v>1</v>
      </c>
      <c r="N573">
        <v>356</v>
      </c>
      <c r="O573" s="52">
        <v>0.99440997838973999</v>
      </c>
      <c r="Q573">
        <v>10555</v>
      </c>
      <c r="R573" s="52">
        <v>0.99005997180938721</v>
      </c>
    </row>
    <row r="574" spans="1:19">
      <c r="A574" t="s">
        <v>28</v>
      </c>
      <c r="B574" t="s">
        <v>412</v>
      </c>
      <c r="C574" t="s">
        <v>440</v>
      </c>
      <c r="D574" t="s">
        <v>330</v>
      </c>
      <c r="E574" t="s">
        <v>49</v>
      </c>
      <c r="F574" s="1" t="s">
        <v>50</v>
      </c>
      <c r="G574" s="1">
        <v>3</v>
      </c>
      <c r="H574" s="1" t="s">
        <v>336</v>
      </c>
      <c r="I574" t="s">
        <v>307</v>
      </c>
      <c r="J574" t="s">
        <v>309</v>
      </c>
      <c r="K574">
        <v>0</v>
      </c>
      <c r="L574" s="52">
        <v>0</v>
      </c>
      <c r="N574">
        <v>2</v>
      </c>
      <c r="O574" s="52">
        <v>5.5900001898407936E-3</v>
      </c>
      <c r="Q574">
        <v>106</v>
      </c>
      <c r="R574" s="52">
        <v>9.9400002509355545E-3</v>
      </c>
    </row>
    <row r="575" spans="1:19">
      <c r="A575" t="s">
        <v>28</v>
      </c>
      <c r="B575" t="s">
        <v>412</v>
      </c>
      <c r="C575" t="s">
        <v>440</v>
      </c>
      <c r="D575" t="s">
        <v>330</v>
      </c>
      <c r="E575" t="s">
        <v>49</v>
      </c>
      <c r="F575" t="s">
        <v>50</v>
      </c>
      <c r="G575">
        <v>3</v>
      </c>
      <c r="H575" t="s">
        <v>336</v>
      </c>
      <c r="I575" t="s">
        <v>737</v>
      </c>
      <c r="J575" t="s">
        <v>310</v>
      </c>
      <c r="K575">
        <v>18</v>
      </c>
      <c r="L575" s="52">
        <v>0.2903200089931488</v>
      </c>
      <c r="N575">
        <v>106</v>
      </c>
      <c r="O575" s="52">
        <v>0.29609000682830811</v>
      </c>
      <c r="Q575">
        <v>1888</v>
      </c>
      <c r="R575" s="52">
        <v>0.17709000408649439</v>
      </c>
    </row>
    <row r="576" spans="1:19">
      <c r="A576" t="s">
        <v>28</v>
      </c>
      <c r="B576" t="s">
        <v>412</v>
      </c>
      <c r="C576" t="s">
        <v>440</v>
      </c>
      <c r="D576" t="s">
        <v>330</v>
      </c>
      <c r="E576" t="s">
        <v>49</v>
      </c>
      <c r="F576" t="s">
        <v>50</v>
      </c>
      <c r="G576">
        <v>3</v>
      </c>
      <c r="H576" t="s">
        <v>336</v>
      </c>
      <c r="I576" t="s">
        <v>737</v>
      </c>
      <c r="J576" t="s">
        <v>16</v>
      </c>
      <c r="K576">
        <v>12</v>
      </c>
      <c r="L576" s="52">
        <v>0.19355000555515289</v>
      </c>
      <c r="N576">
        <v>60</v>
      </c>
      <c r="O576" s="52">
        <v>0.16760000586509699</v>
      </c>
      <c r="Q576">
        <v>2164</v>
      </c>
      <c r="R576" s="52">
        <v>0.2029799968004227</v>
      </c>
    </row>
    <row r="577" spans="1:19">
      <c r="A577" t="s">
        <v>28</v>
      </c>
      <c r="B577" t="s">
        <v>412</v>
      </c>
      <c r="C577" t="s">
        <v>440</v>
      </c>
      <c r="D577" t="s">
        <v>330</v>
      </c>
      <c r="E577" t="s">
        <v>49</v>
      </c>
      <c r="F577" t="s">
        <v>50</v>
      </c>
      <c r="G577">
        <v>3</v>
      </c>
      <c r="H577" t="s">
        <v>336</v>
      </c>
      <c r="I577" t="s">
        <v>737</v>
      </c>
      <c r="J577" t="s">
        <v>17</v>
      </c>
      <c r="K577">
        <v>13</v>
      </c>
      <c r="L577" s="52">
        <v>0.20968000590801239</v>
      </c>
      <c r="N577">
        <v>67</v>
      </c>
      <c r="O577" s="52">
        <v>0.18715000152587891</v>
      </c>
      <c r="Q577">
        <v>2220</v>
      </c>
      <c r="R577" s="52">
        <v>0.20824000239372251</v>
      </c>
    </row>
    <row r="578" spans="1:19">
      <c r="A578" t="s">
        <v>28</v>
      </c>
      <c r="B578" t="s">
        <v>412</v>
      </c>
      <c r="C578" t="s">
        <v>440</v>
      </c>
      <c r="D578" t="s">
        <v>330</v>
      </c>
      <c r="E578" t="s">
        <v>49</v>
      </c>
      <c r="F578" t="s">
        <v>50</v>
      </c>
      <c r="G578">
        <v>3</v>
      </c>
      <c r="H578" t="s">
        <v>336</v>
      </c>
      <c r="I578" t="s">
        <v>737</v>
      </c>
      <c r="J578" t="s">
        <v>18</v>
      </c>
      <c r="K578">
        <v>13</v>
      </c>
      <c r="L578" s="52">
        <v>0.20968000590801239</v>
      </c>
      <c r="N578">
        <v>75</v>
      </c>
      <c r="O578" s="52">
        <v>0.20949999988079071</v>
      </c>
      <c r="Q578">
        <v>2174</v>
      </c>
      <c r="R578" s="52">
        <v>0.20392000675201419</v>
      </c>
    </row>
    <row r="579" spans="1:19">
      <c r="A579" t="s">
        <v>28</v>
      </c>
      <c r="B579" t="s">
        <v>412</v>
      </c>
      <c r="C579" t="s">
        <v>440</v>
      </c>
      <c r="D579" t="s">
        <v>330</v>
      </c>
      <c r="E579" t="s">
        <v>49</v>
      </c>
      <c r="F579" t="s">
        <v>50</v>
      </c>
      <c r="G579">
        <v>3</v>
      </c>
      <c r="H579" t="s">
        <v>336</v>
      </c>
      <c r="I579" t="s">
        <v>737</v>
      </c>
      <c r="J579" t="s">
        <v>311</v>
      </c>
      <c r="K579">
        <v>6</v>
      </c>
      <c r="L579" s="52">
        <v>9.6770003437995911E-2</v>
      </c>
      <c r="N579">
        <v>50</v>
      </c>
      <c r="O579" s="52">
        <v>0.1396600008010864</v>
      </c>
      <c r="Q579">
        <v>2215</v>
      </c>
      <c r="R579" s="52">
        <v>0.20777000486850741</v>
      </c>
    </row>
    <row r="580" spans="1:19">
      <c r="A580" t="s">
        <v>28</v>
      </c>
      <c r="B580" t="s">
        <v>412</v>
      </c>
      <c r="C580" t="s">
        <v>440</v>
      </c>
      <c r="D580" t="s">
        <v>330</v>
      </c>
      <c r="E580" t="s">
        <v>49</v>
      </c>
      <c r="F580" t="s">
        <v>50</v>
      </c>
      <c r="G580">
        <v>3</v>
      </c>
      <c r="H580" t="s">
        <v>336</v>
      </c>
      <c r="I580" t="s">
        <v>312</v>
      </c>
      <c r="J580" t="s">
        <v>313</v>
      </c>
      <c r="K580">
        <v>38</v>
      </c>
      <c r="L580" s="52">
        <v>0.6129000186920166</v>
      </c>
      <c r="M580" s="52">
        <v>0.6129000186920166</v>
      </c>
      <c r="N580">
        <v>224</v>
      </c>
      <c r="O580" s="52">
        <v>0.62569999694824219</v>
      </c>
      <c r="P580" s="52">
        <v>0.62744998931884766</v>
      </c>
      <c r="Q580">
        <v>6420</v>
      </c>
      <c r="R580" s="52">
        <v>0.60219001770019531</v>
      </c>
      <c r="S580" s="52">
        <v>0.61465001106262207</v>
      </c>
    </row>
    <row r="581" spans="1:19">
      <c r="A581" t="s">
        <v>28</v>
      </c>
      <c r="B581" t="s">
        <v>412</v>
      </c>
      <c r="C581" t="s">
        <v>440</v>
      </c>
      <c r="D581" t="s">
        <v>330</v>
      </c>
      <c r="E581" t="s">
        <v>49</v>
      </c>
      <c r="F581" t="s">
        <v>50</v>
      </c>
      <c r="G581">
        <v>3</v>
      </c>
      <c r="H581" t="s">
        <v>336</v>
      </c>
      <c r="I581" t="s">
        <v>312</v>
      </c>
      <c r="J581" t="s">
        <v>314</v>
      </c>
      <c r="K581">
        <v>8</v>
      </c>
      <c r="L581" s="52">
        <v>0.1290300041437149</v>
      </c>
      <c r="M581" s="52">
        <v>0.1290300041437149</v>
      </c>
      <c r="N581">
        <v>43</v>
      </c>
      <c r="O581" s="52">
        <v>0.120109997689724</v>
      </c>
      <c r="P581" s="52">
        <v>0.120449997484684</v>
      </c>
      <c r="Q581">
        <v>1473</v>
      </c>
      <c r="R581" s="52">
        <v>0.13817000389099121</v>
      </c>
      <c r="S581" s="52">
        <v>0.14101999998092651</v>
      </c>
    </row>
    <row r="582" spans="1:19">
      <c r="A582" t="s">
        <v>28</v>
      </c>
      <c r="B582" t="s">
        <v>412</v>
      </c>
      <c r="C582" t="s">
        <v>440</v>
      </c>
      <c r="D582" t="s">
        <v>330</v>
      </c>
      <c r="E582" t="s">
        <v>49</v>
      </c>
      <c r="F582" t="s">
        <v>50</v>
      </c>
      <c r="G582">
        <v>3</v>
      </c>
      <c r="H582" t="s">
        <v>336</v>
      </c>
      <c r="I582" t="s">
        <v>312</v>
      </c>
      <c r="J582" t="s">
        <v>315</v>
      </c>
      <c r="K582">
        <v>7</v>
      </c>
      <c r="L582" s="52">
        <v>0.1128999963402748</v>
      </c>
      <c r="M582" s="52">
        <v>0.1128999963402748</v>
      </c>
      <c r="N582">
        <v>53</v>
      </c>
      <c r="O582" s="52">
        <v>0.14803999662399289</v>
      </c>
      <c r="P582" s="52">
        <v>0.14846000075340271</v>
      </c>
      <c r="Q582">
        <v>1374</v>
      </c>
      <c r="R582" s="52">
        <v>0.12887999415397641</v>
      </c>
      <c r="S582" s="52">
        <v>0.13154999911785131</v>
      </c>
    </row>
    <row r="583" spans="1:19">
      <c r="A583" t="s">
        <v>28</v>
      </c>
      <c r="B583" t="s">
        <v>412</v>
      </c>
      <c r="C583" t="s">
        <v>440</v>
      </c>
      <c r="D583" t="s">
        <v>330</v>
      </c>
      <c r="E583" t="s">
        <v>49</v>
      </c>
      <c r="F583" t="s">
        <v>50</v>
      </c>
      <c r="G583">
        <v>3</v>
      </c>
      <c r="H583" t="s">
        <v>336</v>
      </c>
      <c r="I583" t="s">
        <v>312</v>
      </c>
      <c r="J583" t="s">
        <v>373</v>
      </c>
      <c r="K583">
        <v>0</v>
      </c>
      <c r="L583" s="52">
        <v>0</v>
      </c>
      <c r="N583">
        <v>1</v>
      </c>
      <c r="O583" s="52">
        <v>2.79000005684793E-3</v>
      </c>
      <c r="Q583">
        <v>216</v>
      </c>
      <c r="R583" s="52">
        <v>2.0260000601410869E-2</v>
      </c>
    </row>
    <row r="584" spans="1:19">
      <c r="A584" t="s">
        <v>28</v>
      </c>
      <c r="B584" t="s">
        <v>412</v>
      </c>
      <c r="C584" t="s">
        <v>440</v>
      </c>
      <c r="D584" t="s">
        <v>330</v>
      </c>
      <c r="E584" t="s">
        <v>49</v>
      </c>
      <c r="F584" t="s">
        <v>50</v>
      </c>
      <c r="G584">
        <v>3</v>
      </c>
      <c r="H584" t="s">
        <v>336</v>
      </c>
      <c r="I584" t="s">
        <v>312</v>
      </c>
      <c r="J584" t="s">
        <v>316</v>
      </c>
      <c r="K584">
        <v>9</v>
      </c>
      <c r="L584" s="52">
        <v>0.1451600044965744</v>
      </c>
      <c r="M584" s="52">
        <v>0.1451600044965744</v>
      </c>
      <c r="N584">
        <v>37</v>
      </c>
      <c r="O584" s="52">
        <v>0.1033499985933304</v>
      </c>
      <c r="P584" s="52">
        <v>0.10363999754190439</v>
      </c>
      <c r="Q584">
        <v>1178</v>
      </c>
      <c r="R584" s="52">
        <v>0.1105000004172325</v>
      </c>
      <c r="S584" s="52">
        <v>0.1127799972891808</v>
      </c>
    </row>
    <row r="585" spans="1:19">
      <c r="A585" t="s">
        <v>28</v>
      </c>
      <c r="B585" t="s">
        <v>412</v>
      </c>
      <c r="C585" t="s">
        <v>440</v>
      </c>
      <c r="D585" t="s">
        <v>330</v>
      </c>
      <c r="E585" t="s">
        <v>51</v>
      </c>
      <c r="F585" t="s">
        <v>52</v>
      </c>
      <c r="G585">
        <v>10</v>
      </c>
      <c r="H585" t="s">
        <v>341</v>
      </c>
      <c r="I585" t="s">
        <v>326</v>
      </c>
      <c r="J585" t="s">
        <v>289</v>
      </c>
      <c r="K585">
        <v>0</v>
      </c>
      <c r="L585" s="52">
        <v>0</v>
      </c>
      <c r="N585">
        <v>2</v>
      </c>
      <c r="O585" s="52">
        <v>3.0199999455362558E-3</v>
      </c>
      <c r="Q585">
        <v>78</v>
      </c>
      <c r="R585" s="52">
        <v>7.3199998587369919E-3</v>
      </c>
    </row>
    <row r="586" spans="1:19">
      <c r="A586" t="s">
        <v>28</v>
      </c>
      <c r="B586" t="s">
        <v>412</v>
      </c>
      <c r="C586" t="s">
        <v>440</v>
      </c>
      <c r="D586" t="s">
        <v>330</v>
      </c>
      <c r="E586" t="s">
        <v>51</v>
      </c>
      <c r="F586" t="s">
        <v>52</v>
      </c>
      <c r="G586">
        <v>10</v>
      </c>
      <c r="H586" t="s">
        <v>341</v>
      </c>
      <c r="I586" t="s">
        <v>326</v>
      </c>
      <c r="J586" t="s">
        <v>290</v>
      </c>
      <c r="K586">
        <v>2</v>
      </c>
      <c r="L586" s="52">
        <v>2.3530000820755959E-2</v>
      </c>
      <c r="N586">
        <v>29</v>
      </c>
      <c r="O586" s="52">
        <v>4.3740000575780869E-2</v>
      </c>
      <c r="Q586">
        <v>542</v>
      </c>
      <c r="R586" s="52">
        <v>5.0840001553297043E-2</v>
      </c>
    </row>
    <row r="587" spans="1:19">
      <c r="A587" t="s">
        <v>28</v>
      </c>
      <c r="B587" t="s">
        <v>412</v>
      </c>
      <c r="C587" t="s">
        <v>440</v>
      </c>
      <c r="D587" t="s">
        <v>330</v>
      </c>
      <c r="E587" t="s">
        <v>51</v>
      </c>
      <c r="F587" t="s">
        <v>52</v>
      </c>
      <c r="G587">
        <v>10</v>
      </c>
      <c r="H587" t="s">
        <v>341</v>
      </c>
      <c r="I587" t="s">
        <v>326</v>
      </c>
      <c r="J587" t="s">
        <v>291</v>
      </c>
      <c r="K587">
        <v>16</v>
      </c>
      <c r="L587" s="52">
        <v>0.1882400065660477</v>
      </c>
      <c r="N587">
        <v>76</v>
      </c>
      <c r="O587" s="52">
        <v>0.11462999880313871</v>
      </c>
      <c r="Q587">
        <v>1332</v>
      </c>
      <c r="R587" s="52">
        <v>0.124940000474453</v>
      </c>
    </row>
    <row r="588" spans="1:19">
      <c r="A588" t="s">
        <v>28</v>
      </c>
      <c r="B588" t="s">
        <v>412</v>
      </c>
      <c r="C588" t="s">
        <v>440</v>
      </c>
      <c r="D588" t="s">
        <v>330</v>
      </c>
      <c r="E588" t="s">
        <v>51</v>
      </c>
      <c r="F588" t="s">
        <v>52</v>
      </c>
      <c r="G588">
        <v>10</v>
      </c>
      <c r="H588" t="s">
        <v>341</v>
      </c>
      <c r="I588" t="s">
        <v>326</v>
      </c>
      <c r="J588" t="s">
        <v>292</v>
      </c>
      <c r="K588">
        <v>18</v>
      </c>
      <c r="L588" s="52">
        <v>0.21175999939441681</v>
      </c>
      <c r="N588">
        <v>111</v>
      </c>
      <c r="O588" s="52">
        <v>0.16741999983787539</v>
      </c>
      <c r="Q588">
        <v>2022</v>
      </c>
      <c r="R588" s="52">
        <v>0.18965999782085419</v>
      </c>
    </row>
    <row r="589" spans="1:19">
      <c r="A589" t="s">
        <v>28</v>
      </c>
      <c r="B589" t="s">
        <v>412</v>
      </c>
      <c r="C589" t="s">
        <v>440</v>
      </c>
      <c r="D589" t="s">
        <v>330</v>
      </c>
      <c r="E589" t="s">
        <v>51</v>
      </c>
      <c r="F589" t="s">
        <v>52</v>
      </c>
      <c r="G589">
        <v>10</v>
      </c>
      <c r="H589" t="s">
        <v>341</v>
      </c>
      <c r="I589" t="s">
        <v>326</v>
      </c>
      <c r="J589" t="s">
        <v>293</v>
      </c>
      <c r="K589">
        <v>9</v>
      </c>
      <c r="L589" s="52">
        <v>0.1058799996972084</v>
      </c>
      <c r="N589">
        <v>123</v>
      </c>
      <c r="O589" s="52">
        <v>0.1855199933052063</v>
      </c>
      <c r="Q589">
        <v>1958</v>
      </c>
      <c r="R589" s="52">
        <v>0.18366000056266779</v>
      </c>
    </row>
    <row r="590" spans="1:19">
      <c r="A590" t="s">
        <v>28</v>
      </c>
      <c r="B590" t="s">
        <v>412</v>
      </c>
      <c r="C590" t="s">
        <v>440</v>
      </c>
      <c r="D590" t="s">
        <v>330</v>
      </c>
      <c r="E590" t="s">
        <v>51</v>
      </c>
      <c r="F590" t="s">
        <v>52</v>
      </c>
      <c r="G590">
        <v>10</v>
      </c>
      <c r="H590" t="s">
        <v>341</v>
      </c>
      <c r="I590" t="s">
        <v>326</v>
      </c>
      <c r="J590" t="s">
        <v>294</v>
      </c>
      <c r="K590">
        <v>18</v>
      </c>
      <c r="L590" s="52">
        <v>0.21175999939441681</v>
      </c>
      <c r="N590">
        <v>168</v>
      </c>
      <c r="O590" s="52">
        <v>0.25339001417160029</v>
      </c>
      <c r="Q590">
        <v>2528</v>
      </c>
      <c r="R590" s="52">
        <v>0.2371300011873245</v>
      </c>
    </row>
    <row r="591" spans="1:19">
      <c r="A591" t="s">
        <v>28</v>
      </c>
      <c r="B591" t="s">
        <v>412</v>
      </c>
      <c r="C591" t="s">
        <v>440</v>
      </c>
      <c r="D591" t="s">
        <v>330</v>
      </c>
      <c r="E591" t="s">
        <v>51</v>
      </c>
      <c r="F591" t="s">
        <v>52</v>
      </c>
      <c r="G591">
        <v>10</v>
      </c>
      <c r="H591" t="s">
        <v>341</v>
      </c>
      <c r="I591" t="s">
        <v>326</v>
      </c>
      <c r="J591" t="s">
        <v>295</v>
      </c>
      <c r="K591">
        <v>22</v>
      </c>
      <c r="L591" s="52">
        <v>0.25881999731063843</v>
      </c>
      <c r="N591">
        <v>154</v>
      </c>
      <c r="O591" s="52">
        <v>0.2322800010442734</v>
      </c>
      <c r="Q591">
        <v>2201</v>
      </c>
      <c r="R591" s="52">
        <v>0.20645000040531161</v>
      </c>
    </row>
    <row r="592" spans="1:19">
      <c r="A592" t="s">
        <v>28</v>
      </c>
      <c r="B592" t="s">
        <v>412</v>
      </c>
      <c r="C592" t="s">
        <v>440</v>
      </c>
      <c r="D592" t="s">
        <v>330</v>
      </c>
      <c r="E592" t="s">
        <v>51</v>
      </c>
      <c r="F592" t="s">
        <v>52</v>
      </c>
      <c r="G592">
        <v>10</v>
      </c>
      <c r="H592" t="s">
        <v>341</v>
      </c>
      <c r="I592" t="s">
        <v>359</v>
      </c>
      <c r="J592" t="s">
        <v>14</v>
      </c>
      <c r="K592">
        <v>65</v>
      </c>
      <c r="L592" s="52">
        <v>0.76471000909805298</v>
      </c>
      <c r="M592" s="52">
        <v>0.77381002902984619</v>
      </c>
      <c r="N592">
        <v>498</v>
      </c>
      <c r="O592" s="52">
        <v>0.75112998485565186</v>
      </c>
      <c r="P592" s="52">
        <v>0.76262998580932617</v>
      </c>
      <c r="Q592">
        <v>7648</v>
      </c>
      <c r="R592" s="52">
        <v>0.71737998723983765</v>
      </c>
      <c r="S592" s="52">
        <v>0.73221999406814575</v>
      </c>
    </row>
    <row r="593" spans="1:19">
      <c r="A593" t="s">
        <v>28</v>
      </c>
      <c r="B593" t="s">
        <v>412</v>
      </c>
      <c r="C593" t="s">
        <v>440</v>
      </c>
      <c r="D593" t="s">
        <v>330</v>
      </c>
      <c r="E593" t="s">
        <v>51</v>
      </c>
      <c r="F593" t="s">
        <v>52</v>
      </c>
      <c r="G593">
        <v>10</v>
      </c>
      <c r="H593" t="s">
        <v>341</v>
      </c>
      <c r="I593" t="s">
        <v>359</v>
      </c>
      <c r="J593" t="s">
        <v>15</v>
      </c>
      <c r="K593">
        <v>11</v>
      </c>
      <c r="L593" s="52">
        <v>0.12940999865531921</v>
      </c>
      <c r="M593" s="52">
        <v>0.13095000386238101</v>
      </c>
      <c r="N593">
        <v>86</v>
      </c>
      <c r="O593" s="52">
        <v>0.12971000373363489</v>
      </c>
      <c r="P593" s="52">
        <v>0.1316999942064285</v>
      </c>
      <c r="Q593">
        <v>1582</v>
      </c>
      <c r="R593" s="52">
        <v>0.14838999509811401</v>
      </c>
      <c r="S593" s="52">
        <v>0.1514600068330765</v>
      </c>
    </row>
    <row r="594" spans="1:19">
      <c r="A594" t="s">
        <v>28</v>
      </c>
      <c r="B594" t="s">
        <v>412</v>
      </c>
      <c r="C594" t="s">
        <v>440</v>
      </c>
      <c r="D594" t="s">
        <v>330</v>
      </c>
      <c r="E594" t="s">
        <v>51</v>
      </c>
      <c r="F594" s="1" t="s">
        <v>52</v>
      </c>
      <c r="G594" s="1">
        <v>10</v>
      </c>
      <c r="H594" s="1" t="s">
        <v>341</v>
      </c>
      <c r="I594" t="s">
        <v>359</v>
      </c>
      <c r="J594" t="s">
        <v>317</v>
      </c>
      <c r="K594">
        <v>8</v>
      </c>
      <c r="L594" s="52">
        <v>9.4120003283023834E-2</v>
      </c>
      <c r="M594" s="52">
        <v>9.5239996910095215E-2</v>
      </c>
      <c r="N594">
        <v>69</v>
      </c>
      <c r="O594" s="52">
        <v>0.1040700003504753</v>
      </c>
      <c r="P594" s="52">
        <v>0.1056699976325035</v>
      </c>
      <c r="Q594">
        <v>1215</v>
      </c>
      <c r="R594" s="52">
        <v>0.1139699965715408</v>
      </c>
      <c r="S594" s="52">
        <v>0.1163199990987778</v>
      </c>
    </row>
    <row r="595" spans="1:19">
      <c r="A595" t="s">
        <v>28</v>
      </c>
      <c r="B595" t="s">
        <v>412</v>
      </c>
      <c r="C595" t="s">
        <v>440</v>
      </c>
      <c r="D595" t="s">
        <v>330</v>
      </c>
      <c r="E595" t="s">
        <v>51</v>
      </c>
      <c r="F595" t="s">
        <v>52</v>
      </c>
      <c r="G595">
        <v>10</v>
      </c>
      <c r="H595" t="s">
        <v>341</v>
      </c>
      <c r="I595" t="s">
        <v>359</v>
      </c>
      <c r="J595" t="s">
        <v>270</v>
      </c>
      <c r="K595">
        <v>1</v>
      </c>
      <c r="L595" s="52">
        <v>1.1760000139474871E-2</v>
      </c>
      <c r="N595">
        <v>10</v>
      </c>
      <c r="O595" s="52">
        <v>1.5080000273883339E-2</v>
      </c>
      <c r="Q595">
        <v>216</v>
      </c>
      <c r="R595" s="52">
        <v>2.0260000601410869E-2</v>
      </c>
    </row>
    <row r="596" spans="1:19">
      <c r="A596" t="s">
        <v>28</v>
      </c>
      <c r="B596" t="s">
        <v>412</v>
      </c>
      <c r="C596" t="s">
        <v>440</v>
      </c>
      <c r="D596" t="s">
        <v>330</v>
      </c>
      <c r="E596" t="s">
        <v>51</v>
      </c>
      <c r="F596" t="s">
        <v>52</v>
      </c>
      <c r="G596">
        <v>10</v>
      </c>
      <c r="H596" t="s">
        <v>341</v>
      </c>
      <c r="I596" t="s">
        <v>325</v>
      </c>
      <c r="J596" t="s">
        <v>302</v>
      </c>
      <c r="K596">
        <v>19</v>
      </c>
      <c r="L596" s="52">
        <v>0.22352999448776251</v>
      </c>
      <c r="N596">
        <v>183</v>
      </c>
      <c r="O596" s="52">
        <v>0.27601999044418329</v>
      </c>
      <c r="Q596">
        <v>3494</v>
      </c>
      <c r="R596" s="52">
        <v>0.32774001359939581</v>
      </c>
    </row>
    <row r="597" spans="1:19">
      <c r="A597" t="s">
        <v>28</v>
      </c>
      <c r="B597" t="s">
        <v>412</v>
      </c>
      <c r="C597" t="s">
        <v>440</v>
      </c>
      <c r="D597" t="s">
        <v>330</v>
      </c>
      <c r="E597" t="s">
        <v>51</v>
      </c>
      <c r="F597" t="s">
        <v>52</v>
      </c>
      <c r="G597">
        <v>10</v>
      </c>
      <c r="H597" t="s">
        <v>341</v>
      </c>
      <c r="I597" t="s">
        <v>325</v>
      </c>
      <c r="J597" t="s">
        <v>303</v>
      </c>
      <c r="K597">
        <v>33</v>
      </c>
      <c r="L597" s="52">
        <v>0.38824000954627991</v>
      </c>
      <c r="N597">
        <v>226</v>
      </c>
      <c r="O597" s="52">
        <v>0.34086999297142029</v>
      </c>
      <c r="Q597">
        <v>3387</v>
      </c>
      <c r="R597" s="52">
        <v>0.31769999861717219</v>
      </c>
    </row>
    <row r="598" spans="1:19">
      <c r="A598" t="s">
        <v>28</v>
      </c>
      <c r="B598" t="s">
        <v>412</v>
      </c>
      <c r="C598" t="s">
        <v>440</v>
      </c>
      <c r="D598" t="s">
        <v>330</v>
      </c>
      <c r="E598" t="s">
        <v>51</v>
      </c>
      <c r="F598" t="s">
        <v>52</v>
      </c>
      <c r="G598">
        <v>10</v>
      </c>
      <c r="H598" t="s">
        <v>341</v>
      </c>
      <c r="I598" t="s">
        <v>325</v>
      </c>
      <c r="J598" t="s">
        <v>304</v>
      </c>
      <c r="K598">
        <v>33</v>
      </c>
      <c r="L598" s="52">
        <v>0.38824000954627991</v>
      </c>
      <c r="N598">
        <v>254</v>
      </c>
      <c r="O598" s="52">
        <v>0.38310998678207397</v>
      </c>
      <c r="Q598">
        <v>3780</v>
      </c>
      <c r="R598" s="52">
        <v>0.35455998778343201</v>
      </c>
    </row>
    <row r="599" spans="1:19">
      <c r="A599" t="s">
        <v>28</v>
      </c>
      <c r="B599" t="s">
        <v>412</v>
      </c>
      <c r="C599" t="s">
        <v>440</v>
      </c>
      <c r="D599" t="s">
        <v>330</v>
      </c>
      <c r="E599" t="s">
        <v>51</v>
      </c>
      <c r="F599" t="s">
        <v>52</v>
      </c>
      <c r="G599">
        <v>10</v>
      </c>
      <c r="H599" t="s">
        <v>341</v>
      </c>
      <c r="I599" t="s">
        <v>349</v>
      </c>
      <c r="J599" t="s">
        <v>350</v>
      </c>
      <c r="K599">
        <v>5</v>
      </c>
      <c r="L599" s="52">
        <v>5.8820001780986793E-2</v>
      </c>
      <c r="M599" s="52">
        <v>6.0979999601840973E-2</v>
      </c>
      <c r="N599">
        <v>42</v>
      </c>
      <c r="O599" s="52">
        <v>6.3349999487400055E-2</v>
      </c>
      <c r="P599" s="52">
        <v>6.719999760389328E-2</v>
      </c>
      <c r="Q599">
        <v>745</v>
      </c>
      <c r="R599" s="52">
        <v>6.9880001246929169E-2</v>
      </c>
      <c r="S599" s="52">
        <v>8.060000091791153E-2</v>
      </c>
    </row>
    <row r="600" spans="1:19">
      <c r="A600" t="s">
        <v>28</v>
      </c>
      <c r="B600" t="s">
        <v>412</v>
      </c>
      <c r="C600" t="s">
        <v>440</v>
      </c>
      <c r="D600" t="s">
        <v>330</v>
      </c>
      <c r="E600" t="s">
        <v>51</v>
      </c>
      <c r="F600" t="s">
        <v>52</v>
      </c>
      <c r="G600">
        <v>10</v>
      </c>
      <c r="H600" t="s">
        <v>341</v>
      </c>
      <c r="I600" t="s">
        <v>349</v>
      </c>
      <c r="J600" t="s">
        <v>351</v>
      </c>
      <c r="K600">
        <v>59</v>
      </c>
      <c r="L600" s="52">
        <v>0.69411998987197876</v>
      </c>
      <c r="M600" s="52">
        <v>0.71951001882553101</v>
      </c>
      <c r="N600">
        <v>455</v>
      </c>
      <c r="O600" s="52">
        <v>0.68626999855041504</v>
      </c>
      <c r="P600" s="52">
        <v>0.7279999852180481</v>
      </c>
      <c r="Q600">
        <v>5882</v>
      </c>
      <c r="R600" s="52">
        <v>0.55172997713088989</v>
      </c>
      <c r="S600" s="52">
        <v>0.63637000322341919</v>
      </c>
    </row>
    <row r="601" spans="1:19">
      <c r="A601" t="s">
        <v>28</v>
      </c>
      <c r="B601" t="s">
        <v>412</v>
      </c>
      <c r="C601" t="s">
        <v>440</v>
      </c>
      <c r="D601" t="s">
        <v>330</v>
      </c>
      <c r="E601" t="s">
        <v>51</v>
      </c>
      <c r="F601" t="s">
        <v>52</v>
      </c>
      <c r="G601">
        <v>10</v>
      </c>
      <c r="H601" t="s">
        <v>341</v>
      </c>
      <c r="I601" t="s">
        <v>349</v>
      </c>
      <c r="J601" t="s">
        <v>352</v>
      </c>
      <c r="K601">
        <v>0</v>
      </c>
      <c r="L601" s="52">
        <v>0</v>
      </c>
      <c r="M601" s="52">
        <v>0</v>
      </c>
      <c r="N601">
        <v>2</v>
      </c>
      <c r="O601" s="52">
        <v>3.0199999455362558E-3</v>
      </c>
      <c r="P601" s="52">
        <v>3.199999919161201E-3</v>
      </c>
      <c r="Q601">
        <v>19</v>
      </c>
      <c r="R601" s="52">
        <v>1.780000049620867E-3</v>
      </c>
      <c r="S601" s="52">
        <v>2.0600000862032179E-3</v>
      </c>
    </row>
    <row r="602" spans="1:19">
      <c r="A602" t="s">
        <v>28</v>
      </c>
      <c r="B602" t="s">
        <v>412</v>
      </c>
      <c r="C602" t="s">
        <v>440</v>
      </c>
      <c r="D602" t="s">
        <v>330</v>
      </c>
      <c r="E602" t="s">
        <v>51</v>
      </c>
      <c r="F602" t="s">
        <v>52</v>
      </c>
      <c r="G602">
        <v>10</v>
      </c>
      <c r="H602" t="s">
        <v>341</v>
      </c>
      <c r="I602" t="s">
        <v>349</v>
      </c>
      <c r="J602" t="s">
        <v>353</v>
      </c>
      <c r="K602">
        <v>18</v>
      </c>
      <c r="L602" s="52">
        <v>0.21175999939441681</v>
      </c>
      <c r="M602" s="52">
        <v>0.21951000392436981</v>
      </c>
      <c r="N602">
        <v>126</v>
      </c>
      <c r="O602" s="52">
        <v>0.19005000591278079</v>
      </c>
      <c r="P602" s="52">
        <v>0.20160000026226041</v>
      </c>
      <c r="Q602">
        <v>2597</v>
      </c>
      <c r="R602" s="52">
        <v>0.24359999597072601</v>
      </c>
      <c r="S602" s="52">
        <v>0.2809700071811676</v>
      </c>
    </row>
    <row r="603" spans="1:19">
      <c r="A603" t="s">
        <v>28</v>
      </c>
      <c r="B603" t="s">
        <v>412</v>
      </c>
      <c r="C603" t="s">
        <v>440</v>
      </c>
      <c r="D603" t="s">
        <v>330</v>
      </c>
      <c r="E603" t="s">
        <v>51</v>
      </c>
      <c r="F603" t="s">
        <v>52</v>
      </c>
      <c r="G603">
        <v>10</v>
      </c>
      <c r="H603" t="s">
        <v>341</v>
      </c>
      <c r="I603" t="s">
        <v>349</v>
      </c>
      <c r="J603" t="s">
        <v>355</v>
      </c>
      <c r="K603">
        <v>3</v>
      </c>
      <c r="L603" s="52">
        <v>3.5289999097585678E-2</v>
      </c>
      <c r="N603">
        <v>38</v>
      </c>
      <c r="O603" s="52">
        <v>5.7319998741149902E-2</v>
      </c>
      <c r="Q603">
        <v>1418</v>
      </c>
      <c r="R603" s="52">
        <v>0.13300999999046331</v>
      </c>
    </row>
    <row r="604" spans="1:19">
      <c r="A604" t="s">
        <v>28</v>
      </c>
      <c r="B604" t="s">
        <v>412</v>
      </c>
      <c r="C604" t="s">
        <v>440</v>
      </c>
      <c r="D604" t="s">
        <v>330</v>
      </c>
      <c r="E604" t="s">
        <v>51</v>
      </c>
      <c r="F604" t="s">
        <v>52</v>
      </c>
      <c r="G604">
        <v>10</v>
      </c>
      <c r="H604" t="s">
        <v>341</v>
      </c>
      <c r="I604" t="s">
        <v>734</v>
      </c>
      <c r="J604" t="s">
        <v>299</v>
      </c>
      <c r="K604">
        <v>5</v>
      </c>
      <c r="L604" s="52">
        <v>5.8820001780986793E-2</v>
      </c>
      <c r="M604" s="52">
        <v>6.0979999601840973E-2</v>
      </c>
      <c r="N604">
        <v>11</v>
      </c>
      <c r="O604" s="52">
        <v>1.6589999198913571E-2</v>
      </c>
      <c r="P604" s="52">
        <v>1.7300000414252281E-2</v>
      </c>
      <c r="Q604">
        <v>463</v>
      </c>
      <c r="R604" s="52">
        <v>4.343000054359436E-2</v>
      </c>
      <c r="S604" s="52">
        <v>4.6239998191595078E-2</v>
      </c>
    </row>
    <row r="605" spans="1:19">
      <c r="A605" t="s">
        <v>28</v>
      </c>
      <c r="B605" t="s">
        <v>412</v>
      </c>
      <c r="C605" t="s">
        <v>440</v>
      </c>
      <c r="D605" t="s">
        <v>330</v>
      </c>
      <c r="E605" t="s">
        <v>51</v>
      </c>
      <c r="F605" t="s">
        <v>52</v>
      </c>
      <c r="G605">
        <v>10</v>
      </c>
      <c r="H605" t="s">
        <v>341</v>
      </c>
      <c r="I605" t="s">
        <v>734</v>
      </c>
      <c r="J605" t="s">
        <v>300</v>
      </c>
      <c r="K605">
        <v>0</v>
      </c>
      <c r="L605" s="52">
        <v>0</v>
      </c>
      <c r="M605" s="52">
        <v>0</v>
      </c>
      <c r="N605">
        <v>2</v>
      </c>
      <c r="O605" s="52">
        <v>3.0199999455362558E-3</v>
      </c>
      <c r="P605" s="52">
        <v>3.1399999279528861E-3</v>
      </c>
      <c r="Q605">
        <v>331</v>
      </c>
      <c r="R605" s="52">
        <v>3.1050000339746479E-2</v>
      </c>
      <c r="S605" s="52">
        <v>3.3059999346733093E-2</v>
      </c>
    </row>
    <row r="606" spans="1:19">
      <c r="A606" t="s">
        <v>28</v>
      </c>
      <c r="B606" t="s">
        <v>412</v>
      </c>
      <c r="C606" t="s">
        <v>440</v>
      </c>
      <c r="D606" t="s">
        <v>330</v>
      </c>
      <c r="E606" t="s">
        <v>51</v>
      </c>
      <c r="F606" t="s">
        <v>52</v>
      </c>
      <c r="G606">
        <v>10</v>
      </c>
      <c r="H606" t="s">
        <v>341</v>
      </c>
      <c r="I606" t="s">
        <v>734</v>
      </c>
      <c r="J606" t="s">
        <v>269</v>
      </c>
      <c r="K606">
        <v>0</v>
      </c>
      <c r="L606" s="52">
        <v>0</v>
      </c>
      <c r="M606" s="52">
        <v>0</v>
      </c>
      <c r="N606">
        <v>6</v>
      </c>
      <c r="O606" s="52">
        <v>9.0500004589557648E-3</v>
      </c>
      <c r="P606" s="52">
        <v>9.4299996271729469E-3</v>
      </c>
      <c r="Q606">
        <v>91</v>
      </c>
      <c r="R606" s="52">
        <v>8.5399998351931572E-3</v>
      </c>
      <c r="S606" s="52">
        <v>9.089999832212925E-3</v>
      </c>
    </row>
    <row r="607" spans="1:19">
      <c r="A607" t="s">
        <v>28</v>
      </c>
      <c r="B607" t="s">
        <v>412</v>
      </c>
      <c r="C607" t="s">
        <v>440</v>
      </c>
      <c r="D607" t="s">
        <v>330</v>
      </c>
      <c r="E607" t="s">
        <v>51</v>
      </c>
      <c r="F607" t="s">
        <v>52</v>
      </c>
      <c r="G607">
        <v>10</v>
      </c>
      <c r="H607" t="s">
        <v>341</v>
      </c>
      <c r="I607" t="s">
        <v>734</v>
      </c>
      <c r="J607" t="s">
        <v>301</v>
      </c>
      <c r="K607">
        <v>0</v>
      </c>
      <c r="L607" s="52">
        <v>0</v>
      </c>
      <c r="M607" s="52">
        <v>0</v>
      </c>
      <c r="N607">
        <v>5</v>
      </c>
      <c r="O607" s="52">
        <v>7.5400001369416714E-3</v>
      </c>
      <c r="P607" s="52">
        <v>7.8600002452731133E-3</v>
      </c>
      <c r="Q607">
        <v>215</v>
      </c>
      <c r="R607" s="52">
        <v>2.0169999450445179E-2</v>
      </c>
      <c r="S607" s="52">
        <v>2.1469999104738239E-2</v>
      </c>
    </row>
    <row r="608" spans="1:19">
      <c r="A608" t="s">
        <v>28</v>
      </c>
      <c r="B608" t="s">
        <v>412</v>
      </c>
      <c r="C608" t="s">
        <v>440</v>
      </c>
      <c r="D608" t="s">
        <v>330</v>
      </c>
      <c r="E608" t="s">
        <v>51</v>
      </c>
      <c r="F608" t="s">
        <v>52</v>
      </c>
      <c r="G608">
        <v>10</v>
      </c>
      <c r="H608" t="s">
        <v>341</v>
      </c>
      <c r="I608" t="s">
        <v>734</v>
      </c>
      <c r="J608" t="s">
        <v>270</v>
      </c>
      <c r="K608">
        <v>3</v>
      </c>
      <c r="L608" s="52">
        <v>3.5289999097585678E-2</v>
      </c>
      <c r="N608">
        <v>27</v>
      </c>
      <c r="O608" s="52">
        <v>4.0720000863075263E-2</v>
      </c>
      <c r="Q608">
        <v>648</v>
      </c>
      <c r="R608" s="52">
        <v>6.0779999941587448E-2</v>
      </c>
    </row>
    <row r="609" spans="1:19">
      <c r="A609" t="s">
        <v>28</v>
      </c>
      <c r="B609" t="s">
        <v>412</v>
      </c>
      <c r="C609" t="s">
        <v>440</v>
      </c>
      <c r="D609" t="s">
        <v>330</v>
      </c>
      <c r="E609" t="s">
        <v>51</v>
      </c>
      <c r="F609" t="s">
        <v>52</v>
      </c>
      <c r="G609">
        <v>10</v>
      </c>
      <c r="H609" t="s">
        <v>341</v>
      </c>
      <c r="I609" t="s">
        <v>734</v>
      </c>
      <c r="J609" t="s">
        <v>268</v>
      </c>
      <c r="K609">
        <v>77</v>
      </c>
      <c r="L609" s="52">
        <v>0.90587997436523438</v>
      </c>
      <c r="M609" s="52">
        <v>0.93901997804641724</v>
      </c>
      <c r="N609">
        <v>612</v>
      </c>
      <c r="O609" s="52">
        <v>0.92308002710342407</v>
      </c>
      <c r="P609" s="52">
        <v>0.96226000785827637</v>
      </c>
      <c r="Q609">
        <v>8913</v>
      </c>
      <c r="R609" s="52">
        <v>0.83604001998901367</v>
      </c>
      <c r="S609" s="52">
        <v>0.89013999700546265</v>
      </c>
    </row>
    <row r="610" spans="1:19">
      <c r="A610" t="s">
        <v>28</v>
      </c>
      <c r="B610" t="s">
        <v>412</v>
      </c>
      <c r="C610" t="s">
        <v>440</v>
      </c>
      <c r="D610" t="s">
        <v>330</v>
      </c>
      <c r="E610" t="s">
        <v>51</v>
      </c>
      <c r="F610" t="s">
        <v>52</v>
      </c>
      <c r="G610">
        <v>10</v>
      </c>
      <c r="H610" t="s">
        <v>341</v>
      </c>
      <c r="I610" t="s">
        <v>735</v>
      </c>
      <c r="J610" t="s">
        <v>270</v>
      </c>
      <c r="K610">
        <v>85</v>
      </c>
      <c r="L610" s="52">
        <v>1</v>
      </c>
      <c r="N610">
        <v>663</v>
      </c>
      <c r="O610" s="52">
        <v>1</v>
      </c>
      <c r="Q610">
        <v>10661</v>
      </c>
      <c r="R610" s="52">
        <v>1</v>
      </c>
    </row>
    <row r="611" spans="1:19">
      <c r="A611" t="s">
        <v>28</v>
      </c>
      <c r="B611" t="s">
        <v>412</v>
      </c>
      <c r="C611" t="s">
        <v>440</v>
      </c>
      <c r="D611" t="s">
        <v>330</v>
      </c>
      <c r="E611" t="s">
        <v>51</v>
      </c>
      <c r="F611" t="s">
        <v>52</v>
      </c>
      <c r="G611">
        <v>10</v>
      </c>
      <c r="H611" t="s">
        <v>341</v>
      </c>
      <c r="I611" t="s">
        <v>319</v>
      </c>
      <c r="J611" t="s">
        <v>324</v>
      </c>
      <c r="K611">
        <v>3</v>
      </c>
      <c r="L611" s="52">
        <v>3.5289999097585678E-2</v>
      </c>
      <c r="N611">
        <v>38</v>
      </c>
      <c r="O611" s="52">
        <v>5.7319998741149902E-2</v>
      </c>
      <c r="Q611">
        <v>1418</v>
      </c>
      <c r="R611" s="52">
        <v>0.13300999999046331</v>
      </c>
    </row>
    <row r="612" spans="1:19">
      <c r="A612" t="s">
        <v>28</v>
      </c>
      <c r="B612" t="s">
        <v>412</v>
      </c>
      <c r="C612" t="s">
        <v>440</v>
      </c>
      <c r="D612" t="s">
        <v>330</v>
      </c>
      <c r="E612" t="s">
        <v>51</v>
      </c>
      <c r="F612" t="s">
        <v>52</v>
      </c>
      <c r="G612">
        <v>10</v>
      </c>
      <c r="H612" t="s">
        <v>341</v>
      </c>
      <c r="I612" t="s">
        <v>319</v>
      </c>
      <c r="J612" t="s">
        <v>320</v>
      </c>
      <c r="K612">
        <v>0</v>
      </c>
      <c r="L612" s="52">
        <v>0</v>
      </c>
      <c r="M612" s="52">
        <v>0</v>
      </c>
      <c r="N612">
        <v>2</v>
      </c>
      <c r="O612" s="52">
        <v>3.0199999455362558E-3</v>
      </c>
      <c r="P612" s="52">
        <v>3.199999919161201E-3</v>
      </c>
      <c r="Q612">
        <v>19</v>
      </c>
      <c r="R612" s="52">
        <v>1.780000049620867E-3</v>
      </c>
      <c r="S612" s="52">
        <v>2.0600000862032179E-3</v>
      </c>
    </row>
    <row r="613" spans="1:19">
      <c r="A613" t="s">
        <v>28</v>
      </c>
      <c r="B613" t="s">
        <v>412</v>
      </c>
      <c r="C613" t="s">
        <v>440</v>
      </c>
      <c r="D613" t="s">
        <v>330</v>
      </c>
      <c r="E613" t="s">
        <v>51</v>
      </c>
      <c r="F613" t="s">
        <v>52</v>
      </c>
      <c r="G613">
        <v>10</v>
      </c>
      <c r="H613" t="s">
        <v>341</v>
      </c>
      <c r="I613" t="s">
        <v>319</v>
      </c>
      <c r="J613" t="s">
        <v>321</v>
      </c>
      <c r="K613">
        <v>0</v>
      </c>
      <c r="L613" s="52">
        <v>0</v>
      </c>
      <c r="M613" s="52">
        <v>0</v>
      </c>
      <c r="N613">
        <v>15</v>
      </c>
      <c r="O613" s="52">
        <v>2.261999994516373E-2</v>
      </c>
      <c r="P613" s="52">
        <v>2.400000020861626E-2</v>
      </c>
      <c r="Q613">
        <v>380</v>
      </c>
      <c r="R613" s="52">
        <v>3.564000129699707E-2</v>
      </c>
      <c r="S613" s="52">
        <v>4.1110001504421227E-2</v>
      </c>
    </row>
    <row r="614" spans="1:19">
      <c r="A614" t="s">
        <v>28</v>
      </c>
      <c r="B614" t="s">
        <v>412</v>
      </c>
      <c r="C614" t="s">
        <v>440</v>
      </c>
      <c r="D614" t="s">
        <v>330</v>
      </c>
      <c r="E614" t="s">
        <v>51</v>
      </c>
      <c r="F614" t="s">
        <v>52</v>
      </c>
      <c r="G614">
        <v>10</v>
      </c>
      <c r="H614" t="s">
        <v>341</v>
      </c>
      <c r="I614" t="s">
        <v>319</v>
      </c>
      <c r="J614" t="s">
        <v>322</v>
      </c>
      <c r="K614">
        <v>9</v>
      </c>
      <c r="L614" s="52">
        <v>0.1058799996972084</v>
      </c>
      <c r="M614" s="52">
        <v>0.1097600013017654</v>
      </c>
      <c r="N614">
        <v>85</v>
      </c>
      <c r="O614" s="52">
        <v>0.1282099932432175</v>
      </c>
      <c r="P614" s="52">
        <v>0.13600000739097601</v>
      </c>
      <c r="Q614">
        <v>1643</v>
      </c>
      <c r="R614" s="52">
        <v>0.15410999953746801</v>
      </c>
      <c r="S614" s="52">
        <v>0.17776000499725339</v>
      </c>
    </row>
    <row r="615" spans="1:19">
      <c r="A615" t="s">
        <v>28</v>
      </c>
      <c r="B615" t="s">
        <v>412</v>
      </c>
      <c r="C615" t="s">
        <v>440</v>
      </c>
      <c r="D615" t="s">
        <v>330</v>
      </c>
      <c r="E615" t="s">
        <v>51</v>
      </c>
      <c r="F615" t="s">
        <v>52</v>
      </c>
      <c r="G615">
        <v>10</v>
      </c>
      <c r="H615" t="s">
        <v>341</v>
      </c>
      <c r="I615" t="s">
        <v>319</v>
      </c>
      <c r="J615" t="s">
        <v>323</v>
      </c>
      <c r="K615">
        <v>14</v>
      </c>
      <c r="L615" s="52">
        <v>0.16471000015735629</v>
      </c>
      <c r="M615" s="52">
        <v>0.17072999477386469</v>
      </c>
      <c r="N615">
        <v>68</v>
      </c>
      <c r="O615" s="52">
        <v>0.1025599986314774</v>
      </c>
      <c r="P615" s="52">
        <v>0.1088000014424324</v>
      </c>
      <c r="Q615">
        <v>1319</v>
      </c>
      <c r="R615" s="52">
        <v>0.1237199977040291</v>
      </c>
      <c r="S615" s="52">
        <v>0.14270000159740451</v>
      </c>
    </row>
    <row r="616" spans="1:19">
      <c r="A616" t="s">
        <v>28</v>
      </c>
      <c r="B616" t="s">
        <v>412</v>
      </c>
      <c r="C616" t="s">
        <v>440</v>
      </c>
      <c r="D616" t="s">
        <v>330</v>
      </c>
      <c r="E616" t="s">
        <v>51</v>
      </c>
      <c r="F616" t="s">
        <v>52</v>
      </c>
      <c r="G616">
        <v>10</v>
      </c>
      <c r="H616" t="s">
        <v>341</v>
      </c>
      <c r="I616" t="s">
        <v>319</v>
      </c>
      <c r="J616" t="s">
        <v>354</v>
      </c>
      <c r="K616">
        <v>59</v>
      </c>
      <c r="L616" s="52">
        <v>0.69411998987197876</v>
      </c>
      <c r="M616" s="52">
        <v>0.71951001882553101</v>
      </c>
      <c r="N616">
        <v>455</v>
      </c>
      <c r="O616" s="52">
        <v>0.68626999855041504</v>
      </c>
      <c r="P616" s="52">
        <v>0.7279999852180481</v>
      </c>
      <c r="Q616">
        <v>5882</v>
      </c>
      <c r="R616" s="52">
        <v>0.55172997713088989</v>
      </c>
      <c r="S616" s="52">
        <v>0.63637000322341919</v>
      </c>
    </row>
    <row r="617" spans="1:19">
      <c r="A617" t="s">
        <v>28</v>
      </c>
      <c r="B617" t="s">
        <v>412</v>
      </c>
      <c r="C617" t="s">
        <v>440</v>
      </c>
      <c r="D617" t="s">
        <v>330</v>
      </c>
      <c r="E617" t="s">
        <v>51</v>
      </c>
      <c r="F617" t="s">
        <v>52</v>
      </c>
      <c r="G617">
        <v>10</v>
      </c>
      <c r="H617" t="s">
        <v>341</v>
      </c>
      <c r="I617" t="s">
        <v>360</v>
      </c>
      <c r="J617" t="s">
        <v>361</v>
      </c>
      <c r="K617">
        <v>3</v>
      </c>
      <c r="L617" s="52">
        <v>3.5289999097585678E-2</v>
      </c>
      <c r="N617">
        <v>38</v>
      </c>
      <c r="O617" s="52">
        <v>5.7319998741149902E-2</v>
      </c>
      <c r="Q617">
        <v>1418</v>
      </c>
      <c r="R617" s="52">
        <v>0.13300999999046331</v>
      </c>
    </row>
    <row r="618" spans="1:19">
      <c r="A618" t="s">
        <v>28</v>
      </c>
      <c r="B618" t="s">
        <v>412</v>
      </c>
      <c r="C618" t="s">
        <v>440</v>
      </c>
      <c r="D618" t="s">
        <v>330</v>
      </c>
      <c r="E618" t="s">
        <v>51</v>
      </c>
      <c r="F618" t="s">
        <v>52</v>
      </c>
      <c r="G618">
        <v>10</v>
      </c>
      <c r="H618" t="s">
        <v>341</v>
      </c>
      <c r="I618" t="s">
        <v>360</v>
      </c>
      <c r="J618" t="s">
        <v>362</v>
      </c>
      <c r="K618">
        <v>23</v>
      </c>
      <c r="L618" s="52">
        <v>0.27059000730514532</v>
      </c>
      <c r="M618" s="52">
        <v>0.28049001097679138</v>
      </c>
      <c r="N618">
        <v>169</v>
      </c>
      <c r="O618" s="52">
        <v>0.2549000084400177</v>
      </c>
      <c r="P618" s="52">
        <v>0.27039998769760132</v>
      </c>
      <c r="Q618">
        <v>3361</v>
      </c>
      <c r="R618" s="52">
        <v>0.31525999307632452</v>
      </c>
      <c r="S618" s="52">
        <v>0.36362999677658081</v>
      </c>
    </row>
    <row r="619" spans="1:19">
      <c r="A619" t="s">
        <v>28</v>
      </c>
      <c r="B619" t="s">
        <v>412</v>
      </c>
      <c r="C619" t="s">
        <v>440</v>
      </c>
      <c r="D619" t="s">
        <v>330</v>
      </c>
      <c r="E619" t="s">
        <v>51</v>
      </c>
      <c r="F619" s="1" t="s">
        <v>52</v>
      </c>
      <c r="G619" s="1">
        <v>10</v>
      </c>
      <c r="H619" s="1" t="s">
        <v>341</v>
      </c>
      <c r="I619" t="s">
        <v>360</v>
      </c>
      <c r="J619" t="s">
        <v>354</v>
      </c>
      <c r="K619">
        <v>59</v>
      </c>
      <c r="L619" s="52">
        <v>0.69411998987197876</v>
      </c>
      <c r="M619" s="52">
        <v>0.71951001882553101</v>
      </c>
      <c r="N619">
        <v>456</v>
      </c>
      <c r="O619" s="52">
        <v>0.68778002262115479</v>
      </c>
      <c r="P619" s="52">
        <v>0.72960001230239868</v>
      </c>
      <c r="Q619">
        <v>5882</v>
      </c>
      <c r="R619" s="52">
        <v>0.55172997713088989</v>
      </c>
      <c r="S619" s="52">
        <v>0.63637000322341919</v>
      </c>
    </row>
    <row r="620" spans="1:19">
      <c r="A620" t="s">
        <v>28</v>
      </c>
      <c r="B620" t="s">
        <v>412</v>
      </c>
      <c r="C620" t="s">
        <v>440</v>
      </c>
      <c r="D620" t="s">
        <v>330</v>
      </c>
      <c r="E620" t="s">
        <v>51</v>
      </c>
      <c r="F620" t="s">
        <v>52</v>
      </c>
      <c r="G620">
        <v>10</v>
      </c>
      <c r="H620" t="s">
        <v>341</v>
      </c>
      <c r="I620" t="s">
        <v>736</v>
      </c>
      <c r="J620" t="s">
        <v>363</v>
      </c>
      <c r="K620">
        <v>24</v>
      </c>
      <c r="L620" s="52">
        <v>0.28235000371932978</v>
      </c>
      <c r="N620">
        <v>207</v>
      </c>
      <c r="O620" s="52">
        <v>0.3122200071811676</v>
      </c>
      <c r="Q620">
        <v>4131</v>
      </c>
      <c r="R620" s="52">
        <v>0.38749000430107122</v>
      </c>
    </row>
    <row r="621" spans="1:19">
      <c r="A621" t="s">
        <v>28</v>
      </c>
      <c r="B621" t="s">
        <v>412</v>
      </c>
      <c r="C621" t="s">
        <v>440</v>
      </c>
      <c r="D621" t="s">
        <v>330</v>
      </c>
      <c r="E621" t="s">
        <v>51</v>
      </c>
      <c r="F621" t="s">
        <v>52</v>
      </c>
      <c r="G621">
        <v>10</v>
      </c>
      <c r="H621" t="s">
        <v>341</v>
      </c>
      <c r="I621" t="s">
        <v>736</v>
      </c>
      <c r="J621" t="s">
        <v>364</v>
      </c>
      <c r="K621">
        <v>21</v>
      </c>
      <c r="L621" s="52">
        <v>0.24706000089645391</v>
      </c>
      <c r="M621" s="52">
        <v>0.34426000714302057</v>
      </c>
      <c r="N621">
        <v>268</v>
      </c>
      <c r="O621" s="52">
        <v>0.40422001481056208</v>
      </c>
      <c r="P621" s="52">
        <v>0.58771997690200806</v>
      </c>
      <c r="Q621">
        <v>4189</v>
      </c>
      <c r="R621" s="52">
        <v>0.39293000102043152</v>
      </c>
      <c r="S621" s="52">
        <v>0.64149999618530273</v>
      </c>
    </row>
    <row r="622" spans="1:19">
      <c r="A622" t="s">
        <v>28</v>
      </c>
      <c r="B622" t="s">
        <v>412</v>
      </c>
      <c r="C622" t="s">
        <v>440</v>
      </c>
      <c r="D622" t="s">
        <v>330</v>
      </c>
      <c r="E622" t="s">
        <v>51</v>
      </c>
      <c r="F622" t="s">
        <v>52</v>
      </c>
      <c r="G622">
        <v>10</v>
      </c>
      <c r="H622" t="s">
        <v>341</v>
      </c>
      <c r="I622" t="s">
        <v>736</v>
      </c>
      <c r="J622" t="s">
        <v>365</v>
      </c>
      <c r="K622">
        <v>29</v>
      </c>
      <c r="L622" s="52">
        <v>0.34117999672889709</v>
      </c>
      <c r="M622" s="52">
        <v>0.47541001439094538</v>
      </c>
      <c r="N622">
        <v>104</v>
      </c>
      <c r="O622" s="52">
        <v>0.15685999393463129</v>
      </c>
      <c r="P622" s="52">
        <v>0.22807000577449801</v>
      </c>
      <c r="Q622">
        <v>1316</v>
      </c>
      <c r="R622" s="52">
        <v>0.1234399974346161</v>
      </c>
      <c r="S622" s="52">
        <v>0.20152999460697171</v>
      </c>
    </row>
    <row r="623" spans="1:19">
      <c r="A623" t="s">
        <v>28</v>
      </c>
      <c r="B623" t="s">
        <v>412</v>
      </c>
      <c r="C623" t="s">
        <v>440</v>
      </c>
      <c r="D623" t="s">
        <v>330</v>
      </c>
      <c r="E623" t="s">
        <v>51</v>
      </c>
      <c r="F623" t="s">
        <v>52</v>
      </c>
      <c r="G623">
        <v>10</v>
      </c>
      <c r="H623" t="s">
        <v>341</v>
      </c>
      <c r="I623" t="s">
        <v>736</v>
      </c>
      <c r="J623" t="s">
        <v>366</v>
      </c>
      <c r="K623">
        <v>9</v>
      </c>
      <c r="L623" s="52">
        <v>0.1058799996972084</v>
      </c>
      <c r="M623" s="52">
        <v>0.14754000306129461</v>
      </c>
      <c r="N623">
        <v>49</v>
      </c>
      <c r="O623" s="52">
        <v>7.3909997940063477E-2</v>
      </c>
      <c r="P623" s="52">
        <v>0.1074599996209145</v>
      </c>
      <c r="Q623">
        <v>566</v>
      </c>
      <c r="R623" s="52">
        <v>5.3089998662471771E-2</v>
      </c>
      <c r="S623" s="52">
        <v>8.6680002510547638E-2</v>
      </c>
    </row>
    <row r="624" spans="1:19">
      <c r="A624" t="s">
        <v>28</v>
      </c>
      <c r="B624" t="s">
        <v>412</v>
      </c>
      <c r="C624" t="s">
        <v>440</v>
      </c>
      <c r="D624" t="s">
        <v>330</v>
      </c>
      <c r="E624" t="s">
        <v>51</v>
      </c>
      <c r="F624" t="s">
        <v>52</v>
      </c>
      <c r="G624">
        <v>10</v>
      </c>
      <c r="H624" t="s">
        <v>341</v>
      </c>
      <c r="I624" t="s">
        <v>736</v>
      </c>
      <c r="J624" t="s">
        <v>367</v>
      </c>
      <c r="K624">
        <v>2</v>
      </c>
      <c r="L624" s="52">
        <v>2.3530000820755959E-2</v>
      </c>
      <c r="M624" s="52">
        <v>3.2790001481771469E-2</v>
      </c>
      <c r="N624">
        <v>33</v>
      </c>
      <c r="O624" s="52">
        <v>4.9770001322031021E-2</v>
      </c>
      <c r="P624" s="52">
        <v>7.2370000183582306E-2</v>
      </c>
      <c r="Q624">
        <v>367</v>
      </c>
      <c r="R624" s="52">
        <v>3.4419998526573181E-2</v>
      </c>
      <c r="S624" s="52">
        <v>5.6200001388788223E-2</v>
      </c>
    </row>
    <row r="625" spans="1:19">
      <c r="A625" t="s">
        <v>28</v>
      </c>
      <c r="B625" t="s">
        <v>412</v>
      </c>
      <c r="C625" t="s">
        <v>440</v>
      </c>
      <c r="D625" t="s">
        <v>330</v>
      </c>
      <c r="E625" t="s">
        <v>51</v>
      </c>
      <c r="F625" t="s">
        <v>52</v>
      </c>
      <c r="G625">
        <v>10</v>
      </c>
      <c r="H625" t="s">
        <v>341</v>
      </c>
      <c r="I625" t="s">
        <v>736</v>
      </c>
      <c r="J625" t="s">
        <v>368</v>
      </c>
      <c r="K625">
        <v>0</v>
      </c>
      <c r="L625" s="52">
        <v>0</v>
      </c>
      <c r="M625" s="52">
        <v>0</v>
      </c>
      <c r="N625">
        <v>2</v>
      </c>
      <c r="O625" s="52">
        <v>3.0199999455362558E-3</v>
      </c>
      <c r="P625" s="52">
        <v>4.3899999000132084E-3</v>
      </c>
      <c r="Q625">
        <v>92</v>
      </c>
      <c r="R625" s="52">
        <v>8.6300000548362732E-3</v>
      </c>
      <c r="S625" s="52">
        <v>1.4089999720454219E-2</v>
      </c>
    </row>
    <row r="626" spans="1:19">
      <c r="A626" t="s">
        <v>28</v>
      </c>
      <c r="B626" t="s">
        <v>412</v>
      </c>
      <c r="C626" t="s">
        <v>440</v>
      </c>
      <c r="D626" t="s">
        <v>330</v>
      </c>
      <c r="E626" t="s">
        <v>51</v>
      </c>
      <c r="F626" t="s">
        <v>52</v>
      </c>
      <c r="G626">
        <v>10</v>
      </c>
      <c r="H626" t="s">
        <v>341</v>
      </c>
      <c r="I626" t="s">
        <v>307</v>
      </c>
      <c r="J626" t="s">
        <v>329</v>
      </c>
      <c r="K626">
        <v>83</v>
      </c>
      <c r="L626" s="52">
        <v>0.97646999359130859</v>
      </c>
      <c r="N626">
        <v>657</v>
      </c>
      <c r="O626" s="52">
        <v>0.99094998836517334</v>
      </c>
      <c r="Q626">
        <v>10555</v>
      </c>
      <c r="R626" s="52">
        <v>0.99005997180938721</v>
      </c>
    </row>
    <row r="627" spans="1:19">
      <c r="A627" t="s">
        <v>28</v>
      </c>
      <c r="B627" t="s">
        <v>412</v>
      </c>
      <c r="C627" t="s">
        <v>440</v>
      </c>
      <c r="D627" t="s">
        <v>330</v>
      </c>
      <c r="E627" t="s">
        <v>51</v>
      </c>
      <c r="F627" t="s">
        <v>52</v>
      </c>
      <c r="G627">
        <v>10</v>
      </c>
      <c r="H627" t="s">
        <v>341</v>
      </c>
      <c r="I627" t="s">
        <v>307</v>
      </c>
      <c r="J627" t="s">
        <v>309</v>
      </c>
      <c r="K627">
        <v>2</v>
      </c>
      <c r="L627" s="52">
        <v>2.3530000820755959E-2</v>
      </c>
      <c r="N627">
        <v>6</v>
      </c>
      <c r="O627" s="52">
        <v>9.0500004589557648E-3</v>
      </c>
      <c r="Q627">
        <v>106</v>
      </c>
      <c r="R627" s="52">
        <v>9.9400002509355545E-3</v>
      </c>
    </row>
    <row r="628" spans="1:19">
      <c r="A628" t="s">
        <v>28</v>
      </c>
      <c r="B628" t="s">
        <v>412</v>
      </c>
      <c r="C628" t="s">
        <v>440</v>
      </c>
      <c r="D628" t="s">
        <v>330</v>
      </c>
      <c r="E628" t="s">
        <v>51</v>
      </c>
      <c r="F628" t="s">
        <v>52</v>
      </c>
      <c r="G628">
        <v>10</v>
      </c>
      <c r="H628" t="s">
        <v>341</v>
      </c>
      <c r="I628" t="s">
        <v>737</v>
      </c>
      <c r="J628" t="s">
        <v>310</v>
      </c>
      <c r="K628">
        <v>2</v>
      </c>
      <c r="L628" s="52">
        <v>2.3530000820755959E-2</v>
      </c>
      <c r="N628">
        <v>74</v>
      </c>
      <c r="O628" s="52">
        <v>0.11161000281572341</v>
      </c>
      <c r="Q628">
        <v>1888</v>
      </c>
      <c r="R628" s="52">
        <v>0.17709000408649439</v>
      </c>
    </row>
    <row r="629" spans="1:19">
      <c r="A629" t="s">
        <v>28</v>
      </c>
      <c r="B629" t="s">
        <v>412</v>
      </c>
      <c r="C629" t="s">
        <v>440</v>
      </c>
      <c r="D629" t="s">
        <v>330</v>
      </c>
      <c r="E629" t="s">
        <v>51</v>
      </c>
      <c r="F629" t="s">
        <v>52</v>
      </c>
      <c r="G629">
        <v>10</v>
      </c>
      <c r="H629" t="s">
        <v>341</v>
      </c>
      <c r="I629" t="s">
        <v>737</v>
      </c>
      <c r="J629" t="s">
        <v>16</v>
      </c>
      <c r="K629">
        <v>6</v>
      </c>
      <c r="L629" s="52">
        <v>7.0589996874332428E-2</v>
      </c>
      <c r="N629">
        <v>129</v>
      </c>
      <c r="O629" s="52">
        <v>0.19457000494003299</v>
      </c>
      <c r="Q629">
        <v>2164</v>
      </c>
      <c r="R629" s="52">
        <v>0.2029799968004227</v>
      </c>
    </row>
    <row r="630" spans="1:19">
      <c r="A630" t="s">
        <v>28</v>
      </c>
      <c r="B630" t="s">
        <v>412</v>
      </c>
      <c r="C630" t="s">
        <v>440</v>
      </c>
      <c r="D630" t="s">
        <v>330</v>
      </c>
      <c r="E630" t="s">
        <v>51</v>
      </c>
      <c r="F630" t="s">
        <v>52</v>
      </c>
      <c r="G630">
        <v>10</v>
      </c>
      <c r="H630" t="s">
        <v>341</v>
      </c>
      <c r="I630" t="s">
        <v>737</v>
      </c>
      <c r="J630" t="s">
        <v>17</v>
      </c>
      <c r="K630">
        <v>19</v>
      </c>
      <c r="L630" s="52">
        <v>0.22352999448776251</v>
      </c>
      <c r="N630">
        <v>200</v>
      </c>
      <c r="O630" s="52">
        <v>0.30166000127792358</v>
      </c>
      <c r="Q630">
        <v>2220</v>
      </c>
      <c r="R630" s="52">
        <v>0.20824000239372251</v>
      </c>
    </row>
    <row r="631" spans="1:19">
      <c r="A631" t="s">
        <v>28</v>
      </c>
      <c r="B631" t="s">
        <v>412</v>
      </c>
      <c r="C631" t="s">
        <v>440</v>
      </c>
      <c r="D631" t="s">
        <v>330</v>
      </c>
      <c r="E631" t="s">
        <v>51</v>
      </c>
      <c r="F631" t="s">
        <v>52</v>
      </c>
      <c r="G631">
        <v>10</v>
      </c>
      <c r="H631" t="s">
        <v>341</v>
      </c>
      <c r="I631" t="s">
        <v>737</v>
      </c>
      <c r="J631" t="s">
        <v>18</v>
      </c>
      <c r="K631">
        <v>32</v>
      </c>
      <c r="L631" s="52">
        <v>0.37646999955177313</v>
      </c>
      <c r="N631">
        <v>143</v>
      </c>
      <c r="O631" s="52">
        <v>0.2156900018453598</v>
      </c>
      <c r="Q631">
        <v>2174</v>
      </c>
      <c r="R631" s="52">
        <v>0.20392000675201419</v>
      </c>
    </row>
    <row r="632" spans="1:19">
      <c r="A632" t="s">
        <v>28</v>
      </c>
      <c r="B632" t="s">
        <v>412</v>
      </c>
      <c r="C632" t="s">
        <v>440</v>
      </c>
      <c r="D632" t="s">
        <v>330</v>
      </c>
      <c r="E632" t="s">
        <v>51</v>
      </c>
      <c r="F632" t="s">
        <v>52</v>
      </c>
      <c r="G632">
        <v>10</v>
      </c>
      <c r="H632" t="s">
        <v>341</v>
      </c>
      <c r="I632" t="s">
        <v>737</v>
      </c>
      <c r="J632" t="s">
        <v>311</v>
      </c>
      <c r="K632">
        <v>26</v>
      </c>
      <c r="L632" s="52">
        <v>0.30588001012802118</v>
      </c>
      <c r="N632">
        <v>117</v>
      </c>
      <c r="O632" s="52">
        <v>0.1764699965715408</v>
      </c>
      <c r="Q632">
        <v>2215</v>
      </c>
      <c r="R632" s="52">
        <v>0.20777000486850741</v>
      </c>
    </row>
    <row r="633" spans="1:19">
      <c r="A633" t="s">
        <v>28</v>
      </c>
      <c r="B633" t="s">
        <v>412</v>
      </c>
      <c r="C633" t="s">
        <v>440</v>
      </c>
      <c r="D633" t="s">
        <v>330</v>
      </c>
      <c r="E633" t="s">
        <v>51</v>
      </c>
      <c r="F633" t="s">
        <v>52</v>
      </c>
      <c r="G633">
        <v>10</v>
      </c>
      <c r="H633" t="s">
        <v>341</v>
      </c>
      <c r="I633" t="s">
        <v>312</v>
      </c>
      <c r="J633" t="s">
        <v>313</v>
      </c>
      <c r="K633">
        <v>59</v>
      </c>
      <c r="L633" s="52">
        <v>0.69411998987197876</v>
      </c>
      <c r="M633" s="52">
        <v>0.70238000154495239</v>
      </c>
      <c r="N633">
        <v>429</v>
      </c>
      <c r="O633" s="52">
        <v>0.64705997705459595</v>
      </c>
      <c r="P633" s="52">
        <v>0.65697002410888672</v>
      </c>
      <c r="Q633">
        <v>6420</v>
      </c>
      <c r="R633" s="52">
        <v>0.60219001770019531</v>
      </c>
      <c r="S633" s="52">
        <v>0.61465001106262207</v>
      </c>
    </row>
    <row r="634" spans="1:19">
      <c r="A634" t="s">
        <v>28</v>
      </c>
      <c r="B634" t="s">
        <v>412</v>
      </c>
      <c r="C634" t="s">
        <v>440</v>
      </c>
      <c r="D634" t="s">
        <v>330</v>
      </c>
      <c r="E634" t="s">
        <v>51</v>
      </c>
      <c r="F634" t="s">
        <v>52</v>
      </c>
      <c r="G634">
        <v>10</v>
      </c>
      <c r="H634" t="s">
        <v>341</v>
      </c>
      <c r="I634" t="s">
        <v>312</v>
      </c>
      <c r="J634" t="s">
        <v>314</v>
      </c>
      <c r="K634">
        <v>16</v>
      </c>
      <c r="L634" s="52">
        <v>0.1882400065660477</v>
      </c>
      <c r="M634" s="52">
        <v>0.1904799938201904</v>
      </c>
      <c r="N634">
        <v>85</v>
      </c>
      <c r="O634" s="52">
        <v>0.1282099932432175</v>
      </c>
      <c r="P634" s="52">
        <v>0.130170002579689</v>
      </c>
      <c r="Q634">
        <v>1473</v>
      </c>
      <c r="R634" s="52">
        <v>0.13817000389099121</v>
      </c>
      <c r="S634" s="52">
        <v>0.14101999998092651</v>
      </c>
    </row>
    <row r="635" spans="1:19">
      <c r="A635" t="s">
        <v>28</v>
      </c>
      <c r="B635" t="s">
        <v>412</v>
      </c>
      <c r="C635" t="s">
        <v>440</v>
      </c>
      <c r="D635" t="s">
        <v>330</v>
      </c>
      <c r="E635" t="s">
        <v>51</v>
      </c>
      <c r="F635" t="s">
        <v>52</v>
      </c>
      <c r="G635">
        <v>10</v>
      </c>
      <c r="H635" t="s">
        <v>341</v>
      </c>
      <c r="I635" t="s">
        <v>312</v>
      </c>
      <c r="J635" t="s">
        <v>315</v>
      </c>
      <c r="K635">
        <v>2</v>
      </c>
      <c r="L635" s="52">
        <v>2.3530000820755959E-2</v>
      </c>
      <c r="M635" s="52">
        <v>2.38099992275238E-2</v>
      </c>
      <c r="N635">
        <v>73</v>
      </c>
      <c r="O635" s="52">
        <v>0.11010999977588649</v>
      </c>
      <c r="P635" s="52">
        <v>0.1117900013923645</v>
      </c>
      <c r="Q635">
        <v>1374</v>
      </c>
      <c r="R635" s="52">
        <v>0.12887999415397641</v>
      </c>
      <c r="S635" s="52">
        <v>0.13154999911785131</v>
      </c>
    </row>
    <row r="636" spans="1:19">
      <c r="A636" t="s">
        <v>28</v>
      </c>
      <c r="B636" t="s">
        <v>412</v>
      </c>
      <c r="C636" t="s">
        <v>440</v>
      </c>
      <c r="D636" t="s">
        <v>330</v>
      </c>
      <c r="E636" t="s">
        <v>51</v>
      </c>
      <c r="F636" t="s">
        <v>52</v>
      </c>
      <c r="G636">
        <v>10</v>
      </c>
      <c r="H636" t="s">
        <v>341</v>
      </c>
      <c r="I636" t="s">
        <v>312</v>
      </c>
      <c r="J636" t="s">
        <v>373</v>
      </c>
      <c r="K636">
        <v>1</v>
      </c>
      <c r="L636" s="52">
        <v>1.1760000139474871E-2</v>
      </c>
      <c r="N636">
        <v>10</v>
      </c>
      <c r="O636" s="52">
        <v>1.5080000273883339E-2</v>
      </c>
      <c r="Q636">
        <v>216</v>
      </c>
      <c r="R636" s="52">
        <v>2.0260000601410869E-2</v>
      </c>
    </row>
    <row r="637" spans="1:19">
      <c r="A637" t="s">
        <v>28</v>
      </c>
      <c r="B637" t="s">
        <v>412</v>
      </c>
      <c r="C637" t="s">
        <v>440</v>
      </c>
      <c r="D637" t="s">
        <v>330</v>
      </c>
      <c r="E637" t="s">
        <v>51</v>
      </c>
      <c r="F637" t="s">
        <v>52</v>
      </c>
      <c r="G637">
        <v>10</v>
      </c>
      <c r="H637" t="s">
        <v>341</v>
      </c>
      <c r="I637" t="s">
        <v>312</v>
      </c>
      <c r="J637" t="s">
        <v>316</v>
      </c>
      <c r="K637">
        <v>7</v>
      </c>
      <c r="L637" s="52">
        <v>8.2350000739097595E-2</v>
      </c>
      <c r="M637" s="52">
        <v>8.3329997956752777E-2</v>
      </c>
      <c r="N637">
        <v>66</v>
      </c>
      <c r="O637" s="52">
        <v>9.9550001323223114E-2</v>
      </c>
      <c r="P637" s="52">
        <v>0.1010700017213821</v>
      </c>
      <c r="Q637">
        <v>1178</v>
      </c>
      <c r="R637" s="52">
        <v>0.1105000004172325</v>
      </c>
      <c r="S637" s="52">
        <v>0.1127799972891808</v>
      </c>
    </row>
    <row r="638" spans="1:19">
      <c r="A638" t="s">
        <v>28</v>
      </c>
      <c r="B638" t="s">
        <v>412</v>
      </c>
      <c r="C638" t="s">
        <v>440</v>
      </c>
      <c r="D638" t="s">
        <v>330</v>
      </c>
      <c r="E638" t="s">
        <v>53</v>
      </c>
      <c r="F638" t="s">
        <v>54</v>
      </c>
      <c r="G638">
        <v>14</v>
      </c>
      <c r="H638" t="s">
        <v>397</v>
      </c>
      <c r="I638" t="s">
        <v>326</v>
      </c>
      <c r="J638" t="s">
        <v>289</v>
      </c>
      <c r="K638">
        <v>0</v>
      </c>
      <c r="L638" s="52">
        <v>0</v>
      </c>
      <c r="N638">
        <v>7</v>
      </c>
      <c r="O638" s="52">
        <v>1.1989999562501911E-2</v>
      </c>
      <c r="Q638">
        <v>78</v>
      </c>
      <c r="R638" s="52">
        <v>7.3199998587369919E-3</v>
      </c>
    </row>
    <row r="639" spans="1:19">
      <c r="A639" t="s">
        <v>28</v>
      </c>
      <c r="B639" t="s">
        <v>412</v>
      </c>
      <c r="C639" t="s">
        <v>440</v>
      </c>
      <c r="D639" t="s">
        <v>330</v>
      </c>
      <c r="E639" t="s">
        <v>53</v>
      </c>
      <c r="F639" t="s">
        <v>54</v>
      </c>
      <c r="G639">
        <v>14</v>
      </c>
      <c r="H639" t="s">
        <v>397</v>
      </c>
      <c r="I639" t="s">
        <v>326</v>
      </c>
      <c r="J639" t="s">
        <v>290</v>
      </c>
      <c r="K639">
        <v>2</v>
      </c>
      <c r="L639" s="52">
        <v>3.9999999105930328E-2</v>
      </c>
      <c r="N639">
        <v>32</v>
      </c>
      <c r="O639" s="52">
        <v>5.479000136256218E-2</v>
      </c>
      <c r="Q639">
        <v>542</v>
      </c>
      <c r="R639" s="52">
        <v>5.0840001553297043E-2</v>
      </c>
    </row>
    <row r="640" spans="1:19">
      <c r="A640" t="s">
        <v>28</v>
      </c>
      <c r="B640" t="s">
        <v>412</v>
      </c>
      <c r="C640" t="s">
        <v>440</v>
      </c>
      <c r="D640" t="s">
        <v>330</v>
      </c>
      <c r="E640" t="s">
        <v>53</v>
      </c>
      <c r="F640" t="s">
        <v>54</v>
      </c>
      <c r="G640">
        <v>14</v>
      </c>
      <c r="H640" t="s">
        <v>397</v>
      </c>
      <c r="I640" t="s">
        <v>326</v>
      </c>
      <c r="J640" t="s">
        <v>291</v>
      </c>
      <c r="K640">
        <v>10</v>
      </c>
      <c r="L640" s="52">
        <v>0.20000000298023221</v>
      </c>
      <c r="N640">
        <v>102</v>
      </c>
      <c r="O640" s="52">
        <v>0.17465999722480771</v>
      </c>
      <c r="Q640">
        <v>1332</v>
      </c>
      <c r="R640" s="52">
        <v>0.124940000474453</v>
      </c>
    </row>
    <row r="641" spans="1:19">
      <c r="A641" t="s">
        <v>28</v>
      </c>
      <c r="B641" t="s">
        <v>412</v>
      </c>
      <c r="C641" t="s">
        <v>440</v>
      </c>
      <c r="D641" t="s">
        <v>330</v>
      </c>
      <c r="E641" t="s">
        <v>53</v>
      </c>
      <c r="F641" t="s">
        <v>54</v>
      </c>
      <c r="G641">
        <v>14</v>
      </c>
      <c r="H641" t="s">
        <v>397</v>
      </c>
      <c r="I641" t="s">
        <v>326</v>
      </c>
      <c r="J641" t="s">
        <v>292</v>
      </c>
      <c r="K641">
        <v>5</v>
      </c>
      <c r="L641" s="52">
        <v>0.10000000149011611</v>
      </c>
      <c r="N641">
        <v>115</v>
      </c>
      <c r="O641" s="52">
        <v>0.1969199925661087</v>
      </c>
      <c r="Q641">
        <v>2022</v>
      </c>
      <c r="R641" s="52">
        <v>0.18965999782085419</v>
      </c>
    </row>
    <row r="642" spans="1:19">
      <c r="A642" t="s">
        <v>28</v>
      </c>
      <c r="B642" t="s">
        <v>412</v>
      </c>
      <c r="C642" t="s">
        <v>440</v>
      </c>
      <c r="D642" t="s">
        <v>330</v>
      </c>
      <c r="E642" t="s">
        <v>53</v>
      </c>
      <c r="F642" t="s">
        <v>54</v>
      </c>
      <c r="G642">
        <v>14</v>
      </c>
      <c r="H642" t="s">
        <v>397</v>
      </c>
      <c r="I642" t="s">
        <v>326</v>
      </c>
      <c r="J642" t="s">
        <v>293</v>
      </c>
      <c r="K642">
        <v>9</v>
      </c>
      <c r="L642" s="52">
        <v>0.1800000071525574</v>
      </c>
      <c r="N642">
        <v>105</v>
      </c>
      <c r="O642" s="52">
        <v>0.17979000508785251</v>
      </c>
      <c r="Q642">
        <v>1958</v>
      </c>
      <c r="R642" s="52">
        <v>0.18366000056266779</v>
      </c>
    </row>
    <row r="643" spans="1:19">
      <c r="A643" t="s">
        <v>28</v>
      </c>
      <c r="B643" t="s">
        <v>412</v>
      </c>
      <c r="C643" t="s">
        <v>440</v>
      </c>
      <c r="D643" t="s">
        <v>330</v>
      </c>
      <c r="E643" t="s">
        <v>53</v>
      </c>
      <c r="F643" t="s">
        <v>54</v>
      </c>
      <c r="G643">
        <v>14</v>
      </c>
      <c r="H643" t="s">
        <v>397</v>
      </c>
      <c r="I643" t="s">
        <v>326</v>
      </c>
      <c r="J643" t="s">
        <v>294</v>
      </c>
      <c r="K643">
        <v>15</v>
      </c>
      <c r="L643" s="52">
        <v>0.30000001192092901</v>
      </c>
      <c r="N643">
        <v>129</v>
      </c>
      <c r="O643" s="52">
        <v>0.22089000046253199</v>
      </c>
      <c r="Q643">
        <v>2528</v>
      </c>
      <c r="R643" s="52">
        <v>0.2371300011873245</v>
      </c>
    </row>
    <row r="644" spans="1:19">
      <c r="A644" t="s">
        <v>28</v>
      </c>
      <c r="B644" t="s">
        <v>412</v>
      </c>
      <c r="C644" t="s">
        <v>440</v>
      </c>
      <c r="D644" t="s">
        <v>330</v>
      </c>
      <c r="E644" t="s">
        <v>53</v>
      </c>
      <c r="F644" t="s">
        <v>54</v>
      </c>
      <c r="G644">
        <v>14</v>
      </c>
      <c r="H644" t="s">
        <v>397</v>
      </c>
      <c r="I644" t="s">
        <v>326</v>
      </c>
      <c r="J644" t="s">
        <v>295</v>
      </c>
      <c r="K644">
        <v>9</v>
      </c>
      <c r="L644" s="52">
        <v>0.1800000071525574</v>
      </c>
      <c r="N644">
        <v>94</v>
      </c>
      <c r="O644" s="52">
        <v>0.16096000373363489</v>
      </c>
      <c r="Q644">
        <v>2201</v>
      </c>
      <c r="R644" s="52">
        <v>0.20645000040531161</v>
      </c>
    </row>
    <row r="645" spans="1:19">
      <c r="A645" t="s">
        <v>28</v>
      </c>
      <c r="B645" t="s">
        <v>412</v>
      </c>
      <c r="C645" t="s">
        <v>440</v>
      </c>
      <c r="D645" t="s">
        <v>330</v>
      </c>
      <c r="E645" t="s">
        <v>53</v>
      </c>
      <c r="F645" t="s">
        <v>54</v>
      </c>
      <c r="G645">
        <v>14</v>
      </c>
      <c r="H645" t="s">
        <v>397</v>
      </c>
      <c r="I645" t="s">
        <v>359</v>
      </c>
      <c r="J645" t="s">
        <v>14</v>
      </c>
      <c r="K645">
        <v>45</v>
      </c>
      <c r="L645" s="52">
        <v>0.89999997615814209</v>
      </c>
      <c r="M645" s="52">
        <v>0.91837000846862793</v>
      </c>
      <c r="N645">
        <v>431</v>
      </c>
      <c r="O645" s="52">
        <v>0.7380099892616272</v>
      </c>
      <c r="P645" s="52">
        <v>0.74181997776031494</v>
      </c>
      <c r="Q645">
        <v>7648</v>
      </c>
      <c r="R645" s="52">
        <v>0.71737998723983765</v>
      </c>
      <c r="S645" s="52">
        <v>0.73221999406814575</v>
      </c>
    </row>
    <row r="646" spans="1:19">
      <c r="A646" t="s">
        <v>28</v>
      </c>
      <c r="B646" t="s">
        <v>412</v>
      </c>
      <c r="C646" t="s">
        <v>440</v>
      </c>
      <c r="D646" t="s">
        <v>330</v>
      </c>
      <c r="E646" t="s">
        <v>53</v>
      </c>
      <c r="F646" t="s">
        <v>54</v>
      </c>
      <c r="G646">
        <v>14</v>
      </c>
      <c r="H646" t="s">
        <v>397</v>
      </c>
      <c r="I646" t="s">
        <v>359</v>
      </c>
      <c r="J646" t="s">
        <v>15</v>
      </c>
      <c r="K646">
        <v>2</v>
      </c>
      <c r="L646" s="52">
        <v>3.9999999105930328E-2</v>
      </c>
      <c r="M646" s="52">
        <v>4.081999883055687E-2</v>
      </c>
      <c r="N646">
        <v>87</v>
      </c>
      <c r="O646" s="52">
        <v>0.14896999299526209</v>
      </c>
      <c r="P646" s="52">
        <v>0.149739995598793</v>
      </c>
      <c r="Q646">
        <v>1582</v>
      </c>
      <c r="R646" s="52">
        <v>0.14838999509811401</v>
      </c>
      <c r="S646" s="52">
        <v>0.1514600068330765</v>
      </c>
    </row>
    <row r="647" spans="1:19">
      <c r="A647" t="s">
        <v>28</v>
      </c>
      <c r="B647" t="s">
        <v>412</v>
      </c>
      <c r="C647" t="s">
        <v>440</v>
      </c>
      <c r="D647" t="s">
        <v>330</v>
      </c>
      <c r="E647" t="s">
        <v>53</v>
      </c>
      <c r="F647" t="s">
        <v>54</v>
      </c>
      <c r="G647">
        <v>14</v>
      </c>
      <c r="H647" t="s">
        <v>397</v>
      </c>
      <c r="I647" t="s">
        <v>359</v>
      </c>
      <c r="J647" t="s">
        <v>317</v>
      </c>
      <c r="K647">
        <v>2</v>
      </c>
      <c r="L647" s="52">
        <v>3.9999999105930328E-2</v>
      </c>
      <c r="M647" s="52">
        <v>4.081999883055687E-2</v>
      </c>
      <c r="N647">
        <v>63</v>
      </c>
      <c r="O647" s="52">
        <v>0.10787999629974369</v>
      </c>
      <c r="P647" s="52">
        <v>0.1084299981594086</v>
      </c>
      <c r="Q647">
        <v>1215</v>
      </c>
      <c r="R647" s="52">
        <v>0.1139699965715408</v>
      </c>
      <c r="S647" s="52">
        <v>0.1163199990987778</v>
      </c>
    </row>
    <row r="648" spans="1:19">
      <c r="A648" t="s">
        <v>28</v>
      </c>
      <c r="B648" t="s">
        <v>412</v>
      </c>
      <c r="C648" t="s">
        <v>440</v>
      </c>
      <c r="D648" t="s">
        <v>330</v>
      </c>
      <c r="E648" t="s">
        <v>53</v>
      </c>
      <c r="F648" t="s">
        <v>54</v>
      </c>
      <c r="G648">
        <v>14</v>
      </c>
      <c r="H648" t="s">
        <v>397</v>
      </c>
      <c r="I648" t="s">
        <v>359</v>
      </c>
      <c r="J648" t="s">
        <v>270</v>
      </c>
      <c r="K648">
        <v>1</v>
      </c>
      <c r="L648" s="52">
        <v>1.9999999552965161E-2</v>
      </c>
      <c r="N648">
        <v>3</v>
      </c>
      <c r="O648" s="52">
        <v>5.1400000229477882E-3</v>
      </c>
      <c r="Q648">
        <v>216</v>
      </c>
      <c r="R648" s="52">
        <v>2.0260000601410869E-2</v>
      </c>
    </row>
    <row r="649" spans="1:19">
      <c r="A649" t="s">
        <v>28</v>
      </c>
      <c r="B649" t="s">
        <v>412</v>
      </c>
      <c r="C649" t="s">
        <v>440</v>
      </c>
      <c r="D649" t="s">
        <v>330</v>
      </c>
      <c r="E649" t="s">
        <v>53</v>
      </c>
      <c r="F649" t="s">
        <v>54</v>
      </c>
      <c r="G649">
        <v>14</v>
      </c>
      <c r="H649" t="s">
        <v>397</v>
      </c>
      <c r="I649" t="s">
        <v>325</v>
      </c>
      <c r="J649" t="s">
        <v>302</v>
      </c>
      <c r="K649">
        <v>21</v>
      </c>
      <c r="L649" s="52">
        <v>0.41999998688697809</v>
      </c>
      <c r="N649">
        <v>220</v>
      </c>
      <c r="O649" s="52">
        <v>0.37670999765396118</v>
      </c>
      <c r="Q649">
        <v>3494</v>
      </c>
      <c r="R649" s="52">
        <v>0.32774001359939581</v>
      </c>
    </row>
    <row r="650" spans="1:19">
      <c r="A650" t="s">
        <v>28</v>
      </c>
      <c r="B650" t="s">
        <v>412</v>
      </c>
      <c r="C650" t="s">
        <v>440</v>
      </c>
      <c r="D650" t="s">
        <v>330</v>
      </c>
      <c r="E650" t="s">
        <v>53</v>
      </c>
      <c r="F650" t="s">
        <v>54</v>
      </c>
      <c r="G650">
        <v>14</v>
      </c>
      <c r="H650" t="s">
        <v>397</v>
      </c>
      <c r="I650" t="s">
        <v>325</v>
      </c>
      <c r="J650" t="s">
        <v>303</v>
      </c>
      <c r="K650">
        <v>10</v>
      </c>
      <c r="L650" s="52">
        <v>0.20000000298023221</v>
      </c>
      <c r="N650">
        <v>177</v>
      </c>
      <c r="O650" s="52">
        <v>0.3030799925327301</v>
      </c>
      <c r="Q650">
        <v>3387</v>
      </c>
      <c r="R650" s="52">
        <v>0.31769999861717219</v>
      </c>
    </row>
    <row r="651" spans="1:19">
      <c r="A651" t="s">
        <v>28</v>
      </c>
      <c r="B651" t="s">
        <v>412</v>
      </c>
      <c r="C651" t="s">
        <v>440</v>
      </c>
      <c r="D651" t="s">
        <v>330</v>
      </c>
      <c r="E651" t="s">
        <v>53</v>
      </c>
      <c r="F651" t="s">
        <v>54</v>
      </c>
      <c r="G651">
        <v>14</v>
      </c>
      <c r="H651" t="s">
        <v>397</v>
      </c>
      <c r="I651" t="s">
        <v>325</v>
      </c>
      <c r="J651" t="s">
        <v>304</v>
      </c>
      <c r="K651">
        <v>19</v>
      </c>
      <c r="L651" s="52">
        <v>0.37999999523162842</v>
      </c>
      <c r="N651">
        <v>187</v>
      </c>
      <c r="O651" s="52">
        <v>0.32021000981330872</v>
      </c>
      <c r="Q651">
        <v>3780</v>
      </c>
      <c r="R651" s="52">
        <v>0.35455998778343201</v>
      </c>
    </row>
    <row r="652" spans="1:19">
      <c r="A652" t="s">
        <v>28</v>
      </c>
      <c r="B652" t="s">
        <v>412</v>
      </c>
      <c r="C652" t="s">
        <v>440</v>
      </c>
      <c r="D652" t="s">
        <v>330</v>
      </c>
      <c r="E652" t="s">
        <v>53</v>
      </c>
      <c r="F652" t="s">
        <v>54</v>
      </c>
      <c r="G652">
        <v>14</v>
      </c>
      <c r="H652" t="s">
        <v>397</v>
      </c>
      <c r="I652" t="s">
        <v>349</v>
      </c>
      <c r="J652" t="s">
        <v>350</v>
      </c>
      <c r="K652">
        <v>2</v>
      </c>
      <c r="L652" s="52">
        <v>3.9999999105930328E-2</v>
      </c>
      <c r="M652" s="52">
        <v>5.5560000240802758E-2</v>
      </c>
      <c r="N652">
        <v>37</v>
      </c>
      <c r="O652" s="52">
        <v>6.3359998166561127E-2</v>
      </c>
      <c r="P652" s="52">
        <v>9.3670003116130829E-2</v>
      </c>
      <c r="Q652">
        <v>745</v>
      </c>
      <c r="R652" s="52">
        <v>6.9880001246929169E-2</v>
      </c>
      <c r="S652" s="52">
        <v>8.060000091791153E-2</v>
      </c>
    </row>
    <row r="653" spans="1:19">
      <c r="A653" t="s">
        <v>28</v>
      </c>
      <c r="B653" t="s">
        <v>412</v>
      </c>
      <c r="C653" t="s">
        <v>440</v>
      </c>
      <c r="D653" t="s">
        <v>330</v>
      </c>
      <c r="E653" t="s">
        <v>53</v>
      </c>
      <c r="F653" t="s">
        <v>54</v>
      </c>
      <c r="G653">
        <v>14</v>
      </c>
      <c r="H653" t="s">
        <v>397</v>
      </c>
      <c r="I653" t="s">
        <v>349</v>
      </c>
      <c r="J653" t="s">
        <v>351</v>
      </c>
      <c r="K653">
        <v>28</v>
      </c>
      <c r="L653" s="52">
        <v>0.56000000238418579</v>
      </c>
      <c r="M653" s="52">
        <v>0.77777999639511108</v>
      </c>
      <c r="N653">
        <v>251</v>
      </c>
      <c r="O653" s="52">
        <v>0.42978999018669128</v>
      </c>
      <c r="P653" s="52">
        <v>0.63543999195098877</v>
      </c>
      <c r="Q653">
        <v>5882</v>
      </c>
      <c r="R653" s="52">
        <v>0.55172997713088989</v>
      </c>
      <c r="S653" s="52">
        <v>0.63637000322341919</v>
      </c>
    </row>
    <row r="654" spans="1:19">
      <c r="A654" t="s">
        <v>28</v>
      </c>
      <c r="B654" t="s">
        <v>412</v>
      </c>
      <c r="C654" t="s">
        <v>440</v>
      </c>
      <c r="D654" t="s">
        <v>330</v>
      </c>
      <c r="E654" t="s">
        <v>53</v>
      </c>
      <c r="F654" t="s">
        <v>54</v>
      </c>
      <c r="G654">
        <v>14</v>
      </c>
      <c r="H654" t="s">
        <v>397</v>
      </c>
      <c r="I654" t="s">
        <v>349</v>
      </c>
      <c r="J654" t="s">
        <v>352</v>
      </c>
      <c r="K654">
        <v>0</v>
      </c>
      <c r="L654" s="52">
        <v>0</v>
      </c>
      <c r="M654" s="52">
        <v>0</v>
      </c>
      <c r="N654">
        <v>2</v>
      </c>
      <c r="O654" s="52">
        <v>3.4199999645352359E-3</v>
      </c>
      <c r="P654" s="52">
        <v>5.0599998794496059E-3</v>
      </c>
      <c r="Q654">
        <v>19</v>
      </c>
      <c r="R654" s="52">
        <v>1.780000049620867E-3</v>
      </c>
      <c r="S654" s="52">
        <v>2.0600000862032179E-3</v>
      </c>
    </row>
    <row r="655" spans="1:19">
      <c r="A655" t="s">
        <v>28</v>
      </c>
      <c r="B655" t="s">
        <v>412</v>
      </c>
      <c r="C655" t="s">
        <v>440</v>
      </c>
      <c r="D655" t="s">
        <v>330</v>
      </c>
      <c r="E655" t="s">
        <v>53</v>
      </c>
      <c r="F655" t="s">
        <v>54</v>
      </c>
      <c r="G655">
        <v>14</v>
      </c>
      <c r="H655" t="s">
        <v>397</v>
      </c>
      <c r="I655" t="s">
        <v>349</v>
      </c>
      <c r="J655" t="s">
        <v>353</v>
      </c>
      <c r="K655">
        <v>6</v>
      </c>
      <c r="L655" s="52">
        <v>0.119999997317791</v>
      </c>
      <c r="M655" s="52">
        <v>0.1666699945926666</v>
      </c>
      <c r="N655">
        <v>105</v>
      </c>
      <c r="O655" s="52">
        <v>0.17979000508785251</v>
      </c>
      <c r="P655" s="52">
        <v>0.26581999659538269</v>
      </c>
      <c r="Q655">
        <v>2597</v>
      </c>
      <c r="R655" s="52">
        <v>0.24359999597072601</v>
      </c>
      <c r="S655" s="52">
        <v>0.2809700071811676</v>
      </c>
    </row>
    <row r="656" spans="1:19">
      <c r="A656" t="s">
        <v>28</v>
      </c>
      <c r="B656" t="s">
        <v>412</v>
      </c>
      <c r="C656" t="s">
        <v>440</v>
      </c>
      <c r="D656" t="s">
        <v>330</v>
      </c>
      <c r="E656" t="s">
        <v>53</v>
      </c>
      <c r="F656" t="s">
        <v>54</v>
      </c>
      <c r="G656">
        <v>14</v>
      </c>
      <c r="H656" t="s">
        <v>397</v>
      </c>
      <c r="I656" t="s">
        <v>349</v>
      </c>
      <c r="J656" t="s">
        <v>355</v>
      </c>
      <c r="K656">
        <v>14</v>
      </c>
      <c r="L656" s="52">
        <v>0.2800000011920929</v>
      </c>
      <c r="N656">
        <v>189</v>
      </c>
      <c r="O656" s="52">
        <v>0.32363000512123108</v>
      </c>
      <c r="Q656">
        <v>1418</v>
      </c>
      <c r="R656" s="52">
        <v>0.13300999999046331</v>
      </c>
    </row>
    <row r="657" spans="1:19">
      <c r="A657" t="s">
        <v>28</v>
      </c>
      <c r="B657" t="s">
        <v>412</v>
      </c>
      <c r="C657" t="s">
        <v>440</v>
      </c>
      <c r="D657" t="s">
        <v>330</v>
      </c>
      <c r="E657" t="s">
        <v>53</v>
      </c>
      <c r="F657" t="s">
        <v>54</v>
      </c>
      <c r="G657">
        <v>14</v>
      </c>
      <c r="H657" t="s">
        <v>397</v>
      </c>
      <c r="I657" t="s">
        <v>734</v>
      </c>
      <c r="J657" t="s">
        <v>299</v>
      </c>
      <c r="K657">
        <v>2</v>
      </c>
      <c r="L657" s="52">
        <v>3.9999999105930328E-2</v>
      </c>
      <c r="M657" s="52">
        <v>4.2550001293420792E-2</v>
      </c>
      <c r="N657">
        <v>85</v>
      </c>
      <c r="O657" s="52">
        <v>0.14554999768733981</v>
      </c>
      <c r="P657" s="52">
        <v>0.15178999304771421</v>
      </c>
      <c r="Q657">
        <v>463</v>
      </c>
      <c r="R657" s="52">
        <v>4.343000054359436E-2</v>
      </c>
      <c r="S657" s="52">
        <v>4.6239998191595078E-2</v>
      </c>
    </row>
    <row r="658" spans="1:19">
      <c r="A658" t="s">
        <v>28</v>
      </c>
      <c r="B658" t="s">
        <v>412</v>
      </c>
      <c r="C658" t="s">
        <v>440</v>
      </c>
      <c r="D658" t="s">
        <v>330</v>
      </c>
      <c r="E658" t="s">
        <v>53</v>
      </c>
      <c r="F658" t="s">
        <v>54</v>
      </c>
      <c r="G658">
        <v>14</v>
      </c>
      <c r="H658" t="s">
        <v>397</v>
      </c>
      <c r="I658" t="s">
        <v>734</v>
      </c>
      <c r="J658" t="s">
        <v>300</v>
      </c>
      <c r="K658">
        <v>2</v>
      </c>
      <c r="L658" s="52">
        <v>3.9999999105930328E-2</v>
      </c>
      <c r="M658" s="52">
        <v>4.2550001293420792E-2</v>
      </c>
      <c r="N658">
        <v>50</v>
      </c>
      <c r="O658" s="52">
        <v>8.5620000958442688E-2</v>
      </c>
      <c r="P658" s="52">
        <v>8.929000049829483E-2</v>
      </c>
      <c r="Q658">
        <v>331</v>
      </c>
      <c r="R658" s="52">
        <v>3.1050000339746479E-2</v>
      </c>
      <c r="S658" s="52">
        <v>3.3059999346733093E-2</v>
      </c>
    </row>
    <row r="659" spans="1:19">
      <c r="A659" t="s">
        <v>28</v>
      </c>
      <c r="B659" t="s">
        <v>412</v>
      </c>
      <c r="C659" t="s">
        <v>440</v>
      </c>
      <c r="D659" t="s">
        <v>330</v>
      </c>
      <c r="E659" t="s">
        <v>53</v>
      </c>
      <c r="F659" t="s">
        <v>54</v>
      </c>
      <c r="G659">
        <v>14</v>
      </c>
      <c r="H659" t="s">
        <v>397</v>
      </c>
      <c r="I659" t="s">
        <v>734</v>
      </c>
      <c r="J659" t="s">
        <v>269</v>
      </c>
      <c r="K659">
        <v>0</v>
      </c>
      <c r="L659" s="52">
        <v>0</v>
      </c>
      <c r="M659" s="52">
        <v>0</v>
      </c>
      <c r="N659">
        <v>11</v>
      </c>
      <c r="O659" s="52">
        <v>1.8840000033378601E-2</v>
      </c>
      <c r="P659" s="52">
        <v>1.9640000537037849E-2</v>
      </c>
      <c r="Q659">
        <v>91</v>
      </c>
      <c r="R659" s="52">
        <v>8.5399998351931572E-3</v>
      </c>
      <c r="S659" s="52">
        <v>9.089999832212925E-3</v>
      </c>
    </row>
    <row r="660" spans="1:19">
      <c r="A660" t="s">
        <v>28</v>
      </c>
      <c r="B660" t="s">
        <v>412</v>
      </c>
      <c r="C660" t="s">
        <v>440</v>
      </c>
      <c r="D660" t="s">
        <v>330</v>
      </c>
      <c r="E660" t="s">
        <v>53</v>
      </c>
      <c r="F660" t="s">
        <v>54</v>
      </c>
      <c r="G660">
        <v>14</v>
      </c>
      <c r="H660" t="s">
        <v>397</v>
      </c>
      <c r="I660" t="s">
        <v>734</v>
      </c>
      <c r="J660" t="s">
        <v>301</v>
      </c>
      <c r="K660">
        <v>8</v>
      </c>
      <c r="L660" s="52">
        <v>0.15999999642372131</v>
      </c>
      <c r="M660" s="52">
        <v>0.17021000385284421</v>
      </c>
      <c r="N660">
        <v>56</v>
      </c>
      <c r="O660" s="52">
        <v>9.5890000462532043E-2</v>
      </c>
      <c r="P660" s="52">
        <v>0.10000000149011611</v>
      </c>
      <c r="Q660">
        <v>215</v>
      </c>
      <c r="R660" s="52">
        <v>2.0169999450445179E-2</v>
      </c>
      <c r="S660" s="52">
        <v>2.1469999104738239E-2</v>
      </c>
    </row>
    <row r="661" spans="1:19">
      <c r="A661" t="s">
        <v>28</v>
      </c>
      <c r="B661" t="s">
        <v>412</v>
      </c>
      <c r="C661" t="s">
        <v>440</v>
      </c>
      <c r="D661" t="s">
        <v>330</v>
      </c>
      <c r="E661" t="s">
        <v>53</v>
      </c>
      <c r="F661" t="s">
        <v>54</v>
      </c>
      <c r="G661">
        <v>14</v>
      </c>
      <c r="H661" t="s">
        <v>397</v>
      </c>
      <c r="I661" t="s">
        <v>734</v>
      </c>
      <c r="J661" t="s">
        <v>270</v>
      </c>
      <c r="K661">
        <v>3</v>
      </c>
      <c r="L661" s="52">
        <v>5.9999998658895493E-2</v>
      </c>
      <c r="N661">
        <v>24</v>
      </c>
      <c r="O661" s="52">
        <v>4.1099999099969857E-2</v>
      </c>
      <c r="Q661">
        <v>648</v>
      </c>
      <c r="R661" s="52">
        <v>6.0779999941587448E-2</v>
      </c>
    </row>
    <row r="662" spans="1:19">
      <c r="A662" t="s">
        <v>28</v>
      </c>
      <c r="B662" t="s">
        <v>412</v>
      </c>
      <c r="C662" t="s">
        <v>440</v>
      </c>
      <c r="D662" t="s">
        <v>330</v>
      </c>
      <c r="E662" t="s">
        <v>53</v>
      </c>
      <c r="F662" t="s">
        <v>54</v>
      </c>
      <c r="G662">
        <v>14</v>
      </c>
      <c r="H662" t="s">
        <v>397</v>
      </c>
      <c r="I662" t="s">
        <v>734</v>
      </c>
      <c r="J662" t="s">
        <v>268</v>
      </c>
      <c r="K662">
        <v>35</v>
      </c>
      <c r="L662" s="52">
        <v>0.69999998807907104</v>
      </c>
      <c r="M662" s="52">
        <v>0.74467998743057251</v>
      </c>
      <c r="N662">
        <v>358</v>
      </c>
      <c r="O662" s="52">
        <v>0.6130099892616272</v>
      </c>
      <c r="P662" s="52">
        <v>0.6392899751663208</v>
      </c>
      <c r="Q662">
        <v>8913</v>
      </c>
      <c r="R662" s="52">
        <v>0.83604001998901367</v>
      </c>
      <c r="S662" s="52">
        <v>0.89013999700546265</v>
      </c>
    </row>
    <row r="663" spans="1:19">
      <c r="A663" t="s">
        <v>28</v>
      </c>
      <c r="B663" t="s">
        <v>412</v>
      </c>
      <c r="C663" t="s">
        <v>440</v>
      </c>
      <c r="D663" t="s">
        <v>330</v>
      </c>
      <c r="E663" t="s">
        <v>53</v>
      </c>
      <c r="F663" t="s">
        <v>54</v>
      </c>
      <c r="G663">
        <v>14</v>
      </c>
      <c r="H663" t="s">
        <v>397</v>
      </c>
      <c r="I663" t="s">
        <v>735</v>
      </c>
      <c r="J663" t="s">
        <v>270</v>
      </c>
      <c r="K663">
        <v>50</v>
      </c>
      <c r="L663" s="52">
        <v>1</v>
      </c>
      <c r="N663">
        <v>584</v>
      </c>
      <c r="O663" s="52">
        <v>1</v>
      </c>
      <c r="Q663">
        <v>10661</v>
      </c>
      <c r="R663" s="52">
        <v>1</v>
      </c>
    </row>
    <row r="664" spans="1:19">
      <c r="A664" t="s">
        <v>28</v>
      </c>
      <c r="B664" t="s">
        <v>412</v>
      </c>
      <c r="C664" t="s">
        <v>440</v>
      </c>
      <c r="D664" t="s">
        <v>330</v>
      </c>
      <c r="E664" t="s">
        <v>53</v>
      </c>
      <c r="F664" t="s">
        <v>54</v>
      </c>
      <c r="G664">
        <v>14</v>
      </c>
      <c r="H664" t="s">
        <v>397</v>
      </c>
      <c r="I664" t="s">
        <v>319</v>
      </c>
      <c r="J664" t="s">
        <v>324</v>
      </c>
      <c r="K664">
        <v>14</v>
      </c>
      <c r="L664" s="52">
        <v>0.2800000011920929</v>
      </c>
      <c r="N664">
        <v>189</v>
      </c>
      <c r="O664" s="52">
        <v>0.32363000512123108</v>
      </c>
      <c r="Q664">
        <v>1418</v>
      </c>
      <c r="R664" s="52">
        <v>0.13300999999046331</v>
      </c>
    </row>
    <row r="665" spans="1:19">
      <c r="A665" t="s">
        <v>28</v>
      </c>
      <c r="B665" t="s">
        <v>412</v>
      </c>
      <c r="C665" t="s">
        <v>440</v>
      </c>
      <c r="D665" t="s">
        <v>330</v>
      </c>
      <c r="E665" t="s">
        <v>53</v>
      </c>
      <c r="F665" t="s">
        <v>54</v>
      </c>
      <c r="G665">
        <v>14</v>
      </c>
      <c r="H665" t="s">
        <v>397</v>
      </c>
      <c r="I665" t="s">
        <v>319</v>
      </c>
      <c r="J665" t="s">
        <v>320</v>
      </c>
      <c r="K665">
        <v>0</v>
      </c>
      <c r="L665" s="52">
        <v>0</v>
      </c>
      <c r="M665" s="52">
        <v>0</v>
      </c>
      <c r="N665">
        <v>2</v>
      </c>
      <c r="O665" s="52">
        <v>3.4199999645352359E-3</v>
      </c>
      <c r="P665" s="52">
        <v>5.0599998794496059E-3</v>
      </c>
      <c r="Q665">
        <v>19</v>
      </c>
      <c r="R665" s="52">
        <v>1.780000049620867E-3</v>
      </c>
      <c r="S665" s="52">
        <v>2.0600000862032179E-3</v>
      </c>
    </row>
    <row r="666" spans="1:19">
      <c r="A666" t="s">
        <v>28</v>
      </c>
      <c r="B666" t="s">
        <v>412</v>
      </c>
      <c r="C666" t="s">
        <v>440</v>
      </c>
      <c r="D666" t="s">
        <v>330</v>
      </c>
      <c r="E666" t="s">
        <v>53</v>
      </c>
      <c r="F666" t="s">
        <v>54</v>
      </c>
      <c r="G666">
        <v>14</v>
      </c>
      <c r="H666" t="s">
        <v>397</v>
      </c>
      <c r="I666" t="s">
        <v>319</v>
      </c>
      <c r="J666" t="s">
        <v>321</v>
      </c>
      <c r="K666">
        <v>2</v>
      </c>
      <c r="L666" s="52">
        <v>3.9999999105930328E-2</v>
      </c>
      <c r="M666" s="52">
        <v>5.5560000240802758E-2</v>
      </c>
      <c r="N666">
        <v>10</v>
      </c>
      <c r="O666" s="52">
        <v>1.7119999974966049E-2</v>
      </c>
      <c r="P666" s="52">
        <v>2.531999908387661E-2</v>
      </c>
      <c r="Q666">
        <v>380</v>
      </c>
      <c r="R666" s="52">
        <v>3.564000129699707E-2</v>
      </c>
      <c r="S666" s="52">
        <v>4.1110001504421227E-2</v>
      </c>
    </row>
    <row r="667" spans="1:19">
      <c r="A667" t="s">
        <v>28</v>
      </c>
      <c r="B667" t="s">
        <v>412</v>
      </c>
      <c r="C667" t="s">
        <v>440</v>
      </c>
      <c r="D667" t="s">
        <v>330</v>
      </c>
      <c r="E667" t="s">
        <v>53</v>
      </c>
      <c r="F667" t="s">
        <v>54</v>
      </c>
      <c r="G667">
        <v>14</v>
      </c>
      <c r="H667" t="s">
        <v>397</v>
      </c>
      <c r="I667" t="s">
        <v>319</v>
      </c>
      <c r="J667" t="s">
        <v>322</v>
      </c>
      <c r="K667">
        <v>2</v>
      </c>
      <c r="L667" s="52">
        <v>3.9999999105930328E-2</v>
      </c>
      <c r="M667" s="52">
        <v>5.5560000240802758E-2</v>
      </c>
      <c r="N667">
        <v>63</v>
      </c>
      <c r="O667" s="52">
        <v>0.10787999629974369</v>
      </c>
      <c r="P667" s="52">
        <v>0.15949000418186191</v>
      </c>
      <c r="Q667">
        <v>1643</v>
      </c>
      <c r="R667" s="52">
        <v>0.15410999953746801</v>
      </c>
      <c r="S667" s="52">
        <v>0.17776000499725339</v>
      </c>
    </row>
    <row r="668" spans="1:19">
      <c r="A668" t="s">
        <v>28</v>
      </c>
      <c r="B668" t="s">
        <v>412</v>
      </c>
      <c r="C668" t="s">
        <v>440</v>
      </c>
      <c r="D668" t="s">
        <v>330</v>
      </c>
      <c r="E668" t="s">
        <v>53</v>
      </c>
      <c r="F668" t="s">
        <v>54</v>
      </c>
      <c r="G668">
        <v>14</v>
      </c>
      <c r="H668" t="s">
        <v>397</v>
      </c>
      <c r="I668" t="s">
        <v>319</v>
      </c>
      <c r="J668" t="s">
        <v>323</v>
      </c>
      <c r="K668">
        <v>2</v>
      </c>
      <c r="L668" s="52">
        <v>3.9999999105930328E-2</v>
      </c>
      <c r="M668" s="52">
        <v>5.5560000240802758E-2</v>
      </c>
      <c r="N668">
        <v>69</v>
      </c>
      <c r="O668" s="52">
        <v>0.1181500032544136</v>
      </c>
      <c r="P668" s="52">
        <v>0.17467999458312991</v>
      </c>
      <c r="Q668">
        <v>1319</v>
      </c>
      <c r="R668" s="52">
        <v>0.1237199977040291</v>
      </c>
      <c r="S668" s="52">
        <v>0.14270000159740451</v>
      </c>
    </row>
    <row r="669" spans="1:19">
      <c r="A669" t="s">
        <v>28</v>
      </c>
      <c r="B669" t="s">
        <v>412</v>
      </c>
      <c r="C669" t="s">
        <v>440</v>
      </c>
      <c r="D669" t="s">
        <v>330</v>
      </c>
      <c r="E669" t="s">
        <v>53</v>
      </c>
      <c r="F669" t="s">
        <v>54</v>
      </c>
      <c r="G669">
        <v>14</v>
      </c>
      <c r="H669" t="s">
        <v>397</v>
      </c>
      <c r="I669" t="s">
        <v>319</v>
      </c>
      <c r="J669" t="s">
        <v>354</v>
      </c>
      <c r="K669">
        <v>30</v>
      </c>
      <c r="L669" s="52">
        <v>0.60000002384185791</v>
      </c>
      <c r="M669" s="52">
        <v>0.83332997560501099</v>
      </c>
      <c r="N669">
        <v>251</v>
      </c>
      <c r="O669" s="52">
        <v>0.42978999018669128</v>
      </c>
      <c r="P669" s="52">
        <v>0.63543999195098877</v>
      </c>
      <c r="Q669">
        <v>5882</v>
      </c>
      <c r="R669" s="52">
        <v>0.55172997713088989</v>
      </c>
      <c r="S669" s="52">
        <v>0.63637000322341919</v>
      </c>
    </row>
    <row r="670" spans="1:19">
      <c r="A670" t="s">
        <v>28</v>
      </c>
      <c r="B670" t="s">
        <v>412</v>
      </c>
      <c r="C670" t="s">
        <v>440</v>
      </c>
      <c r="D670" t="s">
        <v>330</v>
      </c>
      <c r="E670" t="s">
        <v>53</v>
      </c>
      <c r="F670" t="s">
        <v>54</v>
      </c>
      <c r="G670">
        <v>14</v>
      </c>
      <c r="H670" t="s">
        <v>397</v>
      </c>
      <c r="I670" t="s">
        <v>360</v>
      </c>
      <c r="J670" t="s">
        <v>361</v>
      </c>
      <c r="K670">
        <v>14</v>
      </c>
      <c r="L670" s="52">
        <v>0.2800000011920929</v>
      </c>
      <c r="N670">
        <v>189</v>
      </c>
      <c r="O670" s="52">
        <v>0.32363000512123108</v>
      </c>
      <c r="Q670">
        <v>1418</v>
      </c>
      <c r="R670" s="52">
        <v>0.13300999999046331</v>
      </c>
    </row>
    <row r="671" spans="1:19">
      <c r="A671" t="s">
        <v>28</v>
      </c>
      <c r="B671" t="s">
        <v>412</v>
      </c>
      <c r="C671" t="s">
        <v>440</v>
      </c>
      <c r="D671" t="s">
        <v>330</v>
      </c>
      <c r="E671" t="s">
        <v>53</v>
      </c>
      <c r="F671" t="s">
        <v>54</v>
      </c>
      <c r="G671">
        <v>14</v>
      </c>
      <c r="H671" t="s">
        <v>397</v>
      </c>
      <c r="I671" t="s">
        <v>360</v>
      </c>
      <c r="J671" t="s">
        <v>362</v>
      </c>
      <c r="K671">
        <v>9</v>
      </c>
      <c r="L671" s="52">
        <v>0.1800000071525574</v>
      </c>
      <c r="M671" s="52">
        <v>0.25</v>
      </c>
      <c r="N671">
        <v>145</v>
      </c>
      <c r="O671" s="52">
        <v>0.24829000234603879</v>
      </c>
      <c r="P671" s="52">
        <v>0.36708998680114752</v>
      </c>
      <c r="Q671">
        <v>3361</v>
      </c>
      <c r="R671" s="52">
        <v>0.31525999307632452</v>
      </c>
      <c r="S671" s="52">
        <v>0.36362999677658081</v>
      </c>
    </row>
    <row r="672" spans="1:19">
      <c r="A672" t="s">
        <v>28</v>
      </c>
      <c r="B672" t="s">
        <v>412</v>
      </c>
      <c r="C672" t="s">
        <v>440</v>
      </c>
      <c r="D672" t="s">
        <v>330</v>
      </c>
      <c r="E672" t="s">
        <v>53</v>
      </c>
      <c r="F672" t="s">
        <v>54</v>
      </c>
      <c r="G672">
        <v>14</v>
      </c>
      <c r="H672" t="s">
        <v>397</v>
      </c>
      <c r="I672" t="s">
        <v>360</v>
      </c>
      <c r="J672" t="s">
        <v>354</v>
      </c>
      <c r="K672">
        <v>27</v>
      </c>
      <c r="L672" s="52">
        <v>0.54000002145767212</v>
      </c>
      <c r="M672" s="52">
        <v>0.75</v>
      </c>
      <c r="N672">
        <v>250</v>
      </c>
      <c r="O672" s="52">
        <v>0.4280799925327301</v>
      </c>
      <c r="P672" s="52">
        <v>0.63291001319885254</v>
      </c>
      <c r="Q672">
        <v>5882</v>
      </c>
      <c r="R672" s="52">
        <v>0.55172997713088989</v>
      </c>
      <c r="S672" s="52">
        <v>0.63637000322341919</v>
      </c>
    </row>
    <row r="673" spans="1:19">
      <c r="A673" t="s">
        <v>28</v>
      </c>
      <c r="B673" t="s">
        <v>412</v>
      </c>
      <c r="C673" t="s">
        <v>440</v>
      </c>
      <c r="D673" t="s">
        <v>330</v>
      </c>
      <c r="E673" t="s">
        <v>53</v>
      </c>
      <c r="F673" t="s">
        <v>54</v>
      </c>
      <c r="G673">
        <v>14</v>
      </c>
      <c r="H673" t="s">
        <v>397</v>
      </c>
      <c r="I673" t="s">
        <v>736</v>
      </c>
      <c r="J673" t="s">
        <v>363</v>
      </c>
      <c r="K673">
        <v>30</v>
      </c>
      <c r="L673" s="52">
        <v>0.60000002384185791</v>
      </c>
      <c r="N673">
        <v>254</v>
      </c>
      <c r="O673" s="52">
        <v>0.43492999672889709</v>
      </c>
      <c r="Q673">
        <v>4131</v>
      </c>
      <c r="R673" s="52">
        <v>0.38749000430107122</v>
      </c>
    </row>
    <row r="674" spans="1:19">
      <c r="A674" t="s">
        <v>28</v>
      </c>
      <c r="B674" t="s">
        <v>412</v>
      </c>
      <c r="C674" t="s">
        <v>440</v>
      </c>
      <c r="D674" t="s">
        <v>330</v>
      </c>
      <c r="E674" t="s">
        <v>53</v>
      </c>
      <c r="F674" t="s">
        <v>54</v>
      </c>
      <c r="G674">
        <v>14</v>
      </c>
      <c r="H674" t="s">
        <v>397</v>
      </c>
      <c r="I674" t="s">
        <v>736</v>
      </c>
      <c r="J674" t="s">
        <v>364</v>
      </c>
      <c r="K674">
        <v>10</v>
      </c>
      <c r="L674" s="52">
        <v>0.20000000298023221</v>
      </c>
      <c r="M674" s="52">
        <v>0.5</v>
      </c>
      <c r="N674">
        <v>207</v>
      </c>
      <c r="O674" s="52">
        <v>0.35444998741149902</v>
      </c>
      <c r="P674" s="52">
        <v>0.62726998329162598</v>
      </c>
      <c r="Q674">
        <v>4189</v>
      </c>
      <c r="R674" s="52">
        <v>0.39293000102043152</v>
      </c>
      <c r="S674" s="52">
        <v>0.64149999618530273</v>
      </c>
    </row>
    <row r="675" spans="1:19">
      <c r="A675" t="s">
        <v>28</v>
      </c>
      <c r="B675" t="s">
        <v>412</v>
      </c>
      <c r="C675" t="s">
        <v>440</v>
      </c>
      <c r="D675" t="s">
        <v>330</v>
      </c>
      <c r="E675" t="s">
        <v>53</v>
      </c>
      <c r="F675" t="s">
        <v>54</v>
      </c>
      <c r="G675">
        <v>14</v>
      </c>
      <c r="H675" t="s">
        <v>397</v>
      </c>
      <c r="I675" t="s">
        <v>736</v>
      </c>
      <c r="J675" t="s">
        <v>365</v>
      </c>
      <c r="K675">
        <v>8</v>
      </c>
      <c r="L675" s="52">
        <v>0.15999999642372131</v>
      </c>
      <c r="M675" s="52">
        <v>0.40000000596046448</v>
      </c>
      <c r="N675">
        <v>81</v>
      </c>
      <c r="O675" s="52">
        <v>0.13869999349117279</v>
      </c>
      <c r="P675" s="52">
        <v>0.24545000493526459</v>
      </c>
      <c r="Q675">
        <v>1316</v>
      </c>
      <c r="R675" s="52">
        <v>0.1234399974346161</v>
      </c>
      <c r="S675" s="52">
        <v>0.20152999460697171</v>
      </c>
    </row>
    <row r="676" spans="1:19">
      <c r="A676" t="s">
        <v>28</v>
      </c>
      <c r="B676" t="s">
        <v>412</v>
      </c>
      <c r="C676" t="s">
        <v>440</v>
      </c>
      <c r="D676" t="s">
        <v>330</v>
      </c>
      <c r="E676" t="s">
        <v>53</v>
      </c>
      <c r="F676" t="s">
        <v>54</v>
      </c>
      <c r="G676">
        <v>14</v>
      </c>
      <c r="H676" t="s">
        <v>397</v>
      </c>
      <c r="I676" t="s">
        <v>736</v>
      </c>
      <c r="J676" t="s">
        <v>366</v>
      </c>
      <c r="K676">
        <v>2</v>
      </c>
      <c r="L676" s="52">
        <v>3.9999999105930328E-2</v>
      </c>
      <c r="M676" s="52">
        <v>0.10000000149011611</v>
      </c>
      <c r="N676">
        <v>29</v>
      </c>
      <c r="O676" s="52">
        <v>4.9660000950098038E-2</v>
      </c>
      <c r="P676" s="52">
        <v>8.7880000472068787E-2</v>
      </c>
      <c r="Q676">
        <v>566</v>
      </c>
      <c r="R676" s="52">
        <v>5.3089998662471771E-2</v>
      </c>
      <c r="S676" s="52">
        <v>8.6680002510547638E-2</v>
      </c>
    </row>
    <row r="677" spans="1:19">
      <c r="A677" t="s">
        <v>28</v>
      </c>
      <c r="B677" t="s">
        <v>412</v>
      </c>
      <c r="C677" t="s">
        <v>440</v>
      </c>
      <c r="D677" t="s">
        <v>330</v>
      </c>
      <c r="E677" t="s">
        <v>53</v>
      </c>
      <c r="F677" t="s">
        <v>54</v>
      </c>
      <c r="G677">
        <v>14</v>
      </c>
      <c r="H677" t="s">
        <v>397</v>
      </c>
      <c r="I677" t="s">
        <v>736</v>
      </c>
      <c r="J677" t="s">
        <v>367</v>
      </c>
      <c r="K677">
        <v>0</v>
      </c>
      <c r="L677" s="52">
        <v>0</v>
      </c>
      <c r="M677" s="52">
        <v>0</v>
      </c>
      <c r="N677">
        <v>11</v>
      </c>
      <c r="O677" s="52">
        <v>1.8840000033378601E-2</v>
      </c>
      <c r="P677" s="52">
        <v>3.3330000936985023E-2</v>
      </c>
      <c r="Q677">
        <v>367</v>
      </c>
      <c r="R677" s="52">
        <v>3.4419998526573181E-2</v>
      </c>
      <c r="S677" s="52">
        <v>5.6200001388788223E-2</v>
      </c>
    </row>
    <row r="678" spans="1:19">
      <c r="A678" t="s">
        <v>28</v>
      </c>
      <c r="B678" t="s">
        <v>412</v>
      </c>
      <c r="C678" t="s">
        <v>440</v>
      </c>
      <c r="D678" t="s">
        <v>330</v>
      </c>
      <c r="E678" t="s">
        <v>53</v>
      </c>
      <c r="F678" t="s">
        <v>54</v>
      </c>
      <c r="G678">
        <v>14</v>
      </c>
      <c r="H678" t="s">
        <v>397</v>
      </c>
      <c r="I678" t="s">
        <v>736</v>
      </c>
      <c r="J678" t="s">
        <v>368</v>
      </c>
      <c r="K678">
        <v>0</v>
      </c>
      <c r="L678" s="52">
        <v>0</v>
      </c>
      <c r="M678" s="52">
        <v>0</v>
      </c>
      <c r="N678">
        <v>2</v>
      </c>
      <c r="O678" s="52">
        <v>3.4199999645352359E-3</v>
      </c>
      <c r="P678" s="52">
        <v>6.0600000433623791E-3</v>
      </c>
      <c r="Q678">
        <v>92</v>
      </c>
      <c r="R678" s="52">
        <v>8.6300000548362732E-3</v>
      </c>
      <c r="S678" s="52">
        <v>1.4089999720454219E-2</v>
      </c>
    </row>
    <row r="679" spans="1:19">
      <c r="A679" t="s">
        <v>28</v>
      </c>
      <c r="B679" t="s">
        <v>412</v>
      </c>
      <c r="C679" t="s">
        <v>440</v>
      </c>
      <c r="D679" t="s">
        <v>330</v>
      </c>
      <c r="E679" t="s">
        <v>53</v>
      </c>
      <c r="F679" t="s">
        <v>54</v>
      </c>
      <c r="G679">
        <v>14</v>
      </c>
      <c r="H679" t="s">
        <v>397</v>
      </c>
      <c r="I679" t="s">
        <v>307</v>
      </c>
      <c r="J679" t="s">
        <v>329</v>
      </c>
      <c r="K679">
        <v>48</v>
      </c>
      <c r="L679" s="52">
        <v>0.95999997854232788</v>
      </c>
      <c r="N679">
        <v>578</v>
      </c>
      <c r="O679" s="52">
        <v>0.98973000049591064</v>
      </c>
      <c r="Q679">
        <v>10555</v>
      </c>
      <c r="R679" s="52">
        <v>0.99005997180938721</v>
      </c>
    </row>
    <row r="680" spans="1:19">
      <c r="A680" t="s">
        <v>28</v>
      </c>
      <c r="B680" t="s">
        <v>412</v>
      </c>
      <c r="C680" t="s">
        <v>440</v>
      </c>
      <c r="D680" t="s">
        <v>330</v>
      </c>
      <c r="E680" t="s">
        <v>53</v>
      </c>
      <c r="F680" t="s">
        <v>54</v>
      </c>
      <c r="G680">
        <v>14</v>
      </c>
      <c r="H680" t="s">
        <v>397</v>
      </c>
      <c r="I680" t="s">
        <v>307</v>
      </c>
      <c r="J680" t="s">
        <v>309</v>
      </c>
      <c r="K680">
        <v>2</v>
      </c>
      <c r="L680" s="52">
        <v>3.9999999105930328E-2</v>
      </c>
      <c r="N680">
        <v>6</v>
      </c>
      <c r="O680" s="52">
        <v>1.027000043541193E-2</v>
      </c>
      <c r="Q680">
        <v>106</v>
      </c>
      <c r="R680" s="52">
        <v>9.9400002509355545E-3</v>
      </c>
    </row>
    <row r="681" spans="1:19">
      <c r="A681" t="s">
        <v>28</v>
      </c>
      <c r="B681" t="s">
        <v>412</v>
      </c>
      <c r="C681" t="s">
        <v>440</v>
      </c>
      <c r="D681" t="s">
        <v>330</v>
      </c>
      <c r="E681" t="s">
        <v>53</v>
      </c>
      <c r="F681" t="s">
        <v>54</v>
      </c>
      <c r="G681">
        <v>14</v>
      </c>
      <c r="H681" t="s">
        <v>397</v>
      </c>
      <c r="I681" t="s">
        <v>737</v>
      </c>
      <c r="J681" t="s">
        <v>310</v>
      </c>
      <c r="K681">
        <v>6</v>
      </c>
      <c r="L681" s="52">
        <v>0.119999997317791</v>
      </c>
      <c r="N681">
        <v>60</v>
      </c>
      <c r="O681" s="52">
        <v>0.1027399972081184</v>
      </c>
      <c r="Q681">
        <v>1888</v>
      </c>
      <c r="R681" s="52">
        <v>0.17709000408649439</v>
      </c>
    </row>
    <row r="682" spans="1:19">
      <c r="A682" t="s">
        <v>28</v>
      </c>
      <c r="B682" t="s">
        <v>412</v>
      </c>
      <c r="C682" t="s">
        <v>440</v>
      </c>
      <c r="D682" t="s">
        <v>330</v>
      </c>
      <c r="E682" t="s">
        <v>53</v>
      </c>
      <c r="F682" t="s">
        <v>54</v>
      </c>
      <c r="G682">
        <v>14</v>
      </c>
      <c r="H682" t="s">
        <v>397</v>
      </c>
      <c r="I682" t="s">
        <v>737</v>
      </c>
      <c r="J682" t="s">
        <v>16</v>
      </c>
      <c r="K682">
        <v>14</v>
      </c>
      <c r="L682" s="52">
        <v>0.2800000011920929</v>
      </c>
      <c r="N682">
        <v>133</v>
      </c>
      <c r="O682" s="52">
        <v>0.22774000465869901</v>
      </c>
      <c r="Q682">
        <v>2164</v>
      </c>
      <c r="R682" s="52">
        <v>0.2029799968004227</v>
      </c>
    </row>
    <row r="683" spans="1:19">
      <c r="A683" t="s">
        <v>28</v>
      </c>
      <c r="B683" t="s">
        <v>412</v>
      </c>
      <c r="C683" t="s">
        <v>440</v>
      </c>
      <c r="D683" t="s">
        <v>330</v>
      </c>
      <c r="E683" t="s">
        <v>53</v>
      </c>
      <c r="F683" t="s">
        <v>54</v>
      </c>
      <c r="G683">
        <v>14</v>
      </c>
      <c r="H683" t="s">
        <v>397</v>
      </c>
      <c r="I683" t="s">
        <v>737</v>
      </c>
      <c r="J683" t="s">
        <v>17</v>
      </c>
      <c r="K683">
        <v>13</v>
      </c>
      <c r="L683" s="52">
        <v>0.25999999046325678</v>
      </c>
      <c r="N683">
        <v>152</v>
      </c>
      <c r="O683" s="52">
        <v>0.26026999950408941</v>
      </c>
      <c r="Q683">
        <v>2220</v>
      </c>
      <c r="R683" s="52">
        <v>0.20824000239372251</v>
      </c>
    </row>
    <row r="684" spans="1:19">
      <c r="A684" t="s">
        <v>28</v>
      </c>
      <c r="B684" t="s">
        <v>412</v>
      </c>
      <c r="C684" t="s">
        <v>440</v>
      </c>
      <c r="D684" t="s">
        <v>330</v>
      </c>
      <c r="E684" t="s">
        <v>53</v>
      </c>
      <c r="F684" t="s">
        <v>54</v>
      </c>
      <c r="G684">
        <v>14</v>
      </c>
      <c r="H684" t="s">
        <v>397</v>
      </c>
      <c r="I684" t="s">
        <v>737</v>
      </c>
      <c r="J684" t="s">
        <v>18</v>
      </c>
      <c r="K684">
        <v>5</v>
      </c>
      <c r="L684" s="52">
        <v>0.10000000149011611</v>
      </c>
      <c r="N684">
        <v>123</v>
      </c>
      <c r="O684" s="52">
        <v>0.21062000095844269</v>
      </c>
      <c r="Q684">
        <v>2174</v>
      </c>
      <c r="R684" s="52">
        <v>0.20392000675201419</v>
      </c>
    </row>
    <row r="685" spans="1:19">
      <c r="A685" t="s">
        <v>28</v>
      </c>
      <c r="B685" t="s">
        <v>412</v>
      </c>
      <c r="C685" t="s">
        <v>440</v>
      </c>
      <c r="D685" t="s">
        <v>330</v>
      </c>
      <c r="E685" t="s">
        <v>53</v>
      </c>
      <c r="F685" t="s">
        <v>54</v>
      </c>
      <c r="G685">
        <v>14</v>
      </c>
      <c r="H685" t="s">
        <v>397</v>
      </c>
      <c r="I685" t="s">
        <v>737</v>
      </c>
      <c r="J685" t="s">
        <v>311</v>
      </c>
      <c r="K685">
        <v>12</v>
      </c>
      <c r="L685" s="52">
        <v>0.239999994635582</v>
      </c>
      <c r="N685">
        <v>116</v>
      </c>
      <c r="O685" s="52">
        <v>0.19863000512123111</v>
      </c>
      <c r="Q685">
        <v>2215</v>
      </c>
      <c r="R685" s="52">
        <v>0.20777000486850741</v>
      </c>
    </row>
    <row r="686" spans="1:19">
      <c r="A686" t="s">
        <v>28</v>
      </c>
      <c r="B686" t="s">
        <v>412</v>
      </c>
      <c r="C686" t="s">
        <v>440</v>
      </c>
      <c r="D686" t="s">
        <v>330</v>
      </c>
      <c r="E686" t="s">
        <v>53</v>
      </c>
      <c r="F686" t="s">
        <v>54</v>
      </c>
      <c r="G686">
        <v>14</v>
      </c>
      <c r="H686" t="s">
        <v>397</v>
      </c>
      <c r="I686" t="s">
        <v>312</v>
      </c>
      <c r="J686" t="s">
        <v>313</v>
      </c>
      <c r="K686">
        <v>34</v>
      </c>
      <c r="L686" s="52">
        <v>0.68000000715255737</v>
      </c>
      <c r="M686" s="52">
        <v>0.69388002157211304</v>
      </c>
      <c r="N686">
        <v>353</v>
      </c>
      <c r="O686" s="52">
        <v>0.60444998741149902</v>
      </c>
      <c r="P686" s="52">
        <v>0.60756999254226685</v>
      </c>
      <c r="Q686">
        <v>6420</v>
      </c>
      <c r="R686" s="52">
        <v>0.60219001770019531</v>
      </c>
      <c r="S686" s="52">
        <v>0.61465001106262207</v>
      </c>
    </row>
    <row r="687" spans="1:19">
      <c r="A687" t="s">
        <v>28</v>
      </c>
      <c r="B687" t="s">
        <v>412</v>
      </c>
      <c r="C687" t="s">
        <v>440</v>
      </c>
      <c r="D687" t="s">
        <v>330</v>
      </c>
      <c r="E687" t="s">
        <v>53</v>
      </c>
      <c r="F687" t="s">
        <v>54</v>
      </c>
      <c r="G687">
        <v>14</v>
      </c>
      <c r="H687" t="s">
        <v>397</v>
      </c>
      <c r="I687" t="s">
        <v>312</v>
      </c>
      <c r="J687" t="s">
        <v>314</v>
      </c>
      <c r="K687">
        <v>11</v>
      </c>
      <c r="L687" s="52">
        <v>0.2199999988079071</v>
      </c>
      <c r="M687" s="52">
        <v>0.22449000179767609</v>
      </c>
      <c r="N687">
        <v>99</v>
      </c>
      <c r="O687" s="52">
        <v>0.16952000558376309</v>
      </c>
      <c r="P687" s="52">
        <v>0.1703999936580658</v>
      </c>
      <c r="Q687">
        <v>1473</v>
      </c>
      <c r="R687" s="52">
        <v>0.13817000389099121</v>
      </c>
      <c r="S687" s="52">
        <v>0.14101999998092651</v>
      </c>
    </row>
    <row r="688" spans="1:19">
      <c r="A688" t="s">
        <v>28</v>
      </c>
      <c r="B688" t="s">
        <v>412</v>
      </c>
      <c r="C688" t="s">
        <v>440</v>
      </c>
      <c r="D688" t="s">
        <v>330</v>
      </c>
      <c r="E688" t="s">
        <v>53</v>
      </c>
      <c r="F688" t="s">
        <v>54</v>
      </c>
      <c r="G688">
        <v>14</v>
      </c>
      <c r="H688" t="s">
        <v>397</v>
      </c>
      <c r="I688" t="s">
        <v>312</v>
      </c>
      <c r="J688" t="s">
        <v>315</v>
      </c>
      <c r="K688">
        <v>2</v>
      </c>
      <c r="L688" s="52">
        <v>3.9999999105930328E-2</v>
      </c>
      <c r="M688" s="52">
        <v>4.081999883055687E-2</v>
      </c>
      <c r="N688">
        <v>68</v>
      </c>
      <c r="O688" s="52">
        <v>0.1164399981498718</v>
      </c>
      <c r="P688" s="52">
        <v>0.1170400008559227</v>
      </c>
      <c r="Q688">
        <v>1374</v>
      </c>
      <c r="R688" s="52">
        <v>0.12887999415397641</v>
      </c>
      <c r="S688" s="52">
        <v>0.13154999911785131</v>
      </c>
    </row>
    <row r="689" spans="1:19">
      <c r="A689" t="s">
        <v>28</v>
      </c>
      <c r="B689" t="s">
        <v>412</v>
      </c>
      <c r="C689" t="s">
        <v>440</v>
      </c>
      <c r="D689" t="s">
        <v>330</v>
      </c>
      <c r="E689" t="s">
        <v>53</v>
      </c>
      <c r="F689" t="s">
        <v>54</v>
      </c>
      <c r="G689">
        <v>14</v>
      </c>
      <c r="H689" t="s">
        <v>397</v>
      </c>
      <c r="I689" t="s">
        <v>312</v>
      </c>
      <c r="J689" t="s">
        <v>373</v>
      </c>
      <c r="K689">
        <v>1</v>
      </c>
      <c r="L689" s="52">
        <v>1.9999999552965161E-2</v>
      </c>
      <c r="N689">
        <v>3</v>
      </c>
      <c r="O689" s="52">
        <v>5.1400000229477882E-3</v>
      </c>
      <c r="Q689">
        <v>216</v>
      </c>
      <c r="R689" s="52">
        <v>2.0260000601410869E-2</v>
      </c>
    </row>
    <row r="690" spans="1:19">
      <c r="A690" t="s">
        <v>28</v>
      </c>
      <c r="B690" t="s">
        <v>412</v>
      </c>
      <c r="C690" t="s">
        <v>440</v>
      </c>
      <c r="D690" t="s">
        <v>330</v>
      </c>
      <c r="E690" t="s">
        <v>53</v>
      </c>
      <c r="F690" t="s">
        <v>54</v>
      </c>
      <c r="G690">
        <v>14</v>
      </c>
      <c r="H690" t="s">
        <v>397</v>
      </c>
      <c r="I690" t="s">
        <v>312</v>
      </c>
      <c r="J690" t="s">
        <v>316</v>
      </c>
      <c r="K690">
        <v>2</v>
      </c>
      <c r="L690" s="52">
        <v>3.9999999105930328E-2</v>
      </c>
      <c r="M690" s="52">
        <v>4.081999883055687E-2</v>
      </c>
      <c r="N690">
        <v>61</v>
      </c>
      <c r="O690" s="52">
        <v>0.1044500023126602</v>
      </c>
      <c r="P690" s="52">
        <v>0.10498999804258349</v>
      </c>
      <c r="Q690">
        <v>1178</v>
      </c>
      <c r="R690" s="52">
        <v>0.1105000004172325</v>
      </c>
      <c r="S690" s="52">
        <v>0.1127799972891808</v>
      </c>
    </row>
    <row r="691" spans="1:19">
      <c r="A691" t="s">
        <v>28</v>
      </c>
      <c r="B691" t="s">
        <v>412</v>
      </c>
      <c r="C691" t="s">
        <v>440</v>
      </c>
      <c r="D691" t="s">
        <v>330</v>
      </c>
      <c r="E691" t="s">
        <v>55</v>
      </c>
      <c r="F691" t="s">
        <v>56</v>
      </c>
      <c r="G691">
        <v>7</v>
      </c>
      <c r="H691" t="s">
        <v>342</v>
      </c>
      <c r="I691" t="s">
        <v>326</v>
      </c>
      <c r="J691" t="s">
        <v>289</v>
      </c>
      <c r="K691">
        <v>0</v>
      </c>
      <c r="L691" s="52">
        <v>0</v>
      </c>
      <c r="N691">
        <v>2</v>
      </c>
      <c r="O691" s="52">
        <v>5.7299998588860026E-3</v>
      </c>
      <c r="Q691">
        <v>78</v>
      </c>
      <c r="R691" s="52">
        <v>7.3199998587369919E-3</v>
      </c>
    </row>
    <row r="692" spans="1:19">
      <c r="A692" t="s">
        <v>28</v>
      </c>
      <c r="B692" t="s">
        <v>412</v>
      </c>
      <c r="C692" t="s">
        <v>440</v>
      </c>
      <c r="D692" t="s">
        <v>330</v>
      </c>
      <c r="E692" t="s">
        <v>55</v>
      </c>
      <c r="F692" t="s">
        <v>56</v>
      </c>
      <c r="G692">
        <v>7</v>
      </c>
      <c r="H692" t="s">
        <v>342</v>
      </c>
      <c r="I692" t="s">
        <v>326</v>
      </c>
      <c r="J692" t="s">
        <v>290</v>
      </c>
      <c r="K692">
        <v>0</v>
      </c>
      <c r="L692" s="52">
        <v>0</v>
      </c>
      <c r="N692">
        <v>13</v>
      </c>
      <c r="O692" s="52">
        <v>3.7250000983476639E-2</v>
      </c>
      <c r="Q692">
        <v>542</v>
      </c>
      <c r="R692" s="52">
        <v>5.0840001553297043E-2</v>
      </c>
    </row>
    <row r="693" spans="1:19">
      <c r="A693" t="s">
        <v>28</v>
      </c>
      <c r="B693" t="s">
        <v>412</v>
      </c>
      <c r="C693" t="s">
        <v>440</v>
      </c>
      <c r="D693" t="s">
        <v>330</v>
      </c>
      <c r="E693" t="s">
        <v>55</v>
      </c>
      <c r="F693" t="s">
        <v>56</v>
      </c>
      <c r="G693">
        <v>7</v>
      </c>
      <c r="H693" t="s">
        <v>342</v>
      </c>
      <c r="I693" t="s">
        <v>326</v>
      </c>
      <c r="J693" t="s">
        <v>291</v>
      </c>
      <c r="K693">
        <v>8</v>
      </c>
      <c r="L693" s="52">
        <v>0.13559000194072721</v>
      </c>
      <c r="N693">
        <v>30</v>
      </c>
      <c r="O693" s="52">
        <v>8.596000075340271E-2</v>
      </c>
      <c r="Q693">
        <v>1332</v>
      </c>
      <c r="R693" s="52">
        <v>0.124940000474453</v>
      </c>
    </row>
    <row r="694" spans="1:19">
      <c r="A694" t="s">
        <v>28</v>
      </c>
      <c r="B694" t="s">
        <v>412</v>
      </c>
      <c r="C694" t="s">
        <v>440</v>
      </c>
      <c r="D694" t="s">
        <v>330</v>
      </c>
      <c r="E694" t="s">
        <v>55</v>
      </c>
      <c r="F694" t="s">
        <v>56</v>
      </c>
      <c r="G694">
        <v>7</v>
      </c>
      <c r="H694" t="s">
        <v>342</v>
      </c>
      <c r="I694" t="s">
        <v>326</v>
      </c>
      <c r="J694" t="s">
        <v>292</v>
      </c>
      <c r="K694">
        <v>2</v>
      </c>
      <c r="L694" s="52">
        <v>3.3900000154972083E-2</v>
      </c>
      <c r="N694">
        <v>62</v>
      </c>
      <c r="O694" s="52">
        <v>0.17765000462532041</v>
      </c>
      <c r="Q694">
        <v>2022</v>
      </c>
      <c r="R694" s="52">
        <v>0.18965999782085419</v>
      </c>
    </row>
    <row r="695" spans="1:19">
      <c r="A695" t="s">
        <v>28</v>
      </c>
      <c r="B695" t="s">
        <v>412</v>
      </c>
      <c r="C695" t="s">
        <v>440</v>
      </c>
      <c r="D695" t="s">
        <v>330</v>
      </c>
      <c r="E695" t="s">
        <v>55</v>
      </c>
      <c r="F695" t="s">
        <v>56</v>
      </c>
      <c r="G695">
        <v>7</v>
      </c>
      <c r="H695" t="s">
        <v>342</v>
      </c>
      <c r="I695" t="s">
        <v>326</v>
      </c>
      <c r="J695" t="s">
        <v>293</v>
      </c>
      <c r="K695">
        <v>11</v>
      </c>
      <c r="L695" s="52">
        <v>0.18644000589847559</v>
      </c>
      <c r="N695">
        <v>71</v>
      </c>
      <c r="O695" s="52">
        <v>0.20343999564647669</v>
      </c>
      <c r="Q695">
        <v>1958</v>
      </c>
      <c r="R695" s="52">
        <v>0.18366000056266779</v>
      </c>
    </row>
    <row r="696" spans="1:19">
      <c r="A696" t="s">
        <v>28</v>
      </c>
      <c r="B696" t="s">
        <v>412</v>
      </c>
      <c r="C696" t="s">
        <v>440</v>
      </c>
      <c r="D696" t="s">
        <v>330</v>
      </c>
      <c r="E696" t="s">
        <v>55</v>
      </c>
      <c r="F696" t="s">
        <v>56</v>
      </c>
      <c r="G696">
        <v>7</v>
      </c>
      <c r="H696" t="s">
        <v>342</v>
      </c>
      <c r="I696" t="s">
        <v>326</v>
      </c>
      <c r="J696" t="s">
        <v>294</v>
      </c>
      <c r="K696">
        <v>20</v>
      </c>
      <c r="L696" s="52">
        <v>0.33897998929023743</v>
      </c>
      <c r="N696">
        <v>77</v>
      </c>
      <c r="O696" s="52">
        <v>0.22063000500202179</v>
      </c>
      <c r="Q696">
        <v>2528</v>
      </c>
      <c r="R696" s="52">
        <v>0.2371300011873245</v>
      </c>
    </row>
    <row r="697" spans="1:19">
      <c r="A697" t="s">
        <v>28</v>
      </c>
      <c r="B697" t="s">
        <v>412</v>
      </c>
      <c r="C697" t="s">
        <v>440</v>
      </c>
      <c r="D697" t="s">
        <v>330</v>
      </c>
      <c r="E697" t="s">
        <v>55</v>
      </c>
      <c r="F697" t="s">
        <v>56</v>
      </c>
      <c r="G697">
        <v>7</v>
      </c>
      <c r="H697" t="s">
        <v>342</v>
      </c>
      <c r="I697" t="s">
        <v>326</v>
      </c>
      <c r="J697" t="s">
        <v>295</v>
      </c>
      <c r="K697">
        <v>18</v>
      </c>
      <c r="L697" s="52">
        <v>0.30507999658584589</v>
      </c>
      <c r="N697">
        <v>94</v>
      </c>
      <c r="O697" s="52">
        <v>0.26934000849723821</v>
      </c>
      <c r="Q697">
        <v>2201</v>
      </c>
      <c r="R697" s="52">
        <v>0.20645000040531161</v>
      </c>
    </row>
    <row r="698" spans="1:19">
      <c r="A698" t="s">
        <v>28</v>
      </c>
      <c r="B698" t="s">
        <v>412</v>
      </c>
      <c r="C698" t="s">
        <v>440</v>
      </c>
      <c r="D698" t="s">
        <v>330</v>
      </c>
      <c r="E698" t="s">
        <v>55</v>
      </c>
      <c r="F698" t="s">
        <v>56</v>
      </c>
      <c r="G698">
        <v>7</v>
      </c>
      <c r="H698" t="s">
        <v>342</v>
      </c>
      <c r="I698" t="s">
        <v>359</v>
      </c>
      <c r="J698" t="s">
        <v>14</v>
      </c>
      <c r="K698">
        <v>42</v>
      </c>
      <c r="L698" s="52">
        <v>0.71186000108718872</v>
      </c>
      <c r="M698" s="52">
        <v>0.75</v>
      </c>
      <c r="N698">
        <v>251</v>
      </c>
      <c r="O698" s="52">
        <v>0.7192000150680542</v>
      </c>
      <c r="P698" s="52">
        <v>0.73606997728347778</v>
      </c>
      <c r="Q698">
        <v>7648</v>
      </c>
      <c r="R698" s="52">
        <v>0.71737998723983765</v>
      </c>
      <c r="S698" s="52">
        <v>0.73221999406814575</v>
      </c>
    </row>
    <row r="699" spans="1:19">
      <c r="A699" t="s">
        <v>28</v>
      </c>
      <c r="B699" t="s">
        <v>412</v>
      </c>
      <c r="C699" t="s">
        <v>440</v>
      </c>
      <c r="D699" t="s">
        <v>330</v>
      </c>
      <c r="E699" t="s">
        <v>55</v>
      </c>
      <c r="F699" t="s">
        <v>56</v>
      </c>
      <c r="G699">
        <v>7</v>
      </c>
      <c r="H699" t="s">
        <v>342</v>
      </c>
      <c r="I699" t="s">
        <v>359</v>
      </c>
      <c r="J699" t="s">
        <v>15</v>
      </c>
      <c r="K699">
        <v>6</v>
      </c>
      <c r="L699" s="52">
        <v>0.1016900017857552</v>
      </c>
      <c r="M699" s="52">
        <v>0.10713999718427659</v>
      </c>
      <c r="N699">
        <v>43</v>
      </c>
      <c r="O699" s="52">
        <v>0.12320999801158911</v>
      </c>
      <c r="P699" s="52">
        <v>0.12610000371932981</v>
      </c>
      <c r="Q699">
        <v>1582</v>
      </c>
      <c r="R699" s="52">
        <v>0.14838999509811401</v>
      </c>
      <c r="S699" s="52">
        <v>0.1514600068330765</v>
      </c>
    </row>
    <row r="700" spans="1:19">
      <c r="A700" t="s">
        <v>28</v>
      </c>
      <c r="B700" t="s">
        <v>412</v>
      </c>
      <c r="C700" t="s">
        <v>440</v>
      </c>
      <c r="D700" t="s">
        <v>330</v>
      </c>
      <c r="E700" t="s">
        <v>55</v>
      </c>
      <c r="F700" t="s">
        <v>56</v>
      </c>
      <c r="G700">
        <v>7</v>
      </c>
      <c r="H700" t="s">
        <v>342</v>
      </c>
      <c r="I700" t="s">
        <v>359</v>
      </c>
      <c r="J700" t="s">
        <v>317</v>
      </c>
      <c r="K700">
        <v>8</v>
      </c>
      <c r="L700" s="52">
        <v>0.13559000194072721</v>
      </c>
      <c r="M700" s="52">
        <v>0.14285999536514279</v>
      </c>
      <c r="N700">
        <v>47</v>
      </c>
      <c r="O700" s="52">
        <v>0.13467000424861911</v>
      </c>
      <c r="P700" s="52">
        <v>0.13783000409603119</v>
      </c>
      <c r="Q700">
        <v>1215</v>
      </c>
      <c r="R700" s="52">
        <v>0.1139699965715408</v>
      </c>
      <c r="S700" s="52">
        <v>0.1163199990987778</v>
      </c>
    </row>
    <row r="701" spans="1:19">
      <c r="A701" t="s">
        <v>28</v>
      </c>
      <c r="B701" t="s">
        <v>412</v>
      </c>
      <c r="C701" t="s">
        <v>440</v>
      </c>
      <c r="D701" t="s">
        <v>330</v>
      </c>
      <c r="E701" t="s">
        <v>55</v>
      </c>
      <c r="F701" t="s">
        <v>56</v>
      </c>
      <c r="G701">
        <v>7</v>
      </c>
      <c r="H701" t="s">
        <v>342</v>
      </c>
      <c r="I701" t="s">
        <v>359</v>
      </c>
      <c r="J701" t="s">
        <v>270</v>
      </c>
      <c r="K701">
        <v>3</v>
      </c>
      <c r="L701" s="52">
        <v>5.0850000232458108E-2</v>
      </c>
      <c r="N701">
        <v>8</v>
      </c>
      <c r="O701" s="52">
        <v>2.2919999435544011E-2</v>
      </c>
      <c r="Q701">
        <v>216</v>
      </c>
      <c r="R701" s="52">
        <v>2.0260000601410869E-2</v>
      </c>
    </row>
    <row r="702" spans="1:19">
      <c r="A702" t="s">
        <v>28</v>
      </c>
      <c r="B702" t="s">
        <v>412</v>
      </c>
      <c r="C702" t="s">
        <v>440</v>
      </c>
      <c r="D702" t="s">
        <v>330</v>
      </c>
      <c r="E702" t="s">
        <v>55</v>
      </c>
      <c r="F702" t="s">
        <v>56</v>
      </c>
      <c r="G702">
        <v>7</v>
      </c>
      <c r="H702" t="s">
        <v>342</v>
      </c>
      <c r="I702" t="s">
        <v>325</v>
      </c>
      <c r="J702" t="s">
        <v>302</v>
      </c>
      <c r="K702">
        <v>14</v>
      </c>
      <c r="L702" s="52">
        <v>0.23728999495506289</v>
      </c>
      <c r="N702">
        <v>112</v>
      </c>
      <c r="O702" s="52">
        <v>0.32091999053955078</v>
      </c>
      <c r="Q702">
        <v>3494</v>
      </c>
      <c r="R702" s="52">
        <v>0.32774001359939581</v>
      </c>
    </row>
    <row r="703" spans="1:19">
      <c r="A703" t="s">
        <v>28</v>
      </c>
      <c r="B703" t="s">
        <v>412</v>
      </c>
      <c r="C703" t="s">
        <v>440</v>
      </c>
      <c r="D703" t="s">
        <v>330</v>
      </c>
      <c r="E703" t="s">
        <v>55</v>
      </c>
      <c r="F703" t="s">
        <v>56</v>
      </c>
      <c r="G703">
        <v>7</v>
      </c>
      <c r="H703" t="s">
        <v>342</v>
      </c>
      <c r="I703" t="s">
        <v>325</v>
      </c>
      <c r="J703" t="s">
        <v>303</v>
      </c>
      <c r="K703">
        <v>22</v>
      </c>
      <c r="L703" s="52">
        <v>0.37288001179695129</v>
      </c>
      <c r="N703">
        <v>96</v>
      </c>
      <c r="O703" s="52">
        <v>0.27507001161575317</v>
      </c>
      <c r="Q703">
        <v>3387</v>
      </c>
      <c r="R703" s="52">
        <v>0.31769999861717219</v>
      </c>
    </row>
    <row r="704" spans="1:19">
      <c r="A704" t="s">
        <v>28</v>
      </c>
      <c r="B704" t="s">
        <v>412</v>
      </c>
      <c r="C704" t="s">
        <v>440</v>
      </c>
      <c r="D704" t="s">
        <v>330</v>
      </c>
      <c r="E704" t="s">
        <v>55</v>
      </c>
      <c r="F704" t="s">
        <v>56</v>
      </c>
      <c r="G704">
        <v>7</v>
      </c>
      <c r="H704" t="s">
        <v>342</v>
      </c>
      <c r="I704" t="s">
        <v>325</v>
      </c>
      <c r="J704" t="s">
        <v>304</v>
      </c>
      <c r="K704">
        <v>23</v>
      </c>
      <c r="L704" s="52">
        <v>0.38982999324798578</v>
      </c>
      <c r="N704">
        <v>141</v>
      </c>
      <c r="O704" s="52">
        <v>0.40400999784469599</v>
      </c>
      <c r="Q704">
        <v>3780</v>
      </c>
      <c r="R704" s="52">
        <v>0.35455998778343201</v>
      </c>
    </row>
    <row r="705" spans="1:19">
      <c r="A705" t="s">
        <v>28</v>
      </c>
      <c r="B705" t="s">
        <v>412</v>
      </c>
      <c r="C705" t="s">
        <v>440</v>
      </c>
      <c r="D705" t="s">
        <v>330</v>
      </c>
      <c r="E705" t="s">
        <v>55</v>
      </c>
      <c r="F705" t="s">
        <v>56</v>
      </c>
      <c r="G705">
        <v>7</v>
      </c>
      <c r="H705" t="s">
        <v>342</v>
      </c>
      <c r="I705" t="s">
        <v>349</v>
      </c>
      <c r="J705" t="s">
        <v>350</v>
      </c>
      <c r="K705">
        <v>2</v>
      </c>
      <c r="L705" s="52">
        <v>3.3900000154972083E-2</v>
      </c>
      <c r="M705" s="52">
        <v>3.63599993288517E-2</v>
      </c>
      <c r="N705">
        <v>17</v>
      </c>
      <c r="O705" s="52">
        <v>4.8709999769926071E-2</v>
      </c>
      <c r="P705" s="52">
        <v>5.8219999074935913E-2</v>
      </c>
      <c r="Q705">
        <v>745</v>
      </c>
      <c r="R705" s="52">
        <v>6.9880001246929169E-2</v>
      </c>
      <c r="S705" s="52">
        <v>8.060000091791153E-2</v>
      </c>
    </row>
    <row r="706" spans="1:19">
      <c r="A706" t="s">
        <v>28</v>
      </c>
      <c r="B706" t="s">
        <v>412</v>
      </c>
      <c r="C706" t="s">
        <v>440</v>
      </c>
      <c r="D706" t="s">
        <v>330</v>
      </c>
      <c r="E706" t="s">
        <v>55</v>
      </c>
      <c r="F706" t="s">
        <v>56</v>
      </c>
      <c r="G706">
        <v>7</v>
      </c>
      <c r="H706" t="s">
        <v>342</v>
      </c>
      <c r="I706" t="s">
        <v>349</v>
      </c>
      <c r="J706" t="s">
        <v>351</v>
      </c>
      <c r="K706">
        <v>42</v>
      </c>
      <c r="L706" s="52">
        <v>0.71186000108718872</v>
      </c>
      <c r="M706" s="52">
        <v>0.76363998651504517</v>
      </c>
      <c r="N706">
        <v>202</v>
      </c>
      <c r="O706" s="52">
        <v>0.5788000226020813</v>
      </c>
      <c r="P706" s="52">
        <v>0.6917799711227417</v>
      </c>
      <c r="Q706">
        <v>5882</v>
      </c>
      <c r="R706" s="52">
        <v>0.55172997713088989</v>
      </c>
      <c r="S706" s="52">
        <v>0.63637000322341919</v>
      </c>
    </row>
    <row r="707" spans="1:19">
      <c r="A707" t="s">
        <v>28</v>
      </c>
      <c r="B707" t="s">
        <v>412</v>
      </c>
      <c r="C707" t="s">
        <v>440</v>
      </c>
      <c r="D707" t="s">
        <v>330</v>
      </c>
      <c r="E707" t="s">
        <v>55</v>
      </c>
      <c r="F707" t="s">
        <v>56</v>
      </c>
      <c r="G707">
        <v>7</v>
      </c>
      <c r="H707" t="s">
        <v>342</v>
      </c>
      <c r="I707" t="s">
        <v>349</v>
      </c>
      <c r="J707" t="s">
        <v>352</v>
      </c>
      <c r="K707">
        <v>0</v>
      </c>
      <c r="L707" s="52">
        <v>0</v>
      </c>
      <c r="M707" s="52">
        <v>0</v>
      </c>
      <c r="N707">
        <v>0</v>
      </c>
      <c r="O707" s="52">
        <v>0</v>
      </c>
      <c r="P707" s="52">
        <v>0</v>
      </c>
      <c r="Q707">
        <v>19</v>
      </c>
      <c r="R707" s="52">
        <v>1.780000049620867E-3</v>
      </c>
      <c r="S707" s="52">
        <v>2.0600000862032179E-3</v>
      </c>
    </row>
    <row r="708" spans="1:19">
      <c r="A708" t="s">
        <v>28</v>
      </c>
      <c r="B708" t="s">
        <v>412</v>
      </c>
      <c r="C708" t="s">
        <v>440</v>
      </c>
      <c r="D708" t="s">
        <v>330</v>
      </c>
      <c r="E708" t="s">
        <v>55</v>
      </c>
      <c r="F708" t="s">
        <v>56</v>
      </c>
      <c r="G708">
        <v>7</v>
      </c>
      <c r="H708" t="s">
        <v>342</v>
      </c>
      <c r="I708" t="s">
        <v>349</v>
      </c>
      <c r="J708" t="s">
        <v>353</v>
      </c>
      <c r="K708">
        <v>11</v>
      </c>
      <c r="L708" s="52">
        <v>0.18644000589847559</v>
      </c>
      <c r="M708" s="52">
        <v>0.20000000298023221</v>
      </c>
      <c r="N708">
        <v>73</v>
      </c>
      <c r="O708" s="52">
        <v>0.20916999876499179</v>
      </c>
      <c r="P708" s="52">
        <v>0.25</v>
      </c>
      <c r="Q708">
        <v>2597</v>
      </c>
      <c r="R708" s="52">
        <v>0.24359999597072601</v>
      </c>
      <c r="S708" s="52">
        <v>0.2809700071811676</v>
      </c>
    </row>
    <row r="709" spans="1:19">
      <c r="A709" t="s">
        <v>28</v>
      </c>
      <c r="B709" t="s">
        <v>412</v>
      </c>
      <c r="C709" t="s">
        <v>440</v>
      </c>
      <c r="D709" t="s">
        <v>330</v>
      </c>
      <c r="E709" t="s">
        <v>55</v>
      </c>
      <c r="F709" t="s">
        <v>56</v>
      </c>
      <c r="G709">
        <v>7</v>
      </c>
      <c r="H709" t="s">
        <v>342</v>
      </c>
      <c r="I709" t="s">
        <v>349</v>
      </c>
      <c r="J709" t="s">
        <v>355</v>
      </c>
      <c r="K709">
        <v>4</v>
      </c>
      <c r="L709" s="52">
        <v>6.7800000309944153E-2</v>
      </c>
      <c r="N709">
        <v>57</v>
      </c>
      <c r="O709" s="52">
        <v>0.16332000494003299</v>
      </c>
      <c r="Q709">
        <v>1418</v>
      </c>
      <c r="R709" s="52">
        <v>0.13300999999046331</v>
      </c>
    </row>
    <row r="710" spans="1:19">
      <c r="A710" t="s">
        <v>28</v>
      </c>
      <c r="B710" t="s">
        <v>412</v>
      </c>
      <c r="C710" t="s">
        <v>440</v>
      </c>
      <c r="D710" t="s">
        <v>330</v>
      </c>
      <c r="E710" t="s">
        <v>55</v>
      </c>
      <c r="F710" t="s">
        <v>56</v>
      </c>
      <c r="G710">
        <v>7</v>
      </c>
      <c r="H710" t="s">
        <v>342</v>
      </c>
      <c r="I710" t="s">
        <v>734</v>
      </c>
      <c r="J710" t="s">
        <v>299</v>
      </c>
      <c r="K710">
        <v>0</v>
      </c>
      <c r="L710" s="52">
        <v>0</v>
      </c>
      <c r="M710" s="52">
        <v>0</v>
      </c>
      <c r="N710">
        <v>6</v>
      </c>
      <c r="O710" s="52">
        <v>1.7190000042319301E-2</v>
      </c>
      <c r="P710" s="52">
        <v>1.7650000751018521E-2</v>
      </c>
      <c r="Q710">
        <v>463</v>
      </c>
      <c r="R710" s="52">
        <v>4.343000054359436E-2</v>
      </c>
      <c r="S710" s="52">
        <v>4.6239998191595078E-2</v>
      </c>
    </row>
    <row r="711" spans="1:19">
      <c r="A711" t="s">
        <v>28</v>
      </c>
      <c r="B711" t="s">
        <v>412</v>
      </c>
      <c r="C711" t="s">
        <v>440</v>
      </c>
      <c r="D711" t="s">
        <v>330</v>
      </c>
      <c r="E711" t="s">
        <v>55</v>
      </c>
      <c r="F711" t="s">
        <v>56</v>
      </c>
      <c r="G711">
        <v>7</v>
      </c>
      <c r="H711" t="s">
        <v>342</v>
      </c>
      <c r="I711" t="s">
        <v>734</v>
      </c>
      <c r="J711" t="s">
        <v>300</v>
      </c>
      <c r="K711">
        <v>0</v>
      </c>
      <c r="L711" s="52">
        <v>0</v>
      </c>
      <c r="M711" s="52">
        <v>0</v>
      </c>
      <c r="N711">
        <v>2</v>
      </c>
      <c r="O711" s="52">
        <v>5.7299998588860026E-3</v>
      </c>
      <c r="P711" s="52">
        <v>5.8800000697374344E-3</v>
      </c>
      <c r="Q711">
        <v>331</v>
      </c>
      <c r="R711" s="52">
        <v>3.1050000339746479E-2</v>
      </c>
      <c r="S711" s="52">
        <v>3.3059999346733093E-2</v>
      </c>
    </row>
    <row r="712" spans="1:19">
      <c r="A712" t="s">
        <v>28</v>
      </c>
      <c r="B712" t="s">
        <v>412</v>
      </c>
      <c r="C712" t="s">
        <v>440</v>
      </c>
      <c r="D712" t="s">
        <v>330</v>
      </c>
      <c r="E712" t="s">
        <v>55</v>
      </c>
      <c r="F712" t="s">
        <v>56</v>
      </c>
      <c r="G712">
        <v>7</v>
      </c>
      <c r="H712" t="s">
        <v>342</v>
      </c>
      <c r="I712" t="s">
        <v>734</v>
      </c>
      <c r="J712" t="s">
        <v>269</v>
      </c>
      <c r="K712">
        <v>0</v>
      </c>
      <c r="L712" s="52">
        <v>0</v>
      </c>
      <c r="M712" s="52">
        <v>0</v>
      </c>
      <c r="N712">
        <v>2</v>
      </c>
      <c r="O712" s="52">
        <v>5.7299998588860026E-3</v>
      </c>
      <c r="P712" s="52">
        <v>5.8800000697374344E-3</v>
      </c>
      <c r="Q712">
        <v>91</v>
      </c>
      <c r="R712" s="52">
        <v>8.5399998351931572E-3</v>
      </c>
      <c r="S712" s="52">
        <v>9.089999832212925E-3</v>
      </c>
    </row>
    <row r="713" spans="1:19">
      <c r="A713" t="s">
        <v>28</v>
      </c>
      <c r="B713" t="s">
        <v>412</v>
      </c>
      <c r="C713" t="s">
        <v>440</v>
      </c>
      <c r="D713" t="s">
        <v>330</v>
      </c>
      <c r="E713" t="s">
        <v>55</v>
      </c>
      <c r="F713" t="s">
        <v>56</v>
      </c>
      <c r="G713">
        <v>7</v>
      </c>
      <c r="H713" t="s">
        <v>342</v>
      </c>
      <c r="I713" t="s">
        <v>734</v>
      </c>
      <c r="J713" t="s">
        <v>301</v>
      </c>
      <c r="K713">
        <v>0</v>
      </c>
      <c r="L713" s="52">
        <v>0</v>
      </c>
      <c r="M713" s="52">
        <v>0</v>
      </c>
      <c r="N713">
        <v>2</v>
      </c>
      <c r="O713" s="52">
        <v>5.7299998588860026E-3</v>
      </c>
      <c r="P713" s="52">
        <v>5.8800000697374344E-3</v>
      </c>
      <c r="Q713">
        <v>215</v>
      </c>
      <c r="R713" s="52">
        <v>2.0169999450445179E-2</v>
      </c>
      <c r="S713" s="52">
        <v>2.1469999104738239E-2</v>
      </c>
    </row>
    <row r="714" spans="1:19">
      <c r="A714" t="s">
        <v>28</v>
      </c>
      <c r="B714" t="s">
        <v>412</v>
      </c>
      <c r="C714" t="s">
        <v>440</v>
      </c>
      <c r="D714" t="s">
        <v>330</v>
      </c>
      <c r="E714" t="s">
        <v>55</v>
      </c>
      <c r="F714" t="s">
        <v>56</v>
      </c>
      <c r="G714">
        <v>7</v>
      </c>
      <c r="H714" t="s">
        <v>342</v>
      </c>
      <c r="I714" t="s">
        <v>734</v>
      </c>
      <c r="J714" t="s">
        <v>270</v>
      </c>
      <c r="K714">
        <v>1</v>
      </c>
      <c r="L714" s="52">
        <v>1.6950000077486042E-2</v>
      </c>
      <c r="N714">
        <v>9</v>
      </c>
      <c r="O714" s="52">
        <v>2.5790000334382061E-2</v>
      </c>
      <c r="Q714">
        <v>648</v>
      </c>
      <c r="R714" s="52">
        <v>6.0779999941587448E-2</v>
      </c>
    </row>
    <row r="715" spans="1:19">
      <c r="A715" t="s">
        <v>28</v>
      </c>
      <c r="B715" t="s">
        <v>412</v>
      </c>
      <c r="C715" t="s">
        <v>440</v>
      </c>
      <c r="D715" t="s">
        <v>330</v>
      </c>
      <c r="E715" t="s">
        <v>55</v>
      </c>
      <c r="F715" t="s">
        <v>56</v>
      </c>
      <c r="G715">
        <v>7</v>
      </c>
      <c r="H715" t="s">
        <v>342</v>
      </c>
      <c r="I715" t="s">
        <v>734</v>
      </c>
      <c r="J715" t="s">
        <v>268</v>
      </c>
      <c r="K715">
        <v>58</v>
      </c>
      <c r="L715" s="52">
        <v>0.98304998874664307</v>
      </c>
      <c r="M715" s="52">
        <v>1</v>
      </c>
      <c r="N715">
        <v>328</v>
      </c>
      <c r="O715" s="52">
        <v>0.93983000516891479</v>
      </c>
      <c r="P715" s="52">
        <v>0.96470999717712402</v>
      </c>
      <c r="Q715">
        <v>8913</v>
      </c>
      <c r="R715" s="52">
        <v>0.83604001998901367</v>
      </c>
      <c r="S715" s="52">
        <v>0.89013999700546265</v>
      </c>
    </row>
    <row r="716" spans="1:19">
      <c r="A716" t="s">
        <v>28</v>
      </c>
      <c r="B716" t="s">
        <v>412</v>
      </c>
      <c r="C716" t="s">
        <v>440</v>
      </c>
      <c r="D716" t="s">
        <v>330</v>
      </c>
      <c r="E716" t="s">
        <v>55</v>
      </c>
      <c r="F716" t="s">
        <v>56</v>
      </c>
      <c r="G716">
        <v>7</v>
      </c>
      <c r="H716" t="s">
        <v>342</v>
      </c>
      <c r="I716" t="s">
        <v>735</v>
      </c>
      <c r="J716" t="s">
        <v>270</v>
      </c>
      <c r="K716">
        <v>59</v>
      </c>
      <c r="L716" s="52">
        <v>1</v>
      </c>
      <c r="N716">
        <v>349</v>
      </c>
      <c r="O716" s="52">
        <v>1</v>
      </c>
      <c r="Q716">
        <v>10661</v>
      </c>
      <c r="R716" s="52">
        <v>1</v>
      </c>
    </row>
    <row r="717" spans="1:19">
      <c r="A717" t="s">
        <v>28</v>
      </c>
      <c r="B717" t="s">
        <v>412</v>
      </c>
      <c r="C717" t="s">
        <v>440</v>
      </c>
      <c r="D717" t="s">
        <v>330</v>
      </c>
      <c r="E717" t="s">
        <v>55</v>
      </c>
      <c r="F717" t="s">
        <v>56</v>
      </c>
      <c r="G717">
        <v>7</v>
      </c>
      <c r="H717" t="s">
        <v>342</v>
      </c>
      <c r="I717" t="s">
        <v>319</v>
      </c>
      <c r="J717" t="s">
        <v>324</v>
      </c>
      <c r="K717">
        <v>4</v>
      </c>
      <c r="L717" s="52">
        <v>6.7800000309944153E-2</v>
      </c>
      <c r="N717">
        <v>57</v>
      </c>
      <c r="O717" s="52">
        <v>0.16332000494003299</v>
      </c>
      <c r="Q717">
        <v>1418</v>
      </c>
      <c r="R717" s="52">
        <v>0.13300999999046331</v>
      </c>
    </row>
    <row r="718" spans="1:19">
      <c r="A718" t="s">
        <v>28</v>
      </c>
      <c r="B718" t="s">
        <v>412</v>
      </c>
      <c r="C718" t="s">
        <v>440</v>
      </c>
      <c r="D718" t="s">
        <v>330</v>
      </c>
      <c r="E718" t="s">
        <v>55</v>
      </c>
      <c r="F718" t="s">
        <v>56</v>
      </c>
      <c r="G718">
        <v>7</v>
      </c>
      <c r="H718" t="s">
        <v>342</v>
      </c>
      <c r="I718" t="s">
        <v>319</v>
      </c>
      <c r="J718" t="s">
        <v>320</v>
      </c>
      <c r="K718">
        <v>0</v>
      </c>
      <c r="L718" s="52">
        <v>0</v>
      </c>
      <c r="M718" s="52">
        <v>0</v>
      </c>
      <c r="N718">
        <v>0</v>
      </c>
      <c r="O718" s="52">
        <v>0</v>
      </c>
      <c r="P718" s="52">
        <v>0</v>
      </c>
      <c r="Q718">
        <v>19</v>
      </c>
      <c r="R718" s="52">
        <v>1.780000049620867E-3</v>
      </c>
      <c r="S718" s="52">
        <v>2.0600000862032179E-3</v>
      </c>
    </row>
    <row r="719" spans="1:19">
      <c r="A719" t="s">
        <v>28</v>
      </c>
      <c r="B719" t="s">
        <v>412</v>
      </c>
      <c r="C719" t="s">
        <v>440</v>
      </c>
      <c r="D719" t="s">
        <v>330</v>
      </c>
      <c r="E719" t="s">
        <v>55</v>
      </c>
      <c r="F719" t="s">
        <v>56</v>
      </c>
      <c r="G719">
        <v>7</v>
      </c>
      <c r="H719" t="s">
        <v>342</v>
      </c>
      <c r="I719" t="s">
        <v>319</v>
      </c>
      <c r="J719" t="s">
        <v>321</v>
      </c>
      <c r="K719">
        <v>2</v>
      </c>
      <c r="L719" s="52">
        <v>3.3900000154972083E-2</v>
      </c>
      <c r="M719" s="52">
        <v>3.63599993288517E-2</v>
      </c>
      <c r="N719">
        <v>19</v>
      </c>
      <c r="O719" s="52">
        <v>5.4439999163150787E-2</v>
      </c>
      <c r="P719" s="52">
        <v>6.5070003271102905E-2</v>
      </c>
      <c r="Q719">
        <v>380</v>
      </c>
      <c r="R719" s="52">
        <v>3.564000129699707E-2</v>
      </c>
      <c r="S719" s="52">
        <v>4.1110001504421227E-2</v>
      </c>
    </row>
    <row r="720" spans="1:19">
      <c r="A720" t="s">
        <v>28</v>
      </c>
      <c r="B720" t="s">
        <v>412</v>
      </c>
      <c r="C720" t="s">
        <v>440</v>
      </c>
      <c r="D720" t="s">
        <v>330</v>
      </c>
      <c r="E720" t="s">
        <v>55</v>
      </c>
      <c r="F720" t="s">
        <v>56</v>
      </c>
      <c r="G720">
        <v>7</v>
      </c>
      <c r="H720" t="s">
        <v>342</v>
      </c>
      <c r="I720" t="s">
        <v>319</v>
      </c>
      <c r="J720" t="s">
        <v>322</v>
      </c>
      <c r="K720">
        <v>5</v>
      </c>
      <c r="L720" s="52">
        <v>8.4749996662139893E-2</v>
      </c>
      <c r="M720" s="52">
        <v>9.0910002589225769E-2</v>
      </c>
      <c r="N720">
        <v>44</v>
      </c>
      <c r="O720" s="52">
        <v>0.1260699927806854</v>
      </c>
      <c r="P720" s="52">
        <v>0.15068000555038449</v>
      </c>
      <c r="Q720">
        <v>1643</v>
      </c>
      <c r="R720" s="52">
        <v>0.15410999953746801</v>
      </c>
      <c r="S720" s="52">
        <v>0.17776000499725339</v>
      </c>
    </row>
    <row r="721" spans="1:19">
      <c r="A721" t="s">
        <v>28</v>
      </c>
      <c r="B721" t="s">
        <v>412</v>
      </c>
      <c r="C721" t="s">
        <v>440</v>
      </c>
      <c r="D721" t="s">
        <v>330</v>
      </c>
      <c r="E721" t="s">
        <v>55</v>
      </c>
      <c r="F721" t="s">
        <v>56</v>
      </c>
      <c r="G721">
        <v>7</v>
      </c>
      <c r="H721" t="s">
        <v>342</v>
      </c>
      <c r="I721" t="s">
        <v>319</v>
      </c>
      <c r="J721" t="s">
        <v>323</v>
      </c>
      <c r="K721">
        <v>2</v>
      </c>
      <c r="L721" s="52">
        <v>3.3900000154972083E-2</v>
      </c>
      <c r="M721" s="52">
        <v>3.63599993288517E-2</v>
      </c>
      <c r="N721">
        <v>27</v>
      </c>
      <c r="O721" s="52">
        <v>7.7359996736049652E-2</v>
      </c>
      <c r="P721" s="52">
        <v>9.2469997704029083E-2</v>
      </c>
      <c r="Q721">
        <v>1319</v>
      </c>
      <c r="R721" s="52">
        <v>0.1237199977040291</v>
      </c>
      <c r="S721" s="52">
        <v>0.14270000159740451</v>
      </c>
    </row>
    <row r="722" spans="1:19">
      <c r="A722" t="s">
        <v>28</v>
      </c>
      <c r="B722" t="s">
        <v>412</v>
      </c>
      <c r="C722" t="s">
        <v>440</v>
      </c>
      <c r="D722" t="s">
        <v>330</v>
      </c>
      <c r="E722" t="s">
        <v>55</v>
      </c>
      <c r="F722" t="s">
        <v>56</v>
      </c>
      <c r="G722">
        <v>7</v>
      </c>
      <c r="H722" t="s">
        <v>342</v>
      </c>
      <c r="I722" t="s">
        <v>319</v>
      </c>
      <c r="J722" t="s">
        <v>354</v>
      </c>
      <c r="K722">
        <v>46</v>
      </c>
      <c r="L722" s="52">
        <v>0.77965998649597168</v>
      </c>
      <c r="M722" s="52">
        <v>0.83635997772216797</v>
      </c>
      <c r="N722">
        <v>202</v>
      </c>
      <c r="O722" s="52">
        <v>0.5788000226020813</v>
      </c>
      <c r="P722" s="52">
        <v>0.6917799711227417</v>
      </c>
      <c r="Q722">
        <v>5882</v>
      </c>
      <c r="R722" s="52">
        <v>0.55172997713088989</v>
      </c>
      <c r="S722" s="52">
        <v>0.63637000322341919</v>
      </c>
    </row>
    <row r="723" spans="1:19">
      <c r="A723" t="s">
        <v>28</v>
      </c>
      <c r="B723" t="s">
        <v>412</v>
      </c>
      <c r="C723" t="s">
        <v>440</v>
      </c>
      <c r="D723" t="s">
        <v>330</v>
      </c>
      <c r="E723" t="s">
        <v>55</v>
      </c>
      <c r="F723" t="s">
        <v>56</v>
      </c>
      <c r="G723">
        <v>7</v>
      </c>
      <c r="H723" t="s">
        <v>342</v>
      </c>
      <c r="I723" t="s">
        <v>360</v>
      </c>
      <c r="J723" t="s">
        <v>361</v>
      </c>
      <c r="K723">
        <v>4</v>
      </c>
      <c r="L723" s="52">
        <v>6.7800000309944153E-2</v>
      </c>
      <c r="N723">
        <v>57</v>
      </c>
      <c r="O723" s="52">
        <v>0.16332000494003299</v>
      </c>
      <c r="Q723">
        <v>1418</v>
      </c>
      <c r="R723" s="52">
        <v>0.13300999999046331</v>
      </c>
    </row>
    <row r="724" spans="1:19">
      <c r="A724" t="s">
        <v>28</v>
      </c>
      <c r="B724" t="s">
        <v>412</v>
      </c>
      <c r="C724" t="s">
        <v>440</v>
      </c>
      <c r="D724" t="s">
        <v>330</v>
      </c>
      <c r="E724" t="s">
        <v>55</v>
      </c>
      <c r="F724" t="s">
        <v>56</v>
      </c>
      <c r="G724">
        <v>7</v>
      </c>
      <c r="H724" t="s">
        <v>342</v>
      </c>
      <c r="I724" t="s">
        <v>360</v>
      </c>
      <c r="J724" t="s">
        <v>362</v>
      </c>
      <c r="K724">
        <v>13</v>
      </c>
      <c r="L724" s="52">
        <v>0.2203399986028671</v>
      </c>
      <c r="M724" s="52">
        <v>0.23635999858379361</v>
      </c>
      <c r="N724">
        <v>90</v>
      </c>
      <c r="O724" s="52">
        <v>0.25788000226020807</v>
      </c>
      <c r="P724" s="52">
        <v>0.30821999907493591</v>
      </c>
      <c r="Q724">
        <v>3361</v>
      </c>
      <c r="R724" s="52">
        <v>0.31525999307632452</v>
      </c>
      <c r="S724" s="52">
        <v>0.36362999677658081</v>
      </c>
    </row>
    <row r="725" spans="1:19">
      <c r="A725" t="s">
        <v>28</v>
      </c>
      <c r="B725" t="s">
        <v>412</v>
      </c>
      <c r="C725" t="s">
        <v>440</v>
      </c>
      <c r="D725" t="s">
        <v>330</v>
      </c>
      <c r="E725" t="s">
        <v>55</v>
      </c>
      <c r="F725" t="s">
        <v>56</v>
      </c>
      <c r="G725">
        <v>7</v>
      </c>
      <c r="H725" t="s">
        <v>342</v>
      </c>
      <c r="I725" t="s">
        <v>360</v>
      </c>
      <c r="J725" t="s">
        <v>354</v>
      </c>
      <c r="K725">
        <v>42</v>
      </c>
      <c r="L725" s="52">
        <v>0.71186000108718872</v>
      </c>
      <c r="M725" s="52">
        <v>0.76363998651504517</v>
      </c>
      <c r="N725">
        <v>202</v>
      </c>
      <c r="O725" s="52">
        <v>0.5788000226020813</v>
      </c>
      <c r="P725" s="52">
        <v>0.6917799711227417</v>
      </c>
      <c r="Q725">
        <v>5882</v>
      </c>
      <c r="R725" s="52">
        <v>0.55172997713088989</v>
      </c>
      <c r="S725" s="52">
        <v>0.63637000322341919</v>
      </c>
    </row>
    <row r="726" spans="1:19">
      <c r="A726" t="s">
        <v>28</v>
      </c>
      <c r="B726" t="s">
        <v>412</v>
      </c>
      <c r="C726" t="s">
        <v>440</v>
      </c>
      <c r="D726" t="s">
        <v>330</v>
      </c>
      <c r="E726" t="s">
        <v>55</v>
      </c>
      <c r="F726" t="s">
        <v>56</v>
      </c>
      <c r="G726">
        <v>7</v>
      </c>
      <c r="H726" t="s">
        <v>342</v>
      </c>
      <c r="I726" t="s">
        <v>736</v>
      </c>
      <c r="J726" t="s">
        <v>363</v>
      </c>
      <c r="K726">
        <v>31</v>
      </c>
      <c r="L726" s="52">
        <v>0.52542001008987427</v>
      </c>
      <c r="N726">
        <v>143</v>
      </c>
      <c r="O726" s="52">
        <v>0.40974000096321112</v>
      </c>
      <c r="Q726">
        <v>4131</v>
      </c>
      <c r="R726" s="52">
        <v>0.38749000430107122</v>
      </c>
    </row>
    <row r="727" spans="1:19">
      <c r="A727" t="s">
        <v>28</v>
      </c>
      <c r="B727" t="s">
        <v>412</v>
      </c>
      <c r="C727" t="s">
        <v>440</v>
      </c>
      <c r="D727" t="s">
        <v>330</v>
      </c>
      <c r="E727" t="s">
        <v>55</v>
      </c>
      <c r="F727" t="s">
        <v>56</v>
      </c>
      <c r="G727">
        <v>7</v>
      </c>
      <c r="H727" t="s">
        <v>342</v>
      </c>
      <c r="I727" t="s">
        <v>736</v>
      </c>
      <c r="J727" t="s">
        <v>364</v>
      </c>
      <c r="K727">
        <v>17</v>
      </c>
      <c r="L727" s="52">
        <v>0.28813999891281128</v>
      </c>
      <c r="M727" s="52">
        <v>0.60714000463485718</v>
      </c>
      <c r="N727">
        <v>129</v>
      </c>
      <c r="O727" s="52">
        <v>0.36963000893592829</v>
      </c>
      <c r="P727" s="52">
        <v>0.62620997428894043</v>
      </c>
      <c r="Q727">
        <v>4189</v>
      </c>
      <c r="R727" s="52">
        <v>0.39293000102043152</v>
      </c>
      <c r="S727" s="52">
        <v>0.64149999618530273</v>
      </c>
    </row>
    <row r="728" spans="1:19">
      <c r="A728" t="s">
        <v>28</v>
      </c>
      <c r="B728" t="s">
        <v>412</v>
      </c>
      <c r="C728" t="s">
        <v>440</v>
      </c>
      <c r="D728" t="s">
        <v>330</v>
      </c>
      <c r="E728" t="s">
        <v>55</v>
      </c>
      <c r="F728" t="s">
        <v>56</v>
      </c>
      <c r="G728">
        <v>7</v>
      </c>
      <c r="H728" t="s">
        <v>342</v>
      </c>
      <c r="I728" t="s">
        <v>736</v>
      </c>
      <c r="J728" t="s">
        <v>365</v>
      </c>
      <c r="K728">
        <v>7</v>
      </c>
      <c r="L728" s="52">
        <v>0.1186399981379509</v>
      </c>
      <c r="M728" s="52">
        <v>0.25</v>
      </c>
      <c r="N728">
        <v>53</v>
      </c>
      <c r="O728" s="52">
        <v>0.1518599987030029</v>
      </c>
      <c r="P728" s="52">
        <v>0.25727999210357672</v>
      </c>
      <c r="Q728">
        <v>1316</v>
      </c>
      <c r="R728" s="52">
        <v>0.1234399974346161</v>
      </c>
      <c r="S728" s="52">
        <v>0.20152999460697171</v>
      </c>
    </row>
    <row r="729" spans="1:19">
      <c r="A729" t="s">
        <v>28</v>
      </c>
      <c r="B729" t="s">
        <v>412</v>
      </c>
      <c r="C729" t="s">
        <v>440</v>
      </c>
      <c r="D729" t="s">
        <v>330</v>
      </c>
      <c r="E729" t="s">
        <v>55</v>
      </c>
      <c r="F729" t="s">
        <v>56</v>
      </c>
      <c r="G729">
        <v>7</v>
      </c>
      <c r="H729" t="s">
        <v>342</v>
      </c>
      <c r="I729" t="s">
        <v>736</v>
      </c>
      <c r="J729" t="s">
        <v>366</v>
      </c>
      <c r="K729">
        <v>2</v>
      </c>
      <c r="L729" s="52">
        <v>3.3900000154972083E-2</v>
      </c>
      <c r="M729" s="52">
        <v>7.1429997682571411E-2</v>
      </c>
      <c r="N729">
        <v>13</v>
      </c>
      <c r="O729" s="52">
        <v>3.7250000983476639E-2</v>
      </c>
      <c r="P729" s="52">
        <v>6.3110001385211945E-2</v>
      </c>
      <c r="Q729">
        <v>566</v>
      </c>
      <c r="R729" s="52">
        <v>5.3089998662471771E-2</v>
      </c>
      <c r="S729" s="52">
        <v>8.6680002510547638E-2</v>
      </c>
    </row>
    <row r="730" spans="1:19">
      <c r="A730" t="s">
        <v>28</v>
      </c>
      <c r="B730" t="s">
        <v>412</v>
      </c>
      <c r="C730" t="s">
        <v>440</v>
      </c>
      <c r="D730" t="s">
        <v>330</v>
      </c>
      <c r="E730" t="s">
        <v>55</v>
      </c>
      <c r="F730" t="s">
        <v>56</v>
      </c>
      <c r="G730">
        <v>7</v>
      </c>
      <c r="H730" t="s">
        <v>342</v>
      </c>
      <c r="I730" t="s">
        <v>736</v>
      </c>
      <c r="J730" t="s">
        <v>367</v>
      </c>
      <c r="K730">
        <v>2</v>
      </c>
      <c r="L730" s="52">
        <v>3.3900000154972083E-2</v>
      </c>
      <c r="M730" s="52">
        <v>7.1429997682571411E-2</v>
      </c>
      <c r="N730">
        <v>9</v>
      </c>
      <c r="O730" s="52">
        <v>2.5790000334382061E-2</v>
      </c>
      <c r="P730" s="52">
        <v>4.3689999729394913E-2</v>
      </c>
      <c r="Q730">
        <v>367</v>
      </c>
      <c r="R730" s="52">
        <v>3.4419998526573181E-2</v>
      </c>
      <c r="S730" s="52">
        <v>5.6200001388788223E-2</v>
      </c>
    </row>
    <row r="731" spans="1:19">
      <c r="A731" t="s">
        <v>28</v>
      </c>
      <c r="B731" t="s">
        <v>412</v>
      </c>
      <c r="C731" t="s">
        <v>440</v>
      </c>
      <c r="D731" t="s">
        <v>330</v>
      </c>
      <c r="E731" t="s">
        <v>55</v>
      </c>
      <c r="F731" t="s">
        <v>56</v>
      </c>
      <c r="G731">
        <v>7</v>
      </c>
      <c r="H731" t="s">
        <v>342</v>
      </c>
      <c r="I731" t="s">
        <v>736</v>
      </c>
      <c r="J731" t="s">
        <v>368</v>
      </c>
      <c r="K731">
        <v>0</v>
      </c>
      <c r="L731" s="52">
        <v>0</v>
      </c>
      <c r="M731" s="52">
        <v>0</v>
      </c>
      <c r="N731">
        <v>2</v>
      </c>
      <c r="O731" s="52">
        <v>5.7299998588860026E-3</v>
      </c>
      <c r="P731" s="52">
        <v>9.7099998965859413E-3</v>
      </c>
      <c r="Q731">
        <v>92</v>
      </c>
      <c r="R731" s="52">
        <v>8.6300000548362732E-3</v>
      </c>
      <c r="S731" s="52">
        <v>1.4089999720454219E-2</v>
      </c>
    </row>
    <row r="732" spans="1:19">
      <c r="A732" t="s">
        <v>28</v>
      </c>
      <c r="B732" t="s">
        <v>412</v>
      </c>
      <c r="C732" t="s">
        <v>440</v>
      </c>
      <c r="D732" t="s">
        <v>330</v>
      </c>
      <c r="E732" t="s">
        <v>55</v>
      </c>
      <c r="F732" t="s">
        <v>56</v>
      </c>
      <c r="G732">
        <v>7</v>
      </c>
      <c r="H732" t="s">
        <v>342</v>
      </c>
      <c r="I732" t="s">
        <v>307</v>
      </c>
      <c r="J732" t="s">
        <v>329</v>
      </c>
      <c r="K732">
        <v>57</v>
      </c>
      <c r="L732" s="52">
        <v>0.96609997749328613</v>
      </c>
      <c r="N732">
        <v>343</v>
      </c>
      <c r="O732" s="52">
        <v>0.98281002044677734</v>
      </c>
      <c r="Q732">
        <v>10555</v>
      </c>
      <c r="R732" s="52">
        <v>0.99005997180938721</v>
      </c>
    </row>
    <row r="733" spans="1:19">
      <c r="A733" t="s">
        <v>28</v>
      </c>
      <c r="B733" t="s">
        <v>412</v>
      </c>
      <c r="C733" t="s">
        <v>440</v>
      </c>
      <c r="D733" t="s">
        <v>330</v>
      </c>
      <c r="E733" t="s">
        <v>55</v>
      </c>
      <c r="F733" t="s">
        <v>56</v>
      </c>
      <c r="G733">
        <v>7</v>
      </c>
      <c r="H733" t="s">
        <v>342</v>
      </c>
      <c r="I733" t="s">
        <v>307</v>
      </c>
      <c r="J733" t="s">
        <v>309</v>
      </c>
      <c r="K733">
        <v>2</v>
      </c>
      <c r="L733" s="52">
        <v>3.3900000154972083E-2</v>
      </c>
      <c r="N733">
        <v>6</v>
      </c>
      <c r="O733" s="52">
        <v>1.7190000042319301E-2</v>
      </c>
      <c r="Q733">
        <v>106</v>
      </c>
      <c r="R733" s="52">
        <v>9.9400002509355545E-3</v>
      </c>
    </row>
    <row r="734" spans="1:19">
      <c r="A734" t="s">
        <v>28</v>
      </c>
      <c r="B734" t="s">
        <v>412</v>
      </c>
      <c r="C734" t="s">
        <v>440</v>
      </c>
      <c r="D734" t="s">
        <v>330</v>
      </c>
      <c r="E734" t="s">
        <v>55</v>
      </c>
      <c r="F734" t="s">
        <v>56</v>
      </c>
      <c r="G734">
        <v>7</v>
      </c>
      <c r="H734" t="s">
        <v>342</v>
      </c>
      <c r="I734" t="s">
        <v>737</v>
      </c>
      <c r="J734" t="s">
        <v>310</v>
      </c>
      <c r="K734">
        <v>6</v>
      </c>
      <c r="L734" s="52">
        <v>0.1016900017857552</v>
      </c>
      <c r="N734">
        <v>102</v>
      </c>
      <c r="O734" s="52">
        <v>0.29225999116897577</v>
      </c>
      <c r="Q734">
        <v>1888</v>
      </c>
      <c r="R734" s="52">
        <v>0.17709000408649439</v>
      </c>
    </row>
    <row r="735" spans="1:19">
      <c r="A735" t="s">
        <v>28</v>
      </c>
      <c r="B735" t="s">
        <v>412</v>
      </c>
      <c r="C735" t="s">
        <v>440</v>
      </c>
      <c r="D735" t="s">
        <v>330</v>
      </c>
      <c r="E735" t="s">
        <v>55</v>
      </c>
      <c r="F735" t="s">
        <v>56</v>
      </c>
      <c r="G735">
        <v>7</v>
      </c>
      <c r="H735" t="s">
        <v>342</v>
      </c>
      <c r="I735" t="s">
        <v>737</v>
      </c>
      <c r="J735" t="s">
        <v>16</v>
      </c>
      <c r="K735">
        <v>13</v>
      </c>
      <c r="L735" s="52">
        <v>0.2203399986028671</v>
      </c>
      <c r="N735">
        <v>71</v>
      </c>
      <c r="O735" s="52">
        <v>0.20343999564647669</v>
      </c>
      <c r="Q735">
        <v>2164</v>
      </c>
      <c r="R735" s="52">
        <v>0.2029799968004227</v>
      </c>
    </row>
    <row r="736" spans="1:19">
      <c r="A736" t="s">
        <v>28</v>
      </c>
      <c r="B736" t="s">
        <v>412</v>
      </c>
      <c r="C736" t="s">
        <v>440</v>
      </c>
      <c r="D736" t="s">
        <v>330</v>
      </c>
      <c r="E736" t="s">
        <v>55</v>
      </c>
      <c r="F736" t="s">
        <v>56</v>
      </c>
      <c r="G736">
        <v>7</v>
      </c>
      <c r="H736" t="s">
        <v>342</v>
      </c>
      <c r="I736" t="s">
        <v>737</v>
      </c>
      <c r="J736" t="s">
        <v>17</v>
      </c>
      <c r="K736">
        <v>16</v>
      </c>
      <c r="L736" s="52">
        <v>0.27118998765945429</v>
      </c>
      <c r="N736">
        <v>69</v>
      </c>
      <c r="O736" s="52">
        <v>0.1977100074291229</v>
      </c>
      <c r="Q736">
        <v>2220</v>
      </c>
      <c r="R736" s="52">
        <v>0.20824000239372251</v>
      </c>
    </row>
    <row r="737" spans="1:19">
      <c r="A737" t="s">
        <v>28</v>
      </c>
      <c r="B737" t="s">
        <v>412</v>
      </c>
      <c r="C737" t="s">
        <v>440</v>
      </c>
      <c r="D737" t="s">
        <v>330</v>
      </c>
      <c r="E737" t="s">
        <v>55</v>
      </c>
      <c r="F737" t="s">
        <v>56</v>
      </c>
      <c r="G737">
        <v>7</v>
      </c>
      <c r="H737" t="s">
        <v>342</v>
      </c>
      <c r="I737" t="s">
        <v>737</v>
      </c>
      <c r="J737" t="s">
        <v>18</v>
      </c>
      <c r="K737">
        <v>8</v>
      </c>
      <c r="L737" s="52">
        <v>0.13559000194072721</v>
      </c>
      <c r="N737">
        <v>55</v>
      </c>
      <c r="O737" s="52">
        <v>0.15759000182151789</v>
      </c>
      <c r="Q737">
        <v>2174</v>
      </c>
      <c r="R737" s="52">
        <v>0.20392000675201419</v>
      </c>
    </row>
    <row r="738" spans="1:19">
      <c r="A738" t="s">
        <v>28</v>
      </c>
      <c r="B738" t="s">
        <v>412</v>
      </c>
      <c r="C738" t="s">
        <v>440</v>
      </c>
      <c r="D738" t="s">
        <v>330</v>
      </c>
      <c r="E738" t="s">
        <v>55</v>
      </c>
      <c r="F738" t="s">
        <v>56</v>
      </c>
      <c r="G738">
        <v>7</v>
      </c>
      <c r="H738" t="s">
        <v>342</v>
      </c>
      <c r="I738" t="s">
        <v>737</v>
      </c>
      <c r="J738" t="s">
        <v>311</v>
      </c>
      <c r="K738">
        <v>16</v>
      </c>
      <c r="L738" s="52">
        <v>0.27118998765945429</v>
      </c>
      <c r="N738">
        <v>52</v>
      </c>
      <c r="O738" s="52">
        <v>0.14900000393390661</v>
      </c>
      <c r="Q738">
        <v>2215</v>
      </c>
      <c r="R738" s="52">
        <v>0.20777000486850741</v>
      </c>
    </row>
    <row r="739" spans="1:19">
      <c r="A739" t="s">
        <v>28</v>
      </c>
      <c r="B739" t="s">
        <v>412</v>
      </c>
      <c r="C739" t="s">
        <v>440</v>
      </c>
      <c r="D739" t="s">
        <v>330</v>
      </c>
      <c r="E739" t="s">
        <v>55</v>
      </c>
      <c r="F739" t="s">
        <v>56</v>
      </c>
      <c r="G739">
        <v>7</v>
      </c>
      <c r="H739" t="s">
        <v>342</v>
      </c>
      <c r="I739" t="s">
        <v>312</v>
      </c>
      <c r="J739" t="s">
        <v>313</v>
      </c>
      <c r="K739">
        <v>32</v>
      </c>
      <c r="L739" s="52">
        <v>0.5423700213432312</v>
      </c>
      <c r="M739" s="52">
        <v>0.5714300274848938</v>
      </c>
      <c r="N739">
        <v>202</v>
      </c>
      <c r="O739" s="52">
        <v>0.5788000226020813</v>
      </c>
      <c r="P739" s="52">
        <v>0.59237998723983765</v>
      </c>
      <c r="Q739">
        <v>6420</v>
      </c>
      <c r="R739" s="52">
        <v>0.60219001770019531</v>
      </c>
      <c r="S739" s="52">
        <v>0.61465001106262207</v>
      </c>
    </row>
    <row r="740" spans="1:19">
      <c r="A740" t="s">
        <v>28</v>
      </c>
      <c r="B740" t="s">
        <v>412</v>
      </c>
      <c r="C740" t="s">
        <v>440</v>
      </c>
      <c r="D740" t="s">
        <v>330</v>
      </c>
      <c r="E740" t="s">
        <v>55</v>
      </c>
      <c r="F740" t="s">
        <v>56</v>
      </c>
      <c r="G740">
        <v>7</v>
      </c>
      <c r="H740" t="s">
        <v>342</v>
      </c>
      <c r="I740" t="s">
        <v>312</v>
      </c>
      <c r="J740" t="s">
        <v>314</v>
      </c>
      <c r="K740">
        <v>10</v>
      </c>
      <c r="L740" s="52">
        <v>0.16948999464511871</v>
      </c>
      <c r="M740" s="52">
        <v>0.17857000231742859</v>
      </c>
      <c r="N740">
        <v>52</v>
      </c>
      <c r="O740" s="52">
        <v>0.14900000393390661</v>
      </c>
      <c r="P740" s="52">
        <v>0.15249000489711759</v>
      </c>
      <c r="Q740">
        <v>1473</v>
      </c>
      <c r="R740" s="52">
        <v>0.13817000389099121</v>
      </c>
      <c r="S740" s="52">
        <v>0.14101999998092651</v>
      </c>
    </row>
    <row r="741" spans="1:19">
      <c r="A741" t="s">
        <v>28</v>
      </c>
      <c r="B741" t="s">
        <v>412</v>
      </c>
      <c r="C741" t="s">
        <v>440</v>
      </c>
      <c r="D741" t="s">
        <v>330</v>
      </c>
      <c r="E741" t="s">
        <v>55</v>
      </c>
      <c r="F741" t="s">
        <v>56</v>
      </c>
      <c r="G741">
        <v>7</v>
      </c>
      <c r="H741" t="s">
        <v>342</v>
      </c>
      <c r="I741" t="s">
        <v>312</v>
      </c>
      <c r="J741" t="s">
        <v>315</v>
      </c>
      <c r="K741">
        <v>8</v>
      </c>
      <c r="L741" s="52">
        <v>0.13559000194072721</v>
      </c>
      <c r="M741" s="52">
        <v>0.14285999536514279</v>
      </c>
      <c r="N741">
        <v>40</v>
      </c>
      <c r="O741" s="52">
        <v>0.1146100014448166</v>
      </c>
      <c r="P741" s="52">
        <v>0.11729999631643299</v>
      </c>
      <c r="Q741">
        <v>1374</v>
      </c>
      <c r="R741" s="52">
        <v>0.12887999415397641</v>
      </c>
      <c r="S741" s="52">
        <v>0.13154999911785131</v>
      </c>
    </row>
    <row r="742" spans="1:19">
      <c r="A742" t="s">
        <v>28</v>
      </c>
      <c r="B742" t="s">
        <v>412</v>
      </c>
      <c r="C742" t="s">
        <v>440</v>
      </c>
      <c r="D742" t="s">
        <v>330</v>
      </c>
      <c r="E742" t="s">
        <v>55</v>
      </c>
      <c r="F742" t="s">
        <v>56</v>
      </c>
      <c r="G742">
        <v>7</v>
      </c>
      <c r="H742" t="s">
        <v>342</v>
      </c>
      <c r="I742" t="s">
        <v>312</v>
      </c>
      <c r="J742" t="s">
        <v>373</v>
      </c>
      <c r="K742">
        <v>3</v>
      </c>
      <c r="L742" s="52">
        <v>5.0850000232458108E-2</v>
      </c>
      <c r="N742">
        <v>8</v>
      </c>
      <c r="O742" s="52">
        <v>2.2919999435544011E-2</v>
      </c>
      <c r="Q742">
        <v>216</v>
      </c>
      <c r="R742" s="52">
        <v>2.0260000601410869E-2</v>
      </c>
    </row>
    <row r="743" spans="1:19">
      <c r="A743" t="s">
        <v>28</v>
      </c>
      <c r="B743" t="s">
        <v>412</v>
      </c>
      <c r="C743" t="s">
        <v>440</v>
      </c>
      <c r="D743" t="s">
        <v>330</v>
      </c>
      <c r="E743" t="s">
        <v>55</v>
      </c>
      <c r="F743" t="s">
        <v>56</v>
      </c>
      <c r="G743">
        <v>7</v>
      </c>
      <c r="H743" t="s">
        <v>342</v>
      </c>
      <c r="I743" t="s">
        <v>312</v>
      </c>
      <c r="J743" t="s">
        <v>316</v>
      </c>
      <c r="K743">
        <v>6</v>
      </c>
      <c r="L743" s="52">
        <v>0.1016900017857552</v>
      </c>
      <c r="M743" s="52">
        <v>0.10713999718427659</v>
      </c>
      <c r="N743">
        <v>47</v>
      </c>
      <c r="O743" s="52">
        <v>0.13467000424861911</v>
      </c>
      <c r="P743" s="52">
        <v>0.13783000409603119</v>
      </c>
      <c r="Q743">
        <v>1178</v>
      </c>
      <c r="R743" s="52">
        <v>0.1105000004172325</v>
      </c>
      <c r="S743" s="52">
        <v>0.1127799972891808</v>
      </c>
    </row>
    <row r="744" spans="1:19">
      <c r="A744" t="s">
        <v>28</v>
      </c>
      <c r="B744" t="s">
        <v>412</v>
      </c>
      <c r="C744" t="s">
        <v>440</v>
      </c>
      <c r="D744" t="s">
        <v>330</v>
      </c>
      <c r="E744" t="s">
        <v>57</v>
      </c>
      <c r="F744" t="s">
        <v>274</v>
      </c>
      <c r="G744">
        <v>5</v>
      </c>
      <c r="H744" t="s">
        <v>340</v>
      </c>
      <c r="I744" t="s">
        <v>326</v>
      </c>
      <c r="J744" t="s">
        <v>289</v>
      </c>
      <c r="K744">
        <v>2</v>
      </c>
      <c r="L744" s="52">
        <v>3.773999959230423E-2</v>
      </c>
      <c r="N744">
        <v>6</v>
      </c>
      <c r="O744" s="52">
        <v>1.169999968260527E-2</v>
      </c>
      <c r="Q744">
        <v>78</v>
      </c>
      <c r="R744" s="52">
        <v>7.3199998587369919E-3</v>
      </c>
    </row>
    <row r="745" spans="1:19">
      <c r="A745" t="s">
        <v>28</v>
      </c>
      <c r="B745" t="s">
        <v>412</v>
      </c>
      <c r="C745" t="s">
        <v>440</v>
      </c>
      <c r="D745" t="s">
        <v>330</v>
      </c>
      <c r="E745" t="s">
        <v>57</v>
      </c>
      <c r="F745" t="s">
        <v>274</v>
      </c>
      <c r="G745">
        <v>5</v>
      </c>
      <c r="H745" t="s">
        <v>340</v>
      </c>
      <c r="I745" t="s">
        <v>326</v>
      </c>
      <c r="J745" t="s">
        <v>290</v>
      </c>
      <c r="K745">
        <v>2</v>
      </c>
      <c r="L745" s="52">
        <v>3.773999959230423E-2</v>
      </c>
      <c r="N745">
        <v>21</v>
      </c>
      <c r="O745" s="52">
        <v>4.0940001606941223E-2</v>
      </c>
      <c r="Q745">
        <v>542</v>
      </c>
      <c r="R745" s="52">
        <v>5.0840001553297043E-2</v>
      </c>
    </row>
    <row r="746" spans="1:19">
      <c r="A746" t="s">
        <v>28</v>
      </c>
      <c r="B746" t="s">
        <v>412</v>
      </c>
      <c r="C746" t="s">
        <v>440</v>
      </c>
      <c r="D746" t="s">
        <v>330</v>
      </c>
      <c r="E746" t="s">
        <v>57</v>
      </c>
      <c r="F746" t="s">
        <v>274</v>
      </c>
      <c r="G746">
        <v>5</v>
      </c>
      <c r="H746" t="s">
        <v>340</v>
      </c>
      <c r="I746" t="s">
        <v>326</v>
      </c>
      <c r="J746" t="s">
        <v>291</v>
      </c>
      <c r="K746">
        <v>5</v>
      </c>
      <c r="L746" s="52">
        <v>9.4339996576309204E-2</v>
      </c>
      <c r="N746">
        <v>56</v>
      </c>
      <c r="O746" s="52">
        <v>0.1091599985957146</v>
      </c>
      <c r="Q746">
        <v>1332</v>
      </c>
      <c r="R746" s="52">
        <v>0.124940000474453</v>
      </c>
    </row>
    <row r="747" spans="1:19">
      <c r="A747" t="s">
        <v>28</v>
      </c>
      <c r="B747" t="s">
        <v>412</v>
      </c>
      <c r="C747" t="s">
        <v>440</v>
      </c>
      <c r="D747" t="s">
        <v>330</v>
      </c>
      <c r="E747" t="s">
        <v>57</v>
      </c>
      <c r="F747" t="s">
        <v>274</v>
      </c>
      <c r="G747">
        <v>5</v>
      </c>
      <c r="H747" t="s">
        <v>340</v>
      </c>
      <c r="I747" t="s">
        <v>326</v>
      </c>
      <c r="J747" t="s">
        <v>292</v>
      </c>
      <c r="K747">
        <v>8</v>
      </c>
      <c r="L747" s="52">
        <v>0.1509400010108948</v>
      </c>
      <c r="N747">
        <v>80</v>
      </c>
      <c r="O747" s="52">
        <v>0.15594999492168429</v>
      </c>
      <c r="Q747">
        <v>2022</v>
      </c>
      <c r="R747" s="52">
        <v>0.18965999782085419</v>
      </c>
    </row>
    <row r="748" spans="1:19">
      <c r="A748" t="s">
        <v>28</v>
      </c>
      <c r="B748" t="s">
        <v>412</v>
      </c>
      <c r="C748" t="s">
        <v>440</v>
      </c>
      <c r="D748" t="s">
        <v>330</v>
      </c>
      <c r="E748" t="s">
        <v>57</v>
      </c>
      <c r="F748" t="s">
        <v>274</v>
      </c>
      <c r="G748">
        <v>5</v>
      </c>
      <c r="H748" t="s">
        <v>340</v>
      </c>
      <c r="I748" t="s">
        <v>326</v>
      </c>
      <c r="J748" t="s">
        <v>293</v>
      </c>
      <c r="K748">
        <v>8</v>
      </c>
      <c r="L748" s="52">
        <v>0.1509400010108948</v>
      </c>
      <c r="N748">
        <v>90</v>
      </c>
      <c r="O748" s="52">
        <v>0.17543999850749969</v>
      </c>
      <c r="Q748">
        <v>1958</v>
      </c>
      <c r="R748" s="52">
        <v>0.18366000056266779</v>
      </c>
    </row>
    <row r="749" spans="1:19">
      <c r="A749" t="s">
        <v>28</v>
      </c>
      <c r="B749" t="s">
        <v>412</v>
      </c>
      <c r="C749" t="s">
        <v>440</v>
      </c>
      <c r="D749" t="s">
        <v>330</v>
      </c>
      <c r="E749" t="s">
        <v>57</v>
      </c>
      <c r="F749" t="s">
        <v>274</v>
      </c>
      <c r="G749">
        <v>5</v>
      </c>
      <c r="H749" t="s">
        <v>340</v>
      </c>
      <c r="I749" t="s">
        <v>326</v>
      </c>
      <c r="J749" t="s">
        <v>294</v>
      </c>
      <c r="K749">
        <v>14</v>
      </c>
      <c r="L749" s="52">
        <v>0.2641499936580658</v>
      </c>
      <c r="N749">
        <v>147</v>
      </c>
      <c r="O749" s="52">
        <v>0.28654998540878301</v>
      </c>
      <c r="Q749">
        <v>2528</v>
      </c>
      <c r="R749" s="52">
        <v>0.2371300011873245</v>
      </c>
    </row>
    <row r="750" spans="1:19">
      <c r="A750" t="s">
        <v>28</v>
      </c>
      <c r="B750" t="s">
        <v>412</v>
      </c>
      <c r="C750" t="s">
        <v>440</v>
      </c>
      <c r="D750" t="s">
        <v>330</v>
      </c>
      <c r="E750" t="s">
        <v>57</v>
      </c>
      <c r="F750" t="s">
        <v>274</v>
      </c>
      <c r="G750">
        <v>5</v>
      </c>
      <c r="H750" t="s">
        <v>340</v>
      </c>
      <c r="I750" t="s">
        <v>326</v>
      </c>
      <c r="J750" t="s">
        <v>295</v>
      </c>
      <c r="K750">
        <v>14</v>
      </c>
      <c r="L750" s="52">
        <v>0.2641499936580658</v>
      </c>
      <c r="N750">
        <v>113</v>
      </c>
      <c r="O750" s="52">
        <v>0.2202699929475784</v>
      </c>
      <c r="Q750">
        <v>2201</v>
      </c>
      <c r="R750" s="52">
        <v>0.20645000040531161</v>
      </c>
    </row>
    <row r="751" spans="1:19">
      <c r="A751" t="s">
        <v>28</v>
      </c>
      <c r="B751" t="s">
        <v>412</v>
      </c>
      <c r="C751" t="s">
        <v>440</v>
      </c>
      <c r="D751" t="s">
        <v>330</v>
      </c>
      <c r="E751" t="s">
        <v>57</v>
      </c>
      <c r="F751" t="s">
        <v>274</v>
      </c>
      <c r="G751">
        <v>5</v>
      </c>
      <c r="H751" t="s">
        <v>340</v>
      </c>
      <c r="I751" t="s">
        <v>359</v>
      </c>
      <c r="J751" t="s">
        <v>14</v>
      </c>
      <c r="K751">
        <v>33</v>
      </c>
      <c r="L751" s="52">
        <v>0.62264001369476318</v>
      </c>
      <c r="M751" s="52">
        <v>0.64705997705459595</v>
      </c>
      <c r="N751">
        <v>343</v>
      </c>
      <c r="O751" s="52">
        <v>0.66861999034881592</v>
      </c>
      <c r="P751" s="52">
        <v>0.68875998258590698</v>
      </c>
      <c r="Q751">
        <v>7648</v>
      </c>
      <c r="R751" s="52">
        <v>0.71737998723983765</v>
      </c>
      <c r="S751" s="52">
        <v>0.73221999406814575</v>
      </c>
    </row>
    <row r="752" spans="1:19">
      <c r="A752" t="s">
        <v>28</v>
      </c>
      <c r="B752" t="s">
        <v>412</v>
      </c>
      <c r="C752" t="s">
        <v>440</v>
      </c>
      <c r="D752" t="s">
        <v>330</v>
      </c>
      <c r="E752" t="s">
        <v>57</v>
      </c>
      <c r="F752" t="s">
        <v>274</v>
      </c>
      <c r="G752">
        <v>5</v>
      </c>
      <c r="H752" t="s">
        <v>340</v>
      </c>
      <c r="I752" t="s">
        <v>359</v>
      </c>
      <c r="J752" t="s">
        <v>15</v>
      </c>
      <c r="K752">
        <v>12</v>
      </c>
      <c r="L752" s="52">
        <v>0.22642000019550321</v>
      </c>
      <c r="M752" s="52">
        <v>0.23529000580310819</v>
      </c>
      <c r="N752">
        <v>96</v>
      </c>
      <c r="O752" s="52">
        <v>0.18713000416755679</v>
      </c>
      <c r="P752" s="52">
        <v>0.19277000427246091</v>
      </c>
      <c r="Q752">
        <v>1582</v>
      </c>
      <c r="R752" s="52">
        <v>0.14838999509811401</v>
      </c>
      <c r="S752" s="52">
        <v>0.1514600068330765</v>
      </c>
    </row>
    <row r="753" spans="1:19">
      <c r="A753" t="s">
        <v>28</v>
      </c>
      <c r="B753" t="s">
        <v>412</v>
      </c>
      <c r="C753" t="s">
        <v>440</v>
      </c>
      <c r="D753" t="s">
        <v>330</v>
      </c>
      <c r="E753" t="s">
        <v>57</v>
      </c>
      <c r="F753" t="s">
        <v>274</v>
      </c>
      <c r="G753">
        <v>5</v>
      </c>
      <c r="H753" t="s">
        <v>340</v>
      </c>
      <c r="I753" t="s">
        <v>359</v>
      </c>
      <c r="J753" t="s">
        <v>317</v>
      </c>
      <c r="K753">
        <v>6</v>
      </c>
      <c r="L753" s="52">
        <v>0.1132100000977516</v>
      </c>
      <c r="M753" s="52">
        <v>0.1176500022411346</v>
      </c>
      <c r="N753">
        <v>59</v>
      </c>
      <c r="O753" s="52">
        <v>0.1150100007653236</v>
      </c>
      <c r="P753" s="52">
        <v>0.1184699982404709</v>
      </c>
      <c r="Q753">
        <v>1215</v>
      </c>
      <c r="R753" s="52">
        <v>0.1139699965715408</v>
      </c>
      <c r="S753" s="52">
        <v>0.1163199990987778</v>
      </c>
    </row>
    <row r="754" spans="1:19">
      <c r="A754" t="s">
        <v>28</v>
      </c>
      <c r="B754" t="s">
        <v>412</v>
      </c>
      <c r="C754" t="s">
        <v>440</v>
      </c>
      <c r="D754" t="s">
        <v>330</v>
      </c>
      <c r="E754" t="s">
        <v>57</v>
      </c>
      <c r="F754" t="s">
        <v>274</v>
      </c>
      <c r="G754">
        <v>5</v>
      </c>
      <c r="H754" t="s">
        <v>340</v>
      </c>
      <c r="I754" t="s">
        <v>359</v>
      </c>
      <c r="J754" t="s">
        <v>270</v>
      </c>
      <c r="K754">
        <v>2</v>
      </c>
      <c r="L754" s="52">
        <v>3.773999959230423E-2</v>
      </c>
      <c r="N754">
        <v>15</v>
      </c>
      <c r="O754" s="52">
        <v>2.9239999130368229E-2</v>
      </c>
      <c r="Q754">
        <v>216</v>
      </c>
      <c r="R754" s="52">
        <v>2.0260000601410869E-2</v>
      </c>
    </row>
    <row r="755" spans="1:19">
      <c r="A755" t="s">
        <v>28</v>
      </c>
      <c r="B755" t="s">
        <v>412</v>
      </c>
      <c r="C755" t="s">
        <v>440</v>
      </c>
      <c r="D755" t="s">
        <v>330</v>
      </c>
      <c r="E755" t="s">
        <v>57</v>
      </c>
      <c r="F755" t="s">
        <v>274</v>
      </c>
      <c r="G755">
        <v>5</v>
      </c>
      <c r="H755" t="s">
        <v>340</v>
      </c>
      <c r="I755" t="s">
        <v>325</v>
      </c>
      <c r="J755" t="s">
        <v>302</v>
      </c>
      <c r="K755">
        <v>17</v>
      </c>
      <c r="L755" s="52">
        <v>0.32074999809265142</v>
      </c>
      <c r="N755">
        <v>163</v>
      </c>
      <c r="O755" s="52">
        <v>0.31773999333381647</v>
      </c>
      <c r="Q755">
        <v>3494</v>
      </c>
      <c r="R755" s="52">
        <v>0.32774001359939581</v>
      </c>
    </row>
    <row r="756" spans="1:19">
      <c r="A756" t="s">
        <v>28</v>
      </c>
      <c r="B756" t="s">
        <v>412</v>
      </c>
      <c r="C756" t="s">
        <v>440</v>
      </c>
      <c r="D756" t="s">
        <v>330</v>
      </c>
      <c r="E756" t="s">
        <v>57</v>
      </c>
      <c r="F756" t="s">
        <v>274</v>
      </c>
      <c r="G756">
        <v>5</v>
      </c>
      <c r="H756" t="s">
        <v>340</v>
      </c>
      <c r="I756" t="s">
        <v>325</v>
      </c>
      <c r="J756" t="s">
        <v>303</v>
      </c>
      <c r="K756">
        <v>27</v>
      </c>
      <c r="L756" s="52">
        <v>0.50942999124526978</v>
      </c>
      <c r="N756">
        <v>180</v>
      </c>
      <c r="O756" s="52">
        <v>0.35087999701499939</v>
      </c>
      <c r="Q756">
        <v>3387</v>
      </c>
      <c r="R756" s="52">
        <v>0.31769999861717219</v>
      </c>
    </row>
    <row r="757" spans="1:19">
      <c r="A757" t="s">
        <v>28</v>
      </c>
      <c r="B757" t="s">
        <v>412</v>
      </c>
      <c r="C757" t="s">
        <v>440</v>
      </c>
      <c r="D757" t="s">
        <v>330</v>
      </c>
      <c r="E757" t="s">
        <v>57</v>
      </c>
      <c r="F757" t="s">
        <v>274</v>
      </c>
      <c r="G757">
        <v>5</v>
      </c>
      <c r="H757" t="s">
        <v>340</v>
      </c>
      <c r="I757" t="s">
        <v>325</v>
      </c>
      <c r="J757" t="s">
        <v>304</v>
      </c>
      <c r="K757">
        <v>9</v>
      </c>
      <c r="L757" s="52">
        <v>0.16980999708175659</v>
      </c>
      <c r="N757">
        <v>170</v>
      </c>
      <c r="O757" s="52">
        <v>0.33138000965118408</v>
      </c>
      <c r="Q757">
        <v>3780</v>
      </c>
      <c r="R757" s="52">
        <v>0.35455998778343201</v>
      </c>
    </row>
    <row r="758" spans="1:19">
      <c r="A758" t="s">
        <v>28</v>
      </c>
      <c r="B758" t="s">
        <v>412</v>
      </c>
      <c r="C758" t="s">
        <v>440</v>
      </c>
      <c r="D758" t="s">
        <v>330</v>
      </c>
      <c r="E758" t="s">
        <v>57</v>
      </c>
      <c r="F758" t="s">
        <v>274</v>
      </c>
      <c r="G758">
        <v>5</v>
      </c>
      <c r="H758" t="s">
        <v>340</v>
      </c>
      <c r="I758" t="s">
        <v>349</v>
      </c>
      <c r="J758" t="s">
        <v>350</v>
      </c>
      <c r="K758">
        <v>2</v>
      </c>
      <c r="L758" s="52">
        <v>3.773999959230423E-2</v>
      </c>
      <c r="M758" s="52">
        <v>4.4440001249313348E-2</v>
      </c>
      <c r="N758">
        <v>33</v>
      </c>
      <c r="O758" s="52">
        <v>6.4329996705055237E-2</v>
      </c>
      <c r="P758" s="52">
        <v>6.9920003414154053E-2</v>
      </c>
      <c r="Q758">
        <v>745</v>
      </c>
      <c r="R758" s="52">
        <v>6.9880001246929169E-2</v>
      </c>
      <c r="S758" s="52">
        <v>8.060000091791153E-2</v>
      </c>
    </row>
    <row r="759" spans="1:19">
      <c r="A759" t="s">
        <v>28</v>
      </c>
      <c r="B759" t="s">
        <v>412</v>
      </c>
      <c r="C759" t="s">
        <v>440</v>
      </c>
      <c r="D759" t="s">
        <v>330</v>
      </c>
      <c r="E759" t="s">
        <v>57</v>
      </c>
      <c r="F759" t="s">
        <v>274</v>
      </c>
      <c r="G759">
        <v>5</v>
      </c>
      <c r="H759" t="s">
        <v>340</v>
      </c>
      <c r="I759" t="s">
        <v>349</v>
      </c>
      <c r="J759" t="s">
        <v>351</v>
      </c>
      <c r="K759">
        <v>28</v>
      </c>
      <c r="L759" s="52">
        <v>0.52829998731613159</v>
      </c>
      <c r="M759" s="52">
        <v>0.62221997976303101</v>
      </c>
      <c r="N759">
        <v>318</v>
      </c>
      <c r="O759" s="52">
        <v>0.61988002061843872</v>
      </c>
      <c r="P759" s="52">
        <v>0.67373001575469971</v>
      </c>
      <c r="Q759">
        <v>5882</v>
      </c>
      <c r="R759" s="52">
        <v>0.55172997713088989</v>
      </c>
      <c r="S759" s="52">
        <v>0.63637000322341919</v>
      </c>
    </row>
    <row r="760" spans="1:19">
      <c r="A760" t="s">
        <v>28</v>
      </c>
      <c r="B760" t="s">
        <v>412</v>
      </c>
      <c r="C760" t="s">
        <v>440</v>
      </c>
      <c r="D760" t="s">
        <v>330</v>
      </c>
      <c r="E760" t="s">
        <v>57</v>
      </c>
      <c r="F760" t="s">
        <v>274</v>
      </c>
      <c r="G760">
        <v>5</v>
      </c>
      <c r="H760" t="s">
        <v>340</v>
      </c>
      <c r="I760" t="s">
        <v>349</v>
      </c>
      <c r="J760" t="s">
        <v>352</v>
      </c>
      <c r="K760">
        <v>0</v>
      </c>
      <c r="L760" s="52">
        <v>0</v>
      </c>
      <c r="M760" s="52">
        <v>0</v>
      </c>
      <c r="N760">
        <v>0</v>
      </c>
      <c r="O760" s="52">
        <v>0</v>
      </c>
      <c r="P760" s="52">
        <v>0</v>
      </c>
      <c r="Q760">
        <v>19</v>
      </c>
      <c r="R760" s="52">
        <v>1.780000049620867E-3</v>
      </c>
      <c r="S760" s="52">
        <v>2.0600000862032179E-3</v>
      </c>
    </row>
    <row r="761" spans="1:19">
      <c r="A761" t="s">
        <v>28</v>
      </c>
      <c r="B761" t="s">
        <v>412</v>
      </c>
      <c r="C761" t="s">
        <v>440</v>
      </c>
      <c r="D761" t="s">
        <v>330</v>
      </c>
      <c r="E761" t="s">
        <v>57</v>
      </c>
      <c r="F761" t="s">
        <v>274</v>
      </c>
      <c r="G761">
        <v>5</v>
      </c>
      <c r="H761" t="s">
        <v>340</v>
      </c>
      <c r="I761" t="s">
        <v>349</v>
      </c>
      <c r="J761" t="s">
        <v>353</v>
      </c>
      <c r="K761">
        <v>15</v>
      </c>
      <c r="L761" s="52">
        <v>0.28301998972892761</v>
      </c>
      <c r="M761" s="52">
        <v>0.33333000540733337</v>
      </c>
      <c r="N761">
        <v>121</v>
      </c>
      <c r="O761" s="52">
        <v>0.23587000370025629</v>
      </c>
      <c r="P761" s="52">
        <v>0.25635999441146851</v>
      </c>
      <c r="Q761">
        <v>2597</v>
      </c>
      <c r="R761" s="52">
        <v>0.24359999597072601</v>
      </c>
      <c r="S761" s="52">
        <v>0.2809700071811676</v>
      </c>
    </row>
    <row r="762" spans="1:19">
      <c r="A762" t="s">
        <v>28</v>
      </c>
      <c r="B762" t="s">
        <v>412</v>
      </c>
      <c r="C762" t="s">
        <v>440</v>
      </c>
      <c r="D762" t="s">
        <v>330</v>
      </c>
      <c r="E762" t="s">
        <v>57</v>
      </c>
      <c r="F762" t="s">
        <v>274</v>
      </c>
      <c r="G762">
        <v>5</v>
      </c>
      <c r="H762" t="s">
        <v>340</v>
      </c>
      <c r="I762" t="s">
        <v>349</v>
      </c>
      <c r="J762" t="s">
        <v>355</v>
      </c>
      <c r="K762">
        <v>8</v>
      </c>
      <c r="L762" s="52">
        <v>0.1509400010108948</v>
      </c>
      <c r="N762">
        <v>41</v>
      </c>
      <c r="O762" s="52">
        <v>7.9920001327991486E-2</v>
      </c>
      <c r="Q762">
        <v>1418</v>
      </c>
      <c r="R762" s="52">
        <v>0.13300999999046331</v>
      </c>
    </row>
    <row r="763" spans="1:19">
      <c r="A763" t="s">
        <v>28</v>
      </c>
      <c r="B763" t="s">
        <v>412</v>
      </c>
      <c r="C763" t="s">
        <v>440</v>
      </c>
      <c r="D763" t="s">
        <v>330</v>
      </c>
      <c r="E763" t="s">
        <v>57</v>
      </c>
      <c r="F763" t="s">
        <v>274</v>
      </c>
      <c r="G763">
        <v>5</v>
      </c>
      <c r="H763" t="s">
        <v>340</v>
      </c>
      <c r="I763" t="s">
        <v>734</v>
      </c>
      <c r="J763" t="s">
        <v>299</v>
      </c>
      <c r="K763">
        <v>0</v>
      </c>
      <c r="L763" s="52">
        <v>0</v>
      </c>
      <c r="M763" s="52">
        <v>0</v>
      </c>
      <c r="N763">
        <v>6</v>
      </c>
      <c r="O763" s="52">
        <v>1.169999968260527E-2</v>
      </c>
      <c r="P763" s="52">
        <v>1.205000001937151E-2</v>
      </c>
      <c r="Q763">
        <v>463</v>
      </c>
      <c r="R763" s="52">
        <v>4.343000054359436E-2</v>
      </c>
      <c r="S763" s="52">
        <v>4.6239998191595078E-2</v>
      </c>
    </row>
    <row r="764" spans="1:19">
      <c r="A764" t="s">
        <v>28</v>
      </c>
      <c r="B764" t="s">
        <v>412</v>
      </c>
      <c r="C764" t="s">
        <v>440</v>
      </c>
      <c r="D764" t="s">
        <v>330</v>
      </c>
      <c r="E764" t="s">
        <v>57</v>
      </c>
      <c r="F764" t="s">
        <v>274</v>
      </c>
      <c r="G764">
        <v>5</v>
      </c>
      <c r="H764" t="s">
        <v>340</v>
      </c>
      <c r="I764" t="s">
        <v>734</v>
      </c>
      <c r="J764" t="s">
        <v>300</v>
      </c>
      <c r="K764">
        <v>0</v>
      </c>
      <c r="L764" s="52">
        <v>0</v>
      </c>
      <c r="M764" s="52">
        <v>0</v>
      </c>
      <c r="N764">
        <v>9</v>
      </c>
      <c r="O764" s="52">
        <v>1.7540000379085541E-2</v>
      </c>
      <c r="P764" s="52">
        <v>1.806999929249287E-2</v>
      </c>
      <c r="Q764">
        <v>331</v>
      </c>
      <c r="R764" s="52">
        <v>3.1050000339746479E-2</v>
      </c>
      <c r="S764" s="52">
        <v>3.3059999346733093E-2</v>
      </c>
    </row>
    <row r="765" spans="1:19">
      <c r="A765" t="s">
        <v>28</v>
      </c>
      <c r="B765" t="s">
        <v>412</v>
      </c>
      <c r="C765" t="s">
        <v>440</v>
      </c>
      <c r="D765" t="s">
        <v>330</v>
      </c>
      <c r="E765" t="s">
        <v>57</v>
      </c>
      <c r="F765" t="s">
        <v>274</v>
      </c>
      <c r="G765">
        <v>5</v>
      </c>
      <c r="H765" t="s">
        <v>340</v>
      </c>
      <c r="I765" t="s">
        <v>734</v>
      </c>
      <c r="J765" t="s">
        <v>269</v>
      </c>
      <c r="K765">
        <v>0</v>
      </c>
      <c r="L765" s="52">
        <v>0</v>
      </c>
      <c r="M765" s="52">
        <v>0</v>
      </c>
      <c r="N765">
        <v>6</v>
      </c>
      <c r="O765" s="52">
        <v>1.169999968260527E-2</v>
      </c>
      <c r="P765" s="52">
        <v>1.205000001937151E-2</v>
      </c>
      <c r="Q765">
        <v>91</v>
      </c>
      <c r="R765" s="52">
        <v>8.5399998351931572E-3</v>
      </c>
      <c r="S765" s="52">
        <v>9.089999832212925E-3</v>
      </c>
    </row>
    <row r="766" spans="1:19">
      <c r="A766" t="s">
        <v>28</v>
      </c>
      <c r="B766" t="s">
        <v>412</v>
      </c>
      <c r="C766" t="s">
        <v>440</v>
      </c>
      <c r="D766" t="s">
        <v>330</v>
      </c>
      <c r="E766" t="s">
        <v>57</v>
      </c>
      <c r="F766" t="s">
        <v>274</v>
      </c>
      <c r="G766">
        <v>5</v>
      </c>
      <c r="H766" t="s">
        <v>340</v>
      </c>
      <c r="I766" t="s">
        <v>734</v>
      </c>
      <c r="J766" t="s">
        <v>301</v>
      </c>
      <c r="K766">
        <v>0</v>
      </c>
      <c r="L766" s="52">
        <v>0</v>
      </c>
      <c r="M766" s="52">
        <v>0</v>
      </c>
      <c r="N766">
        <v>2</v>
      </c>
      <c r="O766" s="52">
        <v>3.899999894201756E-3</v>
      </c>
      <c r="P766" s="52">
        <v>4.0199998766183853E-3</v>
      </c>
      <c r="Q766">
        <v>215</v>
      </c>
      <c r="R766" s="52">
        <v>2.0169999450445179E-2</v>
      </c>
      <c r="S766" s="52">
        <v>2.1469999104738239E-2</v>
      </c>
    </row>
    <row r="767" spans="1:19">
      <c r="A767" t="s">
        <v>28</v>
      </c>
      <c r="B767" t="s">
        <v>412</v>
      </c>
      <c r="C767" t="s">
        <v>440</v>
      </c>
      <c r="D767" t="s">
        <v>330</v>
      </c>
      <c r="E767" t="s">
        <v>57</v>
      </c>
      <c r="F767" t="s">
        <v>274</v>
      </c>
      <c r="G767">
        <v>5</v>
      </c>
      <c r="H767" t="s">
        <v>340</v>
      </c>
      <c r="I767" t="s">
        <v>734</v>
      </c>
      <c r="J767" t="s">
        <v>270</v>
      </c>
      <c r="K767">
        <v>1</v>
      </c>
      <c r="L767" s="52">
        <v>1.8869999796152111E-2</v>
      </c>
      <c r="N767">
        <v>15</v>
      </c>
      <c r="O767" s="52">
        <v>2.9239999130368229E-2</v>
      </c>
      <c r="Q767">
        <v>648</v>
      </c>
      <c r="R767" s="52">
        <v>6.0779999941587448E-2</v>
      </c>
    </row>
    <row r="768" spans="1:19">
      <c r="A768" t="s">
        <v>28</v>
      </c>
      <c r="B768" t="s">
        <v>412</v>
      </c>
      <c r="C768" t="s">
        <v>440</v>
      </c>
      <c r="D768" t="s">
        <v>330</v>
      </c>
      <c r="E768" t="s">
        <v>57</v>
      </c>
      <c r="F768" t="s">
        <v>274</v>
      </c>
      <c r="G768">
        <v>5</v>
      </c>
      <c r="H768" t="s">
        <v>340</v>
      </c>
      <c r="I768" t="s">
        <v>734</v>
      </c>
      <c r="J768" t="s">
        <v>268</v>
      </c>
      <c r="K768">
        <v>52</v>
      </c>
      <c r="L768" s="52">
        <v>0.98113000392913818</v>
      </c>
      <c r="M768" s="52">
        <v>1</v>
      </c>
      <c r="N768">
        <v>475</v>
      </c>
      <c r="O768" s="52">
        <v>0.92593002319335938</v>
      </c>
      <c r="P768" s="52">
        <v>0.95381999015808105</v>
      </c>
      <c r="Q768">
        <v>8913</v>
      </c>
      <c r="R768" s="52">
        <v>0.83604001998901367</v>
      </c>
      <c r="S768" s="52">
        <v>0.89013999700546265</v>
      </c>
    </row>
    <row r="769" spans="1:19">
      <c r="A769" t="s">
        <v>28</v>
      </c>
      <c r="B769" t="s">
        <v>412</v>
      </c>
      <c r="C769" t="s">
        <v>440</v>
      </c>
      <c r="D769" t="s">
        <v>330</v>
      </c>
      <c r="E769" t="s">
        <v>57</v>
      </c>
      <c r="F769" t="s">
        <v>274</v>
      </c>
      <c r="G769">
        <v>5</v>
      </c>
      <c r="H769" t="s">
        <v>340</v>
      </c>
      <c r="I769" t="s">
        <v>735</v>
      </c>
      <c r="J769" t="s">
        <v>270</v>
      </c>
      <c r="K769">
        <v>53</v>
      </c>
      <c r="L769" s="52">
        <v>1</v>
      </c>
      <c r="N769">
        <v>513</v>
      </c>
      <c r="O769" s="52">
        <v>1</v>
      </c>
      <c r="Q769">
        <v>10661</v>
      </c>
      <c r="R769" s="52">
        <v>1</v>
      </c>
    </row>
    <row r="770" spans="1:19">
      <c r="A770" t="s">
        <v>28</v>
      </c>
      <c r="B770" t="s">
        <v>412</v>
      </c>
      <c r="C770" t="s">
        <v>440</v>
      </c>
      <c r="D770" t="s">
        <v>330</v>
      </c>
      <c r="E770" t="s">
        <v>57</v>
      </c>
      <c r="F770" t="s">
        <v>274</v>
      </c>
      <c r="G770">
        <v>5</v>
      </c>
      <c r="H770" t="s">
        <v>340</v>
      </c>
      <c r="I770" t="s">
        <v>319</v>
      </c>
      <c r="J770" t="s">
        <v>324</v>
      </c>
      <c r="K770">
        <v>8</v>
      </c>
      <c r="L770" s="52">
        <v>0.1509400010108948</v>
      </c>
      <c r="N770">
        <v>41</v>
      </c>
      <c r="O770" s="52">
        <v>7.9920001327991486E-2</v>
      </c>
      <c r="Q770">
        <v>1418</v>
      </c>
      <c r="R770" s="52">
        <v>0.13300999999046331</v>
      </c>
    </row>
    <row r="771" spans="1:19">
      <c r="A771" t="s">
        <v>28</v>
      </c>
      <c r="B771" t="s">
        <v>412</v>
      </c>
      <c r="C771" t="s">
        <v>440</v>
      </c>
      <c r="D771" t="s">
        <v>330</v>
      </c>
      <c r="E771" t="s">
        <v>57</v>
      </c>
      <c r="F771" t="s">
        <v>274</v>
      </c>
      <c r="G771">
        <v>5</v>
      </c>
      <c r="H771" t="s">
        <v>340</v>
      </c>
      <c r="I771" t="s">
        <v>319</v>
      </c>
      <c r="J771" t="s">
        <v>320</v>
      </c>
      <c r="K771">
        <v>0</v>
      </c>
      <c r="L771" s="52">
        <v>0</v>
      </c>
      <c r="M771" s="52">
        <v>0</v>
      </c>
      <c r="N771">
        <v>0</v>
      </c>
      <c r="O771" s="52">
        <v>0</v>
      </c>
      <c r="P771" s="52">
        <v>0</v>
      </c>
      <c r="Q771">
        <v>19</v>
      </c>
      <c r="R771" s="52">
        <v>1.780000049620867E-3</v>
      </c>
      <c r="S771" s="52">
        <v>2.0600000862032179E-3</v>
      </c>
    </row>
    <row r="772" spans="1:19">
      <c r="A772" t="s">
        <v>28</v>
      </c>
      <c r="B772" t="s">
        <v>412</v>
      </c>
      <c r="C772" t="s">
        <v>440</v>
      </c>
      <c r="D772" t="s">
        <v>330</v>
      </c>
      <c r="E772" t="s">
        <v>57</v>
      </c>
      <c r="F772" t="s">
        <v>274</v>
      </c>
      <c r="G772">
        <v>5</v>
      </c>
      <c r="H772" t="s">
        <v>340</v>
      </c>
      <c r="I772" t="s">
        <v>319</v>
      </c>
      <c r="J772" t="s">
        <v>321</v>
      </c>
      <c r="K772">
        <v>2</v>
      </c>
      <c r="L772" s="52">
        <v>3.773999959230423E-2</v>
      </c>
      <c r="M772" s="52">
        <v>4.4440001249313348E-2</v>
      </c>
      <c r="N772">
        <v>25</v>
      </c>
      <c r="O772" s="52">
        <v>4.8730000853538513E-2</v>
      </c>
      <c r="P772" s="52">
        <v>5.2969999611377723E-2</v>
      </c>
      <c r="Q772">
        <v>380</v>
      </c>
      <c r="R772" s="52">
        <v>3.564000129699707E-2</v>
      </c>
      <c r="S772" s="52">
        <v>4.1110001504421227E-2</v>
      </c>
    </row>
    <row r="773" spans="1:19">
      <c r="A773" t="s">
        <v>28</v>
      </c>
      <c r="B773" t="s">
        <v>412</v>
      </c>
      <c r="C773" t="s">
        <v>440</v>
      </c>
      <c r="D773" t="s">
        <v>330</v>
      </c>
      <c r="E773" t="s">
        <v>57</v>
      </c>
      <c r="F773" t="s">
        <v>274</v>
      </c>
      <c r="G773">
        <v>5</v>
      </c>
      <c r="H773" t="s">
        <v>340</v>
      </c>
      <c r="I773" t="s">
        <v>319</v>
      </c>
      <c r="J773" t="s">
        <v>322</v>
      </c>
      <c r="K773">
        <v>7</v>
      </c>
      <c r="L773" s="52">
        <v>0.132080003619194</v>
      </c>
      <c r="M773" s="52">
        <v>0.15556000173091891</v>
      </c>
      <c r="N773">
        <v>70</v>
      </c>
      <c r="O773" s="52">
        <v>0.13644999265670779</v>
      </c>
      <c r="P773" s="52">
        <v>0.14831000566482541</v>
      </c>
      <c r="Q773">
        <v>1643</v>
      </c>
      <c r="R773" s="52">
        <v>0.15410999953746801</v>
      </c>
      <c r="S773" s="52">
        <v>0.17776000499725339</v>
      </c>
    </row>
    <row r="774" spans="1:19">
      <c r="A774" t="s">
        <v>28</v>
      </c>
      <c r="B774" t="s">
        <v>412</v>
      </c>
      <c r="C774" t="s">
        <v>440</v>
      </c>
      <c r="D774" t="s">
        <v>330</v>
      </c>
      <c r="E774" t="s">
        <v>57</v>
      </c>
      <c r="F774" t="s">
        <v>274</v>
      </c>
      <c r="G774">
        <v>5</v>
      </c>
      <c r="H774" t="s">
        <v>340</v>
      </c>
      <c r="I774" t="s">
        <v>319</v>
      </c>
      <c r="J774" t="s">
        <v>323</v>
      </c>
      <c r="K774">
        <v>8</v>
      </c>
      <c r="L774" s="52">
        <v>0.1509400010108948</v>
      </c>
      <c r="M774" s="52">
        <v>0.17778000235557559</v>
      </c>
      <c r="N774">
        <v>59</v>
      </c>
      <c r="O774" s="52">
        <v>0.1150100007653236</v>
      </c>
      <c r="P774" s="52">
        <v>0.125</v>
      </c>
      <c r="Q774">
        <v>1319</v>
      </c>
      <c r="R774" s="52">
        <v>0.1237199977040291</v>
      </c>
      <c r="S774" s="52">
        <v>0.14270000159740451</v>
      </c>
    </row>
    <row r="775" spans="1:19">
      <c r="A775" t="s">
        <v>28</v>
      </c>
      <c r="B775" t="s">
        <v>412</v>
      </c>
      <c r="C775" t="s">
        <v>440</v>
      </c>
      <c r="D775" t="s">
        <v>330</v>
      </c>
      <c r="E775" t="s">
        <v>57</v>
      </c>
      <c r="F775" t="s">
        <v>274</v>
      </c>
      <c r="G775">
        <v>5</v>
      </c>
      <c r="H775" t="s">
        <v>340</v>
      </c>
      <c r="I775" t="s">
        <v>319</v>
      </c>
      <c r="J775" t="s">
        <v>354</v>
      </c>
      <c r="K775">
        <v>28</v>
      </c>
      <c r="L775" s="52">
        <v>0.52829998731613159</v>
      </c>
      <c r="M775" s="52">
        <v>0.62221997976303101</v>
      </c>
      <c r="N775">
        <v>318</v>
      </c>
      <c r="O775" s="52">
        <v>0.61988002061843872</v>
      </c>
      <c r="P775" s="52">
        <v>0.67373001575469971</v>
      </c>
      <c r="Q775">
        <v>5882</v>
      </c>
      <c r="R775" s="52">
        <v>0.55172997713088989</v>
      </c>
      <c r="S775" s="52">
        <v>0.63637000322341919</v>
      </c>
    </row>
    <row r="776" spans="1:19">
      <c r="A776" t="s">
        <v>28</v>
      </c>
      <c r="B776" t="s">
        <v>412</v>
      </c>
      <c r="C776" t="s">
        <v>440</v>
      </c>
      <c r="D776" t="s">
        <v>330</v>
      </c>
      <c r="E776" t="s">
        <v>57</v>
      </c>
      <c r="F776" t="s">
        <v>274</v>
      </c>
      <c r="G776">
        <v>5</v>
      </c>
      <c r="H776" t="s">
        <v>340</v>
      </c>
      <c r="I776" t="s">
        <v>360</v>
      </c>
      <c r="J776" t="s">
        <v>361</v>
      </c>
      <c r="K776">
        <v>8</v>
      </c>
      <c r="L776" s="52">
        <v>0.1509400010108948</v>
      </c>
      <c r="N776">
        <v>41</v>
      </c>
      <c r="O776" s="52">
        <v>7.9920001327991486E-2</v>
      </c>
      <c r="Q776">
        <v>1418</v>
      </c>
      <c r="R776" s="52">
        <v>0.13300999999046331</v>
      </c>
    </row>
    <row r="777" spans="1:19">
      <c r="A777" t="s">
        <v>28</v>
      </c>
      <c r="B777" t="s">
        <v>412</v>
      </c>
      <c r="C777" t="s">
        <v>440</v>
      </c>
      <c r="D777" t="s">
        <v>330</v>
      </c>
      <c r="E777" t="s">
        <v>57</v>
      </c>
      <c r="F777" t="s">
        <v>274</v>
      </c>
      <c r="G777">
        <v>5</v>
      </c>
      <c r="H777" t="s">
        <v>340</v>
      </c>
      <c r="I777" t="s">
        <v>360</v>
      </c>
      <c r="J777" t="s">
        <v>362</v>
      </c>
      <c r="K777">
        <v>19</v>
      </c>
      <c r="L777" s="52">
        <v>0.358489990234375</v>
      </c>
      <c r="M777" s="52">
        <v>0.42221999168396002</v>
      </c>
      <c r="N777">
        <v>154</v>
      </c>
      <c r="O777" s="52">
        <v>0.30019000172615051</v>
      </c>
      <c r="P777" s="52">
        <v>0.32627001404762268</v>
      </c>
      <c r="Q777">
        <v>3361</v>
      </c>
      <c r="R777" s="52">
        <v>0.31525999307632452</v>
      </c>
      <c r="S777" s="52">
        <v>0.36362999677658081</v>
      </c>
    </row>
    <row r="778" spans="1:19">
      <c r="A778" t="s">
        <v>28</v>
      </c>
      <c r="B778" t="s">
        <v>412</v>
      </c>
      <c r="C778" t="s">
        <v>440</v>
      </c>
      <c r="D778" t="s">
        <v>330</v>
      </c>
      <c r="E778" t="s">
        <v>57</v>
      </c>
      <c r="F778" t="s">
        <v>274</v>
      </c>
      <c r="G778">
        <v>5</v>
      </c>
      <c r="H778" t="s">
        <v>340</v>
      </c>
      <c r="I778" t="s">
        <v>360</v>
      </c>
      <c r="J778" t="s">
        <v>354</v>
      </c>
      <c r="K778">
        <v>26</v>
      </c>
      <c r="L778" s="52">
        <v>0.49057000875473022</v>
      </c>
      <c r="M778" s="52">
        <v>0.57778000831604004</v>
      </c>
      <c r="N778">
        <v>318</v>
      </c>
      <c r="O778" s="52">
        <v>0.61988002061843872</v>
      </c>
      <c r="P778" s="52">
        <v>0.67373001575469971</v>
      </c>
      <c r="Q778">
        <v>5882</v>
      </c>
      <c r="R778" s="52">
        <v>0.55172997713088989</v>
      </c>
      <c r="S778" s="52">
        <v>0.63637000322341919</v>
      </c>
    </row>
    <row r="779" spans="1:19">
      <c r="A779" t="s">
        <v>28</v>
      </c>
      <c r="B779" t="s">
        <v>412</v>
      </c>
      <c r="C779" t="s">
        <v>440</v>
      </c>
      <c r="D779" t="s">
        <v>330</v>
      </c>
      <c r="E779" t="s">
        <v>57</v>
      </c>
      <c r="F779" t="s">
        <v>274</v>
      </c>
      <c r="G779">
        <v>5</v>
      </c>
      <c r="H779" t="s">
        <v>340</v>
      </c>
      <c r="I779" t="s">
        <v>736</v>
      </c>
      <c r="J779" t="s">
        <v>363</v>
      </c>
      <c r="K779">
        <v>12</v>
      </c>
      <c r="L779" s="52">
        <v>0.22642000019550321</v>
      </c>
      <c r="N779">
        <v>143</v>
      </c>
      <c r="O779" s="52">
        <v>0.27875000238418579</v>
      </c>
      <c r="Q779">
        <v>4131</v>
      </c>
      <c r="R779" s="52">
        <v>0.38749000430107122</v>
      </c>
    </row>
    <row r="780" spans="1:19">
      <c r="A780" t="s">
        <v>28</v>
      </c>
      <c r="B780" t="s">
        <v>412</v>
      </c>
      <c r="C780" t="s">
        <v>440</v>
      </c>
      <c r="D780" t="s">
        <v>330</v>
      </c>
      <c r="E780" t="s">
        <v>57</v>
      </c>
      <c r="F780" t="s">
        <v>274</v>
      </c>
      <c r="G780">
        <v>5</v>
      </c>
      <c r="H780" t="s">
        <v>340</v>
      </c>
      <c r="I780" t="s">
        <v>736</v>
      </c>
      <c r="J780" t="s">
        <v>364</v>
      </c>
      <c r="K780">
        <v>19</v>
      </c>
      <c r="L780" s="52">
        <v>0.358489990234375</v>
      </c>
      <c r="M780" s="52">
        <v>0.46340999007225042</v>
      </c>
      <c r="N780">
        <v>202</v>
      </c>
      <c r="O780" s="52">
        <v>0.39375999569892878</v>
      </c>
      <c r="P780" s="52">
        <v>0.54594999551773071</v>
      </c>
      <c r="Q780">
        <v>4189</v>
      </c>
      <c r="R780" s="52">
        <v>0.39293000102043152</v>
      </c>
      <c r="S780" s="52">
        <v>0.64149999618530273</v>
      </c>
    </row>
    <row r="781" spans="1:19">
      <c r="A781" t="s">
        <v>28</v>
      </c>
      <c r="B781" t="s">
        <v>412</v>
      </c>
      <c r="C781" t="s">
        <v>440</v>
      </c>
      <c r="D781" t="s">
        <v>330</v>
      </c>
      <c r="E781" t="s">
        <v>57</v>
      </c>
      <c r="F781" t="s">
        <v>274</v>
      </c>
      <c r="G781">
        <v>5</v>
      </c>
      <c r="H781" t="s">
        <v>340</v>
      </c>
      <c r="I781" t="s">
        <v>736</v>
      </c>
      <c r="J781" t="s">
        <v>365</v>
      </c>
      <c r="K781">
        <v>7</v>
      </c>
      <c r="L781" s="52">
        <v>0.132080003619194</v>
      </c>
      <c r="M781" s="52">
        <v>0.17072999477386469</v>
      </c>
      <c r="N781">
        <v>85</v>
      </c>
      <c r="O781" s="52">
        <v>0.16569000482559201</v>
      </c>
      <c r="P781" s="52">
        <v>0.22972999513149259</v>
      </c>
      <c r="Q781">
        <v>1316</v>
      </c>
      <c r="R781" s="52">
        <v>0.1234399974346161</v>
      </c>
      <c r="S781" s="52">
        <v>0.20152999460697171</v>
      </c>
    </row>
    <row r="782" spans="1:19">
      <c r="A782" t="s">
        <v>28</v>
      </c>
      <c r="B782" t="s">
        <v>412</v>
      </c>
      <c r="C782" t="s">
        <v>440</v>
      </c>
      <c r="D782" t="s">
        <v>330</v>
      </c>
      <c r="E782" t="s">
        <v>57</v>
      </c>
      <c r="F782" t="s">
        <v>274</v>
      </c>
      <c r="G782">
        <v>5</v>
      </c>
      <c r="H782" t="s">
        <v>340</v>
      </c>
      <c r="I782" t="s">
        <v>736</v>
      </c>
      <c r="J782" t="s">
        <v>366</v>
      </c>
      <c r="K782">
        <v>5</v>
      </c>
      <c r="L782" s="52">
        <v>9.4339996576309204E-2</v>
      </c>
      <c r="M782" s="52">
        <v>0.1219500005245209</v>
      </c>
      <c r="N782">
        <v>47</v>
      </c>
      <c r="O782" s="52">
        <v>9.1619998216629028E-2</v>
      </c>
      <c r="P782" s="52">
        <v>0.12703000009059909</v>
      </c>
      <c r="Q782">
        <v>566</v>
      </c>
      <c r="R782" s="52">
        <v>5.3089998662471771E-2</v>
      </c>
      <c r="S782" s="52">
        <v>8.6680002510547638E-2</v>
      </c>
    </row>
    <row r="783" spans="1:19">
      <c r="A783" t="s">
        <v>28</v>
      </c>
      <c r="B783" t="s">
        <v>412</v>
      </c>
      <c r="C783" t="s">
        <v>440</v>
      </c>
      <c r="D783" t="s">
        <v>330</v>
      </c>
      <c r="E783" t="s">
        <v>57</v>
      </c>
      <c r="F783" t="s">
        <v>274</v>
      </c>
      <c r="G783">
        <v>5</v>
      </c>
      <c r="H783" t="s">
        <v>340</v>
      </c>
      <c r="I783" t="s">
        <v>736</v>
      </c>
      <c r="J783" t="s">
        <v>367</v>
      </c>
      <c r="K783">
        <v>8</v>
      </c>
      <c r="L783" s="52">
        <v>0.1509400010108948</v>
      </c>
      <c r="M783" s="52">
        <v>0.1951200067996979</v>
      </c>
      <c r="N783">
        <v>30</v>
      </c>
      <c r="O783" s="52">
        <v>5.8479998260736472E-2</v>
      </c>
      <c r="P783" s="52">
        <v>8.107999712228775E-2</v>
      </c>
      <c r="Q783">
        <v>367</v>
      </c>
      <c r="R783" s="52">
        <v>3.4419998526573181E-2</v>
      </c>
      <c r="S783" s="52">
        <v>5.6200001388788223E-2</v>
      </c>
    </row>
    <row r="784" spans="1:19">
      <c r="A784" t="s">
        <v>28</v>
      </c>
      <c r="B784" t="s">
        <v>412</v>
      </c>
      <c r="C784" t="s">
        <v>440</v>
      </c>
      <c r="D784" t="s">
        <v>330</v>
      </c>
      <c r="E784" t="s">
        <v>57</v>
      </c>
      <c r="F784" t="s">
        <v>274</v>
      </c>
      <c r="G784">
        <v>5</v>
      </c>
      <c r="H784" t="s">
        <v>340</v>
      </c>
      <c r="I784" t="s">
        <v>736</v>
      </c>
      <c r="J784" t="s">
        <v>368</v>
      </c>
      <c r="K784">
        <v>2</v>
      </c>
      <c r="L784" s="52">
        <v>3.773999959230423E-2</v>
      </c>
      <c r="M784" s="52">
        <v>4.8780001699924469E-2</v>
      </c>
      <c r="N784">
        <v>6</v>
      </c>
      <c r="O784" s="52">
        <v>1.169999968260527E-2</v>
      </c>
      <c r="P784" s="52">
        <v>1.6219999641180038E-2</v>
      </c>
      <c r="Q784">
        <v>92</v>
      </c>
      <c r="R784" s="52">
        <v>8.6300000548362732E-3</v>
      </c>
      <c r="S784" s="52">
        <v>1.4089999720454219E-2</v>
      </c>
    </row>
    <row r="785" spans="1:19">
      <c r="A785" t="s">
        <v>28</v>
      </c>
      <c r="B785" t="s">
        <v>412</v>
      </c>
      <c r="C785" t="s">
        <v>440</v>
      </c>
      <c r="D785" t="s">
        <v>330</v>
      </c>
      <c r="E785" t="s">
        <v>57</v>
      </c>
      <c r="F785" t="s">
        <v>274</v>
      </c>
      <c r="G785">
        <v>5</v>
      </c>
      <c r="H785" t="s">
        <v>340</v>
      </c>
      <c r="I785" t="s">
        <v>307</v>
      </c>
      <c r="J785" t="s">
        <v>329</v>
      </c>
      <c r="K785">
        <v>51</v>
      </c>
      <c r="L785" s="52">
        <v>0.96226000785827637</v>
      </c>
      <c r="N785">
        <v>508</v>
      </c>
      <c r="O785" s="52">
        <v>0.99024999141693115</v>
      </c>
      <c r="Q785">
        <v>10555</v>
      </c>
      <c r="R785" s="52">
        <v>0.99005997180938721</v>
      </c>
    </row>
    <row r="786" spans="1:19">
      <c r="A786" t="s">
        <v>28</v>
      </c>
      <c r="B786" t="s">
        <v>412</v>
      </c>
      <c r="C786" t="s">
        <v>440</v>
      </c>
      <c r="D786" t="s">
        <v>330</v>
      </c>
      <c r="E786" t="s">
        <v>57</v>
      </c>
      <c r="F786" t="s">
        <v>274</v>
      </c>
      <c r="G786">
        <v>5</v>
      </c>
      <c r="H786" t="s">
        <v>340</v>
      </c>
      <c r="I786" t="s">
        <v>307</v>
      </c>
      <c r="J786" t="s">
        <v>309</v>
      </c>
      <c r="K786">
        <v>2</v>
      </c>
      <c r="L786" s="52">
        <v>3.773999959230423E-2</v>
      </c>
      <c r="N786">
        <v>5</v>
      </c>
      <c r="O786" s="52">
        <v>9.7500002011656761E-3</v>
      </c>
      <c r="Q786">
        <v>106</v>
      </c>
      <c r="R786" s="52">
        <v>9.9400002509355545E-3</v>
      </c>
    </row>
    <row r="787" spans="1:19">
      <c r="A787" t="s">
        <v>28</v>
      </c>
      <c r="B787" t="s">
        <v>412</v>
      </c>
      <c r="C787" t="s">
        <v>440</v>
      </c>
      <c r="D787" t="s">
        <v>330</v>
      </c>
      <c r="E787" t="s">
        <v>57</v>
      </c>
      <c r="F787" t="s">
        <v>274</v>
      </c>
      <c r="G787">
        <v>5</v>
      </c>
      <c r="H787" t="s">
        <v>340</v>
      </c>
      <c r="I787" t="s">
        <v>737</v>
      </c>
      <c r="J787" t="s">
        <v>310</v>
      </c>
      <c r="K787">
        <v>10</v>
      </c>
      <c r="L787" s="52">
        <v>0.18867999315261841</v>
      </c>
      <c r="N787">
        <v>164</v>
      </c>
      <c r="O787" s="52">
        <v>0.31968998908996582</v>
      </c>
      <c r="Q787">
        <v>1888</v>
      </c>
      <c r="R787" s="52">
        <v>0.17709000408649439</v>
      </c>
    </row>
    <row r="788" spans="1:19">
      <c r="A788" t="s">
        <v>28</v>
      </c>
      <c r="B788" t="s">
        <v>412</v>
      </c>
      <c r="C788" t="s">
        <v>440</v>
      </c>
      <c r="D788" t="s">
        <v>330</v>
      </c>
      <c r="E788" t="s">
        <v>57</v>
      </c>
      <c r="F788" t="s">
        <v>274</v>
      </c>
      <c r="G788">
        <v>5</v>
      </c>
      <c r="H788" t="s">
        <v>340</v>
      </c>
      <c r="I788" t="s">
        <v>737</v>
      </c>
      <c r="J788" t="s">
        <v>16</v>
      </c>
      <c r="K788">
        <v>10</v>
      </c>
      <c r="L788" s="52">
        <v>0.18867999315261841</v>
      </c>
      <c r="N788">
        <v>79</v>
      </c>
      <c r="O788" s="52">
        <v>0.153999999165535</v>
      </c>
      <c r="Q788">
        <v>2164</v>
      </c>
      <c r="R788" s="52">
        <v>0.2029799968004227</v>
      </c>
    </row>
    <row r="789" spans="1:19">
      <c r="A789" t="s">
        <v>28</v>
      </c>
      <c r="B789" t="s">
        <v>412</v>
      </c>
      <c r="C789" t="s">
        <v>440</v>
      </c>
      <c r="D789" t="s">
        <v>330</v>
      </c>
      <c r="E789" t="s">
        <v>57</v>
      </c>
      <c r="F789" t="s">
        <v>274</v>
      </c>
      <c r="G789">
        <v>5</v>
      </c>
      <c r="H789" t="s">
        <v>340</v>
      </c>
      <c r="I789" t="s">
        <v>737</v>
      </c>
      <c r="J789" t="s">
        <v>17</v>
      </c>
      <c r="K789">
        <v>2</v>
      </c>
      <c r="L789" s="52">
        <v>3.773999959230423E-2</v>
      </c>
      <c r="N789">
        <v>81</v>
      </c>
      <c r="O789" s="52">
        <v>0.15789000689983371</v>
      </c>
      <c r="Q789">
        <v>2220</v>
      </c>
      <c r="R789" s="52">
        <v>0.20824000239372251</v>
      </c>
    </row>
    <row r="790" spans="1:19">
      <c r="A790" t="s">
        <v>28</v>
      </c>
      <c r="B790" t="s">
        <v>412</v>
      </c>
      <c r="C790" t="s">
        <v>440</v>
      </c>
      <c r="D790" t="s">
        <v>330</v>
      </c>
      <c r="E790" t="s">
        <v>57</v>
      </c>
      <c r="F790" t="s">
        <v>274</v>
      </c>
      <c r="G790">
        <v>5</v>
      </c>
      <c r="H790" t="s">
        <v>340</v>
      </c>
      <c r="I790" t="s">
        <v>737</v>
      </c>
      <c r="J790" t="s">
        <v>18</v>
      </c>
      <c r="K790">
        <v>6</v>
      </c>
      <c r="L790" s="52">
        <v>0.1132100000977516</v>
      </c>
      <c r="N790">
        <v>97</v>
      </c>
      <c r="O790" s="52">
        <v>0.18907999992370611</v>
      </c>
      <c r="Q790">
        <v>2174</v>
      </c>
      <c r="R790" s="52">
        <v>0.20392000675201419</v>
      </c>
    </row>
    <row r="791" spans="1:19">
      <c r="A791" t="s">
        <v>28</v>
      </c>
      <c r="B791" t="s">
        <v>412</v>
      </c>
      <c r="C791" t="s">
        <v>440</v>
      </c>
      <c r="D791" t="s">
        <v>330</v>
      </c>
      <c r="E791" t="s">
        <v>57</v>
      </c>
      <c r="F791" t="s">
        <v>274</v>
      </c>
      <c r="G791">
        <v>5</v>
      </c>
      <c r="H791" t="s">
        <v>340</v>
      </c>
      <c r="I791" t="s">
        <v>737</v>
      </c>
      <c r="J791" t="s">
        <v>311</v>
      </c>
      <c r="K791">
        <v>25</v>
      </c>
      <c r="L791" s="52">
        <v>0.47170001268386841</v>
      </c>
      <c r="N791">
        <v>92</v>
      </c>
      <c r="O791" s="52">
        <v>0.1793400049209595</v>
      </c>
      <c r="Q791">
        <v>2215</v>
      </c>
      <c r="R791" s="52">
        <v>0.20777000486850741</v>
      </c>
    </row>
    <row r="792" spans="1:19">
      <c r="A792" t="s">
        <v>28</v>
      </c>
      <c r="B792" t="s">
        <v>412</v>
      </c>
      <c r="C792" t="s">
        <v>440</v>
      </c>
      <c r="D792" t="s">
        <v>330</v>
      </c>
      <c r="E792" t="s">
        <v>57</v>
      </c>
      <c r="F792" t="s">
        <v>274</v>
      </c>
      <c r="G792">
        <v>5</v>
      </c>
      <c r="H792" t="s">
        <v>340</v>
      </c>
      <c r="I792" t="s">
        <v>312</v>
      </c>
      <c r="J792" t="s">
        <v>313</v>
      </c>
      <c r="K792">
        <v>31</v>
      </c>
      <c r="L792" s="52">
        <v>0.58490997552871704</v>
      </c>
      <c r="M792" s="52">
        <v>0.60784000158309937</v>
      </c>
      <c r="N792">
        <v>278</v>
      </c>
      <c r="O792" s="52">
        <v>0.54190999269485474</v>
      </c>
      <c r="P792" s="52">
        <v>0.55822998285293579</v>
      </c>
      <c r="Q792">
        <v>6420</v>
      </c>
      <c r="R792" s="52">
        <v>0.60219001770019531</v>
      </c>
      <c r="S792" s="52">
        <v>0.61465001106262207</v>
      </c>
    </row>
    <row r="793" spans="1:19">
      <c r="A793" t="s">
        <v>28</v>
      </c>
      <c r="B793" t="s">
        <v>412</v>
      </c>
      <c r="C793" t="s">
        <v>440</v>
      </c>
      <c r="D793" t="s">
        <v>330</v>
      </c>
      <c r="E793" t="s">
        <v>57</v>
      </c>
      <c r="F793" t="s">
        <v>274</v>
      </c>
      <c r="G793">
        <v>5</v>
      </c>
      <c r="H793" t="s">
        <v>340</v>
      </c>
      <c r="I793" t="s">
        <v>312</v>
      </c>
      <c r="J793" t="s">
        <v>314</v>
      </c>
      <c r="K793">
        <v>7</v>
      </c>
      <c r="L793" s="52">
        <v>0.132080003619194</v>
      </c>
      <c r="M793" s="52">
        <v>0.13725000619888311</v>
      </c>
      <c r="N793">
        <v>74</v>
      </c>
      <c r="O793" s="52">
        <v>0.14425000548362729</v>
      </c>
      <c r="P793" s="52">
        <v>0.14858999848365781</v>
      </c>
      <c r="Q793">
        <v>1473</v>
      </c>
      <c r="R793" s="52">
        <v>0.13817000389099121</v>
      </c>
      <c r="S793" s="52">
        <v>0.14101999998092651</v>
      </c>
    </row>
    <row r="794" spans="1:19">
      <c r="A794" t="s">
        <v>28</v>
      </c>
      <c r="B794" t="s">
        <v>412</v>
      </c>
      <c r="C794" t="s">
        <v>440</v>
      </c>
      <c r="D794" t="s">
        <v>330</v>
      </c>
      <c r="E794" t="s">
        <v>57</v>
      </c>
      <c r="F794" t="s">
        <v>274</v>
      </c>
      <c r="G794">
        <v>5</v>
      </c>
      <c r="H794" t="s">
        <v>340</v>
      </c>
      <c r="I794" t="s">
        <v>312</v>
      </c>
      <c r="J794" t="s">
        <v>315</v>
      </c>
      <c r="K794">
        <v>6</v>
      </c>
      <c r="L794" s="52">
        <v>0.1132100000977516</v>
      </c>
      <c r="M794" s="52">
        <v>0.1176500022411346</v>
      </c>
      <c r="N794">
        <v>78</v>
      </c>
      <c r="O794" s="52">
        <v>0.15205000340938571</v>
      </c>
      <c r="P794" s="52">
        <v>0.15662999451160431</v>
      </c>
      <c r="Q794">
        <v>1374</v>
      </c>
      <c r="R794" s="52">
        <v>0.12887999415397641</v>
      </c>
      <c r="S794" s="52">
        <v>0.13154999911785131</v>
      </c>
    </row>
    <row r="795" spans="1:19">
      <c r="A795" t="s">
        <v>28</v>
      </c>
      <c r="B795" t="s">
        <v>412</v>
      </c>
      <c r="C795" t="s">
        <v>440</v>
      </c>
      <c r="D795" t="s">
        <v>330</v>
      </c>
      <c r="E795" t="s">
        <v>57</v>
      </c>
      <c r="F795" t="s">
        <v>274</v>
      </c>
      <c r="G795">
        <v>5</v>
      </c>
      <c r="H795" t="s">
        <v>340</v>
      </c>
      <c r="I795" t="s">
        <v>312</v>
      </c>
      <c r="J795" t="s">
        <v>373</v>
      </c>
      <c r="K795">
        <v>2</v>
      </c>
      <c r="L795" s="52">
        <v>3.773999959230423E-2</v>
      </c>
      <c r="N795">
        <v>15</v>
      </c>
      <c r="O795" s="52">
        <v>2.9239999130368229E-2</v>
      </c>
      <c r="Q795">
        <v>216</v>
      </c>
      <c r="R795" s="52">
        <v>2.0260000601410869E-2</v>
      </c>
    </row>
    <row r="796" spans="1:19">
      <c r="A796" t="s">
        <v>28</v>
      </c>
      <c r="B796" t="s">
        <v>412</v>
      </c>
      <c r="C796" t="s">
        <v>440</v>
      </c>
      <c r="D796" t="s">
        <v>330</v>
      </c>
      <c r="E796" t="s">
        <v>57</v>
      </c>
      <c r="F796" t="s">
        <v>274</v>
      </c>
      <c r="G796">
        <v>5</v>
      </c>
      <c r="H796" t="s">
        <v>340</v>
      </c>
      <c r="I796" t="s">
        <v>312</v>
      </c>
      <c r="J796" t="s">
        <v>316</v>
      </c>
      <c r="K796">
        <v>7</v>
      </c>
      <c r="L796" s="52">
        <v>0.132080003619194</v>
      </c>
      <c r="M796" s="52">
        <v>0.13725000619888311</v>
      </c>
      <c r="N796">
        <v>68</v>
      </c>
      <c r="O796" s="52">
        <v>0.13255000114440921</v>
      </c>
      <c r="P796" s="52">
        <v>0.1365499943494797</v>
      </c>
      <c r="Q796">
        <v>1178</v>
      </c>
      <c r="R796" s="52">
        <v>0.1105000004172325</v>
      </c>
      <c r="S796" s="52">
        <v>0.1127799972891808</v>
      </c>
    </row>
    <row r="797" spans="1:19">
      <c r="A797" t="s">
        <v>28</v>
      </c>
      <c r="B797" t="s">
        <v>412</v>
      </c>
      <c r="C797" t="s">
        <v>440</v>
      </c>
      <c r="D797" t="s">
        <v>330</v>
      </c>
      <c r="E797" t="s">
        <v>59</v>
      </c>
      <c r="F797" t="s">
        <v>60</v>
      </c>
      <c r="G797">
        <v>1</v>
      </c>
      <c r="H797" t="s">
        <v>347</v>
      </c>
      <c r="I797" t="s">
        <v>326</v>
      </c>
      <c r="J797" t="s">
        <v>289</v>
      </c>
      <c r="K797">
        <v>2</v>
      </c>
      <c r="L797" s="52">
        <v>2.3259999230504039E-2</v>
      </c>
      <c r="N797">
        <v>6</v>
      </c>
      <c r="O797" s="52">
        <v>1.0019999928772449E-2</v>
      </c>
      <c r="Q797">
        <v>78</v>
      </c>
      <c r="R797" s="52">
        <v>7.3199998587369919E-3</v>
      </c>
    </row>
    <row r="798" spans="1:19">
      <c r="A798" t="s">
        <v>28</v>
      </c>
      <c r="B798" t="s">
        <v>412</v>
      </c>
      <c r="C798" t="s">
        <v>440</v>
      </c>
      <c r="D798" t="s">
        <v>330</v>
      </c>
      <c r="E798" t="s">
        <v>59</v>
      </c>
      <c r="F798" t="s">
        <v>60</v>
      </c>
      <c r="G798">
        <v>1</v>
      </c>
      <c r="H798" t="s">
        <v>347</v>
      </c>
      <c r="I798" t="s">
        <v>326</v>
      </c>
      <c r="J798" t="s">
        <v>290</v>
      </c>
      <c r="K798">
        <v>2</v>
      </c>
      <c r="L798" s="52">
        <v>2.3259999230504039E-2</v>
      </c>
      <c r="N798">
        <v>29</v>
      </c>
      <c r="O798" s="52">
        <v>4.8409998416900628E-2</v>
      </c>
      <c r="Q798">
        <v>542</v>
      </c>
      <c r="R798" s="52">
        <v>5.0840001553297043E-2</v>
      </c>
    </row>
    <row r="799" spans="1:19">
      <c r="A799" t="s">
        <v>28</v>
      </c>
      <c r="B799" t="s">
        <v>412</v>
      </c>
      <c r="C799" t="s">
        <v>440</v>
      </c>
      <c r="D799" t="s">
        <v>330</v>
      </c>
      <c r="E799" t="s">
        <v>59</v>
      </c>
      <c r="F799" t="s">
        <v>60</v>
      </c>
      <c r="G799">
        <v>1</v>
      </c>
      <c r="H799" t="s">
        <v>347</v>
      </c>
      <c r="I799" t="s">
        <v>326</v>
      </c>
      <c r="J799" t="s">
        <v>291</v>
      </c>
      <c r="K799">
        <v>7</v>
      </c>
      <c r="L799" s="52">
        <v>8.1399999558925629E-2</v>
      </c>
      <c r="N799">
        <v>64</v>
      </c>
      <c r="O799" s="52">
        <v>0.1068399995565414</v>
      </c>
      <c r="Q799">
        <v>1332</v>
      </c>
      <c r="R799" s="52">
        <v>0.124940000474453</v>
      </c>
    </row>
    <row r="800" spans="1:19">
      <c r="A800" t="s">
        <v>28</v>
      </c>
      <c r="B800" t="s">
        <v>412</v>
      </c>
      <c r="C800" t="s">
        <v>440</v>
      </c>
      <c r="D800" t="s">
        <v>330</v>
      </c>
      <c r="E800" t="s">
        <v>59</v>
      </c>
      <c r="F800" t="s">
        <v>60</v>
      </c>
      <c r="G800">
        <v>1</v>
      </c>
      <c r="H800" t="s">
        <v>347</v>
      </c>
      <c r="I800" t="s">
        <v>326</v>
      </c>
      <c r="J800" t="s">
        <v>292</v>
      </c>
      <c r="K800">
        <v>14</v>
      </c>
      <c r="L800" s="52">
        <v>0.16279000043869021</v>
      </c>
      <c r="N800">
        <v>114</v>
      </c>
      <c r="O800" s="52">
        <v>0.19032000005245209</v>
      </c>
      <c r="Q800">
        <v>2022</v>
      </c>
      <c r="R800" s="52">
        <v>0.18965999782085419</v>
      </c>
    </row>
    <row r="801" spans="1:19">
      <c r="A801" t="s">
        <v>28</v>
      </c>
      <c r="B801" t="s">
        <v>412</v>
      </c>
      <c r="C801" t="s">
        <v>440</v>
      </c>
      <c r="D801" t="s">
        <v>330</v>
      </c>
      <c r="E801" t="s">
        <v>59</v>
      </c>
      <c r="F801" t="s">
        <v>60</v>
      </c>
      <c r="G801">
        <v>1</v>
      </c>
      <c r="H801" t="s">
        <v>347</v>
      </c>
      <c r="I801" t="s">
        <v>326</v>
      </c>
      <c r="J801" t="s">
        <v>293</v>
      </c>
      <c r="K801">
        <v>15</v>
      </c>
      <c r="L801" s="52">
        <v>0.1744199991226196</v>
      </c>
      <c r="N801">
        <v>104</v>
      </c>
      <c r="O801" s="52">
        <v>0.1736200004816055</v>
      </c>
      <c r="Q801">
        <v>1958</v>
      </c>
      <c r="R801" s="52">
        <v>0.18366000056266779</v>
      </c>
    </row>
    <row r="802" spans="1:19">
      <c r="A802" t="s">
        <v>28</v>
      </c>
      <c r="B802" t="s">
        <v>412</v>
      </c>
      <c r="C802" t="s">
        <v>440</v>
      </c>
      <c r="D802" t="s">
        <v>330</v>
      </c>
      <c r="E802" t="s">
        <v>59</v>
      </c>
      <c r="F802" t="s">
        <v>60</v>
      </c>
      <c r="G802">
        <v>1</v>
      </c>
      <c r="H802" t="s">
        <v>347</v>
      </c>
      <c r="I802" t="s">
        <v>326</v>
      </c>
      <c r="J802" t="s">
        <v>294</v>
      </c>
      <c r="K802">
        <v>25</v>
      </c>
      <c r="L802" s="52">
        <v>0.29069998860359192</v>
      </c>
      <c r="N802">
        <v>153</v>
      </c>
      <c r="O802" s="52">
        <v>0.25543001294136047</v>
      </c>
      <c r="Q802">
        <v>2528</v>
      </c>
      <c r="R802" s="52">
        <v>0.2371300011873245</v>
      </c>
    </row>
    <row r="803" spans="1:19">
      <c r="A803" t="s">
        <v>28</v>
      </c>
      <c r="B803" t="s">
        <v>412</v>
      </c>
      <c r="C803" t="s">
        <v>440</v>
      </c>
      <c r="D803" t="s">
        <v>330</v>
      </c>
      <c r="E803" t="s">
        <v>59</v>
      </c>
      <c r="F803" t="s">
        <v>60</v>
      </c>
      <c r="G803">
        <v>1</v>
      </c>
      <c r="H803" t="s">
        <v>347</v>
      </c>
      <c r="I803" t="s">
        <v>326</v>
      </c>
      <c r="J803" t="s">
        <v>295</v>
      </c>
      <c r="K803">
        <v>21</v>
      </c>
      <c r="L803" s="52">
        <v>0.24419000744819641</v>
      </c>
      <c r="N803">
        <v>129</v>
      </c>
      <c r="O803" s="52">
        <v>0.21536000072956091</v>
      </c>
      <c r="Q803">
        <v>2201</v>
      </c>
      <c r="R803" s="52">
        <v>0.20645000040531161</v>
      </c>
    </row>
    <row r="804" spans="1:19">
      <c r="A804" t="s">
        <v>28</v>
      </c>
      <c r="B804" t="s">
        <v>412</v>
      </c>
      <c r="C804" t="s">
        <v>440</v>
      </c>
      <c r="D804" t="s">
        <v>330</v>
      </c>
      <c r="E804" t="s">
        <v>59</v>
      </c>
      <c r="F804" t="s">
        <v>60</v>
      </c>
      <c r="G804">
        <v>1</v>
      </c>
      <c r="H804" t="s">
        <v>347</v>
      </c>
      <c r="I804" t="s">
        <v>359</v>
      </c>
      <c r="J804" t="s">
        <v>14</v>
      </c>
      <c r="K804">
        <v>58</v>
      </c>
      <c r="L804" s="52">
        <v>0.67441999912261963</v>
      </c>
      <c r="M804" s="52">
        <v>0.69047999382019043</v>
      </c>
      <c r="N804">
        <v>423</v>
      </c>
      <c r="O804" s="52">
        <v>0.70617997646331787</v>
      </c>
      <c r="P804" s="52">
        <v>0.71816998720169067</v>
      </c>
      <c r="Q804">
        <v>7648</v>
      </c>
      <c r="R804" s="52">
        <v>0.71737998723983765</v>
      </c>
      <c r="S804" s="52">
        <v>0.73221999406814575</v>
      </c>
    </row>
    <row r="805" spans="1:19">
      <c r="A805" t="s">
        <v>28</v>
      </c>
      <c r="B805" t="s">
        <v>412</v>
      </c>
      <c r="C805" t="s">
        <v>440</v>
      </c>
      <c r="D805" t="s">
        <v>330</v>
      </c>
      <c r="E805" t="s">
        <v>59</v>
      </c>
      <c r="F805" t="s">
        <v>60</v>
      </c>
      <c r="G805">
        <v>1</v>
      </c>
      <c r="H805" t="s">
        <v>347</v>
      </c>
      <c r="I805" t="s">
        <v>359</v>
      </c>
      <c r="J805" t="s">
        <v>15</v>
      </c>
      <c r="K805">
        <v>17</v>
      </c>
      <c r="L805" s="52">
        <v>0.19766999781131739</v>
      </c>
      <c r="M805" s="52">
        <v>0.20238000154495239</v>
      </c>
      <c r="N805">
        <v>91</v>
      </c>
      <c r="O805" s="52">
        <v>0.15192000567913061</v>
      </c>
      <c r="P805" s="52">
        <v>0.15449999272823331</v>
      </c>
      <c r="Q805">
        <v>1582</v>
      </c>
      <c r="R805" s="52">
        <v>0.14838999509811401</v>
      </c>
      <c r="S805" s="52">
        <v>0.1514600068330765</v>
      </c>
    </row>
    <row r="806" spans="1:19">
      <c r="A806" t="s">
        <v>28</v>
      </c>
      <c r="B806" t="s">
        <v>412</v>
      </c>
      <c r="C806" t="s">
        <v>440</v>
      </c>
      <c r="D806" t="s">
        <v>330</v>
      </c>
      <c r="E806" t="s">
        <v>59</v>
      </c>
      <c r="F806" t="s">
        <v>60</v>
      </c>
      <c r="G806">
        <v>1</v>
      </c>
      <c r="H806" t="s">
        <v>347</v>
      </c>
      <c r="I806" t="s">
        <v>359</v>
      </c>
      <c r="J806" t="s">
        <v>317</v>
      </c>
      <c r="K806">
        <v>9</v>
      </c>
      <c r="L806" s="52">
        <v>0.1046499982476234</v>
      </c>
      <c r="M806" s="52">
        <v>0.10713999718427659</v>
      </c>
      <c r="N806">
        <v>75</v>
      </c>
      <c r="O806" s="52">
        <v>0.1252100020647049</v>
      </c>
      <c r="P806" s="52">
        <v>0.12733000516891479</v>
      </c>
      <c r="Q806">
        <v>1215</v>
      </c>
      <c r="R806" s="52">
        <v>0.1139699965715408</v>
      </c>
      <c r="S806" s="52">
        <v>0.1163199990987778</v>
      </c>
    </row>
    <row r="807" spans="1:19">
      <c r="A807" t="s">
        <v>28</v>
      </c>
      <c r="B807" t="s">
        <v>412</v>
      </c>
      <c r="C807" t="s">
        <v>440</v>
      </c>
      <c r="D807" t="s">
        <v>330</v>
      </c>
      <c r="E807" t="s">
        <v>59</v>
      </c>
      <c r="F807" t="s">
        <v>60</v>
      </c>
      <c r="G807">
        <v>1</v>
      </c>
      <c r="H807" t="s">
        <v>347</v>
      </c>
      <c r="I807" t="s">
        <v>359</v>
      </c>
      <c r="J807" t="s">
        <v>270</v>
      </c>
      <c r="K807">
        <v>2</v>
      </c>
      <c r="L807" s="52">
        <v>2.3259999230504039E-2</v>
      </c>
      <c r="N807">
        <v>10</v>
      </c>
      <c r="O807" s="52">
        <v>1.6690000891685489E-2</v>
      </c>
      <c r="Q807">
        <v>216</v>
      </c>
      <c r="R807" s="52">
        <v>2.0260000601410869E-2</v>
      </c>
    </row>
    <row r="808" spans="1:19">
      <c r="A808" t="s">
        <v>28</v>
      </c>
      <c r="B808" t="s">
        <v>412</v>
      </c>
      <c r="C808" t="s">
        <v>440</v>
      </c>
      <c r="D808" t="s">
        <v>330</v>
      </c>
      <c r="E808" t="s">
        <v>59</v>
      </c>
      <c r="F808" t="s">
        <v>60</v>
      </c>
      <c r="G808">
        <v>1</v>
      </c>
      <c r="H808" t="s">
        <v>347</v>
      </c>
      <c r="I808" t="s">
        <v>325</v>
      </c>
      <c r="J808" t="s">
        <v>302</v>
      </c>
      <c r="K808">
        <v>26</v>
      </c>
      <c r="L808" s="52">
        <v>0.30232998728752142</v>
      </c>
      <c r="N808">
        <v>209</v>
      </c>
      <c r="O808" s="52">
        <v>0.34891000390052801</v>
      </c>
      <c r="Q808">
        <v>3494</v>
      </c>
      <c r="R808" s="52">
        <v>0.32774001359939581</v>
      </c>
    </row>
    <row r="809" spans="1:19">
      <c r="A809" t="s">
        <v>28</v>
      </c>
      <c r="B809" t="s">
        <v>412</v>
      </c>
      <c r="C809" t="s">
        <v>440</v>
      </c>
      <c r="D809" t="s">
        <v>330</v>
      </c>
      <c r="E809" t="s">
        <v>59</v>
      </c>
      <c r="F809" t="s">
        <v>60</v>
      </c>
      <c r="G809">
        <v>1</v>
      </c>
      <c r="H809" t="s">
        <v>347</v>
      </c>
      <c r="I809" t="s">
        <v>325</v>
      </c>
      <c r="J809" t="s">
        <v>303</v>
      </c>
      <c r="K809">
        <v>23</v>
      </c>
      <c r="L809" s="52">
        <v>0.26743999123573298</v>
      </c>
      <c r="N809">
        <v>194</v>
      </c>
      <c r="O809" s="52">
        <v>0.32387000322341919</v>
      </c>
      <c r="Q809">
        <v>3387</v>
      </c>
      <c r="R809" s="52">
        <v>0.31769999861717219</v>
      </c>
    </row>
    <row r="810" spans="1:19">
      <c r="A810" t="s">
        <v>28</v>
      </c>
      <c r="B810" t="s">
        <v>412</v>
      </c>
      <c r="C810" t="s">
        <v>440</v>
      </c>
      <c r="D810" t="s">
        <v>330</v>
      </c>
      <c r="E810" t="s">
        <v>59</v>
      </c>
      <c r="F810" t="s">
        <v>60</v>
      </c>
      <c r="G810">
        <v>1</v>
      </c>
      <c r="H810" t="s">
        <v>347</v>
      </c>
      <c r="I810" t="s">
        <v>325</v>
      </c>
      <c r="J810" t="s">
        <v>304</v>
      </c>
      <c r="K810">
        <v>37</v>
      </c>
      <c r="L810" s="52">
        <v>0.43022999167442322</v>
      </c>
      <c r="N810">
        <v>196</v>
      </c>
      <c r="O810" s="52">
        <v>0.32721000909805298</v>
      </c>
      <c r="Q810">
        <v>3780</v>
      </c>
      <c r="R810" s="52">
        <v>0.35455998778343201</v>
      </c>
    </row>
    <row r="811" spans="1:19">
      <c r="A811" t="s">
        <v>28</v>
      </c>
      <c r="B811" t="s">
        <v>412</v>
      </c>
      <c r="C811" t="s">
        <v>440</v>
      </c>
      <c r="D811" t="s">
        <v>330</v>
      </c>
      <c r="E811" t="s">
        <v>59</v>
      </c>
      <c r="F811" t="s">
        <v>60</v>
      </c>
      <c r="G811">
        <v>1</v>
      </c>
      <c r="H811" t="s">
        <v>347</v>
      </c>
      <c r="I811" t="s">
        <v>349</v>
      </c>
      <c r="J811" t="s">
        <v>350</v>
      </c>
      <c r="K811">
        <v>8</v>
      </c>
      <c r="L811" s="52">
        <v>9.3019999563694E-2</v>
      </c>
      <c r="M811" s="52">
        <v>0.1290300041437149</v>
      </c>
      <c r="N811">
        <v>63</v>
      </c>
      <c r="O811" s="52">
        <v>0.1051800027489662</v>
      </c>
      <c r="P811" s="52">
        <v>0.13124999403953549</v>
      </c>
      <c r="Q811">
        <v>745</v>
      </c>
      <c r="R811" s="52">
        <v>6.9880001246929169E-2</v>
      </c>
      <c r="S811" s="52">
        <v>8.060000091791153E-2</v>
      </c>
    </row>
    <row r="812" spans="1:19">
      <c r="A812" t="s">
        <v>28</v>
      </c>
      <c r="B812" t="s">
        <v>412</v>
      </c>
      <c r="C812" t="s">
        <v>440</v>
      </c>
      <c r="D812" t="s">
        <v>330</v>
      </c>
      <c r="E812" t="s">
        <v>59</v>
      </c>
      <c r="F812" t="s">
        <v>60</v>
      </c>
      <c r="G812">
        <v>1</v>
      </c>
      <c r="H812" t="s">
        <v>347</v>
      </c>
      <c r="I812" t="s">
        <v>349</v>
      </c>
      <c r="J812" t="s">
        <v>351</v>
      </c>
      <c r="K812">
        <v>40</v>
      </c>
      <c r="L812" s="52">
        <v>0.46511998772621149</v>
      </c>
      <c r="M812" s="52">
        <v>0.6451600193977356</v>
      </c>
      <c r="N812">
        <v>288</v>
      </c>
      <c r="O812" s="52">
        <v>0.48080000281333918</v>
      </c>
      <c r="P812" s="52">
        <v>0.60000002384185791</v>
      </c>
      <c r="Q812">
        <v>5882</v>
      </c>
      <c r="R812" s="52">
        <v>0.55172997713088989</v>
      </c>
      <c r="S812" s="52">
        <v>0.63637000322341919</v>
      </c>
    </row>
    <row r="813" spans="1:19">
      <c r="A813" t="s">
        <v>28</v>
      </c>
      <c r="B813" t="s">
        <v>412</v>
      </c>
      <c r="C813" t="s">
        <v>440</v>
      </c>
      <c r="D813" t="s">
        <v>330</v>
      </c>
      <c r="E813" t="s">
        <v>59</v>
      </c>
      <c r="F813" t="s">
        <v>60</v>
      </c>
      <c r="G813">
        <v>1</v>
      </c>
      <c r="H813" t="s">
        <v>347</v>
      </c>
      <c r="I813" t="s">
        <v>349</v>
      </c>
      <c r="J813" t="s">
        <v>352</v>
      </c>
      <c r="K813">
        <v>0</v>
      </c>
      <c r="L813" s="52">
        <v>0</v>
      </c>
      <c r="M813" s="52">
        <v>0</v>
      </c>
      <c r="N813">
        <v>2</v>
      </c>
      <c r="O813" s="52">
        <v>3.3400000538676981E-3</v>
      </c>
      <c r="P813" s="52">
        <v>4.1700000874698162E-3</v>
      </c>
      <c r="Q813">
        <v>19</v>
      </c>
      <c r="R813" s="52">
        <v>1.780000049620867E-3</v>
      </c>
      <c r="S813" s="52">
        <v>2.0600000862032179E-3</v>
      </c>
    </row>
    <row r="814" spans="1:19">
      <c r="A814" t="s">
        <v>28</v>
      </c>
      <c r="B814" t="s">
        <v>412</v>
      </c>
      <c r="C814" t="s">
        <v>440</v>
      </c>
      <c r="D814" t="s">
        <v>330</v>
      </c>
      <c r="E814" t="s">
        <v>59</v>
      </c>
      <c r="F814" t="s">
        <v>60</v>
      </c>
      <c r="G814">
        <v>1</v>
      </c>
      <c r="H814" t="s">
        <v>347</v>
      </c>
      <c r="I814" t="s">
        <v>349</v>
      </c>
      <c r="J814" t="s">
        <v>353</v>
      </c>
      <c r="K814">
        <v>14</v>
      </c>
      <c r="L814" s="52">
        <v>0.16279000043869021</v>
      </c>
      <c r="M814" s="52">
        <v>0.22581000626087189</v>
      </c>
      <c r="N814">
        <v>127</v>
      </c>
      <c r="O814" s="52">
        <v>0.21201999485492709</v>
      </c>
      <c r="P814" s="52">
        <v>0.26458001136779791</v>
      </c>
      <c r="Q814">
        <v>2597</v>
      </c>
      <c r="R814" s="52">
        <v>0.24359999597072601</v>
      </c>
      <c r="S814" s="52">
        <v>0.2809700071811676</v>
      </c>
    </row>
    <row r="815" spans="1:19">
      <c r="A815" t="s">
        <v>28</v>
      </c>
      <c r="B815" t="s">
        <v>412</v>
      </c>
      <c r="C815" t="s">
        <v>440</v>
      </c>
      <c r="D815" t="s">
        <v>330</v>
      </c>
      <c r="E815" t="s">
        <v>59</v>
      </c>
      <c r="F815" t="s">
        <v>60</v>
      </c>
      <c r="G815">
        <v>1</v>
      </c>
      <c r="H815" t="s">
        <v>347</v>
      </c>
      <c r="I815" t="s">
        <v>349</v>
      </c>
      <c r="J815" t="s">
        <v>355</v>
      </c>
      <c r="K815">
        <v>24</v>
      </c>
      <c r="L815" s="52">
        <v>0.27906998991966248</v>
      </c>
      <c r="N815">
        <v>119</v>
      </c>
      <c r="O815" s="52">
        <v>0.19866000115871429</v>
      </c>
      <c r="Q815">
        <v>1418</v>
      </c>
      <c r="R815" s="52">
        <v>0.13300999999046331</v>
      </c>
    </row>
    <row r="816" spans="1:19">
      <c r="A816" t="s">
        <v>28</v>
      </c>
      <c r="B816" t="s">
        <v>412</v>
      </c>
      <c r="C816" t="s">
        <v>440</v>
      </c>
      <c r="D816" t="s">
        <v>330</v>
      </c>
      <c r="E816" t="s">
        <v>59</v>
      </c>
      <c r="F816" t="s">
        <v>60</v>
      </c>
      <c r="G816">
        <v>1</v>
      </c>
      <c r="H816" t="s">
        <v>347</v>
      </c>
      <c r="I816" t="s">
        <v>734</v>
      </c>
      <c r="J816" t="s">
        <v>299</v>
      </c>
      <c r="K816">
        <v>0</v>
      </c>
      <c r="L816" s="52">
        <v>0</v>
      </c>
      <c r="M816" s="52">
        <v>0</v>
      </c>
      <c r="N816">
        <v>2</v>
      </c>
      <c r="O816" s="52">
        <v>3.3400000538676981E-3</v>
      </c>
      <c r="P816" s="52">
        <v>3.5000001080334191E-3</v>
      </c>
      <c r="Q816">
        <v>463</v>
      </c>
      <c r="R816" s="52">
        <v>4.343000054359436E-2</v>
      </c>
      <c r="S816" s="52">
        <v>4.6239998191595078E-2</v>
      </c>
    </row>
    <row r="817" spans="1:19">
      <c r="A817" t="s">
        <v>28</v>
      </c>
      <c r="B817" t="s">
        <v>412</v>
      </c>
      <c r="C817" t="s">
        <v>440</v>
      </c>
      <c r="D817" t="s">
        <v>330</v>
      </c>
      <c r="E817" t="s">
        <v>59</v>
      </c>
      <c r="F817" t="s">
        <v>60</v>
      </c>
      <c r="G817">
        <v>1</v>
      </c>
      <c r="H817" t="s">
        <v>347</v>
      </c>
      <c r="I817" t="s">
        <v>734</v>
      </c>
      <c r="J817" t="s">
        <v>300</v>
      </c>
      <c r="K817">
        <v>2</v>
      </c>
      <c r="L817" s="52">
        <v>2.3259999230504039E-2</v>
      </c>
      <c r="M817" s="52">
        <v>2.4390000849962231E-2</v>
      </c>
      <c r="N817">
        <v>2</v>
      </c>
      <c r="O817" s="52">
        <v>3.3400000538676981E-3</v>
      </c>
      <c r="P817" s="52">
        <v>3.5000001080334191E-3</v>
      </c>
      <c r="Q817">
        <v>331</v>
      </c>
      <c r="R817" s="52">
        <v>3.1050000339746479E-2</v>
      </c>
      <c r="S817" s="52">
        <v>3.3059999346733093E-2</v>
      </c>
    </row>
    <row r="818" spans="1:19">
      <c r="A818" t="s">
        <v>28</v>
      </c>
      <c r="B818" t="s">
        <v>412</v>
      </c>
      <c r="C818" t="s">
        <v>440</v>
      </c>
      <c r="D818" t="s">
        <v>330</v>
      </c>
      <c r="E818" t="s">
        <v>59</v>
      </c>
      <c r="F818" t="s">
        <v>60</v>
      </c>
      <c r="G818">
        <v>1</v>
      </c>
      <c r="H818" t="s">
        <v>347</v>
      </c>
      <c r="I818" t="s">
        <v>734</v>
      </c>
      <c r="J818" t="s">
        <v>269</v>
      </c>
      <c r="K818">
        <v>0</v>
      </c>
      <c r="L818" s="52">
        <v>0</v>
      </c>
      <c r="M818" s="52">
        <v>0</v>
      </c>
      <c r="N818">
        <v>2</v>
      </c>
      <c r="O818" s="52">
        <v>3.3400000538676981E-3</v>
      </c>
      <c r="P818" s="52">
        <v>3.5000001080334191E-3</v>
      </c>
      <c r="Q818">
        <v>91</v>
      </c>
      <c r="R818" s="52">
        <v>8.5399998351931572E-3</v>
      </c>
      <c r="S818" s="52">
        <v>9.089999832212925E-3</v>
      </c>
    </row>
    <row r="819" spans="1:19">
      <c r="A819" t="s">
        <v>28</v>
      </c>
      <c r="B819" t="s">
        <v>412</v>
      </c>
      <c r="C819" t="s">
        <v>440</v>
      </c>
      <c r="D819" t="s">
        <v>330</v>
      </c>
      <c r="E819" t="s">
        <v>59</v>
      </c>
      <c r="F819" t="s">
        <v>60</v>
      </c>
      <c r="G819">
        <v>1</v>
      </c>
      <c r="H819" t="s">
        <v>347</v>
      </c>
      <c r="I819" t="s">
        <v>734</v>
      </c>
      <c r="J819" t="s">
        <v>301</v>
      </c>
      <c r="K819">
        <v>2</v>
      </c>
      <c r="L819" s="52">
        <v>2.3259999230504039E-2</v>
      </c>
      <c r="M819" s="52">
        <v>2.4390000849962231E-2</v>
      </c>
      <c r="N819">
        <v>5</v>
      </c>
      <c r="O819" s="52">
        <v>8.3499997854232788E-3</v>
      </c>
      <c r="P819" s="52">
        <v>8.7400004267692566E-3</v>
      </c>
      <c r="Q819">
        <v>215</v>
      </c>
      <c r="R819" s="52">
        <v>2.0169999450445179E-2</v>
      </c>
      <c r="S819" s="52">
        <v>2.1469999104738239E-2</v>
      </c>
    </row>
    <row r="820" spans="1:19">
      <c r="A820" t="s">
        <v>28</v>
      </c>
      <c r="B820" t="s">
        <v>412</v>
      </c>
      <c r="C820" t="s">
        <v>440</v>
      </c>
      <c r="D820" t="s">
        <v>330</v>
      </c>
      <c r="E820" t="s">
        <v>59</v>
      </c>
      <c r="F820" t="s">
        <v>60</v>
      </c>
      <c r="G820">
        <v>1</v>
      </c>
      <c r="H820" t="s">
        <v>347</v>
      </c>
      <c r="I820" t="s">
        <v>734</v>
      </c>
      <c r="J820" t="s">
        <v>270</v>
      </c>
      <c r="K820">
        <v>4</v>
      </c>
      <c r="L820" s="52">
        <v>4.6509999781847E-2</v>
      </c>
      <c r="N820">
        <v>27</v>
      </c>
      <c r="O820" s="52">
        <v>4.5079998672008507E-2</v>
      </c>
      <c r="Q820">
        <v>648</v>
      </c>
      <c r="R820" s="52">
        <v>6.0779999941587448E-2</v>
      </c>
    </row>
    <row r="821" spans="1:19">
      <c r="A821" t="s">
        <v>28</v>
      </c>
      <c r="B821" t="s">
        <v>412</v>
      </c>
      <c r="C821" t="s">
        <v>440</v>
      </c>
      <c r="D821" t="s">
        <v>330</v>
      </c>
      <c r="E821" t="s">
        <v>59</v>
      </c>
      <c r="F821" t="s">
        <v>60</v>
      </c>
      <c r="G821">
        <v>1</v>
      </c>
      <c r="H821" t="s">
        <v>347</v>
      </c>
      <c r="I821" t="s">
        <v>734</v>
      </c>
      <c r="J821" t="s">
        <v>268</v>
      </c>
      <c r="K821">
        <v>78</v>
      </c>
      <c r="L821" s="52">
        <v>0.90697997808456421</v>
      </c>
      <c r="M821" s="52">
        <v>0.95121997594833374</v>
      </c>
      <c r="N821">
        <v>561</v>
      </c>
      <c r="O821" s="52">
        <v>0.93655997514724731</v>
      </c>
      <c r="P821" s="52">
        <v>0.98076999187469482</v>
      </c>
      <c r="Q821">
        <v>8913</v>
      </c>
      <c r="R821" s="52">
        <v>0.83604001998901367</v>
      </c>
      <c r="S821" s="52">
        <v>0.89013999700546265</v>
      </c>
    </row>
    <row r="822" spans="1:19">
      <c r="A822" t="s">
        <v>28</v>
      </c>
      <c r="B822" t="s">
        <v>412</v>
      </c>
      <c r="C822" t="s">
        <v>440</v>
      </c>
      <c r="D822" t="s">
        <v>330</v>
      </c>
      <c r="E822" t="s">
        <v>59</v>
      </c>
      <c r="F822" t="s">
        <v>60</v>
      </c>
      <c r="G822">
        <v>1</v>
      </c>
      <c r="H822" t="s">
        <v>347</v>
      </c>
      <c r="I822" t="s">
        <v>735</v>
      </c>
      <c r="J822" t="s">
        <v>270</v>
      </c>
      <c r="K822">
        <v>86</v>
      </c>
      <c r="L822" s="52">
        <v>1</v>
      </c>
      <c r="N822">
        <v>599</v>
      </c>
      <c r="O822" s="52">
        <v>1</v>
      </c>
      <c r="Q822">
        <v>10661</v>
      </c>
      <c r="R822" s="52">
        <v>1</v>
      </c>
    </row>
    <row r="823" spans="1:19">
      <c r="A823" t="s">
        <v>28</v>
      </c>
      <c r="B823" t="s">
        <v>412</v>
      </c>
      <c r="C823" t="s">
        <v>440</v>
      </c>
      <c r="D823" t="s">
        <v>330</v>
      </c>
      <c r="E823" t="s">
        <v>59</v>
      </c>
      <c r="F823" t="s">
        <v>60</v>
      </c>
      <c r="G823">
        <v>1</v>
      </c>
      <c r="H823" t="s">
        <v>347</v>
      </c>
      <c r="I823" t="s">
        <v>319</v>
      </c>
      <c r="J823" t="s">
        <v>324</v>
      </c>
      <c r="K823">
        <v>24</v>
      </c>
      <c r="L823" s="52">
        <v>0.27906998991966248</v>
      </c>
      <c r="N823">
        <v>119</v>
      </c>
      <c r="O823" s="52">
        <v>0.19866000115871429</v>
      </c>
      <c r="Q823">
        <v>1418</v>
      </c>
      <c r="R823" s="52">
        <v>0.13300999999046331</v>
      </c>
    </row>
    <row r="824" spans="1:19">
      <c r="A824" t="s">
        <v>28</v>
      </c>
      <c r="B824" t="s">
        <v>412</v>
      </c>
      <c r="C824" t="s">
        <v>440</v>
      </c>
      <c r="D824" t="s">
        <v>330</v>
      </c>
      <c r="E824" t="s">
        <v>59</v>
      </c>
      <c r="F824" t="s">
        <v>60</v>
      </c>
      <c r="G824">
        <v>1</v>
      </c>
      <c r="H824" t="s">
        <v>347</v>
      </c>
      <c r="I824" t="s">
        <v>319</v>
      </c>
      <c r="J824" t="s">
        <v>320</v>
      </c>
      <c r="K824">
        <v>0</v>
      </c>
      <c r="L824" s="52">
        <v>0</v>
      </c>
      <c r="M824" s="52">
        <v>0</v>
      </c>
      <c r="N824">
        <v>2</v>
      </c>
      <c r="O824" s="52">
        <v>3.3400000538676981E-3</v>
      </c>
      <c r="P824" s="52">
        <v>4.1700000874698162E-3</v>
      </c>
      <c r="Q824">
        <v>19</v>
      </c>
      <c r="R824" s="52">
        <v>1.780000049620867E-3</v>
      </c>
      <c r="S824" s="52">
        <v>2.0600000862032179E-3</v>
      </c>
    </row>
    <row r="825" spans="1:19">
      <c r="A825" t="s">
        <v>28</v>
      </c>
      <c r="B825" t="s">
        <v>412</v>
      </c>
      <c r="C825" t="s">
        <v>440</v>
      </c>
      <c r="D825" t="s">
        <v>330</v>
      </c>
      <c r="E825" t="s">
        <v>59</v>
      </c>
      <c r="F825" t="s">
        <v>60</v>
      </c>
      <c r="G825">
        <v>1</v>
      </c>
      <c r="H825" t="s">
        <v>347</v>
      </c>
      <c r="I825" t="s">
        <v>319</v>
      </c>
      <c r="J825" t="s">
        <v>321</v>
      </c>
      <c r="K825">
        <v>2</v>
      </c>
      <c r="L825" s="52">
        <v>2.3259999230504039E-2</v>
      </c>
      <c r="M825" s="52">
        <v>3.2260000705718987E-2</v>
      </c>
      <c r="N825">
        <v>22</v>
      </c>
      <c r="O825" s="52">
        <v>3.6729998886585243E-2</v>
      </c>
      <c r="P825" s="52">
        <v>4.5830000191926963E-2</v>
      </c>
      <c r="Q825">
        <v>380</v>
      </c>
      <c r="R825" s="52">
        <v>3.564000129699707E-2</v>
      </c>
      <c r="S825" s="52">
        <v>4.1110001504421227E-2</v>
      </c>
    </row>
    <row r="826" spans="1:19">
      <c r="A826" t="s">
        <v>28</v>
      </c>
      <c r="B826" t="s">
        <v>412</v>
      </c>
      <c r="C826" t="s">
        <v>440</v>
      </c>
      <c r="D826" t="s">
        <v>330</v>
      </c>
      <c r="E826" t="s">
        <v>59</v>
      </c>
      <c r="F826" t="s">
        <v>60</v>
      </c>
      <c r="G826">
        <v>1</v>
      </c>
      <c r="H826" t="s">
        <v>347</v>
      </c>
      <c r="I826" t="s">
        <v>319</v>
      </c>
      <c r="J826" t="s">
        <v>322</v>
      </c>
      <c r="K826">
        <v>8</v>
      </c>
      <c r="L826" s="52">
        <v>9.3019999563694E-2</v>
      </c>
      <c r="M826" s="52">
        <v>0.1290300041437149</v>
      </c>
      <c r="N826">
        <v>73</v>
      </c>
      <c r="O826" s="52">
        <v>0.1218700036406517</v>
      </c>
      <c r="P826" s="52">
        <v>0.1520799994468689</v>
      </c>
      <c r="Q826">
        <v>1643</v>
      </c>
      <c r="R826" s="52">
        <v>0.15410999953746801</v>
      </c>
      <c r="S826" s="52">
        <v>0.17776000499725339</v>
      </c>
    </row>
    <row r="827" spans="1:19">
      <c r="A827" t="s">
        <v>28</v>
      </c>
      <c r="B827" t="s">
        <v>412</v>
      </c>
      <c r="C827" t="s">
        <v>440</v>
      </c>
      <c r="D827" t="s">
        <v>330</v>
      </c>
      <c r="E827" t="s">
        <v>59</v>
      </c>
      <c r="F827" t="s">
        <v>60</v>
      </c>
      <c r="G827">
        <v>1</v>
      </c>
      <c r="H827" t="s">
        <v>347</v>
      </c>
      <c r="I827" t="s">
        <v>319</v>
      </c>
      <c r="J827" t="s">
        <v>323</v>
      </c>
      <c r="K827">
        <v>13</v>
      </c>
      <c r="L827" s="52">
        <v>0.15116000175476069</v>
      </c>
      <c r="M827" s="52">
        <v>0.20968000590801239</v>
      </c>
      <c r="N827">
        <v>95</v>
      </c>
      <c r="O827" s="52">
        <v>0.15860000252723691</v>
      </c>
      <c r="P827" s="52">
        <v>0.1979199945926666</v>
      </c>
      <c r="Q827">
        <v>1319</v>
      </c>
      <c r="R827" s="52">
        <v>0.1237199977040291</v>
      </c>
      <c r="S827" s="52">
        <v>0.14270000159740451</v>
      </c>
    </row>
    <row r="828" spans="1:19">
      <c r="A828" t="s">
        <v>28</v>
      </c>
      <c r="B828" t="s">
        <v>412</v>
      </c>
      <c r="C828" t="s">
        <v>440</v>
      </c>
      <c r="D828" t="s">
        <v>330</v>
      </c>
      <c r="E828" t="s">
        <v>59</v>
      </c>
      <c r="F828" t="s">
        <v>60</v>
      </c>
      <c r="G828">
        <v>1</v>
      </c>
      <c r="H828" t="s">
        <v>347</v>
      </c>
      <c r="I828" t="s">
        <v>319</v>
      </c>
      <c r="J828" t="s">
        <v>354</v>
      </c>
      <c r="K828">
        <v>39</v>
      </c>
      <c r="L828" s="52">
        <v>0.4534899890422821</v>
      </c>
      <c r="M828" s="52">
        <v>0.62902998924255371</v>
      </c>
      <c r="N828">
        <v>288</v>
      </c>
      <c r="O828" s="52">
        <v>0.48080000281333918</v>
      </c>
      <c r="P828" s="52">
        <v>0.60000002384185791</v>
      </c>
      <c r="Q828">
        <v>5882</v>
      </c>
      <c r="R828" s="52">
        <v>0.55172997713088989</v>
      </c>
      <c r="S828" s="52">
        <v>0.63637000322341919</v>
      </c>
    </row>
    <row r="829" spans="1:19">
      <c r="A829" t="s">
        <v>28</v>
      </c>
      <c r="B829" t="s">
        <v>412</v>
      </c>
      <c r="C829" t="s">
        <v>440</v>
      </c>
      <c r="D829" t="s">
        <v>330</v>
      </c>
      <c r="E829" t="s">
        <v>59</v>
      </c>
      <c r="F829" t="s">
        <v>60</v>
      </c>
      <c r="G829">
        <v>1</v>
      </c>
      <c r="H829" t="s">
        <v>347</v>
      </c>
      <c r="I829" t="s">
        <v>360</v>
      </c>
      <c r="J829" t="s">
        <v>361</v>
      </c>
      <c r="K829">
        <v>24</v>
      </c>
      <c r="L829" s="52">
        <v>0.27906998991966248</v>
      </c>
      <c r="N829">
        <v>119</v>
      </c>
      <c r="O829" s="52">
        <v>0.19866000115871429</v>
      </c>
      <c r="Q829">
        <v>1418</v>
      </c>
      <c r="R829" s="52">
        <v>0.13300999999046331</v>
      </c>
    </row>
    <row r="830" spans="1:19">
      <c r="A830" t="s">
        <v>28</v>
      </c>
      <c r="B830" t="s">
        <v>412</v>
      </c>
      <c r="C830" t="s">
        <v>440</v>
      </c>
      <c r="D830" t="s">
        <v>330</v>
      </c>
      <c r="E830" t="s">
        <v>59</v>
      </c>
      <c r="F830" t="s">
        <v>60</v>
      </c>
      <c r="G830">
        <v>1</v>
      </c>
      <c r="H830" t="s">
        <v>347</v>
      </c>
      <c r="I830" t="s">
        <v>360</v>
      </c>
      <c r="J830" t="s">
        <v>362</v>
      </c>
      <c r="K830">
        <v>22</v>
      </c>
      <c r="L830" s="52">
        <v>0.25580999255180359</v>
      </c>
      <c r="M830" s="52">
        <v>0.35484001040458679</v>
      </c>
      <c r="N830">
        <v>192</v>
      </c>
      <c r="O830" s="52">
        <v>0.3205299973487854</v>
      </c>
      <c r="P830" s="52">
        <v>0.40000000596046448</v>
      </c>
      <c r="Q830">
        <v>3361</v>
      </c>
      <c r="R830" s="52">
        <v>0.31525999307632452</v>
      </c>
      <c r="S830" s="52">
        <v>0.36362999677658081</v>
      </c>
    </row>
    <row r="831" spans="1:19">
      <c r="A831" t="s">
        <v>28</v>
      </c>
      <c r="B831" t="s">
        <v>412</v>
      </c>
      <c r="C831" t="s">
        <v>440</v>
      </c>
      <c r="D831" t="s">
        <v>330</v>
      </c>
      <c r="E831" t="s">
        <v>59</v>
      </c>
      <c r="F831" t="s">
        <v>60</v>
      </c>
      <c r="G831">
        <v>1</v>
      </c>
      <c r="H831" t="s">
        <v>347</v>
      </c>
      <c r="I831" t="s">
        <v>360</v>
      </c>
      <c r="J831" t="s">
        <v>354</v>
      </c>
      <c r="K831">
        <v>40</v>
      </c>
      <c r="L831" s="52">
        <v>0.46511998772621149</v>
      </c>
      <c r="M831" s="52">
        <v>0.6451600193977356</v>
      </c>
      <c r="N831">
        <v>288</v>
      </c>
      <c r="O831" s="52">
        <v>0.48080000281333918</v>
      </c>
      <c r="P831" s="52">
        <v>0.60000002384185791</v>
      </c>
      <c r="Q831">
        <v>5882</v>
      </c>
      <c r="R831" s="52">
        <v>0.55172997713088989</v>
      </c>
      <c r="S831" s="52">
        <v>0.63637000322341919</v>
      </c>
    </row>
    <row r="832" spans="1:19">
      <c r="A832" t="s">
        <v>28</v>
      </c>
      <c r="B832" t="s">
        <v>412</v>
      </c>
      <c r="C832" t="s">
        <v>440</v>
      </c>
      <c r="D832" t="s">
        <v>330</v>
      </c>
      <c r="E832" t="s">
        <v>59</v>
      </c>
      <c r="F832" t="s">
        <v>60</v>
      </c>
      <c r="G832">
        <v>1</v>
      </c>
      <c r="H832" t="s">
        <v>347</v>
      </c>
      <c r="I832" t="s">
        <v>736</v>
      </c>
      <c r="J832" t="s">
        <v>363</v>
      </c>
      <c r="K832">
        <v>35</v>
      </c>
      <c r="L832" s="52">
        <v>0.4069800078868866</v>
      </c>
      <c r="N832">
        <v>292</v>
      </c>
      <c r="O832" s="52">
        <v>0.48748001456260681</v>
      </c>
      <c r="Q832">
        <v>4131</v>
      </c>
      <c r="R832" s="52">
        <v>0.38749000430107122</v>
      </c>
    </row>
    <row r="833" spans="1:19">
      <c r="A833" t="s">
        <v>28</v>
      </c>
      <c r="B833" t="s">
        <v>412</v>
      </c>
      <c r="C833" t="s">
        <v>440</v>
      </c>
      <c r="D833" t="s">
        <v>330</v>
      </c>
      <c r="E833" t="s">
        <v>59</v>
      </c>
      <c r="F833" t="s">
        <v>60</v>
      </c>
      <c r="G833">
        <v>1</v>
      </c>
      <c r="H833" t="s">
        <v>347</v>
      </c>
      <c r="I833" t="s">
        <v>736</v>
      </c>
      <c r="J833" t="s">
        <v>364</v>
      </c>
      <c r="K833">
        <v>29</v>
      </c>
      <c r="L833" s="52">
        <v>0.33720999956130981</v>
      </c>
      <c r="M833" s="52">
        <v>0.56862998008728027</v>
      </c>
      <c r="N833">
        <v>196</v>
      </c>
      <c r="O833" s="52">
        <v>0.32721000909805298</v>
      </c>
      <c r="P833" s="52">
        <v>0.63844001293182373</v>
      </c>
      <c r="Q833">
        <v>4189</v>
      </c>
      <c r="R833" s="52">
        <v>0.39293000102043152</v>
      </c>
      <c r="S833" s="52">
        <v>0.64149999618530273</v>
      </c>
    </row>
    <row r="834" spans="1:19">
      <c r="A834" t="s">
        <v>28</v>
      </c>
      <c r="B834" t="s">
        <v>412</v>
      </c>
      <c r="C834" t="s">
        <v>440</v>
      </c>
      <c r="D834" t="s">
        <v>330</v>
      </c>
      <c r="E834" t="s">
        <v>59</v>
      </c>
      <c r="F834" t="s">
        <v>60</v>
      </c>
      <c r="G834">
        <v>1</v>
      </c>
      <c r="H834" t="s">
        <v>347</v>
      </c>
      <c r="I834" t="s">
        <v>736</v>
      </c>
      <c r="J834" t="s">
        <v>365</v>
      </c>
      <c r="K834">
        <v>13</v>
      </c>
      <c r="L834" s="52">
        <v>0.15116000175476069</v>
      </c>
      <c r="M834" s="52">
        <v>0.2549000084400177</v>
      </c>
      <c r="N834">
        <v>59</v>
      </c>
      <c r="O834" s="52">
        <v>9.8499998450279236E-2</v>
      </c>
      <c r="P834" s="52">
        <v>0.19217999279499051</v>
      </c>
      <c r="Q834">
        <v>1316</v>
      </c>
      <c r="R834" s="52">
        <v>0.1234399974346161</v>
      </c>
      <c r="S834" s="52">
        <v>0.20152999460697171</v>
      </c>
    </row>
    <row r="835" spans="1:19">
      <c r="A835" t="s">
        <v>28</v>
      </c>
      <c r="B835" t="s">
        <v>412</v>
      </c>
      <c r="C835" t="s">
        <v>440</v>
      </c>
      <c r="D835" t="s">
        <v>330</v>
      </c>
      <c r="E835" t="s">
        <v>59</v>
      </c>
      <c r="F835" t="s">
        <v>60</v>
      </c>
      <c r="G835">
        <v>1</v>
      </c>
      <c r="H835" t="s">
        <v>347</v>
      </c>
      <c r="I835" t="s">
        <v>736</v>
      </c>
      <c r="J835" t="s">
        <v>366</v>
      </c>
      <c r="K835">
        <v>7</v>
      </c>
      <c r="L835" s="52">
        <v>8.1399999558925629E-2</v>
      </c>
      <c r="M835" s="52">
        <v>0.13725000619888311</v>
      </c>
      <c r="N835">
        <v>28</v>
      </c>
      <c r="O835" s="52">
        <v>4.6739999204874039E-2</v>
      </c>
      <c r="P835" s="52">
        <v>9.1210000216960907E-2</v>
      </c>
      <c r="Q835">
        <v>566</v>
      </c>
      <c r="R835" s="52">
        <v>5.3089998662471771E-2</v>
      </c>
      <c r="S835" s="52">
        <v>8.6680002510547638E-2</v>
      </c>
    </row>
    <row r="836" spans="1:19">
      <c r="A836" t="s">
        <v>28</v>
      </c>
      <c r="B836" t="s">
        <v>412</v>
      </c>
      <c r="C836" t="s">
        <v>440</v>
      </c>
      <c r="D836" t="s">
        <v>330</v>
      </c>
      <c r="E836" t="s">
        <v>59</v>
      </c>
      <c r="F836" t="s">
        <v>60</v>
      </c>
      <c r="G836">
        <v>1</v>
      </c>
      <c r="H836" t="s">
        <v>347</v>
      </c>
      <c r="I836" t="s">
        <v>736</v>
      </c>
      <c r="J836" t="s">
        <v>367</v>
      </c>
      <c r="K836">
        <v>2</v>
      </c>
      <c r="L836" s="52">
        <v>2.3259999230504039E-2</v>
      </c>
      <c r="M836" s="52">
        <v>3.9220001548528671E-2</v>
      </c>
      <c r="N836">
        <v>16</v>
      </c>
      <c r="O836" s="52">
        <v>2.6709999889135361E-2</v>
      </c>
      <c r="P836" s="52">
        <v>5.2120000123977661E-2</v>
      </c>
      <c r="Q836">
        <v>367</v>
      </c>
      <c r="R836" s="52">
        <v>3.4419998526573181E-2</v>
      </c>
      <c r="S836" s="52">
        <v>5.6200001388788223E-2</v>
      </c>
    </row>
    <row r="837" spans="1:19">
      <c r="A837" t="s">
        <v>28</v>
      </c>
      <c r="B837" t="s">
        <v>412</v>
      </c>
      <c r="C837" t="s">
        <v>440</v>
      </c>
      <c r="D837" t="s">
        <v>330</v>
      </c>
      <c r="E837" t="s">
        <v>59</v>
      </c>
      <c r="F837" t="s">
        <v>60</v>
      </c>
      <c r="G837">
        <v>1</v>
      </c>
      <c r="H837" t="s">
        <v>347</v>
      </c>
      <c r="I837" t="s">
        <v>736</v>
      </c>
      <c r="J837" t="s">
        <v>368</v>
      </c>
      <c r="K837">
        <v>0</v>
      </c>
      <c r="L837" s="52">
        <v>0</v>
      </c>
      <c r="M837" s="52">
        <v>0</v>
      </c>
      <c r="N837">
        <v>8</v>
      </c>
      <c r="O837" s="52">
        <v>1.3360000215470791E-2</v>
      </c>
      <c r="P837" s="52">
        <v>2.6060000061988831E-2</v>
      </c>
      <c r="Q837">
        <v>92</v>
      </c>
      <c r="R837" s="52">
        <v>8.6300000548362732E-3</v>
      </c>
      <c r="S837" s="52">
        <v>1.4089999720454219E-2</v>
      </c>
    </row>
    <row r="838" spans="1:19">
      <c r="A838" t="s">
        <v>28</v>
      </c>
      <c r="B838" t="s">
        <v>412</v>
      </c>
      <c r="C838" t="s">
        <v>440</v>
      </c>
      <c r="D838" t="s">
        <v>330</v>
      </c>
      <c r="E838" t="s">
        <v>59</v>
      </c>
      <c r="F838" t="s">
        <v>60</v>
      </c>
      <c r="G838">
        <v>1</v>
      </c>
      <c r="H838" t="s">
        <v>347</v>
      </c>
      <c r="I838" t="s">
        <v>307</v>
      </c>
      <c r="J838" t="s">
        <v>329</v>
      </c>
      <c r="K838">
        <v>84</v>
      </c>
      <c r="L838" s="52">
        <v>0.97674000263214111</v>
      </c>
      <c r="N838">
        <v>589</v>
      </c>
      <c r="O838" s="52">
        <v>0.98330998420715332</v>
      </c>
      <c r="Q838">
        <v>10555</v>
      </c>
      <c r="R838" s="52">
        <v>0.99005997180938721</v>
      </c>
    </row>
    <row r="839" spans="1:19">
      <c r="A839" t="s">
        <v>28</v>
      </c>
      <c r="B839" t="s">
        <v>412</v>
      </c>
      <c r="C839" t="s">
        <v>440</v>
      </c>
      <c r="D839" t="s">
        <v>330</v>
      </c>
      <c r="E839" t="s">
        <v>59</v>
      </c>
      <c r="F839" t="s">
        <v>60</v>
      </c>
      <c r="G839">
        <v>1</v>
      </c>
      <c r="H839" t="s">
        <v>347</v>
      </c>
      <c r="I839" t="s">
        <v>307</v>
      </c>
      <c r="J839" t="s">
        <v>309</v>
      </c>
      <c r="K839">
        <v>2</v>
      </c>
      <c r="L839" s="52">
        <v>2.3259999230504039E-2</v>
      </c>
      <c r="N839">
        <v>10</v>
      </c>
      <c r="O839" s="52">
        <v>1.6690000891685489E-2</v>
      </c>
      <c r="Q839">
        <v>106</v>
      </c>
      <c r="R839" s="52">
        <v>9.9400002509355545E-3</v>
      </c>
    </row>
    <row r="840" spans="1:19">
      <c r="A840" t="s">
        <v>28</v>
      </c>
      <c r="B840" t="s">
        <v>412</v>
      </c>
      <c r="C840" t="s">
        <v>440</v>
      </c>
      <c r="D840" t="s">
        <v>330</v>
      </c>
      <c r="E840" t="s">
        <v>59</v>
      </c>
      <c r="F840" t="s">
        <v>60</v>
      </c>
      <c r="G840">
        <v>1</v>
      </c>
      <c r="H840" t="s">
        <v>347</v>
      </c>
      <c r="I840" t="s">
        <v>737</v>
      </c>
      <c r="J840" t="s">
        <v>310</v>
      </c>
      <c r="K840">
        <v>25</v>
      </c>
      <c r="L840" s="52">
        <v>0.29069998860359192</v>
      </c>
      <c r="N840">
        <v>165</v>
      </c>
      <c r="O840" s="52">
        <v>0.27546000480651861</v>
      </c>
      <c r="Q840">
        <v>1888</v>
      </c>
      <c r="R840" s="52">
        <v>0.17709000408649439</v>
      </c>
    </row>
    <row r="841" spans="1:19">
      <c r="A841" t="s">
        <v>28</v>
      </c>
      <c r="B841" t="s">
        <v>412</v>
      </c>
      <c r="C841" t="s">
        <v>440</v>
      </c>
      <c r="D841" t="s">
        <v>330</v>
      </c>
      <c r="E841" t="s">
        <v>59</v>
      </c>
      <c r="F841" t="s">
        <v>60</v>
      </c>
      <c r="G841">
        <v>1</v>
      </c>
      <c r="H841" t="s">
        <v>347</v>
      </c>
      <c r="I841" t="s">
        <v>737</v>
      </c>
      <c r="J841" t="s">
        <v>16</v>
      </c>
      <c r="K841">
        <v>21</v>
      </c>
      <c r="L841" s="52">
        <v>0.24419000744819641</v>
      </c>
      <c r="N841">
        <v>136</v>
      </c>
      <c r="O841" s="52">
        <v>0.22705000638961789</v>
      </c>
      <c r="Q841">
        <v>2164</v>
      </c>
      <c r="R841" s="52">
        <v>0.2029799968004227</v>
      </c>
    </row>
    <row r="842" spans="1:19">
      <c r="A842" t="s">
        <v>28</v>
      </c>
      <c r="B842" t="s">
        <v>412</v>
      </c>
      <c r="C842" t="s">
        <v>440</v>
      </c>
      <c r="D842" t="s">
        <v>330</v>
      </c>
      <c r="E842" t="s">
        <v>59</v>
      </c>
      <c r="F842" t="s">
        <v>60</v>
      </c>
      <c r="G842">
        <v>1</v>
      </c>
      <c r="H842" t="s">
        <v>347</v>
      </c>
      <c r="I842" t="s">
        <v>737</v>
      </c>
      <c r="J842" t="s">
        <v>17</v>
      </c>
      <c r="K842">
        <v>15</v>
      </c>
      <c r="L842" s="52">
        <v>0.1744199991226196</v>
      </c>
      <c r="N842">
        <v>120</v>
      </c>
      <c r="O842" s="52">
        <v>0.20033000409603119</v>
      </c>
      <c r="Q842">
        <v>2220</v>
      </c>
      <c r="R842" s="52">
        <v>0.20824000239372251</v>
      </c>
    </row>
    <row r="843" spans="1:19">
      <c r="A843" t="s">
        <v>28</v>
      </c>
      <c r="B843" t="s">
        <v>412</v>
      </c>
      <c r="C843" t="s">
        <v>440</v>
      </c>
      <c r="D843" t="s">
        <v>330</v>
      </c>
      <c r="E843" t="s">
        <v>59</v>
      </c>
      <c r="F843" t="s">
        <v>60</v>
      </c>
      <c r="G843">
        <v>1</v>
      </c>
      <c r="H843" t="s">
        <v>347</v>
      </c>
      <c r="I843" t="s">
        <v>737</v>
      </c>
      <c r="J843" t="s">
        <v>18</v>
      </c>
      <c r="K843">
        <v>17</v>
      </c>
      <c r="L843" s="52">
        <v>0.19766999781131739</v>
      </c>
      <c r="N843">
        <v>98</v>
      </c>
      <c r="O843" s="52">
        <v>0.1636099964380264</v>
      </c>
      <c r="Q843">
        <v>2174</v>
      </c>
      <c r="R843" s="52">
        <v>0.20392000675201419</v>
      </c>
    </row>
    <row r="844" spans="1:19">
      <c r="A844" t="s">
        <v>28</v>
      </c>
      <c r="B844" t="s">
        <v>412</v>
      </c>
      <c r="C844" t="s">
        <v>440</v>
      </c>
      <c r="D844" t="s">
        <v>330</v>
      </c>
      <c r="E844" t="s">
        <v>59</v>
      </c>
      <c r="F844" t="s">
        <v>60</v>
      </c>
      <c r="G844">
        <v>1</v>
      </c>
      <c r="H844" t="s">
        <v>347</v>
      </c>
      <c r="I844" t="s">
        <v>737</v>
      </c>
      <c r="J844" t="s">
        <v>311</v>
      </c>
      <c r="K844">
        <v>8</v>
      </c>
      <c r="L844" s="52">
        <v>9.3019999563694E-2</v>
      </c>
      <c r="N844">
        <v>80</v>
      </c>
      <c r="O844" s="52">
        <v>0.1335600018501282</v>
      </c>
      <c r="Q844">
        <v>2215</v>
      </c>
      <c r="R844" s="52">
        <v>0.20777000486850741</v>
      </c>
    </row>
    <row r="845" spans="1:19">
      <c r="A845" t="s">
        <v>28</v>
      </c>
      <c r="B845" t="s">
        <v>412</v>
      </c>
      <c r="C845" t="s">
        <v>440</v>
      </c>
      <c r="D845" t="s">
        <v>330</v>
      </c>
      <c r="E845" t="s">
        <v>59</v>
      </c>
      <c r="F845" t="s">
        <v>60</v>
      </c>
      <c r="G845">
        <v>1</v>
      </c>
      <c r="H845" t="s">
        <v>347</v>
      </c>
      <c r="I845" t="s">
        <v>312</v>
      </c>
      <c r="J845" t="s">
        <v>313</v>
      </c>
      <c r="K845">
        <v>47</v>
      </c>
      <c r="L845" s="52">
        <v>0.54650998115539551</v>
      </c>
      <c r="M845" s="52">
        <v>0.55952000617980957</v>
      </c>
      <c r="N845">
        <v>346</v>
      </c>
      <c r="O845" s="52">
        <v>0.57762998342514038</v>
      </c>
      <c r="P845" s="52">
        <v>0.58744001388549805</v>
      </c>
      <c r="Q845">
        <v>6420</v>
      </c>
      <c r="R845" s="52">
        <v>0.60219001770019531</v>
      </c>
      <c r="S845" s="52">
        <v>0.61465001106262207</v>
      </c>
    </row>
    <row r="846" spans="1:19">
      <c r="A846" t="s">
        <v>28</v>
      </c>
      <c r="B846" t="s">
        <v>412</v>
      </c>
      <c r="C846" t="s">
        <v>440</v>
      </c>
      <c r="D846" t="s">
        <v>330</v>
      </c>
      <c r="E846" t="s">
        <v>59</v>
      </c>
      <c r="F846" t="s">
        <v>60</v>
      </c>
      <c r="G846">
        <v>1</v>
      </c>
      <c r="H846" t="s">
        <v>347</v>
      </c>
      <c r="I846" t="s">
        <v>312</v>
      </c>
      <c r="J846" t="s">
        <v>314</v>
      </c>
      <c r="K846">
        <v>15</v>
      </c>
      <c r="L846" s="52">
        <v>0.1744199991226196</v>
      </c>
      <c r="M846" s="52">
        <v>0.17857000231742859</v>
      </c>
      <c r="N846">
        <v>87</v>
      </c>
      <c r="O846" s="52">
        <v>0.145239993929863</v>
      </c>
      <c r="P846" s="52">
        <v>0.147709995508194</v>
      </c>
      <c r="Q846">
        <v>1473</v>
      </c>
      <c r="R846" s="52">
        <v>0.13817000389099121</v>
      </c>
      <c r="S846" s="52">
        <v>0.14101999998092651</v>
      </c>
    </row>
    <row r="847" spans="1:19">
      <c r="A847" t="s">
        <v>28</v>
      </c>
      <c r="B847" t="s">
        <v>412</v>
      </c>
      <c r="C847" t="s">
        <v>440</v>
      </c>
      <c r="D847" t="s">
        <v>330</v>
      </c>
      <c r="E847" t="s">
        <v>59</v>
      </c>
      <c r="F847" t="s">
        <v>60</v>
      </c>
      <c r="G847">
        <v>1</v>
      </c>
      <c r="H847" t="s">
        <v>347</v>
      </c>
      <c r="I847" t="s">
        <v>312</v>
      </c>
      <c r="J847" t="s">
        <v>315</v>
      </c>
      <c r="K847">
        <v>13</v>
      </c>
      <c r="L847" s="52">
        <v>0.15116000175476069</v>
      </c>
      <c r="M847" s="52">
        <v>0.15476000308990481</v>
      </c>
      <c r="N847">
        <v>91</v>
      </c>
      <c r="O847" s="52">
        <v>0.15192000567913061</v>
      </c>
      <c r="P847" s="52">
        <v>0.15449999272823331</v>
      </c>
      <c r="Q847">
        <v>1374</v>
      </c>
      <c r="R847" s="52">
        <v>0.12887999415397641</v>
      </c>
      <c r="S847" s="52">
        <v>0.13154999911785131</v>
      </c>
    </row>
    <row r="848" spans="1:19">
      <c r="A848" t="s">
        <v>28</v>
      </c>
      <c r="B848" t="s">
        <v>412</v>
      </c>
      <c r="C848" t="s">
        <v>440</v>
      </c>
      <c r="D848" t="s">
        <v>330</v>
      </c>
      <c r="E848" t="s">
        <v>59</v>
      </c>
      <c r="F848" t="s">
        <v>60</v>
      </c>
      <c r="G848">
        <v>1</v>
      </c>
      <c r="H848" t="s">
        <v>347</v>
      </c>
      <c r="I848" t="s">
        <v>312</v>
      </c>
      <c r="J848" t="s">
        <v>373</v>
      </c>
      <c r="K848">
        <v>2</v>
      </c>
      <c r="L848" s="52">
        <v>2.3259999230504039E-2</v>
      </c>
      <c r="N848">
        <v>10</v>
      </c>
      <c r="O848" s="52">
        <v>1.6690000891685489E-2</v>
      </c>
      <c r="Q848">
        <v>216</v>
      </c>
      <c r="R848" s="52">
        <v>2.0260000601410869E-2</v>
      </c>
    </row>
    <row r="849" spans="1:19">
      <c r="A849" t="s">
        <v>28</v>
      </c>
      <c r="B849" t="s">
        <v>412</v>
      </c>
      <c r="C849" t="s">
        <v>440</v>
      </c>
      <c r="D849" t="s">
        <v>330</v>
      </c>
      <c r="E849" t="s">
        <v>59</v>
      </c>
      <c r="F849" t="s">
        <v>60</v>
      </c>
      <c r="G849">
        <v>1</v>
      </c>
      <c r="H849" t="s">
        <v>347</v>
      </c>
      <c r="I849" t="s">
        <v>312</v>
      </c>
      <c r="J849" t="s">
        <v>316</v>
      </c>
      <c r="K849">
        <v>9</v>
      </c>
      <c r="L849" s="52">
        <v>0.1046499982476234</v>
      </c>
      <c r="M849" s="52">
        <v>0.10713999718427659</v>
      </c>
      <c r="N849">
        <v>65</v>
      </c>
      <c r="O849" s="52">
        <v>0.1085100024938583</v>
      </c>
      <c r="P849" s="52">
        <v>0.1103599965572357</v>
      </c>
      <c r="Q849">
        <v>1178</v>
      </c>
      <c r="R849" s="52">
        <v>0.1105000004172325</v>
      </c>
      <c r="S849" s="52">
        <v>0.1127799972891808</v>
      </c>
    </row>
    <row r="850" spans="1:19">
      <c r="A850" t="s">
        <v>28</v>
      </c>
      <c r="B850" t="s">
        <v>412</v>
      </c>
      <c r="C850" t="s">
        <v>440</v>
      </c>
      <c r="D850" t="s">
        <v>330</v>
      </c>
      <c r="E850" t="s">
        <v>61</v>
      </c>
      <c r="F850" t="s">
        <v>62</v>
      </c>
      <c r="G850">
        <v>14</v>
      </c>
      <c r="H850" t="s">
        <v>397</v>
      </c>
      <c r="I850" t="s">
        <v>326</v>
      </c>
      <c r="J850" t="s">
        <v>289</v>
      </c>
      <c r="K850">
        <v>2</v>
      </c>
      <c r="L850" s="52">
        <v>5.1279999315738678E-2</v>
      </c>
      <c r="N850">
        <v>7</v>
      </c>
      <c r="O850" s="52">
        <v>1.1989999562501911E-2</v>
      </c>
      <c r="Q850">
        <v>78</v>
      </c>
      <c r="R850" s="52">
        <v>7.3199998587369919E-3</v>
      </c>
    </row>
    <row r="851" spans="1:19">
      <c r="A851" t="s">
        <v>28</v>
      </c>
      <c r="B851" t="s">
        <v>412</v>
      </c>
      <c r="C851" t="s">
        <v>440</v>
      </c>
      <c r="D851" t="s">
        <v>330</v>
      </c>
      <c r="E851" t="s">
        <v>61</v>
      </c>
      <c r="F851" t="s">
        <v>62</v>
      </c>
      <c r="G851">
        <v>14</v>
      </c>
      <c r="H851" t="s">
        <v>397</v>
      </c>
      <c r="I851" t="s">
        <v>326</v>
      </c>
      <c r="J851" t="s">
        <v>290</v>
      </c>
      <c r="K851">
        <v>2</v>
      </c>
      <c r="L851" s="52">
        <v>5.1279999315738678E-2</v>
      </c>
      <c r="N851">
        <v>32</v>
      </c>
      <c r="O851" s="52">
        <v>5.479000136256218E-2</v>
      </c>
      <c r="Q851">
        <v>542</v>
      </c>
      <c r="R851" s="52">
        <v>5.0840001553297043E-2</v>
      </c>
    </row>
    <row r="852" spans="1:19">
      <c r="A852" t="s">
        <v>28</v>
      </c>
      <c r="B852" t="s">
        <v>412</v>
      </c>
      <c r="C852" t="s">
        <v>440</v>
      </c>
      <c r="D852" t="s">
        <v>330</v>
      </c>
      <c r="E852" t="s">
        <v>61</v>
      </c>
      <c r="F852" t="s">
        <v>62</v>
      </c>
      <c r="G852">
        <v>14</v>
      </c>
      <c r="H852" t="s">
        <v>397</v>
      </c>
      <c r="I852" t="s">
        <v>326</v>
      </c>
      <c r="J852" t="s">
        <v>291</v>
      </c>
      <c r="K852">
        <v>2</v>
      </c>
      <c r="L852" s="52">
        <v>5.1279999315738678E-2</v>
      </c>
      <c r="N852">
        <v>102</v>
      </c>
      <c r="O852" s="52">
        <v>0.17465999722480771</v>
      </c>
      <c r="Q852">
        <v>1332</v>
      </c>
      <c r="R852" s="52">
        <v>0.124940000474453</v>
      </c>
    </row>
    <row r="853" spans="1:19">
      <c r="A853" t="s">
        <v>28</v>
      </c>
      <c r="B853" t="s">
        <v>412</v>
      </c>
      <c r="C853" t="s">
        <v>440</v>
      </c>
      <c r="D853" t="s">
        <v>330</v>
      </c>
      <c r="E853" t="s">
        <v>61</v>
      </c>
      <c r="F853" t="s">
        <v>62</v>
      </c>
      <c r="G853">
        <v>14</v>
      </c>
      <c r="H853" t="s">
        <v>397</v>
      </c>
      <c r="I853" t="s">
        <v>326</v>
      </c>
      <c r="J853" t="s">
        <v>292</v>
      </c>
      <c r="K853">
        <v>9</v>
      </c>
      <c r="L853" s="52">
        <v>0.23077000677585599</v>
      </c>
      <c r="N853">
        <v>115</v>
      </c>
      <c r="O853" s="52">
        <v>0.1969199925661087</v>
      </c>
      <c r="Q853">
        <v>2022</v>
      </c>
      <c r="R853" s="52">
        <v>0.18965999782085419</v>
      </c>
    </row>
    <row r="854" spans="1:19">
      <c r="A854" t="s">
        <v>28</v>
      </c>
      <c r="B854" t="s">
        <v>412</v>
      </c>
      <c r="C854" t="s">
        <v>440</v>
      </c>
      <c r="D854" t="s">
        <v>330</v>
      </c>
      <c r="E854" t="s">
        <v>61</v>
      </c>
      <c r="F854" t="s">
        <v>62</v>
      </c>
      <c r="G854">
        <v>14</v>
      </c>
      <c r="H854" t="s">
        <v>397</v>
      </c>
      <c r="I854" t="s">
        <v>326</v>
      </c>
      <c r="J854" t="s">
        <v>293</v>
      </c>
      <c r="K854">
        <v>6</v>
      </c>
      <c r="L854" s="52">
        <v>0.1538500040769577</v>
      </c>
      <c r="N854">
        <v>105</v>
      </c>
      <c r="O854" s="52">
        <v>0.17979000508785251</v>
      </c>
      <c r="Q854">
        <v>1958</v>
      </c>
      <c r="R854" s="52">
        <v>0.18366000056266779</v>
      </c>
    </row>
    <row r="855" spans="1:19">
      <c r="A855" t="s">
        <v>28</v>
      </c>
      <c r="B855" t="s">
        <v>412</v>
      </c>
      <c r="C855" t="s">
        <v>440</v>
      </c>
      <c r="D855" t="s">
        <v>330</v>
      </c>
      <c r="E855" t="s">
        <v>61</v>
      </c>
      <c r="F855" t="s">
        <v>62</v>
      </c>
      <c r="G855">
        <v>14</v>
      </c>
      <c r="H855" t="s">
        <v>397</v>
      </c>
      <c r="I855" t="s">
        <v>326</v>
      </c>
      <c r="J855" t="s">
        <v>294</v>
      </c>
      <c r="K855">
        <v>8</v>
      </c>
      <c r="L855" s="52">
        <v>0.20512999594211581</v>
      </c>
      <c r="N855">
        <v>129</v>
      </c>
      <c r="O855" s="52">
        <v>0.22089000046253199</v>
      </c>
      <c r="Q855">
        <v>2528</v>
      </c>
      <c r="R855" s="52">
        <v>0.2371300011873245</v>
      </c>
    </row>
    <row r="856" spans="1:19">
      <c r="A856" t="s">
        <v>28</v>
      </c>
      <c r="B856" t="s">
        <v>412</v>
      </c>
      <c r="C856" t="s">
        <v>440</v>
      </c>
      <c r="D856" t="s">
        <v>330</v>
      </c>
      <c r="E856" t="s">
        <v>61</v>
      </c>
      <c r="F856" t="s">
        <v>62</v>
      </c>
      <c r="G856">
        <v>14</v>
      </c>
      <c r="H856" t="s">
        <v>397</v>
      </c>
      <c r="I856" t="s">
        <v>326</v>
      </c>
      <c r="J856" t="s">
        <v>295</v>
      </c>
      <c r="K856">
        <v>10</v>
      </c>
      <c r="L856" s="52">
        <v>0.25641000270843511</v>
      </c>
      <c r="N856">
        <v>94</v>
      </c>
      <c r="O856" s="52">
        <v>0.16096000373363489</v>
      </c>
      <c r="Q856">
        <v>2201</v>
      </c>
      <c r="R856" s="52">
        <v>0.20645000040531161</v>
      </c>
    </row>
    <row r="857" spans="1:19">
      <c r="A857" t="s">
        <v>28</v>
      </c>
      <c r="B857" t="s">
        <v>412</v>
      </c>
      <c r="C857" t="s">
        <v>440</v>
      </c>
      <c r="D857" t="s">
        <v>330</v>
      </c>
      <c r="E857" t="s">
        <v>61</v>
      </c>
      <c r="F857" t="s">
        <v>62</v>
      </c>
      <c r="G857">
        <v>14</v>
      </c>
      <c r="H857" t="s">
        <v>397</v>
      </c>
      <c r="I857" t="s">
        <v>359</v>
      </c>
      <c r="J857" t="s">
        <v>14</v>
      </c>
      <c r="K857">
        <v>24</v>
      </c>
      <c r="L857" s="52">
        <v>0.61537998914718628</v>
      </c>
      <c r="M857" s="52">
        <v>0.63157999515533447</v>
      </c>
      <c r="N857">
        <v>431</v>
      </c>
      <c r="O857" s="52">
        <v>0.7380099892616272</v>
      </c>
      <c r="P857" s="52">
        <v>0.74181997776031494</v>
      </c>
      <c r="Q857">
        <v>7648</v>
      </c>
      <c r="R857" s="52">
        <v>0.71737998723983765</v>
      </c>
      <c r="S857" s="52">
        <v>0.73221999406814575</v>
      </c>
    </row>
    <row r="858" spans="1:19">
      <c r="A858" t="s">
        <v>28</v>
      </c>
      <c r="B858" t="s">
        <v>412</v>
      </c>
      <c r="C858" t="s">
        <v>440</v>
      </c>
      <c r="D858" t="s">
        <v>330</v>
      </c>
      <c r="E858" t="s">
        <v>61</v>
      </c>
      <c r="F858" t="s">
        <v>62</v>
      </c>
      <c r="G858">
        <v>14</v>
      </c>
      <c r="H858" t="s">
        <v>397</v>
      </c>
      <c r="I858" t="s">
        <v>359</v>
      </c>
      <c r="J858" t="s">
        <v>15</v>
      </c>
      <c r="K858">
        <v>9</v>
      </c>
      <c r="L858" s="52">
        <v>0.23077000677585599</v>
      </c>
      <c r="M858" s="52">
        <v>0.23683999478816989</v>
      </c>
      <c r="N858">
        <v>87</v>
      </c>
      <c r="O858" s="52">
        <v>0.14896999299526209</v>
      </c>
      <c r="P858" s="52">
        <v>0.149739995598793</v>
      </c>
      <c r="Q858">
        <v>1582</v>
      </c>
      <c r="R858" s="52">
        <v>0.14838999509811401</v>
      </c>
      <c r="S858" s="52">
        <v>0.1514600068330765</v>
      </c>
    </row>
    <row r="859" spans="1:19">
      <c r="A859" t="s">
        <v>28</v>
      </c>
      <c r="B859" t="s">
        <v>412</v>
      </c>
      <c r="C859" t="s">
        <v>440</v>
      </c>
      <c r="D859" t="s">
        <v>330</v>
      </c>
      <c r="E859" t="s">
        <v>61</v>
      </c>
      <c r="F859" t="s">
        <v>62</v>
      </c>
      <c r="G859">
        <v>14</v>
      </c>
      <c r="H859" t="s">
        <v>397</v>
      </c>
      <c r="I859" t="s">
        <v>359</v>
      </c>
      <c r="J859" t="s">
        <v>317</v>
      </c>
      <c r="K859">
        <v>5</v>
      </c>
      <c r="L859" s="52">
        <v>0.1282099932432175</v>
      </c>
      <c r="M859" s="52">
        <v>0.1315799951553345</v>
      </c>
      <c r="N859">
        <v>63</v>
      </c>
      <c r="O859" s="52">
        <v>0.10787999629974369</v>
      </c>
      <c r="P859" s="52">
        <v>0.1084299981594086</v>
      </c>
      <c r="Q859">
        <v>1215</v>
      </c>
      <c r="R859" s="52">
        <v>0.1139699965715408</v>
      </c>
      <c r="S859" s="52">
        <v>0.1163199990987778</v>
      </c>
    </row>
    <row r="860" spans="1:19">
      <c r="A860" t="s">
        <v>28</v>
      </c>
      <c r="B860" t="s">
        <v>412</v>
      </c>
      <c r="C860" t="s">
        <v>440</v>
      </c>
      <c r="D860" t="s">
        <v>330</v>
      </c>
      <c r="E860" t="s">
        <v>61</v>
      </c>
      <c r="F860" s="1" t="s">
        <v>62</v>
      </c>
      <c r="G860">
        <v>14</v>
      </c>
      <c r="H860" t="s">
        <v>397</v>
      </c>
      <c r="I860" t="s">
        <v>359</v>
      </c>
      <c r="J860" t="s">
        <v>270</v>
      </c>
      <c r="K860">
        <v>1</v>
      </c>
      <c r="L860" s="52">
        <v>2.5639999657869339E-2</v>
      </c>
      <c r="N860">
        <v>3</v>
      </c>
      <c r="O860" s="52">
        <v>5.1400000229477882E-3</v>
      </c>
      <c r="Q860">
        <v>216</v>
      </c>
      <c r="R860" s="52">
        <v>2.0260000601410869E-2</v>
      </c>
    </row>
    <row r="861" spans="1:19">
      <c r="A861" t="s">
        <v>28</v>
      </c>
      <c r="B861" t="s">
        <v>412</v>
      </c>
      <c r="C861" t="s">
        <v>440</v>
      </c>
      <c r="D861" t="s">
        <v>330</v>
      </c>
      <c r="E861" t="s">
        <v>61</v>
      </c>
      <c r="F861" t="s">
        <v>62</v>
      </c>
      <c r="G861">
        <v>14</v>
      </c>
      <c r="H861" t="s">
        <v>397</v>
      </c>
      <c r="I861" t="s">
        <v>325</v>
      </c>
      <c r="J861" t="s">
        <v>302</v>
      </c>
      <c r="K861">
        <v>12</v>
      </c>
      <c r="L861" s="52">
        <v>0.30768999457359308</v>
      </c>
      <c r="N861">
        <v>220</v>
      </c>
      <c r="O861" s="52">
        <v>0.37670999765396118</v>
      </c>
      <c r="Q861">
        <v>3494</v>
      </c>
      <c r="R861" s="52">
        <v>0.32774001359939581</v>
      </c>
    </row>
    <row r="862" spans="1:19">
      <c r="A862" t="s">
        <v>28</v>
      </c>
      <c r="B862" t="s">
        <v>412</v>
      </c>
      <c r="C862" t="s">
        <v>440</v>
      </c>
      <c r="D862" t="s">
        <v>330</v>
      </c>
      <c r="E862" t="s">
        <v>61</v>
      </c>
      <c r="F862" t="s">
        <v>62</v>
      </c>
      <c r="G862">
        <v>14</v>
      </c>
      <c r="H862" t="s">
        <v>397</v>
      </c>
      <c r="I862" t="s">
        <v>325</v>
      </c>
      <c r="J862" t="s">
        <v>303</v>
      </c>
      <c r="K862">
        <v>16</v>
      </c>
      <c r="L862" s="52">
        <v>0.41025999188423162</v>
      </c>
      <c r="N862">
        <v>177</v>
      </c>
      <c r="O862" s="52">
        <v>0.3030799925327301</v>
      </c>
      <c r="Q862">
        <v>3387</v>
      </c>
      <c r="R862" s="52">
        <v>0.31769999861717219</v>
      </c>
    </row>
    <row r="863" spans="1:19">
      <c r="A863" t="s">
        <v>28</v>
      </c>
      <c r="B863" t="s">
        <v>412</v>
      </c>
      <c r="C863" t="s">
        <v>440</v>
      </c>
      <c r="D863" t="s">
        <v>330</v>
      </c>
      <c r="E863" t="s">
        <v>61</v>
      </c>
      <c r="F863" t="s">
        <v>62</v>
      </c>
      <c r="G863">
        <v>14</v>
      </c>
      <c r="H863" t="s">
        <v>397</v>
      </c>
      <c r="I863" t="s">
        <v>325</v>
      </c>
      <c r="J863" t="s">
        <v>304</v>
      </c>
      <c r="K863">
        <v>11</v>
      </c>
      <c r="L863" s="52">
        <v>0.28205001354217529</v>
      </c>
      <c r="N863">
        <v>187</v>
      </c>
      <c r="O863" s="52">
        <v>0.32021000981330872</v>
      </c>
      <c r="Q863">
        <v>3780</v>
      </c>
      <c r="R863" s="52">
        <v>0.35455998778343201</v>
      </c>
    </row>
    <row r="864" spans="1:19">
      <c r="A864" t="s">
        <v>28</v>
      </c>
      <c r="B864" t="s">
        <v>412</v>
      </c>
      <c r="C864" t="s">
        <v>440</v>
      </c>
      <c r="D864" t="s">
        <v>330</v>
      </c>
      <c r="E864" t="s">
        <v>61</v>
      </c>
      <c r="F864" t="s">
        <v>62</v>
      </c>
      <c r="G864">
        <v>14</v>
      </c>
      <c r="H864" t="s">
        <v>397</v>
      </c>
      <c r="I864" t="s">
        <v>349</v>
      </c>
      <c r="J864" t="s">
        <v>350</v>
      </c>
      <c r="K864">
        <v>2</v>
      </c>
      <c r="L864" s="52">
        <v>5.1279999315738678E-2</v>
      </c>
      <c r="M864" s="52">
        <v>6.25E-2</v>
      </c>
      <c r="N864">
        <v>37</v>
      </c>
      <c r="O864" s="52">
        <v>6.3359998166561127E-2</v>
      </c>
      <c r="P864" s="52">
        <v>9.3670003116130829E-2</v>
      </c>
      <c r="Q864">
        <v>745</v>
      </c>
      <c r="R864" s="52">
        <v>6.9880001246929169E-2</v>
      </c>
      <c r="S864" s="52">
        <v>8.060000091791153E-2</v>
      </c>
    </row>
    <row r="865" spans="1:19">
      <c r="A865" t="s">
        <v>28</v>
      </c>
      <c r="B865" t="s">
        <v>412</v>
      </c>
      <c r="C865" t="s">
        <v>440</v>
      </c>
      <c r="D865" t="s">
        <v>330</v>
      </c>
      <c r="E865" t="s">
        <v>61</v>
      </c>
      <c r="F865" t="s">
        <v>62</v>
      </c>
      <c r="G865">
        <v>14</v>
      </c>
      <c r="H865" t="s">
        <v>397</v>
      </c>
      <c r="I865" t="s">
        <v>349</v>
      </c>
      <c r="J865" t="s">
        <v>351</v>
      </c>
      <c r="K865">
        <v>18</v>
      </c>
      <c r="L865" s="52">
        <v>0.46154001355171198</v>
      </c>
      <c r="M865" s="52">
        <v>0.5625</v>
      </c>
      <c r="N865">
        <v>251</v>
      </c>
      <c r="O865" s="52">
        <v>0.42978999018669128</v>
      </c>
      <c r="P865" s="52">
        <v>0.63543999195098877</v>
      </c>
      <c r="Q865">
        <v>5882</v>
      </c>
      <c r="R865" s="52">
        <v>0.55172997713088989</v>
      </c>
      <c r="S865" s="52">
        <v>0.63637000322341919</v>
      </c>
    </row>
    <row r="866" spans="1:19">
      <c r="A866" t="s">
        <v>28</v>
      </c>
      <c r="B866" t="s">
        <v>412</v>
      </c>
      <c r="C866" t="s">
        <v>440</v>
      </c>
      <c r="D866" t="s">
        <v>330</v>
      </c>
      <c r="E866" t="s">
        <v>61</v>
      </c>
      <c r="F866" t="s">
        <v>62</v>
      </c>
      <c r="G866">
        <v>14</v>
      </c>
      <c r="H866" t="s">
        <v>397</v>
      </c>
      <c r="I866" t="s">
        <v>349</v>
      </c>
      <c r="J866" t="s">
        <v>352</v>
      </c>
      <c r="K866">
        <v>0</v>
      </c>
      <c r="L866" s="52">
        <v>0</v>
      </c>
      <c r="M866" s="52">
        <v>0</v>
      </c>
      <c r="N866">
        <v>2</v>
      </c>
      <c r="O866" s="52">
        <v>3.4199999645352359E-3</v>
      </c>
      <c r="P866" s="52">
        <v>5.0599998794496059E-3</v>
      </c>
      <c r="Q866">
        <v>19</v>
      </c>
      <c r="R866" s="52">
        <v>1.780000049620867E-3</v>
      </c>
      <c r="S866" s="52">
        <v>2.0600000862032179E-3</v>
      </c>
    </row>
    <row r="867" spans="1:19">
      <c r="A867" t="s">
        <v>28</v>
      </c>
      <c r="B867" t="s">
        <v>412</v>
      </c>
      <c r="C867" t="s">
        <v>440</v>
      </c>
      <c r="D867" t="s">
        <v>330</v>
      </c>
      <c r="E867" t="s">
        <v>61</v>
      </c>
      <c r="F867" t="s">
        <v>62</v>
      </c>
      <c r="G867">
        <v>14</v>
      </c>
      <c r="H867" t="s">
        <v>397</v>
      </c>
      <c r="I867" t="s">
        <v>349</v>
      </c>
      <c r="J867" t="s">
        <v>353</v>
      </c>
      <c r="K867">
        <v>12</v>
      </c>
      <c r="L867" s="52">
        <v>0.30768999457359308</v>
      </c>
      <c r="M867" s="52">
        <v>0.375</v>
      </c>
      <c r="N867">
        <v>105</v>
      </c>
      <c r="O867" s="52">
        <v>0.17979000508785251</v>
      </c>
      <c r="P867" s="52">
        <v>0.26581999659538269</v>
      </c>
      <c r="Q867">
        <v>2597</v>
      </c>
      <c r="R867" s="52">
        <v>0.24359999597072601</v>
      </c>
      <c r="S867" s="52">
        <v>0.2809700071811676</v>
      </c>
    </row>
    <row r="868" spans="1:19">
      <c r="A868" t="s">
        <v>28</v>
      </c>
      <c r="B868" t="s">
        <v>412</v>
      </c>
      <c r="C868" t="s">
        <v>440</v>
      </c>
      <c r="D868" t="s">
        <v>330</v>
      </c>
      <c r="E868" t="s">
        <v>61</v>
      </c>
      <c r="F868" t="s">
        <v>62</v>
      </c>
      <c r="G868">
        <v>14</v>
      </c>
      <c r="H868" t="s">
        <v>397</v>
      </c>
      <c r="I868" t="s">
        <v>349</v>
      </c>
      <c r="J868" t="s">
        <v>355</v>
      </c>
      <c r="K868">
        <v>7</v>
      </c>
      <c r="L868" s="52">
        <v>0.17949000000953669</v>
      </c>
      <c r="N868">
        <v>189</v>
      </c>
      <c r="O868" s="52">
        <v>0.32363000512123108</v>
      </c>
      <c r="Q868">
        <v>1418</v>
      </c>
      <c r="R868" s="52">
        <v>0.13300999999046331</v>
      </c>
    </row>
    <row r="869" spans="1:19">
      <c r="A869" t="s">
        <v>28</v>
      </c>
      <c r="B869" t="s">
        <v>412</v>
      </c>
      <c r="C869" t="s">
        <v>440</v>
      </c>
      <c r="D869" t="s">
        <v>330</v>
      </c>
      <c r="E869" t="s">
        <v>61</v>
      </c>
      <c r="F869" t="s">
        <v>62</v>
      </c>
      <c r="G869">
        <v>14</v>
      </c>
      <c r="H869" t="s">
        <v>397</v>
      </c>
      <c r="I869" t="s">
        <v>734</v>
      </c>
      <c r="J869" t="s">
        <v>299</v>
      </c>
      <c r="K869">
        <v>2</v>
      </c>
      <c r="L869" s="52">
        <v>5.1279999315738678E-2</v>
      </c>
      <c r="M869" s="52">
        <v>5.404999852180481E-2</v>
      </c>
      <c r="N869">
        <v>85</v>
      </c>
      <c r="O869" s="52">
        <v>0.14554999768733981</v>
      </c>
      <c r="P869" s="52">
        <v>0.15178999304771421</v>
      </c>
      <c r="Q869">
        <v>463</v>
      </c>
      <c r="R869" s="52">
        <v>4.343000054359436E-2</v>
      </c>
      <c r="S869" s="52">
        <v>4.6239998191595078E-2</v>
      </c>
    </row>
    <row r="870" spans="1:19">
      <c r="A870" t="s">
        <v>28</v>
      </c>
      <c r="B870" t="s">
        <v>412</v>
      </c>
      <c r="C870" t="s">
        <v>440</v>
      </c>
      <c r="D870" t="s">
        <v>330</v>
      </c>
      <c r="E870" t="s">
        <v>61</v>
      </c>
      <c r="F870" t="s">
        <v>62</v>
      </c>
      <c r="G870">
        <v>14</v>
      </c>
      <c r="H870" t="s">
        <v>397</v>
      </c>
      <c r="I870" t="s">
        <v>734</v>
      </c>
      <c r="J870" t="s">
        <v>300</v>
      </c>
      <c r="K870">
        <v>6</v>
      </c>
      <c r="L870" s="52">
        <v>0.1538500040769577</v>
      </c>
      <c r="M870" s="52">
        <v>0.1621599942445755</v>
      </c>
      <c r="N870">
        <v>50</v>
      </c>
      <c r="O870" s="52">
        <v>8.5620000958442688E-2</v>
      </c>
      <c r="P870" s="52">
        <v>8.929000049829483E-2</v>
      </c>
      <c r="Q870">
        <v>331</v>
      </c>
      <c r="R870" s="52">
        <v>3.1050000339746479E-2</v>
      </c>
      <c r="S870" s="52">
        <v>3.3059999346733093E-2</v>
      </c>
    </row>
    <row r="871" spans="1:19">
      <c r="A871" t="s">
        <v>28</v>
      </c>
      <c r="B871" t="s">
        <v>412</v>
      </c>
      <c r="C871" t="s">
        <v>440</v>
      </c>
      <c r="D871" t="s">
        <v>330</v>
      </c>
      <c r="E871" t="s">
        <v>61</v>
      </c>
      <c r="F871" t="s">
        <v>62</v>
      </c>
      <c r="G871">
        <v>14</v>
      </c>
      <c r="H871" t="s">
        <v>397</v>
      </c>
      <c r="I871" t="s">
        <v>734</v>
      </c>
      <c r="J871" t="s">
        <v>269</v>
      </c>
      <c r="K871">
        <v>0</v>
      </c>
      <c r="L871" s="52">
        <v>0</v>
      </c>
      <c r="M871" s="52">
        <v>0</v>
      </c>
      <c r="N871">
        <v>11</v>
      </c>
      <c r="O871" s="52">
        <v>1.8840000033378601E-2</v>
      </c>
      <c r="P871" s="52">
        <v>1.9640000537037849E-2</v>
      </c>
      <c r="Q871">
        <v>91</v>
      </c>
      <c r="R871" s="52">
        <v>8.5399998351931572E-3</v>
      </c>
      <c r="S871" s="52">
        <v>9.089999832212925E-3</v>
      </c>
    </row>
    <row r="872" spans="1:19">
      <c r="A872" t="s">
        <v>28</v>
      </c>
      <c r="B872" t="s">
        <v>412</v>
      </c>
      <c r="C872" t="s">
        <v>440</v>
      </c>
      <c r="D872" t="s">
        <v>330</v>
      </c>
      <c r="E872" t="s">
        <v>61</v>
      </c>
      <c r="F872" t="s">
        <v>62</v>
      </c>
      <c r="G872">
        <v>14</v>
      </c>
      <c r="H872" t="s">
        <v>397</v>
      </c>
      <c r="I872" t="s">
        <v>734</v>
      </c>
      <c r="J872" t="s">
        <v>301</v>
      </c>
      <c r="K872">
        <v>0</v>
      </c>
      <c r="L872" s="52">
        <v>0</v>
      </c>
      <c r="M872" s="52">
        <v>0</v>
      </c>
      <c r="N872">
        <v>56</v>
      </c>
      <c r="O872" s="52">
        <v>9.5890000462532043E-2</v>
      </c>
      <c r="P872" s="52">
        <v>0.10000000149011611</v>
      </c>
      <c r="Q872">
        <v>215</v>
      </c>
      <c r="R872" s="52">
        <v>2.0169999450445179E-2</v>
      </c>
      <c r="S872" s="52">
        <v>2.1469999104738239E-2</v>
      </c>
    </row>
    <row r="873" spans="1:19">
      <c r="A873" t="s">
        <v>28</v>
      </c>
      <c r="B873" t="s">
        <v>412</v>
      </c>
      <c r="C873" t="s">
        <v>440</v>
      </c>
      <c r="D873" t="s">
        <v>330</v>
      </c>
      <c r="E873" t="s">
        <v>61</v>
      </c>
      <c r="F873" t="s">
        <v>62</v>
      </c>
      <c r="G873">
        <v>14</v>
      </c>
      <c r="H873" t="s">
        <v>397</v>
      </c>
      <c r="I873" t="s">
        <v>734</v>
      </c>
      <c r="J873" t="s">
        <v>270</v>
      </c>
      <c r="K873">
        <v>2</v>
      </c>
      <c r="L873" s="52">
        <v>5.1279999315738678E-2</v>
      </c>
      <c r="N873">
        <v>24</v>
      </c>
      <c r="O873" s="52">
        <v>4.1099999099969857E-2</v>
      </c>
      <c r="Q873">
        <v>648</v>
      </c>
      <c r="R873" s="52">
        <v>6.0779999941587448E-2</v>
      </c>
    </row>
    <row r="874" spans="1:19">
      <c r="A874" t="s">
        <v>28</v>
      </c>
      <c r="B874" t="s">
        <v>412</v>
      </c>
      <c r="C874" t="s">
        <v>440</v>
      </c>
      <c r="D874" t="s">
        <v>330</v>
      </c>
      <c r="E874" t="s">
        <v>61</v>
      </c>
      <c r="F874" t="s">
        <v>62</v>
      </c>
      <c r="G874">
        <v>14</v>
      </c>
      <c r="H874" t="s">
        <v>397</v>
      </c>
      <c r="I874" t="s">
        <v>734</v>
      </c>
      <c r="J874" t="s">
        <v>268</v>
      </c>
      <c r="K874">
        <v>29</v>
      </c>
      <c r="L874" s="52">
        <v>0.74358999729156494</v>
      </c>
      <c r="M874" s="52">
        <v>0.78377997875213623</v>
      </c>
      <c r="N874">
        <v>358</v>
      </c>
      <c r="O874" s="52">
        <v>0.6130099892616272</v>
      </c>
      <c r="P874" s="52">
        <v>0.6392899751663208</v>
      </c>
      <c r="Q874">
        <v>8913</v>
      </c>
      <c r="R874" s="52">
        <v>0.83604001998901367</v>
      </c>
      <c r="S874" s="52">
        <v>0.89013999700546265</v>
      </c>
    </row>
    <row r="875" spans="1:19">
      <c r="A875" t="s">
        <v>28</v>
      </c>
      <c r="B875" t="s">
        <v>412</v>
      </c>
      <c r="C875" t="s">
        <v>440</v>
      </c>
      <c r="D875" t="s">
        <v>330</v>
      </c>
      <c r="E875" t="s">
        <v>61</v>
      </c>
      <c r="F875" t="s">
        <v>62</v>
      </c>
      <c r="G875">
        <v>14</v>
      </c>
      <c r="H875" t="s">
        <v>397</v>
      </c>
      <c r="I875" t="s">
        <v>735</v>
      </c>
      <c r="J875" t="s">
        <v>270</v>
      </c>
      <c r="K875">
        <v>39</v>
      </c>
      <c r="L875" s="52">
        <v>1</v>
      </c>
      <c r="N875">
        <v>584</v>
      </c>
      <c r="O875" s="52">
        <v>1</v>
      </c>
      <c r="Q875">
        <v>10661</v>
      </c>
      <c r="R875" s="52">
        <v>1</v>
      </c>
    </row>
    <row r="876" spans="1:19">
      <c r="A876" t="s">
        <v>28</v>
      </c>
      <c r="B876" t="s">
        <v>412</v>
      </c>
      <c r="C876" t="s">
        <v>440</v>
      </c>
      <c r="D876" t="s">
        <v>330</v>
      </c>
      <c r="E876" t="s">
        <v>61</v>
      </c>
      <c r="F876" t="s">
        <v>62</v>
      </c>
      <c r="G876">
        <v>14</v>
      </c>
      <c r="H876" t="s">
        <v>397</v>
      </c>
      <c r="I876" t="s">
        <v>319</v>
      </c>
      <c r="J876" t="s">
        <v>324</v>
      </c>
      <c r="K876">
        <v>7</v>
      </c>
      <c r="L876" s="52">
        <v>0.17949000000953669</v>
      </c>
      <c r="N876">
        <v>189</v>
      </c>
      <c r="O876" s="52">
        <v>0.32363000512123108</v>
      </c>
      <c r="Q876">
        <v>1418</v>
      </c>
      <c r="R876" s="52">
        <v>0.13300999999046331</v>
      </c>
    </row>
    <row r="877" spans="1:19">
      <c r="A877" t="s">
        <v>28</v>
      </c>
      <c r="B877" t="s">
        <v>412</v>
      </c>
      <c r="C877" t="s">
        <v>440</v>
      </c>
      <c r="D877" t="s">
        <v>330</v>
      </c>
      <c r="E877" t="s">
        <v>61</v>
      </c>
      <c r="F877" t="s">
        <v>62</v>
      </c>
      <c r="G877">
        <v>14</v>
      </c>
      <c r="H877" t="s">
        <v>397</v>
      </c>
      <c r="I877" t="s">
        <v>319</v>
      </c>
      <c r="J877" t="s">
        <v>320</v>
      </c>
      <c r="K877">
        <v>0</v>
      </c>
      <c r="L877" s="52">
        <v>0</v>
      </c>
      <c r="M877" s="52">
        <v>0</v>
      </c>
      <c r="N877">
        <v>2</v>
      </c>
      <c r="O877" s="52">
        <v>3.4199999645352359E-3</v>
      </c>
      <c r="P877" s="52">
        <v>5.0599998794496059E-3</v>
      </c>
      <c r="Q877">
        <v>19</v>
      </c>
      <c r="R877" s="52">
        <v>1.780000049620867E-3</v>
      </c>
      <c r="S877" s="52">
        <v>2.0600000862032179E-3</v>
      </c>
    </row>
    <row r="878" spans="1:19">
      <c r="A878" t="s">
        <v>28</v>
      </c>
      <c r="B878" t="s">
        <v>412</v>
      </c>
      <c r="C878" t="s">
        <v>440</v>
      </c>
      <c r="D878" t="s">
        <v>330</v>
      </c>
      <c r="E878" t="s">
        <v>61</v>
      </c>
      <c r="F878" t="s">
        <v>62</v>
      </c>
      <c r="G878">
        <v>14</v>
      </c>
      <c r="H878" t="s">
        <v>397</v>
      </c>
      <c r="I878" t="s">
        <v>319</v>
      </c>
      <c r="J878" t="s">
        <v>321</v>
      </c>
      <c r="K878">
        <v>2</v>
      </c>
      <c r="L878" s="52">
        <v>5.1279999315738678E-2</v>
      </c>
      <c r="M878" s="52">
        <v>6.25E-2</v>
      </c>
      <c r="N878">
        <v>10</v>
      </c>
      <c r="O878" s="52">
        <v>1.7119999974966049E-2</v>
      </c>
      <c r="P878" s="52">
        <v>2.531999908387661E-2</v>
      </c>
      <c r="Q878">
        <v>380</v>
      </c>
      <c r="R878" s="52">
        <v>3.564000129699707E-2</v>
      </c>
      <c r="S878" s="52">
        <v>4.1110001504421227E-2</v>
      </c>
    </row>
    <row r="879" spans="1:19">
      <c r="A879" t="s">
        <v>28</v>
      </c>
      <c r="B879" t="s">
        <v>412</v>
      </c>
      <c r="C879" t="s">
        <v>440</v>
      </c>
      <c r="D879" t="s">
        <v>330</v>
      </c>
      <c r="E879" t="s">
        <v>61</v>
      </c>
      <c r="F879" t="s">
        <v>62</v>
      </c>
      <c r="G879">
        <v>14</v>
      </c>
      <c r="H879" t="s">
        <v>397</v>
      </c>
      <c r="I879" t="s">
        <v>319</v>
      </c>
      <c r="J879" t="s">
        <v>322</v>
      </c>
      <c r="K879">
        <v>6</v>
      </c>
      <c r="L879" s="52">
        <v>0.1538500040769577</v>
      </c>
      <c r="M879" s="52">
        <v>0.1875</v>
      </c>
      <c r="N879">
        <v>63</v>
      </c>
      <c r="O879" s="52">
        <v>0.10787999629974369</v>
      </c>
      <c r="P879" s="52">
        <v>0.15949000418186191</v>
      </c>
      <c r="Q879">
        <v>1643</v>
      </c>
      <c r="R879" s="52">
        <v>0.15410999953746801</v>
      </c>
      <c r="S879" s="52">
        <v>0.17776000499725339</v>
      </c>
    </row>
    <row r="880" spans="1:19">
      <c r="A880" t="s">
        <v>28</v>
      </c>
      <c r="B880" t="s">
        <v>412</v>
      </c>
      <c r="C880" t="s">
        <v>440</v>
      </c>
      <c r="D880" t="s">
        <v>330</v>
      </c>
      <c r="E880" t="s">
        <v>61</v>
      </c>
      <c r="F880" t="s">
        <v>62</v>
      </c>
      <c r="G880">
        <v>14</v>
      </c>
      <c r="H880" t="s">
        <v>397</v>
      </c>
      <c r="I880" t="s">
        <v>319</v>
      </c>
      <c r="J880" t="s">
        <v>323</v>
      </c>
      <c r="K880">
        <v>5</v>
      </c>
      <c r="L880" s="52">
        <v>0.1282099932432175</v>
      </c>
      <c r="M880" s="52">
        <v>0.15625</v>
      </c>
      <c r="N880">
        <v>69</v>
      </c>
      <c r="O880" s="52">
        <v>0.1181500032544136</v>
      </c>
      <c r="P880" s="52">
        <v>0.17467999458312991</v>
      </c>
      <c r="Q880">
        <v>1319</v>
      </c>
      <c r="R880" s="52">
        <v>0.1237199977040291</v>
      </c>
      <c r="S880" s="52">
        <v>0.14270000159740451</v>
      </c>
    </row>
    <row r="881" spans="1:19">
      <c r="A881" t="s">
        <v>28</v>
      </c>
      <c r="B881" t="s">
        <v>412</v>
      </c>
      <c r="C881" t="s">
        <v>440</v>
      </c>
      <c r="D881" t="s">
        <v>330</v>
      </c>
      <c r="E881" t="s">
        <v>61</v>
      </c>
      <c r="F881" t="s">
        <v>62</v>
      </c>
      <c r="G881">
        <v>14</v>
      </c>
      <c r="H881" t="s">
        <v>397</v>
      </c>
      <c r="I881" t="s">
        <v>319</v>
      </c>
      <c r="J881" t="s">
        <v>354</v>
      </c>
      <c r="K881">
        <v>19</v>
      </c>
      <c r="L881" s="52">
        <v>0.48717999458312988</v>
      </c>
      <c r="M881" s="52">
        <v>0.59375</v>
      </c>
      <c r="N881">
        <v>251</v>
      </c>
      <c r="O881" s="52">
        <v>0.42978999018669128</v>
      </c>
      <c r="P881" s="52">
        <v>0.63543999195098877</v>
      </c>
      <c r="Q881">
        <v>5882</v>
      </c>
      <c r="R881" s="52">
        <v>0.55172997713088989</v>
      </c>
      <c r="S881" s="52">
        <v>0.63637000322341919</v>
      </c>
    </row>
    <row r="882" spans="1:19">
      <c r="A882" t="s">
        <v>28</v>
      </c>
      <c r="B882" t="s">
        <v>412</v>
      </c>
      <c r="C882" t="s">
        <v>440</v>
      </c>
      <c r="D882" t="s">
        <v>330</v>
      </c>
      <c r="E882" t="s">
        <v>61</v>
      </c>
      <c r="F882" t="s">
        <v>62</v>
      </c>
      <c r="G882">
        <v>14</v>
      </c>
      <c r="H882" t="s">
        <v>397</v>
      </c>
      <c r="I882" t="s">
        <v>360</v>
      </c>
      <c r="J882" t="s">
        <v>361</v>
      </c>
      <c r="K882">
        <v>7</v>
      </c>
      <c r="L882" s="52">
        <v>0.17949000000953669</v>
      </c>
      <c r="N882">
        <v>189</v>
      </c>
      <c r="O882" s="52">
        <v>0.32363000512123108</v>
      </c>
      <c r="Q882">
        <v>1418</v>
      </c>
      <c r="R882" s="52">
        <v>0.13300999999046331</v>
      </c>
    </row>
    <row r="883" spans="1:19">
      <c r="A883" t="s">
        <v>28</v>
      </c>
      <c r="B883" t="s">
        <v>412</v>
      </c>
      <c r="C883" t="s">
        <v>440</v>
      </c>
      <c r="D883" t="s">
        <v>330</v>
      </c>
      <c r="E883" t="s">
        <v>61</v>
      </c>
      <c r="F883" t="s">
        <v>62</v>
      </c>
      <c r="G883">
        <v>14</v>
      </c>
      <c r="H883" t="s">
        <v>397</v>
      </c>
      <c r="I883" t="s">
        <v>360</v>
      </c>
      <c r="J883" t="s">
        <v>362</v>
      </c>
      <c r="K883">
        <v>14</v>
      </c>
      <c r="L883" s="52">
        <v>0.35896998643875122</v>
      </c>
      <c r="M883" s="52">
        <v>0.4375</v>
      </c>
      <c r="N883">
        <v>145</v>
      </c>
      <c r="O883" s="52">
        <v>0.24829000234603879</v>
      </c>
      <c r="P883" s="52">
        <v>0.36708998680114752</v>
      </c>
      <c r="Q883">
        <v>3361</v>
      </c>
      <c r="R883" s="52">
        <v>0.31525999307632452</v>
      </c>
      <c r="S883" s="52">
        <v>0.36362999677658081</v>
      </c>
    </row>
    <row r="884" spans="1:19">
      <c r="A884" t="s">
        <v>28</v>
      </c>
      <c r="B884" t="s">
        <v>412</v>
      </c>
      <c r="C884" t="s">
        <v>440</v>
      </c>
      <c r="D884" t="s">
        <v>330</v>
      </c>
      <c r="E884" t="s">
        <v>61</v>
      </c>
      <c r="F884" t="s">
        <v>62</v>
      </c>
      <c r="G884">
        <v>14</v>
      </c>
      <c r="H884" t="s">
        <v>397</v>
      </c>
      <c r="I884" t="s">
        <v>360</v>
      </c>
      <c r="J884" t="s">
        <v>354</v>
      </c>
      <c r="K884">
        <v>18</v>
      </c>
      <c r="L884" s="52">
        <v>0.46154001355171198</v>
      </c>
      <c r="M884" s="52">
        <v>0.5625</v>
      </c>
      <c r="N884">
        <v>250</v>
      </c>
      <c r="O884" s="52">
        <v>0.4280799925327301</v>
      </c>
      <c r="P884" s="52">
        <v>0.63291001319885254</v>
      </c>
      <c r="Q884">
        <v>5882</v>
      </c>
      <c r="R884" s="52">
        <v>0.55172997713088989</v>
      </c>
      <c r="S884" s="52">
        <v>0.63637000322341919</v>
      </c>
    </row>
    <row r="885" spans="1:19">
      <c r="A885" t="s">
        <v>28</v>
      </c>
      <c r="B885" t="s">
        <v>412</v>
      </c>
      <c r="C885" t="s">
        <v>440</v>
      </c>
      <c r="D885" t="s">
        <v>330</v>
      </c>
      <c r="E885" t="s">
        <v>61</v>
      </c>
      <c r="F885" t="s">
        <v>62</v>
      </c>
      <c r="G885">
        <v>14</v>
      </c>
      <c r="H885" t="s">
        <v>397</v>
      </c>
      <c r="I885" t="s">
        <v>736</v>
      </c>
      <c r="J885" t="s">
        <v>363</v>
      </c>
      <c r="K885">
        <v>14</v>
      </c>
      <c r="L885" s="52">
        <v>0.35896998643875122</v>
      </c>
      <c r="N885">
        <v>254</v>
      </c>
      <c r="O885" s="52">
        <v>0.43492999672889709</v>
      </c>
      <c r="Q885">
        <v>4131</v>
      </c>
      <c r="R885" s="52">
        <v>0.38749000430107122</v>
      </c>
    </row>
    <row r="886" spans="1:19">
      <c r="A886" t="s">
        <v>28</v>
      </c>
      <c r="B886" t="s">
        <v>412</v>
      </c>
      <c r="C886" t="s">
        <v>440</v>
      </c>
      <c r="D886" t="s">
        <v>330</v>
      </c>
      <c r="E886" t="s">
        <v>61</v>
      </c>
      <c r="F886" t="s">
        <v>62</v>
      </c>
      <c r="G886">
        <v>14</v>
      </c>
      <c r="H886" t="s">
        <v>397</v>
      </c>
      <c r="I886" t="s">
        <v>736</v>
      </c>
      <c r="J886" t="s">
        <v>364</v>
      </c>
      <c r="K886">
        <v>12</v>
      </c>
      <c r="L886" s="52">
        <v>0.30768999457359308</v>
      </c>
      <c r="M886" s="52">
        <v>0.47999998927116388</v>
      </c>
      <c r="N886">
        <v>207</v>
      </c>
      <c r="O886" s="52">
        <v>0.35444998741149902</v>
      </c>
      <c r="P886" s="52">
        <v>0.62726998329162598</v>
      </c>
      <c r="Q886">
        <v>4189</v>
      </c>
      <c r="R886" s="52">
        <v>0.39293000102043152</v>
      </c>
      <c r="S886" s="52">
        <v>0.64149999618530273</v>
      </c>
    </row>
    <row r="887" spans="1:19">
      <c r="A887" t="s">
        <v>28</v>
      </c>
      <c r="B887" t="s">
        <v>412</v>
      </c>
      <c r="C887" t="s">
        <v>440</v>
      </c>
      <c r="D887" t="s">
        <v>330</v>
      </c>
      <c r="E887" t="s">
        <v>61</v>
      </c>
      <c r="F887" t="s">
        <v>62</v>
      </c>
      <c r="G887">
        <v>14</v>
      </c>
      <c r="H887" t="s">
        <v>397</v>
      </c>
      <c r="I887" t="s">
        <v>736</v>
      </c>
      <c r="J887" t="s">
        <v>365</v>
      </c>
      <c r="K887">
        <v>7</v>
      </c>
      <c r="L887" s="52">
        <v>0.17949000000953669</v>
      </c>
      <c r="M887" s="52">
        <v>0.2800000011920929</v>
      </c>
      <c r="N887">
        <v>81</v>
      </c>
      <c r="O887" s="52">
        <v>0.13869999349117279</v>
      </c>
      <c r="P887" s="52">
        <v>0.24545000493526459</v>
      </c>
      <c r="Q887">
        <v>1316</v>
      </c>
      <c r="R887" s="52">
        <v>0.1234399974346161</v>
      </c>
      <c r="S887" s="52">
        <v>0.20152999460697171</v>
      </c>
    </row>
    <row r="888" spans="1:19">
      <c r="A888" t="s">
        <v>28</v>
      </c>
      <c r="B888" t="s">
        <v>412</v>
      </c>
      <c r="C888" t="s">
        <v>440</v>
      </c>
      <c r="D888" t="s">
        <v>330</v>
      </c>
      <c r="E888" t="s">
        <v>61</v>
      </c>
      <c r="F888" t="s">
        <v>62</v>
      </c>
      <c r="G888">
        <v>14</v>
      </c>
      <c r="H888" t="s">
        <v>397</v>
      </c>
      <c r="I888" t="s">
        <v>736</v>
      </c>
      <c r="J888" t="s">
        <v>366</v>
      </c>
      <c r="K888">
        <v>2</v>
      </c>
      <c r="L888" s="52">
        <v>5.1279999315738678E-2</v>
      </c>
      <c r="M888" s="52">
        <v>7.9999998211860657E-2</v>
      </c>
      <c r="N888">
        <v>29</v>
      </c>
      <c r="O888" s="52">
        <v>4.9660000950098038E-2</v>
      </c>
      <c r="P888" s="52">
        <v>8.7880000472068787E-2</v>
      </c>
      <c r="Q888">
        <v>566</v>
      </c>
      <c r="R888" s="52">
        <v>5.3089998662471771E-2</v>
      </c>
      <c r="S888" s="52">
        <v>8.6680002510547638E-2</v>
      </c>
    </row>
    <row r="889" spans="1:19">
      <c r="A889" t="s">
        <v>28</v>
      </c>
      <c r="B889" t="s">
        <v>412</v>
      </c>
      <c r="C889" t="s">
        <v>440</v>
      </c>
      <c r="D889" t="s">
        <v>330</v>
      </c>
      <c r="E889" t="s">
        <v>61</v>
      </c>
      <c r="F889" t="s">
        <v>62</v>
      </c>
      <c r="G889">
        <v>14</v>
      </c>
      <c r="H889" t="s">
        <v>397</v>
      </c>
      <c r="I889" t="s">
        <v>736</v>
      </c>
      <c r="J889" t="s">
        <v>367</v>
      </c>
      <c r="K889">
        <v>2</v>
      </c>
      <c r="L889" s="52">
        <v>5.1279999315738678E-2</v>
      </c>
      <c r="M889" s="52">
        <v>7.9999998211860657E-2</v>
      </c>
      <c r="N889">
        <v>11</v>
      </c>
      <c r="O889" s="52">
        <v>1.8840000033378601E-2</v>
      </c>
      <c r="P889" s="52">
        <v>3.3330000936985023E-2</v>
      </c>
      <c r="Q889">
        <v>367</v>
      </c>
      <c r="R889" s="52">
        <v>3.4419998526573181E-2</v>
      </c>
      <c r="S889" s="52">
        <v>5.6200001388788223E-2</v>
      </c>
    </row>
    <row r="890" spans="1:19">
      <c r="A890" t="s">
        <v>28</v>
      </c>
      <c r="B890" t="s">
        <v>412</v>
      </c>
      <c r="C890" t="s">
        <v>440</v>
      </c>
      <c r="D890" t="s">
        <v>330</v>
      </c>
      <c r="E890" t="s">
        <v>61</v>
      </c>
      <c r="F890" t="s">
        <v>62</v>
      </c>
      <c r="G890">
        <v>14</v>
      </c>
      <c r="H890" t="s">
        <v>397</v>
      </c>
      <c r="I890" t="s">
        <v>736</v>
      </c>
      <c r="J890" t="s">
        <v>368</v>
      </c>
      <c r="K890">
        <v>2</v>
      </c>
      <c r="L890" s="52">
        <v>5.1279999315738678E-2</v>
      </c>
      <c r="M890" s="52">
        <v>7.9999998211860657E-2</v>
      </c>
      <c r="N890">
        <v>2</v>
      </c>
      <c r="O890" s="52">
        <v>3.4199999645352359E-3</v>
      </c>
      <c r="P890" s="52">
        <v>6.0600000433623791E-3</v>
      </c>
      <c r="Q890">
        <v>92</v>
      </c>
      <c r="R890" s="52">
        <v>8.6300000548362732E-3</v>
      </c>
      <c r="S890" s="52">
        <v>1.4089999720454219E-2</v>
      </c>
    </row>
    <row r="891" spans="1:19">
      <c r="A891" t="s">
        <v>28</v>
      </c>
      <c r="B891" t="s">
        <v>412</v>
      </c>
      <c r="C891" t="s">
        <v>440</v>
      </c>
      <c r="D891" t="s">
        <v>330</v>
      </c>
      <c r="E891" t="s">
        <v>61</v>
      </c>
      <c r="F891" t="s">
        <v>62</v>
      </c>
      <c r="G891">
        <v>14</v>
      </c>
      <c r="H891" t="s">
        <v>397</v>
      </c>
      <c r="I891" t="s">
        <v>307</v>
      </c>
      <c r="J891" t="s">
        <v>329</v>
      </c>
      <c r="K891">
        <v>39</v>
      </c>
      <c r="L891" s="52">
        <v>1</v>
      </c>
      <c r="N891">
        <v>578</v>
      </c>
      <c r="O891" s="52">
        <v>0.98973000049591064</v>
      </c>
      <c r="Q891">
        <v>10555</v>
      </c>
      <c r="R891" s="52">
        <v>0.99005997180938721</v>
      </c>
    </row>
    <row r="892" spans="1:19">
      <c r="A892" t="s">
        <v>28</v>
      </c>
      <c r="B892" t="s">
        <v>412</v>
      </c>
      <c r="C892" t="s">
        <v>440</v>
      </c>
      <c r="D892" t="s">
        <v>330</v>
      </c>
      <c r="E892" t="s">
        <v>61</v>
      </c>
      <c r="F892" t="s">
        <v>62</v>
      </c>
      <c r="G892">
        <v>14</v>
      </c>
      <c r="H892" t="s">
        <v>397</v>
      </c>
      <c r="I892" t="s">
        <v>307</v>
      </c>
      <c r="J892" t="s">
        <v>309</v>
      </c>
      <c r="K892">
        <v>0</v>
      </c>
      <c r="L892" s="52">
        <v>0</v>
      </c>
      <c r="N892">
        <v>6</v>
      </c>
      <c r="O892" s="52">
        <v>1.027000043541193E-2</v>
      </c>
      <c r="Q892">
        <v>106</v>
      </c>
      <c r="R892" s="52">
        <v>9.9400002509355545E-3</v>
      </c>
    </row>
    <row r="893" spans="1:19">
      <c r="A893" t="s">
        <v>28</v>
      </c>
      <c r="B893" t="s">
        <v>412</v>
      </c>
      <c r="C893" t="s">
        <v>440</v>
      </c>
      <c r="D893" t="s">
        <v>330</v>
      </c>
      <c r="E893" t="s">
        <v>61</v>
      </c>
      <c r="F893" t="s">
        <v>62</v>
      </c>
      <c r="G893">
        <v>14</v>
      </c>
      <c r="H893" t="s">
        <v>397</v>
      </c>
      <c r="I893" t="s">
        <v>737</v>
      </c>
      <c r="J893" t="s">
        <v>310</v>
      </c>
      <c r="K893">
        <v>6</v>
      </c>
      <c r="L893" s="52">
        <v>0.1538500040769577</v>
      </c>
      <c r="N893">
        <v>60</v>
      </c>
      <c r="O893" s="52">
        <v>0.1027399972081184</v>
      </c>
      <c r="Q893">
        <v>1888</v>
      </c>
      <c r="R893" s="52">
        <v>0.17709000408649439</v>
      </c>
    </row>
    <row r="894" spans="1:19">
      <c r="A894" t="s">
        <v>28</v>
      </c>
      <c r="B894" t="s">
        <v>412</v>
      </c>
      <c r="C894" t="s">
        <v>440</v>
      </c>
      <c r="D894" t="s">
        <v>330</v>
      </c>
      <c r="E894" t="s">
        <v>61</v>
      </c>
      <c r="F894" t="s">
        <v>62</v>
      </c>
      <c r="G894">
        <v>14</v>
      </c>
      <c r="H894" t="s">
        <v>397</v>
      </c>
      <c r="I894" t="s">
        <v>737</v>
      </c>
      <c r="J894" t="s">
        <v>16</v>
      </c>
      <c r="K894">
        <v>10</v>
      </c>
      <c r="L894" s="52">
        <v>0.25641000270843511</v>
      </c>
      <c r="N894">
        <v>133</v>
      </c>
      <c r="O894" s="52">
        <v>0.22774000465869901</v>
      </c>
      <c r="Q894">
        <v>2164</v>
      </c>
      <c r="R894" s="52">
        <v>0.2029799968004227</v>
      </c>
    </row>
    <row r="895" spans="1:19">
      <c r="A895" t="s">
        <v>28</v>
      </c>
      <c r="B895" t="s">
        <v>412</v>
      </c>
      <c r="C895" t="s">
        <v>440</v>
      </c>
      <c r="D895" t="s">
        <v>330</v>
      </c>
      <c r="E895" t="s">
        <v>61</v>
      </c>
      <c r="F895" t="s">
        <v>62</v>
      </c>
      <c r="G895">
        <v>14</v>
      </c>
      <c r="H895" t="s">
        <v>397</v>
      </c>
      <c r="I895" t="s">
        <v>737</v>
      </c>
      <c r="J895" t="s">
        <v>17</v>
      </c>
      <c r="K895">
        <v>6</v>
      </c>
      <c r="L895" s="52">
        <v>0.1538500040769577</v>
      </c>
      <c r="N895">
        <v>152</v>
      </c>
      <c r="O895" s="52">
        <v>0.26026999950408941</v>
      </c>
      <c r="Q895">
        <v>2220</v>
      </c>
      <c r="R895" s="52">
        <v>0.20824000239372251</v>
      </c>
    </row>
    <row r="896" spans="1:19">
      <c r="A896" t="s">
        <v>28</v>
      </c>
      <c r="B896" t="s">
        <v>412</v>
      </c>
      <c r="C896" t="s">
        <v>440</v>
      </c>
      <c r="D896" t="s">
        <v>330</v>
      </c>
      <c r="E896" t="s">
        <v>61</v>
      </c>
      <c r="F896" t="s">
        <v>62</v>
      </c>
      <c r="G896">
        <v>14</v>
      </c>
      <c r="H896" t="s">
        <v>397</v>
      </c>
      <c r="I896" t="s">
        <v>737</v>
      </c>
      <c r="J896" t="s">
        <v>18</v>
      </c>
      <c r="K896">
        <v>7</v>
      </c>
      <c r="L896" s="52">
        <v>0.17949000000953669</v>
      </c>
      <c r="N896">
        <v>123</v>
      </c>
      <c r="O896" s="52">
        <v>0.21062000095844269</v>
      </c>
      <c r="Q896">
        <v>2174</v>
      </c>
      <c r="R896" s="52">
        <v>0.20392000675201419</v>
      </c>
    </row>
    <row r="897" spans="1:19">
      <c r="A897" t="s">
        <v>28</v>
      </c>
      <c r="B897" t="s">
        <v>412</v>
      </c>
      <c r="C897" t="s">
        <v>440</v>
      </c>
      <c r="D897" t="s">
        <v>330</v>
      </c>
      <c r="E897" t="s">
        <v>61</v>
      </c>
      <c r="F897" t="s">
        <v>62</v>
      </c>
      <c r="G897">
        <v>14</v>
      </c>
      <c r="H897" t="s">
        <v>397</v>
      </c>
      <c r="I897" t="s">
        <v>737</v>
      </c>
      <c r="J897" t="s">
        <v>311</v>
      </c>
      <c r="K897">
        <v>10</v>
      </c>
      <c r="L897" s="52">
        <v>0.25641000270843511</v>
      </c>
      <c r="N897">
        <v>116</v>
      </c>
      <c r="O897" s="52">
        <v>0.19863000512123111</v>
      </c>
      <c r="Q897">
        <v>2215</v>
      </c>
      <c r="R897" s="52">
        <v>0.20777000486850741</v>
      </c>
    </row>
    <row r="898" spans="1:19">
      <c r="A898" t="s">
        <v>28</v>
      </c>
      <c r="B898" t="s">
        <v>412</v>
      </c>
      <c r="C898" t="s">
        <v>440</v>
      </c>
      <c r="D898" t="s">
        <v>330</v>
      </c>
      <c r="E898" t="s">
        <v>61</v>
      </c>
      <c r="F898" t="s">
        <v>62</v>
      </c>
      <c r="G898">
        <v>14</v>
      </c>
      <c r="H898" t="s">
        <v>397</v>
      </c>
      <c r="I898" t="s">
        <v>312</v>
      </c>
      <c r="J898" t="s">
        <v>313</v>
      </c>
      <c r="K898">
        <v>19</v>
      </c>
      <c r="L898" s="52">
        <v>0.48717999458312988</v>
      </c>
      <c r="M898" s="52">
        <v>0.5</v>
      </c>
      <c r="N898">
        <v>353</v>
      </c>
      <c r="O898" s="52">
        <v>0.60444998741149902</v>
      </c>
      <c r="P898" s="52">
        <v>0.60756999254226685</v>
      </c>
      <c r="Q898">
        <v>6420</v>
      </c>
      <c r="R898" s="52">
        <v>0.60219001770019531</v>
      </c>
      <c r="S898" s="52">
        <v>0.61465001106262207</v>
      </c>
    </row>
    <row r="899" spans="1:19">
      <c r="A899" t="s">
        <v>28</v>
      </c>
      <c r="B899" t="s">
        <v>412</v>
      </c>
      <c r="C899" t="s">
        <v>440</v>
      </c>
      <c r="D899" t="s">
        <v>330</v>
      </c>
      <c r="E899" t="s">
        <v>61</v>
      </c>
      <c r="F899" t="s">
        <v>62</v>
      </c>
      <c r="G899">
        <v>14</v>
      </c>
      <c r="H899" t="s">
        <v>397</v>
      </c>
      <c r="I899" t="s">
        <v>312</v>
      </c>
      <c r="J899" t="s">
        <v>314</v>
      </c>
      <c r="K899">
        <v>5</v>
      </c>
      <c r="L899" s="52">
        <v>0.1282099932432175</v>
      </c>
      <c r="M899" s="52">
        <v>0.1315799951553345</v>
      </c>
      <c r="N899">
        <v>99</v>
      </c>
      <c r="O899" s="52">
        <v>0.16952000558376309</v>
      </c>
      <c r="P899" s="52">
        <v>0.1703999936580658</v>
      </c>
      <c r="Q899">
        <v>1473</v>
      </c>
      <c r="R899" s="52">
        <v>0.13817000389099121</v>
      </c>
      <c r="S899" s="52">
        <v>0.14101999998092651</v>
      </c>
    </row>
    <row r="900" spans="1:19">
      <c r="A900" t="s">
        <v>28</v>
      </c>
      <c r="B900" t="s">
        <v>412</v>
      </c>
      <c r="C900" t="s">
        <v>440</v>
      </c>
      <c r="D900" t="s">
        <v>330</v>
      </c>
      <c r="E900" t="s">
        <v>61</v>
      </c>
      <c r="F900" t="s">
        <v>62</v>
      </c>
      <c r="G900">
        <v>14</v>
      </c>
      <c r="H900" t="s">
        <v>397</v>
      </c>
      <c r="I900" t="s">
        <v>312</v>
      </c>
      <c r="J900" t="s">
        <v>315</v>
      </c>
      <c r="K900">
        <v>5</v>
      </c>
      <c r="L900" s="52">
        <v>0.1282099932432175</v>
      </c>
      <c r="M900" s="52">
        <v>0.1315799951553345</v>
      </c>
      <c r="N900">
        <v>68</v>
      </c>
      <c r="O900" s="52">
        <v>0.1164399981498718</v>
      </c>
      <c r="P900" s="52">
        <v>0.1170400008559227</v>
      </c>
      <c r="Q900">
        <v>1374</v>
      </c>
      <c r="R900" s="52">
        <v>0.12887999415397641</v>
      </c>
      <c r="S900" s="52">
        <v>0.13154999911785131</v>
      </c>
    </row>
    <row r="901" spans="1:19">
      <c r="A901" t="s">
        <v>28</v>
      </c>
      <c r="B901" t="s">
        <v>412</v>
      </c>
      <c r="C901" t="s">
        <v>440</v>
      </c>
      <c r="D901" t="s">
        <v>330</v>
      </c>
      <c r="E901" t="s">
        <v>61</v>
      </c>
      <c r="F901" t="s">
        <v>62</v>
      </c>
      <c r="G901">
        <v>14</v>
      </c>
      <c r="H901" t="s">
        <v>397</v>
      </c>
      <c r="I901" t="s">
        <v>312</v>
      </c>
      <c r="J901" t="s">
        <v>373</v>
      </c>
      <c r="K901">
        <v>1</v>
      </c>
      <c r="L901" s="52">
        <v>2.5639999657869339E-2</v>
      </c>
      <c r="N901">
        <v>3</v>
      </c>
      <c r="O901" s="52">
        <v>5.1400000229477882E-3</v>
      </c>
      <c r="Q901">
        <v>216</v>
      </c>
      <c r="R901" s="52">
        <v>2.0260000601410869E-2</v>
      </c>
    </row>
    <row r="902" spans="1:19">
      <c r="A902" t="s">
        <v>28</v>
      </c>
      <c r="B902" t="s">
        <v>412</v>
      </c>
      <c r="C902" t="s">
        <v>440</v>
      </c>
      <c r="D902" t="s">
        <v>330</v>
      </c>
      <c r="E902" t="s">
        <v>61</v>
      </c>
      <c r="F902" t="s">
        <v>62</v>
      </c>
      <c r="G902">
        <v>14</v>
      </c>
      <c r="H902" t="s">
        <v>397</v>
      </c>
      <c r="I902" t="s">
        <v>312</v>
      </c>
      <c r="J902" t="s">
        <v>316</v>
      </c>
      <c r="K902">
        <v>9</v>
      </c>
      <c r="L902" s="52">
        <v>0.23077000677585599</v>
      </c>
      <c r="M902" s="52">
        <v>0.23683999478816989</v>
      </c>
      <c r="N902">
        <v>61</v>
      </c>
      <c r="O902" s="52">
        <v>0.1044500023126602</v>
      </c>
      <c r="P902" s="52">
        <v>0.10498999804258349</v>
      </c>
      <c r="Q902">
        <v>1178</v>
      </c>
      <c r="R902" s="52">
        <v>0.1105000004172325</v>
      </c>
      <c r="S902" s="52">
        <v>0.1127799972891808</v>
      </c>
    </row>
    <row r="903" spans="1:19">
      <c r="A903" t="s">
        <v>28</v>
      </c>
      <c r="B903" t="s">
        <v>412</v>
      </c>
      <c r="C903" t="s">
        <v>440</v>
      </c>
      <c r="D903" t="s">
        <v>330</v>
      </c>
      <c r="E903" t="s">
        <v>63</v>
      </c>
      <c r="F903" t="s">
        <v>64</v>
      </c>
      <c r="G903">
        <v>16</v>
      </c>
      <c r="H903" t="s">
        <v>346</v>
      </c>
      <c r="I903" t="s">
        <v>326</v>
      </c>
      <c r="J903" t="s">
        <v>289</v>
      </c>
      <c r="K903">
        <v>0</v>
      </c>
      <c r="L903" s="52">
        <v>0</v>
      </c>
      <c r="N903">
        <v>2</v>
      </c>
      <c r="O903" s="52">
        <v>4.8699998296797284E-3</v>
      </c>
      <c r="Q903">
        <v>78</v>
      </c>
      <c r="R903" s="52">
        <v>7.3199998587369919E-3</v>
      </c>
    </row>
    <row r="904" spans="1:19">
      <c r="A904" t="s">
        <v>28</v>
      </c>
      <c r="B904" t="s">
        <v>412</v>
      </c>
      <c r="C904" t="s">
        <v>440</v>
      </c>
      <c r="D904" t="s">
        <v>330</v>
      </c>
      <c r="E904" t="s">
        <v>63</v>
      </c>
      <c r="F904" t="s">
        <v>64</v>
      </c>
      <c r="G904">
        <v>16</v>
      </c>
      <c r="H904" t="s">
        <v>346</v>
      </c>
      <c r="I904" t="s">
        <v>326</v>
      </c>
      <c r="J904" t="s">
        <v>290</v>
      </c>
      <c r="K904">
        <v>2</v>
      </c>
      <c r="L904" s="52">
        <v>3.3900000154972083E-2</v>
      </c>
      <c r="N904">
        <v>16</v>
      </c>
      <c r="O904" s="52">
        <v>3.8929998874664307E-2</v>
      </c>
      <c r="Q904">
        <v>542</v>
      </c>
      <c r="R904" s="52">
        <v>5.0840001553297043E-2</v>
      </c>
    </row>
    <row r="905" spans="1:19">
      <c r="A905" t="s">
        <v>28</v>
      </c>
      <c r="B905" t="s">
        <v>412</v>
      </c>
      <c r="C905" t="s">
        <v>440</v>
      </c>
      <c r="D905" t="s">
        <v>330</v>
      </c>
      <c r="E905" t="s">
        <v>63</v>
      </c>
      <c r="F905" t="s">
        <v>64</v>
      </c>
      <c r="G905">
        <v>16</v>
      </c>
      <c r="H905" t="s">
        <v>346</v>
      </c>
      <c r="I905" t="s">
        <v>326</v>
      </c>
      <c r="J905" t="s">
        <v>291</v>
      </c>
      <c r="K905">
        <v>5</v>
      </c>
      <c r="L905" s="52">
        <v>8.4749996662139893E-2</v>
      </c>
      <c r="N905">
        <v>59</v>
      </c>
      <c r="O905" s="52">
        <v>0.14354999363422391</v>
      </c>
      <c r="Q905">
        <v>1332</v>
      </c>
      <c r="R905" s="52">
        <v>0.124940000474453</v>
      </c>
    </row>
    <row r="906" spans="1:19">
      <c r="A906" t="s">
        <v>28</v>
      </c>
      <c r="B906" t="s">
        <v>412</v>
      </c>
      <c r="C906" t="s">
        <v>440</v>
      </c>
      <c r="D906" t="s">
        <v>330</v>
      </c>
      <c r="E906" t="s">
        <v>63</v>
      </c>
      <c r="F906" t="s">
        <v>64</v>
      </c>
      <c r="G906">
        <v>16</v>
      </c>
      <c r="H906" t="s">
        <v>346</v>
      </c>
      <c r="I906" t="s">
        <v>326</v>
      </c>
      <c r="J906" t="s">
        <v>292</v>
      </c>
      <c r="K906">
        <v>10</v>
      </c>
      <c r="L906" s="52">
        <v>0.16948999464511871</v>
      </c>
      <c r="N906">
        <v>73</v>
      </c>
      <c r="O906" s="52">
        <v>0.177619993686676</v>
      </c>
      <c r="Q906">
        <v>2022</v>
      </c>
      <c r="R906" s="52">
        <v>0.18965999782085419</v>
      </c>
    </row>
    <row r="907" spans="1:19">
      <c r="A907" t="s">
        <v>28</v>
      </c>
      <c r="B907" t="s">
        <v>412</v>
      </c>
      <c r="C907" t="s">
        <v>440</v>
      </c>
      <c r="D907" t="s">
        <v>330</v>
      </c>
      <c r="E907" t="s">
        <v>63</v>
      </c>
      <c r="F907" t="s">
        <v>64</v>
      </c>
      <c r="G907">
        <v>16</v>
      </c>
      <c r="H907" t="s">
        <v>346</v>
      </c>
      <c r="I907" t="s">
        <v>326</v>
      </c>
      <c r="J907" t="s">
        <v>293</v>
      </c>
      <c r="K907">
        <v>13</v>
      </c>
      <c r="L907" s="52">
        <v>0.2203399986028671</v>
      </c>
      <c r="N907">
        <v>97</v>
      </c>
      <c r="O907" s="52">
        <v>0.23601000010967249</v>
      </c>
      <c r="Q907">
        <v>1958</v>
      </c>
      <c r="R907" s="52">
        <v>0.18366000056266779</v>
      </c>
    </row>
    <row r="908" spans="1:19">
      <c r="A908" t="s">
        <v>28</v>
      </c>
      <c r="B908" t="s">
        <v>412</v>
      </c>
      <c r="C908" t="s">
        <v>440</v>
      </c>
      <c r="D908" t="s">
        <v>330</v>
      </c>
      <c r="E908" t="s">
        <v>63</v>
      </c>
      <c r="F908" t="s">
        <v>64</v>
      </c>
      <c r="G908">
        <v>16</v>
      </c>
      <c r="H908" t="s">
        <v>346</v>
      </c>
      <c r="I908" t="s">
        <v>326</v>
      </c>
      <c r="J908" t="s">
        <v>294</v>
      </c>
      <c r="K908">
        <v>12</v>
      </c>
      <c r="L908" s="52">
        <v>0.20339000225067139</v>
      </c>
      <c r="N908">
        <v>83</v>
      </c>
      <c r="O908" s="52">
        <v>0.2019499987363815</v>
      </c>
      <c r="Q908">
        <v>2528</v>
      </c>
      <c r="R908" s="52">
        <v>0.2371300011873245</v>
      </c>
    </row>
    <row r="909" spans="1:19">
      <c r="A909" t="s">
        <v>28</v>
      </c>
      <c r="B909" t="s">
        <v>412</v>
      </c>
      <c r="C909" t="s">
        <v>440</v>
      </c>
      <c r="D909" t="s">
        <v>330</v>
      </c>
      <c r="E909" t="s">
        <v>63</v>
      </c>
      <c r="F909" t="s">
        <v>64</v>
      </c>
      <c r="G909">
        <v>16</v>
      </c>
      <c r="H909" t="s">
        <v>346</v>
      </c>
      <c r="I909" t="s">
        <v>326</v>
      </c>
      <c r="J909" t="s">
        <v>295</v>
      </c>
      <c r="K909">
        <v>17</v>
      </c>
      <c r="L909" s="52">
        <v>0.28813999891281128</v>
      </c>
      <c r="N909">
        <v>81</v>
      </c>
      <c r="O909" s="52">
        <v>0.19708000123500821</v>
      </c>
      <c r="Q909">
        <v>2201</v>
      </c>
      <c r="R909" s="52">
        <v>0.20645000040531161</v>
      </c>
    </row>
    <row r="910" spans="1:19">
      <c r="A910" t="s">
        <v>28</v>
      </c>
      <c r="B910" t="s">
        <v>412</v>
      </c>
      <c r="C910" t="s">
        <v>440</v>
      </c>
      <c r="D910" t="s">
        <v>330</v>
      </c>
      <c r="E910" t="s">
        <v>63</v>
      </c>
      <c r="F910" t="s">
        <v>64</v>
      </c>
      <c r="G910">
        <v>16</v>
      </c>
      <c r="H910" t="s">
        <v>346</v>
      </c>
      <c r="I910" t="s">
        <v>359</v>
      </c>
      <c r="J910" t="s">
        <v>14</v>
      </c>
      <c r="K910">
        <v>41</v>
      </c>
      <c r="L910" s="52">
        <v>0.69492000341415405</v>
      </c>
      <c r="M910" s="52">
        <v>0.70690000057220459</v>
      </c>
      <c r="N910">
        <v>310</v>
      </c>
      <c r="O910" s="52">
        <v>0.75426000356674194</v>
      </c>
      <c r="P910" s="52">
        <v>0.76354998350143433</v>
      </c>
      <c r="Q910">
        <v>7648</v>
      </c>
      <c r="R910" s="52">
        <v>0.71737998723983765</v>
      </c>
      <c r="S910" s="52">
        <v>0.73221999406814575</v>
      </c>
    </row>
    <row r="911" spans="1:19">
      <c r="A911" t="s">
        <v>28</v>
      </c>
      <c r="B911" t="s">
        <v>412</v>
      </c>
      <c r="C911" t="s">
        <v>440</v>
      </c>
      <c r="D911" t="s">
        <v>330</v>
      </c>
      <c r="E911" t="s">
        <v>63</v>
      </c>
      <c r="F911" t="s">
        <v>64</v>
      </c>
      <c r="G911">
        <v>16</v>
      </c>
      <c r="H911" t="s">
        <v>346</v>
      </c>
      <c r="I911" t="s">
        <v>359</v>
      </c>
      <c r="J911" t="s">
        <v>15</v>
      </c>
      <c r="K911">
        <v>10</v>
      </c>
      <c r="L911" s="52">
        <v>0.16948999464511871</v>
      </c>
      <c r="M911" s="52">
        <v>0.17240999639034271</v>
      </c>
      <c r="N911">
        <v>57</v>
      </c>
      <c r="O911" s="52">
        <v>0.13868999481201169</v>
      </c>
      <c r="P911" s="52">
        <v>0.1403899937868118</v>
      </c>
      <c r="Q911">
        <v>1582</v>
      </c>
      <c r="R911" s="52">
        <v>0.14838999509811401</v>
      </c>
      <c r="S911" s="52">
        <v>0.1514600068330765</v>
      </c>
    </row>
    <row r="912" spans="1:19">
      <c r="A912" t="s">
        <v>28</v>
      </c>
      <c r="B912" t="s">
        <v>412</v>
      </c>
      <c r="C912" t="s">
        <v>440</v>
      </c>
      <c r="D912" t="s">
        <v>330</v>
      </c>
      <c r="E912" t="s">
        <v>63</v>
      </c>
      <c r="F912" t="s">
        <v>64</v>
      </c>
      <c r="G912">
        <v>16</v>
      </c>
      <c r="H912" t="s">
        <v>346</v>
      </c>
      <c r="I912" t="s">
        <v>359</v>
      </c>
      <c r="J912" t="s">
        <v>317</v>
      </c>
      <c r="K912">
        <v>7</v>
      </c>
      <c r="L912" s="52">
        <v>0.1186399981379509</v>
      </c>
      <c r="M912" s="52">
        <v>0.1206900030374527</v>
      </c>
      <c r="N912">
        <v>39</v>
      </c>
      <c r="O912" s="52">
        <v>9.4889998435974121E-2</v>
      </c>
      <c r="P912" s="52">
        <v>9.6060000360012054E-2</v>
      </c>
      <c r="Q912">
        <v>1215</v>
      </c>
      <c r="R912" s="52">
        <v>0.1139699965715408</v>
      </c>
      <c r="S912" s="52">
        <v>0.1163199990987778</v>
      </c>
    </row>
    <row r="913" spans="1:19">
      <c r="A913" t="s">
        <v>28</v>
      </c>
      <c r="B913" t="s">
        <v>412</v>
      </c>
      <c r="C913" t="s">
        <v>440</v>
      </c>
      <c r="D913" t="s">
        <v>330</v>
      </c>
      <c r="E913" t="s">
        <v>63</v>
      </c>
      <c r="F913" t="s">
        <v>64</v>
      </c>
      <c r="G913">
        <v>16</v>
      </c>
      <c r="H913" t="s">
        <v>346</v>
      </c>
      <c r="I913" t="s">
        <v>359</v>
      </c>
      <c r="J913" t="s">
        <v>270</v>
      </c>
      <c r="K913">
        <v>1</v>
      </c>
      <c r="L913" s="52">
        <v>1.6950000077486042E-2</v>
      </c>
      <c r="N913">
        <v>5</v>
      </c>
      <c r="O913" s="52">
        <v>1.2170000001788139E-2</v>
      </c>
      <c r="Q913">
        <v>216</v>
      </c>
      <c r="R913" s="52">
        <v>2.0260000601410869E-2</v>
      </c>
    </row>
    <row r="914" spans="1:19">
      <c r="A914" t="s">
        <v>28</v>
      </c>
      <c r="B914" t="s">
        <v>412</v>
      </c>
      <c r="C914" t="s">
        <v>440</v>
      </c>
      <c r="D914" t="s">
        <v>330</v>
      </c>
      <c r="E914" t="s">
        <v>63</v>
      </c>
      <c r="F914" t="s">
        <v>64</v>
      </c>
      <c r="G914">
        <v>16</v>
      </c>
      <c r="H914" t="s">
        <v>346</v>
      </c>
      <c r="I914" t="s">
        <v>325</v>
      </c>
      <c r="J914" t="s">
        <v>302</v>
      </c>
      <c r="K914">
        <v>21</v>
      </c>
      <c r="L914" s="52">
        <v>0.35593000054359442</v>
      </c>
      <c r="N914">
        <v>148</v>
      </c>
      <c r="O914" s="52">
        <v>0.36010000109672552</v>
      </c>
      <c r="Q914">
        <v>3494</v>
      </c>
      <c r="R914" s="52">
        <v>0.32774001359939581</v>
      </c>
    </row>
    <row r="915" spans="1:19">
      <c r="A915" t="s">
        <v>28</v>
      </c>
      <c r="B915" t="s">
        <v>412</v>
      </c>
      <c r="C915" t="s">
        <v>440</v>
      </c>
      <c r="D915" t="s">
        <v>330</v>
      </c>
      <c r="E915" t="s">
        <v>63</v>
      </c>
      <c r="F915" t="s">
        <v>64</v>
      </c>
      <c r="G915">
        <v>16</v>
      </c>
      <c r="H915" t="s">
        <v>346</v>
      </c>
      <c r="I915" t="s">
        <v>325</v>
      </c>
      <c r="J915" t="s">
        <v>303</v>
      </c>
      <c r="K915">
        <v>15</v>
      </c>
      <c r="L915" s="52">
        <v>0.2542400062084198</v>
      </c>
      <c r="N915">
        <v>111</v>
      </c>
      <c r="O915" s="52">
        <v>0.27006998658180242</v>
      </c>
      <c r="Q915">
        <v>3387</v>
      </c>
      <c r="R915" s="52">
        <v>0.31769999861717219</v>
      </c>
    </row>
    <row r="916" spans="1:19">
      <c r="A916" t="s">
        <v>28</v>
      </c>
      <c r="B916" t="s">
        <v>412</v>
      </c>
      <c r="C916" t="s">
        <v>440</v>
      </c>
      <c r="D916" t="s">
        <v>330</v>
      </c>
      <c r="E916" t="s">
        <v>63</v>
      </c>
      <c r="F916" t="s">
        <v>64</v>
      </c>
      <c r="G916">
        <v>16</v>
      </c>
      <c r="H916" t="s">
        <v>346</v>
      </c>
      <c r="I916" t="s">
        <v>325</v>
      </c>
      <c r="J916" t="s">
        <v>304</v>
      </c>
      <c r="K916">
        <v>23</v>
      </c>
      <c r="L916" s="52">
        <v>0.38982999324798578</v>
      </c>
      <c r="N916">
        <v>152</v>
      </c>
      <c r="O916" s="52">
        <v>0.36983001232147222</v>
      </c>
      <c r="Q916">
        <v>3780</v>
      </c>
      <c r="R916" s="52">
        <v>0.35455998778343201</v>
      </c>
    </row>
    <row r="917" spans="1:19">
      <c r="A917" t="s">
        <v>28</v>
      </c>
      <c r="B917" t="s">
        <v>412</v>
      </c>
      <c r="C917" t="s">
        <v>440</v>
      </c>
      <c r="D917" t="s">
        <v>330</v>
      </c>
      <c r="E917" t="s">
        <v>63</v>
      </c>
      <c r="F917" t="s">
        <v>64</v>
      </c>
      <c r="G917">
        <v>16</v>
      </c>
      <c r="H917" t="s">
        <v>346</v>
      </c>
      <c r="I917" t="s">
        <v>349</v>
      </c>
      <c r="J917" t="s">
        <v>350</v>
      </c>
      <c r="K917">
        <v>2</v>
      </c>
      <c r="L917" s="52">
        <v>3.3900000154972083E-2</v>
      </c>
      <c r="M917" s="52">
        <v>4.6509999781847E-2</v>
      </c>
      <c r="N917">
        <v>25</v>
      </c>
      <c r="O917" s="52">
        <v>6.0830000787973397E-2</v>
      </c>
      <c r="P917" s="52">
        <v>7.8120000660419464E-2</v>
      </c>
      <c r="Q917">
        <v>745</v>
      </c>
      <c r="R917" s="52">
        <v>6.9880001246929169E-2</v>
      </c>
      <c r="S917" s="52">
        <v>8.060000091791153E-2</v>
      </c>
    </row>
    <row r="918" spans="1:19">
      <c r="A918" t="s">
        <v>28</v>
      </c>
      <c r="B918" t="s">
        <v>412</v>
      </c>
      <c r="C918" t="s">
        <v>440</v>
      </c>
      <c r="D918" t="s">
        <v>330</v>
      </c>
      <c r="E918" t="s">
        <v>63</v>
      </c>
      <c r="F918" t="s">
        <v>64</v>
      </c>
      <c r="G918">
        <v>16</v>
      </c>
      <c r="H918" t="s">
        <v>346</v>
      </c>
      <c r="I918" t="s">
        <v>349</v>
      </c>
      <c r="J918" t="s">
        <v>351</v>
      </c>
      <c r="K918">
        <v>34</v>
      </c>
      <c r="L918" s="52">
        <v>0.57626998424530029</v>
      </c>
      <c r="M918" s="52">
        <v>0.79070001840591431</v>
      </c>
      <c r="N918">
        <v>221</v>
      </c>
      <c r="O918" s="52">
        <v>0.53771001100540161</v>
      </c>
      <c r="P918" s="52">
        <v>0.69063001871109009</v>
      </c>
      <c r="Q918">
        <v>5882</v>
      </c>
      <c r="R918" s="52">
        <v>0.55172997713088989</v>
      </c>
      <c r="S918" s="52">
        <v>0.63637000322341919</v>
      </c>
    </row>
    <row r="919" spans="1:19">
      <c r="A919" t="s">
        <v>28</v>
      </c>
      <c r="B919" t="s">
        <v>412</v>
      </c>
      <c r="C919" t="s">
        <v>440</v>
      </c>
      <c r="D919" t="s">
        <v>330</v>
      </c>
      <c r="E919" t="s">
        <v>63</v>
      </c>
      <c r="F919" t="s">
        <v>64</v>
      </c>
      <c r="G919">
        <v>16</v>
      </c>
      <c r="H919" t="s">
        <v>346</v>
      </c>
      <c r="I919" t="s">
        <v>349</v>
      </c>
      <c r="J919" t="s">
        <v>352</v>
      </c>
      <c r="K919">
        <v>0</v>
      </c>
      <c r="L919" s="52">
        <v>0</v>
      </c>
      <c r="M919" s="52">
        <v>0</v>
      </c>
      <c r="N919">
        <v>0</v>
      </c>
      <c r="O919" s="52">
        <v>0</v>
      </c>
      <c r="P919" s="52">
        <v>0</v>
      </c>
      <c r="Q919">
        <v>19</v>
      </c>
      <c r="R919" s="52">
        <v>1.780000049620867E-3</v>
      </c>
      <c r="S919" s="52">
        <v>2.0600000862032179E-3</v>
      </c>
    </row>
    <row r="920" spans="1:19">
      <c r="A920" t="s">
        <v>28</v>
      </c>
      <c r="B920" t="s">
        <v>412</v>
      </c>
      <c r="C920" t="s">
        <v>440</v>
      </c>
      <c r="D920" t="s">
        <v>330</v>
      </c>
      <c r="E920" t="s">
        <v>63</v>
      </c>
      <c r="F920" t="s">
        <v>64</v>
      </c>
      <c r="G920">
        <v>16</v>
      </c>
      <c r="H920" t="s">
        <v>346</v>
      </c>
      <c r="I920" t="s">
        <v>349</v>
      </c>
      <c r="J920" t="s">
        <v>353</v>
      </c>
      <c r="K920">
        <v>7</v>
      </c>
      <c r="L920" s="52">
        <v>0.1186399981379509</v>
      </c>
      <c r="M920" s="52">
        <v>0.16279000043869021</v>
      </c>
      <c r="N920">
        <v>74</v>
      </c>
      <c r="O920" s="52">
        <v>0.1800500005483627</v>
      </c>
      <c r="P920" s="52">
        <v>0.23125000298023221</v>
      </c>
      <c r="Q920">
        <v>2597</v>
      </c>
      <c r="R920" s="52">
        <v>0.24359999597072601</v>
      </c>
      <c r="S920" s="52">
        <v>0.2809700071811676</v>
      </c>
    </row>
    <row r="921" spans="1:19">
      <c r="A921" t="s">
        <v>28</v>
      </c>
      <c r="B921" t="s">
        <v>412</v>
      </c>
      <c r="C921" t="s">
        <v>440</v>
      </c>
      <c r="D921" t="s">
        <v>330</v>
      </c>
      <c r="E921" t="s">
        <v>63</v>
      </c>
      <c r="F921" t="s">
        <v>64</v>
      </c>
      <c r="G921">
        <v>16</v>
      </c>
      <c r="H921" t="s">
        <v>346</v>
      </c>
      <c r="I921" t="s">
        <v>349</v>
      </c>
      <c r="J921" t="s">
        <v>355</v>
      </c>
      <c r="K921">
        <v>16</v>
      </c>
      <c r="L921" s="52">
        <v>0.27118998765945429</v>
      </c>
      <c r="N921">
        <v>91</v>
      </c>
      <c r="O921" s="52">
        <v>0.22141000628471369</v>
      </c>
      <c r="Q921">
        <v>1418</v>
      </c>
      <c r="R921" s="52">
        <v>0.13300999999046331</v>
      </c>
    </row>
    <row r="922" spans="1:19">
      <c r="A922" t="s">
        <v>28</v>
      </c>
      <c r="B922" t="s">
        <v>412</v>
      </c>
      <c r="C922" t="s">
        <v>440</v>
      </c>
      <c r="D922" t="s">
        <v>330</v>
      </c>
      <c r="E922" t="s">
        <v>63</v>
      </c>
      <c r="F922" t="s">
        <v>64</v>
      </c>
      <c r="G922">
        <v>16</v>
      </c>
      <c r="H922" t="s">
        <v>346</v>
      </c>
      <c r="I922" t="s">
        <v>734</v>
      </c>
      <c r="J922" t="s">
        <v>299</v>
      </c>
      <c r="K922">
        <v>0</v>
      </c>
      <c r="L922" s="52">
        <v>0</v>
      </c>
      <c r="M922" s="52">
        <v>0</v>
      </c>
      <c r="N922">
        <v>8</v>
      </c>
      <c r="O922" s="52">
        <v>1.9460000097751621E-2</v>
      </c>
      <c r="P922" s="52">
        <v>2.088999934494495E-2</v>
      </c>
      <c r="Q922">
        <v>463</v>
      </c>
      <c r="R922" s="52">
        <v>4.343000054359436E-2</v>
      </c>
      <c r="S922" s="52">
        <v>4.6239998191595078E-2</v>
      </c>
    </row>
    <row r="923" spans="1:19">
      <c r="A923" t="s">
        <v>28</v>
      </c>
      <c r="B923" t="s">
        <v>412</v>
      </c>
      <c r="C923" t="s">
        <v>440</v>
      </c>
      <c r="D923" t="s">
        <v>330</v>
      </c>
      <c r="E923" t="s">
        <v>63</v>
      </c>
      <c r="F923" t="s">
        <v>64</v>
      </c>
      <c r="G923">
        <v>16</v>
      </c>
      <c r="H923" t="s">
        <v>346</v>
      </c>
      <c r="I923" t="s">
        <v>734</v>
      </c>
      <c r="J923" t="s">
        <v>300</v>
      </c>
      <c r="K923">
        <v>2</v>
      </c>
      <c r="L923" s="52">
        <v>3.3900000154972083E-2</v>
      </c>
      <c r="M923" s="52">
        <v>3.5089999437332153E-2</v>
      </c>
      <c r="N923">
        <v>7</v>
      </c>
      <c r="O923" s="52">
        <v>1.7030000686645511E-2</v>
      </c>
      <c r="P923" s="52">
        <v>1.8279999494552609E-2</v>
      </c>
      <c r="Q923">
        <v>331</v>
      </c>
      <c r="R923" s="52">
        <v>3.1050000339746479E-2</v>
      </c>
      <c r="S923" s="52">
        <v>3.3059999346733093E-2</v>
      </c>
    </row>
    <row r="924" spans="1:19">
      <c r="A924" t="s">
        <v>28</v>
      </c>
      <c r="B924" t="s">
        <v>412</v>
      </c>
      <c r="C924" t="s">
        <v>440</v>
      </c>
      <c r="D924" t="s">
        <v>330</v>
      </c>
      <c r="E924" t="s">
        <v>63</v>
      </c>
      <c r="F924" t="s">
        <v>64</v>
      </c>
      <c r="G924">
        <v>16</v>
      </c>
      <c r="H924" t="s">
        <v>346</v>
      </c>
      <c r="I924" t="s">
        <v>734</v>
      </c>
      <c r="J924" t="s">
        <v>269</v>
      </c>
      <c r="K924">
        <v>2</v>
      </c>
      <c r="L924" s="52">
        <v>3.3900000154972083E-2</v>
      </c>
      <c r="M924" s="52">
        <v>3.5089999437332153E-2</v>
      </c>
      <c r="N924">
        <v>2</v>
      </c>
      <c r="O924" s="52">
        <v>4.8699998296797284E-3</v>
      </c>
      <c r="P924" s="52">
        <v>5.2200001664459714E-3</v>
      </c>
      <c r="Q924">
        <v>91</v>
      </c>
      <c r="R924" s="52">
        <v>8.5399998351931572E-3</v>
      </c>
      <c r="S924" s="52">
        <v>9.089999832212925E-3</v>
      </c>
    </row>
    <row r="925" spans="1:19">
      <c r="A925" t="s">
        <v>28</v>
      </c>
      <c r="B925" t="s">
        <v>412</v>
      </c>
      <c r="C925" t="s">
        <v>440</v>
      </c>
      <c r="D925" t="s">
        <v>330</v>
      </c>
      <c r="E925" t="s">
        <v>63</v>
      </c>
      <c r="F925" t="s">
        <v>64</v>
      </c>
      <c r="G925">
        <v>16</v>
      </c>
      <c r="H925" t="s">
        <v>346</v>
      </c>
      <c r="I925" t="s">
        <v>734</v>
      </c>
      <c r="J925" t="s">
        <v>301</v>
      </c>
      <c r="K925">
        <v>2</v>
      </c>
      <c r="L925" s="52">
        <v>3.3900000154972083E-2</v>
      </c>
      <c r="M925" s="52">
        <v>3.5089999437332153E-2</v>
      </c>
      <c r="N925">
        <v>6</v>
      </c>
      <c r="O925" s="52">
        <v>1.460000034421682E-2</v>
      </c>
      <c r="P925" s="52">
        <v>1.5669999644160271E-2</v>
      </c>
      <c r="Q925">
        <v>215</v>
      </c>
      <c r="R925" s="52">
        <v>2.0169999450445179E-2</v>
      </c>
      <c r="S925" s="52">
        <v>2.1469999104738239E-2</v>
      </c>
    </row>
    <row r="926" spans="1:19">
      <c r="A926" t="s">
        <v>28</v>
      </c>
      <c r="B926" t="s">
        <v>412</v>
      </c>
      <c r="C926" t="s">
        <v>440</v>
      </c>
      <c r="D926" t="s">
        <v>330</v>
      </c>
      <c r="E926" t="s">
        <v>63</v>
      </c>
      <c r="F926" t="s">
        <v>64</v>
      </c>
      <c r="G926">
        <v>16</v>
      </c>
      <c r="H926" t="s">
        <v>346</v>
      </c>
      <c r="I926" t="s">
        <v>734</v>
      </c>
      <c r="J926" t="s">
        <v>270</v>
      </c>
      <c r="K926">
        <v>2</v>
      </c>
      <c r="L926" s="52">
        <v>3.3900000154972083E-2</v>
      </c>
      <c r="N926">
        <v>28</v>
      </c>
      <c r="O926" s="52">
        <v>6.8130001425743103E-2</v>
      </c>
      <c r="Q926">
        <v>648</v>
      </c>
      <c r="R926" s="52">
        <v>6.0779999941587448E-2</v>
      </c>
    </row>
    <row r="927" spans="1:19">
      <c r="A927" t="s">
        <v>28</v>
      </c>
      <c r="B927" t="s">
        <v>412</v>
      </c>
      <c r="C927" t="s">
        <v>440</v>
      </c>
      <c r="D927" t="s">
        <v>330</v>
      </c>
      <c r="E927" t="s">
        <v>63</v>
      </c>
      <c r="F927" t="s">
        <v>64</v>
      </c>
      <c r="G927">
        <v>16</v>
      </c>
      <c r="H927" t="s">
        <v>346</v>
      </c>
      <c r="I927" t="s">
        <v>734</v>
      </c>
      <c r="J927" t="s">
        <v>268</v>
      </c>
      <c r="K927">
        <v>51</v>
      </c>
      <c r="L927" s="52">
        <v>0.86440998315811157</v>
      </c>
      <c r="M927" s="52">
        <v>0.89473998546600342</v>
      </c>
      <c r="N927">
        <v>360</v>
      </c>
      <c r="O927" s="52">
        <v>0.87590998411178589</v>
      </c>
      <c r="P927" s="52">
        <v>0.93994998931884766</v>
      </c>
      <c r="Q927">
        <v>8913</v>
      </c>
      <c r="R927" s="52">
        <v>0.83604001998901367</v>
      </c>
      <c r="S927" s="52">
        <v>0.89013999700546265</v>
      </c>
    </row>
    <row r="928" spans="1:19">
      <c r="A928" t="s">
        <v>28</v>
      </c>
      <c r="B928" t="s">
        <v>412</v>
      </c>
      <c r="C928" t="s">
        <v>440</v>
      </c>
      <c r="D928" t="s">
        <v>330</v>
      </c>
      <c r="E928" t="s">
        <v>63</v>
      </c>
      <c r="F928" t="s">
        <v>64</v>
      </c>
      <c r="G928">
        <v>16</v>
      </c>
      <c r="H928" t="s">
        <v>346</v>
      </c>
      <c r="I928" t="s">
        <v>735</v>
      </c>
      <c r="J928" t="s">
        <v>270</v>
      </c>
      <c r="K928">
        <v>59</v>
      </c>
      <c r="L928" s="52">
        <v>1</v>
      </c>
      <c r="N928">
        <v>411</v>
      </c>
      <c r="O928" s="52">
        <v>1</v>
      </c>
      <c r="Q928">
        <v>10661</v>
      </c>
      <c r="R928" s="52">
        <v>1</v>
      </c>
    </row>
    <row r="929" spans="1:19">
      <c r="A929" t="s">
        <v>28</v>
      </c>
      <c r="B929" t="s">
        <v>412</v>
      </c>
      <c r="C929" t="s">
        <v>440</v>
      </c>
      <c r="D929" t="s">
        <v>330</v>
      </c>
      <c r="E929" t="s">
        <v>63</v>
      </c>
      <c r="F929" t="s">
        <v>64</v>
      </c>
      <c r="G929">
        <v>16</v>
      </c>
      <c r="H929" t="s">
        <v>346</v>
      </c>
      <c r="I929" t="s">
        <v>319</v>
      </c>
      <c r="J929" t="s">
        <v>324</v>
      </c>
      <c r="K929">
        <v>16</v>
      </c>
      <c r="L929" s="52">
        <v>0.27118998765945429</v>
      </c>
      <c r="N929">
        <v>91</v>
      </c>
      <c r="O929" s="52">
        <v>0.22141000628471369</v>
      </c>
      <c r="Q929">
        <v>1418</v>
      </c>
      <c r="R929" s="52">
        <v>0.13300999999046331</v>
      </c>
    </row>
    <row r="930" spans="1:19">
      <c r="A930" t="s">
        <v>28</v>
      </c>
      <c r="B930" t="s">
        <v>412</v>
      </c>
      <c r="C930" t="s">
        <v>440</v>
      </c>
      <c r="D930" t="s">
        <v>330</v>
      </c>
      <c r="E930" t="s">
        <v>63</v>
      </c>
      <c r="F930" t="s">
        <v>64</v>
      </c>
      <c r="G930">
        <v>16</v>
      </c>
      <c r="H930" t="s">
        <v>346</v>
      </c>
      <c r="I930" t="s">
        <v>319</v>
      </c>
      <c r="J930" t="s">
        <v>320</v>
      </c>
      <c r="K930">
        <v>0</v>
      </c>
      <c r="L930" s="52">
        <v>0</v>
      </c>
      <c r="M930" s="52">
        <v>0</v>
      </c>
      <c r="N930">
        <v>0</v>
      </c>
      <c r="O930" s="52">
        <v>0</v>
      </c>
      <c r="P930" s="52">
        <v>0</v>
      </c>
      <c r="Q930">
        <v>19</v>
      </c>
      <c r="R930" s="52">
        <v>1.780000049620867E-3</v>
      </c>
      <c r="S930" s="52">
        <v>2.0600000862032179E-3</v>
      </c>
    </row>
    <row r="931" spans="1:19">
      <c r="A931" t="s">
        <v>28</v>
      </c>
      <c r="B931" t="s">
        <v>412</v>
      </c>
      <c r="C931" t="s">
        <v>440</v>
      </c>
      <c r="D931" t="s">
        <v>330</v>
      </c>
      <c r="E931" t="s">
        <v>63</v>
      </c>
      <c r="F931" t="s">
        <v>64</v>
      </c>
      <c r="G931">
        <v>16</v>
      </c>
      <c r="H931" t="s">
        <v>346</v>
      </c>
      <c r="I931" t="s">
        <v>319</v>
      </c>
      <c r="J931" t="s">
        <v>321</v>
      </c>
      <c r="K931">
        <v>2</v>
      </c>
      <c r="L931" s="52">
        <v>3.3900000154972083E-2</v>
      </c>
      <c r="M931" s="52">
        <v>4.6509999781847E-2</v>
      </c>
      <c r="N931">
        <v>9</v>
      </c>
      <c r="O931" s="52">
        <v>2.1900000050663952E-2</v>
      </c>
      <c r="P931" s="52">
        <v>2.8130000457167629E-2</v>
      </c>
      <c r="Q931">
        <v>380</v>
      </c>
      <c r="R931" s="52">
        <v>3.564000129699707E-2</v>
      </c>
      <c r="S931" s="52">
        <v>4.1110001504421227E-2</v>
      </c>
    </row>
    <row r="932" spans="1:19">
      <c r="A932" t="s">
        <v>28</v>
      </c>
      <c r="B932" t="s">
        <v>412</v>
      </c>
      <c r="C932" t="s">
        <v>440</v>
      </c>
      <c r="D932" t="s">
        <v>330</v>
      </c>
      <c r="E932" t="s">
        <v>63</v>
      </c>
      <c r="F932" t="s">
        <v>64</v>
      </c>
      <c r="G932">
        <v>16</v>
      </c>
      <c r="H932" t="s">
        <v>346</v>
      </c>
      <c r="I932" t="s">
        <v>319</v>
      </c>
      <c r="J932" t="s">
        <v>322</v>
      </c>
      <c r="K932">
        <v>2</v>
      </c>
      <c r="L932" s="52">
        <v>3.3900000154972083E-2</v>
      </c>
      <c r="M932" s="52">
        <v>4.6509999781847E-2</v>
      </c>
      <c r="N932">
        <v>44</v>
      </c>
      <c r="O932" s="52">
        <v>0.1070600003004074</v>
      </c>
      <c r="P932" s="52">
        <v>0.13750000298023221</v>
      </c>
      <c r="Q932">
        <v>1643</v>
      </c>
      <c r="R932" s="52">
        <v>0.15410999953746801</v>
      </c>
      <c r="S932" s="52">
        <v>0.17776000499725339</v>
      </c>
    </row>
    <row r="933" spans="1:19">
      <c r="A933" t="s">
        <v>28</v>
      </c>
      <c r="B933" t="s">
        <v>412</v>
      </c>
      <c r="C933" t="s">
        <v>440</v>
      </c>
      <c r="D933" t="s">
        <v>330</v>
      </c>
      <c r="E933" t="s">
        <v>63</v>
      </c>
      <c r="F933" t="s">
        <v>64</v>
      </c>
      <c r="G933">
        <v>16</v>
      </c>
      <c r="H933" t="s">
        <v>346</v>
      </c>
      <c r="I933" t="s">
        <v>319</v>
      </c>
      <c r="J933" t="s">
        <v>323</v>
      </c>
      <c r="K933">
        <v>5</v>
      </c>
      <c r="L933" s="52">
        <v>8.4749996662139893E-2</v>
      </c>
      <c r="M933" s="52">
        <v>0.1162799969315529</v>
      </c>
      <c r="N933">
        <v>46</v>
      </c>
      <c r="O933" s="52">
        <v>0.1119199991226196</v>
      </c>
      <c r="P933" s="52">
        <v>0.14374999701976779</v>
      </c>
      <c r="Q933">
        <v>1319</v>
      </c>
      <c r="R933" s="52">
        <v>0.1237199977040291</v>
      </c>
      <c r="S933" s="52">
        <v>0.14270000159740451</v>
      </c>
    </row>
    <row r="934" spans="1:19">
      <c r="A934" t="s">
        <v>28</v>
      </c>
      <c r="B934" t="s">
        <v>412</v>
      </c>
      <c r="C934" t="s">
        <v>440</v>
      </c>
      <c r="D934" t="s">
        <v>330</v>
      </c>
      <c r="E934" t="s">
        <v>63</v>
      </c>
      <c r="F934" t="s">
        <v>64</v>
      </c>
      <c r="G934">
        <v>16</v>
      </c>
      <c r="H934" t="s">
        <v>346</v>
      </c>
      <c r="I934" t="s">
        <v>319</v>
      </c>
      <c r="J934" t="s">
        <v>354</v>
      </c>
      <c r="K934">
        <v>34</v>
      </c>
      <c r="L934" s="52">
        <v>0.57626998424530029</v>
      </c>
      <c r="M934" s="52">
        <v>0.79070001840591431</v>
      </c>
      <c r="N934">
        <v>221</v>
      </c>
      <c r="O934" s="52">
        <v>0.53771001100540161</v>
      </c>
      <c r="P934" s="52">
        <v>0.69063001871109009</v>
      </c>
      <c r="Q934">
        <v>5882</v>
      </c>
      <c r="R934" s="52">
        <v>0.55172997713088989</v>
      </c>
      <c r="S934" s="52">
        <v>0.63637000322341919</v>
      </c>
    </row>
    <row r="935" spans="1:19">
      <c r="A935" t="s">
        <v>28</v>
      </c>
      <c r="B935" t="s">
        <v>412</v>
      </c>
      <c r="C935" t="s">
        <v>440</v>
      </c>
      <c r="D935" t="s">
        <v>330</v>
      </c>
      <c r="E935" t="s">
        <v>63</v>
      </c>
      <c r="F935" t="s">
        <v>64</v>
      </c>
      <c r="G935">
        <v>16</v>
      </c>
      <c r="H935" t="s">
        <v>346</v>
      </c>
      <c r="I935" t="s">
        <v>360</v>
      </c>
      <c r="J935" t="s">
        <v>361</v>
      </c>
      <c r="K935">
        <v>16</v>
      </c>
      <c r="L935" s="52">
        <v>0.27118998765945429</v>
      </c>
      <c r="N935">
        <v>91</v>
      </c>
      <c r="O935" s="52">
        <v>0.22141000628471369</v>
      </c>
      <c r="Q935">
        <v>1418</v>
      </c>
      <c r="R935" s="52">
        <v>0.13300999999046331</v>
      </c>
    </row>
    <row r="936" spans="1:19">
      <c r="A936" t="s">
        <v>28</v>
      </c>
      <c r="B936" t="s">
        <v>412</v>
      </c>
      <c r="C936" t="s">
        <v>440</v>
      </c>
      <c r="D936" t="s">
        <v>330</v>
      </c>
      <c r="E936" t="s">
        <v>63</v>
      </c>
      <c r="F936" t="s">
        <v>64</v>
      </c>
      <c r="G936">
        <v>16</v>
      </c>
      <c r="H936" t="s">
        <v>346</v>
      </c>
      <c r="I936" t="s">
        <v>360</v>
      </c>
      <c r="J936" t="s">
        <v>362</v>
      </c>
      <c r="K936">
        <v>10</v>
      </c>
      <c r="L936" s="52">
        <v>0.16948999464511871</v>
      </c>
      <c r="M936" s="52">
        <v>0.2325599938631058</v>
      </c>
      <c r="N936">
        <v>99</v>
      </c>
      <c r="O936" s="52">
        <v>0.24087999761104581</v>
      </c>
      <c r="P936" s="52">
        <v>0.30937999486923218</v>
      </c>
      <c r="Q936">
        <v>3361</v>
      </c>
      <c r="R936" s="52">
        <v>0.31525999307632452</v>
      </c>
      <c r="S936" s="52">
        <v>0.36362999677658081</v>
      </c>
    </row>
    <row r="937" spans="1:19">
      <c r="A937" t="s">
        <v>28</v>
      </c>
      <c r="B937" t="s">
        <v>412</v>
      </c>
      <c r="C937" t="s">
        <v>440</v>
      </c>
      <c r="D937" t="s">
        <v>330</v>
      </c>
      <c r="E937" t="s">
        <v>63</v>
      </c>
      <c r="F937" t="s">
        <v>64</v>
      </c>
      <c r="G937">
        <v>16</v>
      </c>
      <c r="H937" t="s">
        <v>346</v>
      </c>
      <c r="I937" t="s">
        <v>360</v>
      </c>
      <c r="J937" t="s">
        <v>354</v>
      </c>
      <c r="K937">
        <v>33</v>
      </c>
      <c r="L937" s="52">
        <v>0.55931997299194336</v>
      </c>
      <c r="M937" s="52">
        <v>0.76744002103805542</v>
      </c>
      <c r="N937">
        <v>221</v>
      </c>
      <c r="O937" s="52">
        <v>0.53771001100540161</v>
      </c>
      <c r="P937" s="52">
        <v>0.69063001871109009</v>
      </c>
      <c r="Q937">
        <v>5882</v>
      </c>
      <c r="R937" s="52">
        <v>0.55172997713088989</v>
      </c>
      <c r="S937" s="52">
        <v>0.63637000322341919</v>
      </c>
    </row>
    <row r="938" spans="1:19">
      <c r="A938" t="s">
        <v>28</v>
      </c>
      <c r="B938" t="s">
        <v>412</v>
      </c>
      <c r="C938" t="s">
        <v>440</v>
      </c>
      <c r="D938" t="s">
        <v>330</v>
      </c>
      <c r="E938" t="s">
        <v>63</v>
      </c>
      <c r="F938" t="s">
        <v>64</v>
      </c>
      <c r="G938">
        <v>16</v>
      </c>
      <c r="H938" t="s">
        <v>346</v>
      </c>
      <c r="I938" t="s">
        <v>736</v>
      </c>
      <c r="J938" t="s">
        <v>363</v>
      </c>
      <c r="K938">
        <v>13</v>
      </c>
      <c r="L938" s="52">
        <v>0.2203399986028671</v>
      </c>
      <c r="N938">
        <v>174</v>
      </c>
      <c r="O938" s="52">
        <v>0.42335999011993408</v>
      </c>
      <c r="Q938">
        <v>4131</v>
      </c>
      <c r="R938" s="52">
        <v>0.38749000430107122</v>
      </c>
    </row>
    <row r="939" spans="1:19">
      <c r="A939" t="s">
        <v>28</v>
      </c>
      <c r="B939" t="s">
        <v>412</v>
      </c>
      <c r="C939" t="s">
        <v>440</v>
      </c>
      <c r="D939" t="s">
        <v>330</v>
      </c>
      <c r="E939" t="s">
        <v>63</v>
      </c>
      <c r="F939" t="s">
        <v>64</v>
      </c>
      <c r="G939">
        <v>16</v>
      </c>
      <c r="H939" t="s">
        <v>346</v>
      </c>
      <c r="I939" t="s">
        <v>736</v>
      </c>
      <c r="J939" t="s">
        <v>364</v>
      </c>
      <c r="K939">
        <v>26</v>
      </c>
      <c r="L939" s="52">
        <v>0.44067999720573431</v>
      </c>
      <c r="M939" s="52">
        <v>0.56521999835968018</v>
      </c>
      <c r="N939">
        <v>163</v>
      </c>
      <c r="O939" s="52">
        <v>0.39658999443054199</v>
      </c>
      <c r="P939" s="52">
        <v>0.68775999546051025</v>
      </c>
      <c r="Q939">
        <v>4189</v>
      </c>
      <c r="R939" s="52">
        <v>0.39293000102043152</v>
      </c>
      <c r="S939" s="52">
        <v>0.64149999618530273</v>
      </c>
    </row>
    <row r="940" spans="1:19">
      <c r="A940" t="s">
        <v>28</v>
      </c>
      <c r="B940" t="s">
        <v>412</v>
      </c>
      <c r="C940" t="s">
        <v>440</v>
      </c>
      <c r="D940" t="s">
        <v>330</v>
      </c>
      <c r="E940" t="s">
        <v>63</v>
      </c>
      <c r="F940" t="s">
        <v>64</v>
      </c>
      <c r="G940">
        <v>16</v>
      </c>
      <c r="H940" t="s">
        <v>346</v>
      </c>
      <c r="I940" t="s">
        <v>736</v>
      </c>
      <c r="J940" t="s">
        <v>365</v>
      </c>
      <c r="K940">
        <v>11</v>
      </c>
      <c r="L940" s="52">
        <v>0.18644000589847559</v>
      </c>
      <c r="M940" s="52">
        <v>0.2391300052404404</v>
      </c>
      <c r="N940">
        <v>37</v>
      </c>
      <c r="O940" s="52">
        <v>9.002000093460083E-2</v>
      </c>
      <c r="P940" s="52">
        <v>0.1561200022697449</v>
      </c>
      <c r="Q940">
        <v>1316</v>
      </c>
      <c r="R940" s="52">
        <v>0.1234399974346161</v>
      </c>
      <c r="S940" s="52">
        <v>0.20152999460697171</v>
      </c>
    </row>
    <row r="941" spans="1:19">
      <c r="A941" t="s">
        <v>28</v>
      </c>
      <c r="B941" t="s">
        <v>412</v>
      </c>
      <c r="C941" t="s">
        <v>440</v>
      </c>
      <c r="D941" t="s">
        <v>330</v>
      </c>
      <c r="E941" t="s">
        <v>63</v>
      </c>
      <c r="F941" t="s">
        <v>64</v>
      </c>
      <c r="G941">
        <v>16</v>
      </c>
      <c r="H941" t="s">
        <v>346</v>
      </c>
      <c r="I941" t="s">
        <v>736</v>
      </c>
      <c r="J941" t="s">
        <v>366</v>
      </c>
      <c r="K941">
        <v>2</v>
      </c>
      <c r="L941" s="52">
        <v>3.3900000154972083E-2</v>
      </c>
      <c r="M941" s="52">
        <v>4.3480001389980323E-2</v>
      </c>
      <c r="N941">
        <v>22</v>
      </c>
      <c r="O941" s="52">
        <v>5.3530000150203698E-2</v>
      </c>
      <c r="P941" s="52">
        <v>9.2830002307891846E-2</v>
      </c>
      <c r="Q941">
        <v>566</v>
      </c>
      <c r="R941" s="52">
        <v>5.3089998662471771E-2</v>
      </c>
      <c r="S941" s="52">
        <v>8.6680002510547638E-2</v>
      </c>
    </row>
    <row r="942" spans="1:19">
      <c r="A942" t="s">
        <v>28</v>
      </c>
      <c r="B942" t="s">
        <v>412</v>
      </c>
      <c r="C942" t="s">
        <v>440</v>
      </c>
      <c r="D942" t="s">
        <v>330</v>
      </c>
      <c r="E942" t="s">
        <v>63</v>
      </c>
      <c r="F942" t="s">
        <v>64</v>
      </c>
      <c r="G942">
        <v>16</v>
      </c>
      <c r="H942" t="s">
        <v>346</v>
      </c>
      <c r="I942" t="s">
        <v>736</v>
      </c>
      <c r="J942" t="s">
        <v>367</v>
      </c>
      <c r="K942">
        <v>5</v>
      </c>
      <c r="L942" s="52">
        <v>8.4749996662139893E-2</v>
      </c>
      <c r="M942" s="52">
        <v>0.10869999974966051</v>
      </c>
      <c r="N942">
        <v>13</v>
      </c>
      <c r="O942" s="52">
        <v>3.1629998236894608E-2</v>
      </c>
      <c r="P942" s="52">
        <v>5.4850000888109207E-2</v>
      </c>
      <c r="Q942">
        <v>367</v>
      </c>
      <c r="R942" s="52">
        <v>3.4419998526573181E-2</v>
      </c>
      <c r="S942" s="52">
        <v>5.6200001388788223E-2</v>
      </c>
    </row>
    <row r="943" spans="1:19">
      <c r="A943" t="s">
        <v>28</v>
      </c>
      <c r="B943" t="s">
        <v>412</v>
      </c>
      <c r="C943" t="s">
        <v>440</v>
      </c>
      <c r="D943" t="s">
        <v>330</v>
      </c>
      <c r="E943" t="s">
        <v>63</v>
      </c>
      <c r="F943" t="s">
        <v>64</v>
      </c>
      <c r="G943">
        <v>16</v>
      </c>
      <c r="H943" t="s">
        <v>346</v>
      </c>
      <c r="I943" t="s">
        <v>736</v>
      </c>
      <c r="J943" t="s">
        <v>368</v>
      </c>
      <c r="K943">
        <v>2</v>
      </c>
      <c r="L943" s="52">
        <v>3.3900000154972083E-2</v>
      </c>
      <c r="M943" s="52">
        <v>4.3480001389980323E-2</v>
      </c>
      <c r="N943">
        <v>2</v>
      </c>
      <c r="O943" s="52">
        <v>4.8699998296797284E-3</v>
      </c>
      <c r="P943" s="52">
        <v>8.4400000050663948E-3</v>
      </c>
      <c r="Q943">
        <v>92</v>
      </c>
      <c r="R943" s="52">
        <v>8.6300000548362732E-3</v>
      </c>
      <c r="S943" s="52">
        <v>1.4089999720454219E-2</v>
      </c>
    </row>
    <row r="944" spans="1:19">
      <c r="A944" t="s">
        <v>28</v>
      </c>
      <c r="B944" t="s">
        <v>412</v>
      </c>
      <c r="C944" t="s">
        <v>440</v>
      </c>
      <c r="D944" t="s">
        <v>330</v>
      </c>
      <c r="E944" t="s">
        <v>63</v>
      </c>
      <c r="F944" t="s">
        <v>64</v>
      </c>
      <c r="G944">
        <v>16</v>
      </c>
      <c r="H944" t="s">
        <v>346</v>
      </c>
      <c r="I944" t="s">
        <v>307</v>
      </c>
      <c r="J944" t="s">
        <v>329</v>
      </c>
      <c r="K944">
        <v>57</v>
      </c>
      <c r="L944" s="52">
        <v>0.96609997749328613</v>
      </c>
      <c r="N944">
        <v>409</v>
      </c>
      <c r="O944" s="52">
        <v>0.99513000249862671</v>
      </c>
      <c r="Q944">
        <v>10555</v>
      </c>
      <c r="R944" s="52">
        <v>0.99005997180938721</v>
      </c>
    </row>
    <row r="945" spans="1:19">
      <c r="A945" t="s">
        <v>28</v>
      </c>
      <c r="B945" t="s">
        <v>412</v>
      </c>
      <c r="C945" t="s">
        <v>440</v>
      </c>
      <c r="D945" t="s">
        <v>330</v>
      </c>
      <c r="E945" t="s">
        <v>63</v>
      </c>
      <c r="F945" t="s">
        <v>64</v>
      </c>
      <c r="G945">
        <v>16</v>
      </c>
      <c r="H945" t="s">
        <v>346</v>
      </c>
      <c r="I945" t="s">
        <v>307</v>
      </c>
      <c r="J945" t="s">
        <v>309</v>
      </c>
      <c r="K945">
        <v>2</v>
      </c>
      <c r="L945" s="52">
        <v>3.3900000154972083E-2</v>
      </c>
      <c r="N945">
        <v>2</v>
      </c>
      <c r="O945" s="52">
        <v>4.8699998296797284E-3</v>
      </c>
      <c r="Q945">
        <v>106</v>
      </c>
      <c r="R945" s="52">
        <v>9.9400002509355545E-3</v>
      </c>
    </row>
    <row r="946" spans="1:19">
      <c r="A946" t="s">
        <v>28</v>
      </c>
      <c r="B946" t="s">
        <v>412</v>
      </c>
      <c r="C946" t="s">
        <v>440</v>
      </c>
      <c r="D946" t="s">
        <v>330</v>
      </c>
      <c r="E946" t="s">
        <v>63</v>
      </c>
      <c r="F946" t="s">
        <v>64</v>
      </c>
      <c r="G946">
        <v>16</v>
      </c>
      <c r="H946" t="s">
        <v>346</v>
      </c>
      <c r="I946" t="s">
        <v>737</v>
      </c>
      <c r="J946" t="s">
        <v>310</v>
      </c>
      <c r="K946">
        <v>11</v>
      </c>
      <c r="L946" s="52">
        <v>0.18644000589847559</v>
      </c>
      <c r="N946">
        <v>54</v>
      </c>
      <c r="O946" s="52">
        <v>0.13139000535011289</v>
      </c>
      <c r="Q946">
        <v>1888</v>
      </c>
      <c r="R946" s="52">
        <v>0.17709000408649439</v>
      </c>
    </row>
    <row r="947" spans="1:19">
      <c r="A947" t="s">
        <v>28</v>
      </c>
      <c r="B947" t="s">
        <v>412</v>
      </c>
      <c r="C947" t="s">
        <v>440</v>
      </c>
      <c r="D947" t="s">
        <v>330</v>
      </c>
      <c r="E947" t="s">
        <v>63</v>
      </c>
      <c r="F947" t="s">
        <v>64</v>
      </c>
      <c r="G947">
        <v>16</v>
      </c>
      <c r="H947" t="s">
        <v>346</v>
      </c>
      <c r="I947" t="s">
        <v>737</v>
      </c>
      <c r="J947" t="s">
        <v>16</v>
      </c>
      <c r="K947">
        <v>18</v>
      </c>
      <c r="L947" s="52">
        <v>0.30507999658584589</v>
      </c>
      <c r="N947">
        <v>90</v>
      </c>
      <c r="O947" s="52">
        <v>0.21897999942302701</v>
      </c>
      <c r="Q947">
        <v>2164</v>
      </c>
      <c r="R947" s="52">
        <v>0.2029799968004227</v>
      </c>
    </row>
    <row r="948" spans="1:19">
      <c r="A948" t="s">
        <v>28</v>
      </c>
      <c r="B948" t="s">
        <v>412</v>
      </c>
      <c r="C948" t="s">
        <v>440</v>
      </c>
      <c r="D948" t="s">
        <v>330</v>
      </c>
      <c r="E948" t="s">
        <v>63</v>
      </c>
      <c r="F948" t="s">
        <v>64</v>
      </c>
      <c r="G948">
        <v>16</v>
      </c>
      <c r="H948" t="s">
        <v>346</v>
      </c>
      <c r="I948" t="s">
        <v>737</v>
      </c>
      <c r="J948" t="s">
        <v>17</v>
      </c>
      <c r="K948">
        <v>15</v>
      </c>
      <c r="L948" s="52">
        <v>0.2542400062084198</v>
      </c>
      <c r="N948">
        <v>88</v>
      </c>
      <c r="O948" s="52">
        <v>0.21411000192165369</v>
      </c>
      <c r="Q948">
        <v>2220</v>
      </c>
      <c r="R948" s="52">
        <v>0.20824000239372251</v>
      </c>
    </row>
    <row r="949" spans="1:19">
      <c r="A949" t="s">
        <v>28</v>
      </c>
      <c r="B949" t="s">
        <v>412</v>
      </c>
      <c r="C949" t="s">
        <v>440</v>
      </c>
      <c r="D949" t="s">
        <v>330</v>
      </c>
      <c r="E949" t="s">
        <v>63</v>
      </c>
      <c r="F949" t="s">
        <v>64</v>
      </c>
      <c r="G949">
        <v>16</v>
      </c>
      <c r="H949" t="s">
        <v>346</v>
      </c>
      <c r="I949" t="s">
        <v>737</v>
      </c>
      <c r="J949" t="s">
        <v>18</v>
      </c>
      <c r="K949">
        <v>8</v>
      </c>
      <c r="L949" s="52">
        <v>0.13559000194072721</v>
      </c>
      <c r="N949">
        <v>102</v>
      </c>
      <c r="O949" s="52">
        <v>0.24818000197410581</v>
      </c>
      <c r="Q949">
        <v>2174</v>
      </c>
      <c r="R949" s="52">
        <v>0.20392000675201419</v>
      </c>
    </row>
    <row r="950" spans="1:19">
      <c r="A950" t="s">
        <v>28</v>
      </c>
      <c r="B950" t="s">
        <v>412</v>
      </c>
      <c r="C950" t="s">
        <v>440</v>
      </c>
      <c r="D950" t="s">
        <v>330</v>
      </c>
      <c r="E950" t="s">
        <v>63</v>
      </c>
      <c r="F950" t="s">
        <v>64</v>
      </c>
      <c r="G950">
        <v>16</v>
      </c>
      <c r="H950" t="s">
        <v>346</v>
      </c>
      <c r="I950" t="s">
        <v>737</v>
      </c>
      <c r="J950" t="s">
        <v>311</v>
      </c>
      <c r="K950">
        <v>7</v>
      </c>
      <c r="L950" s="52">
        <v>0.1186399981379509</v>
      </c>
      <c r="N950">
        <v>77</v>
      </c>
      <c r="O950" s="52">
        <v>0.1873500049114227</v>
      </c>
      <c r="Q950">
        <v>2215</v>
      </c>
      <c r="R950" s="52">
        <v>0.20777000486850741</v>
      </c>
    </row>
    <row r="951" spans="1:19">
      <c r="A951" t="s">
        <v>28</v>
      </c>
      <c r="B951" t="s">
        <v>412</v>
      </c>
      <c r="C951" t="s">
        <v>440</v>
      </c>
      <c r="D951" t="s">
        <v>330</v>
      </c>
      <c r="E951" t="s">
        <v>63</v>
      </c>
      <c r="F951" t="s">
        <v>64</v>
      </c>
      <c r="G951">
        <v>16</v>
      </c>
      <c r="H951" t="s">
        <v>346</v>
      </c>
      <c r="I951" t="s">
        <v>312</v>
      </c>
      <c r="J951" t="s">
        <v>313</v>
      </c>
      <c r="K951">
        <v>30</v>
      </c>
      <c r="L951" s="52">
        <v>0.50846999883651733</v>
      </c>
      <c r="M951" s="52">
        <v>0.51723998785018921</v>
      </c>
      <c r="N951">
        <v>258</v>
      </c>
      <c r="O951" s="52">
        <v>0.62774002552032471</v>
      </c>
      <c r="P951" s="52">
        <v>0.63546997308731079</v>
      </c>
      <c r="Q951">
        <v>6420</v>
      </c>
      <c r="R951" s="52">
        <v>0.60219001770019531</v>
      </c>
      <c r="S951" s="52">
        <v>0.61465001106262207</v>
      </c>
    </row>
    <row r="952" spans="1:19">
      <c r="A952" t="s">
        <v>28</v>
      </c>
      <c r="B952" t="s">
        <v>412</v>
      </c>
      <c r="C952" t="s">
        <v>440</v>
      </c>
      <c r="D952" t="s">
        <v>330</v>
      </c>
      <c r="E952" t="s">
        <v>63</v>
      </c>
      <c r="F952" t="s">
        <v>64</v>
      </c>
      <c r="G952">
        <v>16</v>
      </c>
      <c r="H952" t="s">
        <v>346</v>
      </c>
      <c r="I952" t="s">
        <v>312</v>
      </c>
      <c r="J952" t="s">
        <v>314</v>
      </c>
      <c r="K952">
        <v>9</v>
      </c>
      <c r="L952" s="52">
        <v>0.152539998292923</v>
      </c>
      <c r="M952" s="52">
        <v>0.15516999363899231</v>
      </c>
      <c r="N952">
        <v>58</v>
      </c>
      <c r="O952" s="52">
        <v>0.1411200016736984</v>
      </c>
      <c r="P952" s="52">
        <v>0.14285999536514279</v>
      </c>
      <c r="Q952">
        <v>1473</v>
      </c>
      <c r="R952" s="52">
        <v>0.13817000389099121</v>
      </c>
      <c r="S952" s="52">
        <v>0.14101999998092651</v>
      </c>
    </row>
    <row r="953" spans="1:19">
      <c r="A953" t="s">
        <v>28</v>
      </c>
      <c r="B953" t="s">
        <v>412</v>
      </c>
      <c r="C953" t="s">
        <v>440</v>
      </c>
      <c r="D953" t="s">
        <v>330</v>
      </c>
      <c r="E953" t="s">
        <v>63</v>
      </c>
      <c r="F953" t="s">
        <v>64</v>
      </c>
      <c r="G953">
        <v>16</v>
      </c>
      <c r="H953" t="s">
        <v>346</v>
      </c>
      <c r="I953" t="s">
        <v>312</v>
      </c>
      <c r="J953" t="s">
        <v>315</v>
      </c>
      <c r="K953">
        <v>10</v>
      </c>
      <c r="L953" s="52">
        <v>0.16948999464511871</v>
      </c>
      <c r="M953" s="52">
        <v>0.17240999639034271</v>
      </c>
      <c r="N953">
        <v>59</v>
      </c>
      <c r="O953" s="52">
        <v>0.14354999363422391</v>
      </c>
      <c r="P953" s="52">
        <v>0.14531999826431269</v>
      </c>
      <c r="Q953">
        <v>1374</v>
      </c>
      <c r="R953" s="52">
        <v>0.12887999415397641</v>
      </c>
      <c r="S953" s="52">
        <v>0.13154999911785131</v>
      </c>
    </row>
    <row r="954" spans="1:19">
      <c r="A954" t="s">
        <v>28</v>
      </c>
      <c r="B954" t="s">
        <v>412</v>
      </c>
      <c r="C954" t="s">
        <v>440</v>
      </c>
      <c r="D954" t="s">
        <v>330</v>
      </c>
      <c r="E954" t="s">
        <v>63</v>
      </c>
      <c r="F954" t="s">
        <v>64</v>
      </c>
      <c r="G954">
        <v>16</v>
      </c>
      <c r="H954" t="s">
        <v>346</v>
      </c>
      <c r="I954" t="s">
        <v>312</v>
      </c>
      <c r="J954" t="s">
        <v>373</v>
      </c>
      <c r="K954">
        <v>1</v>
      </c>
      <c r="L954" s="52">
        <v>1.6950000077486042E-2</v>
      </c>
      <c r="N954">
        <v>5</v>
      </c>
      <c r="O954" s="52">
        <v>1.2170000001788139E-2</v>
      </c>
      <c r="Q954">
        <v>216</v>
      </c>
      <c r="R954" s="52">
        <v>2.0260000601410869E-2</v>
      </c>
    </row>
    <row r="955" spans="1:19">
      <c r="A955" t="s">
        <v>28</v>
      </c>
      <c r="B955" t="s">
        <v>412</v>
      </c>
      <c r="C955" t="s">
        <v>440</v>
      </c>
      <c r="D955" t="s">
        <v>330</v>
      </c>
      <c r="E955" t="s">
        <v>63</v>
      </c>
      <c r="F955" t="s">
        <v>64</v>
      </c>
      <c r="G955">
        <v>16</v>
      </c>
      <c r="H955" t="s">
        <v>346</v>
      </c>
      <c r="I955" t="s">
        <v>312</v>
      </c>
      <c r="J955" t="s">
        <v>316</v>
      </c>
      <c r="K955">
        <v>9</v>
      </c>
      <c r="L955" s="52">
        <v>0.152539998292923</v>
      </c>
      <c r="M955" s="52">
        <v>0.15516999363899231</v>
      </c>
      <c r="N955">
        <v>31</v>
      </c>
      <c r="O955" s="52">
        <v>7.5429998338222504E-2</v>
      </c>
      <c r="P955" s="52">
        <v>7.6350003480911255E-2</v>
      </c>
      <c r="Q955">
        <v>1178</v>
      </c>
      <c r="R955" s="52">
        <v>0.1105000004172325</v>
      </c>
      <c r="S955" s="52">
        <v>0.1127799972891808</v>
      </c>
    </row>
    <row r="956" spans="1:19">
      <c r="A956" t="s">
        <v>28</v>
      </c>
      <c r="B956" t="s">
        <v>412</v>
      </c>
      <c r="C956" t="s">
        <v>440</v>
      </c>
      <c r="D956" t="s">
        <v>330</v>
      </c>
      <c r="E956" t="s">
        <v>65</v>
      </c>
      <c r="F956" t="s">
        <v>66</v>
      </c>
      <c r="G956">
        <v>7</v>
      </c>
      <c r="H956" t="s">
        <v>342</v>
      </c>
      <c r="I956" t="s">
        <v>326</v>
      </c>
      <c r="J956" t="s">
        <v>289</v>
      </c>
      <c r="K956">
        <v>0</v>
      </c>
      <c r="L956" s="52">
        <v>0</v>
      </c>
      <c r="N956">
        <v>2</v>
      </c>
      <c r="O956" s="52">
        <v>5.7299998588860026E-3</v>
      </c>
      <c r="Q956">
        <v>78</v>
      </c>
      <c r="R956" s="52">
        <v>7.3199998587369919E-3</v>
      </c>
    </row>
    <row r="957" spans="1:19">
      <c r="A957" t="s">
        <v>28</v>
      </c>
      <c r="B957" t="s">
        <v>412</v>
      </c>
      <c r="C957" t="s">
        <v>440</v>
      </c>
      <c r="D957" t="s">
        <v>330</v>
      </c>
      <c r="E957" t="s">
        <v>65</v>
      </c>
      <c r="F957" t="s">
        <v>66</v>
      </c>
      <c r="G957">
        <v>7</v>
      </c>
      <c r="H957" t="s">
        <v>342</v>
      </c>
      <c r="I957" t="s">
        <v>326</v>
      </c>
      <c r="J957" t="s">
        <v>290</v>
      </c>
      <c r="K957">
        <v>0</v>
      </c>
      <c r="L957" s="52">
        <v>0</v>
      </c>
      <c r="N957">
        <v>13</v>
      </c>
      <c r="O957" s="52">
        <v>3.7250000983476639E-2</v>
      </c>
      <c r="Q957">
        <v>542</v>
      </c>
      <c r="R957" s="52">
        <v>5.0840001553297043E-2</v>
      </c>
    </row>
    <row r="958" spans="1:19">
      <c r="A958" t="s">
        <v>28</v>
      </c>
      <c r="B958" t="s">
        <v>412</v>
      </c>
      <c r="C958" t="s">
        <v>440</v>
      </c>
      <c r="D958" t="s">
        <v>330</v>
      </c>
      <c r="E958" t="s">
        <v>65</v>
      </c>
      <c r="F958" t="s">
        <v>66</v>
      </c>
      <c r="G958">
        <v>7</v>
      </c>
      <c r="H958" t="s">
        <v>342</v>
      </c>
      <c r="I958" t="s">
        <v>326</v>
      </c>
      <c r="J958" t="s">
        <v>291</v>
      </c>
      <c r="K958">
        <v>5</v>
      </c>
      <c r="L958" s="52">
        <v>6.9439999759197235E-2</v>
      </c>
      <c r="N958">
        <v>30</v>
      </c>
      <c r="O958" s="52">
        <v>8.596000075340271E-2</v>
      </c>
      <c r="Q958">
        <v>1332</v>
      </c>
      <c r="R958" s="52">
        <v>0.124940000474453</v>
      </c>
    </row>
    <row r="959" spans="1:19">
      <c r="A959" t="s">
        <v>28</v>
      </c>
      <c r="B959" t="s">
        <v>412</v>
      </c>
      <c r="C959" t="s">
        <v>440</v>
      </c>
      <c r="D959" t="s">
        <v>330</v>
      </c>
      <c r="E959" t="s">
        <v>65</v>
      </c>
      <c r="F959" t="s">
        <v>66</v>
      </c>
      <c r="G959">
        <v>7</v>
      </c>
      <c r="H959" t="s">
        <v>342</v>
      </c>
      <c r="I959" t="s">
        <v>326</v>
      </c>
      <c r="J959" t="s">
        <v>292</v>
      </c>
      <c r="K959">
        <v>10</v>
      </c>
      <c r="L959" s="52">
        <v>0.13888999819755549</v>
      </c>
      <c r="N959">
        <v>62</v>
      </c>
      <c r="O959" s="52">
        <v>0.17765000462532041</v>
      </c>
      <c r="Q959">
        <v>2022</v>
      </c>
      <c r="R959" s="52">
        <v>0.18965999782085419</v>
      </c>
    </row>
    <row r="960" spans="1:19">
      <c r="A960" t="s">
        <v>28</v>
      </c>
      <c r="B960" t="s">
        <v>412</v>
      </c>
      <c r="C960" t="s">
        <v>440</v>
      </c>
      <c r="D960" t="s">
        <v>330</v>
      </c>
      <c r="E960" t="s">
        <v>65</v>
      </c>
      <c r="F960" t="s">
        <v>66</v>
      </c>
      <c r="G960">
        <v>7</v>
      </c>
      <c r="H960" t="s">
        <v>342</v>
      </c>
      <c r="I960" t="s">
        <v>326</v>
      </c>
      <c r="J960" t="s">
        <v>293</v>
      </c>
      <c r="K960">
        <v>19</v>
      </c>
      <c r="L960" s="52">
        <v>0.26388999819755549</v>
      </c>
      <c r="N960">
        <v>71</v>
      </c>
      <c r="O960" s="52">
        <v>0.20343999564647669</v>
      </c>
      <c r="Q960">
        <v>1958</v>
      </c>
      <c r="R960" s="52">
        <v>0.18366000056266779</v>
      </c>
    </row>
    <row r="961" spans="1:19">
      <c r="A961" t="s">
        <v>28</v>
      </c>
      <c r="B961" t="s">
        <v>412</v>
      </c>
      <c r="C961" t="s">
        <v>440</v>
      </c>
      <c r="D961" t="s">
        <v>330</v>
      </c>
      <c r="E961" t="s">
        <v>65</v>
      </c>
      <c r="F961" t="s">
        <v>66</v>
      </c>
      <c r="G961">
        <v>7</v>
      </c>
      <c r="H961" t="s">
        <v>342</v>
      </c>
      <c r="I961" t="s">
        <v>326</v>
      </c>
      <c r="J961" t="s">
        <v>294</v>
      </c>
      <c r="K961">
        <v>19</v>
      </c>
      <c r="L961" s="52">
        <v>0.26388999819755549</v>
      </c>
      <c r="N961">
        <v>77</v>
      </c>
      <c r="O961" s="52">
        <v>0.22063000500202179</v>
      </c>
      <c r="Q961">
        <v>2528</v>
      </c>
      <c r="R961" s="52">
        <v>0.2371300011873245</v>
      </c>
    </row>
    <row r="962" spans="1:19">
      <c r="A962" t="s">
        <v>28</v>
      </c>
      <c r="B962" t="s">
        <v>412</v>
      </c>
      <c r="C962" t="s">
        <v>440</v>
      </c>
      <c r="D962" t="s">
        <v>330</v>
      </c>
      <c r="E962" t="s">
        <v>65</v>
      </c>
      <c r="F962" t="s">
        <v>66</v>
      </c>
      <c r="G962">
        <v>7</v>
      </c>
      <c r="H962" t="s">
        <v>342</v>
      </c>
      <c r="I962" t="s">
        <v>326</v>
      </c>
      <c r="J962" t="s">
        <v>295</v>
      </c>
      <c r="K962">
        <v>19</v>
      </c>
      <c r="L962" s="52">
        <v>0.26388999819755549</v>
      </c>
      <c r="N962">
        <v>94</v>
      </c>
      <c r="O962" s="52">
        <v>0.26934000849723821</v>
      </c>
      <c r="Q962">
        <v>2201</v>
      </c>
      <c r="R962" s="52">
        <v>0.20645000040531161</v>
      </c>
    </row>
    <row r="963" spans="1:19">
      <c r="A963" t="s">
        <v>28</v>
      </c>
      <c r="B963" t="s">
        <v>412</v>
      </c>
      <c r="C963" t="s">
        <v>440</v>
      </c>
      <c r="D963" t="s">
        <v>330</v>
      </c>
      <c r="E963" t="s">
        <v>65</v>
      </c>
      <c r="F963" t="s">
        <v>66</v>
      </c>
      <c r="G963">
        <v>7</v>
      </c>
      <c r="H963" t="s">
        <v>342</v>
      </c>
      <c r="I963" t="s">
        <v>359</v>
      </c>
      <c r="J963" t="s">
        <v>14</v>
      </c>
      <c r="K963">
        <v>50</v>
      </c>
      <c r="L963" s="52">
        <v>0.69444000720977783</v>
      </c>
      <c r="M963" s="52">
        <v>0.71429002285003662</v>
      </c>
      <c r="N963">
        <v>251</v>
      </c>
      <c r="O963" s="52">
        <v>0.7192000150680542</v>
      </c>
      <c r="P963" s="52">
        <v>0.73606997728347778</v>
      </c>
      <c r="Q963">
        <v>7648</v>
      </c>
      <c r="R963" s="52">
        <v>0.71737998723983765</v>
      </c>
      <c r="S963" s="52">
        <v>0.73221999406814575</v>
      </c>
    </row>
    <row r="964" spans="1:19">
      <c r="A964" t="s">
        <v>28</v>
      </c>
      <c r="B964" t="s">
        <v>412</v>
      </c>
      <c r="C964" t="s">
        <v>440</v>
      </c>
      <c r="D964" t="s">
        <v>330</v>
      </c>
      <c r="E964" t="s">
        <v>65</v>
      </c>
      <c r="F964" t="s">
        <v>66</v>
      </c>
      <c r="G964">
        <v>7</v>
      </c>
      <c r="H964" t="s">
        <v>342</v>
      </c>
      <c r="I964" t="s">
        <v>359</v>
      </c>
      <c r="J964" t="s">
        <v>15</v>
      </c>
      <c r="K964">
        <v>13</v>
      </c>
      <c r="L964" s="52">
        <v>0.1805599927902222</v>
      </c>
      <c r="M964" s="52">
        <v>0.18570999801158911</v>
      </c>
      <c r="N964">
        <v>43</v>
      </c>
      <c r="O964" s="52">
        <v>0.12320999801158911</v>
      </c>
      <c r="P964" s="52">
        <v>0.12610000371932981</v>
      </c>
      <c r="Q964">
        <v>1582</v>
      </c>
      <c r="R964" s="52">
        <v>0.14838999509811401</v>
      </c>
      <c r="S964" s="52">
        <v>0.1514600068330765</v>
      </c>
    </row>
    <row r="965" spans="1:19">
      <c r="A965" t="s">
        <v>28</v>
      </c>
      <c r="B965" t="s">
        <v>412</v>
      </c>
      <c r="C965" t="s">
        <v>440</v>
      </c>
      <c r="D965" t="s">
        <v>330</v>
      </c>
      <c r="E965" t="s">
        <v>65</v>
      </c>
      <c r="F965" t="s">
        <v>66</v>
      </c>
      <c r="G965">
        <v>7</v>
      </c>
      <c r="H965" t="s">
        <v>342</v>
      </c>
      <c r="I965" t="s">
        <v>359</v>
      </c>
      <c r="J965" t="s">
        <v>317</v>
      </c>
      <c r="K965">
        <v>7</v>
      </c>
      <c r="L965" s="52">
        <v>9.7220003604888916E-2</v>
      </c>
      <c r="M965" s="52">
        <v>0.10000000149011611</v>
      </c>
      <c r="N965">
        <v>47</v>
      </c>
      <c r="O965" s="52">
        <v>0.13467000424861911</v>
      </c>
      <c r="P965" s="52">
        <v>0.13783000409603119</v>
      </c>
      <c r="Q965">
        <v>1215</v>
      </c>
      <c r="R965" s="52">
        <v>0.1139699965715408</v>
      </c>
      <c r="S965" s="52">
        <v>0.1163199990987778</v>
      </c>
    </row>
    <row r="966" spans="1:19">
      <c r="A966" t="s">
        <v>28</v>
      </c>
      <c r="B966" t="s">
        <v>412</v>
      </c>
      <c r="C966" t="s">
        <v>440</v>
      </c>
      <c r="D966" t="s">
        <v>330</v>
      </c>
      <c r="E966" t="s">
        <v>65</v>
      </c>
      <c r="F966" t="s">
        <v>66</v>
      </c>
      <c r="G966">
        <v>7</v>
      </c>
      <c r="H966" t="s">
        <v>342</v>
      </c>
      <c r="I966" t="s">
        <v>359</v>
      </c>
      <c r="J966" t="s">
        <v>270</v>
      </c>
      <c r="K966">
        <v>2</v>
      </c>
      <c r="L966" s="52">
        <v>2.7780000120401379E-2</v>
      </c>
      <c r="N966">
        <v>8</v>
      </c>
      <c r="O966" s="52">
        <v>2.2919999435544011E-2</v>
      </c>
      <c r="Q966">
        <v>216</v>
      </c>
      <c r="R966" s="52">
        <v>2.0260000601410869E-2</v>
      </c>
    </row>
    <row r="967" spans="1:19">
      <c r="A967" t="s">
        <v>28</v>
      </c>
      <c r="B967" t="s">
        <v>412</v>
      </c>
      <c r="C967" t="s">
        <v>440</v>
      </c>
      <c r="D967" t="s">
        <v>330</v>
      </c>
      <c r="E967" t="s">
        <v>65</v>
      </c>
      <c r="F967" t="s">
        <v>66</v>
      </c>
      <c r="G967">
        <v>7</v>
      </c>
      <c r="H967" t="s">
        <v>342</v>
      </c>
      <c r="I967" t="s">
        <v>325</v>
      </c>
      <c r="J967" t="s">
        <v>302</v>
      </c>
      <c r="K967">
        <v>26</v>
      </c>
      <c r="L967" s="52">
        <v>0.36111000180244451</v>
      </c>
      <c r="N967">
        <v>112</v>
      </c>
      <c r="O967" s="52">
        <v>0.32091999053955078</v>
      </c>
      <c r="Q967">
        <v>3494</v>
      </c>
      <c r="R967" s="52">
        <v>0.32774001359939581</v>
      </c>
    </row>
    <row r="968" spans="1:19">
      <c r="A968" t="s">
        <v>28</v>
      </c>
      <c r="B968" t="s">
        <v>412</v>
      </c>
      <c r="C968" t="s">
        <v>440</v>
      </c>
      <c r="D968" t="s">
        <v>330</v>
      </c>
      <c r="E968" t="s">
        <v>65</v>
      </c>
      <c r="F968" t="s">
        <v>66</v>
      </c>
      <c r="G968">
        <v>7</v>
      </c>
      <c r="H968" t="s">
        <v>342</v>
      </c>
      <c r="I968" t="s">
        <v>325</v>
      </c>
      <c r="J968" t="s">
        <v>303</v>
      </c>
      <c r="K968">
        <v>19</v>
      </c>
      <c r="L968" s="52">
        <v>0.26388999819755549</v>
      </c>
      <c r="N968">
        <v>96</v>
      </c>
      <c r="O968" s="52">
        <v>0.27507001161575317</v>
      </c>
      <c r="Q968">
        <v>3387</v>
      </c>
      <c r="R968" s="52">
        <v>0.31769999861717219</v>
      </c>
    </row>
    <row r="969" spans="1:19">
      <c r="A969" t="s">
        <v>28</v>
      </c>
      <c r="B969" t="s">
        <v>412</v>
      </c>
      <c r="C969" t="s">
        <v>440</v>
      </c>
      <c r="D969" t="s">
        <v>330</v>
      </c>
      <c r="E969" t="s">
        <v>65</v>
      </c>
      <c r="F969" t="s">
        <v>66</v>
      </c>
      <c r="G969">
        <v>7</v>
      </c>
      <c r="H969" t="s">
        <v>342</v>
      </c>
      <c r="I969" t="s">
        <v>325</v>
      </c>
      <c r="J969" t="s">
        <v>304</v>
      </c>
      <c r="K969">
        <v>27</v>
      </c>
      <c r="L969" s="52">
        <v>0.375</v>
      </c>
      <c r="N969">
        <v>141</v>
      </c>
      <c r="O969" s="52">
        <v>0.40400999784469599</v>
      </c>
      <c r="Q969">
        <v>3780</v>
      </c>
      <c r="R969" s="52">
        <v>0.35455998778343201</v>
      </c>
    </row>
    <row r="970" spans="1:19">
      <c r="A970" t="s">
        <v>28</v>
      </c>
      <c r="B970" t="s">
        <v>412</v>
      </c>
      <c r="C970" t="s">
        <v>440</v>
      </c>
      <c r="D970" t="s">
        <v>330</v>
      </c>
      <c r="E970" t="s">
        <v>65</v>
      </c>
      <c r="F970" t="s">
        <v>66</v>
      </c>
      <c r="G970">
        <v>7</v>
      </c>
      <c r="H970" t="s">
        <v>342</v>
      </c>
      <c r="I970" t="s">
        <v>349</v>
      </c>
      <c r="J970" t="s">
        <v>350</v>
      </c>
      <c r="K970">
        <v>2</v>
      </c>
      <c r="L970" s="52">
        <v>2.7780000120401379E-2</v>
      </c>
      <c r="M970" s="52">
        <v>3.0770000070333481E-2</v>
      </c>
      <c r="N970">
        <v>17</v>
      </c>
      <c r="O970" s="52">
        <v>4.8709999769926071E-2</v>
      </c>
      <c r="P970" s="52">
        <v>5.8219999074935913E-2</v>
      </c>
      <c r="Q970">
        <v>745</v>
      </c>
      <c r="R970" s="52">
        <v>6.9880001246929169E-2</v>
      </c>
      <c r="S970" s="52">
        <v>8.060000091791153E-2</v>
      </c>
    </row>
    <row r="971" spans="1:19">
      <c r="A971" t="s">
        <v>28</v>
      </c>
      <c r="B971" t="s">
        <v>412</v>
      </c>
      <c r="C971" t="s">
        <v>440</v>
      </c>
      <c r="D971" t="s">
        <v>330</v>
      </c>
      <c r="E971" t="s">
        <v>65</v>
      </c>
      <c r="F971" t="s">
        <v>66</v>
      </c>
      <c r="G971">
        <v>7</v>
      </c>
      <c r="H971" t="s">
        <v>342</v>
      </c>
      <c r="I971" t="s">
        <v>349</v>
      </c>
      <c r="J971" t="s">
        <v>351</v>
      </c>
      <c r="K971">
        <v>42</v>
      </c>
      <c r="L971" s="52">
        <v>0.58332997560501099</v>
      </c>
      <c r="M971" s="52">
        <v>0.64614999294281006</v>
      </c>
      <c r="N971">
        <v>202</v>
      </c>
      <c r="O971" s="52">
        <v>0.5788000226020813</v>
      </c>
      <c r="P971" s="52">
        <v>0.6917799711227417</v>
      </c>
      <c r="Q971">
        <v>5882</v>
      </c>
      <c r="R971" s="52">
        <v>0.55172997713088989</v>
      </c>
      <c r="S971" s="52">
        <v>0.63637000322341919</v>
      </c>
    </row>
    <row r="972" spans="1:19">
      <c r="A972" t="s">
        <v>28</v>
      </c>
      <c r="B972" t="s">
        <v>412</v>
      </c>
      <c r="C972" t="s">
        <v>440</v>
      </c>
      <c r="D972" t="s">
        <v>330</v>
      </c>
      <c r="E972" t="s">
        <v>65</v>
      </c>
      <c r="F972" t="s">
        <v>66</v>
      </c>
      <c r="G972">
        <v>7</v>
      </c>
      <c r="H972" t="s">
        <v>342</v>
      </c>
      <c r="I972" t="s">
        <v>349</v>
      </c>
      <c r="J972" t="s">
        <v>352</v>
      </c>
      <c r="K972">
        <v>0</v>
      </c>
      <c r="L972" s="52">
        <v>0</v>
      </c>
      <c r="M972" s="52">
        <v>0</v>
      </c>
      <c r="N972">
        <v>0</v>
      </c>
      <c r="O972" s="52">
        <v>0</v>
      </c>
      <c r="P972" s="52">
        <v>0</v>
      </c>
      <c r="Q972">
        <v>19</v>
      </c>
      <c r="R972" s="52">
        <v>1.780000049620867E-3</v>
      </c>
      <c r="S972" s="52">
        <v>2.0600000862032179E-3</v>
      </c>
    </row>
    <row r="973" spans="1:19">
      <c r="A973" t="s">
        <v>28</v>
      </c>
      <c r="B973" t="s">
        <v>412</v>
      </c>
      <c r="C973" t="s">
        <v>440</v>
      </c>
      <c r="D973" t="s">
        <v>330</v>
      </c>
      <c r="E973" t="s">
        <v>65</v>
      </c>
      <c r="F973" t="s">
        <v>66</v>
      </c>
      <c r="G973">
        <v>7</v>
      </c>
      <c r="H973" t="s">
        <v>342</v>
      </c>
      <c r="I973" t="s">
        <v>349</v>
      </c>
      <c r="J973" t="s">
        <v>353</v>
      </c>
      <c r="K973">
        <v>21</v>
      </c>
      <c r="L973" s="52">
        <v>0.29166999459266663</v>
      </c>
      <c r="M973" s="52">
        <v>0.32308000326156622</v>
      </c>
      <c r="N973">
        <v>73</v>
      </c>
      <c r="O973" s="52">
        <v>0.20916999876499179</v>
      </c>
      <c r="P973" s="52">
        <v>0.25</v>
      </c>
      <c r="Q973">
        <v>2597</v>
      </c>
      <c r="R973" s="52">
        <v>0.24359999597072601</v>
      </c>
      <c r="S973" s="52">
        <v>0.2809700071811676</v>
      </c>
    </row>
    <row r="974" spans="1:19">
      <c r="A974" t="s">
        <v>28</v>
      </c>
      <c r="B974" t="s">
        <v>412</v>
      </c>
      <c r="C974" t="s">
        <v>440</v>
      </c>
      <c r="D974" t="s">
        <v>330</v>
      </c>
      <c r="E974" t="s">
        <v>65</v>
      </c>
      <c r="F974" t="s">
        <v>66</v>
      </c>
      <c r="G974">
        <v>7</v>
      </c>
      <c r="H974" t="s">
        <v>342</v>
      </c>
      <c r="I974" t="s">
        <v>349</v>
      </c>
      <c r="J974" t="s">
        <v>355</v>
      </c>
      <c r="K974">
        <v>7</v>
      </c>
      <c r="L974" s="52">
        <v>9.7220003604888916E-2</v>
      </c>
      <c r="N974">
        <v>57</v>
      </c>
      <c r="O974" s="52">
        <v>0.16332000494003299</v>
      </c>
      <c r="Q974">
        <v>1418</v>
      </c>
      <c r="R974" s="52">
        <v>0.13300999999046331</v>
      </c>
    </row>
    <row r="975" spans="1:19">
      <c r="A975" t="s">
        <v>28</v>
      </c>
      <c r="B975" t="s">
        <v>412</v>
      </c>
      <c r="C975" t="s">
        <v>440</v>
      </c>
      <c r="D975" t="s">
        <v>330</v>
      </c>
      <c r="E975" t="s">
        <v>65</v>
      </c>
      <c r="F975" t="s">
        <v>66</v>
      </c>
      <c r="G975">
        <v>7</v>
      </c>
      <c r="H975" t="s">
        <v>342</v>
      </c>
      <c r="I975" t="s">
        <v>734</v>
      </c>
      <c r="J975" t="s">
        <v>299</v>
      </c>
      <c r="K975">
        <v>0</v>
      </c>
      <c r="L975" s="52">
        <v>0</v>
      </c>
      <c r="M975" s="52">
        <v>0</v>
      </c>
      <c r="N975">
        <v>6</v>
      </c>
      <c r="O975" s="52">
        <v>1.7190000042319301E-2</v>
      </c>
      <c r="P975" s="52">
        <v>1.7650000751018521E-2</v>
      </c>
      <c r="Q975">
        <v>463</v>
      </c>
      <c r="R975" s="52">
        <v>4.343000054359436E-2</v>
      </c>
      <c r="S975" s="52">
        <v>4.6239998191595078E-2</v>
      </c>
    </row>
    <row r="976" spans="1:19">
      <c r="A976" t="s">
        <v>28</v>
      </c>
      <c r="B976" t="s">
        <v>412</v>
      </c>
      <c r="C976" t="s">
        <v>440</v>
      </c>
      <c r="D976" t="s">
        <v>330</v>
      </c>
      <c r="E976" t="s">
        <v>65</v>
      </c>
      <c r="F976" t="s">
        <v>66</v>
      </c>
      <c r="G976">
        <v>7</v>
      </c>
      <c r="H976" t="s">
        <v>342</v>
      </c>
      <c r="I976" t="s">
        <v>734</v>
      </c>
      <c r="J976" t="s">
        <v>300</v>
      </c>
      <c r="K976">
        <v>0</v>
      </c>
      <c r="L976" s="52">
        <v>0</v>
      </c>
      <c r="M976" s="52">
        <v>0</v>
      </c>
      <c r="N976">
        <v>2</v>
      </c>
      <c r="O976" s="52">
        <v>5.7299998588860026E-3</v>
      </c>
      <c r="P976" s="52">
        <v>5.8800000697374344E-3</v>
      </c>
      <c r="Q976">
        <v>331</v>
      </c>
      <c r="R976" s="52">
        <v>3.1050000339746479E-2</v>
      </c>
      <c r="S976" s="52">
        <v>3.3059999346733093E-2</v>
      </c>
    </row>
    <row r="977" spans="1:19">
      <c r="A977" t="s">
        <v>28</v>
      </c>
      <c r="B977" t="s">
        <v>412</v>
      </c>
      <c r="C977" t="s">
        <v>440</v>
      </c>
      <c r="D977" t="s">
        <v>330</v>
      </c>
      <c r="E977" t="s">
        <v>65</v>
      </c>
      <c r="F977" t="s">
        <v>66</v>
      </c>
      <c r="G977">
        <v>7</v>
      </c>
      <c r="H977" t="s">
        <v>342</v>
      </c>
      <c r="I977" t="s">
        <v>734</v>
      </c>
      <c r="J977" t="s">
        <v>269</v>
      </c>
      <c r="K977">
        <v>0</v>
      </c>
      <c r="L977" s="52">
        <v>0</v>
      </c>
      <c r="M977" s="52">
        <v>0</v>
      </c>
      <c r="N977">
        <v>2</v>
      </c>
      <c r="O977" s="52">
        <v>5.7299998588860026E-3</v>
      </c>
      <c r="P977" s="52">
        <v>5.8800000697374344E-3</v>
      </c>
      <c r="Q977">
        <v>91</v>
      </c>
      <c r="R977" s="52">
        <v>8.5399998351931572E-3</v>
      </c>
      <c r="S977" s="52">
        <v>9.089999832212925E-3</v>
      </c>
    </row>
    <row r="978" spans="1:19">
      <c r="A978" t="s">
        <v>28</v>
      </c>
      <c r="B978" t="s">
        <v>412</v>
      </c>
      <c r="C978" t="s">
        <v>440</v>
      </c>
      <c r="D978" t="s">
        <v>330</v>
      </c>
      <c r="E978" t="s">
        <v>65</v>
      </c>
      <c r="F978" t="s">
        <v>66</v>
      </c>
      <c r="G978">
        <v>7</v>
      </c>
      <c r="H978" t="s">
        <v>342</v>
      </c>
      <c r="I978" t="s">
        <v>734</v>
      </c>
      <c r="J978" t="s">
        <v>301</v>
      </c>
      <c r="K978">
        <v>2</v>
      </c>
      <c r="L978" s="52">
        <v>2.7780000120401379E-2</v>
      </c>
      <c r="M978" s="52">
        <v>2.817000076174736E-2</v>
      </c>
      <c r="N978">
        <v>2</v>
      </c>
      <c r="O978" s="52">
        <v>5.7299998588860026E-3</v>
      </c>
      <c r="P978" s="52">
        <v>5.8800000697374344E-3</v>
      </c>
      <c r="Q978">
        <v>215</v>
      </c>
      <c r="R978" s="52">
        <v>2.0169999450445179E-2</v>
      </c>
      <c r="S978" s="52">
        <v>2.1469999104738239E-2</v>
      </c>
    </row>
    <row r="979" spans="1:19">
      <c r="A979" t="s">
        <v>28</v>
      </c>
      <c r="B979" t="s">
        <v>412</v>
      </c>
      <c r="C979" t="s">
        <v>440</v>
      </c>
      <c r="D979" t="s">
        <v>330</v>
      </c>
      <c r="E979" t="s">
        <v>65</v>
      </c>
      <c r="F979" t="s">
        <v>66</v>
      </c>
      <c r="G979">
        <v>7</v>
      </c>
      <c r="H979" t="s">
        <v>342</v>
      </c>
      <c r="I979" t="s">
        <v>734</v>
      </c>
      <c r="J979" t="s">
        <v>270</v>
      </c>
      <c r="K979">
        <v>1</v>
      </c>
      <c r="L979" s="52">
        <v>1.3890000060200689E-2</v>
      </c>
      <c r="N979">
        <v>9</v>
      </c>
      <c r="O979" s="52">
        <v>2.5790000334382061E-2</v>
      </c>
      <c r="Q979">
        <v>648</v>
      </c>
      <c r="R979" s="52">
        <v>6.0779999941587448E-2</v>
      </c>
    </row>
    <row r="980" spans="1:19">
      <c r="A980" t="s">
        <v>28</v>
      </c>
      <c r="B980" t="s">
        <v>412</v>
      </c>
      <c r="C980" t="s">
        <v>440</v>
      </c>
      <c r="D980" t="s">
        <v>330</v>
      </c>
      <c r="E980" t="s">
        <v>65</v>
      </c>
      <c r="F980" t="s">
        <v>66</v>
      </c>
      <c r="G980">
        <v>7</v>
      </c>
      <c r="H980" t="s">
        <v>342</v>
      </c>
      <c r="I980" t="s">
        <v>734</v>
      </c>
      <c r="J980" t="s">
        <v>268</v>
      </c>
      <c r="K980">
        <v>69</v>
      </c>
      <c r="L980" s="52">
        <v>0.95832997560501099</v>
      </c>
      <c r="M980" s="52">
        <v>0.97183001041412354</v>
      </c>
      <c r="N980">
        <v>328</v>
      </c>
      <c r="O980" s="52">
        <v>0.93983000516891479</v>
      </c>
      <c r="P980" s="52">
        <v>0.96470999717712402</v>
      </c>
      <c r="Q980">
        <v>8913</v>
      </c>
      <c r="R980" s="52">
        <v>0.83604001998901367</v>
      </c>
      <c r="S980" s="52">
        <v>0.89013999700546265</v>
      </c>
    </row>
    <row r="981" spans="1:19">
      <c r="A981" t="s">
        <v>28</v>
      </c>
      <c r="B981" t="s">
        <v>412</v>
      </c>
      <c r="C981" t="s">
        <v>440</v>
      </c>
      <c r="D981" t="s">
        <v>330</v>
      </c>
      <c r="E981" t="s">
        <v>65</v>
      </c>
      <c r="F981" t="s">
        <v>66</v>
      </c>
      <c r="G981">
        <v>7</v>
      </c>
      <c r="H981" t="s">
        <v>342</v>
      </c>
      <c r="I981" t="s">
        <v>735</v>
      </c>
      <c r="J981" t="s">
        <v>270</v>
      </c>
      <c r="K981">
        <v>72</v>
      </c>
      <c r="L981" s="52">
        <v>1</v>
      </c>
      <c r="N981">
        <v>349</v>
      </c>
      <c r="O981" s="52">
        <v>1</v>
      </c>
      <c r="Q981">
        <v>10661</v>
      </c>
      <c r="R981" s="52">
        <v>1</v>
      </c>
    </row>
    <row r="982" spans="1:19">
      <c r="A982" t="s">
        <v>28</v>
      </c>
      <c r="B982" t="s">
        <v>412</v>
      </c>
      <c r="C982" t="s">
        <v>440</v>
      </c>
      <c r="D982" t="s">
        <v>330</v>
      </c>
      <c r="E982" t="s">
        <v>65</v>
      </c>
      <c r="F982" t="s">
        <v>66</v>
      </c>
      <c r="G982">
        <v>7</v>
      </c>
      <c r="H982" t="s">
        <v>342</v>
      </c>
      <c r="I982" t="s">
        <v>319</v>
      </c>
      <c r="J982" t="s">
        <v>324</v>
      </c>
      <c r="K982">
        <v>7</v>
      </c>
      <c r="L982" s="52">
        <v>9.7220003604888916E-2</v>
      </c>
      <c r="N982">
        <v>57</v>
      </c>
      <c r="O982" s="52">
        <v>0.16332000494003299</v>
      </c>
      <c r="Q982">
        <v>1418</v>
      </c>
      <c r="R982" s="52">
        <v>0.13300999999046331</v>
      </c>
    </row>
    <row r="983" spans="1:19">
      <c r="A983" t="s">
        <v>28</v>
      </c>
      <c r="B983" t="s">
        <v>412</v>
      </c>
      <c r="C983" t="s">
        <v>440</v>
      </c>
      <c r="D983" t="s">
        <v>330</v>
      </c>
      <c r="E983" t="s">
        <v>65</v>
      </c>
      <c r="F983" t="s">
        <v>66</v>
      </c>
      <c r="G983">
        <v>7</v>
      </c>
      <c r="H983" t="s">
        <v>342</v>
      </c>
      <c r="I983" t="s">
        <v>319</v>
      </c>
      <c r="J983" t="s">
        <v>320</v>
      </c>
      <c r="K983">
        <v>0</v>
      </c>
      <c r="L983" s="52">
        <v>0</v>
      </c>
      <c r="M983" s="52">
        <v>0</v>
      </c>
      <c r="N983">
        <v>0</v>
      </c>
      <c r="O983" s="52">
        <v>0</v>
      </c>
      <c r="P983" s="52">
        <v>0</v>
      </c>
      <c r="Q983">
        <v>19</v>
      </c>
      <c r="R983" s="52">
        <v>1.780000049620867E-3</v>
      </c>
      <c r="S983" s="52">
        <v>2.0600000862032179E-3</v>
      </c>
    </row>
    <row r="984" spans="1:19">
      <c r="A984" t="s">
        <v>28</v>
      </c>
      <c r="B984" t="s">
        <v>412</v>
      </c>
      <c r="C984" t="s">
        <v>440</v>
      </c>
      <c r="D984" t="s">
        <v>330</v>
      </c>
      <c r="E984" t="s">
        <v>65</v>
      </c>
      <c r="F984" t="s">
        <v>66</v>
      </c>
      <c r="G984">
        <v>7</v>
      </c>
      <c r="H984" t="s">
        <v>342</v>
      </c>
      <c r="I984" t="s">
        <v>319</v>
      </c>
      <c r="J984" t="s">
        <v>321</v>
      </c>
      <c r="K984">
        <v>5</v>
      </c>
      <c r="L984" s="52">
        <v>6.9439999759197235E-2</v>
      </c>
      <c r="M984" s="52">
        <v>7.6920002698898315E-2</v>
      </c>
      <c r="N984">
        <v>19</v>
      </c>
      <c r="O984" s="52">
        <v>5.4439999163150787E-2</v>
      </c>
      <c r="P984" s="52">
        <v>6.5070003271102905E-2</v>
      </c>
      <c r="Q984">
        <v>380</v>
      </c>
      <c r="R984" s="52">
        <v>3.564000129699707E-2</v>
      </c>
      <c r="S984" s="52">
        <v>4.1110001504421227E-2</v>
      </c>
    </row>
    <row r="985" spans="1:19">
      <c r="A985" t="s">
        <v>28</v>
      </c>
      <c r="B985" t="s">
        <v>412</v>
      </c>
      <c r="C985" t="s">
        <v>440</v>
      </c>
      <c r="D985" t="s">
        <v>330</v>
      </c>
      <c r="E985" t="s">
        <v>65</v>
      </c>
      <c r="F985" t="s">
        <v>66</v>
      </c>
      <c r="G985">
        <v>7</v>
      </c>
      <c r="H985" t="s">
        <v>342</v>
      </c>
      <c r="I985" t="s">
        <v>319</v>
      </c>
      <c r="J985" t="s">
        <v>322</v>
      </c>
      <c r="K985">
        <v>15</v>
      </c>
      <c r="L985" s="52">
        <v>0.2083300054073334</v>
      </c>
      <c r="M985" s="52">
        <v>0.23077000677585599</v>
      </c>
      <c r="N985">
        <v>44</v>
      </c>
      <c r="O985" s="52">
        <v>0.1260699927806854</v>
      </c>
      <c r="P985" s="52">
        <v>0.15068000555038449</v>
      </c>
      <c r="Q985">
        <v>1643</v>
      </c>
      <c r="R985" s="52">
        <v>0.15410999953746801</v>
      </c>
      <c r="S985" s="52">
        <v>0.17776000499725339</v>
      </c>
    </row>
    <row r="986" spans="1:19">
      <c r="A986" t="s">
        <v>28</v>
      </c>
      <c r="B986" t="s">
        <v>412</v>
      </c>
      <c r="C986" t="s">
        <v>440</v>
      </c>
      <c r="D986" t="s">
        <v>330</v>
      </c>
      <c r="E986" t="s">
        <v>65</v>
      </c>
      <c r="F986" t="s">
        <v>66</v>
      </c>
      <c r="G986">
        <v>7</v>
      </c>
      <c r="H986" t="s">
        <v>342</v>
      </c>
      <c r="I986" t="s">
        <v>319</v>
      </c>
      <c r="J986" t="s">
        <v>323</v>
      </c>
      <c r="K986">
        <v>2</v>
      </c>
      <c r="L986" s="52">
        <v>2.7780000120401379E-2</v>
      </c>
      <c r="M986" s="52">
        <v>3.0770000070333481E-2</v>
      </c>
      <c r="N986">
        <v>27</v>
      </c>
      <c r="O986" s="52">
        <v>7.7359996736049652E-2</v>
      </c>
      <c r="P986" s="52">
        <v>9.2469997704029083E-2</v>
      </c>
      <c r="Q986">
        <v>1319</v>
      </c>
      <c r="R986" s="52">
        <v>0.1237199977040291</v>
      </c>
      <c r="S986" s="52">
        <v>0.14270000159740451</v>
      </c>
    </row>
    <row r="987" spans="1:19">
      <c r="A987" t="s">
        <v>28</v>
      </c>
      <c r="B987" t="s">
        <v>412</v>
      </c>
      <c r="C987" t="s">
        <v>440</v>
      </c>
      <c r="D987" t="s">
        <v>330</v>
      </c>
      <c r="E987" t="s">
        <v>65</v>
      </c>
      <c r="F987" t="s">
        <v>66</v>
      </c>
      <c r="G987">
        <v>7</v>
      </c>
      <c r="H987" t="s">
        <v>342</v>
      </c>
      <c r="I987" t="s">
        <v>319</v>
      </c>
      <c r="J987" t="s">
        <v>354</v>
      </c>
      <c r="K987">
        <v>43</v>
      </c>
      <c r="L987" s="52">
        <v>0.59722000360488892</v>
      </c>
      <c r="M987" s="52">
        <v>0.66153997182846069</v>
      </c>
      <c r="N987">
        <v>202</v>
      </c>
      <c r="O987" s="52">
        <v>0.5788000226020813</v>
      </c>
      <c r="P987" s="52">
        <v>0.6917799711227417</v>
      </c>
      <c r="Q987">
        <v>5882</v>
      </c>
      <c r="R987" s="52">
        <v>0.55172997713088989</v>
      </c>
      <c r="S987" s="52">
        <v>0.63637000322341919</v>
      </c>
    </row>
    <row r="988" spans="1:19">
      <c r="A988" t="s">
        <v>28</v>
      </c>
      <c r="B988" t="s">
        <v>412</v>
      </c>
      <c r="C988" t="s">
        <v>440</v>
      </c>
      <c r="D988" t="s">
        <v>330</v>
      </c>
      <c r="E988" t="s">
        <v>65</v>
      </c>
      <c r="F988" t="s">
        <v>66</v>
      </c>
      <c r="G988">
        <v>7</v>
      </c>
      <c r="H988" t="s">
        <v>342</v>
      </c>
      <c r="I988" t="s">
        <v>360</v>
      </c>
      <c r="J988" t="s">
        <v>361</v>
      </c>
      <c r="K988">
        <v>7</v>
      </c>
      <c r="L988" s="52">
        <v>9.7220003604888916E-2</v>
      </c>
      <c r="N988">
        <v>57</v>
      </c>
      <c r="O988" s="52">
        <v>0.16332000494003299</v>
      </c>
      <c r="Q988">
        <v>1418</v>
      </c>
      <c r="R988" s="52">
        <v>0.13300999999046331</v>
      </c>
    </row>
    <row r="989" spans="1:19">
      <c r="A989" t="s">
        <v>28</v>
      </c>
      <c r="B989" t="s">
        <v>412</v>
      </c>
      <c r="C989" t="s">
        <v>440</v>
      </c>
      <c r="D989" t="s">
        <v>330</v>
      </c>
      <c r="E989" t="s">
        <v>65</v>
      </c>
      <c r="F989" t="s">
        <v>66</v>
      </c>
      <c r="G989">
        <v>7</v>
      </c>
      <c r="H989" t="s">
        <v>342</v>
      </c>
      <c r="I989" t="s">
        <v>360</v>
      </c>
      <c r="J989" t="s">
        <v>362</v>
      </c>
      <c r="K989">
        <v>23</v>
      </c>
      <c r="L989" s="52">
        <v>0.31944000720977778</v>
      </c>
      <c r="M989" s="52">
        <v>0.35385000705718989</v>
      </c>
      <c r="N989">
        <v>90</v>
      </c>
      <c r="O989" s="52">
        <v>0.25788000226020807</v>
      </c>
      <c r="P989" s="52">
        <v>0.30821999907493591</v>
      </c>
      <c r="Q989">
        <v>3361</v>
      </c>
      <c r="R989" s="52">
        <v>0.31525999307632452</v>
      </c>
      <c r="S989" s="52">
        <v>0.36362999677658081</v>
      </c>
    </row>
    <row r="990" spans="1:19">
      <c r="A990" t="s">
        <v>28</v>
      </c>
      <c r="B990" t="s">
        <v>412</v>
      </c>
      <c r="C990" t="s">
        <v>440</v>
      </c>
      <c r="D990" t="s">
        <v>330</v>
      </c>
      <c r="E990" t="s">
        <v>65</v>
      </c>
      <c r="F990" t="s">
        <v>66</v>
      </c>
      <c r="G990">
        <v>7</v>
      </c>
      <c r="H990" t="s">
        <v>342</v>
      </c>
      <c r="I990" t="s">
        <v>360</v>
      </c>
      <c r="J990" t="s">
        <v>354</v>
      </c>
      <c r="K990">
        <v>42</v>
      </c>
      <c r="L990" s="52">
        <v>0.58332997560501099</v>
      </c>
      <c r="M990" s="52">
        <v>0.64614999294281006</v>
      </c>
      <c r="N990">
        <v>202</v>
      </c>
      <c r="O990" s="52">
        <v>0.5788000226020813</v>
      </c>
      <c r="P990" s="52">
        <v>0.6917799711227417</v>
      </c>
      <c r="Q990">
        <v>5882</v>
      </c>
      <c r="R990" s="52">
        <v>0.55172997713088989</v>
      </c>
      <c r="S990" s="52">
        <v>0.63637000322341919</v>
      </c>
    </row>
    <row r="991" spans="1:19">
      <c r="A991" t="s">
        <v>28</v>
      </c>
      <c r="B991" t="s">
        <v>412</v>
      </c>
      <c r="C991" t="s">
        <v>440</v>
      </c>
      <c r="D991" t="s">
        <v>330</v>
      </c>
      <c r="E991" t="s">
        <v>65</v>
      </c>
      <c r="F991" t="s">
        <v>66</v>
      </c>
      <c r="G991">
        <v>7</v>
      </c>
      <c r="H991" t="s">
        <v>342</v>
      </c>
      <c r="I991" t="s">
        <v>736</v>
      </c>
      <c r="J991" t="s">
        <v>363</v>
      </c>
      <c r="K991">
        <v>14</v>
      </c>
      <c r="L991" s="52">
        <v>0.1944400072097778</v>
      </c>
      <c r="N991">
        <v>143</v>
      </c>
      <c r="O991" s="52">
        <v>0.40974000096321112</v>
      </c>
      <c r="Q991">
        <v>4131</v>
      </c>
      <c r="R991" s="52">
        <v>0.38749000430107122</v>
      </c>
    </row>
    <row r="992" spans="1:19">
      <c r="A992" t="s">
        <v>28</v>
      </c>
      <c r="B992" t="s">
        <v>412</v>
      </c>
      <c r="C992" t="s">
        <v>440</v>
      </c>
      <c r="D992" t="s">
        <v>330</v>
      </c>
      <c r="E992" t="s">
        <v>65</v>
      </c>
      <c r="F992" t="s">
        <v>66</v>
      </c>
      <c r="G992">
        <v>7</v>
      </c>
      <c r="H992" t="s">
        <v>342</v>
      </c>
      <c r="I992" t="s">
        <v>736</v>
      </c>
      <c r="J992" t="s">
        <v>364</v>
      </c>
      <c r="K992">
        <v>30</v>
      </c>
      <c r="L992" s="52">
        <v>0.41666999459266663</v>
      </c>
      <c r="M992" s="52">
        <v>0.51723998785018921</v>
      </c>
      <c r="N992">
        <v>129</v>
      </c>
      <c r="O992" s="52">
        <v>0.36963000893592829</v>
      </c>
      <c r="P992" s="52">
        <v>0.62620997428894043</v>
      </c>
      <c r="Q992">
        <v>4189</v>
      </c>
      <c r="R992" s="52">
        <v>0.39293000102043152</v>
      </c>
      <c r="S992" s="52">
        <v>0.64149999618530273</v>
      </c>
    </row>
    <row r="993" spans="1:19">
      <c r="A993" t="s">
        <v>28</v>
      </c>
      <c r="B993" t="s">
        <v>412</v>
      </c>
      <c r="C993" t="s">
        <v>440</v>
      </c>
      <c r="D993" t="s">
        <v>330</v>
      </c>
      <c r="E993" t="s">
        <v>65</v>
      </c>
      <c r="F993" t="s">
        <v>66</v>
      </c>
      <c r="G993">
        <v>7</v>
      </c>
      <c r="H993" t="s">
        <v>342</v>
      </c>
      <c r="I993" t="s">
        <v>736</v>
      </c>
      <c r="J993" t="s">
        <v>365</v>
      </c>
      <c r="K993">
        <v>17</v>
      </c>
      <c r="L993" s="52">
        <v>0.23611000180244451</v>
      </c>
      <c r="M993" s="52">
        <v>0.29309999942779541</v>
      </c>
      <c r="N993">
        <v>53</v>
      </c>
      <c r="O993" s="52">
        <v>0.1518599987030029</v>
      </c>
      <c r="P993" s="52">
        <v>0.25727999210357672</v>
      </c>
      <c r="Q993">
        <v>1316</v>
      </c>
      <c r="R993" s="52">
        <v>0.1234399974346161</v>
      </c>
      <c r="S993" s="52">
        <v>0.20152999460697171</v>
      </c>
    </row>
    <row r="994" spans="1:19">
      <c r="A994" t="s">
        <v>28</v>
      </c>
      <c r="B994" t="s">
        <v>412</v>
      </c>
      <c r="C994" t="s">
        <v>440</v>
      </c>
      <c r="D994" t="s">
        <v>330</v>
      </c>
      <c r="E994" t="s">
        <v>65</v>
      </c>
      <c r="F994" t="s">
        <v>66</v>
      </c>
      <c r="G994">
        <v>7</v>
      </c>
      <c r="H994" t="s">
        <v>342</v>
      </c>
      <c r="I994" t="s">
        <v>736</v>
      </c>
      <c r="J994" t="s">
        <v>366</v>
      </c>
      <c r="K994">
        <v>7</v>
      </c>
      <c r="L994" s="52">
        <v>9.7220003604888916E-2</v>
      </c>
      <c r="M994" s="52">
        <v>0.1206900030374527</v>
      </c>
      <c r="N994">
        <v>13</v>
      </c>
      <c r="O994" s="52">
        <v>3.7250000983476639E-2</v>
      </c>
      <c r="P994" s="52">
        <v>6.3110001385211945E-2</v>
      </c>
      <c r="Q994">
        <v>566</v>
      </c>
      <c r="R994" s="52">
        <v>5.3089998662471771E-2</v>
      </c>
      <c r="S994" s="52">
        <v>8.6680002510547638E-2</v>
      </c>
    </row>
    <row r="995" spans="1:19">
      <c r="A995" t="s">
        <v>28</v>
      </c>
      <c r="B995" t="s">
        <v>412</v>
      </c>
      <c r="C995" t="s">
        <v>440</v>
      </c>
      <c r="D995" t="s">
        <v>330</v>
      </c>
      <c r="E995" t="s">
        <v>65</v>
      </c>
      <c r="F995" t="s">
        <v>66</v>
      </c>
      <c r="G995">
        <v>7</v>
      </c>
      <c r="H995" t="s">
        <v>342</v>
      </c>
      <c r="I995" t="s">
        <v>736</v>
      </c>
      <c r="J995" t="s">
        <v>367</v>
      </c>
      <c r="K995">
        <v>2</v>
      </c>
      <c r="L995" s="52">
        <v>2.7780000120401379E-2</v>
      </c>
      <c r="M995" s="52">
        <v>3.4480001777410507E-2</v>
      </c>
      <c r="N995">
        <v>9</v>
      </c>
      <c r="O995" s="52">
        <v>2.5790000334382061E-2</v>
      </c>
      <c r="P995" s="52">
        <v>4.3689999729394913E-2</v>
      </c>
      <c r="Q995">
        <v>367</v>
      </c>
      <c r="R995" s="52">
        <v>3.4419998526573181E-2</v>
      </c>
      <c r="S995" s="52">
        <v>5.6200001388788223E-2</v>
      </c>
    </row>
    <row r="996" spans="1:19">
      <c r="A996" t="s">
        <v>28</v>
      </c>
      <c r="B996" t="s">
        <v>412</v>
      </c>
      <c r="C996" t="s">
        <v>440</v>
      </c>
      <c r="D996" t="s">
        <v>330</v>
      </c>
      <c r="E996" t="s">
        <v>65</v>
      </c>
      <c r="F996" t="s">
        <v>66</v>
      </c>
      <c r="G996">
        <v>7</v>
      </c>
      <c r="H996" t="s">
        <v>342</v>
      </c>
      <c r="I996" t="s">
        <v>736</v>
      </c>
      <c r="J996" t="s">
        <v>368</v>
      </c>
      <c r="K996">
        <v>2</v>
      </c>
      <c r="L996" s="52">
        <v>2.7780000120401379E-2</v>
      </c>
      <c r="M996" s="52">
        <v>3.4480001777410507E-2</v>
      </c>
      <c r="N996">
        <v>2</v>
      </c>
      <c r="O996" s="52">
        <v>5.7299998588860026E-3</v>
      </c>
      <c r="P996" s="52">
        <v>9.7099998965859413E-3</v>
      </c>
      <c r="Q996">
        <v>92</v>
      </c>
      <c r="R996" s="52">
        <v>8.6300000548362732E-3</v>
      </c>
      <c r="S996" s="52">
        <v>1.4089999720454219E-2</v>
      </c>
    </row>
    <row r="997" spans="1:19">
      <c r="A997" t="s">
        <v>28</v>
      </c>
      <c r="B997" t="s">
        <v>412</v>
      </c>
      <c r="C997" t="s">
        <v>440</v>
      </c>
      <c r="D997" t="s">
        <v>330</v>
      </c>
      <c r="E997" t="s">
        <v>65</v>
      </c>
      <c r="F997" t="s">
        <v>66</v>
      </c>
      <c r="G997">
        <v>7</v>
      </c>
      <c r="H997" t="s">
        <v>342</v>
      </c>
      <c r="I997" t="s">
        <v>307</v>
      </c>
      <c r="J997" t="s">
        <v>329</v>
      </c>
      <c r="K997">
        <v>70</v>
      </c>
      <c r="L997" s="52">
        <v>0.97222000360488892</v>
      </c>
      <c r="N997">
        <v>343</v>
      </c>
      <c r="O997" s="52">
        <v>0.98281002044677734</v>
      </c>
      <c r="Q997">
        <v>10555</v>
      </c>
      <c r="R997" s="52">
        <v>0.99005997180938721</v>
      </c>
    </row>
    <row r="998" spans="1:19">
      <c r="A998" t="s">
        <v>28</v>
      </c>
      <c r="B998" t="s">
        <v>412</v>
      </c>
      <c r="C998" t="s">
        <v>440</v>
      </c>
      <c r="D998" t="s">
        <v>330</v>
      </c>
      <c r="E998" t="s">
        <v>65</v>
      </c>
      <c r="F998" t="s">
        <v>66</v>
      </c>
      <c r="G998">
        <v>7</v>
      </c>
      <c r="H998" t="s">
        <v>342</v>
      </c>
      <c r="I998" t="s">
        <v>307</v>
      </c>
      <c r="J998" t="s">
        <v>309</v>
      </c>
      <c r="K998">
        <v>2</v>
      </c>
      <c r="L998" s="52">
        <v>2.7780000120401379E-2</v>
      </c>
      <c r="N998">
        <v>6</v>
      </c>
      <c r="O998" s="52">
        <v>1.7190000042319301E-2</v>
      </c>
      <c r="Q998">
        <v>106</v>
      </c>
      <c r="R998" s="52">
        <v>9.9400002509355545E-3</v>
      </c>
    </row>
    <row r="999" spans="1:19">
      <c r="A999" t="s">
        <v>28</v>
      </c>
      <c r="B999" t="s">
        <v>412</v>
      </c>
      <c r="C999" t="s">
        <v>440</v>
      </c>
      <c r="D999" t="s">
        <v>330</v>
      </c>
      <c r="E999" t="s">
        <v>65</v>
      </c>
      <c r="F999" t="s">
        <v>66</v>
      </c>
      <c r="G999">
        <v>7</v>
      </c>
      <c r="H999" t="s">
        <v>342</v>
      </c>
      <c r="I999" t="s">
        <v>737</v>
      </c>
      <c r="J999" t="s">
        <v>310</v>
      </c>
      <c r="K999">
        <v>32</v>
      </c>
      <c r="L999" s="52">
        <v>0.44444000720977778</v>
      </c>
      <c r="N999">
        <v>102</v>
      </c>
      <c r="O999" s="52">
        <v>0.29225999116897577</v>
      </c>
      <c r="Q999">
        <v>1888</v>
      </c>
      <c r="R999" s="52">
        <v>0.17709000408649439</v>
      </c>
    </row>
    <row r="1000" spans="1:19">
      <c r="A1000" t="s">
        <v>28</v>
      </c>
      <c r="B1000" t="s">
        <v>412</v>
      </c>
      <c r="C1000" t="s">
        <v>440</v>
      </c>
      <c r="D1000" t="s">
        <v>330</v>
      </c>
      <c r="E1000" t="s">
        <v>65</v>
      </c>
      <c r="F1000" t="s">
        <v>66</v>
      </c>
      <c r="G1000">
        <v>7</v>
      </c>
      <c r="H1000" t="s">
        <v>342</v>
      </c>
      <c r="I1000" t="s">
        <v>737</v>
      </c>
      <c r="J1000" t="s">
        <v>16</v>
      </c>
      <c r="K1000">
        <v>11</v>
      </c>
      <c r="L1000" s="52">
        <v>0.15277999639511111</v>
      </c>
      <c r="N1000">
        <v>71</v>
      </c>
      <c r="O1000" s="52">
        <v>0.20343999564647669</v>
      </c>
      <c r="Q1000">
        <v>2164</v>
      </c>
      <c r="R1000" s="52">
        <v>0.2029799968004227</v>
      </c>
    </row>
    <row r="1001" spans="1:19">
      <c r="A1001" t="s">
        <v>28</v>
      </c>
      <c r="B1001" t="s">
        <v>412</v>
      </c>
      <c r="C1001" t="s">
        <v>440</v>
      </c>
      <c r="D1001" t="s">
        <v>330</v>
      </c>
      <c r="E1001" t="s">
        <v>65</v>
      </c>
      <c r="F1001" t="s">
        <v>66</v>
      </c>
      <c r="G1001">
        <v>7</v>
      </c>
      <c r="H1001" t="s">
        <v>342</v>
      </c>
      <c r="I1001" t="s">
        <v>737</v>
      </c>
      <c r="J1001" t="s">
        <v>17</v>
      </c>
      <c r="K1001">
        <v>12</v>
      </c>
      <c r="L1001" s="52">
        <v>0.1666699945926666</v>
      </c>
      <c r="N1001">
        <v>69</v>
      </c>
      <c r="O1001" s="52">
        <v>0.1977100074291229</v>
      </c>
      <c r="Q1001">
        <v>2220</v>
      </c>
      <c r="R1001" s="52">
        <v>0.20824000239372251</v>
      </c>
    </row>
    <row r="1002" spans="1:19">
      <c r="A1002" t="s">
        <v>28</v>
      </c>
      <c r="B1002" t="s">
        <v>412</v>
      </c>
      <c r="C1002" t="s">
        <v>440</v>
      </c>
      <c r="D1002" t="s">
        <v>330</v>
      </c>
      <c r="E1002" t="s">
        <v>65</v>
      </c>
      <c r="F1002" t="s">
        <v>66</v>
      </c>
      <c r="G1002">
        <v>7</v>
      </c>
      <c r="H1002" t="s">
        <v>342</v>
      </c>
      <c r="I1002" t="s">
        <v>737</v>
      </c>
      <c r="J1002" t="s">
        <v>18</v>
      </c>
      <c r="K1002">
        <v>11</v>
      </c>
      <c r="L1002" s="52">
        <v>0.15277999639511111</v>
      </c>
      <c r="N1002">
        <v>55</v>
      </c>
      <c r="O1002" s="52">
        <v>0.15759000182151789</v>
      </c>
      <c r="Q1002">
        <v>2174</v>
      </c>
      <c r="R1002" s="52">
        <v>0.20392000675201419</v>
      </c>
    </row>
    <row r="1003" spans="1:19">
      <c r="A1003" t="s">
        <v>28</v>
      </c>
      <c r="B1003" t="s">
        <v>412</v>
      </c>
      <c r="C1003" t="s">
        <v>440</v>
      </c>
      <c r="D1003" t="s">
        <v>330</v>
      </c>
      <c r="E1003" t="s">
        <v>65</v>
      </c>
      <c r="F1003" t="s">
        <v>66</v>
      </c>
      <c r="G1003">
        <v>7</v>
      </c>
      <c r="H1003" t="s">
        <v>342</v>
      </c>
      <c r="I1003" t="s">
        <v>737</v>
      </c>
      <c r="J1003" t="s">
        <v>311</v>
      </c>
      <c r="K1003">
        <v>6</v>
      </c>
      <c r="L1003" s="52">
        <v>8.3329997956752777E-2</v>
      </c>
      <c r="N1003">
        <v>52</v>
      </c>
      <c r="O1003" s="52">
        <v>0.14900000393390661</v>
      </c>
      <c r="Q1003">
        <v>2215</v>
      </c>
      <c r="R1003" s="52">
        <v>0.20777000486850741</v>
      </c>
    </row>
    <row r="1004" spans="1:19">
      <c r="A1004" t="s">
        <v>28</v>
      </c>
      <c r="B1004" t="s">
        <v>412</v>
      </c>
      <c r="C1004" t="s">
        <v>440</v>
      </c>
      <c r="D1004" t="s">
        <v>330</v>
      </c>
      <c r="E1004" t="s">
        <v>65</v>
      </c>
      <c r="F1004" t="s">
        <v>66</v>
      </c>
      <c r="G1004">
        <v>7</v>
      </c>
      <c r="H1004" t="s">
        <v>342</v>
      </c>
      <c r="I1004" t="s">
        <v>312</v>
      </c>
      <c r="J1004" t="s">
        <v>313</v>
      </c>
      <c r="K1004">
        <v>41</v>
      </c>
      <c r="L1004" s="52">
        <v>0.56944000720977783</v>
      </c>
      <c r="M1004" s="52">
        <v>0.58570998907089233</v>
      </c>
      <c r="N1004">
        <v>202</v>
      </c>
      <c r="O1004" s="52">
        <v>0.5788000226020813</v>
      </c>
      <c r="P1004" s="52">
        <v>0.59237998723983765</v>
      </c>
      <c r="Q1004">
        <v>6420</v>
      </c>
      <c r="R1004" s="52">
        <v>0.60219001770019531</v>
      </c>
      <c r="S1004" s="52">
        <v>0.61465001106262207</v>
      </c>
    </row>
    <row r="1005" spans="1:19">
      <c r="A1005" t="s">
        <v>28</v>
      </c>
      <c r="B1005" t="s">
        <v>412</v>
      </c>
      <c r="C1005" t="s">
        <v>440</v>
      </c>
      <c r="D1005" t="s">
        <v>330</v>
      </c>
      <c r="E1005" t="s">
        <v>65</v>
      </c>
      <c r="F1005" t="s">
        <v>66</v>
      </c>
      <c r="G1005">
        <v>7</v>
      </c>
      <c r="H1005" t="s">
        <v>342</v>
      </c>
      <c r="I1005" t="s">
        <v>312</v>
      </c>
      <c r="J1005" t="s">
        <v>314</v>
      </c>
      <c r="K1005">
        <v>17</v>
      </c>
      <c r="L1005" s="52">
        <v>0.23611000180244451</v>
      </c>
      <c r="M1005" s="52">
        <v>0.24286000430583951</v>
      </c>
      <c r="N1005">
        <v>52</v>
      </c>
      <c r="O1005" s="52">
        <v>0.14900000393390661</v>
      </c>
      <c r="P1005" s="52">
        <v>0.15249000489711759</v>
      </c>
      <c r="Q1005">
        <v>1473</v>
      </c>
      <c r="R1005" s="52">
        <v>0.13817000389099121</v>
      </c>
      <c r="S1005" s="52">
        <v>0.14101999998092651</v>
      </c>
    </row>
    <row r="1006" spans="1:19">
      <c r="A1006" t="s">
        <v>28</v>
      </c>
      <c r="B1006" t="s">
        <v>412</v>
      </c>
      <c r="C1006" t="s">
        <v>440</v>
      </c>
      <c r="D1006" t="s">
        <v>330</v>
      </c>
      <c r="E1006" t="s">
        <v>65</v>
      </c>
      <c r="F1006" t="s">
        <v>66</v>
      </c>
      <c r="G1006">
        <v>7</v>
      </c>
      <c r="H1006" t="s">
        <v>342</v>
      </c>
      <c r="I1006" t="s">
        <v>312</v>
      </c>
      <c r="J1006" t="s">
        <v>315</v>
      </c>
      <c r="K1006">
        <v>6</v>
      </c>
      <c r="L1006" s="52">
        <v>8.3329997956752777E-2</v>
      </c>
      <c r="M1006" s="52">
        <v>8.5709996521472931E-2</v>
      </c>
      <c r="N1006">
        <v>40</v>
      </c>
      <c r="O1006" s="52">
        <v>0.1146100014448166</v>
      </c>
      <c r="P1006" s="52">
        <v>0.11729999631643299</v>
      </c>
      <c r="Q1006">
        <v>1374</v>
      </c>
      <c r="R1006" s="52">
        <v>0.12887999415397641</v>
      </c>
      <c r="S1006" s="52">
        <v>0.13154999911785131</v>
      </c>
    </row>
    <row r="1007" spans="1:19">
      <c r="A1007" t="s">
        <v>28</v>
      </c>
      <c r="B1007" t="s">
        <v>412</v>
      </c>
      <c r="C1007" t="s">
        <v>440</v>
      </c>
      <c r="D1007" t="s">
        <v>330</v>
      </c>
      <c r="E1007" t="s">
        <v>65</v>
      </c>
      <c r="F1007" t="s">
        <v>66</v>
      </c>
      <c r="G1007">
        <v>7</v>
      </c>
      <c r="H1007" t="s">
        <v>342</v>
      </c>
      <c r="I1007" t="s">
        <v>312</v>
      </c>
      <c r="J1007" t="s">
        <v>373</v>
      </c>
      <c r="K1007">
        <v>2</v>
      </c>
      <c r="L1007" s="52">
        <v>2.7780000120401379E-2</v>
      </c>
      <c r="N1007">
        <v>8</v>
      </c>
      <c r="O1007" s="52">
        <v>2.2919999435544011E-2</v>
      </c>
      <c r="Q1007">
        <v>216</v>
      </c>
      <c r="R1007" s="52">
        <v>2.0260000601410869E-2</v>
      </c>
    </row>
    <row r="1008" spans="1:19">
      <c r="A1008" t="s">
        <v>28</v>
      </c>
      <c r="B1008" t="s">
        <v>412</v>
      </c>
      <c r="C1008" t="s">
        <v>440</v>
      </c>
      <c r="D1008" t="s">
        <v>330</v>
      </c>
      <c r="E1008" t="s">
        <v>65</v>
      </c>
      <c r="F1008" t="s">
        <v>66</v>
      </c>
      <c r="G1008">
        <v>7</v>
      </c>
      <c r="H1008" t="s">
        <v>342</v>
      </c>
      <c r="I1008" t="s">
        <v>312</v>
      </c>
      <c r="J1008" t="s">
        <v>316</v>
      </c>
      <c r="K1008">
        <v>6</v>
      </c>
      <c r="L1008" s="52">
        <v>8.3329997956752777E-2</v>
      </c>
      <c r="M1008" s="52">
        <v>8.5709996521472931E-2</v>
      </c>
      <c r="N1008">
        <v>47</v>
      </c>
      <c r="O1008" s="52">
        <v>0.13467000424861911</v>
      </c>
      <c r="P1008" s="52">
        <v>0.13783000409603119</v>
      </c>
      <c r="Q1008">
        <v>1178</v>
      </c>
      <c r="R1008" s="52">
        <v>0.1105000004172325</v>
      </c>
      <c r="S1008" s="52">
        <v>0.1127799972891808</v>
      </c>
    </row>
    <row r="1009" spans="1:19">
      <c r="A1009" t="s">
        <v>28</v>
      </c>
      <c r="B1009" t="s">
        <v>412</v>
      </c>
      <c r="C1009" t="s">
        <v>440</v>
      </c>
      <c r="D1009" t="s">
        <v>330</v>
      </c>
      <c r="E1009" t="s">
        <v>67</v>
      </c>
      <c r="F1009" t="s">
        <v>68</v>
      </c>
      <c r="G1009">
        <v>18</v>
      </c>
      <c r="H1009" t="s">
        <v>332</v>
      </c>
      <c r="I1009" t="s">
        <v>326</v>
      </c>
      <c r="J1009" t="s">
        <v>289</v>
      </c>
      <c r="K1009">
        <v>2</v>
      </c>
      <c r="L1009" s="52">
        <v>5.714000016450882E-2</v>
      </c>
      <c r="N1009">
        <v>2</v>
      </c>
      <c r="O1009" s="52">
        <v>3.789999987930059E-3</v>
      </c>
      <c r="Q1009">
        <v>78</v>
      </c>
      <c r="R1009" s="52">
        <v>7.3199998587369919E-3</v>
      </c>
    </row>
    <row r="1010" spans="1:19">
      <c r="A1010" t="s">
        <v>28</v>
      </c>
      <c r="B1010" t="s">
        <v>412</v>
      </c>
      <c r="C1010" t="s">
        <v>440</v>
      </c>
      <c r="D1010" t="s">
        <v>330</v>
      </c>
      <c r="E1010" t="s">
        <v>67</v>
      </c>
      <c r="F1010" t="s">
        <v>68</v>
      </c>
      <c r="G1010">
        <v>18</v>
      </c>
      <c r="H1010" t="s">
        <v>332</v>
      </c>
      <c r="I1010" t="s">
        <v>326</v>
      </c>
      <c r="J1010" t="s">
        <v>290</v>
      </c>
      <c r="K1010">
        <v>2</v>
      </c>
      <c r="L1010" s="52">
        <v>5.714000016450882E-2</v>
      </c>
      <c r="N1010">
        <v>21</v>
      </c>
      <c r="O1010" s="52">
        <v>3.976999968290329E-2</v>
      </c>
      <c r="Q1010">
        <v>542</v>
      </c>
      <c r="R1010" s="52">
        <v>5.0840001553297043E-2</v>
      </c>
    </row>
    <row r="1011" spans="1:19">
      <c r="A1011" t="s">
        <v>28</v>
      </c>
      <c r="B1011" t="s">
        <v>412</v>
      </c>
      <c r="C1011" t="s">
        <v>440</v>
      </c>
      <c r="D1011" t="s">
        <v>330</v>
      </c>
      <c r="E1011" t="s">
        <v>67</v>
      </c>
      <c r="F1011" t="s">
        <v>68</v>
      </c>
      <c r="G1011">
        <v>18</v>
      </c>
      <c r="H1011" t="s">
        <v>332</v>
      </c>
      <c r="I1011" t="s">
        <v>326</v>
      </c>
      <c r="J1011" t="s">
        <v>291</v>
      </c>
      <c r="K1011">
        <v>2</v>
      </c>
      <c r="L1011" s="52">
        <v>5.714000016450882E-2</v>
      </c>
      <c r="N1011">
        <v>57</v>
      </c>
      <c r="O1011" s="52">
        <v>0.10795000195503229</v>
      </c>
      <c r="Q1011">
        <v>1332</v>
      </c>
      <c r="R1011" s="52">
        <v>0.124940000474453</v>
      </c>
    </row>
    <row r="1012" spans="1:19">
      <c r="A1012" t="s">
        <v>28</v>
      </c>
      <c r="B1012" t="s">
        <v>412</v>
      </c>
      <c r="C1012" t="s">
        <v>440</v>
      </c>
      <c r="D1012" t="s">
        <v>330</v>
      </c>
      <c r="E1012" t="s">
        <v>67</v>
      </c>
      <c r="F1012" t="s">
        <v>68</v>
      </c>
      <c r="G1012">
        <v>18</v>
      </c>
      <c r="H1012" t="s">
        <v>332</v>
      </c>
      <c r="I1012" t="s">
        <v>326</v>
      </c>
      <c r="J1012" t="s">
        <v>292</v>
      </c>
      <c r="K1012">
        <v>6</v>
      </c>
      <c r="L1012" s="52">
        <v>0.1714300066232681</v>
      </c>
      <c r="N1012">
        <v>104</v>
      </c>
      <c r="O1012" s="52">
        <v>0.19697000086307531</v>
      </c>
      <c r="Q1012">
        <v>2022</v>
      </c>
      <c r="R1012" s="52">
        <v>0.18965999782085419</v>
      </c>
    </row>
    <row r="1013" spans="1:19">
      <c r="A1013" t="s">
        <v>28</v>
      </c>
      <c r="B1013" t="s">
        <v>412</v>
      </c>
      <c r="C1013" t="s">
        <v>440</v>
      </c>
      <c r="D1013" t="s">
        <v>330</v>
      </c>
      <c r="E1013" t="s">
        <v>67</v>
      </c>
      <c r="F1013" t="s">
        <v>68</v>
      </c>
      <c r="G1013">
        <v>18</v>
      </c>
      <c r="H1013" t="s">
        <v>332</v>
      </c>
      <c r="I1013" t="s">
        <v>326</v>
      </c>
      <c r="J1013" t="s">
        <v>293</v>
      </c>
      <c r="K1013">
        <v>7</v>
      </c>
      <c r="L1013" s="52">
        <v>0.20000000298023221</v>
      </c>
      <c r="N1013">
        <v>104</v>
      </c>
      <c r="O1013" s="52">
        <v>0.19697000086307531</v>
      </c>
      <c r="Q1013">
        <v>1958</v>
      </c>
      <c r="R1013" s="52">
        <v>0.18366000056266779</v>
      </c>
    </row>
    <row r="1014" spans="1:19">
      <c r="A1014" t="s">
        <v>28</v>
      </c>
      <c r="B1014" t="s">
        <v>412</v>
      </c>
      <c r="C1014" t="s">
        <v>440</v>
      </c>
      <c r="D1014" t="s">
        <v>330</v>
      </c>
      <c r="E1014" t="s">
        <v>67</v>
      </c>
      <c r="F1014" t="s">
        <v>68</v>
      </c>
      <c r="G1014">
        <v>18</v>
      </c>
      <c r="H1014" t="s">
        <v>332</v>
      </c>
      <c r="I1014" t="s">
        <v>326</v>
      </c>
      <c r="J1014" t="s">
        <v>294</v>
      </c>
      <c r="K1014">
        <v>9</v>
      </c>
      <c r="L1014" s="52">
        <v>0.25714001059532171</v>
      </c>
      <c r="N1014">
        <v>131</v>
      </c>
      <c r="O1014" s="52">
        <v>0.24810999631881711</v>
      </c>
      <c r="Q1014">
        <v>2528</v>
      </c>
      <c r="R1014" s="52">
        <v>0.2371300011873245</v>
      </c>
    </row>
    <row r="1015" spans="1:19">
      <c r="A1015" t="s">
        <v>28</v>
      </c>
      <c r="B1015" t="s">
        <v>412</v>
      </c>
      <c r="C1015" t="s">
        <v>440</v>
      </c>
      <c r="D1015" t="s">
        <v>330</v>
      </c>
      <c r="E1015" t="s">
        <v>67</v>
      </c>
      <c r="F1015" t="s">
        <v>68</v>
      </c>
      <c r="G1015">
        <v>18</v>
      </c>
      <c r="H1015" t="s">
        <v>332</v>
      </c>
      <c r="I1015" t="s">
        <v>326</v>
      </c>
      <c r="J1015" t="s">
        <v>295</v>
      </c>
      <c r="K1015">
        <v>7</v>
      </c>
      <c r="L1015" s="52">
        <v>0.20000000298023221</v>
      </c>
      <c r="N1015">
        <v>109</v>
      </c>
      <c r="O1015" s="52">
        <v>0.20644000172615051</v>
      </c>
      <c r="Q1015">
        <v>2201</v>
      </c>
      <c r="R1015" s="52">
        <v>0.20645000040531161</v>
      </c>
    </row>
    <row r="1016" spans="1:19">
      <c r="A1016" t="s">
        <v>28</v>
      </c>
      <c r="B1016" t="s">
        <v>412</v>
      </c>
      <c r="C1016" t="s">
        <v>440</v>
      </c>
      <c r="D1016" t="s">
        <v>330</v>
      </c>
      <c r="E1016" t="s">
        <v>67</v>
      </c>
      <c r="F1016" t="s">
        <v>68</v>
      </c>
      <c r="G1016">
        <v>18</v>
      </c>
      <c r="H1016" t="s">
        <v>332</v>
      </c>
      <c r="I1016" t="s">
        <v>359</v>
      </c>
      <c r="J1016" t="s">
        <v>14</v>
      </c>
      <c r="K1016">
        <v>25</v>
      </c>
      <c r="L1016" s="52">
        <v>0.71429002285003662</v>
      </c>
      <c r="M1016" s="52">
        <v>0.71429002285003662</v>
      </c>
      <c r="N1016">
        <v>382</v>
      </c>
      <c r="O1016" s="52">
        <v>0.7234799861907959</v>
      </c>
      <c r="P1016" s="52">
        <v>0.73321002721786499</v>
      </c>
      <c r="Q1016">
        <v>7648</v>
      </c>
      <c r="R1016" s="52">
        <v>0.71737998723983765</v>
      </c>
      <c r="S1016" s="52">
        <v>0.73221999406814575</v>
      </c>
    </row>
    <row r="1017" spans="1:19">
      <c r="A1017" t="s">
        <v>28</v>
      </c>
      <c r="B1017" t="s">
        <v>412</v>
      </c>
      <c r="C1017" t="s">
        <v>440</v>
      </c>
      <c r="D1017" t="s">
        <v>330</v>
      </c>
      <c r="E1017" t="s">
        <v>67</v>
      </c>
      <c r="F1017" t="s">
        <v>68</v>
      </c>
      <c r="G1017">
        <v>18</v>
      </c>
      <c r="H1017" t="s">
        <v>332</v>
      </c>
      <c r="I1017" t="s">
        <v>359</v>
      </c>
      <c r="J1017" t="s">
        <v>15</v>
      </c>
      <c r="K1017">
        <v>5</v>
      </c>
      <c r="L1017" s="52">
        <v>0.14285999536514279</v>
      </c>
      <c r="M1017" s="52">
        <v>0.14285999536514279</v>
      </c>
      <c r="N1017">
        <v>81</v>
      </c>
      <c r="O1017" s="52">
        <v>0.1534100025892258</v>
      </c>
      <c r="P1017" s="52">
        <v>0.15546999871730799</v>
      </c>
      <c r="Q1017">
        <v>1582</v>
      </c>
      <c r="R1017" s="52">
        <v>0.14838999509811401</v>
      </c>
      <c r="S1017" s="52">
        <v>0.1514600068330765</v>
      </c>
    </row>
    <row r="1018" spans="1:19">
      <c r="A1018" t="s">
        <v>28</v>
      </c>
      <c r="B1018" t="s">
        <v>412</v>
      </c>
      <c r="C1018" t="s">
        <v>440</v>
      </c>
      <c r="D1018" t="s">
        <v>330</v>
      </c>
      <c r="E1018" t="s">
        <v>67</v>
      </c>
      <c r="F1018" t="s">
        <v>68</v>
      </c>
      <c r="G1018">
        <v>18</v>
      </c>
      <c r="H1018" t="s">
        <v>332</v>
      </c>
      <c r="I1018" t="s">
        <v>359</v>
      </c>
      <c r="J1018" t="s">
        <v>317</v>
      </c>
      <c r="K1018">
        <v>5</v>
      </c>
      <c r="L1018" s="52">
        <v>0.14285999536514279</v>
      </c>
      <c r="M1018" s="52">
        <v>0.14285999536514279</v>
      </c>
      <c r="N1018">
        <v>58</v>
      </c>
      <c r="O1018" s="52">
        <v>0.1098499968647957</v>
      </c>
      <c r="P1018" s="52">
        <v>0.1113199964165688</v>
      </c>
      <c r="Q1018">
        <v>1215</v>
      </c>
      <c r="R1018" s="52">
        <v>0.1139699965715408</v>
      </c>
      <c r="S1018" s="52">
        <v>0.1163199990987778</v>
      </c>
    </row>
    <row r="1019" spans="1:19">
      <c r="A1019" t="s">
        <v>28</v>
      </c>
      <c r="B1019" t="s">
        <v>412</v>
      </c>
      <c r="C1019" t="s">
        <v>440</v>
      </c>
      <c r="D1019" t="s">
        <v>330</v>
      </c>
      <c r="E1019" t="s">
        <v>67</v>
      </c>
      <c r="F1019" t="s">
        <v>68</v>
      </c>
      <c r="G1019">
        <v>18</v>
      </c>
      <c r="H1019" t="s">
        <v>332</v>
      </c>
      <c r="I1019" t="s">
        <v>359</v>
      </c>
      <c r="J1019" t="s">
        <v>270</v>
      </c>
      <c r="K1019">
        <v>0</v>
      </c>
      <c r="L1019" s="52">
        <v>0</v>
      </c>
      <c r="N1019">
        <v>7</v>
      </c>
      <c r="O1019" s="52">
        <v>1.326000038534403E-2</v>
      </c>
      <c r="Q1019">
        <v>216</v>
      </c>
      <c r="R1019" s="52">
        <v>2.0260000601410869E-2</v>
      </c>
    </row>
    <row r="1020" spans="1:19">
      <c r="A1020" t="s">
        <v>28</v>
      </c>
      <c r="B1020" t="s">
        <v>412</v>
      </c>
      <c r="C1020" t="s">
        <v>440</v>
      </c>
      <c r="D1020" t="s">
        <v>330</v>
      </c>
      <c r="E1020" t="s">
        <v>67</v>
      </c>
      <c r="F1020" t="s">
        <v>68</v>
      </c>
      <c r="G1020">
        <v>18</v>
      </c>
      <c r="H1020" t="s">
        <v>332</v>
      </c>
      <c r="I1020" t="s">
        <v>325</v>
      </c>
      <c r="J1020" t="s">
        <v>302</v>
      </c>
      <c r="K1020">
        <v>10</v>
      </c>
      <c r="L1020" s="52">
        <v>0.28571000695228582</v>
      </c>
      <c r="N1020">
        <v>185</v>
      </c>
      <c r="O1020" s="52">
        <v>0.35038000345230103</v>
      </c>
      <c r="Q1020">
        <v>3494</v>
      </c>
      <c r="R1020" s="52">
        <v>0.32774001359939581</v>
      </c>
    </row>
    <row r="1021" spans="1:19">
      <c r="A1021" t="s">
        <v>28</v>
      </c>
      <c r="B1021" t="s">
        <v>412</v>
      </c>
      <c r="C1021" t="s">
        <v>440</v>
      </c>
      <c r="D1021" t="s">
        <v>330</v>
      </c>
      <c r="E1021" t="s">
        <v>67</v>
      </c>
      <c r="F1021" t="s">
        <v>68</v>
      </c>
      <c r="G1021">
        <v>18</v>
      </c>
      <c r="H1021" t="s">
        <v>332</v>
      </c>
      <c r="I1021" t="s">
        <v>325</v>
      </c>
      <c r="J1021" t="s">
        <v>303</v>
      </c>
      <c r="K1021">
        <v>16</v>
      </c>
      <c r="L1021" s="52">
        <v>0.4571399986743927</v>
      </c>
      <c r="N1021">
        <v>162</v>
      </c>
      <c r="O1021" s="52">
        <v>0.30682000517845148</v>
      </c>
      <c r="Q1021">
        <v>3387</v>
      </c>
      <c r="R1021" s="52">
        <v>0.31769999861717219</v>
      </c>
    </row>
    <row r="1022" spans="1:19">
      <c r="A1022" t="s">
        <v>28</v>
      </c>
      <c r="B1022" t="s">
        <v>412</v>
      </c>
      <c r="C1022" t="s">
        <v>440</v>
      </c>
      <c r="D1022" t="s">
        <v>330</v>
      </c>
      <c r="E1022" t="s">
        <v>67</v>
      </c>
      <c r="F1022" t="s">
        <v>68</v>
      </c>
      <c r="G1022">
        <v>18</v>
      </c>
      <c r="H1022" t="s">
        <v>332</v>
      </c>
      <c r="I1022" t="s">
        <v>325</v>
      </c>
      <c r="J1022" t="s">
        <v>304</v>
      </c>
      <c r="K1022">
        <v>9</v>
      </c>
      <c r="L1022" s="52">
        <v>0.25714001059532171</v>
      </c>
      <c r="N1022">
        <v>181</v>
      </c>
      <c r="O1022" s="52">
        <v>0.34279999136924738</v>
      </c>
      <c r="Q1022">
        <v>3780</v>
      </c>
      <c r="R1022" s="52">
        <v>0.35455998778343201</v>
      </c>
    </row>
    <row r="1023" spans="1:19">
      <c r="A1023" t="s">
        <v>28</v>
      </c>
      <c r="B1023" t="s">
        <v>412</v>
      </c>
      <c r="C1023" t="s">
        <v>440</v>
      </c>
      <c r="D1023" t="s">
        <v>330</v>
      </c>
      <c r="E1023" t="s">
        <v>67</v>
      </c>
      <c r="F1023" t="s">
        <v>68</v>
      </c>
      <c r="G1023">
        <v>18</v>
      </c>
      <c r="H1023" t="s">
        <v>332</v>
      </c>
      <c r="I1023" t="s">
        <v>349</v>
      </c>
      <c r="J1023" t="s">
        <v>350</v>
      </c>
      <c r="K1023">
        <v>2</v>
      </c>
      <c r="L1023" s="52">
        <v>5.714000016450882E-2</v>
      </c>
      <c r="M1023" s="52">
        <v>5.8820001780986793E-2</v>
      </c>
      <c r="N1023">
        <v>29</v>
      </c>
      <c r="O1023" s="52">
        <v>5.4919999092817313E-2</v>
      </c>
      <c r="P1023" s="52">
        <v>5.7089999318122857E-2</v>
      </c>
      <c r="Q1023">
        <v>745</v>
      </c>
      <c r="R1023" s="52">
        <v>6.9880001246929169E-2</v>
      </c>
      <c r="S1023" s="52">
        <v>8.060000091791153E-2</v>
      </c>
    </row>
    <row r="1024" spans="1:19">
      <c r="A1024" t="s">
        <v>28</v>
      </c>
      <c r="B1024" t="s">
        <v>412</v>
      </c>
      <c r="C1024" t="s">
        <v>440</v>
      </c>
      <c r="D1024" t="s">
        <v>330</v>
      </c>
      <c r="E1024" t="s">
        <v>67</v>
      </c>
      <c r="F1024" t="s">
        <v>68</v>
      </c>
      <c r="G1024">
        <v>18</v>
      </c>
      <c r="H1024" t="s">
        <v>332</v>
      </c>
      <c r="I1024" t="s">
        <v>349</v>
      </c>
      <c r="J1024" t="s">
        <v>351</v>
      </c>
      <c r="K1024">
        <v>23</v>
      </c>
      <c r="L1024" s="52">
        <v>0.65714001655578613</v>
      </c>
      <c r="M1024" s="52">
        <v>0.67646998167037964</v>
      </c>
      <c r="N1024">
        <v>309</v>
      </c>
      <c r="O1024" s="52">
        <v>0.58522999286651611</v>
      </c>
      <c r="P1024" s="52">
        <v>0.60826998949050903</v>
      </c>
      <c r="Q1024">
        <v>5882</v>
      </c>
      <c r="R1024" s="52">
        <v>0.55172997713088989</v>
      </c>
      <c r="S1024" s="52">
        <v>0.63637000322341919</v>
      </c>
    </row>
    <row r="1025" spans="1:19">
      <c r="A1025" t="s">
        <v>28</v>
      </c>
      <c r="B1025" t="s">
        <v>412</v>
      </c>
      <c r="C1025" t="s">
        <v>440</v>
      </c>
      <c r="D1025" t="s">
        <v>330</v>
      </c>
      <c r="E1025" t="s">
        <v>67</v>
      </c>
      <c r="F1025" t="s">
        <v>68</v>
      </c>
      <c r="G1025">
        <v>18</v>
      </c>
      <c r="H1025" t="s">
        <v>332</v>
      </c>
      <c r="I1025" t="s">
        <v>349</v>
      </c>
      <c r="J1025" t="s">
        <v>352</v>
      </c>
      <c r="K1025">
        <v>0</v>
      </c>
      <c r="L1025" s="52">
        <v>0</v>
      </c>
      <c r="M1025" s="52">
        <v>0</v>
      </c>
      <c r="N1025">
        <v>0</v>
      </c>
      <c r="O1025" s="52">
        <v>0</v>
      </c>
      <c r="P1025" s="52">
        <v>0</v>
      </c>
      <c r="Q1025">
        <v>19</v>
      </c>
      <c r="R1025" s="52">
        <v>1.780000049620867E-3</v>
      </c>
      <c r="S1025" s="52">
        <v>2.0600000862032179E-3</v>
      </c>
    </row>
    <row r="1026" spans="1:19">
      <c r="A1026" t="s">
        <v>28</v>
      </c>
      <c r="B1026" t="s">
        <v>412</v>
      </c>
      <c r="C1026" t="s">
        <v>440</v>
      </c>
      <c r="D1026" t="s">
        <v>330</v>
      </c>
      <c r="E1026" t="s">
        <v>67</v>
      </c>
      <c r="F1026" t="s">
        <v>68</v>
      </c>
      <c r="G1026">
        <v>18</v>
      </c>
      <c r="H1026" t="s">
        <v>332</v>
      </c>
      <c r="I1026" t="s">
        <v>349</v>
      </c>
      <c r="J1026" t="s">
        <v>353</v>
      </c>
      <c r="K1026">
        <v>9</v>
      </c>
      <c r="L1026" s="52">
        <v>0.25714001059532171</v>
      </c>
      <c r="M1026" s="52">
        <v>0.26471000909805298</v>
      </c>
      <c r="N1026">
        <v>170</v>
      </c>
      <c r="O1026" s="52">
        <v>0.32196998596191412</v>
      </c>
      <c r="P1026" s="52">
        <v>0.33465000987052917</v>
      </c>
      <c r="Q1026">
        <v>2597</v>
      </c>
      <c r="R1026" s="52">
        <v>0.24359999597072601</v>
      </c>
      <c r="S1026" s="52">
        <v>0.2809700071811676</v>
      </c>
    </row>
    <row r="1027" spans="1:19">
      <c r="A1027" t="s">
        <v>28</v>
      </c>
      <c r="B1027" t="s">
        <v>412</v>
      </c>
      <c r="C1027" t="s">
        <v>440</v>
      </c>
      <c r="D1027" t="s">
        <v>330</v>
      </c>
      <c r="E1027" t="s">
        <v>67</v>
      </c>
      <c r="F1027" t="s">
        <v>68</v>
      </c>
      <c r="G1027">
        <v>18</v>
      </c>
      <c r="H1027" t="s">
        <v>332</v>
      </c>
      <c r="I1027" t="s">
        <v>349</v>
      </c>
      <c r="J1027" t="s">
        <v>355</v>
      </c>
      <c r="K1027">
        <v>1</v>
      </c>
      <c r="L1027" s="52">
        <v>2.857000008225441E-2</v>
      </c>
      <c r="N1027">
        <v>20</v>
      </c>
      <c r="O1027" s="52">
        <v>3.7879999727010727E-2</v>
      </c>
      <c r="Q1027">
        <v>1418</v>
      </c>
      <c r="R1027" s="52">
        <v>0.13300999999046331</v>
      </c>
    </row>
    <row r="1028" spans="1:19">
      <c r="A1028" t="s">
        <v>28</v>
      </c>
      <c r="B1028" t="s">
        <v>412</v>
      </c>
      <c r="C1028" t="s">
        <v>440</v>
      </c>
      <c r="D1028" t="s">
        <v>330</v>
      </c>
      <c r="E1028" t="s">
        <v>67</v>
      </c>
      <c r="F1028" t="s">
        <v>68</v>
      </c>
      <c r="G1028">
        <v>18</v>
      </c>
      <c r="H1028" t="s">
        <v>332</v>
      </c>
      <c r="I1028" t="s">
        <v>734</v>
      </c>
      <c r="J1028" t="s">
        <v>299</v>
      </c>
      <c r="K1028">
        <v>0</v>
      </c>
      <c r="L1028" s="52">
        <v>0</v>
      </c>
      <c r="M1028" s="52">
        <v>0</v>
      </c>
      <c r="N1028">
        <v>5</v>
      </c>
      <c r="O1028" s="52">
        <v>9.4699999317526817E-3</v>
      </c>
      <c r="P1028" s="52">
        <v>1.066000014543533E-2</v>
      </c>
      <c r="Q1028">
        <v>463</v>
      </c>
      <c r="R1028" s="52">
        <v>4.343000054359436E-2</v>
      </c>
      <c r="S1028" s="52">
        <v>4.6239998191595078E-2</v>
      </c>
    </row>
    <row r="1029" spans="1:19">
      <c r="A1029" t="s">
        <v>28</v>
      </c>
      <c r="B1029" t="s">
        <v>412</v>
      </c>
      <c r="C1029" t="s">
        <v>440</v>
      </c>
      <c r="D1029" t="s">
        <v>330</v>
      </c>
      <c r="E1029" t="s">
        <v>67</v>
      </c>
      <c r="F1029" t="s">
        <v>68</v>
      </c>
      <c r="G1029">
        <v>18</v>
      </c>
      <c r="H1029" t="s">
        <v>332</v>
      </c>
      <c r="I1029" t="s">
        <v>734</v>
      </c>
      <c r="J1029" t="s">
        <v>300</v>
      </c>
      <c r="K1029">
        <v>0</v>
      </c>
      <c r="L1029" s="52">
        <v>0</v>
      </c>
      <c r="M1029" s="52">
        <v>0</v>
      </c>
      <c r="N1029">
        <v>2</v>
      </c>
      <c r="O1029" s="52">
        <v>3.789999987930059E-3</v>
      </c>
      <c r="P1029" s="52">
        <v>4.2599998414516449E-3</v>
      </c>
      <c r="Q1029">
        <v>331</v>
      </c>
      <c r="R1029" s="52">
        <v>3.1050000339746479E-2</v>
      </c>
      <c r="S1029" s="52">
        <v>3.3059999346733093E-2</v>
      </c>
    </row>
    <row r="1030" spans="1:19">
      <c r="A1030" t="s">
        <v>28</v>
      </c>
      <c r="B1030" t="s">
        <v>412</v>
      </c>
      <c r="C1030" t="s">
        <v>440</v>
      </c>
      <c r="D1030" t="s">
        <v>330</v>
      </c>
      <c r="E1030" t="s">
        <v>67</v>
      </c>
      <c r="F1030" t="s">
        <v>68</v>
      </c>
      <c r="G1030">
        <v>18</v>
      </c>
      <c r="H1030" t="s">
        <v>332</v>
      </c>
      <c r="I1030" t="s">
        <v>734</v>
      </c>
      <c r="J1030" t="s">
        <v>269</v>
      </c>
      <c r="K1030">
        <v>0</v>
      </c>
      <c r="L1030" s="52">
        <v>0</v>
      </c>
      <c r="M1030" s="52">
        <v>0</v>
      </c>
      <c r="N1030">
        <v>2</v>
      </c>
      <c r="O1030" s="52">
        <v>3.789999987930059E-3</v>
      </c>
      <c r="P1030" s="52">
        <v>4.2599998414516449E-3</v>
      </c>
      <c r="Q1030">
        <v>91</v>
      </c>
      <c r="R1030" s="52">
        <v>8.5399998351931572E-3</v>
      </c>
      <c r="S1030" s="52">
        <v>9.089999832212925E-3</v>
      </c>
    </row>
    <row r="1031" spans="1:19">
      <c r="A1031" t="s">
        <v>28</v>
      </c>
      <c r="B1031" t="s">
        <v>412</v>
      </c>
      <c r="C1031" t="s">
        <v>440</v>
      </c>
      <c r="D1031" t="s">
        <v>330</v>
      </c>
      <c r="E1031" t="s">
        <v>67</v>
      </c>
      <c r="F1031" t="s">
        <v>68</v>
      </c>
      <c r="G1031">
        <v>18</v>
      </c>
      <c r="H1031" t="s">
        <v>332</v>
      </c>
      <c r="I1031" t="s">
        <v>734</v>
      </c>
      <c r="J1031" t="s">
        <v>301</v>
      </c>
      <c r="K1031">
        <v>0</v>
      </c>
      <c r="L1031" s="52">
        <v>0</v>
      </c>
      <c r="M1031" s="52">
        <v>0</v>
      </c>
      <c r="N1031">
        <v>8</v>
      </c>
      <c r="O1031" s="52">
        <v>1.515000034123659E-2</v>
      </c>
      <c r="P1031" s="52">
        <v>1.7060000449419022E-2</v>
      </c>
      <c r="Q1031">
        <v>215</v>
      </c>
      <c r="R1031" s="52">
        <v>2.0169999450445179E-2</v>
      </c>
      <c r="S1031" s="52">
        <v>2.1469999104738239E-2</v>
      </c>
    </row>
    <row r="1032" spans="1:19">
      <c r="A1032" t="s">
        <v>28</v>
      </c>
      <c r="B1032" t="s">
        <v>412</v>
      </c>
      <c r="C1032" t="s">
        <v>440</v>
      </c>
      <c r="D1032" t="s">
        <v>330</v>
      </c>
      <c r="E1032" t="s">
        <v>67</v>
      </c>
      <c r="F1032" t="s">
        <v>68</v>
      </c>
      <c r="G1032">
        <v>18</v>
      </c>
      <c r="H1032" t="s">
        <v>332</v>
      </c>
      <c r="I1032" t="s">
        <v>734</v>
      </c>
      <c r="J1032" t="s">
        <v>270</v>
      </c>
      <c r="K1032">
        <v>1</v>
      </c>
      <c r="L1032" s="52">
        <v>2.857000008225441E-2</v>
      </c>
      <c r="N1032">
        <v>59</v>
      </c>
      <c r="O1032" s="52">
        <v>0.1117400005459785</v>
      </c>
      <c r="Q1032">
        <v>648</v>
      </c>
      <c r="R1032" s="52">
        <v>6.0779999941587448E-2</v>
      </c>
    </row>
    <row r="1033" spans="1:19">
      <c r="A1033" t="s">
        <v>28</v>
      </c>
      <c r="B1033" t="s">
        <v>412</v>
      </c>
      <c r="C1033" t="s">
        <v>440</v>
      </c>
      <c r="D1033" t="s">
        <v>330</v>
      </c>
      <c r="E1033" t="s">
        <v>67</v>
      </c>
      <c r="F1033" t="s">
        <v>68</v>
      </c>
      <c r="G1033">
        <v>18</v>
      </c>
      <c r="H1033" t="s">
        <v>332</v>
      </c>
      <c r="I1033" t="s">
        <v>734</v>
      </c>
      <c r="J1033" t="s">
        <v>268</v>
      </c>
      <c r="K1033">
        <v>34</v>
      </c>
      <c r="L1033" s="52">
        <v>0.97143000364303589</v>
      </c>
      <c r="M1033" s="52">
        <v>1</v>
      </c>
      <c r="N1033">
        <v>452</v>
      </c>
      <c r="O1033" s="52">
        <v>0.85606002807617188</v>
      </c>
      <c r="P1033" s="52">
        <v>0.96375000476837158</v>
      </c>
      <c r="Q1033">
        <v>8913</v>
      </c>
      <c r="R1033" s="52">
        <v>0.83604001998901367</v>
      </c>
      <c r="S1033" s="52">
        <v>0.89013999700546265</v>
      </c>
    </row>
    <row r="1034" spans="1:19">
      <c r="A1034" t="s">
        <v>28</v>
      </c>
      <c r="B1034" t="s">
        <v>412</v>
      </c>
      <c r="C1034" t="s">
        <v>440</v>
      </c>
      <c r="D1034" t="s">
        <v>330</v>
      </c>
      <c r="E1034" t="s">
        <v>67</v>
      </c>
      <c r="F1034" t="s">
        <v>68</v>
      </c>
      <c r="G1034">
        <v>18</v>
      </c>
      <c r="H1034" t="s">
        <v>332</v>
      </c>
      <c r="I1034" t="s">
        <v>735</v>
      </c>
      <c r="J1034" t="s">
        <v>270</v>
      </c>
      <c r="K1034">
        <v>35</v>
      </c>
      <c r="L1034" s="52">
        <v>1</v>
      </c>
      <c r="N1034">
        <v>528</v>
      </c>
      <c r="O1034" s="52">
        <v>1</v>
      </c>
      <c r="Q1034">
        <v>10661</v>
      </c>
      <c r="R1034" s="52">
        <v>1</v>
      </c>
    </row>
    <row r="1035" spans="1:19">
      <c r="A1035" t="s">
        <v>28</v>
      </c>
      <c r="B1035" t="s">
        <v>412</v>
      </c>
      <c r="C1035" t="s">
        <v>440</v>
      </c>
      <c r="D1035" t="s">
        <v>330</v>
      </c>
      <c r="E1035" t="s">
        <v>67</v>
      </c>
      <c r="F1035" t="s">
        <v>68</v>
      </c>
      <c r="G1035">
        <v>18</v>
      </c>
      <c r="H1035" t="s">
        <v>332</v>
      </c>
      <c r="I1035" t="s">
        <v>319</v>
      </c>
      <c r="J1035" t="s">
        <v>324</v>
      </c>
      <c r="K1035">
        <v>1</v>
      </c>
      <c r="L1035" s="52">
        <v>2.857000008225441E-2</v>
      </c>
      <c r="N1035">
        <v>20</v>
      </c>
      <c r="O1035" s="52">
        <v>3.7879999727010727E-2</v>
      </c>
      <c r="Q1035">
        <v>1418</v>
      </c>
      <c r="R1035" s="52">
        <v>0.13300999999046331</v>
      </c>
    </row>
    <row r="1036" spans="1:19">
      <c r="A1036" t="s">
        <v>28</v>
      </c>
      <c r="B1036" t="s">
        <v>412</v>
      </c>
      <c r="C1036" t="s">
        <v>440</v>
      </c>
      <c r="D1036" t="s">
        <v>330</v>
      </c>
      <c r="E1036" t="s">
        <v>67</v>
      </c>
      <c r="F1036" t="s">
        <v>68</v>
      </c>
      <c r="G1036">
        <v>18</v>
      </c>
      <c r="H1036" t="s">
        <v>332</v>
      </c>
      <c r="I1036" t="s">
        <v>319</v>
      </c>
      <c r="J1036" t="s">
        <v>320</v>
      </c>
      <c r="K1036">
        <v>0</v>
      </c>
      <c r="L1036" s="52">
        <v>0</v>
      </c>
      <c r="M1036" s="52">
        <v>0</v>
      </c>
      <c r="N1036">
        <v>0</v>
      </c>
      <c r="O1036" s="52">
        <v>0</v>
      </c>
      <c r="P1036" s="52">
        <v>0</v>
      </c>
      <c r="Q1036">
        <v>19</v>
      </c>
      <c r="R1036" s="52">
        <v>1.780000049620867E-3</v>
      </c>
      <c r="S1036" s="52">
        <v>2.0600000862032179E-3</v>
      </c>
    </row>
    <row r="1037" spans="1:19">
      <c r="A1037" t="s">
        <v>28</v>
      </c>
      <c r="B1037" t="s">
        <v>412</v>
      </c>
      <c r="C1037" t="s">
        <v>440</v>
      </c>
      <c r="D1037" t="s">
        <v>330</v>
      </c>
      <c r="E1037" t="s">
        <v>67</v>
      </c>
      <c r="F1037" t="s">
        <v>68</v>
      </c>
      <c r="G1037">
        <v>18</v>
      </c>
      <c r="H1037" t="s">
        <v>332</v>
      </c>
      <c r="I1037" t="s">
        <v>319</v>
      </c>
      <c r="J1037" t="s">
        <v>321</v>
      </c>
      <c r="K1037">
        <v>2</v>
      </c>
      <c r="L1037" s="52">
        <v>5.714000016450882E-2</v>
      </c>
      <c r="M1037" s="52">
        <v>5.8820001780986793E-2</v>
      </c>
      <c r="N1037">
        <v>27</v>
      </c>
      <c r="O1037" s="52">
        <v>5.1139999181032181E-2</v>
      </c>
      <c r="P1037" s="52">
        <v>5.3149998188018799E-2</v>
      </c>
      <c r="Q1037">
        <v>380</v>
      </c>
      <c r="R1037" s="52">
        <v>3.564000129699707E-2</v>
      </c>
      <c r="S1037" s="52">
        <v>4.1110001504421227E-2</v>
      </c>
    </row>
    <row r="1038" spans="1:19">
      <c r="A1038" t="s">
        <v>28</v>
      </c>
      <c r="B1038" t="s">
        <v>412</v>
      </c>
      <c r="C1038" t="s">
        <v>440</v>
      </c>
      <c r="D1038" t="s">
        <v>330</v>
      </c>
      <c r="E1038" t="s">
        <v>67</v>
      </c>
      <c r="F1038" t="s">
        <v>68</v>
      </c>
      <c r="G1038">
        <v>18</v>
      </c>
      <c r="H1038" t="s">
        <v>332</v>
      </c>
      <c r="I1038" t="s">
        <v>319</v>
      </c>
      <c r="J1038" t="s">
        <v>322</v>
      </c>
      <c r="K1038">
        <v>5</v>
      </c>
      <c r="L1038" s="52">
        <v>0.14285999536514279</v>
      </c>
      <c r="M1038" s="52">
        <v>0.14706000685691831</v>
      </c>
      <c r="N1038">
        <v>114</v>
      </c>
      <c r="O1038" s="52">
        <v>0.2159100025892258</v>
      </c>
      <c r="P1038" s="52">
        <v>0.22440999746322629</v>
      </c>
      <c r="Q1038">
        <v>1643</v>
      </c>
      <c r="R1038" s="52">
        <v>0.15410999953746801</v>
      </c>
      <c r="S1038" s="52">
        <v>0.17776000499725339</v>
      </c>
    </row>
    <row r="1039" spans="1:19">
      <c r="A1039" t="s">
        <v>28</v>
      </c>
      <c r="B1039" t="s">
        <v>412</v>
      </c>
      <c r="C1039" t="s">
        <v>440</v>
      </c>
      <c r="D1039" t="s">
        <v>330</v>
      </c>
      <c r="E1039" t="s">
        <v>67</v>
      </c>
      <c r="F1039" t="s">
        <v>68</v>
      </c>
      <c r="G1039">
        <v>18</v>
      </c>
      <c r="H1039" t="s">
        <v>332</v>
      </c>
      <c r="I1039" t="s">
        <v>319</v>
      </c>
      <c r="J1039" t="s">
        <v>323</v>
      </c>
      <c r="K1039">
        <v>5</v>
      </c>
      <c r="L1039" s="52">
        <v>0.14285999536514279</v>
      </c>
      <c r="M1039" s="52">
        <v>0.14706000685691831</v>
      </c>
      <c r="N1039">
        <v>58</v>
      </c>
      <c r="O1039" s="52">
        <v>0.1098499968647957</v>
      </c>
      <c r="P1039" s="52">
        <v>0.1141699999570847</v>
      </c>
      <c r="Q1039">
        <v>1319</v>
      </c>
      <c r="R1039" s="52">
        <v>0.1237199977040291</v>
      </c>
      <c r="S1039" s="52">
        <v>0.14270000159740451</v>
      </c>
    </row>
    <row r="1040" spans="1:19">
      <c r="A1040" t="s">
        <v>28</v>
      </c>
      <c r="B1040" t="s">
        <v>412</v>
      </c>
      <c r="C1040" t="s">
        <v>440</v>
      </c>
      <c r="D1040" t="s">
        <v>330</v>
      </c>
      <c r="E1040" t="s">
        <v>67</v>
      </c>
      <c r="F1040" t="s">
        <v>68</v>
      </c>
      <c r="G1040">
        <v>18</v>
      </c>
      <c r="H1040" t="s">
        <v>332</v>
      </c>
      <c r="I1040" t="s">
        <v>319</v>
      </c>
      <c r="J1040" t="s">
        <v>354</v>
      </c>
      <c r="K1040">
        <v>22</v>
      </c>
      <c r="L1040" s="52">
        <v>0.62857002019882202</v>
      </c>
      <c r="M1040" s="52">
        <v>0.64705997705459595</v>
      </c>
      <c r="N1040">
        <v>309</v>
      </c>
      <c r="O1040" s="52">
        <v>0.58522999286651611</v>
      </c>
      <c r="P1040" s="52">
        <v>0.60826998949050903</v>
      </c>
      <c r="Q1040">
        <v>5882</v>
      </c>
      <c r="R1040" s="52">
        <v>0.55172997713088989</v>
      </c>
      <c r="S1040" s="52">
        <v>0.63637000322341919</v>
      </c>
    </row>
    <row r="1041" spans="1:19">
      <c r="A1041" t="s">
        <v>28</v>
      </c>
      <c r="B1041" t="s">
        <v>412</v>
      </c>
      <c r="C1041" t="s">
        <v>440</v>
      </c>
      <c r="D1041" t="s">
        <v>330</v>
      </c>
      <c r="E1041" t="s">
        <v>67</v>
      </c>
      <c r="F1041" t="s">
        <v>68</v>
      </c>
      <c r="G1041">
        <v>18</v>
      </c>
      <c r="H1041" t="s">
        <v>332</v>
      </c>
      <c r="I1041" t="s">
        <v>360</v>
      </c>
      <c r="J1041" t="s">
        <v>361</v>
      </c>
      <c r="K1041">
        <v>1</v>
      </c>
      <c r="L1041" s="52">
        <v>2.857000008225441E-2</v>
      </c>
      <c r="N1041">
        <v>20</v>
      </c>
      <c r="O1041" s="52">
        <v>3.7879999727010727E-2</v>
      </c>
      <c r="Q1041">
        <v>1418</v>
      </c>
      <c r="R1041" s="52">
        <v>0.13300999999046331</v>
      </c>
    </row>
    <row r="1042" spans="1:19">
      <c r="A1042" t="s">
        <v>28</v>
      </c>
      <c r="B1042" t="s">
        <v>412</v>
      </c>
      <c r="C1042" t="s">
        <v>440</v>
      </c>
      <c r="D1042" t="s">
        <v>330</v>
      </c>
      <c r="E1042" t="s">
        <v>67</v>
      </c>
      <c r="F1042" t="s">
        <v>68</v>
      </c>
      <c r="G1042">
        <v>18</v>
      </c>
      <c r="H1042" t="s">
        <v>332</v>
      </c>
      <c r="I1042" t="s">
        <v>360</v>
      </c>
      <c r="J1042" t="s">
        <v>362</v>
      </c>
      <c r="K1042">
        <v>11</v>
      </c>
      <c r="L1042" s="52">
        <v>0.31428998708724981</v>
      </c>
      <c r="M1042" s="52">
        <v>0.32352998852729797</v>
      </c>
      <c r="N1042">
        <v>199</v>
      </c>
      <c r="O1042" s="52">
        <v>0.37689000368118292</v>
      </c>
      <c r="P1042" s="52">
        <v>0.39173001050949102</v>
      </c>
      <c r="Q1042">
        <v>3361</v>
      </c>
      <c r="R1042" s="52">
        <v>0.31525999307632452</v>
      </c>
      <c r="S1042" s="52">
        <v>0.36362999677658081</v>
      </c>
    </row>
    <row r="1043" spans="1:19">
      <c r="A1043" t="s">
        <v>28</v>
      </c>
      <c r="B1043" t="s">
        <v>412</v>
      </c>
      <c r="C1043" t="s">
        <v>440</v>
      </c>
      <c r="D1043" t="s">
        <v>330</v>
      </c>
      <c r="E1043" t="s">
        <v>67</v>
      </c>
      <c r="F1043" t="s">
        <v>68</v>
      </c>
      <c r="G1043">
        <v>18</v>
      </c>
      <c r="H1043" t="s">
        <v>332</v>
      </c>
      <c r="I1043" t="s">
        <v>360</v>
      </c>
      <c r="J1043" t="s">
        <v>354</v>
      </c>
      <c r="K1043">
        <v>23</v>
      </c>
      <c r="L1043" s="52">
        <v>0.65714001655578613</v>
      </c>
      <c r="M1043" s="52">
        <v>0.67646998167037964</v>
      </c>
      <c r="N1043">
        <v>309</v>
      </c>
      <c r="O1043" s="52">
        <v>0.58522999286651611</v>
      </c>
      <c r="P1043" s="52">
        <v>0.60826998949050903</v>
      </c>
      <c r="Q1043">
        <v>5882</v>
      </c>
      <c r="R1043" s="52">
        <v>0.55172997713088989</v>
      </c>
      <c r="S1043" s="52">
        <v>0.63637000322341919</v>
      </c>
    </row>
    <row r="1044" spans="1:19">
      <c r="A1044" t="s">
        <v>28</v>
      </c>
      <c r="B1044" t="s">
        <v>412</v>
      </c>
      <c r="C1044" t="s">
        <v>440</v>
      </c>
      <c r="D1044" t="s">
        <v>330</v>
      </c>
      <c r="E1044" t="s">
        <v>67</v>
      </c>
      <c r="F1044" t="s">
        <v>68</v>
      </c>
      <c r="G1044">
        <v>18</v>
      </c>
      <c r="H1044" t="s">
        <v>332</v>
      </c>
      <c r="I1044" t="s">
        <v>736</v>
      </c>
      <c r="J1044" t="s">
        <v>363</v>
      </c>
      <c r="K1044">
        <v>7</v>
      </c>
      <c r="L1044" s="52">
        <v>0.20000000298023221</v>
      </c>
      <c r="N1044">
        <v>148</v>
      </c>
      <c r="O1044" s="52">
        <v>0.28029999136924738</v>
      </c>
      <c r="Q1044">
        <v>4131</v>
      </c>
      <c r="R1044" s="52">
        <v>0.38749000430107122</v>
      </c>
    </row>
    <row r="1045" spans="1:19">
      <c r="A1045" t="s">
        <v>28</v>
      </c>
      <c r="B1045" t="s">
        <v>412</v>
      </c>
      <c r="C1045" t="s">
        <v>440</v>
      </c>
      <c r="D1045" t="s">
        <v>330</v>
      </c>
      <c r="E1045" t="s">
        <v>67</v>
      </c>
      <c r="F1045" t="s">
        <v>68</v>
      </c>
      <c r="G1045">
        <v>18</v>
      </c>
      <c r="H1045" t="s">
        <v>332</v>
      </c>
      <c r="I1045" t="s">
        <v>736</v>
      </c>
      <c r="J1045" t="s">
        <v>364</v>
      </c>
      <c r="K1045">
        <v>11</v>
      </c>
      <c r="L1045" s="52">
        <v>0.31428998708724981</v>
      </c>
      <c r="M1045" s="52">
        <v>0.39285999536514282</v>
      </c>
      <c r="N1045">
        <v>246</v>
      </c>
      <c r="O1045" s="52">
        <v>0.46590998768806458</v>
      </c>
      <c r="P1045" s="52">
        <v>0.64736998081207275</v>
      </c>
      <c r="Q1045">
        <v>4189</v>
      </c>
      <c r="R1045" s="52">
        <v>0.39293000102043152</v>
      </c>
      <c r="S1045" s="52">
        <v>0.64149999618530273</v>
      </c>
    </row>
    <row r="1046" spans="1:19">
      <c r="A1046" t="s">
        <v>28</v>
      </c>
      <c r="B1046" t="s">
        <v>412</v>
      </c>
      <c r="C1046" t="s">
        <v>440</v>
      </c>
      <c r="D1046" t="s">
        <v>330</v>
      </c>
      <c r="E1046" t="s">
        <v>67</v>
      </c>
      <c r="F1046" t="s">
        <v>68</v>
      </c>
      <c r="G1046">
        <v>18</v>
      </c>
      <c r="H1046" t="s">
        <v>332</v>
      </c>
      <c r="I1046" t="s">
        <v>736</v>
      </c>
      <c r="J1046" t="s">
        <v>365</v>
      </c>
      <c r="K1046">
        <v>9</v>
      </c>
      <c r="L1046" s="52">
        <v>0.25714001059532171</v>
      </c>
      <c r="M1046" s="52">
        <v>0.32142999768257141</v>
      </c>
      <c r="N1046">
        <v>78</v>
      </c>
      <c r="O1046" s="52">
        <v>0.14772999286651611</v>
      </c>
      <c r="P1046" s="52">
        <v>0.20525999367237091</v>
      </c>
      <c r="Q1046">
        <v>1316</v>
      </c>
      <c r="R1046" s="52">
        <v>0.1234399974346161</v>
      </c>
      <c r="S1046" s="52">
        <v>0.20152999460697171</v>
      </c>
    </row>
    <row r="1047" spans="1:19">
      <c r="A1047" t="s">
        <v>28</v>
      </c>
      <c r="B1047" t="s">
        <v>412</v>
      </c>
      <c r="C1047" t="s">
        <v>440</v>
      </c>
      <c r="D1047" t="s">
        <v>330</v>
      </c>
      <c r="E1047" t="s">
        <v>67</v>
      </c>
      <c r="F1047" t="s">
        <v>68</v>
      </c>
      <c r="G1047">
        <v>18</v>
      </c>
      <c r="H1047" t="s">
        <v>332</v>
      </c>
      <c r="I1047" t="s">
        <v>736</v>
      </c>
      <c r="J1047" t="s">
        <v>366</v>
      </c>
      <c r="K1047">
        <v>6</v>
      </c>
      <c r="L1047" s="52">
        <v>0.1714300066232681</v>
      </c>
      <c r="M1047" s="52">
        <v>0.21428999304771421</v>
      </c>
      <c r="N1047">
        <v>34</v>
      </c>
      <c r="O1047" s="52">
        <v>6.4390003681182861E-2</v>
      </c>
      <c r="P1047" s="52">
        <v>8.9469999074935913E-2</v>
      </c>
      <c r="Q1047">
        <v>566</v>
      </c>
      <c r="R1047" s="52">
        <v>5.3089998662471771E-2</v>
      </c>
      <c r="S1047" s="52">
        <v>8.6680002510547638E-2</v>
      </c>
    </row>
    <row r="1048" spans="1:19">
      <c r="A1048" t="s">
        <v>28</v>
      </c>
      <c r="B1048" t="s">
        <v>412</v>
      </c>
      <c r="C1048" t="s">
        <v>440</v>
      </c>
      <c r="D1048" t="s">
        <v>330</v>
      </c>
      <c r="E1048" t="s">
        <v>67</v>
      </c>
      <c r="F1048" t="s">
        <v>68</v>
      </c>
      <c r="G1048">
        <v>18</v>
      </c>
      <c r="H1048" t="s">
        <v>332</v>
      </c>
      <c r="I1048" t="s">
        <v>736</v>
      </c>
      <c r="J1048" t="s">
        <v>367</v>
      </c>
      <c r="K1048">
        <v>2</v>
      </c>
      <c r="L1048" s="52">
        <v>5.714000016450882E-2</v>
      </c>
      <c r="M1048" s="52">
        <v>7.1429997682571411E-2</v>
      </c>
      <c r="N1048">
        <v>17</v>
      </c>
      <c r="O1048" s="52">
        <v>3.2200001180171967E-2</v>
      </c>
      <c r="P1048" s="52">
        <v>4.4739998877048492E-2</v>
      </c>
      <c r="Q1048">
        <v>367</v>
      </c>
      <c r="R1048" s="52">
        <v>3.4419998526573181E-2</v>
      </c>
      <c r="S1048" s="52">
        <v>5.6200001388788223E-2</v>
      </c>
    </row>
    <row r="1049" spans="1:19">
      <c r="A1049" t="s">
        <v>28</v>
      </c>
      <c r="B1049" t="s">
        <v>412</v>
      </c>
      <c r="C1049" t="s">
        <v>440</v>
      </c>
      <c r="D1049" t="s">
        <v>330</v>
      </c>
      <c r="E1049" t="s">
        <v>67</v>
      </c>
      <c r="F1049" t="s">
        <v>68</v>
      </c>
      <c r="G1049">
        <v>18</v>
      </c>
      <c r="H1049" t="s">
        <v>332</v>
      </c>
      <c r="I1049" t="s">
        <v>736</v>
      </c>
      <c r="J1049" t="s">
        <v>368</v>
      </c>
      <c r="K1049">
        <v>0</v>
      </c>
      <c r="L1049" s="52">
        <v>0</v>
      </c>
      <c r="M1049" s="52">
        <v>0</v>
      </c>
      <c r="N1049">
        <v>5</v>
      </c>
      <c r="O1049" s="52">
        <v>9.4699999317526817E-3</v>
      </c>
      <c r="P1049" s="52">
        <v>1.315999962389469E-2</v>
      </c>
      <c r="Q1049">
        <v>92</v>
      </c>
      <c r="R1049" s="52">
        <v>8.6300000548362732E-3</v>
      </c>
      <c r="S1049" s="52">
        <v>1.4089999720454219E-2</v>
      </c>
    </row>
    <row r="1050" spans="1:19">
      <c r="A1050" t="s">
        <v>28</v>
      </c>
      <c r="B1050" t="s">
        <v>412</v>
      </c>
      <c r="C1050" t="s">
        <v>440</v>
      </c>
      <c r="D1050" t="s">
        <v>330</v>
      </c>
      <c r="E1050" t="s">
        <v>67</v>
      </c>
      <c r="F1050" t="s">
        <v>68</v>
      </c>
      <c r="G1050">
        <v>18</v>
      </c>
      <c r="H1050" t="s">
        <v>332</v>
      </c>
      <c r="I1050" t="s">
        <v>307</v>
      </c>
      <c r="J1050" t="s">
        <v>329</v>
      </c>
      <c r="K1050">
        <v>35</v>
      </c>
      <c r="L1050" s="52">
        <v>1</v>
      </c>
      <c r="N1050">
        <v>522</v>
      </c>
      <c r="O1050" s="52">
        <v>0.98864001035690308</v>
      </c>
      <c r="Q1050">
        <v>10555</v>
      </c>
      <c r="R1050" s="52">
        <v>0.99005997180938721</v>
      </c>
    </row>
    <row r="1051" spans="1:19">
      <c r="A1051" t="s">
        <v>28</v>
      </c>
      <c r="B1051" t="s">
        <v>412</v>
      </c>
      <c r="C1051" t="s">
        <v>440</v>
      </c>
      <c r="D1051" t="s">
        <v>330</v>
      </c>
      <c r="E1051" t="s">
        <v>67</v>
      </c>
      <c r="F1051" t="s">
        <v>68</v>
      </c>
      <c r="G1051">
        <v>18</v>
      </c>
      <c r="H1051" t="s">
        <v>332</v>
      </c>
      <c r="I1051" t="s">
        <v>307</v>
      </c>
      <c r="J1051" t="s">
        <v>309</v>
      </c>
      <c r="K1051">
        <v>0</v>
      </c>
      <c r="L1051" s="52">
        <v>0</v>
      </c>
      <c r="N1051">
        <v>6</v>
      </c>
      <c r="O1051" s="52">
        <v>1.1359999887645239E-2</v>
      </c>
      <c r="Q1051">
        <v>106</v>
      </c>
      <c r="R1051" s="52">
        <v>9.9400002509355545E-3</v>
      </c>
    </row>
    <row r="1052" spans="1:19">
      <c r="A1052" t="s">
        <v>28</v>
      </c>
      <c r="B1052" t="s">
        <v>412</v>
      </c>
      <c r="C1052" t="s">
        <v>440</v>
      </c>
      <c r="D1052" t="s">
        <v>330</v>
      </c>
      <c r="E1052" t="s">
        <v>67</v>
      </c>
      <c r="F1052" t="s">
        <v>68</v>
      </c>
      <c r="G1052">
        <v>18</v>
      </c>
      <c r="H1052" t="s">
        <v>332</v>
      </c>
      <c r="I1052" t="s">
        <v>737</v>
      </c>
      <c r="J1052" t="s">
        <v>310</v>
      </c>
      <c r="K1052">
        <v>2</v>
      </c>
      <c r="L1052" s="52">
        <v>5.714000016450882E-2</v>
      </c>
      <c r="N1052">
        <v>57</v>
      </c>
      <c r="O1052" s="52">
        <v>0.10795000195503229</v>
      </c>
      <c r="Q1052">
        <v>1888</v>
      </c>
      <c r="R1052" s="52">
        <v>0.17709000408649439</v>
      </c>
    </row>
    <row r="1053" spans="1:19">
      <c r="A1053" t="s">
        <v>28</v>
      </c>
      <c r="B1053" t="s">
        <v>412</v>
      </c>
      <c r="C1053" t="s">
        <v>440</v>
      </c>
      <c r="D1053" t="s">
        <v>330</v>
      </c>
      <c r="E1053" t="s">
        <v>67</v>
      </c>
      <c r="F1053" t="s">
        <v>68</v>
      </c>
      <c r="G1053">
        <v>18</v>
      </c>
      <c r="H1053" t="s">
        <v>332</v>
      </c>
      <c r="I1053" t="s">
        <v>737</v>
      </c>
      <c r="J1053" t="s">
        <v>16</v>
      </c>
      <c r="K1053">
        <v>15</v>
      </c>
      <c r="L1053" s="52">
        <v>0.42857000231742859</v>
      </c>
      <c r="N1053">
        <v>106</v>
      </c>
      <c r="O1053" s="52">
        <v>0.20076000690460211</v>
      </c>
      <c r="Q1053">
        <v>2164</v>
      </c>
      <c r="R1053" s="52">
        <v>0.2029799968004227</v>
      </c>
    </row>
    <row r="1054" spans="1:19">
      <c r="A1054" t="s">
        <v>28</v>
      </c>
      <c r="B1054" t="s">
        <v>412</v>
      </c>
      <c r="C1054" t="s">
        <v>440</v>
      </c>
      <c r="D1054" t="s">
        <v>330</v>
      </c>
      <c r="E1054" t="s">
        <v>67</v>
      </c>
      <c r="F1054" t="s">
        <v>68</v>
      </c>
      <c r="G1054">
        <v>18</v>
      </c>
      <c r="H1054" t="s">
        <v>332</v>
      </c>
      <c r="I1054" t="s">
        <v>737</v>
      </c>
      <c r="J1054" t="s">
        <v>17</v>
      </c>
      <c r="K1054">
        <v>9</v>
      </c>
      <c r="L1054" s="52">
        <v>0.25714001059532171</v>
      </c>
      <c r="N1054">
        <v>110</v>
      </c>
      <c r="O1054" s="52">
        <v>0.2083300054073334</v>
      </c>
      <c r="Q1054">
        <v>2220</v>
      </c>
      <c r="R1054" s="52">
        <v>0.20824000239372251</v>
      </c>
    </row>
    <row r="1055" spans="1:19">
      <c r="A1055" t="s">
        <v>28</v>
      </c>
      <c r="B1055" t="s">
        <v>412</v>
      </c>
      <c r="C1055" t="s">
        <v>440</v>
      </c>
      <c r="D1055" t="s">
        <v>330</v>
      </c>
      <c r="E1055" t="s">
        <v>67</v>
      </c>
      <c r="F1055" t="s">
        <v>68</v>
      </c>
      <c r="G1055">
        <v>18</v>
      </c>
      <c r="H1055" t="s">
        <v>332</v>
      </c>
      <c r="I1055" t="s">
        <v>737</v>
      </c>
      <c r="J1055" t="s">
        <v>18</v>
      </c>
      <c r="K1055">
        <v>7</v>
      </c>
      <c r="L1055" s="52">
        <v>0.20000000298023221</v>
      </c>
      <c r="N1055">
        <v>108</v>
      </c>
      <c r="O1055" s="52">
        <v>0.20454999804496771</v>
      </c>
      <c r="Q1055">
        <v>2174</v>
      </c>
      <c r="R1055" s="52">
        <v>0.20392000675201419</v>
      </c>
    </row>
    <row r="1056" spans="1:19">
      <c r="A1056" t="s">
        <v>28</v>
      </c>
      <c r="B1056" t="s">
        <v>412</v>
      </c>
      <c r="C1056" t="s">
        <v>440</v>
      </c>
      <c r="D1056" t="s">
        <v>330</v>
      </c>
      <c r="E1056" t="s">
        <v>67</v>
      </c>
      <c r="F1056" t="s">
        <v>68</v>
      </c>
      <c r="G1056">
        <v>18</v>
      </c>
      <c r="H1056" t="s">
        <v>332</v>
      </c>
      <c r="I1056" t="s">
        <v>737</v>
      </c>
      <c r="J1056" t="s">
        <v>311</v>
      </c>
      <c r="K1056">
        <v>2</v>
      </c>
      <c r="L1056" s="52">
        <v>5.714000016450882E-2</v>
      </c>
      <c r="N1056">
        <v>147</v>
      </c>
      <c r="O1056" s="52">
        <v>0.27840998768806458</v>
      </c>
      <c r="Q1056">
        <v>2215</v>
      </c>
      <c r="R1056" s="52">
        <v>0.20777000486850741</v>
      </c>
    </row>
    <row r="1057" spans="1:19">
      <c r="A1057" t="s">
        <v>28</v>
      </c>
      <c r="B1057" t="s">
        <v>412</v>
      </c>
      <c r="C1057" t="s">
        <v>440</v>
      </c>
      <c r="D1057" t="s">
        <v>330</v>
      </c>
      <c r="E1057" t="s">
        <v>67</v>
      </c>
      <c r="F1057" t="s">
        <v>68</v>
      </c>
      <c r="G1057">
        <v>18</v>
      </c>
      <c r="H1057" t="s">
        <v>332</v>
      </c>
      <c r="I1057" t="s">
        <v>312</v>
      </c>
      <c r="J1057" t="s">
        <v>313</v>
      </c>
      <c r="K1057">
        <v>24</v>
      </c>
      <c r="L1057" s="52">
        <v>0.68571001291275024</v>
      </c>
      <c r="M1057" s="52">
        <v>0.68571001291275024</v>
      </c>
      <c r="N1057">
        <v>335</v>
      </c>
      <c r="O1057" s="52">
        <v>0.63446998596191406</v>
      </c>
      <c r="P1057" s="52">
        <v>0.64298999309539795</v>
      </c>
      <c r="Q1057">
        <v>6420</v>
      </c>
      <c r="R1057" s="52">
        <v>0.60219001770019531</v>
      </c>
      <c r="S1057" s="52">
        <v>0.61465001106262207</v>
      </c>
    </row>
    <row r="1058" spans="1:19">
      <c r="A1058" t="s">
        <v>28</v>
      </c>
      <c r="B1058" t="s">
        <v>412</v>
      </c>
      <c r="C1058" t="s">
        <v>440</v>
      </c>
      <c r="D1058" t="s">
        <v>330</v>
      </c>
      <c r="E1058" t="s">
        <v>67</v>
      </c>
      <c r="F1058" t="s">
        <v>68</v>
      </c>
      <c r="G1058">
        <v>18</v>
      </c>
      <c r="H1058" t="s">
        <v>332</v>
      </c>
      <c r="I1058" t="s">
        <v>312</v>
      </c>
      <c r="J1058" t="s">
        <v>314</v>
      </c>
      <c r="K1058">
        <v>7</v>
      </c>
      <c r="L1058" s="52">
        <v>0.20000000298023221</v>
      </c>
      <c r="M1058" s="52">
        <v>0.20000000298023221</v>
      </c>
      <c r="N1058">
        <v>74</v>
      </c>
      <c r="O1058" s="52">
        <v>0.14014999568462369</v>
      </c>
      <c r="P1058" s="52">
        <v>0.14203000068664551</v>
      </c>
      <c r="Q1058">
        <v>1473</v>
      </c>
      <c r="R1058" s="52">
        <v>0.13817000389099121</v>
      </c>
      <c r="S1058" s="52">
        <v>0.14101999998092651</v>
      </c>
    </row>
    <row r="1059" spans="1:19">
      <c r="A1059" t="s">
        <v>28</v>
      </c>
      <c r="B1059" t="s">
        <v>412</v>
      </c>
      <c r="C1059" t="s">
        <v>440</v>
      </c>
      <c r="D1059" t="s">
        <v>330</v>
      </c>
      <c r="E1059" t="s">
        <v>67</v>
      </c>
      <c r="F1059" t="s">
        <v>68</v>
      </c>
      <c r="G1059">
        <v>18</v>
      </c>
      <c r="H1059" t="s">
        <v>332</v>
      </c>
      <c r="I1059" t="s">
        <v>312</v>
      </c>
      <c r="J1059" t="s">
        <v>315</v>
      </c>
      <c r="K1059">
        <v>2</v>
      </c>
      <c r="L1059" s="52">
        <v>5.714000016450882E-2</v>
      </c>
      <c r="M1059" s="52">
        <v>5.714000016450882E-2</v>
      </c>
      <c r="N1059">
        <v>60</v>
      </c>
      <c r="O1059" s="52">
        <v>0.11364000290632249</v>
      </c>
      <c r="P1059" s="52">
        <v>0.11516000330448151</v>
      </c>
      <c r="Q1059">
        <v>1374</v>
      </c>
      <c r="R1059" s="52">
        <v>0.12887999415397641</v>
      </c>
      <c r="S1059" s="52">
        <v>0.13154999911785131</v>
      </c>
    </row>
    <row r="1060" spans="1:19">
      <c r="A1060" t="s">
        <v>28</v>
      </c>
      <c r="B1060" t="s">
        <v>412</v>
      </c>
      <c r="C1060" t="s">
        <v>440</v>
      </c>
      <c r="D1060" t="s">
        <v>330</v>
      </c>
      <c r="E1060" t="s">
        <v>67</v>
      </c>
      <c r="F1060" t="s">
        <v>68</v>
      </c>
      <c r="G1060">
        <v>18</v>
      </c>
      <c r="H1060" t="s">
        <v>332</v>
      </c>
      <c r="I1060" t="s">
        <v>312</v>
      </c>
      <c r="J1060" t="s">
        <v>373</v>
      </c>
      <c r="K1060">
        <v>0</v>
      </c>
      <c r="L1060" s="52">
        <v>0</v>
      </c>
      <c r="N1060">
        <v>7</v>
      </c>
      <c r="O1060" s="52">
        <v>1.326000038534403E-2</v>
      </c>
      <c r="Q1060">
        <v>216</v>
      </c>
      <c r="R1060" s="52">
        <v>2.0260000601410869E-2</v>
      </c>
    </row>
    <row r="1061" spans="1:19">
      <c r="A1061" t="s">
        <v>28</v>
      </c>
      <c r="B1061" t="s">
        <v>412</v>
      </c>
      <c r="C1061" t="s">
        <v>440</v>
      </c>
      <c r="D1061" t="s">
        <v>330</v>
      </c>
      <c r="E1061" t="s">
        <v>67</v>
      </c>
      <c r="F1061" t="s">
        <v>68</v>
      </c>
      <c r="G1061">
        <v>18</v>
      </c>
      <c r="H1061" t="s">
        <v>332</v>
      </c>
      <c r="I1061" t="s">
        <v>312</v>
      </c>
      <c r="J1061" t="s">
        <v>316</v>
      </c>
      <c r="K1061">
        <v>2</v>
      </c>
      <c r="L1061" s="52">
        <v>5.714000016450882E-2</v>
      </c>
      <c r="M1061" s="52">
        <v>5.714000016450882E-2</v>
      </c>
      <c r="N1061">
        <v>52</v>
      </c>
      <c r="O1061" s="52">
        <v>9.8480001091957092E-2</v>
      </c>
      <c r="P1061" s="52">
        <v>9.9809996783733368E-2</v>
      </c>
      <c r="Q1061">
        <v>1178</v>
      </c>
      <c r="R1061" s="52">
        <v>0.1105000004172325</v>
      </c>
      <c r="S1061" s="52">
        <v>0.1127799972891808</v>
      </c>
    </row>
    <row r="1062" spans="1:19">
      <c r="A1062" t="s">
        <v>28</v>
      </c>
      <c r="B1062" t="s">
        <v>412</v>
      </c>
      <c r="C1062" t="s">
        <v>440</v>
      </c>
      <c r="D1062" t="s">
        <v>330</v>
      </c>
      <c r="E1062" t="s">
        <v>193</v>
      </c>
      <c r="F1062" t="s">
        <v>275</v>
      </c>
      <c r="G1062">
        <v>8</v>
      </c>
      <c r="H1062" t="s">
        <v>339</v>
      </c>
      <c r="I1062" t="s">
        <v>326</v>
      </c>
      <c r="J1062" t="s">
        <v>289</v>
      </c>
      <c r="K1062">
        <v>0</v>
      </c>
      <c r="L1062" s="52">
        <v>0</v>
      </c>
      <c r="N1062">
        <v>2</v>
      </c>
      <c r="O1062" s="52">
        <v>1.8200000049546361E-3</v>
      </c>
      <c r="Q1062">
        <v>78</v>
      </c>
      <c r="R1062" s="52">
        <v>7.3199998587369919E-3</v>
      </c>
    </row>
    <row r="1063" spans="1:19">
      <c r="A1063" t="s">
        <v>28</v>
      </c>
      <c r="B1063" t="s">
        <v>412</v>
      </c>
      <c r="C1063" t="s">
        <v>440</v>
      </c>
      <c r="D1063" t="s">
        <v>330</v>
      </c>
      <c r="E1063" t="s">
        <v>193</v>
      </c>
      <c r="F1063" t="s">
        <v>275</v>
      </c>
      <c r="G1063">
        <v>8</v>
      </c>
      <c r="H1063" t="s">
        <v>339</v>
      </c>
      <c r="I1063" t="s">
        <v>326</v>
      </c>
      <c r="J1063" t="s">
        <v>290</v>
      </c>
      <c r="K1063">
        <v>2</v>
      </c>
      <c r="L1063" s="52">
        <v>2.703000046312809E-2</v>
      </c>
      <c r="N1063">
        <v>58</v>
      </c>
      <c r="O1063" s="52">
        <v>5.2730001509189613E-2</v>
      </c>
      <c r="Q1063">
        <v>542</v>
      </c>
      <c r="R1063" s="52">
        <v>5.0840001553297043E-2</v>
      </c>
    </row>
    <row r="1064" spans="1:19">
      <c r="A1064" t="s">
        <v>28</v>
      </c>
      <c r="B1064" t="s">
        <v>412</v>
      </c>
      <c r="C1064" t="s">
        <v>440</v>
      </c>
      <c r="D1064" t="s">
        <v>330</v>
      </c>
      <c r="E1064" t="s">
        <v>193</v>
      </c>
      <c r="F1064" t="s">
        <v>275</v>
      </c>
      <c r="G1064">
        <v>8</v>
      </c>
      <c r="H1064" t="s">
        <v>339</v>
      </c>
      <c r="I1064" t="s">
        <v>326</v>
      </c>
      <c r="J1064" t="s">
        <v>291</v>
      </c>
      <c r="K1064">
        <v>11</v>
      </c>
      <c r="L1064" s="52">
        <v>0.14865000545978549</v>
      </c>
      <c r="N1064">
        <v>131</v>
      </c>
      <c r="O1064" s="52">
        <v>0.1190899983048439</v>
      </c>
      <c r="Q1064">
        <v>1332</v>
      </c>
      <c r="R1064" s="52">
        <v>0.124940000474453</v>
      </c>
    </row>
    <row r="1065" spans="1:19">
      <c r="A1065" t="s">
        <v>28</v>
      </c>
      <c r="B1065" t="s">
        <v>412</v>
      </c>
      <c r="C1065" t="s">
        <v>440</v>
      </c>
      <c r="D1065" t="s">
        <v>330</v>
      </c>
      <c r="E1065" t="s">
        <v>193</v>
      </c>
      <c r="F1065" t="s">
        <v>275</v>
      </c>
      <c r="G1065">
        <v>8</v>
      </c>
      <c r="H1065" t="s">
        <v>339</v>
      </c>
      <c r="I1065" t="s">
        <v>326</v>
      </c>
      <c r="J1065" t="s">
        <v>292</v>
      </c>
      <c r="K1065">
        <v>2</v>
      </c>
      <c r="L1065" s="52">
        <v>2.703000046312809E-2</v>
      </c>
      <c r="N1065">
        <v>211</v>
      </c>
      <c r="O1065" s="52">
        <v>0.1918199956417084</v>
      </c>
      <c r="Q1065">
        <v>2022</v>
      </c>
      <c r="R1065" s="52">
        <v>0.18965999782085419</v>
      </c>
    </row>
    <row r="1066" spans="1:19">
      <c r="A1066" t="s">
        <v>28</v>
      </c>
      <c r="B1066" t="s">
        <v>412</v>
      </c>
      <c r="C1066" t="s">
        <v>440</v>
      </c>
      <c r="D1066" t="s">
        <v>330</v>
      </c>
      <c r="E1066" t="s">
        <v>193</v>
      </c>
      <c r="F1066" t="s">
        <v>275</v>
      </c>
      <c r="G1066">
        <v>8</v>
      </c>
      <c r="H1066" t="s">
        <v>339</v>
      </c>
      <c r="I1066" t="s">
        <v>326</v>
      </c>
      <c r="J1066" t="s">
        <v>293</v>
      </c>
      <c r="K1066">
        <v>9</v>
      </c>
      <c r="L1066" s="52">
        <v>0.1216199994087219</v>
      </c>
      <c r="N1066">
        <v>178</v>
      </c>
      <c r="O1066" s="52">
        <v>0.16181999444961551</v>
      </c>
      <c r="Q1066">
        <v>1958</v>
      </c>
      <c r="R1066" s="52">
        <v>0.18366000056266779</v>
      </c>
    </row>
    <row r="1067" spans="1:19">
      <c r="A1067" t="s">
        <v>28</v>
      </c>
      <c r="B1067" t="s">
        <v>412</v>
      </c>
      <c r="C1067" t="s">
        <v>440</v>
      </c>
      <c r="D1067" t="s">
        <v>330</v>
      </c>
      <c r="E1067" t="s">
        <v>193</v>
      </c>
      <c r="F1067" t="s">
        <v>275</v>
      </c>
      <c r="G1067">
        <v>8</v>
      </c>
      <c r="H1067" t="s">
        <v>339</v>
      </c>
      <c r="I1067" t="s">
        <v>326</v>
      </c>
      <c r="J1067" t="s">
        <v>294</v>
      </c>
      <c r="K1067">
        <v>27</v>
      </c>
      <c r="L1067" s="52">
        <v>0.36485999822616583</v>
      </c>
      <c r="N1067">
        <v>283</v>
      </c>
      <c r="O1067" s="52">
        <v>0.25727000832557678</v>
      </c>
      <c r="Q1067">
        <v>2528</v>
      </c>
      <c r="R1067" s="52">
        <v>0.2371300011873245</v>
      </c>
    </row>
    <row r="1068" spans="1:19">
      <c r="A1068" t="s">
        <v>28</v>
      </c>
      <c r="B1068" t="s">
        <v>412</v>
      </c>
      <c r="C1068" t="s">
        <v>440</v>
      </c>
      <c r="D1068" t="s">
        <v>330</v>
      </c>
      <c r="E1068" t="s">
        <v>193</v>
      </c>
      <c r="F1068" t="s">
        <v>275</v>
      </c>
      <c r="G1068">
        <v>8</v>
      </c>
      <c r="H1068" t="s">
        <v>339</v>
      </c>
      <c r="I1068" t="s">
        <v>326</v>
      </c>
      <c r="J1068" t="s">
        <v>295</v>
      </c>
      <c r="K1068">
        <v>23</v>
      </c>
      <c r="L1068" s="52">
        <v>0.31080999970436102</v>
      </c>
      <c r="N1068">
        <v>237</v>
      </c>
      <c r="O1068" s="52">
        <v>0.21545000374317169</v>
      </c>
      <c r="Q1068">
        <v>2201</v>
      </c>
      <c r="R1068" s="52">
        <v>0.20645000040531161</v>
      </c>
    </row>
    <row r="1069" spans="1:19">
      <c r="A1069" t="s">
        <v>28</v>
      </c>
      <c r="B1069" t="s">
        <v>412</v>
      </c>
      <c r="C1069" t="s">
        <v>440</v>
      </c>
      <c r="D1069" t="s">
        <v>330</v>
      </c>
      <c r="E1069" t="s">
        <v>193</v>
      </c>
      <c r="F1069" t="s">
        <v>275</v>
      </c>
      <c r="G1069">
        <v>8</v>
      </c>
      <c r="H1069" t="s">
        <v>339</v>
      </c>
      <c r="I1069" t="s">
        <v>359</v>
      </c>
      <c r="J1069" t="s">
        <v>14</v>
      </c>
      <c r="K1069">
        <v>46</v>
      </c>
      <c r="L1069" s="52">
        <v>0.62161999940872192</v>
      </c>
      <c r="M1069" s="52">
        <v>0.62161999940872192</v>
      </c>
      <c r="N1069">
        <v>768</v>
      </c>
      <c r="O1069" s="52">
        <v>0.69818001985549927</v>
      </c>
      <c r="P1069" s="52">
        <v>0.70914000272750854</v>
      </c>
      <c r="Q1069">
        <v>7648</v>
      </c>
      <c r="R1069" s="52">
        <v>0.71737998723983765</v>
      </c>
      <c r="S1069" s="52">
        <v>0.73221999406814575</v>
      </c>
    </row>
    <row r="1070" spans="1:19">
      <c r="A1070" t="s">
        <v>28</v>
      </c>
      <c r="B1070" t="s">
        <v>412</v>
      </c>
      <c r="C1070" t="s">
        <v>440</v>
      </c>
      <c r="D1070" t="s">
        <v>330</v>
      </c>
      <c r="E1070" t="s">
        <v>193</v>
      </c>
      <c r="F1070" t="s">
        <v>275</v>
      </c>
      <c r="G1070">
        <v>8</v>
      </c>
      <c r="H1070" t="s">
        <v>339</v>
      </c>
      <c r="I1070" t="s">
        <v>359</v>
      </c>
      <c r="J1070" t="s">
        <v>15</v>
      </c>
      <c r="K1070">
        <v>16</v>
      </c>
      <c r="L1070" s="52">
        <v>0.2162200063467026</v>
      </c>
      <c r="M1070" s="52">
        <v>0.2162200063467026</v>
      </c>
      <c r="N1070">
        <v>185</v>
      </c>
      <c r="O1070" s="52">
        <v>0.16818000376224521</v>
      </c>
      <c r="P1070" s="52">
        <v>0.17081999778747561</v>
      </c>
      <c r="Q1070">
        <v>1582</v>
      </c>
      <c r="R1070" s="52">
        <v>0.14838999509811401</v>
      </c>
      <c r="S1070" s="52">
        <v>0.1514600068330765</v>
      </c>
    </row>
    <row r="1071" spans="1:19">
      <c r="A1071" t="s">
        <v>28</v>
      </c>
      <c r="B1071" t="s">
        <v>412</v>
      </c>
      <c r="C1071" t="s">
        <v>440</v>
      </c>
      <c r="D1071" t="s">
        <v>330</v>
      </c>
      <c r="E1071" t="s">
        <v>193</v>
      </c>
      <c r="F1071" t="s">
        <v>275</v>
      </c>
      <c r="G1071">
        <v>8</v>
      </c>
      <c r="H1071" t="s">
        <v>339</v>
      </c>
      <c r="I1071" t="s">
        <v>359</v>
      </c>
      <c r="J1071" t="s">
        <v>317</v>
      </c>
      <c r="K1071">
        <v>12</v>
      </c>
      <c r="L1071" s="52">
        <v>0.1621599942445755</v>
      </c>
      <c r="M1071" s="52">
        <v>0.1621599942445755</v>
      </c>
      <c r="N1071">
        <v>130</v>
      </c>
      <c r="O1071" s="52">
        <v>0.11817999929189681</v>
      </c>
      <c r="P1071" s="52">
        <v>0.1200399994850159</v>
      </c>
      <c r="Q1071">
        <v>1215</v>
      </c>
      <c r="R1071" s="52">
        <v>0.1139699965715408</v>
      </c>
      <c r="S1071" s="52">
        <v>0.1163199990987778</v>
      </c>
    </row>
    <row r="1072" spans="1:19">
      <c r="A1072" t="s">
        <v>28</v>
      </c>
      <c r="B1072" t="s">
        <v>412</v>
      </c>
      <c r="C1072" t="s">
        <v>440</v>
      </c>
      <c r="D1072" t="s">
        <v>330</v>
      </c>
      <c r="E1072" t="s">
        <v>193</v>
      </c>
      <c r="F1072" t="s">
        <v>275</v>
      </c>
      <c r="G1072">
        <v>8</v>
      </c>
      <c r="H1072" t="s">
        <v>339</v>
      </c>
      <c r="I1072" t="s">
        <v>359</v>
      </c>
      <c r="J1072" t="s">
        <v>270</v>
      </c>
      <c r="K1072">
        <v>0</v>
      </c>
      <c r="L1072" s="52">
        <v>0</v>
      </c>
      <c r="N1072">
        <v>17</v>
      </c>
      <c r="O1072" s="52">
        <v>1.544999983161688E-2</v>
      </c>
      <c r="Q1072">
        <v>216</v>
      </c>
      <c r="R1072" s="52">
        <v>2.0260000601410869E-2</v>
      </c>
    </row>
    <row r="1073" spans="1:19">
      <c r="A1073" t="s">
        <v>28</v>
      </c>
      <c r="B1073" t="s">
        <v>412</v>
      </c>
      <c r="C1073" t="s">
        <v>440</v>
      </c>
      <c r="D1073" t="s">
        <v>330</v>
      </c>
      <c r="E1073" t="s">
        <v>193</v>
      </c>
      <c r="F1073" t="s">
        <v>275</v>
      </c>
      <c r="G1073">
        <v>8</v>
      </c>
      <c r="H1073" t="s">
        <v>339</v>
      </c>
      <c r="I1073" t="s">
        <v>325</v>
      </c>
      <c r="J1073" t="s">
        <v>302</v>
      </c>
      <c r="K1073">
        <v>23</v>
      </c>
      <c r="L1073" s="52">
        <v>0.31080999970436102</v>
      </c>
      <c r="N1073">
        <v>383</v>
      </c>
      <c r="O1073" s="52">
        <v>0.34817999601364141</v>
      </c>
      <c r="Q1073">
        <v>3494</v>
      </c>
      <c r="R1073" s="52">
        <v>0.32774001359939581</v>
      </c>
    </row>
    <row r="1074" spans="1:19">
      <c r="A1074" t="s">
        <v>28</v>
      </c>
      <c r="B1074" t="s">
        <v>412</v>
      </c>
      <c r="C1074" t="s">
        <v>440</v>
      </c>
      <c r="D1074" t="s">
        <v>330</v>
      </c>
      <c r="E1074" t="s">
        <v>193</v>
      </c>
      <c r="F1074" t="s">
        <v>275</v>
      </c>
      <c r="G1074">
        <v>8</v>
      </c>
      <c r="H1074" t="s">
        <v>339</v>
      </c>
      <c r="I1074" t="s">
        <v>325</v>
      </c>
      <c r="J1074" t="s">
        <v>303</v>
      </c>
      <c r="K1074">
        <v>20</v>
      </c>
      <c r="L1074" s="52">
        <v>0.27026998996734619</v>
      </c>
      <c r="N1074">
        <v>337</v>
      </c>
      <c r="O1074" s="52">
        <v>0.30636000633239752</v>
      </c>
      <c r="Q1074">
        <v>3387</v>
      </c>
      <c r="R1074" s="52">
        <v>0.31769999861717219</v>
      </c>
    </row>
    <row r="1075" spans="1:19">
      <c r="A1075" t="s">
        <v>28</v>
      </c>
      <c r="B1075" t="s">
        <v>412</v>
      </c>
      <c r="C1075" t="s">
        <v>440</v>
      </c>
      <c r="D1075" t="s">
        <v>330</v>
      </c>
      <c r="E1075" t="s">
        <v>193</v>
      </c>
      <c r="F1075" t="s">
        <v>275</v>
      </c>
      <c r="G1075">
        <v>8</v>
      </c>
      <c r="H1075" t="s">
        <v>339</v>
      </c>
      <c r="I1075" t="s">
        <v>325</v>
      </c>
      <c r="J1075" t="s">
        <v>304</v>
      </c>
      <c r="K1075">
        <v>31</v>
      </c>
      <c r="L1075" s="52">
        <v>0.41892001032829279</v>
      </c>
      <c r="N1075">
        <v>380</v>
      </c>
      <c r="O1075" s="52">
        <v>0.3454500138759613</v>
      </c>
      <c r="Q1075">
        <v>3780</v>
      </c>
      <c r="R1075" s="52">
        <v>0.35455998778343201</v>
      </c>
    </row>
    <row r="1076" spans="1:19">
      <c r="A1076" t="s">
        <v>28</v>
      </c>
      <c r="B1076" t="s">
        <v>412</v>
      </c>
      <c r="C1076" t="s">
        <v>440</v>
      </c>
      <c r="D1076" t="s">
        <v>330</v>
      </c>
      <c r="E1076" t="s">
        <v>193</v>
      </c>
      <c r="F1076" t="s">
        <v>275</v>
      </c>
      <c r="G1076">
        <v>8</v>
      </c>
      <c r="H1076" t="s">
        <v>339</v>
      </c>
      <c r="I1076" t="s">
        <v>349</v>
      </c>
      <c r="J1076" t="s">
        <v>350</v>
      </c>
      <c r="K1076">
        <v>6</v>
      </c>
      <c r="L1076" s="52">
        <v>8.107999712228775E-2</v>
      </c>
      <c r="M1076" s="52">
        <v>0.1153799965977669</v>
      </c>
      <c r="N1076">
        <v>73</v>
      </c>
      <c r="O1076" s="52">
        <v>6.6359996795654297E-2</v>
      </c>
      <c r="P1076" s="52">
        <v>7.4490003287792206E-2</v>
      </c>
      <c r="Q1076">
        <v>745</v>
      </c>
      <c r="R1076" s="52">
        <v>6.9880001246929169E-2</v>
      </c>
      <c r="S1076" s="52">
        <v>8.060000091791153E-2</v>
      </c>
    </row>
    <row r="1077" spans="1:19">
      <c r="A1077" t="s">
        <v>28</v>
      </c>
      <c r="B1077" t="s">
        <v>412</v>
      </c>
      <c r="C1077" t="s">
        <v>440</v>
      </c>
      <c r="D1077" t="s">
        <v>330</v>
      </c>
      <c r="E1077" t="s">
        <v>193</v>
      </c>
      <c r="F1077" t="s">
        <v>275</v>
      </c>
      <c r="G1077">
        <v>8</v>
      </c>
      <c r="H1077" t="s">
        <v>339</v>
      </c>
      <c r="I1077" t="s">
        <v>349</v>
      </c>
      <c r="J1077" t="s">
        <v>351</v>
      </c>
      <c r="K1077">
        <v>35</v>
      </c>
      <c r="L1077" s="52">
        <v>0.47297000885009771</v>
      </c>
      <c r="M1077" s="52">
        <v>0.67308002710342407</v>
      </c>
      <c r="N1077">
        <v>569</v>
      </c>
      <c r="O1077" s="52">
        <v>0.51727002859115601</v>
      </c>
      <c r="P1077" s="52">
        <v>0.58060997724533081</v>
      </c>
      <c r="Q1077">
        <v>5882</v>
      </c>
      <c r="R1077" s="52">
        <v>0.55172997713088989</v>
      </c>
      <c r="S1077" s="52">
        <v>0.63637000322341919</v>
      </c>
    </row>
    <row r="1078" spans="1:19">
      <c r="A1078" t="s">
        <v>28</v>
      </c>
      <c r="B1078" t="s">
        <v>412</v>
      </c>
      <c r="C1078" t="s">
        <v>440</v>
      </c>
      <c r="D1078" t="s">
        <v>330</v>
      </c>
      <c r="E1078" t="s">
        <v>193</v>
      </c>
      <c r="F1078" t="s">
        <v>275</v>
      </c>
      <c r="G1078">
        <v>8</v>
      </c>
      <c r="H1078" t="s">
        <v>339</v>
      </c>
      <c r="I1078" t="s">
        <v>349</v>
      </c>
      <c r="J1078" t="s">
        <v>352</v>
      </c>
      <c r="K1078">
        <v>0</v>
      </c>
      <c r="L1078" s="52">
        <v>0</v>
      </c>
      <c r="M1078" s="52">
        <v>0</v>
      </c>
      <c r="N1078">
        <v>2</v>
      </c>
      <c r="O1078" s="52">
        <v>1.8200000049546361E-3</v>
      </c>
      <c r="P1078" s="52">
        <v>2.0399999339133501E-3</v>
      </c>
      <c r="Q1078">
        <v>19</v>
      </c>
      <c r="R1078" s="52">
        <v>1.780000049620867E-3</v>
      </c>
      <c r="S1078" s="52">
        <v>2.0600000862032179E-3</v>
      </c>
    </row>
    <row r="1079" spans="1:19">
      <c r="A1079" t="s">
        <v>28</v>
      </c>
      <c r="B1079" t="s">
        <v>412</v>
      </c>
      <c r="C1079" t="s">
        <v>440</v>
      </c>
      <c r="D1079" t="s">
        <v>330</v>
      </c>
      <c r="E1079" t="s">
        <v>193</v>
      </c>
      <c r="F1079" t="s">
        <v>275</v>
      </c>
      <c r="G1079">
        <v>8</v>
      </c>
      <c r="H1079" t="s">
        <v>339</v>
      </c>
      <c r="I1079" t="s">
        <v>349</v>
      </c>
      <c r="J1079" t="s">
        <v>353</v>
      </c>
      <c r="K1079">
        <v>11</v>
      </c>
      <c r="L1079" s="52">
        <v>0.14865000545978549</v>
      </c>
      <c r="M1079" s="52">
        <v>0.21153999865055079</v>
      </c>
      <c r="N1079">
        <v>336</v>
      </c>
      <c r="O1079" s="52">
        <v>0.30544999241828918</v>
      </c>
      <c r="P1079" s="52">
        <v>0.34286001324653631</v>
      </c>
      <c r="Q1079">
        <v>2597</v>
      </c>
      <c r="R1079" s="52">
        <v>0.24359999597072601</v>
      </c>
      <c r="S1079" s="52">
        <v>0.2809700071811676</v>
      </c>
    </row>
    <row r="1080" spans="1:19">
      <c r="A1080" t="s">
        <v>28</v>
      </c>
      <c r="B1080" t="s">
        <v>412</v>
      </c>
      <c r="C1080" t="s">
        <v>440</v>
      </c>
      <c r="D1080" t="s">
        <v>330</v>
      </c>
      <c r="E1080" t="s">
        <v>193</v>
      </c>
      <c r="F1080" t="s">
        <v>275</v>
      </c>
      <c r="G1080">
        <v>8</v>
      </c>
      <c r="H1080" t="s">
        <v>339</v>
      </c>
      <c r="I1080" t="s">
        <v>349</v>
      </c>
      <c r="J1080" t="s">
        <v>355</v>
      </c>
      <c r="K1080">
        <v>22</v>
      </c>
      <c r="L1080" s="52">
        <v>0.29730001091957092</v>
      </c>
      <c r="N1080">
        <v>120</v>
      </c>
      <c r="O1080" s="52">
        <v>0.1090900003910065</v>
      </c>
      <c r="Q1080">
        <v>1418</v>
      </c>
      <c r="R1080" s="52">
        <v>0.13300999999046331</v>
      </c>
    </row>
    <row r="1081" spans="1:19">
      <c r="A1081" t="s">
        <v>28</v>
      </c>
      <c r="B1081" t="s">
        <v>412</v>
      </c>
      <c r="C1081" t="s">
        <v>440</v>
      </c>
      <c r="D1081" t="s">
        <v>330</v>
      </c>
      <c r="E1081" t="s">
        <v>193</v>
      </c>
      <c r="F1081" t="s">
        <v>275</v>
      </c>
      <c r="G1081">
        <v>8</v>
      </c>
      <c r="H1081" t="s">
        <v>339</v>
      </c>
      <c r="I1081" t="s">
        <v>734</v>
      </c>
      <c r="J1081" t="s">
        <v>299</v>
      </c>
      <c r="K1081">
        <v>2</v>
      </c>
      <c r="L1081" s="52">
        <v>2.703000046312809E-2</v>
      </c>
      <c r="M1081" s="52">
        <v>2.8990000486373901E-2</v>
      </c>
      <c r="N1081">
        <v>63</v>
      </c>
      <c r="O1081" s="52">
        <v>5.7270001620054238E-2</v>
      </c>
      <c r="P1081" s="52">
        <v>6.0580000281333923E-2</v>
      </c>
      <c r="Q1081">
        <v>463</v>
      </c>
      <c r="R1081" s="52">
        <v>4.343000054359436E-2</v>
      </c>
      <c r="S1081" s="52">
        <v>4.6239998191595078E-2</v>
      </c>
    </row>
    <row r="1082" spans="1:19">
      <c r="A1082" t="s">
        <v>28</v>
      </c>
      <c r="B1082" t="s">
        <v>412</v>
      </c>
      <c r="C1082" t="s">
        <v>440</v>
      </c>
      <c r="D1082" t="s">
        <v>330</v>
      </c>
      <c r="E1082" t="s">
        <v>193</v>
      </c>
      <c r="F1082" t="s">
        <v>275</v>
      </c>
      <c r="G1082">
        <v>8</v>
      </c>
      <c r="H1082" t="s">
        <v>339</v>
      </c>
      <c r="I1082" t="s">
        <v>734</v>
      </c>
      <c r="J1082" t="s">
        <v>300</v>
      </c>
      <c r="K1082">
        <v>2</v>
      </c>
      <c r="L1082" s="52">
        <v>2.703000046312809E-2</v>
      </c>
      <c r="M1082" s="52">
        <v>2.8990000486373901E-2</v>
      </c>
      <c r="N1082">
        <v>30</v>
      </c>
      <c r="O1082" s="52">
        <v>2.7270000427961349E-2</v>
      </c>
      <c r="P1082" s="52">
        <v>2.8850000351667401E-2</v>
      </c>
      <c r="Q1082">
        <v>331</v>
      </c>
      <c r="R1082" s="52">
        <v>3.1050000339746479E-2</v>
      </c>
      <c r="S1082" s="52">
        <v>3.3059999346733093E-2</v>
      </c>
    </row>
    <row r="1083" spans="1:19">
      <c r="A1083" t="s">
        <v>28</v>
      </c>
      <c r="B1083" t="s">
        <v>412</v>
      </c>
      <c r="C1083" t="s">
        <v>440</v>
      </c>
      <c r="D1083" t="s">
        <v>330</v>
      </c>
      <c r="E1083" t="s">
        <v>193</v>
      </c>
      <c r="F1083" t="s">
        <v>275</v>
      </c>
      <c r="G1083">
        <v>8</v>
      </c>
      <c r="H1083" t="s">
        <v>339</v>
      </c>
      <c r="I1083" t="s">
        <v>734</v>
      </c>
      <c r="J1083" t="s">
        <v>269</v>
      </c>
      <c r="K1083">
        <v>0</v>
      </c>
      <c r="L1083" s="52">
        <v>0</v>
      </c>
      <c r="M1083" s="52">
        <v>0</v>
      </c>
      <c r="N1083">
        <v>10</v>
      </c>
      <c r="O1083" s="52">
        <v>9.089999832212925E-3</v>
      </c>
      <c r="P1083" s="52">
        <v>9.6199996769428253E-3</v>
      </c>
      <c r="Q1083">
        <v>91</v>
      </c>
      <c r="R1083" s="52">
        <v>8.5399998351931572E-3</v>
      </c>
      <c r="S1083" s="52">
        <v>9.089999832212925E-3</v>
      </c>
    </row>
    <row r="1084" spans="1:19">
      <c r="A1084" t="s">
        <v>28</v>
      </c>
      <c r="B1084" t="s">
        <v>412</v>
      </c>
      <c r="C1084" t="s">
        <v>440</v>
      </c>
      <c r="D1084" t="s">
        <v>330</v>
      </c>
      <c r="E1084" t="s">
        <v>193</v>
      </c>
      <c r="F1084" t="s">
        <v>275</v>
      </c>
      <c r="G1084">
        <v>8</v>
      </c>
      <c r="H1084" t="s">
        <v>339</v>
      </c>
      <c r="I1084" t="s">
        <v>734</v>
      </c>
      <c r="J1084" t="s">
        <v>301</v>
      </c>
      <c r="K1084">
        <v>0</v>
      </c>
      <c r="L1084" s="52">
        <v>0</v>
      </c>
      <c r="M1084" s="52">
        <v>0</v>
      </c>
      <c r="N1084">
        <v>13</v>
      </c>
      <c r="O1084" s="52">
        <v>1.18199996650219E-2</v>
      </c>
      <c r="P1084" s="52">
        <v>1.250000018626451E-2</v>
      </c>
      <c r="Q1084">
        <v>215</v>
      </c>
      <c r="R1084" s="52">
        <v>2.0169999450445179E-2</v>
      </c>
      <c r="S1084" s="52">
        <v>2.1469999104738239E-2</v>
      </c>
    </row>
    <row r="1085" spans="1:19">
      <c r="A1085" t="s">
        <v>28</v>
      </c>
      <c r="B1085" t="s">
        <v>412</v>
      </c>
      <c r="C1085" t="s">
        <v>440</v>
      </c>
      <c r="D1085" t="s">
        <v>330</v>
      </c>
      <c r="E1085" t="s">
        <v>193</v>
      </c>
      <c r="F1085" t="s">
        <v>275</v>
      </c>
      <c r="G1085">
        <v>8</v>
      </c>
      <c r="H1085" t="s">
        <v>339</v>
      </c>
      <c r="I1085" t="s">
        <v>734</v>
      </c>
      <c r="J1085" t="s">
        <v>270</v>
      </c>
      <c r="K1085">
        <v>5</v>
      </c>
      <c r="L1085" s="52">
        <v>6.7570000886917114E-2</v>
      </c>
      <c r="N1085">
        <v>60</v>
      </c>
      <c r="O1085" s="52">
        <v>5.4549999535083771E-2</v>
      </c>
      <c r="Q1085">
        <v>648</v>
      </c>
      <c r="R1085" s="52">
        <v>6.0779999941587448E-2</v>
      </c>
    </row>
    <row r="1086" spans="1:19">
      <c r="A1086" t="s">
        <v>28</v>
      </c>
      <c r="B1086" t="s">
        <v>412</v>
      </c>
      <c r="C1086" t="s">
        <v>440</v>
      </c>
      <c r="D1086" t="s">
        <v>330</v>
      </c>
      <c r="E1086" t="s">
        <v>193</v>
      </c>
      <c r="F1086" t="s">
        <v>275</v>
      </c>
      <c r="G1086">
        <v>8</v>
      </c>
      <c r="H1086" t="s">
        <v>339</v>
      </c>
      <c r="I1086" t="s">
        <v>734</v>
      </c>
      <c r="J1086" t="s">
        <v>268</v>
      </c>
      <c r="K1086">
        <v>65</v>
      </c>
      <c r="L1086" s="52">
        <v>0.87838000059127808</v>
      </c>
      <c r="M1086" s="52">
        <v>0.94203001260757446</v>
      </c>
      <c r="N1086">
        <v>924</v>
      </c>
      <c r="O1086" s="52">
        <v>0.8399999737739563</v>
      </c>
      <c r="P1086" s="52">
        <v>0.88845998048782349</v>
      </c>
      <c r="Q1086">
        <v>8913</v>
      </c>
      <c r="R1086" s="52">
        <v>0.83604001998901367</v>
      </c>
      <c r="S1086" s="52">
        <v>0.89013999700546265</v>
      </c>
    </row>
    <row r="1087" spans="1:19">
      <c r="A1087" t="s">
        <v>28</v>
      </c>
      <c r="B1087" t="s">
        <v>412</v>
      </c>
      <c r="C1087" t="s">
        <v>440</v>
      </c>
      <c r="D1087" t="s">
        <v>330</v>
      </c>
      <c r="E1087" t="s">
        <v>193</v>
      </c>
      <c r="F1087" t="s">
        <v>275</v>
      </c>
      <c r="G1087">
        <v>8</v>
      </c>
      <c r="H1087" t="s">
        <v>339</v>
      </c>
      <c r="I1087" t="s">
        <v>735</v>
      </c>
      <c r="J1087" t="s">
        <v>270</v>
      </c>
      <c r="K1087">
        <v>74</v>
      </c>
      <c r="L1087" s="52">
        <v>1</v>
      </c>
      <c r="N1087">
        <v>1100</v>
      </c>
      <c r="O1087" s="52">
        <v>1</v>
      </c>
      <c r="Q1087">
        <v>10661</v>
      </c>
      <c r="R1087" s="52">
        <v>1</v>
      </c>
    </row>
    <row r="1088" spans="1:19">
      <c r="A1088" t="s">
        <v>28</v>
      </c>
      <c r="B1088" t="s">
        <v>412</v>
      </c>
      <c r="C1088" t="s">
        <v>440</v>
      </c>
      <c r="D1088" t="s">
        <v>330</v>
      </c>
      <c r="E1088" t="s">
        <v>193</v>
      </c>
      <c r="F1088" t="s">
        <v>275</v>
      </c>
      <c r="G1088">
        <v>8</v>
      </c>
      <c r="H1088" t="s">
        <v>339</v>
      </c>
      <c r="I1088" t="s">
        <v>319</v>
      </c>
      <c r="J1088" t="s">
        <v>324</v>
      </c>
      <c r="K1088">
        <v>22</v>
      </c>
      <c r="L1088" s="52">
        <v>0.29730001091957092</v>
      </c>
      <c r="N1088">
        <v>120</v>
      </c>
      <c r="O1088" s="52">
        <v>0.1090900003910065</v>
      </c>
      <c r="Q1088">
        <v>1418</v>
      </c>
      <c r="R1088" s="52">
        <v>0.13300999999046331</v>
      </c>
    </row>
    <row r="1089" spans="1:19">
      <c r="A1089" t="s">
        <v>28</v>
      </c>
      <c r="B1089" t="s">
        <v>412</v>
      </c>
      <c r="C1089" t="s">
        <v>440</v>
      </c>
      <c r="D1089" t="s">
        <v>330</v>
      </c>
      <c r="E1089" t="s">
        <v>193</v>
      </c>
      <c r="F1089" t="s">
        <v>275</v>
      </c>
      <c r="G1089">
        <v>8</v>
      </c>
      <c r="H1089" t="s">
        <v>339</v>
      </c>
      <c r="I1089" t="s">
        <v>319</v>
      </c>
      <c r="J1089" t="s">
        <v>320</v>
      </c>
      <c r="K1089">
        <v>0</v>
      </c>
      <c r="L1089" s="52">
        <v>0</v>
      </c>
      <c r="M1089" s="52">
        <v>0</v>
      </c>
      <c r="N1089">
        <v>2</v>
      </c>
      <c r="O1089" s="52">
        <v>1.8200000049546361E-3</v>
      </c>
      <c r="P1089" s="52">
        <v>2.0399999339133501E-3</v>
      </c>
      <c r="Q1089">
        <v>19</v>
      </c>
      <c r="R1089" s="52">
        <v>1.780000049620867E-3</v>
      </c>
      <c r="S1089" s="52">
        <v>2.0600000862032179E-3</v>
      </c>
    </row>
    <row r="1090" spans="1:19">
      <c r="A1090" t="s">
        <v>28</v>
      </c>
      <c r="B1090" t="s">
        <v>412</v>
      </c>
      <c r="C1090" t="s">
        <v>440</v>
      </c>
      <c r="D1090" t="s">
        <v>330</v>
      </c>
      <c r="E1090" t="s">
        <v>193</v>
      </c>
      <c r="F1090" t="s">
        <v>275</v>
      </c>
      <c r="G1090">
        <v>8</v>
      </c>
      <c r="H1090" t="s">
        <v>339</v>
      </c>
      <c r="I1090" t="s">
        <v>319</v>
      </c>
      <c r="J1090" t="s">
        <v>321</v>
      </c>
      <c r="K1090">
        <v>2</v>
      </c>
      <c r="L1090" s="52">
        <v>2.703000046312809E-2</v>
      </c>
      <c r="M1090" s="52">
        <v>3.8460001349449158E-2</v>
      </c>
      <c r="N1090">
        <v>48</v>
      </c>
      <c r="O1090" s="52">
        <v>4.3639998883008957E-2</v>
      </c>
      <c r="P1090" s="52">
        <v>4.8980001360177987E-2</v>
      </c>
      <c r="Q1090">
        <v>380</v>
      </c>
      <c r="R1090" s="52">
        <v>3.564000129699707E-2</v>
      </c>
      <c r="S1090" s="52">
        <v>4.1110001504421227E-2</v>
      </c>
    </row>
    <row r="1091" spans="1:19">
      <c r="A1091" t="s">
        <v>28</v>
      </c>
      <c r="B1091" t="s">
        <v>412</v>
      </c>
      <c r="C1091" t="s">
        <v>440</v>
      </c>
      <c r="D1091" t="s">
        <v>330</v>
      </c>
      <c r="E1091" t="s">
        <v>193</v>
      </c>
      <c r="F1091" t="s">
        <v>275</v>
      </c>
      <c r="G1091">
        <v>8</v>
      </c>
      <c r="H1091" t="s">
        <v>339</v>
      </c>
      <c r="I1091" t="s">
        <v>319</v>
      </c>
      <c r="J1091" t="s">
        <v>322</v>
      </c>
      <c r="K1091">
        <v>7</v>
      </c>
      <c r="L1091" s="52">
        <v>9.4590000808238983E-2</v>
      </c>
      <c r="M1091" s="52">
        <v>0.1346199959516525</v>
      </c>
      <c r="N1091">
        <v>206</v>
      </c>
      <c r="O1091" s="52">
        <v>0.18727000057697299</v>
      </c>
      <c r="P1091" s="52">
        <v>0.2101999968290329</v>
      </c>
      <c r="Q1091">
        <v>1643</v>
      </c>
      <c r="R1091" s="52">
        <v>0.15410999953746801</v>
      </c>
      <c r="S1091" s="52">
        <v>0.17776000499725339</v>
      </c>
    </row>
    <row r="1092" spans="1:19">
      <c r="A1092" t="s">
        <v>28</v>
      </c>
      <c r="B1092" t="s">
        <v>412</v>
      </c>
      <c r="C1092" t="s">
        <v>440</v>
      </c>
      <c r="D1092" t="s">
        <v>330</v>
      </c>
      <c r="E1092" t="s">
        <v>193</v>
      </c>
      <c r="F1092" t="s">
        <v>275</v>
      </c>
      <c r="G1092">
        <v>8</v>
      </c>
      <c r="H1092" t="s">
        <v>339</v>
      </c>
      <c r="I1092" t="s">
        <v>319</v>
      </c>
      <c r="J1092" t="s">
        <v>323</v>
      </c>
      <c r="K1092">
        <v>7</v>
      </c>
      <c r="L1092" s="52">
        <v>9.4590000808238983E-2</v>
      </c>
      <c r="M1092" s="52">
        <v>0.1346199959516525</v>
      </c>
      <c r="N1092">
        <v>155</v>
      </c>
      <c r="O1092" s="52">
        <v>0.1409099996089935</v>
      </c>
      <c r="P1092" s="52">
        <v>0.158160001039505</v>
      </c>
      <c r="Q1092">
        <v>1319</v>
      </c>
      <c r="R1092" s="52">
        <v>0.1237199977040291</v>
      </c>
      <c r="S1092" s="52">
        <v>0.14270000159740451</v>
      </c>
    </row>
    <row r="1093" spans="1:19">
      <c r="A1093" t="s">
        <v>28</v>
      </c>
      <c r="B1093" t="s">
        <v>412</v>
      </c>
      <c r="C1093" t="s">
        <v>440</v>
      </c>
      <c r="D1093" t="s">
        <v>330</v>
      </c>
      <c r="E1093" t="s">
        <v>193</v>
      </c>
      <c r="F1093" t="s">
        <v>275</v>
      </c>
      <c r="G1093">
        <v>8</v>
      </c>
      <c r="H1093" t="s">
        <v>339</v>
      </c>
      <c r="I1093" t="s">
        <v>319</v>
      </c>
      <c r="J1093" t="s">
        <v>354</v>
      </c>
      <c r="K1093">
        <v>36</v>
      </c>
      <c r="L1093" s="52">
        <v>0.48649001121521002</v>
      </c>
      <c r="M1093" s="52">
        <v>0.69230997562408447</v>
      </c>
      <c r="N1093">
        <v>569</v>
      </c>
      <c r="O1093" s="52">
        <v>0.51727002859115601</v>
      </c>
      <c r="P1093" s="52">
        <v>0.58060997724533081</v>
      </c>
      <c r="Q1093">
        <v>5882</v>
      </c>
      <c r="R1093" s="52">
        <v>0.55172997713088989</v>
      </c>
      <c r="S1093" s="52">
        <v>0.63637000322341919</v>
      </c>
    </row>
    <row r="1094" spans="1:19">
      <c r="A1094" t="s">
        <v>28</v>
      </c>
      <c r="B1094" t="s">
        <v>412</v>
      </c>
      <c r="C1094" t="s">
        <v>440</v>
      </c>
      <c r="D1094" t="s">
        <v>330</v>
      </c>
      <c r="E1094" t="s">
        <v>193</v>
      </c>
      <c r="F1094" t="s">
        <v>275</v>
      </c>
      <c r="G1094">
        <v>8</v>
      </c>
      <c r="H1094" t="s">
        <v>339</v>
      </c>
      <c r="I1094" t="s">
        <v>360</v>
      </c>
      <c r="J1094" t="s">
        <v>361</v>
      </c>
      <c r="K1094">
        <v>22</v>
      </c>
      <c r="L1094" s="52">
        <v>0.29730001091957092</v>
      </c>
      <c r="N1094">
        <v>120</v>
      </c>
      <c r="O1094" s="52">
        <v>0.1090900003910065</v>
      </c>
      <c r="Q1094">
        <v>1418</v>
      </c>
      <c r="R1094" s="52">
        <v>0.13300999999046331</v>
      </c>
    </row>
    <row r="1095" spans="1:19">
      <c r="A1095" t="s">
        <v>28</v>
      </c>
      <c r="B1095" t="s">
        <v>412</v>
      </c>
      <c r="C1095" t="s">
        <v>440</v>
      </c>
      <c r="D1095" t="s">
        <v>330</v>
      </c>
      <c r="E1095" t="s">
        <v>193</v>
      </c>
      <c r="F1095" t="s">
        <v>275</v>
      </c>
      <c r="G1095">
        <v>8</v>
      </c>
      <c r="H1095" t="s">
        <v>339</v>
      </c>
      <c r="I1095" t="s">
        <v>360</v>
      </c>
      <c r="J1095" t="s">
        <v>362</v>
      </c>
      <c r="K1095">
        <v>17</v>
      </c>
      <c r="L1095" s="52">
        <v>0.22972999513149259</v>
      </c>
      <c r="M1095" s="52">
        <v>0.32692000269889832</v>
      </c>
      <c r="N1095">
        <v>410</v>
      </c>
      <c r="O1095" s="52">
        <v>0.37272998690605158</v>
      </c>
      <c r="P1095" s="52">
        <v>0.41837000846862787</v>
      </c>
      <c r="Q1095">
        <v>3361</v>
      </c>
      <c r="R1095" s="52">
        <v>0.31525999307632452</v>
      </c>
      <c r="S1095" s="52">
        <v>0.36362999677658081</v>
      </c>
    </row>
    <row r="1096" spans="1:19">
      <c r="A1096" t="s">
        <v>28</v>
      </c>
      <c r="B1096" t="s">
        <v>412</v>
      </c>
      <c r="C1096" t="s">
        <v>440</v>
      </c>
      <c r="D1096" t="s">
        <v>330</v>
      </c>
      <c r="E1096" t="s">
        <v>193</v>
      </c>
      <c r="F1096" t="s">
        <v>275</v>
      </c>
      <c r="G1096">
        <v>8</v>
      </c>
      <c r="H1096" t="s">
        <v>339</v>
      </c>
      <c r="I1096" t="s">
        <v>360</v>
      </c>
      <c r="J1096" t="s">
        <v>354</v>
      </c>
      <c r="K1096">
        <v>35</v>
      </c>
      <c r="L1096" s="52">
        <v>0.47297000885009771</v>
      </c>
      <c r="M1096" s="52">
        <v>0.67308002710342407</v>
      </c>
      <c r="N1096">
        <v>570</v>
      </c>
      <c r="O1096" s="52">
        <v>0.51818001270294189</v>
      </c>
      <c r="P1096" s="52">
        <v>0.58162999153137207</v>
      </c>
      <c r="Q1096">
        <v>5882</v>
      </c>
      <c r="R1096" s="52">
        <v>0.55172997713088989</v>
      </c>
      <c r="S1096" s="52">
        <v>0.63637000322341919</v>
      </c>
    </row>
    <row r="1097" spans="1:19">
      <c r="A1097" t="s">
        <v>28</v>
      </c>
      <c r="B1097" t="s">
        <v>412</v>
      </c>
      <c r="C1097" t="s">
        <v>440</v>
      </c>
      <c r="D1097" t="s">
        <v>330</v>
      </c>
      <c r="E1097" t="s">
        <v>193</v>
      </c>
      <c r="F1097" t="s">
        <v>275</v>
      </c>
      <c r="G1097">
        <v>8</v>
      </c>
      <c r="H1097" t="s">
        <v>339</v>
      </c>
      <c r="I1097" t="s">
        <v>736</v>
      </c>
      <c r="J1097" t="s">
        <v>363</v>
      </c>
      <c r="K1097">
        <v>37</v>
      </c>
      <c r="L1097" s="52">
        <v>0.5</v>
      </c>
      <c r="N1097">
        <v>424</v>
      </c>
      <c r="O1097" s="52">
        <v>0.38545000553131098</v>
      </c>
      <c r="Q1097">
        <v>4131</v>
      </c>
      <c r="R1097" s="52">
        <v>0.38749000430107122</v>
      </c>
    </row>
    <row r="1098" spans="1:19">
      <c r="A1098" t="s">
        <v>28</v>
      </c>
      <c r="B1098" t="s">
        <v>412</v>
      </c>
      <c r="C1098" t="s">
        <v>440</v>
      </c>
      <c r="D1098" t="s">
        <v>330</v>
      </c>
      <c r="E1098" t="s">
        <v>193</v>
      </c>
      <c r="F1098" t="s">
        <v>275</v>
      </c>
      <c r="G1098">
        <v>8</v>
      </c>
      <c r="H1098" t="s">
        <v>339</v>
      </c>
      <c r="I1098" t="s">
        <v>736</v>
      </c>
      <c r="J1098" t="s">
        <v>364</v>
      </c>
      <c r="K1098">
        <v>23</v>
      </c>
      <c r="L1098" s="52">
        <v>0.31080999970436102</v>
      </c>
      <c r="M1098" s="52">
        <v>0.62161999940872192</v>
      </c>
      <c r="N1098">
        <v>386</v>
      </c>
      <c r="O1098" s="52">
        <v>0.3509100079536438</v>
      </c>
      <c r="P1098" s="52">
        <v>0.57100999355316162</v>
      </c>
      <c r="Q1098">
        <v>4189</v>
      </c>
      <c r="R1098" s="52">
        <v>0.39293000102043152</v>
      </c>
      <c r="S1098" s="52">
        <v>0.64149999618530273</v>
      </c>
    </row>
    <row r="1099" spans="1:19">
      <c r="A1099" t="s">
        <v>28</v>
      </c>
      <c r="B1099" t="s">
        <v>412</v>
      </c>
      <c r="C1099" t="s">
        <v>440</v>
      </c>
      <c r="D1099" t="s">
        <v>330</v>
      </c>
      <c r="E1099" t="s">
        <v>193</v>
      </c>
      <c r="F1099" t="s">
        <v>275</v>
      </c>
      <c r="G1099">
        <v>8</v>
      </c>
      <c r="H1099" t="s">
        <v>339</v>
      </c>
      <c r="I1099" t="s">
        <v>736</v>
      </c>
      <c r="J1099" t="s">
        <v>365</v>
      </c>
      <c r="K1099">
        <v>10</v>
      </c>
      <c r="L1099" s="52">
        <v>0.1351400017738342</v>
      </c>
      <c r="M1099" s="52">
        <v>0.27026998996734619</v>
      </c>
      <c r="N1099">
        <v>143</v>
      </c>
      <c r="O1099" s="52">
        <v>0.12999999523162839</v>
      </c>
      <c r="P1099" s="52">
        <v>0.21153999865055079</v>
      </c>
      <c r="Q1099">
        <v>1316</v>
      </c>
      <c r="R1099" s="52">
        <v>0.1234399974346161</v>
      </c>
      <c r="S1099" s="52">
        <v>0.20152999460697171</v>
      </c>
    </row>
    <row r="1100" spans="1:19">
      <c r="A1100" t="s">
        <v>28</v>
      </c>
      <c r="B1100" t="s">
        <v>412</v>
      </c>
      <c r="C1100" t="s">
        <v>440</v>
      </c>
      <c r="D1100" t="s">
        <v>330</v>
      </c>
      <c r="E1100" t="s">
        <v>193</v>
      </c>
      <c r="F1100" t="s">
        <v>275</v>
      </c>
      <c r="G1100">
        <v>8</v>
      </c>
      <c r="H1100" t="s">
        <v>339</v>
      </c>
      <c r="I1100" t="s">
        <v>736</v>
      </c>
      <c r="J1100" t="s">
        <v>366</v>
      </c>
      <c r="K1100">
        <v>2</v>
      </c>
      <c r="L1100" s="52">
        <v>2.703000046312809E-2</v>
      </c>
      <c r="M1100" s="52">
        <v>5.404999852180481E-2</v>
      </c>
      <c r="N1100">
        <v>83</v>
      </c>
      <c r="O1100" s="52">
        <v>7.5450003147125244E-2</v>
      </c>
      <c r="P1100" s="52">
        <v>0.1227800026535988</v>
      </c>
      <c r="Q1100">
        <v>566</v>
      </c>
      <c r="R1100" s="52">
        <v>5.3089998662471771E-2</v>
      </c>
      <c r="S1100" s="52">
        <v>8.6680002510547638E-2</v>
      </c>
    </row>
    <row r="1101" spans="1:19">
      <c r="A1101" t="s">
        <v>28</v>
      </c>
      <c r="B1101" t="s">
        <v>412</v>
      </c>
      <c r="C1101" t="s">
        <v>440</v>
      </c>
      <c r="D1101" t="s">
        <v>330</v>
      </c>
      <c r="E1101" t="s">
        <v>193</v>
      </c>
      <c r="F1101" t="s">
        <v>275</v>
      </c>
      <c r="G1101">
        <v>8</v>
      </c>
      <c r="H1101" t="s">
        <v>339</v>
      </c>
      <c r="I1101" t="s">
        <v>736</v>
      </c>
      <c r="J1101" t="s">
        <v>367</v>
      </c>
      <c r="K1101">
        <v>2</v>
      </c>
      <c r="L1101" s="52">
        <v>2.703000046312809E-2</v>
      </c>
      <c r="M1101" s="52">
        <v>5.404999852180481E-2</v>
      </c>
      <c r="N1101">
        <v>50</v>
      </c>
      <c r="O1101" s="52">
        <v>4.544999822974205E-2</v>
      </c>
      <c r="P1101" s="52">
        <v>7.3959998786449432E-2</v>
      </c>
      <c r="Q1101">
        <v>367</v>
      </c>
      <c r="R1101" s="52">
        <v>3.4419998526573181E-2</v>
      </c>
      <c r="S1101" s="52">
        <v>5.6200001388788223E-2</v>
      </c>
    </row>
    <row r="1102" spans="1:19">
      <c r="A1102" t="s">
        <v>28</v>
      </c>
      <c r="B1102" t="s">
        <v>412</v>
      </c>
      <c r="C1102" t="s">
        <v>440</v>
      </c>
      <c r="D1102" t="s">
        <v>330</v>
      </c>
      <c r="E1102" t="s">
        <v>193</v>
      </c>
      <c r="F1102" t="s">
        <v>275</v>
      </c>
      <c r="G1102">
        <v>8</v>
      </c>
      <c r="H1102" t="s">
        <v>339</v>
      </c>
      <c r="I1102" t="s">
        <v>736</v>
      </c>
      <c r="J1102" t="s">
        <v>368</v>
      </c>
      <c r="K1102">
        <v>0</v>
      </c>
      <c r="L1102" s="52">
        <v>0</v>
      </c>
      <c r="M1102" s="52">
        <v>0</v>
      </c>
      <c r="N1102">
        <v>14</v>
      </c>
      <c r="O1102" s="52">
        <v>1.272999960929155E-2</v>
      </c>
      <c r="P1102" s="52">
        <v>2.0710000768303871E-2</v>
      </c>
      <c r="Q1102">
        <v>92</v>
      </c>
      <c r="R1102" s="52">
        <v>8.6300000548362732E-3</v>
      </c>
      <c r="S1102" s="52">
        <v>1.4089999720454219E-2</v>
      </c>
    </row>
    <row r="1103" spans="1:19">
      <c r="A1103" t="s">
        <v>28</v>
      </c>
      <c r="B1103" t="s">
        <v>412</v>
      </c>
      <c r="C1103" t="s">
        <v>440</v>
      </c>
      <c r="D1103" t="s">
        <v>330</v>
      </c>
      <c r="E1103" t="s">
        <v>193</v>
      </c>
      <c r="F1103" t="s">
        <v>275</v>
      </c>
      <c r="G1103">
        <v>8</v>
      </c>
      <c r="H1103" t="s">
        <v>339</v>
      </c>
      <c r="I1103" t="s">
        <v>307</v>
      </c>
      <c r="J1103" t="s">
        <v>329</v>
      </c>
      <c r="K1103">
        <v>72</v>
      </c>
      <c r="L1103" s="52">
        <v>0.97297000885009766</v>
      </c>
      <c r="N1103">
        <v>1091</v>
      </c>
      <c r="O1103" s="52">
        <v>0.99181997776031494</v>
      </c>
      <c r="Q1103">
        <v>10555</v>
      </c>
      <c r="R1103" s="52">
        <v>0.99005997180938721</v>
      </c>
    </row>
    <row r="1104" spans="1:19">
      <c r="A1104" t="s">
        <v>28</v>
      </c>
      <c r="B1104" t="s">
        <v>412</v>
      </c>
      <c r="C1104" t="s">
        <v>440</v>
      </c>
      <c r="D1104" t="s">
        <v>330</v>
      </c>
      <c r="E1104" t="s">
        <v>193</v>
      </c>
      <c r="F1104" t="s">
        <v>275</v>
      </c>
      <c r="G1104">
        <v>8</v>
      </c>
      <c r="H1104" t="s">
        <v>339</v>
      </c>
      <c r="I1104" t="s">
        <v>307</v>
      </c>
      <c r="J1104" t="s">
        <v>309</v>
      </c>
      <c r="K1104">
        <v>2</v>
      </c>
      <c r="L1104" s="52">
        <v>2.703000046312809E-2</v>
      </c>
      <c r="N1104">
        <v>9</v>
      </c>
      <c r="O1104" s="52">
        <v>8.1799998879432678E-3</v>
      </c>
      <c r="Q1104">
        <v>106</v>
      </c>
      <c r="R1104" s="52">
        <v>9.9400002509355545E-3</v>
      </c>
    </row>
    <row r="1105" spans="1:19">
      <c r="A1105" t="s">
        <v>28</v>
      </c>
      <c r="B1105" t="s">
        <v>412</v>
      </c>
      <c r="C1105" t="s">
        <v>440</v>
      </c>
      <c r="D1105" t="s">
        <v>330</v>
      </c>
      <c r="E1105" t="s">
        <v>193</v>
      </c>
      <c r="F1105" t="s">
        <v>275</v>
      </c>
      <c r="G1105">
        <v>8</v>
      </c>
      <c r="H1105" t="s">
        <v>339</v>
      </c>
      <c r="I1105" t="s">
        <v>737</v>
      </c>
      <c r="J1105" t="s">
        <v>310</v>
      </c>
      <c r="K1105">
        <v>17</v>
      </c>
      <c r="L1105" s="52">
        <v>0.22972999513149259</v>
      </c>
      <c r="N1105">
        <v>298</v>
      </c>
      <c r="O1105" s="52">
        <v>0.27090999484062189</v>
      </c>
      <c r="Q1105">
        <v>1888</v>
      </c>
      <c r="R1105" s="52">
        <v>0.17709000408649439</v>
      </c>
    </row>
    <row r="1106" spans="1:19">
      <c r="A1106" t="s">
        <v>28</v>
      </c>
      <c r="B1106" t="s">
        <v>412</v>
      </c>
      <c r="C1106" t="s">
        <v>440</v>
      </c>
      <c r="D1106" t="s">
        <v>330</v>
      </c>
      <c r="E1106" t="s">
        <v>193</v>
      </c>
      <c r="F1106" t="s">
        <v>275</v>
      </c>
      <c r="G1106">
        <v>8</v>
      </c>
      <c r="H1106" t="s">
        <v>339</v>
      </c>
      <c r="I1106" t="s">
        <v>737</v>
      </c>
      <c r="J1106" t="s">
        <v>16</v>
      </c>
      <c r="K1106">
        <v>18</v>
      </c>
      <c r="L1106" s="52">
        <v>0.24323999881744379</v>
      </c>
      <c r="N1106">
        <v>200</v>
      </c>
      <c r="O1106" s="52">
        <v>0.18182000517845151</v>
      </c>
      <c r="Q1106">
        <v>2164</v>
      </c>
      <c r="R1106" s="52">
        <v>0.2029799968004227</v>
      </c>
    </row>
    <row r="1107" spans="1:19">
      <c r="A1107" t="s">
        <v>28</v>
      </c>
      <c r="B1107" t="s">
        <v>412</v>
      </c>
      <c r="C1107" t="s">
        <v>440</v>
      </c>
      <c r="D1107" t="s">
        <v>330</v>
      </c>
      <c r="E1107" t="s">
        <v>193</v>
      </c>
      <c r="F1107" t="s">
        <v>275</v>
      </c>
      <c r="G1107">
        <v>8</v>
      </c>
      <c r="H1107" t="s">
        <v>339</v>
      </c>
      <c r="I1107" t="s">
        <v>737</v>
      </c>
      <c r="J1107" t="s">
        <v>17</v>
      </c>
      <c r="K1107">
        <v>10</v>
      </c>
      <c r="L1107" s="52">
        <v>0.1351400017738342</v>
      </c>
      <c r="N1107">
        <v>236</v>
      </c>
      <c r="O1107" s="52">
        <v>0.21455000340938571</v>
      </c>
      <c r="Q1107">
        <v>2220</v>
      </c>
      <c r="R1107" s="52">
        <v>0.20824000239372251</v>
      </c>
    </row>
    <row r="1108" spans="1:19">
      <c r="A1108" t="s">
        <v>28</v>
      </c>
      <c r="B1108" t="s">
        <v>412</v>
      </c>
      <c r="C1108" t="s">
        <v>440</v>
      </c>
      <c r="D1108" t="s">
        <v>330</v>
      </c>
      <c r="E1108" t="s">
        <v>193</v>
      </c>
      <c r="F1108" t="s">
        <v>275</v>
      </c>
      <c r="G1108">
        <v>8</v>
      </c>
      <c r="H1108" t="s">
        <v>339</v>
      </c>
      <c r="I1108" t="s">
        <v>737</v>
      </c>
      <c r="J1108" t="s">
        <v>18</v>
      </c>
      <c r="K1108">
        <v>16</v>
      </c>
      <c r="L1108" s="52">
        <v>0.2162200063467026</v>
      </c>
      <c r="N1108">
        <v>210</v>
      </c>
      <c r="O1108" s="52">
        <v>0.19090999662876129</v>
      </c>
      <c r="Q1108">
        <v>2174</v>
      </c>
      <c r="R1108" s="52">
        <v>0.20392000675201419</v>
      </c>
    </row>
    <row r="1109" spans="1:19">
      <c r="A1109" t="s">
        <v>28</v>
      </c>
      <c r="B1109" t="s">
        <v>412</v>
      </c>
      <c r="C1109" t="s">
        <v>440</v>
      </c>
      <c r="D1109" t="s">
        <v>330</v>
      </c>
      <c r="E1109" t="s">
        <v>193</v>
      </c>
      <c r="F1109" t="s">
        <v>275</v>
      </c>
      <c r="G1109">
        <v>8</v>
      </c>
      <c r="H1109" t="s">
        <v>339</v>
      </c>
      <c r="I1109" t="s">
        <v>737</v>
      </c>
      <c r="J1109" t="s">
        <v>311</v>
      </c>
      <c r="K1109">
        <v>13</v>
      </c>
      <c r="L1109" s="52">
        <v>0.17567999660968781</v>
      </c>
      <c r="N1109">
        <v>156</v>
      </c>
      <c r="O1109" s="52">
        <v>0.14181999862194061</v>
      </c>
      <c r="Q1109">
        <v>2215</v>
      </c>
      <c r="R1109" s="52">
        <v>0.20777000486850741</v>
      </c>
    </row>
    <row r="1110" spans="1:19">
      <c r="A1110" t="s">
        <v>28</v>
      </c>
      <c r="B1110" t="s">
        <v>412</v>
      </c>
      <c r="C1110" t="s">
        <v>440</v>
      </c>
      <c r="D1110" t="s">
        <v>330</v>
      </c>
      <c r="E1110" t="s">
        <v>193</v>
      </c>
      <c r="F1110" t="s">
        <v>275</v>
      </c>
      <c r="G1110">
        <v>8</v>
      </c>
      <c r="H1110" t="s">
        <v>339</v>
      </c>
      <c r="I1110" t="s">
        <v>312</v>
      </c>
      <c r="J1110" t="s">
        <v>313</v>
      </c>
      <c r="K1110">
        <v>41</v>
      </c>
      <c r="L1110" s="52">
        <v>0.5540500283241272</v>
      </c>
      <c r="M1110" s="52">
        <v>0.5540500283241272</v>
      </c>
      <c r="N1110">
        <v>621</v>
      </c>
      <c r="O1110" s="52">
        <v>0.56454998254776001</v>
      </c>
      <c r="P1110" s="52">
        <v>0.57340997457504272</v>
      </c>
      <c r="Q1110">
        <v>6420</v>
      </c>
      <c r="R1110" s="52">
        <v>0.60219001770019531</v>
      </c>
      <c r="S1110" s="52">
        <v>0.61465001106262207</v>
      </c>
    </row>
    <row r="1111" spans="1:19">
      <c r="A1111" t="s">
        <v>28</v>
      </c>
      <c r="B1111" t="s">
        <v>412</v>
      </c>
      <c r="C1111" t="s">
        <v>440</v>
      </c>
      <c r="D1111" t="s">
        <v>330</v>
      </c>
      <c r="E1111" t="s">
        <v>193</v>
      </c>
      <c r="F1111" t="s">
        <v>275</v>
      </c>
      <c r="G1111">
        <v>8</v>
      </c>
      <c r="H1111" t="s">
        <v>339</v>
      </c>
      <c r="I1111" t="s">
        <v>312</v>
      </c>
      <c r="J1111" t="s">
        <v>314</v>
      </c>
      <c r="K1111">
        <v>9</v>
      </c>
      <c r="L1111" s="52">
        <v>0.1216199994087219</v>
      </c>
      <c r="M1111" s="52">
        <v>0.1216199994087219</v>
      </c>
      <c r="N1111">
        <v>172</v>
      </c>
      <c r="O1111" s="52">
        <v>0.15636000037193301</v>
      </c>
      <c r="P1111" s="52">
        <v>0.15882000327110291</v>
      </c>
      <c r="Q1111">
        <v>1473</v>
      </c>
      <c r="R1111" s="52">
        <v>0.13817000389099121</v>
      </c>
      <c r="S1111" s="52">
        <v>0.14101999998092651</v>
      </c>
    </row>
    <row r="1112" spans="1:19">
      <c r="A1112" t="s">
        <v>28</v>
      </c>
      <c r="B1112" t="s">
        <v>412</v>
      </c>
      <c r="C1112" t="s">
        <v>440</v>
      </c>
      <c r="D1112" t="s">
        <v>330</v>
      </c>
      <c r="E1112" t="s">
        <v>193</v>
      </c>
      <c r="F1112" t="s">
        <v>275</v>
      </c>
      <c r="G1112">
        <v>8</v>
      </c>
      <c r="H1112" t="s">
        <v>339</v>
      </c>
      <c r="I1112" t="s">
        <v>312</v>
      </c>
      <c r="J1112" t="s">
        <v>315</v>
      </c>
      <c r="K1112">
        <v>14</v>
      </c>
      <c r="L1112" s="52">
        <v>0.18919000029563901</v>
      </c>
      <c r="M1112" s="52">
        <v>0.18919000029563901</v>
      </c>
      <c r="N1112">
        <v>168</v>
      </c>
      <c r="O1112" s="52">
        <v>0.1527300029993057</v>
      </c>
      <c r="P1112" s="52">
        <v>0.15512000024318701</v>
      </c>
      <c r="Q1112">
        <v>1374</v>
      </c>
      <c r="R1112" s="52">
        <v>0.12887999415397641</v>
      </c>
      <c r="S1112" s="52">
        <v>0.13154999911785131</v>
      </c>
    </row>
    <row r="1113" spans="1:19">
      <c r="A1113" t="s">
        <v>28</v>
      </c>
      <c r="B1113" t="s">
        <v>412</v>
      </c>
      <c r="C1113" t="s">
        <v>440</v>
      </c>
      <c r="D1113" t="s">
        <v>330</v>
      </c>
      <c r="E1113" t="s">
        <v>193</v>
      </c>
      <c r="F1113" t="s">
        <v>275</v>
      </c>
      <c r="G1113">
        <v>8</v>
      </c>
      <c r="H1113" t="s">
        <v>339</v>
      </c>
      <c r="I1113" t="s">
        <v>312</v>
      </c>
      <c r="J1113" t="s">
        <v>373</v>
      </c>
      <c r="K1113">
        <v>0</v>
      </c>
      <c r="L1113" s="52">
        <v>0</v>
      </c>
      <c r="N1113">
        <v>17</v>
      </c>
      <c r="O1113" s="52">
        <v>1.544999983161688E-2</v>
      </c>
      <c r="Q1113">
        <v>216</v>
      </c>
      <c r="R1113" s="52">
        <v>2.0260000601410869E-2</v>
      </c>
    </row>
    <row r="1114" spans="1:19">
      <c r="A1114" t="s">
        <v>28</v>
      </c>
      <c r="B1114" t="s">
        <v>412</v>
      </c>
      <c r="C1114" t="s">
        <v>440</v>
      </c>
      <c r="D1114" t="s">
        <v>330</v>
      </c>
      <c r="E1114" t="s">
        <v>193</v>
      </c>
      <c r="F1114" t="s">
        <v>275</v>
      </c>
      <c r="G1114">
        <v>8</v>
      </c>
      <c r="H1114" t="s">
        <v>339</v>
      </c>
      <c r="I1114" t="s">
        <v>312</v>
      </c>
      <c r="J1114" t="s">
        <v>316</v>
      </c>
      <c r="K1114">
        <v>10</v>
      </c>
      <c r="L1114" s="52">
        <v>0.1351400017738342</v>
      </c>
      <c r="M1114" s="52">
        <v>0.1351400017738342</v>
      </c>
      <c r="N1114">
        <v>122</v>
      </c>
      <c r="O1114" s="52">
        <v>0.11090999841690059</v>
      </c>
      <c r="P1114" s="52">
        <v>0.1126499995589256</v>
      </c>
      <c r="Q1114">
        <v>1178</v>
      </c>
      <c r="R1114" s="52">
        <v>0.1105000004172325</v>
      </c>
      <c r="S1114" s="52">
        <v>0.1127799972891808</v>
      </c>
    </row>
    <row r="1115" spans="1:19">
      <c r="A1115" t="s">
        <v>28</v>
      </c>
      <c r="B1115" t="s">
        <v>412</v>
      </c>
      <c r="C1115" t="s">
        <v>440</v>
      </c>
      <c r="D1115" t="s">
        <v>330</v>
      </c>
      <c r="E1115" t="s">
        <v>69</v>
      </c>
      <c r="F1115" t="s">
        <v>70</v>
      </c>
      <c r="G1115">
        <v>5</v>
      </c>
      <c r="H1115" t="s">
        <v>340</v>
      </c>
      <c r="I1115" t="s">
        <v>326</v>
      </c>
      <c r="J1115" t="s">
        <v>289</v>
      </c>
      <c r="K1115">
        <v>2</v>
      </c>
      <c r="L1115" s="52">
        <v>4.1669998317956917E-2</v>
      </c>
      <c r="N1115">
        <v>6</v>
      </c>
      <c r="O1115" s="52">
        <v>1.169999968260527E-2</v>
      </c>
      <c r="Q1115">
        <v>78</v>
      </c>
      <c r="R1115" s="52">
        <v>7.3199998587369919E-3</v>
      </c>
    </row>
    <row r="1116" spans="1:19">
      <c r="A1116" t="s">
        <v>28</v>
      </c>
      <c r="B1116" t="s">
        <v>412</v>
      </c>
      <c r="C1116" t="s">
        <v>440</v>
      </c>
      <c r="D1116" t="s">
        <v>330</v>
      </c>
      <c r="E1116" t="s">
        <v>69</v>
      </c>
      <c r="F1116" t="s">
        <v>70</v>
      </c>
      <c r="G1116">
        <v>5</v>
      </c>
      <c r="H1116" t="s">
        <v>340</v>
      </c>
      <c r="I1116" t="s">
        <v>326</v>
      </c>
      <c r="J1116" t="s">
        <v>290</v>
      </c>
      <c r="K1116">
        <v>0</v>
      </c>
      <c r="L1116" s="52">
        <v>0</v>
      </c>
      <c r="N1116">
        <v>21</v>
      </c>
      <c r="O1116" s="52">
        <v>4.0940001606941223E-2</v>
      </c>
      <c r="Q1116">
        <v>542</v>
      </c>
      <c r="R1116" s="52">
        <v>5.0840001553297043E-2</v>
      </c>
    </row>
    <row r="1117" spans="1:19">
      <c r="A1117" t="s">
        <v>28</v>
      </c>
      <c r="B1117" t="s">
        <v>412</v>
      </c>
      <c r="C1117" t="s">
        <v>440</v>
      </c>
      <c r="D1117" t="s">
        <v>330</v>
      </c>
      <c r="E1117" t="s">
        <v>69</v>
      </c>
      <c r="F1117" t="s">
        <v>70</v>
      </c>
      <c r="G1117">
        <v>5</v>
      </c>
      <c r="H1117" t="s">
        <v>340</v>
      </c>
      <c r="I1117" t="s">
        <v>326</v>
      </c>
      <c r="J1117" t="s">
        <v>291</v>
      </c>
      <c r="K1117">
        <v>6</v>
      </c>
      <c r="L1117" s="52">
        <v>0.125</v>
      </c>
      <c r="N1117">
        <v>56</v>
      </c>
      <c r="O1117" s="52">
        <v>0.1091599985957146</v>
      </c>
      <c r="Q1117">
        <v>1332</v>
      </c>
      <c r="R1117" s="52">
        <v>0.124940000474453</v>
      </c>
    </row>
    <row r="1118" spans="1:19">
      <c r="A1118" t="s">
        <v>28</v>
      </c>
      <c r="B1118" t="s">
        <v>412</v>
      </c>
      <c r="C1118" t="s">
        <v>440</v>
      </c>
      <c r="D1118" t="s">
        <v>330</v>
      </c>
      <c r="E1118" t="s">
        <v>69</v>
      </c>
      <c r="F1118" t="s">
        <v>70</v>
      </c>
      <c r="G1118">
        <v>5</v>
      </c>
      <c r="H1118" t="s">
        <v>340</v>
      </c>
      <c r="I1118" t="s">
        <v>326</v>
      </c>
      <c r="J1118" t="s">
        <v>292</v>
      </c>
      <c r="K1118">
        <v>11</v>
      </c>
      <c r="L1118" s="52">
        <v>0.2291699945926666</v>
      </c>
      <c r="N1118">
        <v>80</v>
      </c>
      <c r="O1118" s="52">
        <v>0.15594999492168429</v>
      </c>
      <c r="Q1118">
        <v>2022</v>
      </c>
      <c r="R1118" s="52">
        <v>0.18965999782085419</v>
      </c>
    </row>
    <row r="1119" spans="1:19">
      <c r="A1119" t="s">
        <v>28</v>
      </c>
      <c r="B1119" t="s">
        <v>412</v>
      </c>
      <c r="C1119" t="s">
        <v>440</v>
      </c>
      <c r="D1119" t="s">
        <v>330</v>
      </c>
      <c r="E1119" t="s">
        <v>69</v>
      </c>
      <c r="F1119" t="s">
        <v>70</v>
      </c>
      <c r="G1119">
        <v>5</v>
      </c>
      <c r="H1119" t="s">
        <v>340</v>
      </c>
      <c r="I1119" t="s">
        <v>326</v>
      </c>
      <c r="J1119" t="s">
        <v>293</v>
      </c>
      <c r="K1119">
        <v>9</v>
      </c>
      <c r="L1119" s="52">
        <v>0.1875</v>
      </c>
      <c r="N1119">
        <v>90</v>
      </c>
      <c r="O1119" s="52">
        <v>0.17543999850749969</v>
      </c>
      <c r="Q1119">
        <v>1958</v>
      </c>
      <c r="R1119" s="52">
        <v>0.18366000056266779</v>
      </c>
    </row>
    <row r="1120" spans="1:19">
      <c r="A1120" t="s">
        <v>28</v>
      </c>
      <c r="B1120" t="s">
        <v>412</v>
      </c>
      <c r="C1120" t="s">
        <v>440</v>
      </c>
      <c r="D1120" t="s">
        <v>330</v>
      </c>
      <c r="E1120" t="s">
        <v>69</v>
      </c>
      <c r="F1120" t="s">
        <v>70</v>
      </c>
      <c r="G1120">
        <v>5</v>
      </c>
      <c r="H1120" t="s">
        <v>340</v>
      </c>
      <c r="I1120" t="s">
        <v>326</v>
      </c>
      <c r="J1120" t="s">
        <v>294</v>
      </c>
      <c r="K1120">
        <v>11</v>
      </c>
      <c r="L1120" s="52">
        <v>0.2291699945926666</v>
      </c>
      <c r="N1120">
        <v>147</v>
      </c>
      <c r="O1120" s="52">
        <v>0.28654998540878301</v>
      </c>
      <c r="Q1120">
        <v>2528</v>
      </c>
      <c r="R1120" s="52">
        <v>0.2371300011873245</v>
      </c>
    </row>
    <row r="1121" spans="1:19">
      <c r="A1121" t="s">
        <v>28</v>
      </c>
      <c r="B1121" t="s">
        <v>412</v>
      </c>
      <c r="C1121" t="s">
        <v>440</v>
      </c>
      <c r="D1121" t="s">
        <v>330</v>
      </c>
      <c r="E1121" t="s">
        <v>69</v>
      </c>
      <c r="F1121" t="s">
        <v>70</v>
      </c>
      <c r="G1121">
        <v>5</v>
      </c>
      <c r="H1121" t="s">
        <v>340</v>
      </c>
      <c r="I1121" t="s">
        <v>326</v>
      </c>
      <c r="J1121" t="s">
        <v>295</v>
      </c>
      <c r="K1121">
        <v>9</v>
      </c>
      <c r="L1121" s="52">
        <v>0.1875</v>
      </c>
      <c r="N1121">
        <v>113</v>
      </c>
      <c r="O1121" s="52">
        <v>0.2202699929475784</v>
      </c>
      <c r="Q1121">
        <v>2201</v>
      </c>
      <c r="R1121" s="52">
        <v>0.20645000040531161</v>
      </c>
    </row>
    <row r="1122" spans="1:19">
      <c r="A1122" t="s">
        <v>28</v>
      </c>
      <c r="B1122" t="s">
        <v>412</v>
      </c>
      <c r="C1122" t="s">
        <v>440</v>
      </c>
      <c r="D1122" t="s">
        <v>330</v>
      </c>
      <c r="E1122" t="s">
        <v>69</v>
      </c>
      <c r="F1122" t="s">
        <v>70</v>
      </c>
      <c r="G1122">
        <v>5</v>
      </c>
      <c r="H1122" t="s">
        <v>340</v>
      </c>
      <c r="I1122" t="s">
        <v>359</v>
      </c>
      <c r="J1122" t="s">
        <v>14</v>
      </c>
      <c r="K1122">
        <v>33</v>
      </c>
      <c r="L1122" s="52">
        <v>0.6875</v>
      </c>
      <c r="M1122" s="52">
        <v>0.73333001136779785</v>
      </c>
      <c r="N1122">
        <v>343</v>
      </c>
      <c r="O1122" s="52">
        <v>0.66861999034881592</v>
      </c>
      <c r="P1122" s="52">
        <v>0.68875998258590698</v>
      </c>
      <c r="Q1122">
        <v>7648</v>
      </c>
      <c r="R1122" s="52">
        <v>0.71737998723983765</v>
      </c>
      <c r="S1122" s="52">
        <v>0.73221999406814575</v>
      </c>
    </row>
    <row r="1123" spans="1:19">
      <c r="A1123" t="s">
        <v>28</v>
      </c>
      <c r="B1123" t="s">
        <v>412</v>
      </c>
      <c r="C1123" t="s">
        <v>440</v>
      </c>
      <c r="D1123" t="s">
        <v>330</v>
      </c>
      <c r="E1123" t="s">
        <v>69</v>
      </c>
      <c r="F1123" t="s">
        <v>70</v>
      </c>
      <c r="G1123">
        <v>5</v>
      </c>
      <c r="H1123" t="s">
        <v>340</v>
      </c>
      <c r="I1123" t="s">
        <v>359</v>
      </c>
      <c r="J1123" t="s">
        <v>15</v>
      </c>
      <c r="K1123">
        <v>7</v>
      </c>
      <c r="L1123" s="52">
        <v>0.1458300054073334</v>
      </c>
      <c r="M1123" s="52">
        <v>0.15556000173091891</v>
      </c>
      <c r="N1123">
        <v>96</v>
      </c>
      <c r="O1123" s="52">
        <v>0.18713000416755679</v>
      </c>
      <c r="P1123" s="52">
        <v>0.19277000427246091</v>
      </c>
      <c r="Q1123">
        <v>1582</v>
      </c>
      <c r="R1123" s="52">
        <v>0.14838999509811401</v>
      </c>
      <c r="S1123" s="52">
        <v>0.1514600068330765</v>
      </c>
    </row>
    <row r="1124" spans="1:19">
      <c r="A1124" t="s">
        <v>28</v>
      </c>
      <c r="B1124" t="s">
        <v>412</v>
      </c>
      <c r="C1124" t="s">
        <v>440</v>
      </c>
      <c r="D1124" t="s">
        <v>330</v>
      </c>
      <c r="E1124" t="s">
        <v>69</v>
      </c>
      <c r="F1124" t="s">
        <v>70</v>
      </c>
      <c r="G1124">
        <v>5</v>
      </c>
      <c r="H1124" t="s">
        <v>340</v>
      </c>
      <c r="I1124" t="s">
        <v>359</v>
      </c>
      <c r="J1124" t="s">
        <v>317</v>
      </c>
      <c r="K1124">
        <v>5</v>
      </c>
      <c r="L1124" s="52">
        <v>0.1041700020432472</v>
      </c>
      <c r="M1124" s="52">
        <v>0.1111100018024445</v>
      </c>
      <c r="N1124">
        <v>59</v>
      </c>
      <c r="O1124" s="52">
        <v>0.1150100007653236</v>
      </c>
      <c r="P1124" s="52">
        <v>0.1184699982404709</v>
      </c>
      <c r="Q1124">
        <v>1215</v>
      </c>
      <c r="R1124" s="52">
        <v>0.1139699965715408</v>
      </c>
      <c r="S1124" s="52">
        <v>0.1163199990987778</v>
      </c>
    </row>
    <row r="1125" spans="1:19">
      <c r="A1125" t="s">
        <v>28</v>
      </c>
      <c r="B1125" t="s">
        <v>412</v>
      </c>
      <c r="C1125" t="s">
        <v>440</v>
      </c>
      <c r="D1125" t="s">
        <v>330</v>
      </c>
      <c r="E1125" t="s">
        <v>69</v>
      </c>
      <c r="F1125" t="s">
        <v>70</v>
      </c>
      <c r="G1125">
        <v>5</v>
      </c>
      <c r="H1125" t="s">
        <v>340</v>
      </c>
      <c r="I1125" t="s">
        <v>359</v>
      </c>
      <c r="J1125" t="s">
        <v>270</v>
      </c>
      <c r="K1125">
        <v>3</v>
      </c>
      <c r="L1125" s="52">
        <v>6.25E-2</v>
      </c>
      <c r="N1125">
        <v>15</v>
      </c>
      <c r="O1125" s="52">
        <v>2.9239999130368229E-2</v>
      </c>
      <c r="Q1125">
        <v>216</v>
      </c>
      <c r="R1125" s="52">
        <v>2.0260000601410869E-2</v>
      </c>
    </row>
    <row r="1126" spans="1:19">
      <c r="A1126" t="s">
        <v>28</v>
      </c>
      <c r="B1126" t="s">
        <v>412</v>
      </c>
      <c r="C1126" t="s">
        <v>440</v>
      </c>
      <c r="D1126" t="s">
        <v>330</v>
      </c>
      <c r="E1126" t="s">
        <v>69</v>
      </c>
      <c r="F1126" t="s">
        <v>70</v>
      </c>
      <c r="G1126">
        <v>5</v>
      </c>
      <c r="H1126" t="s">
        <v>340</v>
      </c>
      <c r="I1126" t="s">
        <v>325</v>
      </c>
      <c r="J1126" t="s">
        <v>302</v>
      </c>
      <c r="K1126">
        <v>20</v>
      </c>
      <c r="L1126" s="52">
        <v>0.41666999459266663</v>
      </c>
      <c r="N1126">
        <v>163</v>
      </c>
      <c r="O1126" s="52">
        <v>0.31773999333381647</v>
      </c>
      <c r="Q1126">
        <v>3494</v>
      </c>
      <c r="R1126" s="52">
        <v>0.32774001359939581</v>
      </c>
    </row>
    <row r="1127" spans="1:19">
      <c r="A1127" t="s">
        <v>28</v>
      </c>
      <c r="B1127" t="s">
        <v>412</v>
      </c>
      <c r="C1127" t="s">
        <v>440</v>
      </c>
      <c r="D1127" t="s">
        <v>330</v>
      </c>
      <c r="E1127" t="s">
        <v>69</v>
      </c>
      <c r="F1127" t="s">
        <v>70</v>
      </c>
      <c r="G1127">
        <v>5</v>
      </c>
      <c r="H1127" t="s">
        <v>340</v>
      </c>
      <c r="I1127" t="s">
        <v>325</v>
      </c>
      <c r="J1127" t="s">
        <v>303</v>
      </c>
      <c r="K1127">
        <v>15</v>
      </c>
      <c r="L1127" s="52">
        <v>0.3125</v>
      </c>
      <c r="N1127">
        <v>180</v>
      </c>
      <c r="O1127" s="52">
        <v>0.35087999701499939</v>
      </c>
      <c r="Q1127">
        <v>3387</v>
      </c>
      <c r="R1127" s="52">
        <v>0.31769999861717219</v>
      </c>
    </row>
    <row r="1128" spans="1:19">
      <c r="A1128" t="s">
        <v>28</v>
      </c>
      <c r="B1128" t="s">
        <v>412</v>
      </c>
      <c r="C1128" t="s">
        <v>440</v>
      </c>
      <c r="D1128" t="s">
        <v>330</v>
      </c>
      <c r="E1128" t="s">
        <v>69</v>
      </c>
      <c r="F1128" t="s">
        <v>70</v>
      </c>
      <c r="G1128">
        <v>5</v>
      </c>
      <c r="H1128" t="s">
        <v>340</v>
      </c>
      <c r="I1128" t="s">
        <v>325</v>
      </c>
      <c r="J1128" t="s">
        <v>304</v>
      </c>
      <c r="K1128">
        <v>13</v>
      </c>
      <c r="L1128" s="52">
        <v>0.27083000540733337</v>
      </c>
      <c r="N1128">
        <v>170</v>
      </c>
      <c r="O1128" s="52">
        <v>0.33138000965118408</v>
      </c>
      <c r="Q1128">
        <v>3780</v>
      </c>
      <c r="R1128" s="52">
        <v>0.35455998778343201</v>
      </c>
    </row>
    <row r="1129" spans="1:19">
      <c r="A1129" t="s">
        <v>28</v>
      </c>
      <c r="B1129" t="s">
        <v>412</v>
      </c>
      <c r="C1129" t="s">
        <v>440</v>
      </c>
      <c r="D1129" t="s">
        <v>330</v>
      </c>
      <c r="E1129" t="s">
        <v>69</v>
      </c>
      <c r="F1129" t="s">
        <v>70</v>
      </c>
      <c r="G1129">
        <v>5</v>
      </c>
      <c r="H1129" t="s">
        <v>340</v>
      </c>
      <c r="I1129" t="s">
        <v>349</v>
      </c>
      <c r="J1129" t="s">
        <v>350</v>
      </c>
      <c r="K1129">
        <v>2</v>
      </c>
      <c r="L1129" s="52">
        <v>4.1669998317956917E-2</v>
      </c>
      <c r="M1129" s="52">
        <v>4.3480001389980323E-2</v>
      </c>
      <c r="N1129">
        <v>33</v>
      </c>
      <c r="O1129" s="52">
        <v>6.4329996705055237E-2</v>
      </c>
      <c r="P1129" s="52">
        <v>6.9920003414154053E-2</v>
      </c>
      <c r="Q1129">
        <v>745</v>
      </c>
      <c r="R1129" s="52">
        <v>6.9880001246929169E-2</v>
      </c>
      <c r="S1129" s="52">
        <v>8.060000091791153E-2</v>
      </c>
    </row>
    <row r="1130" spans="1:19">
      <c r="A1130" t="s">
        <v>28</v>
      </c>
      <c r="B1130" t="s">
        <v>412</v>
      </c>
      <c r="C1130" t="s">
        <v>440</v>
      </c>
      <c r="D1130" t="s">
        <v>330</v>
      </c>
      <c r="E1130" t="s">
        <v>69</v>
      </c>
      <c r="F1130" t="s">
        <v>70</v>
      </c>
      <c r="G1130">
        <v>5</v>
      </c>
      <c r="H1130" t="s">
        <v>340</v>
      </c>
      <c r="I1130" t="s">
        <v>349</v>
      </c>
      <c r="J1130" t="s">
        <v>351</v>
      </c>
      <c r="K1130">
        <v>35</v>
      </c>
      <c r="L1130" s="52">
        <v>0.72917002439498901</v>
      </c>
      <c r="M1130" s="52">
        <v>0.76086997985839844</v>
      </c>
      <c r="N1130">
        <v>318</v>
      </c>
      <c r="O1130" s="52">
        <v>0.61988002061843872</v>
      </c>
      <c r="P1130" s="52">
        <v>0.67373001575469971</v>
      </c>
      <c r="Q1130">
        <v>5882</v>
      </c>
      <c r="R1130" s="52">
        <v>0.55172997713088989</v>
      </c>
      <c r="S1130" s="52">
        <v>0.63637000322341919</v>
      </c>
    </row>
    <row r="1131" spans="1:19">
      <c r="A1131" t="s">
        <v>28</v>
      </c>
      <c r="B1131" t="s">
        <v>412</v>
      </c>
      <c r="C1131" t="s">
        <v>440</v>
      </c>
      <c r="D1131" t="s">
        <v>330</v>
      </c>
      <c r="E1131" t="s">
        <v>69</v>
      </c>
      <c r="F1131" t="s">
        <v>70</v>
      </c>
      <c r="G1131">
        <v>5</v>
      </c>
      <c r="H1131" t="s">
        <v>340</v>
      </c>
      <c r="I1131" t="s">
        <v>349</v>
      </c>
      <c r="J1131" t="s">
        <v>352</v>
      </c>
      <c r="K1131">
        <v>0</v>
      </c>
      <c r="L1131" s="52">
        <v>0</v>
      </c>
      <c r="M1131" s="52">
        <v>0</v>
      </c>
      <c r="N1131">
        <v>0</v>
      </c>
      <c r="O1131" s="52">
        <v>0</v>
      </c>
      <c r="P1131" s="52">
        <v>0</v>
      </c>
      <c r="Q1131">
        <v>19</v>
      </c>
      <c r="R1131" s="52">
        <v>1.780000049620867E-3</v>
      </c>
      <c r="S1131" s="52">
        <v>2.0600000862032179E-3</v>
      </c>
    </row>
    <row r="1132" spans="1:19">
      <c r="A1132" t="s">
        <v>28</v>
      </c>
      <c r="B1132" t="s">
        <v>412</v>
      </c>
      <c r="C1132" t="s">
        <v>440</v>
      </c>
      <c r="D1132" t="s">
        <v>330</v>
      </c>
      <c r="E1132" t="s">
        <v>69</v>
      </c>
      <c r="F1132" t="s">
        <v>70</v>
      </c>
      <c r="G1132">
        <v>5</v>
      </c>
      <c r="H1132" t="s">
        <v>340</v>
      </c>
      <c r="I1132" t="s">
        <v>349</v>
      </c>
      <c r="J1132" t="s">
        <v>353</v>
      </c>
      <c r="K1132">
        <v>9</v>
      </c>
      <c r="L1132" s="52">
        <v>0.1875</v>
      </c>
      <c r="M1132" s="52">
        <v>0.19564999639987951</v>
      </c>
      <c r="N1132">
        <v>121</v>
      </c>
      <c r="O1132" s="52">
        <v>0.23587000370025629</v>
      </c>
      <c r="P1132" s="52">
        <v>0.25635999441146851</v>
      </c>
      <c r="Q1132">
        <v>2597</v>
      </c>
      <c r="R1132" s="52">
        <v>0.24359999597072601</v>
      </c>
      <c r="S1132" s="52">
        <v>0.2809700071811676</v>
      </c>
    </row>
    <row r="1133" spans="1:19">
      <c r="A1133" t="s">
        <v>28</v>
      </c>
      <c r="B1133" t="s">
        <v>412</v>
      </c>
      <c r="C1133" t="s">
        <v>440</v>
      </c>
      <c r="D1133" t="s">
        <v>330</v>
      </c>
      <c r="E1133" t="s">
        <v>69</v>
      </c>
      <c r="F1133" t="s">
        <v>70</v>
      </c>
      <c r="G1133">
        <v>5</v>
      </c>
      <c r="H1133" t="s">
        <v>340</v>
      </c>
      <c r="I1133" t="s">
        <v>349</v>
      </c>
      <c r="J1133" t="s">
        <v>355</v>
      </c>
      <c r="K1133">
        <v>2</v>
      </c>
      <c r="L1133" s="52">
        <v>4.1669998317956917E-2</v>
      </c>
      <c r="N1133">
        <v>41</v>
      </c>
      <c r="O1133" s="52">
        <v>7.9920001327991486E-2</v>
      </c>
      <c r="Q1133">
        <v>1418</v>
      </c>
      <c r="R1133" s="52">
        <v>0.13300999999046331</v>
      </c>
    </row>
    <row r="1134" spans="1:19">
      <c r="A1134" t="s">
        <v>28</v>
      </c>
      <c r="B1134" t="s">
        <v>412</v>
      </c>
      <c r="C1134" t="s">
        <v>440</v>
      </c>
      <c r="D1134" t="s">
        <v>330</v>
      </c>
      <c r="E1134" t="s">
        <v>69</v>
      </c>
      <c r="F1134" t="s">
        <v>70</v>
      </c>
      <c r="G1134">
        <v>5</v>
      </c>
      <c r="H1134" t="s">
        <v>340</v>
      </c>
      <c r="I1134" t="s">
        <v>734</v>
      </c>
      <c r="J1134" t="s">
        <v>299</v>
      </c>
      <c r="K1134">
        <v>2</v>
      </c>
      <c r="L1134" s="52">
        <v>4.1669998317956917E-2</v>
      </c>
      <c r="M1134" s="52">
        <v>4.544999822974205E-2</v>
      </c>
      <c r="N1134">
        <v>6</v>
      </c>
      <c r="O1134" s="52">
        <v>1.169999968260527E-2</v>
      </c>
      <c r="P1134" s="52">
        <v>1.205000001937151E-2</v>
      </c>
      <c r="Q1134">
        <v>463</v>
      </c>
      <c r="R1134" s="52">
        <v>4.343000054359436E-2</v>
      </c>
      <c r="S1134" s="52">
        <v>4.6239998191595078E-2</v>
      </c>
    </row>
    <row r="1135" spans="1:19">
      <c r="A1135" t="s">
        <v>28</v>
      </c>
      <c r="B1135" t="s">
        <v>412</v>
      </c>
      <c r="C1135" t="s">
        <v>440</v>
      </c>
      <c r="D1135" t="s">
        <v>330</v>
      </c>
      <c r="E1135" t="s">
        <v>69</v>
      </c>
      <c r="F1135" t="s">
        <v>70</v>
      </c>
      <c r="G1135">
        <v>5</v>
      </c>
      <c r="H1135" t="s">
        <v>340</v>
      </c>
      <c r="I1135" t="s">
        <v>734</v>
      </c>
      <c r="J1135" t="s">
        <v>300</v>
      </c>
      <c r="K1135">
        <v>2</v>
      </c>
      <c r="L1135" s="52">
        <v>4.1669998317956917E-2</v>
      </c>
      <c r="M1135" s="52">
        <v>4.544999822974205E-2</v>
      </c>
      <c r="N1135">
        <v>9</v>
      </c>
      <c r="O1135" s="52">
        <v>1.7540000379085541E-2</v>
      </c>
      <c r="P1135" s="52">
        <v>1.806999929249287E-2</v>
      </c>
      <c r="Q1135">
        <v>331</v>
      </c>
      <c r="R1135" s="52">
        <v>3.1050000339746479E-2</v>
      </c>
      <c r="S1135" s="52">
        <v>3.3059999346733093E-2</v>
      </c>
    </row>
    <row r="1136" spans="1:19">
      <c r="A1136" t="s">
        <v>28</v>
      </c>
      <c r="B1136" t="s">
        <v>412</v>
      </c>
      <c r="C1136" t="s">
        <v>440</v>
      </c>
      <c r="D1136" t="s">
        <v>330</v>
      </c>
      <c r="E1136" t="s">
        <v>69</v>
      </c>
      <c r="F1136" t="s">
        <v>70</v>
      </c>
      <c r="G1136">
        <v>5</v>
      </c>
      <c r="H1136" t="s">
        <v>340</v>
      </c>
      <c r="I1136" t="s">
        <v>734</v>
      </c>
      <c r="J1136" t="s">
        <v>269</v>
      </c>
      <c r="K1136">
        <v>0</v>
      </c>
      <c r="L1136" s="52">
        <v>0</v>
      </c>
      <c r="M1136" s="52">
        <v>0</v>
      </c>
      <c r="N1136">
        <v>6</v>
      </c>
      <c r="O1136" s="52">
        <v>1.169999968260527E-2</v>
      </c>
      <c r="P1136" s="52">
        <v>1.205000001937151E-2</v>
      </c>
      <c r="Q1136">
        <v>91</v>
      </c>
      <c r="R1136" s="52">
        <v>8.5399998351931572E-3</v>
      </c>
      <c r="S1136" s="52">
        <v>9.089999832212925E-3</v>
      </c>
    </row>
    <row r="1137" spans="1:19">
      <c r="A1137" t="s">
        <v>28</v>
      </c>
      <c r="B1137" t="s">
        <v>412</v>
      </c>
      <c r="C1137" t="s">
        <v>440</v>
      </c>
      <c r="D1137" t="s">
        <v>330</v>
      </c>
      <c r="E1137" t="s">
        <v>69</v>
      </c>
      <c r="F1137" t="s">
        <v>70</v>
      </c>
      <c r="G1137">
        <v>5</v>
      </c>
      <c r="H1137" t="s">
        <v>340</v>
      </c>
      <c r="I1137" t="s">
        <v>734</v>
      </c>
      <c r="J1137" t="s">
        <v>301</v>
      </c>
      <c r="K1137">
        <v>0</v>
      </c>
      <c r="L1137" s="52">
        <v>0</v>
      </c>
      <c r="M1137" s="52">
        <v>0</v>
      </c>
      <c r="N1137">
        <v>2</v>
      </c>
      <c r="O1137" s="52">
        <v>3.899999894201756E-3</v>
      </c>
      <c r="P1137" s="52">
        <v>4.0199998766183853E-3</v>
      </c>
      <c r="Q1137">
        <v>215</v>
      </c>
      <c r="R1137" s="52">
        <v>2.0169999450445179E-2</v>
      </c>
      <c r="S1137" s="52">
        <v>2.1469999104738239E-2</v>
      </c>
    </row>
    <row r="1138" spans="1:19">
      <c r="A1138" t="s">
        <v>28</v>
      </c>
      <c r="B1138" t="s">
        <v>412</v>
      </c>
      <c r="C1138" t="s">
        <v>440</v>
      </c>
      <c r="D1138" t="s">
        <v>330</v>
      </c>
      <c r="E1138" t="s">
        <v>69</v>
      </c>
      <c r="F1138" t="s">
        <v>70</v>
      </c>
      <c r="G1138">
        <v>5</v>
      </c>
      <c r="H1138" t="s">
        <v>340</v>
      </c>
      <c r="I1138" t="s">
        <v>734</v>
      </c>
      <c r="J1138" t="s">
        <v>270</v>
      </c>
      <c r="K1138">
        <v>4</v>
      </c>
      <c r="L1138" s="52">
        <v>8.3329997956752777E-2</v>
      </c>
      <c r="N1138">
        <v>15</v>
      </c>
      <c r="O1138" s="52">
        <v>2.9239999130368229E-2</v>
      </c>
      <c r="Q1138">
        <v>648</v>
      </c>
      <c r="R1138" s="52">
        <v>6.0779999941587448E-2</v>
      </c>
    </row>
    <row r="1139" spans="1:19">
      <c r="A1139" t="s">
        <v>28</v>
      </c>
      <c r="B1139" t="s">
        <v>412</v>
      </c>
      <c r="C1139" t="s">
        <v>440</v>
      </c>
      <c r="D1139" t="s">
        <v>330</v>
      </c>
      <c r="E1139" t="s">
        <v>69</v>
      </c>
      <c r="F1139" t="s">
        <v>70</v>
      </c>
      <c r="G1139">
        <v>5</v>
      </c>
      <c r="H1139" t="s">
        <v>340</v>
      </c>
      <c r="I1139" t="s">
        <v>734</v>
      </c>
      <c r="J1139" t="s">
        <v>268</v>
      </c>
      <c r="K1139">
        <v>40</v>
      </c>
      <c r="L1139" s="52">
        <v>0.83332997560501099</v>
      </c>
      <c r="M1139" s="52">
        <v>0.90908998250961304</v>
      </c>
      <c r="N1139">
        <v>475</v>
      </c>
      <c r="O1139" s="52">
        <v>0.92593002319335938</v>
      </c>
      <c r="P1139" s="52">
        <v>0.95381999015808105</v>
      </c>
      <c r="Q1139">
        <v>8913</v>
      </c>
      <c r="R1139" s="52">
        <v>0.83604001998901367</v>
      </c>
      <c r="S1139" s="52">
        <v>0.89013999700546265</v>
      </c>
    </row>
    <row r="1140" spans="1:19">
      <c r="A1140" t="s">
        <v>28</v>
      </c>
      <c r="B1140" t="s">
        <v>412</v>
      </c>
      <c r="C1140" t="s">
        <v>440</v>
      </c>
      <c r="D1140" t="s">
        <v>330</v>
      </c>
      <c r="E1140" t="s">
        <v>69</v>
      </c>
      <c r="F1140" t="s">
        <v>70</v>
      </c>
      <c r="G1140">
        <v>5</v>
      </c>
      <c r="H1140" t="s">
        <v>340</v>
      </c>
      <c r="I1140" t="s">
        <v>735</v>
      </c>
      <c r="J1140" t="s">
        <v>270</v>
      </c>
      <c r="K1140">
        <v>48</v>
      </c>
      <c r="L1140" s="52">
        <v>1</v>
      </c>
      <c r="N1140">
        <v>513</v>
      </c>
      <c r="O1140" s="52">
        <v>1</v>
      </c>
      <c r="Q1140">
        <v>10661</v>
      </c>
      <c r="R1140" s="52">
        <v>1</v>
      </c>
    </row>
    <row r="1141" spans="1:19">
      <c r="A1141" t="s">
        <v>28</v>
      </c>
      <c r="B1141" t="s">
        <v>412</v>
      </c>
      <c r="C1141" t="s">
        <v>440</v>
      </c>
      <c r="D1141" t="s">
        <v>330</v>
      </c>
      <c r="E1141" t="s">
        <v>69</v>
      </c>
      <c r="F1141" t="s">
        <v>70</v>
      </c>
      <c r="G1141">
        <v>5</v>
      </c>
      <c r="H1141" t="s">
        <v>340</v>
      </c>
      <c r="I1141" t="s">
        <v>319</v>
      </c>
      <c r="J1141" t="s">
        <v>324</v>
      </c>
      <c r="K1141">
        <v>2</v>
      </c>
      <c r="L1141" s="52">
        <v>4.1669998317956917E-2</v>
      </c>
      <c r="N1141">
        <v>41</v>
      </c>
      <c r="O1141" s="52">
        <v>7.9920001327991486E-2</v>
      </c>
      <c r="Q1141">
        <v>1418</v>
      </c>
      <c r="R1141" s="52">
        <v>0.13300999999046331</v>
      </c>
    </row>
    <row r="1142" spans="1:19">
      <c r="A1142" t="s">
        <v>28</v>
      </c>
      <c r="B1142" t="s">
        <v>412</v>
      </c>
      <c r="C1142" t="s">
        <v>440</v>
      </c>
      <c r="D1142" t="s">
        <v>330</v>
      </c>
      <c r="E1142" t="s">
        <v>69</v>
      </c>
      <c r="F1142" t="s">
        <v>70</v>
      </c>
      <c r="G1142">
        <v>5</v>
      </c>
      <c r="H1142" t="s">
        <v>340</v>
      </c>
      <c r="I1142" t="s">
        <v>319</v>
      </c>
      <c r="J1142" t="s">
        <v>320</v>
      </c>
      <c r="K1142">
        <v>0</v>
      </c>
      <c r="L1142" s="52">
        <v>0</v>
      </c>
      <c r="M1142" s="52">
        <v>0</v>
      </c>
      <c r="N1142">
        <v>0</v>
      </c>
      <c r="O1142" s="52">
        <v>0</v>
      </c>
      <c r="P1142" s="52">
        <v>0</v>
      </c>
      <c r="Q1142">
        <v>19</v>
      </c>
      <c r="R1142" s="52">
        <v>1.780000049620867E-3</v>
      </c>
      <c r="S1142" s="52">
        <v>2.0600000862032179E-3</v>
      </c>
    </row>
    <row r="1143" spans="1:19">
      <c r="A1143" t="s">
        <v>28</v>
      </c>
      <c r="B1143" t="s">
        <v>412</v>
      </c>
      <c r="C1143" t="s">
        <v>440</v>
      </c>
      <c r="D1143" t="s">
        <v>330</v>
      </c>
      <c r="E1143" t="s">
        <v>69</v>
      </c>
      <c r="F1143" t="s">
        <v>70</v>
      </c>
      <c r="G1143">
        <v>5</v>
      </c>
      <c r="H1143" t="s">
        <v>340</v>
      </c>
      <c r="I1143" t="s">
        <v>319</v>
      </c>
      <c r="J1143" t="s">
        <v>321</v>
      </c>
      <c r="K1143">
        <v>2</v>
      </c>
      <c r="L1143" s="52">
        <v>4.1669998317956917E-2</v>
      </c>
      <c r="M1143" s="52">
        <v>4.3480001389980323E-2</v>
      </c>
      <c r="N1143">
        <v>25</v>
      </c>
      <c r="O1143" s="52">
        <v>4.8730000853538513E-2</v>
      </c>
      <c r="P1143" s="52">
        <v>5.2969999611377723E-2</v>
      </c>
      <c r="Q1143">
        <v>380</v>
      </c>
      <c r="R1143" s="52">
        <v>3.564000129699707E-2</v>
      </c>
      <c r="S1143" s="52">
        <v>4.1110001504421227E-2</v>
      </c>
    </row>
    <row r="1144" spans="1:19">
      <c r="A1144" t="s">
        <v>28</v>
      </c>
      <c r="B1144" t="s">
        <v>412</v>
      </c>
      <c r="C1144" t="s">
        <v>440</v>
      </c>
      <c r="D1144" t="s">
        <v>330</v>
      </c>
      <c r="E1144" t="s">
        <v>69</v>
      </c>
      <c r="F1144" t="s">
        <v>70</v>
      </c>
      <c r="G1144">
        <v>5</v>
      </c>
      <c r="H1144" t="s">
        <v>340</v>
      </c>
      <c r="I1144" t="s">
        <v>319</v>
      </c>
      <c r="J1144" t="s">
        <v>322</v>
      </c>
      <c r="K1144">
        <v>2</v>
      </c>
      <c r="L1144" s="52">
        <v>4.1669998317956917E-2</v>
      </c>
      <c r="M1144" s="52">
        <v>4.3480001389980323E-2</v>
      </c>
      <c r="N1144">
        <v>70</v>
      </c>
      <c r="O1144" s="52">
        <v>0.13644999265670779</v>
      </c>
      <c r="P1144" s="52">
        <v>0.14831000566482541</v>
      </c>
      <c r="Q1144">
        <v>1643</v>
      </c>
      <c r="R1144" s="52">
        <v>0.15410999953746801</v>
      </c>
      <c r="S1144" s="52">
        <v>0.17776000499725339</v>
      </c>
    </row>
    <row r="1145" spans="1:19">
      <c r="A1145" t="s">
        <v>28</v>
      </c>
      <c r="B1145" t="s">
        <v>412</v>
      </c>
      <c r="C1145" t="s">
        <v>440</v>
      </c>
      <c r="D1145" t="s">
        <v>330</v>
      </c>
      <c r="E1145" t="s">
        <v>69</v>
      </c>
      <c r="F1145" t="s">
        <v>70</v>
      </c>
      <c r="G1145">
        <v>5</v>
      </c>
      <c r="H1145" t="s">
        <v>340</v>
      </c>
      <c r="I1145" t="s">
        <v>319</v>
      </c>
      <c r="J1145" t="s">
        <v>323</v>
      </c>
      <c r="K1145">
        <v>7</v>
      </c>
      <c r="L1145" s="52">
        <v>0.1458300054073334</v>
      </c>
      <c r="M1145" s="52">
        <v>0.15217000246047971</v>
      </c>
      <c r="N1145">
        <v>59</v>
      </c>
      <c r="O1145" s="52">
        <v>0.1150100007653236</v>
      </c>
      <c r="P1145" s="52">
        <v>0.125</v>
      </c>
      <c r="Q1145">
        <v>1319</v>
      </c>
      <c r="R1145" s="52">
        <v>0.1237199977040291</v>
      </c>
      <c r="S1145" s="52">
        <v>0.14270000159740451</v>
      </c>
    </row>
    <row r="1146" spans="1:19">
      <c r="A1146" t="s">
        <v>28</v>
      </c>
      <c r="B1146" t="s">
        <v>412</v>
      </c>
      <c r="C1146" t="s">
        <v>440</v>
      </c>
      <c r="D1146" t="s">
        <v>330</v>
      </c>
      <c r="E1146" t="s">
        <v>69</v>
      </c>
      <c r="F1146" t="s">
        <v>70</v>
      </c>
      <c r="G1146">
        <v>5</v>
      </c>
      <c r="H1146" t="s">
        <v>340</v>
      </c>
      <c r="I1146" t="s">
        <v>319</v>
      </c>
      <c r="J1146" t="s">
        <v>354</v>
      </c>
      <c r="K1146">
        <v>35</v>
      </c>
      <c r="L1146" s="52">
        <v>0.72917002439498901</v>
      </c>
      <c r="M1146" s="52">
        <v>0.76086997985839844</v>
      </c>
      <c r="N1146">
        <v>318</v>
      </c>
      <c r="O1146" s="52">
        <v>0.61988002061843872</v>
      </c>
      <c r="P1146" s="52">
        <v>0.67373001575469971</v>
      </c>
      <c r="Q1146">
        <v>5882</v>
      </c>
      <c r="R1146" s="52">
        <v>0.55172997713088989</v>
      </c>
      <c r="S1146" s="52">
        <v>0.63637000322341919</v>
      </c>
    </row>
    <row r="1147" spans="1:19">
      <c r="A1147" t="s">
        <v>28</v>
      </c>
      <c r="B1147" t="s">
        <v>412</v>
      </c>
      <c r="C1147" t="s">
        <v>440</v>
      </c>
      <c r="D1147" t="s">
        <v>330</v>
      </c>
      <c r="E1147" t="s">
        <v>69</v>
      </c>
      <c r="F1147" t="s">
        <v>70</v>
      </c>
      <c r="G1147">
        <v>5</v>
      </c>
      <c r="H1147" t="s">
        <v>340</v>
      </c>
      <c r="I1147" t="s">
        <v>360</v>
      </c>
      <c r="J1147" t="s">
        <v>361</v>
      </c>
      <c r="K1147">
        <v>2</v>
      </c>
      <c r="L1147" s="52">
        <v>4.1669998317956917E-2</v>
      </c>
      <c r="N1147">
        <v>41</v>
      </c>
      <c r="O1147" s="52">
        <v>7.9920001327991486E-2</v>
      </c>
      <c r="Q1147">
        <v>1418</v>
      </c>
      <c r="R1147" s="52">
        <v>0.13300999999046331</v>
      </c>
    </row>
    <row r="1148" spans="1:19">
      <c r="A1148" t="s">
        <v>28</v>
      </c>
      <c r="B1148" t="s">
        <v>412</v>
      </c>
      <c r="C1148" t="s">
        <v>440</v>
      </c>
      <c r="D1148" t="s">
        <v>330</v>
      </c>
      <c r="E1148" t="s">
        <v>69</v>
      </c>
      <c r="F1148" t="s">
        <v>70</v>
      </c>
      <c r="G1148">
        <v>5</v>
      </c>
      <c r="H1148" t="s">
        <v>340</v>
      </c>
      <c r="I1148" t="s">
        <v>360</v>
      </c>
      <c r="J1148" t="s">
        <v>362</v>
      </c>
      <c r="K1148">
        <v>13</v>
      </c>
      <c r="L1148" s="52">
        <v>0.27083000540733337</v>
      </c>
      <c r="M1148" s="52">
        <v>0.28260999917984009</v>
      </c>
      <c r="N1148">
        <v>154</v>
      </c>
      <c r="O1148" s="52">
        <v>0.30019000172615051</v>
      </c>
      <c r="P1148" s="52">
        <v>0.32627001404762268</v>
      </c>
      <c r="Q1148">
        <v>3361</v>
      </c>
      <c r="R1148" s="52">
        <v>0.31525999307632452</v>
      </c>
      <c r="S1148" s="52">
        <v>0.36362999677658081</v>
      </c>
    </row>
    <row r="1149" spans="1:19">
      <c r="A1149" t="s">
        <v>28</v>
      </c>
      <c r="B1149" t="s">
        <v>412</v>
      </c>
      <c r="C1149" t="s">
        <v>440</v>
      </c>
      <c r="D1149" t="s">
        <v>330</v>
      </c>
      <c r="E1149" t="s">
        <v>69</v>
      </c>
      <c r="F1149" t="s">
        <v>70</v>
      </c>
      <c r="G1149">
        <v>5</v>
      </c>
      <c r="H1149" t="s">
        <v>340</v>
      </c>
      <c r="I1149" t="s">
        <v>360</v>
      </c>
      <c r="J1149" t="s">
        <v>354</v>
      </c>
      <c r="K1149">
        <v>33</v>
      </c>
      <c r="L1149" s="52">
        <v>0.6875</v>
      </c>
      <c r="M1149" s="52">
        <v>0.71739000082015991</v>
      </c>
      <c r="N1149">
        <v>318</v>
      </c>
      <c r="O1149" s="52">
        <v>0.61988002061843872</v>
      </c>
      <c r="P1149" s="52">
        <v>0.67373001575469971</v>
      </c>
      <c r="Q1149">
        <v>5882</v>
      </c>
      <c r="R1149" s="52">
        <v>0.55172997713088989</v>
      </c>
      <c r="S1149" s="52">
        <v>0.63637000322341919</v>
      </c>
    </row>
    <row r="1150" spans="1:19">
      <c r="A1150" t="s">
        <v>28</v>
      </c>
      <c r="B1150" t="s">
        <v>412</v>
      </c>
      <c r="C1150" t="s">
        <v>440</v>
      </c>
      <c r="D1150" t="s">
        <v>330</v>
      </c>
      <c r="E1150" t="s">
        <v>69</v>
      </c>
      <c r="F1150" t="s">
        <v>70</v>
      </c>
      <c r="G1150">
        <v>5</v>
      </c>
      <c r="H1150" t="s">
        <v>340</v>
      </c>
      <c r="I1150" t="s">
        <v>736</v>
      </c>
      <c r="J1150" t="s">
        <v>363</v>
      </c>
      <c r="K1150">
        <v>13</v>
      </c>
      <c r="L1150" s="52">
        <v>0.27083000540733337</v>
      </c>
      <c r="N1150">
        <v>143</v>
      </c>
      <c r="O1150" s="52">
        <v>0.27875000238418579</v>
      </c>
      <c r="Q1150">
        <v>4131</v>
      </c>
      <c r="R1150" s="52">
        <v>0.38749000430107122</v>
      </c>
    </row>
    <row r="1151" spans="1:19">
      <c r="A1151" t="s">
        <v>28</v>
      </c>
      <c r="B1151" t="s">
        <v>412</v>
      </c>
      <c r="C1151" t="s">
        <v>440</v>
      </c>
      <c r="D1151" t="s">
        <v>330</v>
      </c>
      <c r="E1151" t="s">
        <v>69</v>
      </c>
      <c r="F1151" t="s">
        <v>70</v>
      </c>
      <c r="G1151">
        <v>5</v>
      </c>
      <c r="H1151" t="s">
        <v>340</v>
      </c>
      <c r="I1151" t="s">
        <v>736</v>
      </c>
      <c r="J1151" t="s">
        <v>364</v>
      </c>
      <c r="K1151">
        <v>22</v>
      </c>
      <c r="L1151" s="52">
        <v>0.45833000540733337</v>
      </c>
      <c r="M1151" s="52">
        <v>0.62857002019882202</v>
      </c>
      <c r="N1151">
        <v>202</v>
      </c>
      <c r="O1151" s="52">
        <v>0.39375999569892878</v>
      </c>
      <c r="P1151" s="52">
        <v>0.54594999551773071</v>
      </c>
      <c r="Q1151">
        <v>4189</v>
      </c>
      <c r="R1151" s="52">
        <v>0.39293000102043152</v>
      </c>
      <c r="S1151" s="52">
        <v>0.64149999618530273</v>
      </c>
    </row>
    <row r="1152" spans="1:19">
      <c r="A1152" t="s">
        <v>28</v>
      </c>
      <c r="B1152" t="s">
        <v>412</v>
      </c>
      <c r="C1152" t="s">
        <v>440</v>
      </c>
      <c r="D1152" t="s">
        <v>330</v>
      </c>
      <c r="E1152" t="s">
        <v>69</v>
      </c>
      <c r="F1152" t="s">
        <v>70</v>
      </c>
      <c r="G1152">
        <v>5</v>
      </c>
      <c r="H1152" t="s">
        <v>340</v>
      </c>
      <c r="I1152" t="s">
        <v>736</v>
      </c>
      <c r="J1152" t="s">
        <v>365</v>
      </c>
      <c r="K1152">
        <v>9</v>
      </c>
      <c r="L1152" s="52">
        <v>0.1875</v>
      </c>
      <c r="M1152" s="52">
        <v>0.25714001059532171</v>
      </c>
      <c r="N1152">
        <v>85</v>
      </c>
      <c r="O1152" s="52">
        <v>0.16569000482559201</v>
      </c>
      <c r="P1152" s="52">
        <v>0.22972999513149259</v>
      </c>
      <c r="Q1152">
        <v>1316</v>
      </c>
      <c r="R1152" s="52">
        <v>0.1234399974346161</v>
      </c>
      <c r="S1152" s="52">
        <v>0.20152999460697171</v>
      </c>
    </row>
    <row r="1153" spans="1:19">
      <c r="A1153" t="s">
        <v>28</v>
      </c>
      <c r="B1153" t="s">
        <v>412</v>
      </c>
      <c r="C1153" t="s">
        <v>440</v>
      </c>
      <c r="D1153" t="s">
        <v>330</v>
      </c>
      <c r="E1153" t="s">
        <v>69</v>
      </c>
      <c r="F1153" t="s">
        <v>70</v>
      </c>
      <c r="G1153">
        <v>5</v>
      </c>
      <c r="H1153" t="s">
        <v>340</v>
      </c>
      <c r="I1153" t="s">
        <v>736</v>
      </c>
      <c r="J1153" t="s">
        <v>366</v>
      </c>
      <c r="K1153">
        <v>2</v>
      </c>
      <c r="L1153" s="52">
        <v>4.1669998317956917E-2</v>
      </c>
      <c r="M1153" s="52">
        <v>5.714000016450882E-2</v>
      </c>
      <c r="N1153">
        <v>47</v>
      </c>
      <c r="O1153" s="52">
        <v>9.1619998216629028E-2</v>
      </c>
      <c r="P1153" s="52">
        <v>0.12703000009059909</v>
      </c>
      <c r="Q1153">
        <v>566</v>
      </c>
      <c r="R1153" s="52">
        <v>5.3089998662471771E-2</v>
      </c>
      <c r="S1153" s="52">
        <v>8.6680002510547638E-2</v>
      </c>
    </row>
    <row r="1154" spans="1:19">
      <c r="A1154" t="s">
        <v>28</v>
      </c>
      <c r="B1154" t="s">
        <v>412</v>
      </c>
      <c r="C1154" t="s">
        <v>440</v>
      </c>
      <c r="D1154" t="s">
        <v>330</v>
      </c>
      <c r="E1154" t="s">
        <v>69</v>
      </c>
      <c r="F1154" t="s">
        <v>70</v>
      </c>
      <c r="G1154">
        <v>5</v>
      </c>
      <c r="H1154" t="s">
        <v>340</v>
      </c>
      <c r="I1154" t="s">
        <v>736</v>
      </c>
      <c r="J1154" t="s">
        <v>367</v>
      </c>
      <c r="K1154">
        <v>2</v>
      </c>
      <c r="L1154" s="52">
        <v>4.1669998317956917E-2</v>
      </c>
      <c r="M1154" s="52">
        <v>5.714000016450882E-2</v>
      </c>
      <c r="N1154">
        <v>30</v>
      </c>
      <c r="O1154" s="52">
        <v>5.8479998260736472E-2</v>
      </c>
      <c r="P1154" s="52">
        <v>8.107999712228775E-2</v>
      </c>
      <c r="Q1154">
        <v>367</v>
      </c>
      <c r="R1154" s="52">
        <v>3.4419998526573181E-2</v>
      </c>
      <c r="S1154" s="52">
        <v>5.6200001388788223E-2</v>
      </c>
    </row>
    <row r="1155" spans="1:19">
      <c r="A1155" t="s">
        <v>28</v>
      </c>
      <c r="B1155" t="s">
        <v>412</v>
      </c>
      <c r="C1155" t="s">
        <v>440</v>
      </c>
      <c r="D1155" t="s">
        <v>330</v>
      </c>
      <c r="E1155" t="s">
        <v>69</v>
      </c>
      <c r="F1155" t="s">
        <v>70</v>
      </c>
      <c r="G1155">
        <v>5</v>
      </c>
      <c r="H1155" t="s">
        <v>340</v>
      </c>
      <c r="I1155" t="s">
        <v>736</v>
      </c>
      <c r="J1155" t="s">
        <v>368</v>
      </c>
      <c r="K1155">
        <v>0</v>
      </c>
      <c r="L1155" s="52">
        <v>0</v>
      </c>
      <c r="M1155" s="52">
        <v>0</v>
      </c>
      <c r="N1155">
        <v>6</v>
      </c>
      <c r="O1155" s="52">
        <v>1.169999968260527E-2</v>
      </c>
      <c r="P1155" s="52">
        <v>1.6219999641180038E-2</v>
      </c>
      <c r="Q1155">
        <v>92</v>
      </c>
      <c r="R1155" s="52">
        <v>8.6300000548362732E-3</v>
      </c>
      <c r="S1155" s="52">
        <v>1.4089999720454219E-2</v>
      </c>
    </row>
    <row r="1156" spans="1:19">
      <c r="A1156" t="s">
        <v>28</v>
      </c>
      <c r="B1156" t="s">
        <v>412</v>
      </c>
      <c r="C1156" t="s">
        <v>440</v>
      </c>
      <c r="D1156" t="s">
        <v>330</v>
      </c>
      <c r="E1156" t="s">
        <v>69</v>
      </c>
      <c r="F1156" t="s">
        <v>70</v>
      </c>
      <c r="G1156">
        <v>5</v>
      </c>
      <c r="H1156" t="s">
        <v>340</v>
      </c>
      <c r="I1156" t="s">
        <v>307</v>
      </c>
      <c r="J1156" t="s">
        <v>329</v>
      </c>
      <c r="K1156">
        <v>48</v>
      </c>
      <c r="L1156" s="52">
        <v>1</v>
      </c>
      <c r="N1156">
        <v>508</v>
      </c>
      <c r="O1156" s="52">
        <v>0.99024999141693115</v>
      </c>
      <c r="Q1156">
        <v>10555</v>
      </c>
      <c r="R1156" s="52">
        <v>0.99005997180938721</v>
      </c>
    </row>
    <row r="1157" spans="1:19">
      <c r="A1157" t="s">
        <v>28</v>
      </c>
      <c r="B1157" t="s">
        <v>412</v>
      </c>
      <c r="C1157" t="s">
        <v>440</v>
      </c>
      <c r="D1157" t="s">
        <v>330</v>
      </c>
      <c r="E1157" t="s">
        <v>69</v>
      </c>
      <c r="F1157" t="s">
        <v>70</v>
      </c>
      <c r="G1157">
        <v>5</v>
      </c>
      <c r="H1157" t="s">
        <v>340</v>
      </c>
      <c r="I1157" t="s">
        <v>307</v>
      </c>
      <c r="J1157" t="s">
        <v>309</v>
      </c>
      <c r="K1157">
        <v>0</v>
      </c>
      <c r="L1157" s="52">
        <v>0</v>
      </c>
      <c r="N1157">
        <v>5</v>
      </c>
      <c r="O1157" s="52">
        <v>9.7500002011656761E-3</v>
      </c>
      <c r="Q1157">
        <v>106</v>
      </c>
      <c r="R1157" s="52">
        <v>9.9400002509355545E-3</v>
      </c>
    </row>
    <row r="1158" spans="1:19">
      <c r="A1158" t="s">
        <v>28</v>
      </c>
      <c r="B1158" t="s">
        <v>412</v>
      </c>
      <c r="C1158" t="s">
        <v>440</v>
      </c>
      <c r="D1158" t="s">
        <v>330</v>
      </c>
      <c r="E1158" t="s">
        <v>69</v>
      </c>
      <c r="F1158" t="s">
        <v>70</v>
      </c>
      <c r="G1158">
        <v>5</v>
      </c>
      <c r="H1158" t="s">
        <v>340</v>
      </c>
      <c r="I1158" t="s">
        <v>737</v>
      </c>
      <c r="J1158" t="s">
        <v>310</v>
      </c>
      <c r="K1158">
        <v>2</v>
      </c>
      <c r="L1158" s="52">
        <v>4.1669998317956917E-2</v>
      </c>
      <c r="N1158">
        <v>164</v>
      </c>
      <c r="O1158" s="52">
        <v>0.31968998908996582</v>
      </c>
      <c r="Q1158">
        <v>1888</v>
      </c>
      <c r="R1158" s="52">
        <v>0.17709000408649439</v>
      </c>
    </row>
    <row r="1159" spans="1:19">
      <c r="A1159" t="s">
        <v>28</v>
      </c>
      <c r="B1159" t="s">
        <v>412</v>
      </c>
      <c r="C1159" t="s">
        <v>440</v>
      </c>
      <c r="D1159" t="s">
        <v>330</v>
      </c>
      <c r="E1159" t="s">
        <v>69</v>
      </c>
      <c r="F1159" t="s">
        <v>70</v>
      </c>
      <c r="G1159">
        <v>5</v>
      </c>
      <c r="H1159" t="s">
        <v>340</v>
      </c>
      <c r="I1159" t="s">
        <v>737</v>
      </c>
      <c r="J1159" t="s">
        <v>16</v>
      </c>
      <c r="K1159">
        <v>5</v>
      </c>
      <c r="L1159" s="52">
        <v>0.1041700020432472</v>
      </c>
      <c r="N1159">
        <v>79</v>
      </c>
      <c r="O1159" s="52">
        <v>0.153999999165535</v>
      </c>
      <c r="Q1159">
        <v>2164</v>
      </c>
      <c r="R1159" s="52">
        <v>0.2029799968004227</v>
      </c>
    </row>
    <row r="1160" spans="1:19">
      <c r="A1160" t="s">
        <v>28</v>
      </c>
      <c r="B1160" t="s">
        <v>412</v>
      </c>
      <c r="C1160" t="s">
        <v>440</v>
      </c>
      <c r="D1160" t="s">
        <v>330</v>
      </c>
      <c r="E1160" t="s">
        <v>69</v>
      </c>
      <c r="F1160" t="s">
        <v>70</v>
      </c>
      <c r="G1160">
        <v>5</v>
      </c>
      <c r="H1160" t="s">
        <v>340</v>
      </c>
      <c r="I1160" t="s">
        <v>737</v>
      </c>
      <c r="J1160" t="s">
        <v>17</v>
      </c>
      <c r="K1160">
        <v>6</v>
      </c>
      <c r="L1160" s="52">
        <v>0.125</v>
      </c>
      <c r="N1160">
        <v>81</v>
      </c>
      <c r="O1160" s="52">
        <v>0.15789000689983371</v>
      </c>
      <c r="Q1160">
        <v>2220</v>
      </c>
      <c r="R1160" s="52">
        <v>0.20824000239372251</v>
      </c>
    </row>
    <row r="1161" spans="1:19">
      <c r="A1161" t="s">
        <v>28</v>
      </c>
      <c r="B1161" t="s">
        <v>412</v>
      </c>
      <c r="C1161" t="s">
        <v>440</v>
      </c>
      <c r="D1161" t="s">
        <v>330</v>
      </c>
      <c r="E1161" t="s">
        <v>69</v>
      </c>
      <c r="F1161" t="s">
        <v>70</v>
      </c>
      <c r="G1161">
        <v>5</v>
      </c>
      <c r="H1161" t="s">
        <v>340</v>
      </c>
      <c r="I1161" t="s">
        <v>737</v>
      </c>
      <c r="J1161" t="s">
        <v>18</v>
      </c>
      <c r="K1161">
        <v>19</v>
      </c>
      <c r="L1161" s="52">
        <v>0.39583000540733337</v>
      </c>
      <c r="N1161">
        <v>97</v>
      </c>
      <c r="O1161" s="52">
        <v>0.18907999992370611</v>
      </c>
      <c r="Q1161">
        <v>2174</v>
      </c>
      <c r="R1161" s="52">
        <v>0.20392000675201419</v>
      </c>
    </row>
    <row r="1162" spans="1:19">
      <c r="A1162" t="s">
        <v>28</v>
      </c>
      <c r="B1162" t="s">
        <v>412</v>
      </c>
      <c r="C1162" t="s">
        <v>440</v>
      </c>
      <c r="D1162" t="s">
        <v>330</v>
      </c>
      <c r="E1162" t="s">
        <v>69</v>
      </c>
      <c r="F1162" t="s">
        <v>70</v>
      </c>
      <c r="G1162">
        <v>5</v>
      </c>
      <c r="H1162" t="s">
        <v>340</v>
      </c>
      <c r="I1162" t="s">
        <v>737</v>
      </c>
      <c r="J1162" t="s">
        <v>311</v>
      </c>
      <c r="K1162">
        <v>16</v>
      </c>
      <c r="L1162" s="52">
        <v>0.33333000540733337</v>
      </c>
      <c r="N1162">
        <v>92</v>
      </c>
      <c r="O1162" s="52">
        <v>0.1793400049209595</v>
      </c>
      <c r="Q1162">
        <v>2215</v>
      </c>
      <c r="R1162" s="52">
        <v>0.20777000486850741</v>
      </c>
    </row>
    <row r="1163" spans="1:19">
      <c r="A1163" t="s">
        <v>28</v>
      </c>
      <c r="B1163" t="s">
        <v>412</v>
      </c>
      <c r="C1163" t="s">
        <v>440</v>
      </c>
      <c r="D1163" t="s">
        <v>330</v>
      </c>
      <c r="E1163" t="s">
        <v>69</v>
      </c>
      <c r="F1163" t="s">
        <v>70</v>
      </c>
      <c r="G1163">
        <v>5</v>
      </c>
      <c r="H1163" t="s">
        <v>340</v>
      </c>
      <c r="I1163" t="s">
        <v>312</v>
      </c>
      <c r="J1163" t="s">
        <v>313</v>
      </c>
      <c r="K1163">
        <v>30</v>
      </c>
      <c r="L1163" s="52">
        <v>0.625</v>
      </c>
      <c r="M1163" s="52">
        <v>0.66667002439498901</v>
      </c>
      <c r="N1163">
        <v>278</v>
      </c>
      <c r="O1163" s="52">
        <v>0.54190999269485474</v>
      </c>
      <c r="P1163" s="52">
        <v>0.55822998285293579</v>
      </c>
      <c r="Q1163">
        <v>6420</v>
      </c>
      <c r="R1163" s="52">
        <v>0.60219001770019531</v>
      </c>
      <c r="S1163" s="52">
        <v>0.61465001106262207</v>
      </c>
    </row>
    <row r="1164" spans="1:19">
      <c r="A1164" t="s">
        <v>28</v>
      </c>
      <c r="B1164" t="s">
        <v>412</v>
      </c>
      <c r="C1164" t="s">
        <v>440</v>
      </c>
      <c r="D1164" t="s">
        <v>330</v>
      </c>
      <c r="E1164" t="s">
        <v>69</v>
      </c>
      <c r="F1164" t="s">
        <v>70</v>
      </c>
      <c r="G1164">
        <v>5</v>
      </c>
      <c r="H1164" t="s">
        <v>340</v>
      </c>
      <c r="I1164" t="s">
        <v>312</v>
      </c>
      <c r="J1164" t="s">
        <v>314</v>
      </c>
      <c r="K1164">
        <v>6</v>
      </c>
      <c r="L1164" s="52">
        <v>0.125</v>
      </c>
      <c r="M1164" s="52">
        <v>0.13333000242710111</v>
      </c>
      <c r="N1164">
        <v>74</v>
      </c>
      <c r="O1164" s="52">
        <v>0.14425000548362729</v>
      </c>
      <c r="P1164" s="52">
        <v>0.14858999848365781</v>
      </c>
      <c r="Q1164">
        <v>1473</v>
      </c>
      <c r="R1164" s="52">
        <v>0.13817000389099121</v>
      </c>
      <c r="S1164" s="52">
        <v>0.14101999998092651</v>
      </c>
    </row>
    <row r="1165" spans="1:19">
      <c r="A1165" t="s">
        <v>28</v>
      </c>
      <c r="B1165" t="s">
        <v>412</v>
      </c>
      <c r="C1165" t="s">
        <v>440</v>
      </c>
      <c r="D1165" t="s">
        <v>330</v>
      </c>
      <c r="E1165" t="s">
        <v>69</v>
      </c>
      <c r="F1165" t="s">
        <v>70</v>
      </c>
      <c r="G1165">
        <v>5</v>
      </c>
      <c r="H1165" t="s">
        <v>340</v>
      </c>
      <c r="I1165" t="s">
        <v>312</v>
      </c>
      <c r="J1165" t="s">
        <v>315</v>
      </c>
      <c r="K1165">
        <v>7</v>
      </c>
      <c r="L1165" s="52">
        <v>0.1458300054073334</v>
      </c>
      <c r="M1165" s="52">
        <v>0.15556000173091891</v>
      </c>
      <c r="N1165">
        <v>78</v>
      </c>
      <c r="O1165" s="52">
        <v>0.15205000340938571</v>
      </c>
      <c r="P1165" s="52">
        <v>0.15662999451160431</v>
      </c>
      <c r="Q1165">
        <v>1374</v>
      </c>
      <c r="R1165" s="52">
        <v>0.12887999415397641</v>
      </c>
      <c r="S1165" s="52">
        <v>0.13154999911785131</v>
      </c>
    </row>
    <row r="1166" spans="1:19">
      <c r="A1166" t="s">
        <v>28</v>
      </c>
      <c r="B1166" t="s">
        <v>412</v>
      </c>
      <c r="C1166" t="s">
        <v>440</v>
      </c>
      <c r="D1166" t="s">
        <v>330</v>
      </c>
      <c r="E1166" t="s">
        <v>69</v>
      </c>
      <c r="F1166" t="s">
        <v>70</v>
      </c>
      <c r="G1166">
        <v>5</v>
      </c>
      <c r="H1166" t="s">
        <v>340</v>
      </c>
      <c r="I1166" t="s">
        <v>312</v>
      </c>
      <c r="J1166" t="s">
        <v>373</v>
      </c>
      <c r="K1166">
        <v>3</v>
      </c>
      <c r="L1166" s="52">
        <v>6.25E-2</v>
      </c>
      <c r="N1166">
        <v>15</v>
      </c>
      <c r="O1166" s="52">
        <v>2.9239999130368229E-2</v>
      </c>
      <c r="Q1166">
        <v>216</v>
      </c>
      <c r="R1166" s="52">
        <v>2.0260000601410869E-2</v>
      </c>
    </row>
    <row r="1167" spans="1:19">
      <c r="A1167" t="s">
        <v>28</v>
      </c>
      <c r="B1167" t="s">
        <v>412</v>
      </c>
      <c r="C1167" t="s">
        <v>440</v>
      </c>
      <c r="D1167" t="s">
        <v>330</v>
      </c>
      <c r="E1167" t="s">
        <v>69</v>
      </c>
      <c r="F1167" t="s">
        <v>70</v>
      </c>
      <c r="G1167">
        <v>5</v>
      </c>
      <c r="H1167" t="s">
        <v>340</v>
      </c>
      <c r="I1167" t="s">
        <v>312</v>
      </c>
      <c r="J1167" t="s">
        <v>316</v>
      </c>
      <c r="K1167">
        <v>2</v>
      </c>
      <c r="L1167" s="52">
        <v>4.1669998317956917E-2</v>
      </c>
      <c r="M1167" s="52">
        <v>4.4440001249313348E-2</v>
      </c>
      <c r="N1167">
        <v>68</v>
      </c>
      <c r="O1167" s="52">
        <v>0.13255000114440921</v>
      </c>
      <c r="P1167" s="52">
        <v>0.1365499943494797</v>
      </c>
      <c r="Q1167">
        <v>1178</v>
      </c>
      <c r="R1167" s="52">
        <v>0.1105000004172325</v>
      </c>
      <c r="S1167" s="52">
        <v>0.1127799972891808</v>
      </c>
    </row>
    <row r="1168" spans="1:19">
      <c r="A1168" t="s">
        <v>28</v>
      </c>
      <c r="B1168" t="s">
        <v>412</v>
      </c>
      <c r="C1168" t="s">
        <v>440</v>
      </c>
      <c r="D1168" t="s">
        <v>330</v>
      </c>
      <c r="E1168" t="s">
        <v>71</v>
      </c>
      <c r="F1168" t="s">
        <v>72</v>
      </c>
      <c r="G1168">
        <v>16</v>
      </c>
      <c r="H1168" t="s">
        <v>346</v>
      </c>
      <c r="I1168" t="s">
        <v>326</v>
      </c>
      <c r="J1168" t="s">
        <v>289</v>
      </c>
      <c r="K1168">
        <v>2</v>
      </c>
      <c r="L1168" s="52">
        <v>1.549999974668026E-2</v>
      </c>
      <c r="N1168">
        <v>2</v>
      </c>
      <c r="O1168" s="52">
        <v>4.8699998296797284E-3</v>
      </c>
      <c r="Q1168">
        <v>78</v>
      </c>
      <c r="R1168" s="52">
        <v>7.3199998587369919E-3</v>
      </c>
    </row>
    <row r="1169" spans="1:19">
      <c r="A1169" t="s">
        <v>28</v>
      </c>
      <c r="B1169" t="s">
        <v>412</v>
      </c>
      <c r="C1169" t="s">
        <v>440</v>
      </c>
      <c r="D1169" t="s">
        <v>330</v>
      </c>
      <c r="E1169" t="s">
        <v>71</v>
      </c>
      <c r="F1169" t="s">
        <v>72</v>
      </c>
      <c r="G1169">
        <v>16</v>
      </c>
      <c r="H1169" t="s">
        <v>346</v>
      </c>
      <c r="I1169" t="s">
        <v>326</v>
      </c>
      <c r="J1169" t="s">
        <v>290</v>
      </c>
      <c r="K1169">
        <v>2</v>
      </c>
      <c r="L1169" s="52">
        <v>1.549999974668026E-2</v>
      </c>
      <c r="N1169">
        <v>16</v>
      </c>
      <c r="O1169" s="52">
        <v>3.8929998874664307E-2</v>
      </c>
      <c r="Q1169">
        <v>542</v>
      </c>
      <c r="R1169" s="52">
        <v>5.0840001553297043E-2</v>
      </c>
    </row>
    <row r="1170" spans="1:19">
      <c r="A1170" t="s">
        <v>28</v>
      </c>
      <c r="B1170" t="s">
        <v>412</v>
      </c>
      <c r="C1170" t="s">
        <v>440</v>
      </c>
      <c r="D1170" t="s">
        <v>330</v>
      </c>
      <c r="E1170" t="s">
        <v>71</v>
      </c>
      <c r="F1170" t="s">
        <v>72</v>
      </c>
      <c r="G1170">
        <v>16</v>
      </c>
      <c r="H1170" t="s">
        <v>346</v>
      </c>
      <c r="I1170" t="s">
        <v>326</v>
      </c>
      <c r="J1170" t="s">
        <v>291</v>
      </c>
      <c r="K1170">
        <v>20</v>
      </c>
      <c r="L1170" s="52">
        <v>0.15503999590873721</v>
      </c>
      <c r="N1170">
        <v>59</v>
      </c>
      <c r="O1170" s="52">
        <v>0.14354999363422391</v>
      </c>
      <c r="Q1170">
        <v>1332</v>
      </c>
      <c r="R1170" s="52">
        <v>0.124940000474453</v>
      </c>
    </row>
    <row r="1171" spans="1:19">
      <c r="A1171" t="s">
        <v>28</v>
      </c>
      <c r="B1171" t="s">
        <v>412</v>
      </c>
      <c r="C1171" t="s">
        <v>440</v>
      </c>
      <c r="D1171" t="s">
        <v>330</v>
      </c>
      <c r="E1171" t="s">
        <v>71</v>
      </c>
      <c r="F1171" t="s">
        <v>72</v>
      </c>
      <c r="G1171">
        <v>16</v>
      </c>
      <c r="H1171" t="s">
        <v>346</v>
      </c>
      <c r="I1171" t="s">
        <v>326</v>
      </c>
      <c r="J1171" t="s">
        <v>292</v>
      </c>
      <c r="K1171">
        <v>19</v>
      </c>
      <c r="L1171" s="52">
        <v>0.1472900062799454</v>
      </c>
      <c r="N1171">
        <v>73</v>
      </c>
      <c r="O1171" s="52">
        <v>0.177619993686676</v>
      </c>
      <c r="Q1171">
        <v>2022</v>
      </c>
      <c r="R1171" s="52">
        <v>0.18965999782085419</v>
      </c>
    </row>
    <row r="1172" spans="1:19">
      <c r="A1172" t="s">
        <v>28</v>
      </c>
      <c r="B1172" t="s">
        <v>412</v>
      </c>
      <c r="C1172" t="s">
        <v>440</v>
      </c>
      <c r="D1172" t="s">
        <v>330</v>
      </c>
      <c r="E1172" t="s">
        <v>71</v>
      </c>
      <c r="F1172" t="s">
        <v>72</v>
      </c>
      <c r="G1172">
        <v>16</v>
      </c>
      <c r="H1172" t="s">
        <v>346</v>
      </c>
      <c r="I1172" t="s">
        <v>326</v>
      </c>
      <c r="J1172" t="s">
        <v>293</v>
      </c>
      <c r="K1172">
        <v>29</v>
      </c>
      <c r="L1172" s="52">
        <v>0.22481000423431399</v>
      </c>
      <c r="N1172">
        <v>97</v>
      </c>
      <c r="O1172" s="52">
        <v>0.23601000010967249</v>
      </c>
      <c r="Q1172">
        <v>1958</v>
      </c>
      <c r="R1172" s="52">
        <v>0.18366000056266779</v>
      </c>
    </row>
    <row r="1173" spans="1:19">
      <c r="A1173" t="s">
        <v>28</v>
      </c>
      <c r="B1173" t="s">
        <v>412</v>
      </c>
      <c r="C1173" t="s">
        <v>440</v>
      </c>
      <c r="D1173" t="s">
        <v>330</v>
      </c>
      <c r="E1173" t="s">
        <v>71</v>
      </c>
      <c r="F1173" t="s">
        <v>72</v>
      </c>
      <c r="G1173">
        <v>16</v>
      </c>
      <c r="H1173" t="s">
        <v>346</v>
      </c>
      <c r="I1173" t="s">
        <v>326</v>
      </c>
      <c r="J1173" t="s">
        <v>294</v>
      </c>
      <c r="K1173">
        <v>34</v>
      </c>
      <c r="L1173" s="52">
        <v>0.26357001066207891</v>
      </c>
      <c r="N1173">
        <v>83</v>
      </c>
      <c r="O1173" s="52">
        <v>0.2019499987363815</v>
      </c>
      <c r="Q1173">
        <v>2528</v>
      </c>
      <c r="R1173" s="52">
        <v>0.2371300011873245</v>
      </c>
    </row>
    <row r="1174" spans="1:19">
      <c r="A1174" t="s">
        <v>28</v>
      </c>
      <c r="B1174" t="s">
        <v>412</v>
      </c>
      <c r="C1174" t="s">
        <v>440</v>
      </c>
      <c r="D1174" t="s">
        <v>330</v>
      </c>
      <c r="E1174" t="s">
        <v>71</v>
      </c>
      <c r="F1174" t="s">
        <v>72</v>
      </c>
      <c r="G1174">
        <v>16</v>
      </c>
      <c r="H1174" t="s">
        <v>346</v>
      </c>
      <c r="I1174" t="s">
        <v>326</v>
      </c>
      <c r="J1174" t="s">
        <v>295</v>
      </c>
      <c r="K1174">
        <v>23</v>
      </c>
      <c r="L1174" s="52">
        <v>0.178289994597435</v>
      </c>
      <c r="N1174">
        <v>81</v>
      </c>
      <c r="O1174" s="52">
        <v>0.19708000123500821</v>
      </c>
      <c r="Q1174">
        <v>2201</v>
      </c>
      <c r="R1174" s="52">
        <v>0.20645000040531161</v>
      </c>
    </row>
    <row r="1175" spans="1:19">
      <c r="A1175" t="s">
        <v>28</v>
      </c>
      <c r="B1175" t="s">
        <v>412</v>
      </c>
      <c r="C1175" t="s">
        <v>440</v>
      </c>
      <c r="D1175" t="s">
        <v>330</v>
      </c>
      <c r="E1175" t="s">
        <v>71</v>
      </c>
      <c r="F1175" t="s">
        <v>72</v>
      </c>
      <c r="G1175">
        <v>16</v>
      </c>
      <c r="H1175" t="s">
        <v>346</v>
      </c>
      <c r="I1175" t="s">
        <v>359</v>
      </c>
      <c r="J1175" t="s">
        <v>14</v>
      </c>
      <c r="K1175">
        <v>90</v>
      </c>
      <c r="L1175" s="52">
        <v>0.69766998291015625</v>
      </c>
      <c r="M1175" s="52">
        <v>0.70313000679016113</v>
      </c>
      <c r="N1175">
        <v>310</v>
      </c>
      <c r="O1175" s="52">
        <v>0.75426000356674194</v>
      </c>
      <c r="P1175" s="52">
        <v>0.76354998350143433</v>
      </c>
      <c r="Q1175">
        <v>7648</v>
      </c>
      <c r="R1175" s="52">
        <v>0.71737998723983765</v>
      </c>
      <c r="S1175" s="52">
        <v>0.73221999406814575</v>
      </c>
    </row>
    <row r="1176" spans="1:19">
      <c r="A1176" t="s">
        <v>28</v>
      </c>
      <c r="B1176" t="s">
        <v>412</v>
      </c>
      <c r="C1176" t="s">
        <v>440</v>
      </c>
      <c r="D1176" t="s">
        <v>330</v>
      </c>
      <c r="E1176" t="s">
        <v>71</v>
      </c>
      <c r="F1176" t="s">
        <v>72</v>
      </c>
      <c r="G1176">
        <v>16</v>
      </c>
      <c r="H1176" t="s">
        <v>346</v>
      </c>
      <c r="I1176" t="s">
        <v>359</v>
      </c>
      <c r="J1176" t="s">
        <v>15</v>
      </c>
      <c r="K1176">
        <v>26</v>
      </c>
      <c r="L1176" s="52">
        <v>0.20155000686645511</v>
      </c>
      <c r="M1176" s="52">
        <v>0.20313000679016111</v>
      </c>
      <c r="N1176">
        <v>57</v>
      </c>
      <c r="O1176" s="52">
        <v>0.13868999481201169</v>
      </c>
      <c r="P1176" s="52">
        <v>0.1403899937868118</v>
      </c>
      <c r="Q1176">
        <v>1582</v>
      </c>
      <c r="R1176" s="52">
        <v>0.14838999509811401</v>
      </c>
      <c r="S1176" s="52">
        <v>0.1514600068330765</v>
      </c>
    </row>
    <row r="1177" spans="1:19">
      <c r="A1177" t="s">
        <v>28</v>
      </c>
      <c r="B1177" t="s">
        <v>412</v>
      </c>
      <c r="C1177" t="s">
        <v>440</v>
      </c>
      <c r="D1177" t="s">
        <v>330</v>
      </c>
      <c r="E1177" t="s">
        <v>71</v>
      </c>
      <c r="F1177" t="s">
        <v>72</v>
      </c>
      <c r="G1177">
        <v>16</v>
      </c>
      <c r="H1177" t="s">
        <v>346</v>
      </c>
      <c r="I1177" t="s">
        <v>359</v>
      </c>
      <c r="J1177" t="s">
        <v>317</v>
      </c>
      <c r="K1177">
        <v>12</v>
      </c>
      <c r="L1177" s="52">
        <v>9.3019999563694E-2</v>
      </c>
      <c r="M1177" s="52">
        <v>9.375E-2</v>
      </c>
      <c r="N1177">
        <v>39</v>
      </c>
      <c r="O1177" s="52">
        <v>9.4889998435974121E-2</v>
      </c>
      <c r="P1177" s="52">
        <v>9.6060000360012054E-2</v>
      </c>
      <c r="Q1177">
        <v>1215</v>
      </c>
      <c r="R1177" s="52">
        <v>0.1139699965715408</v>
      </c>
      <c r="S1177" s="52">
        <v>0.1163199990987778</v>
      </c>
    </row>
    <row r="1178" spans="1:19">
      <c r="A1178" t="s">
        <v>28</v>
      </c>
      <c r="B1178" t="s">
        <v>412</v>
      </c>
      <c r="C1178" t="s">
        <v>440</v>
      </c>
      <c r="D1178" t="s">
        <v>330</v>
      </c>
      <c r="E1178" t="s">
        <v>71</v>
      </c>
      <c r="F1178" t="s">
        <v>72</v>
      </c>
      <c r="G1178">
        <v>16</v>
      </c>
      <c r="H1178" t="s">
        <v>346</v>
      </c>
      <c r="I1178" t="s">
        <v>359</v>
      </c>
      <c r="J1178" t="s">
        <v>270</v>
      </c>
      <c r="K1178">
        <v>1</v>
      </c>
      <c r="L1178" s="52">
        <v>7.7499998733401299E-3</v>
      </c>
      <c r="N1178">
        <v>5</v>
      </c>
      <c r="O1178" s="52">
        <v>1.2170000001788139E-2</v>
      </c>
      <c r="Q1178">
        <v>216</v>
      </c>
      <c r="R1178" s="52">
        <v>2.0260000601410869E-2</v>
      </c>
    </row>
    <row r="1179" spans="1:19">
      <c r="A1179" t="s">
        <v>28</v>
      </c>
      <c r="B1179" t="s">
        <v>412</v>
      </c>
      <c r="C1179" t="s">
        <v>440</v>
      </c>
      <c r="D1179" t="s">
        <v>330</v>
      </c>
      <c r="E1179" t="s">
        <v>71</v>
      </c>
      <c r="F1179" t="s">
        <v>72</v>
      </c>
      <c r="G1179">
        <v>16</v>
      </c>
      <c r="H1179" t="s">
        <v>346</v>
      </c>
      <c r="I1179" t="s">
        <v>325</v>
      </c>
      <c r="J1179" t="s">
        <v>302</v>
      </c>
      <c r="K1179">
        <v>54</v>
      </c>
      <c r="L1179" s="52">
        <v>0.41859999299049377</v>
      </c>
      <c r="N1179">
        <v>148</v>
      </c>
      <c r="O1179" s="52">
        <v>0.36010000109672552</v>
      </c>
      <c r="Q1179">
        <v>3494</v>
      </c>
      <c r="R1179" s="52">
        <v>0.32774001359939581</v>
      </c>
    </row>
    <row r="1180" spans="1:19">
      <c r="A1180" t="s">
        <v>28</v>
      </c>
      <c r="B1180" t="s">
        <v>412</v>
      </c>
      <c r="C1180" t="s">
        <v>440</v>
      </c>
      <c r="D1180" t="s">
        <v>330</v>
      </c>
      <c r="E1180" t="s">
        <v>71</v>
      </c>
      <c r="F1180" t="s">
        <v>72</v>
      </c>
      <c r="G1180">
        <v>16</v>
      </c>
      <c r="H1180" t="s">
        <v>346</v>
      </c>
      <c r="I1180" t="s">
        <v>325</v>
      </c>
      <c r="J1180" t="s">
        <v>303</v>
      </c>
      <c r="K1180">
        <v>35</v>
      </c>
      <c r="L1180" s="52">
        <v>0.27131998538970947</v>
      </c>
      <c r="N1180">
        <v>111</v>
      </c>
      <c r="O1180" s="52">
        <v>0.27006998658180242</v>
      </c>
      <c r="Q1180">
        <v>3387</v>
      </c>
      <c r="R1180" s="52">
        <v>0.31769999861717219</v>
      </c>
    </row>
    <row r="1181" spans="1:19">
      <c r="A1181" t="s">
        <v>28</v>
      </c>
      <c r="B1181" t="s">
        <v>412</v>
      </c>
      <c r="C1181" t="s">
        <v>440</v>
      </c>
      <c r="D1181" t="s">
        <v>330</v>
      </c>
      <c r="E1181" t="s">
        <v>71</v>
      </c>
      <c r="F1181" t="s">
        <v>72</v>
      </c>
      <c r="G1181">
        <v>16</v>
      </c>
      <c r="H1181" t="s">
        <v>346</v>
      </c>
      <c r="I1181" t="s">
        <v>325</v>
      </c>
      <c r="J1181" t="s">
        <v>304</v>
      </c>
      <c r="K1181">
        <v>40</v>
      </c>
      <c r="L1181" s="52">
        <v>0.31007999181747442</v>
      </c>
      <c r="N1181">
        <v>152</v>
      </c>
      <c r="O1181" s="52">
        <v>0.36983001232147222</v>
      </c>
      <c r="Q1181">
        <v>3780</v>
      </c>
      <c r="R1181" s="52">
        <v>0.35455998778343201</v>
      </c>
    </row>
    <row r="1182" spans="1:19">
      <c r="A1182" t="s">
        <v>28</v>
      </c>
      <c r="B1182" t="s">
        <v>412</v>
      </c>
      <c r="C1182" t="s">
        <v>440</v>
      </c>
      <c r="D1182" t="s">
        <v>330</v>
      </c>
      <c r="E1182" t="s">
        <v>71</v>
      </c>
      <c r="F1182" t="s">
        <v>72</v>
      </c>
      <c r="G1182">
        <v>16</v>
      </c>
      <c r="H1182" t="s">
        <v>346</v>
      </c>
      <c r="I1182" t="s">
        <v>349</v>
      </c>
      <c r="J1182" t="s">
        <v>350</v>
      </c>
      <c r="K1182">
        <v>10</v>
      </c>
      <c r="L1182" s="52">
        <v>7.7519997954368591E-2</v>
      </c>
      <c r="M1182" s="52">
        <v>9.2589996755123138E-2</v>
      </c>
      <c r="N1182">
        <v>25</v>
      </c>
      <c r="O1182" s="52">
        <v>6.0830000787973397E-2</v>
      </c>
      <c r="P1182" s="52">
        <v>7.8120000660419464E-2</v>
      </c>
      <c r="Q1182">
        <v>745</v>
      </c>
      <c r="R1182" s="52">
        <v>6.9880001246929169E-2</v>
      </c>
      <c r="S1182" s="52">
        <v>8.060000091791153E-2</v>
      </c>
    </row>
    <row r="1183" spans="1:19">
      <c r="A1183" t="s">
        <v>28</v>
      </c>
      <c r="B1183" t="s">
        <v>412</v>
      </c>
      <c r="C1183" t="s">
        <v>440</v>
      </c>
      <c r="D1183" t="s">
        <v>330</v>
      </c>
      <c r="E1183" t="s">
        <v>71</v>
      </c>
      <c r="F1183" t="s">
        <v>72</v>
      </c>
      <c r="G1183">
        <v>16</v>
      </c>
      <c r="H1183" t="s">
        <v>346</v>
      </c>
      <c r="I1183" t="s">
        <v>349</v>
      </c>
      <c r="J1183" t="s">
        <v>351</v>
      </c>
      <c r="K1183">
        <v>76</v>
      </c>
      <c r="L1183" s="52">
        <v>0.58915001153945923</v>
      </c>
      <c r="M1183" s="52">
        <v>0.70370000600814819</v>
      </c>
      <c r="N1183">
        <v>221</v>
      </c>
      <c r="O1183" s="52">
        <v>0.53771001100540161</v>
      </c>
      <c r="P1183" s="52">
        <v>0.69063001871109009</v>
      </c>
      <c r="Q1183">
        <v>5882</v>
      </c>
      <c r="R1183" s="52">
        <v>0.55172997713088989</v>
      </c>
      <c r="S1183" s="52">
        <v>0.63637000322341919</v>
      </c>
    </row>
    <row r="1184" spans="1:19">
      <c r="A1184" t="s">
        <v>28</v>
      </c>
      <c r="B1184" t="s">
        <v>412</v>
      </c>
      <c r="C1184" t="s">
        <v>440</v>
      </c>
      <c r="D1184" t="s">
        <v>330</v>
      </c>
      <c r="E1184" t="s">
        <v>71</v>
      </c>
      <c r="F1184" t="s">
        <v>72</v>
      </c>
      <c r="G1184">
        <v>16</v>
      </c>
      <c r="H1184" t="s">
        <v>346</v>
      </c>
      <c r="I1184" t="s">
        <v>349</v>
      </c>
      <c r="J1184" t="s">
        <v>352</v>
      </c>
      <c r="K1184">
        <v>0</v>
      </c>
      <c r="L1184" s="52">
        <v>0</v>
      </c>
      <c r="M1184" s="52">
        <v>0</v>
      </c>
      <c r="N1184">
        <v>0</v>
      </c>
      <c r="O1184" s="52">
        <v>0</v>
      </c>
      <c r="P1184" s="52">
        <v>0</v>
      </c>
      <c r="Q1184">
        <v>19</v>
      </c>
      <c r="R1184" s="52">
        <v>1.780000049620867E-3</v>
      </c>
      <c r="S1184" s="52">
        <v>2.0600000862032179E-3</v>
      </c>
    </row>
    <row r="1185" spans="1:19">
      <c r="A1185" t="s">
        <v>28</v>
      </c>
      <c r="B1185" t="s">
        <v>412</v>
      </c>
      <c r="C1185" t="s">
        <v>440</v>
      </c>
      <c r="D1185" t="s">
        <v>330</v>
      </c>
      <c r="E1185" t="s">
        <v>71</v>
      </c>
      <c r="F1185" t="s">
        <v>72</v>
      </c>
      <c r="G1185">
        <v>16</v>
      </c>
      <c r="H1185" t="s">
        <v>346</v>
      </c>
      <c r="I1185" t="s">
        <v>349</v>
      </c>
      <c r="J1185" t="s">
        <v>353</v>
      </c>
      <c r="K1185">
        <v>22</v>
      </c>
      <c r="L1185" s="52">
        <v>0.17054000496864319</v>
      </c>
      <c r="M1185" s="52">
        <v>0.20370000600814819</v>
      </c>
      <c r="N1185">
        <v>74</v>
      </c>
      <c r="O1185" s="52">
        <v>0.1800500005483627</v>
      </c>
      <c r="P1185" s="52">
        <v>0.23125000298023221</v>
      </c>
      <c r="Q1185">
        <v>2597</v>
      </c>
      <c r="R1185" s="52">
        <v>0.24359999597072601</v>
      </c>
      <c r="S1185" s="52">
        <v>0.2809700071811676</v>
      </c>
    </row>
    <row r="1186" spans="1:19">
      <c r="A1186" t="s">
        <v>28</v>
      </c>
      <c r="B1186" t="s">
        <v>412</v>
      </c>
      <c r="C1186" t="s">
        <v>440</v>
      </c>
      <c r="D1186" t="s">
        <v>330</v>
      </c>
      <c r="E1186" t="s">
        <v>71</v>
      </c>
      <c r="F1186" t="s">
        <v>72</v>
      </c>
      <c r="G1186">
        <v>16</v>
      </c>
      <c r="H1186" t="s">
        <v>346</v>
      </c>
      <c r="I1186" t="s">
        <v>349</v>
      </c>
      <c r="J1186" t="s">
        <v>355</v>
      </c>
      <c r="K1186">
        <v>21</v>
      </c>
      <c r="L1186" s="52">
        <v>0.16279000043869021</v>
      </c>
      <c r="N1186">
        <v>91</v>
      </c>
      <c r="O1186" s="52">
        <v>0.22141000628471369</v>
      </c>
      <c r="Q1186">
        <v>1418</v>
      </c>
      <c r="R1186" s="52">
        <v>0.13300999999046331</v>
      </c>
    </row>
    <row r="1187" spans="1:19">
      <c r="A1187" t="s">
        <v>28</v>
      </c>
      <c r="B1187" t="s">
        <v>412</v>
      </c>
      <c r="C1187" t="s">
        <v>440</v>
      </c>
      <c r="D1187" t="s">
        <v>330</v>
      </c>
      <c r="E1187" t="s">
        <v>71</v>
      </c>
      <c r="F1187" t="s">
        <v>72</v>
      </c>
      <c r="G1187">
        <v>16</v>
      </c>
      <c r="H1187" t="s">
        <v>346</v>
      </c>
      <c r="I1187" t="s">
        <v>734</v>
      </c>
      <c r="J1187" t="s">
        <v>299</v>
      </c>
      <c r="K1187">
        <v>2</v>
      </c>
      <c r="L1187" s="52">
        <v>1.549999974668026E-2</v>
      </c>
      <c r="M1187" s="52">
        <v>1.6950000077486042E-2</v>
      </c>
      <c r="N1187">
        <v>8</v>
      </c>
      <c r="O1187" s="52">
        <v>1.9460000097751621E-2</v>
      </c>
      <c r="P1187" s="52">
        <v>2.088999934494495E-2</v>
      </c>
      <c r="Q1187">
        <v>463</v>
      </c>
      <c r="R1187" s="52">
        <v>4.343000054359436E-2</v>
      </c>
      <c r="S1187" s="52">
        <v>4.6239998191595078E-2</v>
      </c>
    </row>
    <row r="1188" spans="1:19">
      <c r="A1188" t="s">
        <v>28</v>
      </c>
      <c r="B1188" t="s">
        <v>412</v>
      </c>
      <c r="C1188" t="s">
        <v>440</v>
      </c>
      <c r="D1188" t="s">
        <v>330</v>
      </c>
      <c r="E1188" t="s">
        <v>71</v>
      </c>
      <c r="F1188" t="s">
        <v>72</v>
      </c>
      <c r="G1188">
        <v>16</v>
      </c>
      <c r="H1188" t="s">
        <v>346</v>
      </c>
      <c r="I1188" t="s">
        <v>734</v>
      </c>
      <c r="J1188" t="s">
        <v>300</v>
      </c>
      <c r="K1188">
        <v>2</v>
      </c>
      <c r="L1188" s="52">
        <v>1.549999974668026E-2</v>
      </c>
      <c r="M1188" s="52">
        <v>1.6950000077486042E-2</v>
      </c>
      <c r="N1188">
        <v>7</v>
      </c>
      <c r="O1188" s="52">
        <v>1.7030000686645511E-2</v>
      </c>
      <c r="P1188" s="52">
        <v>1.8279999494552609E-2</v>
      </c>
      <c r="Q1188">
        <v>331</v>
      </c>
      <c r="R1188" s="52">
        <v>3.1050000339746479E-2</v>
      </c>
      <c r="S1188" s="52">
        <v>3.3059999346733093E-2</v>
      </c>
    </row>
    <row r="1189" spans="1:19">
      <c r="A1189" t="s">
        <v>28</v>
      </c>
      <c r="B1189" t="s">
        <v>412</v>
      </c>
      <c r="C1189" t="s">
        <v>440</v>
      </c>
      <c r="D1189" t="s">
        <v>330</v>
      </c>
      <c r="E1189" t="s">
        <v>71</v>
      </c>
      <c r="F1189" t="s">
        <v>72</v>
      </c>
      <c r="G1189">
        <v>16</v>
      </c>
      <c r="H1189" t="s">
        <v>346</v>
      </c>
      <c r="I1189" t="s">
        <v>734</v>
      </c>
      <c r="J1189" t="s">
        <v>269</v>
      </c>
      <c r="K1189">
        <v>0</v>
      </c>
      <c r="L1189" s="52">
        <v>0</v>
      </c>
      <c r="M1189" s="52">
        <v>0</v>
      </c>
      <c r="N1189">
        <v>2</v>
      </c>
      <c r="O1189" s="52">
        <v>4.8699998296797284E-3</v>
      </c>
      <c r="P1189" s="52">
        <v>5.2200001664459714E-3</v>
      </c>
      <c r="Q1189">
        <v>91</v>
      </c>
      <c r="R1189" s="52">
        <v>8.5399998351931572E-3</v>
      </c>
      <c r="S1189" s="52">
        <v>9.089999832212925E-3</v>
      </c>
    </row>
    <row r="1190" spans="1:19">
      <c r="A1190" t="s">
        <v>28</v>
      </c>
      <c r="B1190" t="s">
        <v>412</v>
      </c>
      <c r="C1190" t="s">
        <v>440</v>
      </c>
      <c r="D1190" t="s">
        <v>330</v>
      </c>
      <c r="E1190" t="s">
        <v>71</v>
      </c>
      <c r="F1190" t="s">
        <v>72</v>
      </c>
      <c r="G1190">
        <v>16</v>
      </c>
      <c r="H1190" t="s">
        <v>346</v>
      </c>
      <c r="I1190" t="s">
        <v>734</v>
      </c>
      <c r="J1190" t="s">
        <v>301</v>
      </c>
      <c r="K1190">
        <v>2</v>
      </c>
      <c r="L1190" s="52">
        <v>1.549999974668026E-2</v>
      </c>
      <c r="M1190" s="52">
        <v>1.6950000077486042E-2</v>
      </c>
      <c r="N1190">
        <v>6</v>
      </c>
      <c r="O1190" s="52">
        <v>1.460000034421682E-2</v>
      </c>
      <c r="P1190" s="52">
        <v>1.5669999644160271E-2</v>
      </c>
      <c r="Q1190">
        <v>215</v>
      </c>
      <c r="R1190" s="52">
        <v>2.0169999450445179E-2</v>
      </c>
      <c r="S1190" s="52">
        <v>2.1469999104738239E-2</v>
      </c>
    </row>
    <row r="1191" spans="1:19">
      <c r="A1191" t="s">
        <v>28</v>
      </c>
      <c r="B1191" t="s">
        <v>412</v>
      </c>
      <c r="C1191" t="s">
        <v>440</v>
      </c>
      <c r="D1191" t="s">
        <v>330</v>
      </c>
      <c r="E1191" t="s">
        <v>71</v>
      </c>
      <c r="F1191" s="1" t="s">
        <v>72</v>
      </c>
      <c r="G1191">
        <v>16</v>
      </c>
      <c r="H1191" t="s">
        <v>346</v>
      </c>
      <c r="I1191" t="s">
        <v>734</v>
      </c>
      <c r="J1191" t="s">
        <v>270</v>
      </c>
      <c r="K1191">
        <v>11</v>
      </c>
      <c r="L1191" s="52">
        <v>8.5270002484321594E-2</v>
      </c>
      <c r="N1191">
        <v>28</v>
      </c>
      <c r="O1191" s="52">
        <v>6.8130001425743103E-2</v>
      </c>
      <c r="Q1191">
        <v>648</v>
      </c>
      <c r="R1191" s="52">
        <v>6.0779999941587448E-2</v>
      </c>
    </row>
    <row r="1192" spans="1:19">
      <c r="A1192" t="s">
        <v>28</v>
      </c>
      <c r="B1192" t="s">
        <v>412</v>
      </c>
      <c r="C1192" t="s">
        <v>440</v>
      </c>
      <c r="D1192" t="s">
        <v>330</v>
      </c>
      <c r="E1192" t="s">
        <v>71</v>
      </c>
      <c r="F1192" t="s">
        <v>72</v>
      </c>
      <c r="G1192">
        <v>16</v>
      </c>
      <c r="H1192" t="s">
        <v>346</v>
      </c>
      <c r="I1192" t="s">
        <v>734</v>
      </c>
      <c r="J1192" t="s">
        <v>268</v>
      </c>
      <c r="K1192">
        <v>112</v>
      </c>
      <c r="L1192" s="52">
        <v>0.86821997165679932</v>
      </c>
      <c r="M1192" s="52">
        <v>0.94915002584457397</v>
      </c>
      <c r="N1192">
        <v>360</v>
      </c>
      <c r="O1192" s="52">
        <v>0.87590998411178589</v>
      </c>
      <c r="P1192" s="52">
        <v>0.93994998931884766</v>
      </c>
      <c r="Q1192">
        <v>8913</v>
      </c>
      <c r="R1192" s="52">
        <v>0.83604001998901367</v>
      </c>
      <c r="S1192" s="52">
        <v>0.89013999700546265</v>
      </c>
    </row>
    <row r="1193" spans="1:19">
      <c r="A1193" t="s">
        <v>28</v>
      </c>
      <c r="B1193" t="s">
        <v>412</v>
      </c>
      <c r="C1193" t="s">
        <v>440</v>
      </c>
      <c r="D1193" t="s">
        <v>330</v>
      </c>
      <c r="E1193" t="s">
        <v>71</v>
      </c>
      <c r="F1193" t="s">
        <v>72</v>
      </c>
      <c r="G1193">
        <v>16</v>
      </c>
      <c r="H1193" t="s">
        <v>346</v>
      </c>
      <c r="I1193" t="s">
        <v>735</v>
      </c>
      <c r="J1193" t="s">
        <v>270</v>
      </c>
      <c r="K1193">
        <v>129</v>
      </c>
      <c r="L1193" s="52">
        <v>1</v>
      </c>
      <c r="N1193">
        <v>411</v>
      </c>
      <c r="O1193" s="52">
        <v>1</v>
      </c>
      <c r="Q1193">
        <v>10661</v>
      </c>
      <c r="R1193" s="52">
        <v>1</v>
      </c>
    </row>
    <row r="1194" spans="1:19">
      <c r="A1194" t="s">
        <v>28</v>
      </c>
      <c r="B1194" t="s">
        <v>412</v>
      </c>
      <c r="C1194" t="s">
        <v>440</v>
      </c>
      <c r="D1194" t="s">
        <v>330</v>
      </c>
      <c r="E1194" t="s">
        <v>71</v>
      </c>
      <c r="F1194" t="s">
        <v>72</v>
      </c>
      <c r="G1194">
        <v>16</v>
      </c>
      <c r="H1194" t="s">
        <v>346</v>
      </c>
      <c r="I1194" t="s">
        <v>319</v>
      </c>
      <c r="J1194" t="s">
        <v>324</v>
      </c>
      <c r="K1194">
        <v>21</v>
      </c>
      <c r="L1194" s="52">
        <v>0.16279000043869021</v>
      </c>
      <c r="N1194">
        <v>91</v>
      </c>
      <c r="O1194" s="52">
        <v>0.22141000628471369</v>
      </c>
      <c r="Q1194">
        <v>1418</v>
      </c>
      <c r="R1194" s="52">
        <v>0.13300999999046331</v>
      </c>
    </row>
    <row r="1195" spans="1:19">
      <c r="A1195" t="s">
        <v>28</v>
      </c>
      <c r="B1195" t="s">
        <v>412</v>
      </c>
      <c r="C1195" t="s">
        <v>440</v>
      </c>
      <c r="D1195" t="s">
        <v>330</v>
      </c>
      <c r="E1195" t="s">
        <v>71</v>
      </c>
      <c r="F1195" t="s">
        <v>72</v>
      </c>
      <c r="G1195">
        <v>16</v>
      </c>
      <c r="H1195" t="s">
        <v>346</v>
      </c>
      <c r="I1195" t="s">
        <v>319</v>
      </c>
      <c r="J1195" t="s">
        <v>320</v>
      </c>
      <c r="K1195">
        <v>0</v>
      </c>
      <c r="L1195" s="52">
        <v>0</v>
      </c>
      <c r="M1195" s="52">
        <v>0</v>
      </c>
      <c r="N1195">
        <v>0</v>
      </c>
      <c r="O1195" s="52">
        <v>0</v>
      </c>
      <c r="P1195" s="52">
        <v>0</v>
      </c>
      <c r="Q1195">
        <v>19</v>
      </c>
      <c r="R1195" s="52">
        <v>1.780000049620867E-3</v>
      </c>
      <c r="S1195" s="52">
        <v>2.0600000862032179E-3</v>
      </c>
    </row>
    <row r="1196" spans="1:19">
      <c r="A1196" t="s">
        <v>28</v>
      </c>
      <c r="B1196" t="s">
        <v>412</v>
      </c>
      <c r="C1196" t="s">
        <v>440</v>
      </c>
      <c r="D1196" t="s">
        <v>330</v>
      </c>
      <c r="E1196" t="s">
        <v>71</v>
      </c>
      <c r="F1196" t="s">
        <v>72</v>
      </c>
      <c r="G1196">
        <v>16</v>
      </c>
      <c r="H1196" t="s">
        <v>346</v>
      </c>
      <c r="I1196" t="s">
        <v>319</v>
      </c>
      <c r="J1196" t="s">
        <v>321</v>
      </c>
      <c r="K1196">
        <v>2</v>
      </c>
      <c r="L1196" s="52">
        <v>1.549999974668026E-2</v>
      </c>
      <c r="M1196" s="52">
        <v>1.8519999459385868E-2</v>
      </c>
      <c r="N1196">
        <v>9</v>
      </c>
      <c r="O1196" s="52">
        <v>2.1900000050663952E-2</v>
      </c>
      <c r="P1196" s="52">
        <v>2.8130000457167629E-2</v>
      </c>
      <c r="Q1196">
        <v>380</v>
      </c>
      <c r="R1196" s="52">
        <v>3.564000129699707E-2</v>
      </c>
      <c r="S1196" s="52">
        <v>4.1110001504421227E-2</v>
      </c>
    </row>
    <row r="1197" spans="1:19">
      <c r="A1197" t="s">
        <v>28</v>
      </c>
      <c r="B1197" t="s">
        <v>412</v>
      </c>
      <c r="C1197" t="s">
        <v>440</v>
      </c>
      <c r="D1197" t="s">
        <v>330</v>
      </c>
      <c r="E1197" t="s">
        <v>71</v>
      </c>
      <c r="F1197" t="s">
        <v>72</v>
      </c>
      <c r="G1197">
        <v>16</v>
      </c>
      <c r="H1197" t="s">
        <v>346</v>
      </c>
      <c r="I1197" t="s">
        <v>319</v>
      </c>
      <c r="J1197" t="s">
        <v>322</v>
      </c>
      <c r="K1197">
        <v>15</v>
      </c>
      <c r="L1197" s="52">
        <v>0.1162799969315529</v>
      </c>
      <c r="M1197" s="52">
        <v>0.13888999819755549</v>
      </c>
      <c r="N1197">
        <v>44</v>
      </c>
      <c r="O1197" s="52">
        <v>0.1070600003004074</v>
      </c>
      <c r="P1197" s="52">
        <v>0.13750000298023221</v>
      </c>
      <c r="Q1197">
        <v>1643</v>
      </c>
      <c r="R1197" s="52">
        <v>0.15410999953746801</v>
      </c>
      <c r="S1197" s="52">
        <v>0.17776000499725339</v>
      </c>
    </row>
    <row r="1198" spans="1:19">
      <c r="A1198" t="s">
        <v>28</v>
      </c>
      <c r="B1198" t="s">
        <v>412</v>
      </c>
      <c r="C1198" t="s">
        <v>440</v>
      </c>
      <c r="D1198" t="s">
        <v>330</v>
      </c>
      <c r="E1198" t="s">
        <v>71</v>
      </c>
      <c r="F1198" t="s">
        <v>72</v>
      </c>
      <c r="G1198">
        <v>16</v>
      </c>
      <c r="H1198" t="s">
        <v>346</v>
      </c>
      <c r="I1198" t="s">
        <v>319</v>
      </c>
      <c r="J1198" t="s">
        <v>323</v>
      </c>
      <c r="K1198">
        <v>15</v>
      </c>
      <c r="L1198" s="52">
        <v>0.1162799969315529</v>
      </c>
      <c r="M1198" s="52">
        <v>0.13888999819755549</v>
      </c>
      <c r="N1198">
        <v>46</v>
      </c>
      <c r="O1198" s="52">
        <v>0.1119199991226196</v>
      </c>
      <c r="P1198" s="52">
        <v>0.14374999701976779</v>
      </c>
      <c r="Q1198">
        <v>1319</v>
      </c>
      <c r="R1198" s="52">
        <v>0.1237199977040291</v>
      </c>
      <c r="S1198" s="52">
        <v>0.14270000159740451</v>
      </c>
    </row>
    <row r="1199" spans="1:19">
      <c r="A1199" t="s">
        <v>28</v>
      </c>
      <c r="B1199" t="s">
        <v>412</v>
      </c>
      <c r="C1199" t="s">
        <v>440</v>
      </c>
      <c r="D1199" t="s">
        <v>330</v>
      </c>
      <c r="E1199" t="s">
        <v>71</v>
      </c>
      <c r="F1199" t="s">
        <v>72</v>
      </c>
      <c r="G1199">
        <v>16</v>
      </c>
      <c r="H1199" t="s">
        <v>346</v>
      </c>
      <c r="I1199" t="s">
        <v>319</v>
      </c>
      <c r="J1199" t="s">
        <v>354</v>
      </c>
      <c r="K1199">
        <v>76</v>
      </c>
      <c r="L1199" s="52">
        <v>0.58915001153945923</v>
      </c>
      <c r="M1199" s="52">
        <v>0.70370000600814819</v>
      </c>
      <c r="N1199">
        <v>221</v>
      </c>
      <c r="O1199" s="52">
        <v>0.53771001100540161</v>
      </c>
      <c r="P1199" s="52">
        <v>0.69063001871109009</v>
      </c>
      <c r="Q1199">
        <v>5882</v>
      </c>
      <c r="R1199" s="52">
        <v>0.55172997713088989</v>
      </c>
      <c r="S1199" s="52">
        <v>0.63637000322341919</v>
      </c>
    </row>
    <row r="1200" spans="1:19">
      <c r="A1200" t="s">
        <v>28</v>
      </c>
      <c r="B1200" t="s">
        <v>412</v>
      </c>
      <c r="C1200" t="s">
        <v>440</v>
      </c>
      <c r="D1200" t="s">
        <v>330</v>
      </c>
      <c r="E1200" t="s">
        <v>71</v>
      </c>
      <c r="F1200" t="s">
        <v>72</v>
      </c>
      <c r="G1200">
        <v>16</v>
      </c>
      <c r="H1200" t="s">
        <v>346</v>
      </c>
      <c r="I1200" t="s">
        <v>360</v>
      </c>
      <c r="J1200" t="s">
        <v>361</v>
      </c>
      <c r="K1200">
        <v>21</v>
      </c>
      <c r="L1200" s="52">
        <v>0.16279000043869021</v>
      </c>
      <c r="N1200">
        <v>91</v>
      </c>
      <c r="O1200" s="52">
        <v>0.22141000628471369</v>
      </c>
      <c r="Q1200">
        <v>1418</v>
      </c>
      <c r="R1200" s="52">
        <v>0.13300999999046331</v>
      </c>
    </row>
    <row r="1201" spans="1:19">
      <c r="A1201" t="s">
        <v>28</v>
      </c>
      <c r="B1201" t="s">
        <v>412</v>
      </c>
      <c r="C1201" t="s">
        <v>440</v>
      </c>
      <c r="D1201" t="s">
        <v>330</v>
      </c>
      <c r="E1201" t="s">
        <v>71</v>
      </c>
      <c r="F1201" t="s">
        <v>72</v>
      </c>
      <c r="G1201">
        <v>16</v>
      </c>
      <c r="H1201" t="s">
        <v>346</v>
      </c>
      <c r="I1201" t="s">
        <v>360</v>
      </c>
      <c r="J1201" t="s">
        <v>362</v>
      </c>
      <c r="K1201">
        <v>32</v>
      </c>
      <c r="L1201" s="52">
        <v>0.24806000292301181</v>
      </c>
      <c r="M1201" s="52">
        <v>0.29629999399185181</v>
      </c>
      <c r="N1201">
        <v>99</v>
      </c>
      <c r="O1201" s="52">
        <v>0.24087999761104581</v>
      </c>
      <c r="P1201" s="52">
        <v>0.30937999486923218</v>
      </c>
      <c r="Q1201">
        <v>3361</v>
      </c>
      <c r="R1201" s="52">
        <v>0.31525999307632452</v>
      </c>
      <c r="S1201" s="52">
        <v>0.36362999677658081</v>
      </c>
    </row>
    <row r="1202" spans="1:19">
      <c r="A1202" t="s">
        <v>28</v>
      </c>
      <c r="B1202" t="s">
        <v>412</v>
      </c>
      <c r="C1202" t="s">
        <v>440</v>
      </c>
      <c r="D1202" t="s">
        <v>330</v>
      </c>
      <c r="E1202" t="s">
        <v>71</v>
      </c>
      <c r="F1202" t="s">
        <v>72</v>
      </c>
      <c r="G1202">
        <v>16</v>
      </c>
      <c r="H1202" t="s">
        <v>346</v>
      </c>
      <c r="I1202" t="s">
        <v>360</v>
      </c>
      <c r="J1202" t="s">
        <v>354</v>
      </c>
      <c r="K1202">
        <v>76</v>
      </c>
      <c r="L1202" s="52">
        <v>0.58915001153945923</v>
      </c>
      <c r="M1202" s="52">
        <v>0.70370000600814819</v>
      </c>
      <c r="N1202">
        <v>221</v>
      </c>
      <c r="O1202" s="52">
        <v>0.53771001100540161</v>
      </c>
      <c r="P1202" s="52">
        <v>0.69063001871109009</v>
      </c>
      <c r="Q1202">
        <v>5882</v>
      </c>
      <c r="R1202" s="52">
        <v>0.55172997713088989</v>
      </c>
      <c r="S1202" s="52">
        <v>0.63637000322341919</v>
      </c>
    </row>
    <row r="1203" spans="1:19">
      <c r="A1203" t="s">
        <v>28</v>
      </c>
      <c r="B1203" t="s">
        <v>412</v>
      </c>
      <c r="C1203" t="s">
        <v>440</v>
      </c>
      <c r="D1203" t="s">
        <v>330</v>
      </c>
      <c r="E1203" t="s">
        <v>71</v>
      </c>
      <c r="F1203" t="s">
        <v>72</v>
      </c>
      <c r="G1203">
        <v>16</v>
      </c>
      <c r="H1203" t="s">
        <v>346</v>
      </c>
      <c r="I1203" t="s">
        <v>736</v>
      </c>
      <c r="J1203" t="s">
        <v>363</v>
      </c>
      <c r="K1203">
        <v>40</v>
      </c>
      <c r="L1203" s="52">
        <v>0.31007999181747442</v>
      </c>
      <c r="N1203">
        <v>174</v>
      </c>
      <c r="O1203" s="52">
        <v>0.42335999011993408</v>
      </c>
      <c r="Q1203">
        <v>4131</v>
      </c>
      <c r="R1203" s="52">
        <v>0.38749000430107122</v>
      </c>
    </row>
    <row r="1204" spans="1:19">
      <c r="A1204" t="s">
        <v>28</v>
      </c>
      <c r="B1204" t="s">
        <v>412</v>
      </c>
      <c r="C1204" t="s">
        <v>440</v>
      </c>
      <c r="D1204" t="s">
        <v>330</v>
      </c>
      <c r="E1204" t="s">
        <v>71</v>
      </c>
      <c r="F1204" t="s">
        <v>72</v>
      </c>
      <c r="G1204">
        <v>16</v>
      </c>
      <c r="H1204" t="s">
        <v>346</v>
      </c>
      <c r="I1204" t="s">
        <v>736</v>
      </c>
      <c r="J1204" t="s">
        <v>364</v>
      </c>
      <c r="K1204">
        <v>72</v>
      </c>
      <c r="L1204" s="52">
        <v>0.55813997983932495</v>
      </c>
      <c r="M1204" s="52">
        <v>0.8089900016784668</v>
      </c>
      <c r="N1204">
        <v>163</v>
      </c>
      <c r="O1204" s="52">
        <v>0.39658999443054199</v>
      </c>
      <c r="P1204" s="52">
        <v>0.68775999546051025</v>
      </c>
      <c r="Q1204">
        <v>4189</v>
      </c>
      <c r="R1204" s="52">
        <v>0.39293000102043152</v>
      </c>
      <c r="S1204" s="52">
        <v>0.64149999618530273</v>
      </c>
    </row>
    <row r="1205" spans="1:19">
      <c r="A1205" t="s">
        <v>28</v>
      </c>
      <c r="B1205" t="s">
        <v>412</v>
      </c>
      <c r="C1205" t="s">
        <v>440</v>
      </c>
      <c r="D1205" t="s">
        <v>330</v>
      </c>
      <c r="E1205" t="s">
        <v>71</v>
      </c>
      <c r="F1205" t="s">
        <v>72</v>
      </c>
      <c r="G1205">
        <v>16</v>
      </c>
      <c r="H1205" t="s">
        <v>346</v>
      </c>
      <c r="I1205" t="s">
        <v>736</v>
      </c>
      <c r="J1205" t="s">
        <v>365</v>
      </c>
      <c r="K1205">
        <v>9</v>
      </c>
      <c r="L1205" s="52">
        <v>6.9770000874996185E-2</v>
      </c>
      <c r="M1205" s="52">
        <v>0.1011200025677681</v>
      </c>
      <c r="N1205">
        <v>37</v>
      </c>
      <c r="O1205" s="52">
        <v>9.002000093460083E-2</v>
      </c>
      <c r="P1205" s="52">
        <v>0.1561200022697449</v>
      </c>
      <c r="Q1205">
        <v>1316</v>
      </c>
      <c r="R1205" s="52">
        <v>0.1234399974346161</v>
      </c>
      <c r="S1205" s="52">
        <v>0.20152999460697171</v>
      </c>
    </row>
    <row r="1206" spans="1:19">
      <c r="A1206" t="s">
        <v>28</v>
      </c>
      <c r="B1206" t="s">
        <v>412</v>
      </c>
      <c r="C1206" t="s">
        <v>440</v>
      </c>
      <c r="D1206" t="s">
        <v>330</v>
      </c>
      <c r="E1206" t="s">
        <v>71</v>
      </c>
      <c r="F1206" t="s">
        <v>72</v>
      </c>
      <c r="G1206">
        <v>16</v>
      </c>
      <c r="H1206" t="s">
        <v>346</v>
      </c>
      <c r="I1206" t="s">
        <v>736</v>
      </c>
      <c r="J1206" t="s">
        <v>366</v>
      </c>
      <c r="K1206">
        <v>6</v>
      </c>
      <c r="L1206" s="52">
        <v>4.6509999781847E-2</v>
      </c>
      <c r="M1206" s="52">
        <v>6.7419998347759247E-2</v>
      </c>
      <c r="N1206">
        <v>22</v>
      </c>
      <c r="O1206" s="52">
        <v>5.3530000150203698E-2</v>
      </c>
      <c r="P1206" s="52">
        <v>9.2830002307891846E-2</v>
      </c>
      <c r="Q1206">
        <v>566</v>
      </c>
      <c r="R1206" s="52">
        <v>5.3089998662471771E-2</v>
      </c>
      <c r="S1206" s="52">
        <v>8.6680002510547638E-2</v>
      </c>
    </row>
    <row r="1207" spans="1:19">
      <c r="A1207" t="s">
        <v>28</v>
      </c>
      <c r="B1207" t="s">
        <v>412</v>
      </c>
      <c r="C1207" t="s">
        <v>440</v>
      </c>
      <c r="D1207" t="s">
        <v>330</v>
      </c>
      <c r="E1207" t="s">
        <v>71</v>
      </c>
      <c r="F1207" t="s">
        <v>72</v>
      </c>
      <c r="G1207">
        <v>16</v>
      </c>
      <c r="H1207" t="s">
        <v>346</v>
      </c>
      <c r="I1207" t="s">
        <v>736</v>
      </c>
      <c r="J1207" t="s">
        <v>367</v>
      </c>
      <c r="K1207">
        <v>2</v>
      </c>
      <c r="L1207" s="52">
        <v>1.549999974668026E-2</v>
      </c>
      <c r="M1207" s="52">
        <v>2.2469999268651009E-2</v>
      </c>
      <c r="N1207">
        <v>13</v>
      </c>
      <c r="O1207" s="52">
        <v>3.1629998236894608E-2</v>
      </c>
      <c r="P1207" s="52">
        <v>5.4850000888109207E-2</v>
      </c>
      <c r="Q1207">
        <v>367</v>
      </c>
      <c r="R1207" s="52">
        <v>3.4419998526573181E-2</v>
      </c>
      <c r="S1207" s="52">
        <v>5.6200001388788223E-2</v>
      </c>
    </row>
    <row r="1208" spans="1:19">
      <c r="A1208" t="s">
        <v>28</v>
      </c>
      <c r="B1208" t="s">
        <v>412</v>
      </c>
      <c r="C1208" t="s">
        <v>440</v>
      </c>
      <c r="D1208" t="s">
        <v>330</v>
      </c>
      <c r="E1208" t="s">
        <v>71</v>
      </c>
      <c r="F1208" t="s">
        <v>72</v>
      </c>
      <c r="G1208">
        <v>16</v>
      </c>
      <c r="H1208" t="s">
        <v>346</v>
      </c>
      <c r="I1208" t="s">
        <v>736</v>
      </c>
      <c r="J1208" t="s">
        <v>368</v>
      </c>
      <c r="K1208">
        <v>0</v>
      </c>
      <c r="L1208" s="52">
        <v>0</v>
      </c>
      <c r="M1208" s="52">
        <v>0</v>
      </c>
      <c r="N1208">
        <v>2</v>
      </c>
      <c r="O1208" s="52">
        <v>4.8699998296797284E-3</v>
      </c>
      <c r="P1208" s="52">
        <v>8.4400000050663948E-3</v>
      </c>
      <c r="Q1208">
        <v>92</v>
      </c>
      <c r="R1208" s="52">
        <v>8.6300000548362732E-3</v>
      </c>
      <c r="S1208" s="52">
        <v>1.4089999720454219E-2</v>
      </c>
    </row>
    <row r="1209" spans="1:19">
      <c r="A1209" t="s">
        <v>28</v>
      </c>
      <c r="B1209" t="s">
        <v>412</v>
      </c>
      <c r="C1209" t="s">
        <v>440</v>
      </c>
      <c r="D1209" t="s">
        <v>330</v>
      </c>
      <c r="E1209" t="s">
        <v>71</v>
      </c>
      <c r="F1209" t="s">
        <v>72</v>
      </c>
      <c r="G1209">
        <v>16</v>
      </c>
      <c r="H1209" t="s">
        <v>346</v>
      </c>
      <c r="I1209" t="s">
        <v>307</v>
      </c>
      <c r="J1209" t="s">
        <v>329</v>
      </c>
      <c r="K1209">
        <v>127</v>
      </c>
      <c r="L1209" s="52">
        <v>0.98449999094009399</v>
      </c>
      <c r="N1209">
        <v>409</v>
      </c>
      <c r="O1209" s="52">
        <v>0.99513000249862671</v>
      </c>
      <c r="Q1209">
        <v>10555</v>
      </c>
      <c r="R1209" s="52">
        <v>0.99005997180938721</v>
      </c>
    </row>
    <row r="1210" spans="1:19">
      <c r="A1210" t="s">
        <v>28</v>
      </c>
      <c r="B1210" t="s">
        <v>412</v>
      </c>
      <c r="C1210" t="s">
        <v>440</v>
      </c>
      <c r="D1210" t="s">
        <v>330</v>
      </c>
      <c r="E1210" t="s">
        <v>71</v>
      </c>
      <c r="F1210" t="s">
        <v>72</v>
      </c>
      <c r="G1210">
        <v>16</v>
      </c>
      <c r="H1210" t="s">
        <v>346</v>
      </c>
      <c r="I1210" t="s">
        <v>307</v>
      </c>
      <c r="J1210" t="s">
        <v>309</v>
      </c>
      <c r="K1210">
        <v>2</v>
      </c>
      <c r="L1210" s="52">
        <v>1.549999974668026E-2</v>
      </c>
      <c r="N1210">
        <v>2</v>
      </c>
      <c r="O1210" s="52">
        <v>4.8699998296797284E-3</v>
      </c>
      <c r="Q1210">
        <v>106</v>
      </c>
      <c r="R1210" s="52">
        <v>9.9400002509355545E-3</v>
      </c>
    </row>
    <row r="1211" spans="1:19">
      <c r="A1211" t="s">
        <v>28</v>
      </c>
      <c r="B1211" t="s">
        <v>412</v>
      </c>
      <c r="C1211" t="s">
        <v>440</v>
      </c>
      <c r="D1211" t="s">
        <v>330</v>
      </c>
      <c r="E1211" t="s">
        <v>71</v>
      </c>
      <c r="F1211" t="s">
        <v>72</v>
      </c>
      <c r="G1211">
        <v>16</v>
      </c>
      <c r="H1211" t="s">
        <v>346</v>
      </c>
      <c r="I1211" t="s">
        <v>737</v>
      </c>
      <c r="J1211" t="s">
        <v>310</v>
      </c>
      <c r="K1211">
        <v>18</v>
      </c>
      <c r="L1211" s="52">
        <v>0.1395300030708313</v>
      </c>
      <c r="N1211">
        <v>54</v>
      </c>
      <c r="O1211" s="52">
        <v>0.13139000535011289</v>
      </c>
      <c r="Q1211">
        <v>1888</v>
      </c>
      <c r="R1211" s="52">
        <v>0.17709000408649439</v>
      </c>
    </row>
    <row r="1212" spans="1:19">
      <c r="A1212" t="s">
        <v>28</v>
      </c>
      <c r="B1212" t="s">
        <v>412</v>
      </c>
      <c r="C1212" t="s">
        <v>440</v>
      </c>
      <c r="D1212" t="s">
        <v>330</v>
      </c>
      <c r="E1212" t="s">
        <v>71</v>
      </c>
      <c r="F1212" t="s">
        <v>72</v>
      </c>
      <c r="G1212">
        <v>16</v>
      </c>
      <c r="H1212" t="s">
        <v>346</v>
      </c>
      <c r="I1212" t="s">
        <v>737</v>
      </c>
      <c r="J1212" t="s">
        <v>16</v>
      </c>
      <c r="K1212">
        <v>31</v>
      </c>
      <c r="L1212" s="52">
        <v>0.2403099983930588</v>
      </c>
      <c r="N1212">
        <v>90</v>
      </c>
      <c r="O1212" s="52">
        <v>0.21897999942302701</v>
      </c>
      <c r="Q1212">
        <v>2164</v>
      </c>
      <c r="R1212" s="52">
        <v>0.2029799968004227</v>
      </c>
    </row>
    <row r="1213" spans="1:19">
      <c r="A1213" t="s">
        <v>28</v>
      </c>
      <c r="B1213" t="s">
        <v>412</v>
      </c>
      <c r="C1213" t="s">
        <v>440</v>
      </c>
      <c r="D1213" t="s">
        <v>330</v>
      </c>
      <c r="E1213" t="s">
        <v>71</v>
      </c>
      <c r="F1213" t="s">
        <v>72</v>
      </c>
      <c r="G1213">
        <v>16</v>
      </c>
      <c r="H1213" t="s">
        <v>346</v>
      </c>
      <c r="I1213" t="s">
        <v>737</v>
      </c>
      <c r="J1213" t="s">
        <v>17</v>
      </c>
      <c r="K1213">
        <v>33</v>
      </c>
      <c r="L1213" s="52">
        <v>0.25580999255180359</v>
      </c>
      <c r="N1213">
        <v>88</v>
      </c>
      <c r="O1213" s="52">
        <v>0.21411000192165369</v>
      </c>
      <c r="Q1213">
        <v>2220</v>
      </c>
      <c r="R1213" s="52">
        <v>0.20824000239372251</v>
      </c>
    </row>
    <row r="1214" spans="1:19">
      <c r="A1214" t="s">
        <v>28</v>
      </c>
      <c r="B1214" t="s">
        <v>412</v>
      </c>
      <c r="C1214" t="s">
        <v>440</v>
      </c>
      <c r="D1214" t="s">
        <v>330</v>
      </c>
      <c r="E1214" t="s">
        <v>71</v>
      </c>
      <c r="F1214" t="s">
        <v>72</v>
      </c>
      <c r="G1214">
        <v>16</v>
      </c>
      <c r="H1214" t="s">
        <v>346</v>
      </c>
      <c r="I1214" t="s">
        <v>737</v>
      </c>
      <c r="J1214" t="s">
        <v>18</v>
      </c>
      <c r="K1214">
        <v>36</v>
      </c>
      <c r="L1214" s="52">
        <v>0.27906998991966248</v>
      </c>
      <c r="N1214">
        <v>102</v>
      </c>
      <c r="O1214" s="52">
        <v>0.24818000197410581</v>
      </c>
      <c r="Q1214">
        <v>2174</v>
      </c>
      <c r="R1214" s="52">
        <v>0.20392000675201419</v>
      </c>
    </row>
    <row r="1215" spans="1:19">
      <c r="A1215" t="s">
        <v>28</v>
      </c>
      <c r="B1215" t="s">
        <v>412</v>
      </c>
      <c r="C1215" t="s">
        <v>440</v>
      </c>
      <c r="D1215" t="s">
        <v>330</v>
      </c>
      <c r="E1215" t="s">
        <v>71</v>
      </c>
      <c r="F1215" s="1" t="s">
        <v>72</v>
      </c>
      <c r="G1215" s="1">
        <v>16</v>
      </c>
      <c r="H1215" s="1" t="s">
        <v>346</v>
      </c>
      <c r="I1215" t="s">
        <v>737</v>
      </c>
      <c r="J1215" t="s">
        <v>311</v>
      </c>
      <c r="K1215">
        <v>11</v>
      </c>
      <c r="L1215" s="52">
        <v>8.5270002484321594E-2</v>
      </c>
      <c r="N1215">
        <v>77</v>
      </c>
      <c r="O1215" s="52">
        <v>0.1873500049114227</v>
      </c>
      <c r="Q1215">
        <v>2215</v>
      </c>
      <c r="R1215" s="52">
        <v>0.20777000486850741</v>
      </c>
    </row>
    <row r="1216" spans="1:19">
      <c r="A1216" t="s">
        <v>28</v>
      </c>
      <c r="B1216" t="s">
        <v>412</v>
      </c>
      <c r="C1216" t="s">
        <v>440</v>
      </c>
      <c r="D1216" t="s">
        <v>330</v>
      </c>
      <c r="E1216" t="s">
        <v>71</v>
      </c>
      <c r="F1216" t="s">
        <v>72</v>
      </c>
      <c r="G1216">
        <v>16</v>
      </c>
      <c r="H1216" t="s">
        <v>346</v>
      </c>
      <c r="I1216" t="s">
        <v>312</v>
      </c>
      <c r="J1216" t="s">
        <v>313</v>
      </c>
      <c r="K1216">
        <v>76</v>
      </c>
      <c r="L1216" s="52">
        <v>0.58915001153945923</v>
      </c>
      <c r="M1216" s="52">
        <v>0.59375</v>
      </c>
      <c r="N1216">
        <v>258</v>
      </c>
      <c r="O1216" s="52">
        <v>0.62774002552032471</v>
      </c>
      <c r="P1216" s="52">
        <v>0.63546997308731079</v>
      </c>
      <c r="Q1216">
        <v>6420</v>
      </c>
      <c r="R1216" s="52">
        <v>0.60219001770019531</v>
      </c>
      <c r="S1216" s="52">
        <v>0.61465001106262207</v>
      </c>
    </row>
    <row r="1217" spans="1:19">
      <c r="A1217" t="s">
        <v>28</v>
      </c>
      <c r="B1217" t="s">
        <v>412</v>
      </c>
      <c r="C1217" t="s">
        <v>440</v>
      </c>
      <c r="D1217" t="s">
        <v>330</v>
      </c>
      <c r="E1217" t="s">
        <v>71</v>
      </c>
      <c r="F1217" t="s">
        <v>72</v>
      </c>
      <c r="G1217">
        <v>16</v>
      </c>
      <c r="H1217" t="s">
        <v>346</v>
      </c>
      <c r="I1217" t="s">
        <v>312</v>
      </c>
      <c r="J1217" t="s">
        <v>314</v>
      </c>
      <c r="K1217">
        <v>21</v>
      </c>
      <c r="L1217" s="52">
        <v>0.16279000043869021</v>
      </c>
      <c r="M1217" s="52">
        <v>0.16405999660491941</v>
      </c>
      <c r="N1217">
        <v>58</v>
      </c>
      <c r="O1217" s="52">
        <v>0.1411200016736984</v>
      </c>
      <c r="P1217" s="52">
        <v>0.14285999536514279</v>
      </c>
      <c r="Q1217">
        <v>1473</v>
      </c>
      <c r="R1217" s="52">
        <v>0.13817000389099121</v>
      </c>
      <c r="S1217" s="52">
        <v>0.14101999998092651</v>
      </c>
    </row>
    <row r="1218" spans="1:19">
      <c r="A1218" t="s">
        <v>28</v>
      </c>
      <c r="B1218" t="s">
        <v>412</v>
      </c>
      <c r="C1218" t="s">
        <v>440</v>
      </c>
      <c r="D1218" t="s">
        <v>330</v>
      </c>
      <c r="E1218" t="s">
        <v>71</v>
      </c>
      <c r="F1218" t="s">
        <v>72</v>
      </c>
      <c r="G1218">
        <v>16</v>
      </c>
      <c r="H1218" t="s">
        <v>346</v>
      </c>
      <c r="I1218" t="s">
        <v>312</v>
      </c>
      <c r="J1218" t="s">
        <v>315</v>
      </c>
      <c r="K1218">
        <v>23</v>
      </c>
      <c r="L1218" s="52">
        <v>0.178289994597435</v>
      </c>
      <c r="M1218" s="52">
        <v>0.17969000339508059</v>
      </c>
      <c r="N1218">
        <v>59</v>
      </c>
      <c r="O1218" s="52">
        <v>0.14354999363422391</v>
      </c>
      <c r="P1218" s="52">
        <v>0.14531999826431269</v>
      </c>
      <c r="Q1218">
        <v>1374</v>
      </c>
      <c r="R1218" s="52">
        <v>0.12887999415397641</v>
      </c>
      <c r="S1218" s="52">
        <v>0.13154999911785131</v>
      </c>
    </row>
    <row r="1219" spans="1:19">
      <c r="A1219" t="s">
        <v>28</v>
      </c>
      <c r="B1219" t="s">
        <v>412</v>
      </c>
      <c r="C1219" t="s">
        <v>440</v>
      </c>
      <c r="D1219" t="s">
        <v>330</v>
      </c>
      <c r="E1219" t="s">
        <v>71</v>
      </c>
      <c r="F1219" t="s">
        <v>72</v>
      </c>
      <c r="G1219">
        <v>16</v>
      </c>
      <c r="H1219" t="s">
        <v>346</v>
      </c>
      <c r="I1219" t="s">
        <v>312</v>
      </c>
      <c r="J1219" t="s">
        <v>373</v>
      </c>
      <c r="K1219">
        <v>1</v>
      </c>
      <c r="L1219" s="52">
        <v>7.7499998733401299E-3</v>
      </c>
      <c r="N1219">
        <v>5</v>
      </c>
      <c r="O1219" s="52">
        <v>1.2170000001788139E-2</v>
      </c>
      <c r="Q1219">
        <v>216</v>
      </c>
      <c r="R1219" s="52">
        <v>2.0260000601410869E-2</v>
      </c>
    </row>
    <row r="1220" spans="1:19">
      <c r="A1220" t="s">
        <v>28</v>
      </c>
      <c r="B1220" t="s">
        <v>412</v>
      </c>
      <c r="C1220" t="s">
        <v>440</v>
      </c>
      <c r="D1220" t="s">
        <v>330</v>
      </c>
      <c r="E1220" t="s">
        <v>71</v>
      </c>
      <c r="F1220" t="s">
        <v>72</v>
      </c>
      <c r="G1220">
        <v>16</v>
      </c>
      <c r="H1220" t="s">
        <v>346</v>
      </c>
      <c r="I1220" t="s">
        <v>312</v>
      </c>
      <c r="J1220" t="s">
        <v>316</v>
      </c>
      <c r="K1220">
        <v>8</v>
      </c>
      <c r="L1220" s="52">
        <v>6.2020000070333481E-2</v>
      </c>
      <c r="M1220" s="52">
        <v>6.25E-2</v>
      </c>
      <c r="N1220">
        <v>31</v>
      </c>
      <c r="O1220" s="52">
        <v>7.5429998338222504E-2</v>
      </c>
      <c r="P1220" s="52">
        <v>7.6350003480911255E-2</v>
      </c>
      <c r="Q1220">
        <v>1178</v>
      </c>
      <c r="R1220" s="52">
        <v>0.1105000004172325</v>
      </c>
      <c r="S1220" s="52">
        <v>0.1127799972891808</v>
      </c>
    </row>
    <row r="1221" spans="1:19">
      <c r="A1221" t="s">
        <v>28</v>
      </c>
      <c r="B1221" t="s">
        <v>412</v>
      </c>
      <c r="C1221" t="s">
        <v>440</v>
      </c>
      <c r="D1221" t="s">
        <v>330</v>
      </c>
      <c r="E1221" t="s">
        <v>73</v>
      </c>
      <c r="F1221" t="s">
        <v>74</v>
      </c>
      <c r="G1221">
        <v>2</v>
      </c>
      <c r="H1221" t="s">
        <v>348</v>
      </c>
      <c r="I1221" t="s">
        <v>326</v>
      </c>
      <c r="J1221" t="s">
        <v>289</v>
      </c>
      <c r="K1221">
        <v>0</v>
      </c>
      <c r="L1221" s="52">
        <v>0</v>
      </c>
      <c r="N1221">
        <v>0</v>
      </c>
      <c r="O1221" s="52">
        <v>0</v>
      </c>
      <c r="Q1221">
        <v>78</v>
      </c>
      <c r="R1221" s="52">
        <v>7.3199998587369919E-3</v>
      </c>
    </row>
    <row r="1222" spans="1:19">
      <c r="A1222" t="s">
        <v>28</v>
      </c>
      <c r="B1222" t="s">
        <v>412</v>
      </c>
      <c r="C1222" t="s">
        <v>440</v>
      </c>
      <c r="D1222" t="s">
        <v>330</v>
      </c>
      <c r="E1222" t="s">
        <v>73</v>
      </c>
      <c r="F1222" t="s">
        <v>74</v>
      </c>
      <c r="G1222">
        <v>2</v>
      </c>
      <c r="H1222" t="s">
        <v>348</v>
      </c>
      <c r="I1222" t="s">
        <v>326</v>
      </c>
      <c r="J1222" t="s">
        <v>290</v>
      </c>
      <c r="K1222">
        <v>7</v>
      </c>
      <c r="L1222" s="52">
        <v>5.8329999446868903E-2</v>
      </c>
      <c r="N1222">
        <v>25</v>
      </c>
      <c r="O1222" s="52">
        <v>5.9950001537799842E-2</v>
      </c>
      <c r="Q1222">
        <v>542</v>
      </c>
      <c r="R1222" s="52">
        <v>5.0840001553297043E-2</v>
      </c>
    </row>
    <row r="1223" spans="1:19">
      <c r="A1223" t="s">
        <v>28</v>
      </c>
      <c r="B1223" t="s">
        <v>412</v>
      </c>
      <c r="C1223" t="s">
        <v>440</v>
      </c>
      <c r="D1223" t="s">
        <v>330</v>
      </c>
      <c r="E1223" t="s">
        <v>73</v>
      </c>
      <c r="F1223" t="s">
        <v>74</v>
      </c>
      <c r="G1223">
        <v>2</v>
      </c>
      <c r="H1223" t="s">
        <v>348</v>
      </c>
      <c r="I1223" t="s">
        <v>326</v>
      </c>
      <c r="J1223" t="s">
        <v>291</v>
      </c>
      <c r="K1223">
        <v>20</v>
      </c>
      <c r="L1223" s="52">
        <v>0.1666699945926666</v>
      </c>
      <c r="N1223">
        <v>49</v>
      </c>
      <c r="O1223" s="52">
        <v>0.11750999838113781</v>
      </c>
      <c r="Q1223">
        <v>1332</v>
      </c>
      <c r="R1223" s="52">
        <v>0.124940000474453</v>
      </c>
    </row>
    <row r="1224" spans="1:19">
      <c r="A1224" t="s">
        <v>28</v>
      </c>
      <c r="B1224" t="s">
        <v>412</v>
      </c>
      <c r="C1224" t="s">
        <v>440</v>
      </c>
      <c r="D1224" t="s">
        <v>330</v>
      </c>
      <c r="E1224" t="s">
        <v>73</v>
      </c>
      <c r="F1224" t="s">
        <v>74</v>
      </c>
      <c r="G1224">
        <v>2</v>
      </c>
      <c r="H1224" t="s">
        <v>348</v>
      </c>
      <c r="I1224" t="s">
        <v>326</v>
      </c>
      <c r="J1224" t="s">
        <v>292</v>
      </c>
      <c r="K1224">
        <v>28</v>
      </c>
      <c r="L1224" s="52">
        <v>0.23332999646663671</v>
      </c>
      <c r="N1224">
        <v>75</v>
      </c>
      <c r="O1224" s="52">
        <v>0.17985999584198001</v>
      </c>
      <c r="Q1224">
        <v>2022</v>
      </c>
      <c r="R1224" s="52">
        <v>0.18965999782085419</v>
      </c>
    </row>
    <row r="1225" spans="1:19">
      <c r="A1225" t="s">
        <v>28</v>
      </c>
      <c r="B1225" t="s">
        <v>412</v>
      </c>
      <c r="C1225" t="s">
        <v>440</v>
      </c>
      <c r="D1225" t="s">
        <v>330</v>
      </c>
      <c r="E1225" t="s">
        <v>73</v>
      </c>
      <c r="F1225" s="1" t="s">
        <v>74</v>
      </c>
      <c r="G1225" s="1">
        <v>2</v>
      </c>
      <c r="H1225" s="1" t="s">
        <v>348</v>
      </c>
      <c r="I1225" t="s">
        <v>326</v>
      </c>
      <c r="J1225" t="s">
        <v>293</v>
      </c>
      <c r="K1225">
        <v>20</v>
      </c>
      <c r="L1225" s="52">
        <v>0.1666699945926666</v>
      </c>
      <c r="N1225">
        <v>86</v>
      </c>
      <c r="O1225" s="52">
        <v>0.20623999834060669</v>
      </c>
      <c r="Q1225">
        <v>1958</v>
      </c>
      <c r="R1225" s="52">
        <v>0.18366000056266779</v>
      </c>
    </row>
    <row r="1226" spans="1:19">
      <c r="A1226" t="s">
        <v>28</v>
      </c>
      <c r="B1226" t="s">
        <v>412</v>
      </c>
      <c r="C1226" t="s">
        <v>440</v>
      </c>
      <c r="D1226" t="s">
        <v>330</v>
      </c>
      <c r="E1226" t="s">
        <v>73</v>
      </c>
      <c r="F1226" t="s">
        <v>74</v>
      </c>
      <c r="G1226">
        <v>2</v>
      </c>
      <c r="H1226" t="s">
        <v>348</v>
      </c>
      <c r="I1226" t="s">
        <v>326</v>
      </c>
      <c r="J1226" t="s">
        <v>294</v>
      </c>
      <c r="K1226">
        <v>30</v>
      </c>
      <c r="L1226" s="52">
        <v>0.25</v>
      </c>
      <c r="N1226">
        <v>112</v>
      </c>
      <c r="O1226" s="52">
        <v>0.26859000325202942</v>
      </c>
      <c r="Q1226">
        <v>2528</v>
      </c>
      <c r="R1226" s="52">
        <v>0.2371300011873245</v>
      </c>
    </row>
    <row r="1227" spans="1:19">
      <c r="A1227" t="s">
        <v>28</v>
      </c>
      <c r="B1227" t="s">
        <v>412</v>
      </c>
      <c r="C1227" t="s">
        <v>440</v>
      </c>
      <c r="D1227" t="s">
        <v>330</v>
      </c>
      <c r="E1227" t="s">
        <v>73</v>
      </c>
      <c r="F1227" t="s">
        <v>74</v>
      </c>
      <c r="G1227">
        <v>2</v>
      </c>
      <c r="H1227" t="s">
        <v>348</v>
      </c>
      <c r="I1227" t="s">
        <v>326</v>
      </c>
      <c r="J1227" t="s">
        <v>295</v>
      </c>
      <c r="K1227">
        <v>15</v>
      </c>
      <c r="L1227" s="52">
        <v>0.125</v>
      </c>
      <c r="N1227">
        <v>70</v>
      </c>
      <c r="O1227" s="52">
        <v>0.1678700000047684</v>
      </c>
      <c r="Q1227">
        <v>2201</v>
      </c>
      <c r="R1227" s="52">
        <v>0.20645000040531161</v>
      </c>
    </row>
    <row r="1228" spans="1:19">
      <c r="A1228" t="s">
        <v>28</v>
      </c>
      <c r="B1228" t="s">
        <v>412</v>
      </c>
      <c r="C1228" t="s">
        <v>440</v>
      </c>
      <c r="D1228" t="s">
        <v>330</v>
      </c>
      <c r="E1228" t="s">
        <v>73</v>
      </c>
      <c r="F1228" t="s">
        <v>74</v>
      </c>
      <c r="G1228">
        <v>2</v>
      </c>
      <c r="H1228" t="s">
        <v>348</v>
      </c>
      <c r="I1228" t="s">
        <v>359</v>
      </c>
      <c r="J1228" t="s">
        <v>14</v>
      </c>
      <c r="K1228">
        <v>96</v>
      </c>
      <c r="L1228" s="52">
        <v>0.80000001192092896</v>
      </c>
      <c r="M1228" s="52">
        <v>0.80672001838684082</v>
      </c>
      <c r="N1228">
        <v>305</v>
      </c>
      <c r="O1228" s="52">
        <v>0.73141002655029297</v>
      </c>
      <c r="P1228" s="52">
        <v>0.73671001195907593</v>
      </c>
      <c r="Q1228">
        <v>7648</v>
      </c>
      <c r="R1228" s="52">
        <v>0.71737998723983765</v>
      </c>
      <c r="S1228" s="52">
        <v>0.73221999406814575</v>
      </c>
    </row>
    <row r="1229" spans="1:19">
      <c r="A1229" t="s">
        <v>28</v>
      </c>
      <c r="B1229" t="s">
        <v>412</v>
      </c>
      <c r="C1229" t="s">
        <v>440</v>
      </c>
      <c r="D1229" t="s">
        <v>330</v>
      </c>
      <c r="E1229" t="s">
        <v>73</v>
      </c>
      <c r="F1229" t="s">
        <v>74</v>
      </c>
      <c r="G1229">
        <v>2</v>
      </c>
      <c r="H1229" t="s">
        <v>348</v>
      </c>
      <c r="I1229" t="s">
        <v>359</v>
      </c>
      <c r="J1229" t="s">
        <v>15</v>
      </c>
      <c r="K1229">
        <v>11</v>
      </c>
      <c r="L1229" s="52">
        <v>9.1669999063014984E-2</v>
      </c>
      <c r="M1229" s="52">
        <v>9.2440001666545868E-2</v>
      </c>
      <c r="N1229">
        <v>55</v>
      </c>
      <c r="O1229" s="52">
        <v>0.13188999891281131</v>
      </c>
      <c r="P1229" s="52">
        <v>0.13285000622272489</v>
      </c>
      <c r="Q1229">
        <v>1582</v>
      </c>
      <c r="R1229" s="52">
        <v>0.14838999509811401</v>
      </c>
      <c r="S1229" s="52">
        <v>0.1514600068330765</v>
      </c>
    </row>
    <row r="1230" spans="1:19">
      <c r="A1230" t="s">
        <v>28</v>
      </c>
      <c r="B1230" t="s">
        <v>412</v>
      </c>
      <c r="C1230" t="s">
        <v>440</v>
      </c>
      <c r="D1230" t="s">
        <v>330</v>
      </c>
      <c r="E1230" t="s">
        <v>73</v>
      </c>
      <c r="F1230" t="s">
        <v>74</v>
      </c>
      <c r="G1230">
        <v>2</v>
      </c>
      <c r="H1230" t="s">
        <v>348</v>
      </c>
      <c r="I1230" t="s">
        <v>359</v>
      </c>
      <c r="J1230" t="s">
        <v>317</v>
      </c>
      <c r="K1230">
        <v>12</v>
      </c>
      <c r="L1230" s="52">
        <v>0.10000000149011611</v>
      </c>
      <c r="M1230" s="52">
        <v>0.1008400022983551</v>
      </c>
      <c r="N1230">
        <v>54</v>
      </c>
      <c r="O1230" s="52">
        <v>0.12950000166893011</v>
      </c>
      <c r="P1230" s="52">
        <v>0.13042999804019931</v>
      </c>
      <c r="Q1230">
        <v>1215</v>
      </c>
      <c r="R1230" s="52">
        <v>0.1139699965715408</v>
      </c>
      <c r="S1230" s="52">
        <v>0.1163199990987778</v>
      </c>
    </row>
    <row r="1231" spans="1:19">
      <c r="A1231" t="s">
        <v>28</v>
      </c>
      <c r="B1231" t="s">
        <v>412</v>
      </c>
      <c r="C1231" t="s">
        <v>440</v>
      </c>
      <c r="D1231" t="s">
        <v>330</v>
      </c>
      <c r="E1231" t="s">
        <v>73</v>
      </c>
      <c r="F1231" t="s">
        <v>74</v>
      </c>
      <c r="G1231">
        <v>2</v>
      </c>
      <c r="H1231" t="s">
        <v>348</v>
      </c>
      <c r="I1231" t="s">
        <v>359</v>
      </c>
      <c r="J1231" t="s">
        <v>270</v>
      </c>
      <c r="K1231">
        <v>1</v>
      </c>
      <c r="L1231" s="52">
        <v>8.3299996331334114E-3</v>
      </c>
      <c r="N1231">
        <v>3</v>
      </c>
      <c r="O1231" s="52">
        <v>7.1899998001754284E-3</v>
      </c>
      <c r="Q1231">
        <v>216</v>
      </c>
      <c r="R1231" s="52">
        <v>2.0260000601410869E-2</v>
      </c>
    </row>
    <row r="1232" spans="1:19">
      <c r="A1232" t="s">
        <v>28</v>
      </c>
      <c r="B1232" t="s">
        <v>412</v>
      </c>
      <c r="C1232" t="s">
        <v>440</v>
      </c>
      <c r="D1232" t="s">
        <v>330</v>
      </c>
      <c r="E1232" t="s">
        <v>73</v>
      </c>
      <c r="F1232" t="s">
        <v>74</v>
      </c>
      <c r="G1232">
        <v>2</v>
      </c>
      <c r="H1232" t="s">
        <v>348</v>
      </c>
      <c r="I1232" t="s">
        <v>325</v>
      </c>
      <c r="J1232" t="s">
        <v>302</v>
      </c>
      <c r="K1232">
        <v>39</v>
      </c>
      <c r="L1232" s="52">
        <v>0.32499998807907099</v>
      </c>
      <c r="N1232">
        <v>143</v>
      </c>
      <c r="O1232" s="52">
        <v>0.34292998909950262</v>
      </c>
      <c r="Q1232">
        <v>3494</v>
      </c>
      <c r="R1232" s="52">
        <v>0.32774001359939581</v>
      </c>
    </row>
    <row r="1233" spans="1:19">
      <c r="A1233" t="s">
        <v>28</v>
      </c>
      <c r="B1233" t="s">
        <v>412</v>
      </c>
      <c r="C1233" t="s">
        <v>440</v>
      </c>
      <c r="D1233" t="s">
        <v>330</v>
      </c>
      <c r="E1233" t="s">
        <v>73</v>
      </c>
      <c r="F1233" s="1" t="s">
        <v>74</v>
      </c>
      <c r="G1233" s="1">
        <v>2</v>
      </c>
      <c r="H1233" s="1" t="s">
        <v>348</v>
      </c>
      <c r="I1233" t="s">
        <v>325</v>
      </c>
      <c r="J1233" t="s">
        <v>303</v>
      </c>
      <c r="K1233">
        <v>36</v>
      </c>
      <c r="L1233" s="52">
        <v>0.30000001192092901</v>
      </c>
      <c r="N1233">
        <v>129</v>
      </c>
      <c r="O1233" s="52">
        <v>0.30935001373291021</v>
      </c>
      <c r="Q1233">
        <v>3387</v>
      </c>
      <c r="R1233" s="52">
        <v>0.31769999861717219</v>
      </c>
    </row>
    <row r="1234" spans="1:19">
      <c r="A1234" t="s">
        <v>28</v>
      </c>
      <c r="B1234" t="s">
        <v>412</v>
      </c>
      <c r="C1234" t="s">
        <v>440</v>
      </c>
      <c r="D1234" t="s">
        <v>330</v>
      </c>
      <c r="E1234" t="s">
        <v>73</v>
      </c>
      <c r="F1234" t="s">
        <v>74</v>
      </c>
      <c r="G1234">
        <v>2</v>
      </c>
      <c r="H1234" t="s">
        <v>348</v>
      </c>
      <c r="I1234" t="s">
        <v>325</v>
      </c>
      <c r="J1234" t="s">
        <v>304</v>
      </c>
      <c r="K1234">
        <v>45</v>
      </c>
      <c r="L1234" s="52">
        <v>0.375</v>
      </c>
      <c r="N1234">
        <v>145</v>
      </c>
      <c r="O1234" s="52">
        <v>0.34771999716758728</v>
      </c>
      <c r="Q1234">
        <v>3780</v>
      </c>
      <c r="R1234" s="52">
        <v>0.35455998778343201</v>
      </c>
    </row>
    <row r="1235" spans="1:19">
      <c r="A1235" t="s">
        <v>28</v>
      </c>
      <c r="B1235" t="s">
        <v>412</v>
      </c>
      <c r="C1235" t="s">
        <v>440</v>
      </c>
      <c r="D1235" t="s">
        <v>330</v>
      </c>
      <c r="E1235" t="s">
        <v>73</v>
      </c>
      <c r="F1235" t="s">
        <v>74</v>
      </c>
      <c r="G1235">
        <v>2</v>
      </c>
      <c r="H1235" t="s">
        <v>348</v>
      </c>
      <c r="I1235" t="s">
        <v>349</v>
      </c>
      <c r="J1235" t="s">
        <v>350</v>
      </c>
      <c r="K1235">
        <v>8</v>
      </c>
      <c r="L1235" s="52">
        <v>6.6670000553131104E-2</v>
      </c>
      <c r="M1235" s="52">
        <v>6.8379998207092285E-2</v>
      </c>
      <c r="N1235">
        <v>35</v>
      </c>
      <c r="O1235" s="52">
        <v>8.393000066280365E-2</v>
      </c>
      <c r="P1235" s="52">
        <v>8.8160000741481781E-2</v>
      </c>
      <c r="Q1235">
        <v>745</v>
      </c>
      <c r="R1235" s="52">
        <v>6.9880001246929169E-2</v>
      </c>
      <c r="S1235" s="52">
        <v>8.060000091791153E-2</v>
      </c>
    </row>
    <row r="1236" spans="1:19">
      <c r="A1236" t="s">
        <v>28</v>
      </c>
      <c r="B1236" t="s">
        <v>412</v>
      </c>
      <c r="C1236" t="s">
        <v>440</v>
      </c>
      <c r="D1236" t="s">
        <v>330</v>
      </c>
      <c r="E1236" t="s">
        <v>73</v>
      </c>
      <c r="F1236" t="s">
        <v>74</v>
      </c>
      <c r="G1236">
        <v>2</v>
      </c>
      <c r="H1236" t="s">
        <v>348</v>
      </c>
      <c r="I1236" t="s">
        <v>349</v>
      </c>
      <c r="J1236" t="s">
        <v>351</v>
      </c>
      <c r="K1236">
        <v>66</v>
      </c>
      <c r="L1236" s="52">
        <v>0.55000001192092896</v>
      </c>
      <c r="M1236" s="52">
        <v>0.56410002708435059</v>
      </c>
      <c r="N1236">
        <v>167</v>
      </c>
      <c r="O1236" s="52">
        <v>0.4004800021648407</v>
      </c>
      <c r="P1236" s="52">
        <v>0.42065000534057623</v>
      </c>
      <c r="Q1236">
        <v>5882</v>
      </c>
      <c r="R1236" s="52">
        <v>0.55172997713088989</v>
      </c>
      <c r="S1236" s="52">
        <v>0.63637000322341919</v>
      </c>
    </row>
    <row r="1237" spans="1:19">
      <c r="A1237" t="s">
        <v>28</v>
      </c>
      <c r="B1237" t="s">
        <v>412</v>
      </c>
      <c r="C1237" t="s">
        <v>440</v>
      </c>
      <c r="D1237" t="s">
        <v>330</v>
      </c>
      <c r="E1237" t="s">
        <v>73</v>
      </c>
      <c r="F1237" t="s">
        <v>74</v>
      </c>
      <c r="G1237">
        <v>2</v>
      </c>
      <c r="H1237" t="s">
        <v>348</v>
      </c>
      <c r="I1237" t="s">
        <v>349</v>
      </c>
      <c r="J1237" t="s">
        <v>352</v>
      </c>
      <c r="K1237">
        <v>0</v>
      </c>
      <c r="L1237" s="52">
        <v>0</v>
      </c>
      <c r="M1237" s="52">
        <v>0</v>
      </c>
      <c r="N1237">
        <v>0</v>
      </c>
      <c r="O1237" s="52">
        <v>0</v>
      </c>
      <c r="P1237" s="52">
        <v>0</v>
      </c>
      <c r="Q1237">
        <v>19</v>
      </c>
      <c r="R1237" s="52">
        <v>1.780000049620867E-3</v>
      </c>
      <c r="S1237" s="52">
        <v>2.0600000862032179E-3</v>
      </c>
    </row>
    <row r="1238" spans="1:19">
      <c r="A1238" t="s">
        <v>28</v>
      </c>
      <c r="B1238" t="s">
        <v>412</v>
      </c>
      <c r="C1238" t="s">
        <v>440</v>
      </c>
      <c r="D1238" t="s">
        <v>330</v>
      </c>
      <c r="E1238" t="s">
        <v>73</v>
      </c>
      <c r="F1238" t="s">
        <v>74</v>
      </c>
      <c r="G1238">
        <v>2</v>
      </c>
      <c r="H1238" t="s">
        <v>348</v>
      </c>
      <c r="I1238" t="s">
        <v>349</v>
      </c>
      <c r="J1238" t="s">
        <v>353</v>
      </c>
      <c r="K1238">
        <v>43</v>
      </c>
      <c r="L1238" s="52">
        <v>0.35833001136779791</v>
      </c>
      <c r="M1238" s="52">
        <v>0.36752000451087952</v>
      </c>
      <c r="N1238">
        <v>195</v>
      </c>
      <c r="O1238" s="52">
        <v>0.46762999892234802</v>
      </c>
      <c r="P1238" s="52">
        <v>0.49118000268936157</v>
      </c>
      <c r="Q1238">
        <v>2597</v>
      </c>
      <c r="R1238" s="52">
        <v>0.24359999597072601</v>
      </c>
      <c r="S1238" s="52">
        <v>0.2809700071811676</v>
      </c>
    </row>
    <row r="1239" spans="1:19">
      <c r="A1239" t="s">
        <v>28</v>
      </c>
      <c r="B1239" t="s">
        <v>412</v>
      </c>
      <c r="C1239" t="s">
        <v>440</v>
      </c>
      <c r="D1239" t="s">
        <v>330</v>
      </c>
      <c r="E1239" t="s">
        <v>73</v>
      </c>
      <c r="F1239" t="s">
        <v>74</v>
      </c>
      <c r="G1239">
        <v>2</v>
      </c>
      <c r="H1239" t="s">
        <v>348</v>
      </c>
      <c r="I1239" t="s">
        <v>349</v>
      </c>
      <c r="J1239" t="s">
        <v>355</v>
      </c>
      <c r="K1239">
        <v>3</v>
      </c>
      <c r="L1239" s="52">
        <v>2.500000037252903E-2</v>
      </c>
      <c r="N1239">
        <v>20</v>
      </c>
      <c r="O1239" s="52">
        <v>4.7959998250007629E-2</v>
      </c>
      <c r="Q1239">
        <v>1418</v>
      </c>
      <c r="R1239" s="52">
        <v>0.13300999999046331</v>
      </c>
    </row>
    <row r="1240" spans="1:19">
      <c r="A1240" t="s">
        <v>28</v>
      </c>
      <c r="B1240" t="s">
        <v>412</v>
      </c>
      <c r="C1240" t="s">
        <v>440</v>
      </c>
      <c r="D1240" t="s">
        <v>330</v>
      </c>
      <c r="E1240" t="s">
        <v>73</v>
      </c>
      <c r="F1240" t="s">
        <v>74</v>
      </c>
      <c r="G1240">
        <v>2</v>
      </c>
      <c r="H1240" t="s">
        <v>348</v>
      </c>
      <c r="I1240" t="s">
        <v>734</v>
      </c>
      <c r="J1240" t="s">
        <v>299</v>
      </c>
      <c r="K1240">
        <v>10</v>
      </c>
      <c r="L1240" s="52">
        <v>8.3329997956752777E-2</v>
      </c>
      <c r="M1240" s="52">
        <v>8.3329997956752777E-2</v>
      </c>
      <c r="N1240">
        <v>17</v>
      </c>
      <c r="O1240" s="52">
        <v>4.0770001709461212E-2</v>
      </c>
      <c r="P1240" s="52">
        <v>4.2080000042915337E-2</v>
      </c>
      <c r="Q1240">
        <v>463</v>
      </c>
      <c r="R1240" s="52">
        <v>4.343000054359436E-2</v>
      </c>
      <c r="S1240" s="52">
        <v>4.6239998191595078E-2</v>
      </c>
    </row>
    <row r="1241" spans="1:19">
      <c r="A1241" t="s">
        <v>28</v>
      </c>
      <c r="B1241" t="s">
        <v>412</v>
      </c>
      <c r="C1241" t="s">
        <v>440</v>
      </c>
      <c r="D1241" t="s">
        <v>330</v>
      </c>
      <c r="E1241" t="s">
        <v>73</v>
      </c>
      <c r="F1241" t="s">
        <v>74</v>
      </c>
      <c r="G1241">
        <v>2</v>
      </c>
      <c r="H1241" t="s">
        <v>348</v>
      </c>
      <c r="I1241" t="s">
        <v>734</v>
      </c>
      <c r="J1241" t="s">
        <v>300</v>
      </c>
      <c r="K1241">
        <v>0</v>
      </c>
      <c r="L1241" s="52">
        <v>0</v>
      </c>
      <c r="M1241" s="52">
        <v>0</v>
      </c>
      <c r="N1241">
        <v>2</v>
      </c>
      <c r="O1241" s="52">
        <v>4.8000002279877663E-3</v>
      </c>
      <c r="P1241" s="52">
        <v>4.9499999731779099E-3</v>
      </c>
      <c r="Q1241">
        <v>331</v>
      </c>
      <c r="R1241" s="52">
        <v>3.1050000339746479E-2</v>
      </c>
      <c r="S1241" s="52">
        <v>3.3059999346733093E-2</v>
      </c>
    </row>
    <row r="1242" spans="1:19">
      <c r="A1242" t="s">
        <v>28</v>
      </c>
      <c r="B1242" t="s">
        <v>412</v>
      </c>
      <c r="C1242" t="s">
        <v>440</v>
      </c>
      <c r="D1242" t="s">
        <v>330</v>
      </c>
      <c r="E1242" t="s">
        <v>73</v>
      </c>
      <c r="F1242" t="s">
        <v>74</v>
      </c>
      <c r="G1242">
        <v>2</v>
      </c>
      <c r="H1242" t="s">
        <v>348</v>
      </c>
      <c r="I1242" t="s">
        <v>734</v>
      </c>
      <c r="J1242" t="s">
        <v>269</v>
      </c>
      <c r="K1242">
        <v>0</v>
      </c>
      <c r="L1242" s="52">
        <v>0</v>
      </c>
      <c r="M1242" s="52">
        <v>0</v>
      </c>
      <c r="N1242">
        <v>2</v>
      </c>
      <c r="O1242" s="52">
        <v>4.8000002279877663E-3</v>
      </c>
      <c r="P1242" s="52">
        <v>4.9499999731779099E-3</v>
      </c>
      <c r="Q1242">
        <v>91</v>
      </c>
      <c r="R1242" s="52">
        <v>8.5399998351931572E-3</v>
      </c>
      <c r="S1242" s="52">
        <v>9.089999832212925E-3</v>
      </c>
    </row>
    <row r="1243" spans="1:19">
      <c r="A1243" t="s">
        <v>28</v>
      </c>
      <c r="B1243" t="s">
        <v>412</v>
      </c>
      <c r="C1243" t="s">
        <v>440</v>
      </c>
      <c r="D1243" t="s">
        <v>330</v>
      </c>
      <c r="E1243" t="s">
        <v>73</v>
      </c>
      <c r="F1243" t="s">
        <v>74</v>
      </c>
      <c r="G1243">
        <v>2</v>
      </c>
      <c r="H1243" t="s">
        <v>348</v>
      </c>
      <c r="I1243" t="s">
        <v>734</v>
      </c>
      <c r="J1243" t="s">
        <v>301</v>
      </c>
      <c r="K1243">
        <v>2</v>
      </c>
      <c r="L1243" s="52">
        <v>1.666999980807304E-2</v>
      </c>
      <c r="M1243" s="52">
        <v>1.666999980807304E-2</v>
      </c>
      <c r="N1243">
        <v>2</v>
      </c>
      <c r="O1243" s="52">
        <v>4.8000002279877663E-3</v>
      </c>
      <c r="P1243" s="52">
        <v>4.9499999731779099E-3</v>
      </c>
      <c r="Q1243">
        <v>215</v>
      </c>
      <c r="R1243" s="52">
        <v>2.0169999450445179E-2</v>
      </c>
      <c r="S1243" s="52">
        <v>2.1469999104738239E-2</v>
      </c>
    </row>
    <row r="1244" spans="1:19">
      <c r="A1244" t="s">
        <v>28</v>
      </c>
      <c r="B1244" t="s">
        <v>412</v>
      </c>
      <c r="C1244" t="s">
        <v>440</v>
      </c>
      <c r="D1244" t="s">
        <v>330</v>
      </c>
      <c r="E1244" t="s">
        <v>73</v>
      </c>
      <c r="F1244" t="s">
        <v>74</v>
      </c>
      <c r="G1244">
        <v>2</v>
      </c>
      <c r="H1244" t="s">
        <v>348</v>
      </c>
      <c r="I1244" t="s">
        <v>734</v>
      </c>
      <c r="J1244" t="s">
        <v>270</v>
      </c>
      <c r="K1244">
        <v>0</v>
      </c>
      <c r="L1244" s="52">
        <v>0</v>
      </c>
      <c r="N1244">
        <v>13</v>
      </c>
      <c r="O1244" s="52">
        <v>3.1179999932646751E-2</v>
      </c>
      <c r="Q1244">
        <v>648</v>
      </c>
      <c r="R1244" s="52">
        <v>6.0779999941587448E-2</v>
      </c>
    </row>
    <row r="1245" spans="1:19">
      <c r="A1245" t="s">
        <v>28</v>
      </c>
      <c r="B1245" t="s">
        <v>412</v>
      </c>
      <c r="C1245" t="s">
        <v>440</v>
      </c>
      <c r="D1245" t="s">
        <v>330</v>
      </c>
      <c r="E1245" t="s">
        <v>73</v>
      </c>
      <c r="F1245" t="s">
        <v>74</v>
      </c>
      <c r="G1245">
        <v>2</v>
      </c>
      <c r="H1245" t="s">
        <v>348</v>
      </c>
      <c r="I1245" t="s">
        <v>734</v>
      </c>
      <c r="J1245" t="s">
        <v>268</v>
      </c>
      <c r="K1245">
        <v>108</v>
      </c>
      <c r="L1245" s="52">
        <v>0.89999997615814209</v>
      </c>
      <c r="M1245" s="52">
        <v>0.89999997615814209</v>
      </c>
      <c r="N1245">
        <v>381</v>
      </c>
      <c r="O1245" s="52">
        <v>0.91367000341415405</v>
      </c>
      <c r="P1245" s="52">
        <v>0.94306999444961548</v>
      </c>
      <c r="Q1245">
        <v>8913</v>
      </c>
      <c r="R1245" s="52">
        <v>0.83604001998901367</v>
      </c>
      <c r="S1245" s="52">
        <v>0.89013999700546265</v>
      </c>
    </row>
    <row r="1246" spans="1:19">
      <c r="A1246" t="s">
        <v>28</v>
      </c>
      <c r="B1246" t="s">
        <v>412</v>
      </c>
      <c r="C1246" t="s">
        <v>440</v>
      </c>
      <c r="D1246" t="s">
        <v>330</v>
      </c>
      <c r="E1246" t="s">
        <v>73</v>
      </c>
      <c r="F1246" t="s">
        <v>74</v>
      </c>
      <c r="G1246">
        <v>2</v>
      </c>
      <c r="H1246" t="s">
        <v>348</v>
      </c>
      <c r="I1246" t="s">
        <v>735</v>
      </c>
      <c r="J1246" t="s">
        <v>270</v>
      </c>
      <c r="K1246">
        <v>120</v>
      </c>
      <c r="L1246" s="52">
        <v>1</v>
      </c>
      <c r="N1246">
        <v>417</v>
      </c>
      <c r="O1246" s="52">
        <v>1</v>
      </c>
      <c r="Q1246">
        <v>10661</v>
      </c>
      <c r="R1246" s="52">
        <v>1</v>
      </c>
    </row>
    <row r="1247" spans="1:19">
      <c r="A1247" t="s">
        <v>28</v>
      </c>
      <c r="B1247" t="s">
        <v>412</v>
      </c>
      <c r="C1247" t="s">
        <v>440</v>
      </c>
      <c r="D1247" t="s">
        <v>330</v>
      </c>
      <c r="E1247" t="s">
        <v>73</v>
      </c>
      <c r="F1247" t="s">
        <v>74</v>
      </c>
      <c r="G1247">
        <v>2</v>
      </c>
      <c r="H1247" t="s">
        <v>348</v>
      </c>
      <c r="I1247" t="s">
        <v>319</v>
      </c>
      <c r="J1247" t="s">
        <v>324</v>
      </c>
      <c r="K1247">
        <v>3</v>
      </c>
      <c r="L1247" s="52">
        <v>2.500000037252903E-2</v>
      </c>
      <c r="N1247">
        <v>20</v>
      </c>
      <c r="O1247" s="52">
        <v>4.7959998250007629E-2</v>
      </c>
      <c r="Q1247">
        <v>1418</v>
      </c>
      <c r="R1247" s="52">
        <v>0.13300999999046331</v>
      </c>
    </row>
    <row r="1248" spans="1:19">
      <c r="A1248" t="s">
        <v>28</v>
      </c>
      <c r="B1248" t="s">
        <v>412</v>
      </c>
      <c r="C1248" t="s">
        <v>440</v>
      </c>
      <c r="D1248" t="s">
        <v>330</v>
      </c>
      <c r="E1248" t="s">
        <v>73</v>
      </c>
      <c r="F1248" t="s">
        <v>74</v>
      </c>
      <c r="G1248">
        <v>2</v>
      </c>
      <c r="H1248" t="s">
        <v>348</v>
      </c>
      <c r="I1248" t="s">
        <v>319</v>
      </c>
      <c r="J1248" t="s">
        <v>320</v>
      </c>
      <c r="K1248">
        <v>0</v>
      </c>
      <c r="L1248" s="52">
        <v>0</v>
      </c>
      <c r="M1248" s="52">
        <v>0</v>
      </c>
      <c r="N1248">
        <v>0</v>
      </c>
      <c r="O1248" s="52">
        <v>0</v>
      </c>
      <c r="P1248" s="52">
        <v>0</v>
      </c>
      <c r="Q1248">
        <v>19</v>
      </c>
      <c r="R1248" s="52">
        <v>1.780000049620867E-3</v>
      </c>
      <c r="S1248" s="52">
        <v>2.0600000862032179E-3</v>
      </c>
    </row>
    <row r="1249" spans="1:19">
      <c r="A1249" t="s">
        <v>28</v>
      </c>
      <c r="B1249" t="s">
        <v>412</v>
      </c>
      <c r="C1249" t="s">
        <v>440</v>
      </c>
      <c r="D1249" t="s">
        <v>330</v>
      </c>
      <c r="E1249" t="s">
        <v>73</v>
      </c>
      <c r="F1249" t="s">
        <v>74</v>
      </c>
      <c r="G1249">
        <v>2</v>
      </c>
      <c r="H1249" t="s">
        <v>348</v>
      </c>
      <c r="I1249" t="s">
        <v>319</v>
      </c>
      <c r="J1249" t="s">
        <v>321</v>
      </c>
      <c r="K1249">
        <v>2</v>
      </c>
      <c r="L1249" s="52">
        <v>1.666999980807304E-2</v>
      </c>
      <c r="M1249" s="52">
        <v>1.7090000212192539E-2</v>
      </c>
      <c r="N1249">
        <v>22</v>
      </c>
      <c r="O1249" s="52">
        <v>5.276000127196312E-2</v>
      </c>
      <c r="P1249" s="52">
        <v>5.5420000106096268E-2</v>
      </c>
      <c r="Q1249">
        <v>380</v>
      </c>
      <c r="R1249" s="52">
        <v>3.564000129699707E-2</v>
      </c>
      <c r="S1249" s="52">
        <v>4.1110001504421227E-2</v>
      </c>
    </row>
    <row r="1250" spans="1:19">
      <c r="A1250" t="s">
        <v>28</v>
      </c>
      <c r="B1250" t="s">
        <v>412</v>
      </c>
      <c r="C1250" t="s">
        <v>440</v>
      </c>
      <c r="D1250" t="s">
        <v>330</v>
      </c>
      <c r="E1250" t="s">
        <v>73</v>
      </c>
      <c r="F1250" t="s">
        <v>74</v>
      </c>
      <c r="G1250">
        <v>2</v>
      </c>
      <c r="H1250" t="s">
        <v>348</v>
      </c>
      <c r="I1250" t="s">
        <v>319</v>
      </c>
      <c r="J1250" t="s">
        <v>322</v>
      </c>
      <c r="K1250">
        <v>27</v>
      </c>
      <c r="L1250" s="52">
        <v>0.22499999403953549</v>
      </c>
      <c r="M1250" s="52">
        <v>0.23077000677585599</v>
      </c>
      <c r="N1250">
        <v>130</v>
      </c>
      <c r="O1250" s="52">
        <v>0.31174999475479132</v>
      </c>
      <c r="P1250" s="52">
        <v>0.32745999097824102</v>
      </c>
      <c r="Q1250">
        <v>1643</v>
      </c>
      <c r="R1250" s="52">
        <v>0.15410999953746801</v>
      </c>
      <c r="S1250" s="52">
        <v>0.17776000499725339</v>
      </c>
    </row>
    <row r="1251" spans="1:19">
      <c r="A1251" t="s">
        <v>28</v>
      </c>
      <c r="B1251" t="s">
        <v>412</v>
      </c>
      <c r="C1251" t="s">
        <v>440</v>
      </c>
      <c r="D1251" t="s">
        <v>330</v>
      </c>
      <c r="E1251" t="s">
        <v>73</v>
      </c>
      <c r="F1251" t="s">
        <v>74</v>
      </c>
      <c r="G1251">
        <v>2</v>
      </c>
      <c r="H1251" t="s">
        <v>348</v>
      </c>
      <c r="I1251" t="s">
        <v>319</v>
      </c>
      <c r="J1251" t="s">
        <v>323</v>
      </c>
      <c r="K1251">
        <v>20</v>
      </c>
      <c r="L1251" s="52">
        <v>0.1666699945926666</v>
      </c>
      <c r="M1251" s="52">
        <v>0.17093999683856961</v>
      </c>
      <c r="N1251">
        <v>78</v>
      </c>
      <c r="O1251" s="52">
        <v>0.18704999983310699</v>
      </c>
      <c r="P1251" s="52">
        <v>0.19647000730037689</v>
      </c>
      <c r="Q1251">
        <v>1319</v>
      </c>
      <c r="R1251" s="52">
        <v>0.1237199977040291</v>
      </c>
      <c r="S1251" s="52">
        <v>0.14270000159740451</v>
      </c>
    </row>
    <row r="1252" spans="1:19">
      <c r="A1252" t="s">
        <v>28</v>
      </c>
      <c r="B1252" t="s">
        <v>412</v>
      </c>
      <c r="C1252" t="s">
        <v>440</v>
      </c>
      <c r="D1252" t="s">
        <v>330</v>
      </c>
      <c r="E1252" t="s">
        <v>73</v>
      </c>
      <c r="F1252" t="s">
        <v>74</v>
      </c>
      <c r="G1252">
        <v>2</v>
      </c>
      <c r="H1252" t="s">
        <v>348</v>
      </c>
      <c r="I1252" t="s">
        <v>319</v>
      </c>
      <c r="J1252" t="s">
        <v>354</v>
      </c>
      <c r="K1252">
        <v>68</v>
      </c>
      <c r="L1252" s="52">
        <v>0.5666700005531311</v>
      </c>
      <c r="M1252" s="52">
        <v>0.5812000036239624</v>
      </c>
      <c r="N1252">
        <v>167</v>
      </c>
      <c r="O1252" s="52">
        <v>0.4004800021648407</v>
      </c>
      <c r="P1252" s="52">
        <v>0.42065000534057623</v>
      </c>
      <c r="Q1252">
        <v>5882</v>
      </c>
      <c r="R1252" s="52">
        <v>0.55172997713088989</v>
      </c>
      <c r="S1252" s="52">
        <v>0.63637000322341919</v>
      </c>
    </row>
    <row r="1253" spans="1:19">
      <c r="A1253" t="s">
        <v>28</v>
      </c>
      <c r="B1253" t="s">
        <v>412</v>
      </c>
      <c r="C1253" t="s">
        <v>440</v>
      </c>
      <c r="D1253" t="s">
        <v>330</v>
      </c>
      <c r="E1253" t="s">
        <v>73</v>
      </c>
      <c r="F1253" t="s">
        <v>74</v>
      </c>
      <c r="G1253">
        <v>2</v>
      </c>
      <c r="H1253" t="s">
        <v>348</v>
      </c>
      <c r="I1253" t="s">
        <v>360</v>
      </c>
      <c r="J1253" t="s">
        <v>361</v>
      </c>
      <c r="K1253">
        <v>3</v>
      </c>
      <c r="L1253" s="52">
        <v>2.500000037252903E-2</v>
      </c>
      <c r="N1253">
        <v>20</v>
      </c>
      <c r="O1253" s="52">
        <v>4.7959998250007629E-2</v>
      </c>
      <c r="Q1253">
        <v>1418</v>
      </c>
      <c r="R1253" s="52">
        <v>0.13300999999046331</v>
      </c>
    </row>
    <row r="1254" spans="1:19">
      <c r="A1254" t="s">
        <v>28</v>
      </c>
      <c r="B1254" t="s">
        <v>412</v>
      </c>
      <c r="C1254" t="s">
        <v>440</v>
      </c>
      <c r="D1254" t="s">
        <v>330</v>
      </c>
      <c r="E1254" t="s">
        <v>73</v>
      </c>
      <c r="F1254" t="s">
        <v>74</v>
      </c>
      <c r="G1254">
        <v>2</v>
      </c>
      <c r="H1254" t="s">
        <v>348</v>
      </c>
      <c r="I1254" t="s">
        <v>360</v>
      </c>
      <c r="J1254" t="s">
        <v>362</v>
      </c>
      <c r="K1254">
        <v>51</v>
      </c>
      <c r="L1254" s="52">
        <v>0.42500001192092901</v>
      </c>
      <c r="M1254" s="52">
        <v>0.4359000027179718</v>
      </c>
      <c r="N1254">
        <v>230</v>
      </c>
      <c r="O1254" s="52">
        <v>0.55155998468399048</v>
      </c>
      <c r="P1254" s="52">
        <v>0.57934999465942383</v>
      </c>
      <c r="Q1254">
        <v>3361</v>
      </c>
      <c r="R1254" s="52">
        <v>0.31525999307632452</v>
      </c>
      <c r="S1254" s="52">
        <v>0.36362999677658081</v>
      </c>
    </row>
    <row r="1255" spans="1:19">
      <c r="A1255" t="s">
        <v>28</v>
      </c>
      <c r="B1255" t="s">
        <v>412</v>
      </c>
      <c r="C1255" t="s">
        <v>440</v>
      </c>
      <c r="D1255" t="s">
        <v>330</v>
      </c>
      <c r="E1255" t="s">
        <v>73</v>
      </c>
      <c r="F1255" t="s">
        <v>74</v>
      </c>
      <c r="G1255">
        <v>2</v>
      </c>
      <c r="H1255" t="s">
        <v>348</v>
      </c>
      <c r="I1255" t="s">
        <v>360</v>
      </c>
      <c r="J1255" t="s">
        <v>354</v>
      </c>
      <c r="K1255">
        <v>66</v>
      </c>
      <c r="L1255" s="52">
        <v>0.55000001192092896</v>
      </c>
      <c r="M1255" s="52">
        <v>0.56410002708435059</v>
      </c>
      <c r="N1255">
        <v>167</v>
      </c>
      <c r="O1255" s="52">
        <v>0.4004800021648407</v>
      </c>
      <c r="P1255" s="52">
        <v>0.42065000534057623</v>
      </c>
      <c r="Q1255">
        <v>5882</v>
      </c>
      <c r="R1255" s="52">
        <v>0.55172997713088989</v>
      </c>
      <c r="S1255" s="52">
        <v>0.63637000322341919</v>
      </c>
    </row>
    <row r="1256" spans="1:19">
      <c r="A1256" t="s">
        <v>28</v>
      </c>
      <c r="B1256" t="s">
        <v>412</v>
      </c>
      <c r="C1256" t="s">
        <v>440</v>
      </c>
      <c r="D1256" t="s">
        <v>330</v>
      </c>
      <c r="E1256" t="s">
        <v>73</v>
      </c>
      <c r="F1256" t="s">
        <v>74</v>
      </c>
      <c r="G1256">
        <v>2</v>
      </c>
      <c r="H1256" t="s">
        <v>348</v>
      </c>
      <c r="I1256" t="s">
        <v>736</v>
      </c>
      <c r="J1256" t="s">
        <v>363</v>
      </c>
      <c r="K1256">
        <v>16</v>
      </c>
      <c r="L1256" s="52">
        <v>0.13333000242710111</v>
      </c>
      <c r="N1256">
        <v>74</v>
      </c>
      <c r="O1256" s="52">
        <v>0.17745999991893771</v>
      </c>
      <c r="Q1256">
        <v>4131</v>
      </c>
      <c r="R1256" s="52">
        <v>0.38749000430107122</v>
      </c>
    </row>
    <row r="1257" spans="1:19">
      <c r="A1257" t="s">
        <v>28</v>
      </c>
      <c r="B1257" t="s">
        <v>412</v>
      </c>
      <c r="C1257" t="s">
        <v>440</v>
      </c>
      <c r="D1257" t="s">
        <v>330</v>
      </c>
      <c r="E1257" t="s">
        <v>73</v>
      </c>
      <c r="F1257" t="s">
        <v>74</v>
      </c>
      <c r="G1257">
        <v>2</v>
      </c>
      <c r="H1257" t="s">
        <v>348</v>
      </c>
      <c r="I1257" t="s">
        <v>736</v>
      </c>
      <c r="J1257" t="s">
        <v>364</v>
      </c>
      <c r="K1257">
        <v>77</v>
      </c>
      <c r="L1257" s="52">
        <v>0.64166998863220215</v>
      </c>
      <c r="M1257" s="52">
        <v>0.74037998914718628</v>
      </c>
      <c r="N1257">
        <v>233</v>
      </c>
      <c r="O1257" s="52">
        <v>0.5587499737739563</v>
      </c>
      <c r="P1257" s="52">
        <v>0.67930001020431519</v>
      </c>
      <c r="Q1257">
        <v>4189</v>
      </c>
      <c r="R1257" s="52">
        <v>0.39293000102043152</v>
      </c>
      <c r="S1257" s="52">
        <v>0.64149999618530273</v>
      </c>
    </row>
    <row r="1258" spans="1:19">
      <c r="A1258" t="s">
        <v>28</v>
      </c>
      <c r="B1258" t="s">
        <v>412</v>
      </c>
      <c r="C1258" t="s">
        <v>440</v>
      </c>
      <c r="D1258" t="s">
        <v>330</v>
      </c>
      <c r="E1258" t="s">
        <v>73</v>
      </c>
      <c r="F1258" t="s">
        <v>74</v>
      </c>
      <c r="G1258">
        <v>2</v>
      </c>
      <c r="H1258" t="s">
        <v>348</v>
      </c>
      <c r="I1258" t="s">
        <v>736</v>
      </c>
      <c r="J1258" t="s">
        <v>365</v>
      </c>
      <c r="K1258">
        <v>16</v>
      </c>
      <c r="L1258" s="52">
        <v>0.13333000242710111</v>
      </c>
      <c r="M1258" s="52">
        <v>0.1538500040769577</v>
      </c>
      <c r="N1258">
        <v>66</v>
      </c>
      <c r="O1258" s="52">
        <v>0.15827000141143799</v>
      </c>
      <c r="P1258" s="52">
        <v>0.19242000579833979</v>
      </c>
      <c r="Q1258">
        <v>1316</v>
      </c>
      <c r="R1258" s="52">
        <v>0.1234399974346161</v>
      </c>
      <c r="S1258" s="52">
        <v>0.20152999460697171</v>
      </c>
    </row>
    <row r="1259" spans="1:19">
      <c r="A1259" t="s">
        <v>28</v>
      </c>
      <c r="B1259" t="s">
        <v>412</v>
      </c>
      <c r="C1259" t="s">
        <v>440</v>
      </c>
      <c r="D1259" t="s">
        <v>330</v>
      </c>
      <c r="E1259" t="s">
        <v>73</v>
      </c>
      <c r="F1259" t="s">
        <v>74</v>
      </c>
      <c r="G1259">
        <v>2</v>
      </c>
      <c r="H1259" t="s">
        <v>348</v>
      </c>
      <c r="I1259" t="s">
        <v>736</v>
      </c>
      <c r="J1259" t="s">
        <v>366</v>
      </c>
      <c r="K1259">
        <v>7</v>
      </c>
      <c r="L1259" s="52">
        <v>5.8329999446868903E-2</v>
      </c>
      <c r="M1259" s="52">
        <v>6.7309997975826263E-2</v>
      </c>
      <c r="N1259">
        <v>24</v>
      </c>
      <c r="O1259" s="52">
        <v>5.7549998164176941E-2</v>
      </c>
      <c r="P1259" s="52">
        <v>6.9969996809959412E-2</v>
      </c>
      <c r="Q1259">
        <v>566</v>
      </c>
      <c r="R1259" s="52">
        <v>5.3089998662471771E-2</v>
      </c>
      <c r="S1259" s="52">
        <v>8.6680002510547638E-2</v>
      </c>
    </row>
    <row r="1260" spans="1:19">
      <c r="A1260" t="s">
        <v>28</v>
      </c>
      <c r="B1260" t="s">
        <v>412</v>
      </c>
      <c r="C1260" t="s">
        <v>440</v>
      </c>
      <c r="D1260" t="s">
        <v>330</v>
      </c>
      <c r="E1260" t="s">
        <v>73</v>
      </c>
      <c r="F1260" t="s">
        <v>74</v>
      </c>
      <c r="G1260">
        <v>2</v>
      </c>
      <c r="H1260" t="s">
        <v>348</v>
      </c>
      <c r="I1260" t="s">
        <v>736</v>
      </c>
      <c r="J1260" t="s">
        <v>367</v>
      </c>
      <c r="K1260">
        <v>2</v>
      </c>
      <c r="L1260" s="52">
        <v>1.666999980807304E-2</v>
      </c>
      <c r="M1260" s="52">
        <v>1.9230000674724579E-2</v>
      </c>
      <c r="N1260">
        <v>18</v>
      </c>
      <c r="O1260" s="52">
        <v>4.3170001357793808E-2</v>
      </c>
      <c r="P1260" s="52">
        <v>5.2480001002550132E-2</v>
      </c>
      <c r="Q1260">
        <v>367</v>
      </c>
      <c r="R1260" s="52">
        <v>3.4419998526573181E-2</v>
      </c>
      <c r="S1260" s="52">
        <v>5.6200001388788223E-2</v>
      </c>
    </row>
    <row r="1261" spans="1:19">
      <c r="A1261" t="s">
        <v>28</v>
      </c>
      <c r="B1261" t="s">
        <v>412</v>
      </c>
      <c r="C1261" t="s">
        <v>440</v>
      </c>
      <c r="D1261" t="s">
        <v>330</v>
      </c>
      <c r="E1261" t="s">
        <v>73</v>
      </c>
      <c r="F1261" t="s">
        <v>74</v>
      </c>
      <c r="G1261">
        <v>2</v>
      </c>
      <c r="H1261" t="s">
        <v>348</v>
      </c>
      <c r="I1261" t="s">
        <v>736</v>
      </c>
      <c r="J1261" t="s">
        <v>368</v>
      </c>
      <c r="K1261">
        <v>2</v>
      </c>
      <c r="L1261" s="52">
        <v>1.666999980807304E-2</v>
      </c>
      <c r="M1261" s="52">
        <v>1.9230000674724579E-2</v>
      </c>
      <c r="N1261">
        <v>2</v>
      </c>
      <c r="O1261" s="52">
        <v>4.8000002279877663E-3</v>
      </c>
      <c r="P1261" s="52">
        <v>5.8300001546740532E-3</v>
      </c>
      <c r="Q1261">
        <v>92</v>
      </c>
      <c r="R1261" s="52">
        <v>8.6300000548362732E-3</v>
      </c>
      <c r="S1261" s="52">
        <v>1.4089999720454219E-2</v>
      </c>
    </row>
    <row r="1262" spans="1:19">
      <c r="A1262" t="s">
        <v>28</v>
      </c>
      <c r="B1262" t="s">
        <v>412</v>
      </c>
      <c r="C1262" t="s">
        <v>440</v>
      </c>
      <c r="D1262" t="s">
        <v>330</v>
      </c>
      <c r="E1262" t="s">
        <v>73</v>
      </c>
      <c r="F1262" t="s">
        <v>74</v>
      </c>
      <c r="G1262">
        <v>2</v>
      </c>
      <c r="H1262" t="s">
        <v>348</v>
      </c>
      <c r="I1262" t="s">
        <v>307</v>
      </c>
      <c r="J1262" t="s">
        <v>329</v>
      </c>
      <c r="K1262">
        <v>118</v>
      </c>
      <c r="L1262" s="52">
        <v>0.98333001136779785</v>
      </c>
      <c r="N1262">
        <v>412</v>
      </c>
      <c r="O1262" s="52">
        <v>0.9880099892616272</v>
      </c>
      <c r="Q1262">
        <v>10555</v>
      </c>
      <c r="R1262" s="52">
        <v>0.99005997180938721</v>
      </c>
    </row>
    <row r="1263" spans="1:19">
      <c r="A1263" t="s">
        <v>28</v>
      </c>
      <c r="B1263" t="s">
        <v>412</v>
      </c>
      <c r="C1263" t="s">
        <v>440</v>
      </c>
      <c r="D1263" t="s">
        <v>330</v>
      </c>
      <c r="E1263" t="s">
        <v>73</v>
      </c>
      <c r="F1263" t="s">
        <v>74</v>
      </c>
      <c r="G1263">
        <v>2</v>
      </c>
      <c r="H1263" t="s">
        <v>348</v>
      </c>
      <c r="I1263" t="s">
        <v>307</v>
      </c>
      <c r="J1263" t="s">
        <v>309</v>
      </c>
      <c r="K1263">
        <v>2</v>
      </c>
      <c r="L1263" s="52">
        <v>1.666999980807304E-2</v>
      </c>
      <c r="N1263">
        <v>5</v>
      </c>
      <c r="O1263" s="52">
        <v>1.1989999562501911E-2</v>
      </c>
      <c r="Q1263">
        <v>106</v>
      </c>
      <c r="R1263" s="52">
        <v>9.9400002509355545E-3</v>
      </c>
    </row>
    <row r="1264" spans="1:19">
      <c r="A1264" t="s">
        <v>28</v>
      </c>
      <c r="B1264" t="s">
        <v>412</v>
      </c>
      <c r="C1264" t="s">
        <v>440</v>
      </c>
      <c r="D1264" t="s">
        <v>330</v>
      </c>
      <c r="E1264" t="s">
        <v>73</v>
      </c>
      <c r="F1264" t="s">
        <v>74</v>
      </c>
      <c r="G1264">
        <v>2</v>
      </c>
      <c r="H1264" t="s">
        <v>348</v>
      </c>
      <c r="I1264" t="s">
        <v>737</v>
      </c>
      <c r="J1264" t="s">
        <v>310</v>
      </c>
      <c r="K1264">
        <v>46</v>
      </c>
      <c r="L1264" s="52">
        <v>0.38332998752593989</v>
      </c>
      <c r="N1264">
        <v>117</v>
      </c>
      <c r="O1264" s="52">
        <v>0.28058001399040222</v>
      </c>
      <c r="Q1264">
        <v>1888</v>
      </c>
      <c r="R1264" s="52">
        <v>0.17709000408649439</v>
      </c>
    </row>
    <row r="1265" spans="1:19">
      <c r="A1265" t="s">
        <v>28</v>
      </c>
      <c r="B1265" t="s">
        <v>412</v>
      </c>
      <c r="C1265" t="s">
        <v>440</v>
      </c>
      <c r="D1265" t="s">
        <v>330</v>
      </c>
      <c r="E1265" t="s">
        <v>73</v>
      </c>
      <c r="F1265" t="s">
        <v>74</v>
      </c>
      <c r="G1265">
        <v>2</v>
      </c>
      <c r="H1265" t="s">
        <v>348</v>
      </c>
      <c r="I1265" t="s">
        <v>737</v>
      </c>
      <c r="J1265" t="s">
        <v>16</v>
      </c>
      <c r="K1265">
        <v>24</v>
      </c>
      <c r="L1265" s="52">
        <v>0.20000000298023221</v>
      </c>
      <c r="N1265">
        <v>92</v>
      </c>
      <c r="O1265" s="52">
        <v>0.22062000632286069</v>
      </c>
      <c r="Q1265">
        <v>2164</v>
      </c>
      <c r="R1265" s="52">
        <v>0.2029799968004227</v>
      </c>
    </row>
    <row r="1266" spans="1:19">
      <c r="A1266" t="s">
        <v>28</v>
      </c>
      <c r="B1266" t="s">
        <v>412</v>
      </c>
      <c r="C1266" t="s">
        <v>440</v>
      </c>
      <c r="D1266" t="s">
        <v>330</v>
      </c>
      <c r="E1266" t="s">
        <v>73</v>
      </c>
      <c r="F1266" t="s">
        <v>74</v>
      </c>
      <c r="G1266">
        <v>2</v>
      </c>
      <c r="H1266" t="s">
        <v>348</v>
      </c>
      <c r="I1266" t="s">
        <v>737</v>
      </c>
      <c r="J1266" t="s">
        <v>17</v>
      </c>
      <c r="K1266">
        <v>18</v>
      </c>
      <c r="L1266" s="52">
        <v>0.15000000596046451</v>
      </c>
      <c r="N1266">
        <v>62</v>
      </c>
      <c r="O1266" s="52">
        <v>0.1486800014972687</v>
      </c>
      <c r="Q1266">
        <v>2220</v>
      </c>
      <c r="R1266" s="52">
        <v>0.20824000239372251</v>
      </c>
    </row>
    <row r="1267" spans="1:19">
      <c r="A1267" t="s">
        <v>28</v>
      </c>
      <c r="B1267" t="s">
        <v>412</v>
      </c>
      <c r="C1267" t="s">
        <v>440</v>
      </c>
      <c r="D1267" t="s">
        <v>330</v>
      </c>
      <c r="E1267" t="s">
        <v>73</v>
      </c>
      <c r="F1267" t="s">
        <v>74</v>
      </c>
      <c r="G1267">
        <v>2</v>
      </c>
      <c r="H1267" t="s">
        <v>348</v>
      </c>
      <c r="I1267" t="s">
        <v>737</v>
      </c>
      <c r="J1267" t="s">
        <v>18</v>
      </c>
      <c r="K1267">
        <v>20</v>
      </c>
      <c r="L1267" s="52">
        <v>0.1666699945926666</v>
      </c>
      <c r="N1267">
        <v>82</v>
      </c>
      <c r="O1267" s="52">
        <v>0.19663999974727631</v>
      </c>
      <c r="Q1267">
        <v>2174</v>
      </c>
      <c r="R1267" s="52">
        <v>0.20392000675201419</v>
      </c>
    </row>
    <row r="1268" spans="1:19">
      <c r="A1268" t="s">
        <v>28</v>
      </c>
      <c r="B1268" t="s">
        <v>412</v>
      </c>
      <c r="C1268" t="s">
        <v>440</v>
      </c>
      <c r="D1268" t="s">
        <v>330</v>
      </c>
      <c r="E1268" t="s">
        <v>73</v>
      </c>
      <c r="F1268" t="s">
        <v>74</v>
      </c>
      <c r="G1268">
        <v>2</v>
      </c>
      <c r="H1268" t="s">
        <v>348</v>
      </c>
      <c r="I1268" t="s">
        <v>737</v>
      </c>
      <c r="J1268" t="s">
        <v>311</v>
      </c>
      <c r="K1268">
        <v>12</v>
      </c>
      <c r="L1268" s="52">
        <v>0.10000000149011611</v>
      </c>
      <c r="N1268">
        <v>64</v>
      </c>
      <c r="O1268" s="52">
        <v>0.1534799933433533</v>
      </c>
      <c r="Q1268">
        <v>2215</v>
      </c>
      <c r="R1268" s="52">
        <v>0.20777000486850741</v>
      </c>
    </row>
    <row r="1269" spans="1:19">
      <c r="A1269" t="s">
        <v>28</v>
      </c>
      <c r="B1269" t="s">
        <v>412</v>
      </c>
      <c r="C1269" t="s">
        <v>440</v>
      </c>
      <c r="D1269" t="s">
        <v>330</v>
      </c>
      <c r="E1269" t="s">
        <v>73</v>
      </c>
      <c r="F1269" t="s">
        <v>74</v>
      </c>
      <c r="G1269">
        <v>2</v>
      </c>
      <c r="H1269" t="s">
        <v>348</v>
      </c>
      <c r="I1269" t="s">
        <v>312</v>
      </c>
      <c r="J1269" t="s">
        <v>313</v>
      </c>
      <c r="K1269">
        <v>75</v>
      </c>
      <c r="L1269" s="52">
        <v>0.625</v>
      </c>
      <c r="M1269" s="52">
        <v>0.63024997711181641</v>
      </c>
      <c r="N1269">
        <v>252</v>
      </c>
      <c r="O1269" s="52">
        <v>0.6043199896812439</v>
      </c>
      <c r="P1269" s="52">
        <v>0.6086999773979187</v>
      </c>
      <c r="Q1269">
        <v>6420</v>
      </c>
      <c r="R1269" s="52">
        <v>0.60219001770019531</v>
      </c>
      <c r="S1269" s="52">
        <v>0.61465001106262207</v>
      </c>
    </row>
    <row r="1270" spans="1:19">
      <c r="A1270" t="s">
        <v>28</v>
      </c>
      <c r="B1270" t="s">
        <v>412</v>
      </c>
      <c r="C1270" t="s">
        <v>440</v>
      </c>
      <c r="D1270" t="s">
        <v>330</v>
      </c>
      <c r="E1270" t="s">
        <v>73</v>
      </c>
      <c r="F1270" t="s">
        <v>74</v>
      </c>
      <c r="G1270">
        <v>2</v>
      </c>
      <c r="H1270" t="s">
        <v>348</v>
      </c>
      <c r="I1270" t="s">
        <v>312</v>
      </c>
      <c r="J1270" t="s">
        <v>314</v>
      </c>
      <c r="K1270">
        <v>16</v>
      </c>
      <c r="L1270" s="52">
        <v>0.13333000242710111</v>
      </c>
      <c r="M1270" s="52">
        <v>0.13445000350475311</v>
      </c>
      <c r="N1270">
        <v>57</v>
      </c>
      <c r="O1270" s="52">
        <v>0.1366900056600571</v>
      </c>
      <c r="P1270" s="52">
        <v>0.1376799941062927</v>
      </c>
      <c r="Q1270">
        <v>1473</v>
      </c>
      <c r="R1270" s="52">
        <v>0.13817000389099121</v>
      </c>
      <c r="S1270" s="52">
        <v>0.14101999998092651</v>
      </c>
    </row>
    <row r="1271" spans="1:19">
      <c r="A1271" t="s">
        <v>28</v>
      </c>
      <c r="B1271" t="s">
        <v>412</v>
      </c>
      <c r="C1271" t="s">
        <v>440</v>
      </c>
      <c r="D1271" t="s">
        <v>330</v>
      </c>
      <c r="E1271" t="s">
        <v>73</v>
      </c>
      <c r="F1271" t="s">
        <v>74</v>
      </c>
      <c r="G1271">
        <v>2</v>
      </c>
      <c r="H1271" t="s">
        <v>348</v>
      </c>
      <c r="I1271" t="s">
        <v>312</v>
      </c>
      <c r="J1271" t="s">
        <v>315</v>
      </c>
      <c r="K1271">
        <v>18</v>
      </c>
      <c r="L1271" s="52">
        <v>0.15000000596046451</v>
      </c>
      <c r="M1271" s="52">
        <v>0.15126000344753271</v>
      </c>
      <c r="N1271">
        <v>54</v>
      </c>
      <c r="O1271" s="52">
        <v>0.12950000166893011</v>
      </c>
      <c r="P1271" s="52">
        <v>0.13042999804019931</v>
      </c>
      <c r="Q1271">
        <v>1374</v>
      </c>
      <c r="R1271" s="52">
        <v>0.12887999415397641</v>
      </c>
      <c r="S1271" s="52">
        <v>0.13154999911785131</v>
      </c>
    </row>
    <row r="1272" spans="1:19">
      <c r="A1272" t="s">
        <v>28</v>
      </c>
      <c r="B1272" t="s">
        <v>412</v>
      </c>
      <c r="C1272" t="s">
        <v>440</v>
      </c>
      <c r="D1272" t="s">
        <v>330</v>
      </c>
      <c r="E1272" t="s">
        <v>73</v>
      </c>
      <c r="F1272" t="s">
        <v>74</v>
      </c>
      <c r="G1272">
        <v>2</v>
      </c>
      <c r="H1272" t="s">
        <v>348</v>
      </c>
      <c r="I1272" t="s">
        <v>312</v>
      </c>
      <c r="J1272" t="s">
        <v>373</v>
      </c>
      <c r="K1272">
        <v>1</v>
      </c>
      <c r="L1272" s="52">
        <v>8.3299996331334114E-3</v>
      </c>
      <c r="N1272">
        <v>3</v>
      </c>
      <c r="O1272" s="52">
        <v>7.1899998001754284E-3</v>
      </c>
      <c r="Q1272">
        <v>216</v>
      </c>
      <c r="R1272" s="52">
        <v>2.0260000601410869E-2</v>
      </c>
    </row>
    <row r="1273" spans="1:19">
      <c r="A1273" t="s">
        <v>28</v>
      </c>
      <c r="B1273" t="s">
        <v>412</v>
      </c>
      <c r="C1273" t="s">
        <v>440</v>
      </c>
      <c r="D1273" t="s">
        <v>330</v>
      </c>
      <c r="E1273" t="s">
        <v>73</v>
      </c>
      <c r="F1273" t="s">
        <v>74</v>
      </c>
      <c r="G1273">
        <v>2</v>
      </c>
      <c r="H1273" t="s">
        <v>348</v>
      </c>
      <c r="I1273" t="s">
        <v>312</v>
      </c>
      <c r="J1273" t="s">
        <v>316</v>
      </c>
      <c r="K1273">
        <v>10</v>
      </c>
      <c r="L1273" s="52">
        <v>8.3329997956752777E-2</v>
      </c>
      <c r="M1273" s="52">
        <v>8.4030002355575562E-2</v>
      </c>
      <c r="N1273">
        <v>51</v>
      </c>
      <c r="O1273" s="52">
        <v>0.122299998998642</v>
      </c>
      <c r="P1273" s="52">
        <v>0.12319000065326691</v>
      </c>
      <c r="Q1273">
        <v>1178</v>
      </c>
      <c r="R1273" s="52">
        <v>0.1105000004172325</v>
      </c>
      <c r="S1273" s="52">
        <v>0.1127799972891808</v>
      </c>
    </row>
    <row r="1274" spans="1:19">
      <c r="A1274" t="s">
        <v>28</v>
      </c>
      <c r="B1274" t="s">
        <v>412</v>
      </c>
      <c r="C1274" t="s">
        <v>440</v>
      </c>
      <c r="D1274" t="s">
        <v>330</v>
      </c>
      <c r="E1274" t="s">
        <v>75</v>
      </c>
      <c r="F1274" t="s">
        <v>76</v>
      </c>
      <c r="G1274">
        <v>10</v>
      </c>
      <c r="H1274" t="s">
        <v>341</v>
      </c>
      <c r="I1274" t="s">
        <v>326</v>
      </c>
      <c r="J1274" t="s">
        <v>289</v>
      </c>
      <c r="K1274">
        <v>2</v>
      </c>
      <c r="L1274" s="52">
        <v>1.503999996930361E-2</v>
      </c>
      <c r="N1274">
        <v>2</v>
      </c>
      <c r="O1274" s="52">
        <v>3.0199999455362558E-3</v>
      </c>
      <c r="Q1274">
        <v>78</v>
      </c>
      <c r="R1274" s="52">
        <v>7.3199998587369919E-3</v>
      </c>
    </row>
    <row r="1275" spans="1:19">
      <c r="A1275" t="s">
        <v>28</v>
      </c>
      <c r="B1275" t="s">
        <v>412</v>
      </c>
      <c r="C1275" t="s">
        <v>440</v>
      </c>
      <c r="D1275" t="s">
        <v>330</v>
      </c>
      <c r="E1275" t="s">
        <v>75</v>
      </c>
      <c r="F1275" t="s">
        <v>76</v>
      </c>
      <c r="G1275">
        <v>10</v>
      </c>
      <c r="H1275" t="s">
        <v>341</v>
      </c>
      <c r="I1275" t="s">
        <v>326</v>
      </c>
      <c r="J1275" t="s">
        <v>290</v>
      </c>
      <c r="K1275">
        <v>7</v>
      </c>
      <c r="L1275" s="52">
        <v>5.2629999816417687E-2</v>
      </c>
      <c r="N1275">
        <v>29</v>
      </c>
      <c r="O1275" s="52">
        <v>4.3740000575780869E-2</v>
      </c>
      <c r="Q1275">
        <v>542</v>
      </c>
      <c r="R1275" s="52">
        <v>5.0840001553297043E-2</v>
      </c>
    </row>
    <row r="1276" spans="1:19">
      <c r="A1276" t="s">
        <v>28</v>
      </c>
      <c r="B1276" t="s">
        <v>412</v>
      </c>
      <c r="C1276" t="s">
        <v>440</v>
      </c>
      <c r="D1276" t="s">
        <v>330</v>
      </c>
      <c r="E1276" t="s">
        <v>75</v>
      </c>
      <c r="F1276" t="s">
        <v>76</v>
      </c>
      <c r="G1276">
        <v>10</v>
      </c>
      <c r="H1276" t="s">
        <v>341</v>
      </c>
      <c r="I1276" t="s">
        <v>326</v>
      </c>
      <c r="J1276" t="s">
        <v>291</v>
      </c>
      <c r="K1276">
        <v>17</v>
      </c>
      <c r="L1276" s="52">
        <v>0.12782000005245209</v>
      </c>
      <c r="N1276">
        <v>76</v>
      </c>
      <c r="O1276" s="52">
        <v>0.11462999880313871</v>
      </c>
      <c r="Q1276">
        <v>1332</v>
      </c>
      <c r="R1276" s="52">
        <v>0.124940000474453</v>
      </c>
    </row>
    <row r="1277" spans="1:19">
      <c r="A1277" t="s">
        <v>28</v>
      </c>
      <c r="B1277" t="s">
        <v>412</v>
      </c>
      <c r="C1277" t="s">
        <v>440</v>
      </c>
      <c r="D1277" t="s">
        <v>330</v>
      </c>
      <c r="E1277" t="s">
        <v>75</v>
      </c>
      <c r="F1277" t="s">
        <v>76</v>
      </c>
      <c r="G1277">
        <v>10</v>
      </c>
      <c r="H1277" t="s">
        <v>341</v>
      </c>
      <c r="I1277" t="s">
        <v>326</v>
      </c>
      <c r="J1277" t="s">
        <v>292</v>
      </c>
      <c r="K1277">
        <v>25</v>
      </c>
      <c r="L1277" s="52">
        <v>0.18796999752521509</v>
      </c>
      <c r="N1277">
        <v>111</v>
      </c>
      <c r="O1277" s="52">
        <v>0.16741999983787539</v>
      </c>
      <c r="Q1277">
        <v>2022</v>
      </c>
      <c r="R1277" s="52">
        <v>0.18965999782085419</v>
      </c>
    </row>
    <row r="1278" spans="1:19">
      <c r="A1278" t="s">
        <v>28</v>
      </c>
      <c r="B1278" t="s">
        <v>412</v>
      </c>
      <c r="C1278" t="s">
        <v>440</v>
      </c>
      <c r="D1278" t="s">
        <v>330</v>
      </c>
      <c r="E1278" t="s">
        <v>75</v>
      </c>
      <c r="F1278" t="s">
        <v>76</v>
      </c>
      <c r="G1278">
        <v>10</v>
      </c>
      <c r="H1278" t="s">
        <v>341</v>
      </c>
      <c r="I1278" t="s">
        <v>326</v>
      </c>
      <c r="J1278" t="s">
        <v>293</v>
      </c>
      <c r="K1278">
        <v>26</v>
      </c>
      <c r="L1278" s="52">
        <v>0.19549000263214111</v>
      </c>
      <c r="N1278">
        <v>123</v>
      </c>
      <c r="O1278" s="52">
        <v>0.1855199933052063</v>
      </c>
      <c r="Q1278">
        <v>1958</v>
      </c>
      <c r="R1278" s="52">
        <v>0.18366000056266779</v>
      </c>
    </row>
    <row r="1279" spans="1:19">
      <c r="A1279" t="s">
        <v>28</v>
      </c>
      <c r="B1279" t="s">
        <v>412</v>
      </c>
      <c r="C1279" t="s">
        <v>440</v>
      </c>
      <c r="D1279" t="s">
        <v>330</v>
      </c>
      <c r="E1279" t="s">
        <v>75</v>
      </c>
      <c r="F1279" t="s">
        <v>76</v>
      </c>
      <c r="G1279">
        <v>10</v>
      </c>
      <c r="H1279" t="s">
        <v>341</v>
      </c>
      <c r="I1279" t="s">
        <v>326</v>
      </c>
      <c r="J1279" t="s">
        <v>294</v>
      </c>
      <c r="K1279">
        <v>29</v>
      </c>
      <c r="L1279" s="52">
        <v>0.21805000305175781</v>
      </c>
      <c r="N1279">
        <v>168</v>
      </c>
      <c r="O1279" s="52">
        <v>0.25339001417160029</v>
      </c>
      <c r="Q1279">
        <v>2528</v>
      </c>
      <c r="R1279" s="52">
        <v>0.2371300011873245</v>
      </c>
    </row>
    <row r="1280" spans="1:19">
      <c r="A1280" t="s">
        <v>28</v>
      </c>
      <c r="B1280" t="s">
        <v>412</v>
      </c>
      <c r="C1280" t="s">
        <v>440</v>
      </c>
      <c r="D1280" t="s">
        <v>330</v>
      </c>
      <c r="E1280" t="s">
        <v>75</v>
      </c>
      <c r="F1280" t="s">
        <v>76</v>
      </c>
      <c r="G1280">
        <v>10</v>
      </c>
      <c r="H1280" t="s">
        <v>341</v>
      </c>
      <c r="I1280" t="s">
        <v>326</v>
      </c>
      <c r="J1280" t="s">
        <v>295</v>
      </c>
      <c r="K1280">
        <v>27</v>
      </c>
      <c r="L1280" s="52">
        <v>0.20300999283790591</v>
      </c>
      <c r="N1280">
        <v>154</v>
      </c>
      <c r="O1280" s="52">
        <v>0.2322800010442734</v>
      </c>
      <c r="Q1280">
        <v>2201</v>
      </c>
      <c r="R1280" s="52">
        <v>0.20645000040531161</v>
      </c>
    </row>
    <row r="1281" spans="1:19">
      <c r="A1281" t="s">
        <v>28</v>
      </c>
      <c r="B1281" t="s">
        <v>412</v>
      </c>
      <c r="C1281" t="s">
        <v>440</v>
      </c>
      <c r="D1281" t="s">
        <v>330</v>
      </c>
      <c r="E1281" t="s">
        <v>75</v>
      </c>
      <c r="F1281" t="s">
        <v>76</v>
      </c>
      <c r="G1281">
        <v>10</v>
      </c>
      <c r="H1281" t="s">
        <v>341</v>
      </c>
      <c r="I1281" t="s">
        <v>359</v>
      </c>
      <c r="J1281" t="s">
        <v>14</v>
      </c>
      <c r="K1281">
        <v>101</v>
      </c>
      <c r="L1281" s="52">
        <v>0.75940001010894775</v>
      </c>
      <c r="M1281" s="52">
        <v>0.78294998407363892</v>
      </c>
      <c r="N1281">
        <v>498</v>
      </c>
      <c r="O1281" s="52">
        <v>0.75112998485565186</v>
      </c>
      <c r="P1281" s="52">
        <v>0.76262998580932617</v>
      </c>
      <c r="Q1281">
        <v>7648</v>
      </c>
      <c r="R1281" s="52">
        <v>0.71737998723983765</v>
      </c>
      <c r="S1281" s="52">
        <v>0.73221999406814575</v>
      </c>
    </row>
    <row r="1282" spans="1:19">
      <c r="A1282" t="s">
        <v>28</v>
      </c>
      <c r="B1282" t="s">
        <v>412</v>
      </c>
      <c r="C1282" t="s">
        <v>440</v>
      </c>
      <c r="D1282" t="s">
        <v>330</v>
      </c>
      <c r="E1282" t="s">
        <v>75</v>
      </c>
      <c r="F1282" t="s">
        <v>76</v>
      </c>
      <c r="G1282">
        <v>10</v>
      </c>
      <c r="H1282" t="s">
        <v>341</v>
      </c>
      <c r="I1282" t="s">
        <v>359</v>
      </c>
      <c r="J1282" t="s">
        <v>15</v>
      </c>
      <c r="K1282">
        <v>14</v>
      </c>
      <c r="L1282" s="52">
        <v>0.1052599996328354</v>
      </c>
      <c r="M1282" s="52">
        <v>0.10852999985218049</v>
      </c>
      <c r="N1282">
        <v>86</v>
      </c>
      <c r="O1282" s="52">
        <v>0.12971000373363489</v>
      </c>
      <c r="P1282" s="52">
        <v>0.1316999942064285</v>
      </c>
      <c r="Q1282">
        <v>1582</v>
      </c>
      <c r="R1282" s="52">
        <v>0.14838999509811401</v>
      </c>
      <c r="S1282" s="52">
        <v>0.1514600068330765</v>
      </c>
    </row>
    <row r="1283" spans="1:19">
      <c r="A1283" t="s">
        <v>28</v>
      </c>
      <c r="B1283" t="s">
        <v>412</v>
      </c>
      <c r="C1283" t="s">
        <v>440</v>
      </c>
      <c r="D1283" t="s">
        <v>330</v>
      </c>
      <c r="E1283" t="s">
        <v>75</v>
      </c>
      <c r="F1283" t="s">
        <v>76</v>
      </c>
      <c r="G1283">
        <v>10</v>
      </c>
      <c r="H1283" t="s">
        <v>341</v>
      </c>
      <c r="I1283" t="s">
        <v>359</v>
      </c>
      <c r="J1283" t="s">
        <v>317</v>
      </c>
      <c r="K1283">
        <v>14</v>
      </c>
      <c r="L1283" s="52">
        <v>0.1052599996328354</v>
      </c>
      <c r="M1283" s="52">
        <v>0.10852999985218049</v>
      </c>
      <c r="N1283">
        <v>69</v>
      </c>
      <c r="O1283" s="52">
        <v>0.1040700003504753</v>
      </c>
      <c r="P1283" s="52">
        <v>0.1056699976325035</v>
      </c>
      <c r="Q1283">
        <v>1215</v>
      </c>
      <c r="R1283" s="52">
        <v>0.1139699965715408</v>
      </c>
      <c r="S1283" s="52">
        <v>0.1163199990987778</v>
      </c>
    </row>
    <row r="1284" spans="1:19">
      <c r="A1284" t="s">
        <v>28</v>
      </c>
      <c r="B1284" t="s">
        <v>412</v>
      </c>
      <c r="C1284" t="s">
        <v>440</v>
      </c>
      <c r="D1284" t="s">
        <v>330</v>
      </c>
      <c r="E1284" t="s">
        <v>75</v>
      </c>
      <c r="F1284" t="s">
        <v>76</v>
      </c>
      <c r="G1284">
        <v>10</v>
      </c>
      <c r="H1284" t="s">
        <v>341</v>
      </c>
      <c r="I1284" t="s">
        <v>359</v>
      </c>
      <c r="J1284" t="s">
        <v>270</v>
      </c>
      <c r="K1284">
        <v>4</v>
      </c>
      <c r="L1284" s="52">
        <v>3.0079999938607219E-2</v>
      </c>
      <c r="N1284">
        <v>10</v>
      </c>
      <c r="O1284" s="52">
        <v>1.5080000273883339E-2</v>
      </c>
      <c r="Q1284">
        <v>216</v>
      </c>
      <c r="R1284" s="52">
        <v>2.0260000601410869E-2</v>
      </c>
    </row>
    <row r="1285" spans="1:19">
      <c r="A1285" t="s">
        <v>28</v>
      </c>
      <c r="B1285" t="s">
        <v>412</v>
      </c>
      <c r="C1285" t="s">
        <v>440</v>
      </c>
      <c r="D1285" t="s">
        <v>330</v>
      </c>
      <c r="E1285" t="s">
        <v>75</v>
      </c>
      <c r="F1285" t="s">
        <v>76</v>
      </c>
      <c r="G1285">
        <v>10</v>
      </c>
      <c r="H1285" t="s">
        <v>341</v>
      </c>
      <c r="I1285" t="s">
        <v>325</v>
      </c>
      <c r="J1285" t="s">
        <v>302</v>
      </c>
      <c r="K1285">
        <v>49</v>
      </c>
      <c r="L1285" s="52">
        <v>0.36842000484466553</v>
      </c>
      <c r="N1285">
        <v>183</v>
      </c>
      <c r="O1285" s="52">
        <v>0.27601999044418329</v>
      </c>
      <c r="Q1285">
        <v>3494</v>
      </c>
      <c r="R1285" s="52">
        <v>0.32774001359939581</v>
      </c>
    </row>
    <row r="1286" spans="1:19">
      <c r="A1286" t="s">
        <v>28</v>
      </c>
      <c r="B1286" t="s">
        <v>412</v>
      </c>
      <c r="C1286" t="s">
        <v>440</v>
      </c>
      <c r="D1286" t="s">
        <v>330</v>
      </c>
      <c r="E1286" t="s">
        <v>75</v>
      </c>
      <c r="F1286" t="s">
        <v>76</v>
      </c>
      <c r="G1286">
        <v>10</v>
      </c>
      <c r="H1286" t="s">
        <v>341</v>
      </c>
      <c r="I1286" t="s">
        <v>325</v>
      </c>
      <c r="J1286" t="s">
        <v>303</v>
      </c>
      <c r="K1286">
        <v>44</v>
      </c>
      <c r="L1286" s="52">
        <v>0.33083000779151922</v>
      </c>
      <c r="N1286">
        <v>226</v>
      </c>
      <c r="O1286" s="52">
        <v>0.34086999297142029</v>
      </c>
      <c r="Q1286">
        <v>3387</v>
      </c>
      <c r="R1286" s="52">
        <v>0.31769999861717219</v>
      </c>
    </row>
    <row r="1287" spans="1:19">
      <c r="A1287" t="s">
        <v>28</v>
      </c>
      <c r="B1287" t="s">
        <v>412</v>
      </c>
      <c r="C1287" t="s">
        <v>440</v>
      </c>
      <c r="D1287" t="s">
        <v>330</v>
      </c>
      <c r="E1287" t="s">
        <v>75</v>
      </c>
      <c r="F1287" t="s">
        <v>76</v>
      </c>
      <c r="G1287">
        <v>10</v>
      </c>
      <c r="H1287" t="s">
        <v>341</v>
      </c>
      <c r="I1287" t="s">
        <v>325</v>
      </c>
      <c r="J1287" t="s">
        <v>304</v>
      </c>
      <c r="K1287">
        <v>40</v>
      </c>
      <c r="L1287" s="52">
        <v>0.30074998736381531</v>
      </c>
      <c r="N1287">
        <v>254</v>
      </c>
      <c r="O1287" s="52">
        <v>0.38310998678207397</v>
      </c>
      <c r="Q1287">
        <v>3780</v>
      </c>
      <c r="R1287" s="52">
        <v>0.35455998778343201</v>
      </c>
    </row>
    <row r="1288" spans="1:19">
      <c r="A1288" t="s">
        <v>28</v>
      </c>
      <c r="B1288" t="s">
        <v>412</v>
      </c>
      <c r="C1288" t="s">
        <v>440</v>
      </c>
      <c r="D1288" t="s">
        <v>330</v>
      </c>
      <c r="E1288" t="s">
        <v>75</v>
      </c>
      <c r="F1288" t="s">
        <v>76</v>
      </c>
      <c r="G1288">
        <v>10</v>
      </c>
      <c r="H1288" t="s">
        <v>341</v>
      </c>
      <c r="I1288" t="s">
        <v>349</v>
      </c>
      <c r="J1288" t="s">
        <v>350</v>
      </c>
      <c r="K1288">
        <v>8</v>
      </c>
      <c r="L1288" s="52">
        <v>6.015000119805336E-2</v>
      </c>
      <c r="M1288" s="52">
        <v>6.5039999783039093E-2</v>
      </c>
      <c r="N1288">
        <v>42</v>
      </c>
      <c r="O1288" s="52">
        <v>6.3349999487400055E-2</v>
      </c>
      <c r="P1288" s="52">
        <v>6.719999760389328E-2</v>
      </c>
      <c r="Q1288">
        <v>745</v>
      </c>
      <c r="R1288" s="52">
        <v>6.9880001246929169E-2</v>
      </c>
      <c r="S1288" s="52">
        <v>8.060000091791153E-2</v>
      </c>
    </row>
    <row r="1289" spans="1:19">
      <c r="A1289" t="s">
        <v>28</v>
      </c>
      <c r="B1289" t="s">
        <v>412</v>
      </c>
      <c r="C1289" t="s">
        <v>440</v>
      </c>
      <c r="D1289" t="s">
        <v>330</v>
      </c>
      <c r="E1289" t="s">
        <v>75</v>
      </c>
      <c r="F1289" t="s">
        <v>76</v>
      </c>
      <c r="G1289">
        <v>10</v>
      </c>
      <c r="H1289" t="s">
        <v>341</v>
      </c>
      <c r="I1289" t="s">
        <v>349</v>
      </c>
      <c r="J1289" t="s">
        <v>351</v>
      </c>
      <c r="K1289">
        <v>89</v>
      </c>
      <c r="L1289" s="52">
        <v>0.66917002201080322</v>
      </c>
      <c r="M1289" s="52">
        <v>0.723580002784729</v>
      </c>
      <c r="N1289">
        <v>455</v>
      </c>
      <c r="O1289" s="52">
        <v>0.68626999855041504</v>
      </c>
      <c r="P1289" s="52">
        <v>0.7279999852180481</v>
      </c>
      <c r="Q1289">
        <v>5882</v>
      </c>
      <c r="R1289" s="52">
        <v>0.55172997713088989</v>
      </c>
      <c r="S1289" s="52">
        <v>0.63637000322341919</v>
      </c>
    </row>
    <row r="1290" spans="1:19">
      <c r="A1290" t="s">
        <v>28</v>
      </c>
      <c r="B1290" t="s">
        <v>412</v>
      </c>
      <c r="C1290" t="s">
        <v>440</v>
      </c>
      <c r="D1290" t="s">
        <v>330</v>
      </c>
      <c r="E1290" t="s">
        <v>75</v>
      </c>
      <c r="F1290" t="s">
        <v>76</v>
      </c>
      <c r="G1290">
        <v>10</v>
      </c>
      <c r="H1290" t="s">
        <v>341</v>
      </c>
      <c r="I1290" t="s">
        <v>349</v>
      </c>
      <c r="J1290" t="s">
        <v>352</v>
      </c>
      <c r="K1290">
        <v>0</v>
      </c>
      <c r="L1290" s="52">
        <v>0</v>
      </c>
      <c r="M1290" s="52">
        <v>0</v>
      </c>
      <c r="N1290">
        <v>2</v>
      </c>
      <c r="O1290" s="52">
        <v>3.0199999455362558E-3</v>
      </c>
      <c r="P1290" s="52">
        <v>3.199999919161201E-3</v>
      </c>
      <c r="Q1290">
        <v>19</v>
      </c>
      <c r="R1290" s="52">
        <v>1.780000049620867E-3</v>
      </c>
      <c r="S1290" s="52">
        <v>2.0600000862032179E-3</v>
      </c>
    </row>
    <row r="1291" spans="1:19">
      <c r="A1291" t="s">
        <v>28</v>
      </c>
      <c r="B1291" t="s">
        <v>412</v>
      </c>
      <c r="C1291" t="s">
        <v>440</v>
      </c>
      <c r="D1291" t="s">
        <v>330</v>
      </c>
      <c r="E1291" t="s">
        <v>75</v>
      </c>
      <c r="F1291" t="s">
        <v>76</v>
      </c>
      <c r="G1291">
        <v>10</v>
      </c>
      <c r="H1291" t="s">
        <v>341</v>
      </c>
      <c r="I1291" t="s">
        <v>349</v>
      </c>
      <c r="J1291" t="s">
        <v>353</v>
      </c>
      <c r="K1291">
        <v>26</v>
      </c>
      <c r="L1291" s="52">
        <v>0.19549000263214111</v>
      </c>
      <c r="M1291" s="52">
        <v>0.2113800048828125</v>
      </c>
      <c r="N1291">
        <v>126</v>
      </c>
      <c r="O1291" s="52">
        <v>0.19005000591278079</v>
      </c>
      <c r="P1291" s="52">
        <v>0.20160000026226041</v>
      </c>
      <c r="Q1291">
        <v>2597</v>
      </c>
      <c r="R1291" s="52">
        <v>0.24359999597072601</v>
      </c>
      <c r="S1291" s="52">
        <v>0.2809700071811676</v>
      </c>
    </row>
    <row r="1292" spans="1:19">
      <c r="A1292" t="s">
        <v>28</v>
      </c>
      <c r="B1292" t="s">
        <v>412</v>
      </c>
      <c r="C1292" t="s">
        <v>440</v>
      </c>
      <c r="D1292" t="s">
        <v>330</v>
      </c>
      <c r="E1292" t="s">
        <v>75</v>
      </c>
      <c r="F1292" t="s">
        <v>76</v>
      </c>
      <c r="G1292">
        <v>10</v>
      </c>
      <c r="H1292" t="s">
        <v>341</v>
      </c>
      <c r="I1292" t="s">
        <v>349</v>
      </c>
      <c r="J1292" t="s">
        <v>355</v>
      </c>
      <c r="K1292">
        <v>10</v>
      </c>
      <c r="L1292" s="52">
        <v>7.5190000236034393E-2</v>
      </c>
      <c r="N1292">
        <v>38</v>
      </c>
      <c r="O1292" s="52">
        <v>5.7319998741149902E-2</v>
      </c>
      <c r="Q1292">
        <v>1418</v>
      </c>
      <c r="R1292" s="52">
        <v>0.13300999999046331</v>
      </c>
    </row>
    <row r="1293" spans="1:19">
      <c r="A1293" t="s">
        <v>28</v>
      </c>
      <c r="B1293" t="s">
        <v>412</v>
      </c>
      <c r="C1293" t="s">
        <v>440</v>
      </c>
      <c r="D1293" t="s">
        <v>330</v>
      </c>
      <c r="E1293" t="s">
        <v>75</v>
      </c>
      <c r="F1293" t="s">
        <v>76</v>
      </c>
      <c r="G1293">
        <v>10</v>
      </c>
      <c r="H1293" t="s">
        <v>341</v>
      </c>
      <c r="I1293" t="s">
        <v>734</v>
      </c>
      <c r="J1293" t="s">
        <v>299</v>
      </c>
      <c r="K1293">
        <v>2</v>
      </c>
      <c r="L1293" s="52">
        <v>1.503999996930361E-2</v>
      </c>
      <c r="M1293" s="52">
        <v>1.6000000759959221E-2</v>
      </c>
      <c r="N1293">
        <v>11</v>
      </c>
      <c r="O1293" s="52">
        <v>1.6589999198913571E-2</v>
      </c>
      <c r="P1293" s="52">
        <v>1.7300000414252281E-2</v>
      </c>
      <c r="Q1293">
        <v>463</v>
      </c>
      <c r="R1293" s="52">
        <v>4.343000054359436E-2</v>
      </c>
      <c r="S1293" s="52">
        <v>4.6239998191595078E-2</v>
      </c>
    </row>
    <row r="1294" spans="1:19">
      <c r="A1294" t="s">
        <v>28</v>
      </c>
      <c r="B1294" t="s">
        <v>412</v>
      </c>
      <c r="C1294" t="s">
        <v>440</v>
      </c>
      <c r="D1294" t="s">
        <v>330</v>
      </c>
      <c r="E1294" t="s">
        <v>75</v>
      </c>
      <c r="F1294" t="s">
        <v>76</v>
      </c>
      <c r="G1294">
        <v>10</v>
      </c>
      <c r="H1294" t="s">
        <v>341</v>
      </c>
      <c r="I1294" t="s">
        <v>734</v>
      </c>
      <c r="J1294" t="s">
        <v>300</v>
      </c>
      <c r="K1294">
        <v>2</v>
      </c>
      <c r="L1294" s="52">
        <v>1.503999996930361E-2</v>
      </c>
      <c r="M1294" s="52">
        <v>1.6000000759959221E-2</v>
      </c>
      <c r="N1294">
        <v>2</v>
      </c>
      <c r="O1294" s="52">
        <v>3.0199999455362558E-3</v>
      </c>
      <c r="P1294" s="52">
        <v>3.1399999279528861E-3</v>
      </c>
      <c r="Q1294">
        <v>331</v>
      </c>
      <c r="R1294" s="52">
        <v>3.1050000339746479E-2</v>
      </c>
      <c r="S1294" s="52">
        <v>3.3059999346733093E-2</v>
      </c>
    </row>
    <row r="1295" spans="1:19">
      <c r="A1295" t="s">
        <v>28</v>
      </c>
      <c r="B1295" t="s">
        <v>412</v>
      </c>
      <c r="C1295" t="s">
        <v>440</v>
      </c>
      <c r="D1295" t="s">
        <v>330</v>
      </c>
      <c r="E1295" t="s">
        <v>75</v>
      </c>
      <c r="F1295" t="s">
        <v>76</v>
      </c>
      <c r="G1295">
        <v>10</v>
      </c>
      <c r="H1295" t="s">
        <v>341</v>
      </c>
      <c r="I1295" t="s">
        <v>734</v>
      </c>
      <c r="J1295" t="s">
        <v>269</v>
      </c>
      <c r="K1295">
        <v>2</v>
      </c>
      <c r="L1295" s="52">
        <v>1.503999996930361E-2</v>
      </c>
      <c r="M1295" s="52">
        <v>1.6000000759959221E-2</v>
      </c>
      <c r="N1295">
        <v>6</v>
      </c>
      <c r="O1295" s="52">
        <v>9.0500004589557648E-3</v>
      </c>
      <c r="P1295" s="52">
        <v>9.4299996271729469E-3</v>
      </c>
      <c r="Q1295">
        <v>91</v>
      </c>
      <c r="R1295" s="52">
        <v>8.5399998351931572E-3</v>
      </c>
      <c r="S1295" s="52">
        <v>9.089999832212925E-3</v>
      </c>
    </row>
    <row r="1296" spans="1:19">
      <c r="A1296" t="s">
        <v>28</v>
      </c>
      <c r="B1296" t="s">
        <v>412</v>
      </c>
      <c r="C1296" t="s">
        <v>440</v>
      </c>
      <c r="D1296" t="s">
        <v>330</v>
      </c>
      <c r="E1296" t="s">
        <v>75</v>
      </c>
      <c r="F1296" t="s">
        <v>76</v>
      </c>
      <c r="G1296">
        <v>10</v>
      </c>
      <c r="H1296" t="s">
        <v>341</v>
      </c>
      <c r="I1296" t="s">
        <v>734</v>
      </c>
      <c r="J1296" t="s">
        <v>301</v>
      </c>
      <c r="K1296">
        <v>2</v>
      </c>
      <c r="L1296" s="52">
        <v>1.503999996930361E-2</v>
      </c>
      <c r="M1296" s="52">
        <v>1.6000000759959221E-2</v>
      </c>
      <c r="N1296">
        <v>5</v>
      </c>
      <c r="O1296" s="52">
        <v>7.5400001369416714E-3</v>
      </c>
      <c r="P1296" s="52">
        <v>7.8600002452731133E-3</v>
      </c>
      <c r="Q1296">
        <v>215</v>
      </c>
      <c r="R1296" s="52">
        <v>2.0169999450445179E-2</v>
      </c>
      <c r="S1296" s="52">
        <v>2.1469999104738239E-2</v>
      </c>
    </row>
    <row r="1297" spans="1:19">
      <c r="A1297" t="s">
        <v>28</v>
      </c>
      <c r="B1297" t="s">
        <v>412</v>
      </c>
      <c r="C1297" t="s">
        <v>440</v>
      </c>
      <c r="D1297" t="s">
        <v>330</v>
      </c>
      <c r="E1297" t="s">
        <v>75</v>
      </c>
      <c r="F1297" t="s">
        <v>76</v>
      </c>
      <c r="G1297">
        <v>10</v>
      </c>
      <c r="H1297" t="s">
        <v>341</v>
      </c>
      <c r="I1297" t="s">
        <v>734</v>
      </c>
      <c r="J1297" t="s">
        <v>270</v>
      </c>
      <c r="K1297">
        <v>8</v>
      </c>
      <c r="L1297" s="52">
        <v>6.015000119805336E-2</v>
      </c>
      <c r="N1297">
        <v>27</v>
      </c>
      <c r="O1297" s="52">
        <v>4.0720000863075263E-2</v>
      </c>
      <c r="Q1297">
        <v>648</v>
      </c>
      <c r="R1297" s="52">
        <v>6.0779999941587448E-2</v>
      </c>
    </row>
    <row r="1298" spans="1:19">
      <c r="A1298" t="s">
        <v>28</v>
      </c>
      <c r="B1298" t="s">
        <v>412</v>
      </c>
      <c r="C1298" t="s">
        <v>440</v>
      </c>
      <c r="D1298" t="s">
        <v>330</v>
      </c>
      <c r="E1298" t="s">
        <v>75</v>
      </c>
      <c r="F1298" t="s">
        <v>76</v>
      </c>
      <c r="G1298">
        <v>10</v>
      </c>
      <c r="H1298" t="s">
        <v>341</v>
      </c>
      <c r="I1298" t="s">
        <v>734</v>
      </c>
      <c r="J1298" t="s">
        <v>268</v>
      </c>
      <c r="K1298">
        <v>117</v>
      </c>
      <c r="L1298" s="52">
        <v>0.87970000505447388</v>
      </c>
      <c r="M1298" s="52">
        <v>0.93599998950958252</v>
      </c>
      <c r="N1298">
        <v>612</v>
      </c>
      <c r="O1298" s="52">
        <v>0.92308002710342407</v>
      </c>
      <c r="P1298" s="52">
        <v>0.96226000785827637</v>
      </c>
      <c r="Q1298">
        <v>8913</v>
      </c>
      <c r="R1298" s="52">
        <v>0.83604001998901367</v>
      </c>
      <c r="S1298" s="52">
        <v>0.89013999700546265</v>
      </c>
    </row>
    <row r="1299" spans="1:19">
      <c r="A1299" t="s">
        <v>28</v>
      </c>
      <c r="B1299" t="s">
        <v>412</v>
      </c>
      <c r="C1299" t="s">
        <v>440</v>
      </c>
      <c r="D1299" t="s">
        <v>330</v>
      </c>
      <c r="E1299" t="s">
        <v>75</v>
      </c>
      <c r="F1299" t="s">
        <v>76</v>
      </c>
      <c r="G1299">
        <v>10</v>
      </c>
      <c r="H1299" t="s">
        <v>341</v>
      </c>
      <c r="I1299" t="s">
        <v>735</v>
      </c>
      <c r="J1299" t="s">
        <v>270</v>
      </c>
      <c r="K1299">
        <v>133</v>
      </c>
      <c r="L1299" s="52">
        <v>1</v>
      </c>
      <c r="N1299">
        <v>663</v>
      </c>
      <c r="O1299" s="52">
        <v>1</v>
      </c>
      <c r="Q1299">
        <v>10661</v>
      </c>
      <c r="R1299" s="52">
        <v>1</v>
      </c>
    </row>
    <row r="1300" spans="1:19">
      <c r="A1300" t="s">
        <v>28</v>
      </c>
      <c r="B1300" t="s">
        <v>412</v>
      </c>
      <c r="C1300" t="s">
        <v>440</v>
      </c>
      <c r="D1300" t="s">
        <v>330</v>
      </c>
      <c r="E1300" t="s">
        <v>75</v>
      </c>
      <c r="F1300" t="s">
        <v>76</v>
      </c>
      <c r="G1300">
        <v>10</v>
      </c>
      <c r="H1300" t="s">
        <v>341</v>
      </c>
      <c r="I1300" t="s">
        <v>319</v>
      </c>
      <c r="J1300" t="s">
        <v>324</v>
      </c>
      <c r="K1300">
        <v>10</v>
      </c>
      <c r="L1300" s="52">
        <v>7.5190000236034393E-2</v>
      </c>
      <c r="N1300">
        <v>38</v>
      </c>
      <c r="O1300" s="52">
        <v>5.7319998741149902E-2</v>
      </c>
      <c r="Q1300">
        <v>1418</v>
      </c>
      <c r="R1300" s="52">
        <v>0.13300999999046331</v>
      </c>
    </row>
    <row r="1301" spans="1:19">
      <c r="A1301" t="s">
        <v>28</v>
      </c>
      <c r="B1301" t="s">
        <v>412</v>
      </c>
      <c r="C1301" t="s">
        <v>440</v>
      </c>
      <c r="D1301" t="s">
        <v>330</v>
      </c>
      <c r="E1301" t="s">
        <v>75</v>
      </c>
      <c r="F1301" t="s">
        <v>76</v>
      </c>
      <c r="G1301">
        <v>10</v>
      </c>
      <c r="H1301" t="s">
        <v>341</v>
      </c>
      <c r="I1301" t="s">
        <v>319</v>
      </c>
      <c r="J1301" t="s">
        <v>320</v>
      </c>
      <c r="K1301">
        <v>0</v>
      </c>
      <c r="L1301" s="52">
        <v>0</v>
      </c>
      <c r="M1301" s="52">
        <v>0</v>
      </c>
      <c r="N1301">
        <v>2</v>
      </c>
      <c r="O1301" s="52">
        <v>3.0199999455362558E-3</v>
      </c>
      <c r="P1301" s="52">
        <v>3.199999919161201E-3</v>
      </c>
      <c r="Q1301">
        <v>19</v>
      </c>
      <c r="R1301" s="52">
        <v>1.780000049620867E-3</v>
      </c>
      <c r="S1301" s="52">
        <v>2.0600000862032179E-3</v>
      </c>
    </row>
    <row r="1302" spans="1:19">
      <c r="A1302" t="s">
        <v>28</v>
      </c>
      <c r="B1302" t="s">
        <v>412</v>
      </c>
      <c r="C1302" t="s">
        <v>440</v>
      </c>
      <c r="D1302" t="s">
        <v>330</v>
      </c>
      <c r="E1302" t="s">
        <v>75</v>
      </c>
      <c r="F1302" t="s">
        <v>76</v>
      </c>
      <c r="G1302">
        <v>10</v>
      </c>
      <c r="H1302" t="s">
        <v>341</v>
      </c>
      <c r="I1302" t="s">
        <v>319</v>
      </c>
      <c r="J1302" t="s">
        <v>321</v>
      </c>
      <c r="K1302">
        <v>5</v>
      </c>
      <c r="L1302" s="52">
        <v>3.7590000778436661E-2</v>
      </c>
      <c r="M1302" s="52">
        <v>4.0649998933076859E-2</v>
      </c>
      <c r="N1302">
        <v>15</v>
      </c>
      <c r="O1302" s="52">
        <v>2.261999994516373E-2</v>
      </c>
      <c r="P1302" s="52">
        <v>2.400000020861626E-2</v>
      </c>
      <c r="Q1302">
        <v>380</v>
      </c>
      <c r="R1302" s="52">
        <v>3.564000129699707E-2</v>
      </c>
      <c r="S1302" s="52">
        <v>4.1110001504421227E-2</v>
      </c>
    </row>
    <row r="1303" spans="1:19">
      <c r="A1303" t="s">
        <v>28</v>
      </c>
      <c r="B1303" t="s">
        <v>412</v>
      </c>
      <c r="C1303" t="s">
        <v>440</v>
      </c>
      <c r="D1303" t="s">
        <v>330</v>
      </c>
      <c r="E1303" t="s">
        <v>75</v>
      </c>
      <c r="F1303" t="s">
        <v>76</v>
      </c>
      <c r="G1303">
        <v>10</v>
      </c>
      <c r="H1303" t="s">
        <v>341</v>
      </c>
      <c r="I1303" t="s">
        <v>319</v>
      </c>
      <c r="J1303" t="s">
        <v>322</v>
      </c>
      <c r="K1303">
        <v>18</v>
      </c>
      <c r="L1303" s="52">
        <v>0.13534000515937811</v>
      </c>
      <c r="M1303" s="52">
        <v>0.14633999764919281</v>
      </c>
      <c r="N1303">
        <v>85</v>
      </c>
      <c r="O1303" s="52">
        <v>0.1282099932432175</v>
      </c>
      <c r="P1303" s="52">
        <v>0.13600000739097601</v>
      </c>
      <c r="Q1303">
        <v>1643</v>
      </c>
      <c r="R1303" s="52">
        <v>0.15410999953746801</v>
      </c>
      <c r="S1303" s="52">
        <v>0.17776000499725339</v>
      </c>
    </row>
    <row r="1304" spans="1:19">
      <c r="A1304" t="s">
        <v>28</v>
      </c>
      <c r="B1304" t="s">
        <v>412</v>
      </c>
      <c r="C1304" t="s">
        <v>440</v>
      </c>
      <c r="D1304" t="s">
        <v>330</v>
      </c>
      <c r="E1304" t="s">
        <v>75</v>
      </c>
      <c r="F1304" t="s">
        <v>76</v>
      </c>
      <c r="G1304">
        <v>10</v>
      </c>
      <c r="H1304" t="s">
        <v>341</v>
      </c>
      <c r="I1304" t="s">
        <v>319</v>
      </c>
      <c r="J1304" t="s">
        <v>323</v>
      </c>
      <c r="K1304">
        <v>11</v>
      </c>
      <c r="L1304" s="52">
        <v>8.2709997892379761E-2</v>
      </c>
      <c r="M1304" s="52">
        <v>8.9429996907711029E-2</v>
      </c>
      <c r="N1304">
        <v>68</v>
      </c>
      <c r="O1304" s="52">
        <v>0.1025599986314774</v>
      </c>
      <c r="P1304" s="52">
        <v>0.1088000014424324</v>
      </c>
      <c r="Q1304">
        <v>1319</v>
      </c>
      <c r="R1304" s="52">
        <v>0.1237199977040291</v>
      </c>
      <c r="S1304" s="52">
        <v>0.14270000159740451</v>
      </c>
    </row>
    <row r="1305" spans="1:19">
      <c r="A1305" t="s">
        <v>28</v>
      </c>
      <c r="B1305" t="s">
        <v>412</v>
      </c>
      <c r="C1305" t="s">
        <v>440</v>
      </c>
      <c r="D1305" t="s">
        <v>330</v>
      </c>
      <c r="E1305" t="s">
        <v>75</v>
      </c>
      <c r="F1305" t="s">
        <v>76</v>
      </c>
      <c r="G1305">
        <v>10</v>
      </c>
      <c r="H1305" t="s">
        <v>341</v>
      </c>
      <c r="I1305" t="s">
        <v>319</v>
      </c>
      <c r="J1305" t="s">
        <v>354</v>
      </c>
      <c r="K1305">
        <v>89</v>
      </c>
      <c r="L1305" s="52">
        <v>0.66917002201080322</v>
      </c>
      <c r="M1305" s="52">
        <v>0.723580002784729</v>
      </c>
      <c r="N1305">
        <v>455</v>
      </c>
      <c r="O1305" s="52">
        <v>0.68626999855041504</v>
      </c>
      <c r="P1305" s="52">
        <v>0.7279999852180481</v>
      </c>
      <c r="Q1305">
        <v>5882</v>
      </c>
      <c r="R1305" s="52">
        <v>0.55172997713088989</v>
      </c>
      <c r="S1305" s="52">
        <v>0.63637000322341919</v>
      </c>
    </row>
    <row r="1306" spans="1:19">
      <c r="A1306" t="s">
        <v>28</v>
      </c>
      <c r="B1306" t="s">
        <v>412</v>
      </c>
      <c r="C1306" t="s">
        <v>440</v>
      </c>
      <c r="D1306" t="s">
        <v>330</v>
      </c>
      <c r="E1306" t="s">
        <v>75</v>
      </c>
      <c r="F1306" t="s">
        <v>76</v>
      </c>
      <c r="G1306">
        <v>10</v>
      </c>
      <c r="H1306" t="s">
        <v>341</v>
      </c>
      <c r="I1306" t="s">
        <v>360</v>
      </c>
      <c r="J1306" t="s">
        <v>361</v>
      </c>
      <c r="K1306">
        <v>10</v>
      </c>
      <c r="L1306" s="52">
        <v>7.5190000236034393E-2</v>
      </c>
      <c r="N1306">
        <v>38</v>
      </c>
      <c r="O1306" s="52">
        <v>5.7319998741149902E-2</v>
      </c>
      <c r="Q1306">
        <v>1418</v>
      </c>
      <c r="R1306" s="52">
        <v>0.13300999999046331</v>
      </c>
    </row>
    <row r="1307" spans="1:19">
      <c r="A1307" t="s">
        <v>28</v>
      </c>
      <c r="B1307" t="s">
        <v>412</v>
      </c>
      <c r="C1307" t="s">
        <v>440</v>
      </c>
      <c r="D1307" t="s">
        <v>330</v>
      </c>
      <c r="E1307" t="s">
        <v>75</v>
      </c>
      <c r="F1307" t="s">
        <v>76</v>
      </c>
      <c r="G1307">
        <v>10</v>
      </c>
      <c r="H1307" t="s">
        <v>341</v>
      </c>
      <c r="I1307" t="s">
        <v>360</v>
      </c>
      <c r="J1307" t="s">
        <v>362</v>
      </c>
      <c r="K1307">
        <v>34</v>
      </c>
      <c r="L1307" s="52">
        <v>0.25564000010490417</v>
      </c>
      <c r="M1307" s="52">
        <v>0.276419997215271</v>
      </c>
      <c r="N1307">
        <v>169</v>
      </c>
      <c r="O1307" s="52">
        <v>0.2549000084400177</v>
      </c>
      <c r="P1307" s="52">
        <v>0.27039998769760132</v>
      </c>
      <c r="Q1307">
        <v>3361</v>
      </c>
      <c r="R1307" s="52">
        <v>0.31525999307632452</v>
      </c>
      <c r="S1307" s="52">
        <v>0.36362999677658081</v>
      </c>
    </row>
    <row r="1308" spans="1:19">
      <c r="A1308" t="s">
        <v>28</v>
      </c>
      <c r="B1308" t="s">
        <v>412</v>
      </c>
      <c r="C1308" t="s">
        <v>440</v>
      </c>
      <c r="D1308" t="s">
        <v>330</v>
      </c>
      <c r="E1308" t="s">
        <v>75</v>
      </c>
      <c r="F1308" t="s">
        <v>76</v>
      </c>
      <c r="G1308">
        <v>10</v>
      </c>
      <c r="H1308" t="s">
        <v>341</v>
      </c>
      <c r="I1308" t="s">
        <v>360</v>
      </c>
      <c r="J1308" t="s">
        <v>354</v>
      </c>
      <c r="K1308">
        <v>89</v>
      </c>
      <c r="L1308" s="52">
        <v>0.66917002201080322</v>
      </c>
      <c r="M1308" s="52">
        <v>0.723580002784729</v>
      </c>
      <c r="N1308">
        <v>456</v>
      </c>
      <c r="O1308" s="52">
        <v>0.68778002262115479</v>
      </c>
      <c r="P1308" s="52">
        <v>0.72960001230239868</v>
      </c>
      <c r="Q1308">
        <v>5882</v>
      </c>
      <c r="R1308" s="52">
        <v>0.55172997713088989</v>
      </c>
      <c r="S1308" s="52">
        <v>0.63637000322341919</v>
      </c>
    </row>
    <row r="1309" spans="1:19">
      <c r="A1309" t="s">
        <v>28</v>
      </c>
      <c r="B1309" t="s">
        <v>412</v>
      </c>
      <c r="C1309" t="s">
        <v>440</v>
      </c>
      <c r="D1309" t="s">
        <v>330</v>
      </c>
      <c r="E1309" t="s">
        <v>75</v>
      </c>
      <c r="F1309" t="s">
        <v>76</v>
      </c>
      <c r="G1309">
        <v>10</v>
      </c>
      <c r="H1309" t="s">
        <v>341</v>
      </c>
      <c r="I1309" t="s">
        <v>736</v>
      </c>
      <c r="J1309" t="s">
        <v>363</v>
      </c>
      <c r="K1309">
        <v>50</v>
      </c>
      <c r="L1309" s="52">
        <v>0.3759399950504303</v>
      </c>
      <c r="N1309">
        <v>207</v>
      </c>
      <c r="O1309" s="52">
        <v>0.3122200071811676</v>
      </c>
      <c r="Q1309">
        <v>4131</v>
      </c>
      <c r="R1309" s="52">
        <v>0.38749000430107122</v>
      </c>
    </row>
    <row r="1310" spans="1:19">
      <c r="A1310" t="s">
        <v>28</v>
      </c>
      <c r="B1310" t="s">
        <v>412</v>
      </c>
      <c r="C1310" t="s">
        <v>440</v>
      </c>
      <c r="D1310" t="s">
        <v>330</v>
      </c>
      <c r="E1310" t="s">
        <v>75</v>
      </c>
      <c r="F1310" t="s">
        <v>76</v>
      </c>
      <c r="G1310">
        <v>10</v>
      </c>
      <c r="H1310" t="s">
        <v>341</v>
      </c>
      <c r="I1310" t="s">
        <v>736</v>
      </c>
      <c r="J1310" t="s">
        <v>364</v>
      </c>
      <c r="K1310">
        <v>58</v>
      </c>
      <c r="L1310" s="52">
        <v>0.43608999252319341</v>
      </c>
      <c r="M1310" s="52">
        <v>0.69880002737045288</v>
      </c>
      <c r="N1310">
        <v>268</v>
      </c>
      <c r="O1310" s="52">
        <v>0.40422001481056208</v>
      </c>
      <c r="P1310" s="52">
        <v>0.58771997690200806</v>
      </c>
      <c r="Q1310">
        <v>4189</v>
      </c>
      <c r="R1310" s="52">
        <v>0.39293000102043152</v>
      </c>
      <c r="S1310" s="52">
        <v>0.64149999618530273</v>
      </c>
    </row>
    <row r="1311" spans="1:19">
      <c r="A1311" t="s">
        <v>28</v>
      </c>
      <c r="B1311" t="s">
        <v>412</v>
      </c>
      <c r="C1311" t="s">
        <v>440</v>
      </c>
      <c r="D1311" t="s">
        <v>330</v>
      </c>
      <c r="E1311" t="s">
        <v>75</v>
      </c>
      <c r="F1311" t="s">
        <v>76</v>
      </c>
      <c r="G1311">
        <v>10</v>
      </c>
      <c r="H1311" t="s">
        <v>341</v>
      </c>
      <c r="I1311" t="s">
        <v>736</v>
      </c>
      <c r="J1311" t="s">
        <v>365</v>
      </c>
      <c r="K1311">
        <v>19</v>
      </c>
      <c r="L1311" s="52">
        <v>0.14285999536514279</v>
      </c>
      <c r="M1311" s="52">
        <v>0.22891999781131739</v>
      </c>
      <c r="N1311">
        <v>104</v>
      </c>
      <c r="O1311" s="52">
        <v>0.15685999393463129</v>
      </c>
      <c r="P1311" s="52">
        <v>0.22807000577449801</v>
      </c>
      <c r="Q1311">
        <v>1316</v>
      </c>
      <c r="R1311" s="52">
        <v>0.1234399974346161</v>
      </c>
      <c r="S1311" s="52">
        <v>0.20152999460697171</v>
      </c>
    </row>
    <row r="1312" spans="1:19">
      <c r="A1312" t="s">
        <v>28</v>
      </c>
      <c r="B1312" t="s">
        <v>412</v>
      </c>
      <c r="C1312" t="s">
        <v>440</v>
      </c>
      <c r="D1312" t="s">
        <v>330</v>
      </c>
      <c r="E1312" t="s">
        <v>75</v>
      </c>
      <c r="F1312" t="s">
        <v>76</v>
      </c>
      <c r="G1312">
        <v>10</v>
      </c>
      <c r="H1312" t="s">
        <v>341</v>
      </c>
      <c r="I1312" t="s">
        <v>736</v>
      </c>
      <c r="J1312" t="s">
        <v>366</v>
      </c>
      <c r="K1312">
        <v>2</v>
      </c>
      <c r="L1312" s="52">
        <v>1.503999996930361E-2</v>
      </c>
      <c r="M1312" s="52">
        <v>2.4100000038743019E-2</v>
      </c>
      <c r="N1312">
        <v>49</v>
      </c>
      <c r="O1312" s="52">
        <v>7.3909997940063477E-2</v>
      </c>
      <c r="P1312" s="52">
        <v>0.1074599996209145</v>
      </c>
      <c r="Q1312">
        <v>566</v>
      </c>
      <c r="R1312" s="52">
        <v>5.3089998662471771E-2</v>
      </c>
      <c r="S1312" s="52">
        <v>8.6680002510547638E-2</v>
      </c>
    </row>
    <row r="1313" spans="1:19">
      <c r="A1313" t="s">
        <v>28</v>
      </c>
      <c r="B1313" t="s">
        <v>412</v>
      </c>
      <c r="C1313" t="s">
        <v>440</v>
      </c>
      <c r="D1313" t="s">
        <v>330</v>
      </c>
      <c r="E1313" t="s">
        <v>75</v>
      </c>
      <c r="F1313" t="s">
        <v>76</v>
      </c>
      <c r="G1313">
        <v>10</v>
      </c>
      <c r="H1313" t="s">
        <v>341</v>
      </c>
      <c r="I1313" t="s">
        <v>736</v>
      </c>
      <c r="J1313" t="s">
        <v>367</v>
      </c>
      <c r="K1313">
        <v>2</v>
      </c>
      <c r="L1313" s="52">
        <v>1.503999996930361E-2</v>
      </c>
      <c r="M1313" s="52">
        <v>2.4100000038743019E-2</v>
      </c>
      <c r="N1313">
        <v>33</v>
      </c>
      <c r="O1313" s="52">
        <v>4.9770001322031021E-2</v>
      </c>
      <c r="P1313" s="52">
        <v>7.2370000183582306E-2</v>
      </c>
      <c r="Q1313">
        <v>367</v>
      </c>
      <c r="R1313" s="52">
        <v>3.4419998526573181E-2</v>
      </c>
      <c r="S1313" s="52">
        <v>5.6200001388788223E-2</v>
      </c>
    </row>
    <row r="1314" spans="1:19">
      <c r="A1314" t="s">
        <v>28</v>
      </c>
      <c r="B1314" t="s">
        <v>412</v>
      </c>
      <c r="C1314" t="s">
        <v>440</v>
      </c>
      <c r="D1314" t="s">
        <v>330</v>
      </c>
      <c r="E1314" t="s">
        <v>75</v>
      </c>
      <c r="F1314" t="s">
        <v>76</v>
      </c>
      <c r="G1314">
        <v>10</v>
      </c>
      <c r="H1314" t="s">
        <v>341</v>
      </c>
      <c r="I1314" t="s">
        <v>736</v>
      </c>
      <c r="J1314" t="s">
        <v>368</v>
      </c>
      <c r="K1314">
        <v>2</v>
      </c>
      <c r="L1314" s="52">
        <v>1.503999996930361E-2</v>
      </c>
      <c r="M1314" s="52">
        <v>2.4100000038743019E-2</v>
      </c>
      <c r="N1314">
        <v>2</v>
      </c>
      <c r="O1314" s="52">
        <v>3.0199999455362558E-3</v>
      </c>
      <c r="P1314" s="52">
        <v>4.3899999000132084E-3</v>
      </c>
      <c r="Q1314">
        <v>92</v>
      </c>
      <c r="R1314" s="52">
        <v>8.6300000548362732E-3</v>
      </c>
      <c r="S1314" s="52">
        <v>1.4089999720454219E-2</v>
      </c>
    </row>
    <row r="1315" spans="1:19">
      <c r="A1315" t="s">
        <v>28</v>
      </c>
      <c r="B1315" t="s">
        <v>412</v>
      </c>
      <c r="C1315" t="s">
        <v>440</v>
      </c>
      <c r="D1315" t="s">
        <v>330</v>
      </c>
      <c r="E1315" t="s">
        <v>75</v>
      </c>
      <c r="F1315" t="s">
        <v>76</v>
      </c>
      <c r="G1315">
        <v>10</v>
      </c>
      <c r="H1315" t="s">
        <v>341</v>
      </c>
      <c r="I1315" t="s">
        <v>307</v>
      </c>
      <c r="J1315" t="s">
        <v>329</v>
      </c>
      <c r="K1315">
        <v>133</v>
      </c>
      <c r="L1315" s="52">
        <v>1</v>
      </c>
      <c r="N1315">
        <v>657</v>
      </c>
      <c r="O1315" s="52">
        <v>0.99094998836517334</v>
      </c>
      <c r="Q1315">
        <v>10555</v>
      </c>
      <c r="R1315" s="52">
        <v>0.99005997180938721</v>
      </c>
    </row>
    <row r="1316" spans="1:19">
      <c r="A1316" t="s">
        <v>28</v>
      </c>
      <c r="B1316" t="s">
        <v>412</v>
      </c>
      <c r="C1316" t="s">
        <v>440</v>
      </c>
      <c r="D1316" t="s">
        <v>330</v>
      </c>
      <c r="E1316" t="s">
        <v>75</v>
      </c>
      <c r="F1316" t="s">
        <v>76</v>
      </c>
      <c r="G1316">
        <v>10</v>
      </c>
      <c r="H1316" t="s">
        <v>341</v>
      </c>
      <c r="I1316" t="s">
        <v>307</v>
      </c>
      <c r="J1316" t="s">
        <v>309</v>
      </c>
      <c r="K1316">
        <v>0</v>
      </c>
      <c r="L1316" s="52">
        <v>0</v>
      </c>
      <c r="N1316">
        <v>6</v>
      </c>
      <c r="O1316" s="52">
        <v>9.0500004589557648E-3</v>
      </c>
      <c r="Q1316">
        <v>106</v>
      </c>
      <c r="R1316" s="52">
        <v>9.9400002509355545E-3</v>
      </c>
    </row>
    <row r="1317" spans="1:19">
      <c r="A1317" t="s">
        <v>28</v>
      </c>
      <c r="B1317" t="s">
        <v>412</v>
      </c>
      <c r="C1317" t="s">
        <v>440</v>
      </c>
      <c r="D1317" t="s">
        <v>330</v>
      </c>
      <c r="E1317" t="s">
        <v>75</v>
      </c>
      <c r="F1317" t="s">
        <v>76</v>
      </c>
      <c r="G1317">
        <v>10</v>
      </c>
      <c r="H1317" t="s">
        <v>341</v>
      </c>
      <c r="I1317" t="s">
        <v>737</v>
      </c>
      <c r="J1317" t="s">
        <v>310</v>
      </c>
      <c r="K1317">
        <v>20</v>
      </c>
      <c r="L1317" s="52">
        <v>0.15038000047206879</v>
      </c>
      <c r="N1317">
        <v>74</v>
      </c>
      <c r="O1317" s="52">
        <v>0.11161000281572341</v>
      </c>
      <c r="Q1317">
        <v>1888</v>
      </c>
      <c r="R1317" s="52">
        <v>0.17709000408649439</v>
      </c>
    </row>
    <row r="1318" spans="1:19">
      <c r="A1318" t="s">
        <v>28</v>
      </c>
      <c r="B1318" t="s">
        <v>412</v>
      </c>
      <c r="C1318" t="s">
        <v>440</v>
      </c>
      <c r="D1318" t="s">
        <v>330</v>
      </c>
      <c r="E1318" t="s">
        <v>75</v>
      </c>
      <c r="F1318" t="s">
        <v>76</v>
      </c>
      <c r="G1318">
        <v>10</v>
      </c>
      <c r="H1318" t="s">
        <v>341</v>
      </c>
      <c r="I1318" t="s">
        <v>737</v>
      </c>
      <c r="J1318" t="s">
        <v>16</v>
      </c>
      <c r="K1318">
        <v>21</v>
      </c>
      <c r="L1318" s="52">
        <v>0.15789000689983371</v>
      </c>
      <c r="N1318">
        <v>129</v>
      </c>
      <c r="O1318" s="52">
        <v>0.19457000494003299</v>
      </c>
      <c r="Q1318">
        <v>2164</v>
      </c>
      <c r="R1318" s="52">
        <v>0.2029799968004227</v>
      </c>
    </row>
    <row r="1319" spans="1:19">
      <c r="A1319" t="s">
        <v>28</v>
      </c>
      <c r="B1319" t="s">
        <v>412</v>
      </c>
      <c r="C1319" t="s">
        <v>440</v>
      </c>
      <c r="D1319" t="s">
        <v>330</v>
      </c>
      <c r="E1319" t="s">
        <v>75</v>
      </c>
      <c r="F1319" t="s">
        <v>76</v>
      </c>
      <c r="G1319">
        <v>10</v>
      </c>
      <c r="H1319" t="s">
        <v>341</v>
      </c>
      <c r="I1319" t="s">
        <v>737</v>
      </c>
      <c r="J1319" t="s">
        <v>17</v>
      </c>
      <c r="K1319">
        <v>41</v>
      </c>
      <c r="L1319" s="52">
        <v>0.30827000737190252</v>
      </c>
      <c r="N1319">
        <v>200</v>
      </c>
      <c r="O1319" s="52">
        <v>0.30166000127792358</v>
      </c>
      <c r="Q1319">
        <v>2220</v>
      </c>
      <c r="R1319" s="52">
        <v>0.20824000239372251</v>
      </c>
    </row>
    <row r="1320" spans="1:19">
      <c r="A1320" t="s">
        <v>28</v>
      </c>
      <c r="B1320" t="s">
        <v>412</v>
      </c>
      <c r="C1320" t="s">
        <v>440</v>
      </c>
      <c r="D1320" t="s">
        <v>330</v>
      </c>
      <c r="E1320" t="s">
        <v>75</v>
      </c>
      <c r="F1320" t="s">
        <v>76</v>
      </c>
      <c r="G1320">
        <v>10</v>
      </c>
      <c r="H1320" t="s">
        <v>341</v>
      </c>
      <c r="I1320" t="s">
        <v>737</v>
      </c>
      <c r="J1320" t="s">
        <v>18</v>
      </c>
      <c r="K1320">
        <v>23</v>
      </c>
      <c r="L1320" s="52">
        <v>0.17293000221252439</v>
      </c>
      <c r="N1320">
        <v>143</v>
      </c>
      <c r="O1320" s="52">
        <v>0.2156900018453598</v>
      </c>
      <c r="Q1320">
        <v>2174</v>
      </c>
      <c r="R1320" s="52">
        <v>0.20392000675201419</v>
      </c>
    </row>
    <row r="1321" spans="1:19">
      <c r="A1321" t="s">
        <v>28</v>
      </c>
      <c r="B1321" t="s">
        <v>412</v>
      </c>
      <c r="C1321" t="s">
        <v>440</v>
      </c>
      <c r="D1321" t="s">
        <v>330</v>
      </c>
      <c r="E1321" t="s">
        <v>75</v>
      </c>
      <c r="F1321" t="s">
        <v>76</v>
      </c>
      <c r="G1321">
        <v>10</v>
      </c>
      <c r="H1321" t="s">
        <v>341</v>
      </c>
      <c r="I1321" t="s">
        <v>737</v>
      </c>
      <c r="J1321" t="s">
        <v>311</v>
      </c>
      <c r="K1321">
        <v>28</v>
      </c>
      <c r="L1321" s="52">
        <v>0.21052999794483179</v>
      </c>
      <c r="N1321">
        <v>117</v>
      </c>
      <c r="O1321" s="52">
        <v>0.1764699965715408</v>
      </c>
      <c r="Q1321">
        <v>2215</v>
      </c>
      <c r="R1321" s="52">
        <v>0.20777000486850741</v>
      </c>
    </row>
    <row r="1322" spans="1:19">
      <c r="A1322" t="s">
        <v>28</v>
      </c>
      <c r="B1322" t="s">
        <v>412</v>
      </c>
      <c r="C1322" t="s">
        <v>440</v>
      </c>
      <c r="D1322" t="s">
        <v>330</v>
      </c>
      <c r="E1322" t="s">
        <v>75</v>
      </c>
      <c r="F1322" t="s">
        <v>76</v>
      </c>
      <c r="G1322">
        <v>10</v>
      </c>
      <c r="H1322" t="s">
        <v>341</v>
      </c>
      <c r="I1322" t="s">
        <v>312</v>
      </c>
      <c r="J1322" t="s">
        <v>313</v>
      </c>
      <c r="K1322">
        <v>85</v>
      </c>
      <c r="L1322" s="52">
        <v>0.63910001516342163</v>
      </c>
      <c r="M1322" s="52">
        <v>0.65890997648239136</v>
      </c>
      <c r="N1322">
        <v>429</v>
      </c>
      <c r="O1322" s="52">
        <v>0.64705997705459595</v>
      </c>
      <c r="P1322" s="52">
        <v>0.65697002410888672</v>
      </c>
      <c r="Q1322">
        <v>6420</v>
      </c>
      <c r="R1322" s="52">
        <v>0.60219001770019531</v>
      </c>
      <c r="S1322" s="52">
        <v>0.61465001106262207</v>
      </c>
    </row>
    <row r="1323" spans="1:19">
      <c r="A1323" t="s">
        <v>28</v>
      </c>
      <c r="B1323" t="s">
        <v>412</v>
      </c>
      <c r="C1323" t="s">
        <v>440</v>
      </c>
      <c r="D1323" t="s">
        <v>330</v>
      </c>
      <c r="E1323" t="s">
        <v>75</v>
      </c>
      <c r="F1323" t="s">
        <v>76</v>
      </c>
      <c r="G1323">
        <v>10</v>
      </c>
      <c r="H1323" t="s">
        <v>341</v>
      </c>
      <c r="I1323" t="s">
        <v>312</v>
      </c>
      <c r="J1323" t="s">
        <v>314</v>
      </c>
      <c r="K1323">
        <v>13</v>
      </c>
      <c r="L1323" s="52">
        <v>9.7740001976490021E-2</v>
      </c>
      <c r="M1323" s="52">
        <v>0.1007800027728081</v>
      </c>
      <c r="N1323">
        <v>85</v>
      </c>
      <c r="O1323" s="52">
        <v>0.1282099932432175</v>
      </c>
      <c r="P1323" s="52">
        <v>0.130170002579689</v>
      </c>
      <c r="Q1323">
        <v>1473</v>
      </c>
      <c r="R1323" s="52">
        <v>0.13817000389099121</v>
      </c>
      <c r="S1323" s="52">
        <v>0.14101999998092651</v>
      </c>
    </row>
    <row r="1324" spans="1:19">
      <c r="A1324" t="s">
        <v>28</v>
      </c>
      <c r="B1324" t="s">
        <v>412</v>
      </c>
      <c r="C1324" t="s">
        <v>440</v>
      </c>
      <c r="D1324" t="s">
        <v>330</v>
      </c>
      <c r="E1324" t="s">
        <v>75</v>
      </c>
      <c r="F1324" t="s">
        <v>76</v>
      </c>
      <c r="G1324">
        <v>10</v>
      </c>
      <c r="H1324" t="s">
        <v>341</v>
      </c>
      <c r="I1324" t="s">
        <v>312</v>
      </c>
      <c r="J1324" t="s">
        <v>315</v>
      </c>
      <c r="K1324">
        <v>12</v>
      </c>
      <c r="L1324" s="52">
        <v>9.0230002999305725E-2</v>
      </c>
      <c r="M1324" s="52">
        <v>9.3019999563694E-2</v>
      </c>
      <c r="N1324">
        <v>73</v>
      </c>
      <c r="O1324" s="52">
        <v>0.11010999977588649</v>
      </c>
      <c r="P1324" s="52">
        <v>0.1117900013923645</v>
      </c>
      <c r="Q1324">
        <v>1374</v>
      </c>
      <c r="R1324" s="52">
        <v>0.12887999415397641</v>
      </c>
      <c r="S1324" s="52">
        <v>0.13154999911785131</v>
      </c>
    </row>
    <row r="1325" spans="1:19">
      <c r="A1325" t="s">
        <v>28</v>
      </c>
      <c r="B1325" t="s">
        <v>412</v>
      </c>
      <c r="C1325" t="s">
        <v>440</v>
      </c>
      <c r="D1325" t="s">
        <v>330</v>
      </c>
      <c r="E1325" t="s">
        <v>75</v>
      </c>
      <c r="F1325" t="s">
        <v>76</v>
      </c>
      <c r="G1325">
        <v>10</v>
      </c>
      <c r="H1325" t="s">
        <v>341</v>
      </c>
      <c r="I1325" t="s">
        <v>312</v>
      </c>
      <c r="J1325" t="s">
        <v>373</v>
      </c>
      <c r="K1325">
        <v>4</v>
      </c>
      <c r="L1325" s="52">
        <v>3.0079999938607219E-2</v>
      </c>
      <c r="N1325">
        <v>10</v>
      </c>
      <c r="O1325" s="52">
        <v>1.5080000273883339E-2</v>
      </c>
      <c r="Q1325">
        <v>216</v>
      </c>
      <c r="R1325" s="52">
        <v>2.0260000601410869E-2</v>
      </c>
    </row>
    <row r="1326" spans="1:19">
      <c r="A1326" t="s">
        <v>28</v>
      </c>
      <c r="B1326" t="s">
        <v>412</v>
      </c>
      <c r="C1326" t="s">
        <v>440</v>
      </c>
      <c r="D1326" t="s">
        <v>330</v>
      </c>
      <c r="E1326" t="s">
        <v>75</v>
      </c>
      <c r="F1326" t="s">
        <v>76</v>
      </c>
      <c r="G1326">
        <v>10</v>
      </c>
      <c r="H1326" t="s">
        <v>341</v>
      </c>
      <c r="I1326" t="s">
        <v>312</v>
      </c>
      <c r="J1326" t="s">
        <v>316</v>
      </c>
      <c r="K1326">
        <v>19</v>
      </c>
      <c r="L1326" s="52">
        <v>0.14285999536514279</v>
      </c>
      <c r="M1326" s="52">
        <v>0.1472900062799454</v>
      </c>
      <c r="N1326">
        <v>66</v>
      </c>
      <c r="O1326" s="52">
        <v>9.9550001323223114E-2</v>
      </c>
      <c r="P1326" s="52">
        <v>0.1010700017213821</v>
      </c>
      <c r="Q1326">
        <v>1178</v>
      </c>
      <c r="R1326" s="52">
        <v>0.1105000004172325</v>
      </c>
      <c r="S1326" s="52">
        <v>0.1127799972891808</v>
      </c>
    </row>
    <row r="1327" spans="1:19">
      <c r="A1327" t="s">
        <v>28</v>
      </c>
      <c r="B1327" t="s">
        <v>412</v>
      </c>
      <c r="C1327" t="s">
        <v>440</v>
      </c>
      <c r="D1327" t="s">
        <v>330</v>
      </c>
      <c r="E1327" t="s">
        <v>77</v>
      </c>
      <c r="F1327" t="s">
        <v>78</v>
      </c>
      <c r="G1327">
        <v>17</v>
      </c>
      <c r="H1327" t="s">
        <v>334</v>
      </c>
      <c r="I1327" t="s">
        <v>326</v>
      </c>
      <c r="J1327" t="s">
        <v>289</v>
      </c>
      <c r="K1327">
        <v>2</v>
      </c>
      <c r="L1327" s="52">
        <v>2.2989999502897259E-2</v>
      </c>
      <c r="N1327">
        <v>5</v>
      </c>
      <c r="O1327" s="52">
        <v>7.1899998001754284E-3</v>
      </c>
      <c r="Q1327">
        <v>78</v>
      </c>
      <c r="R1327" s="52">
        <v>7.3199998587369919E-3</v>
      </c>
    </row>
    <row r="1328" spans="1:19">
      <c r="A1328" t="s">
        <v>28</v>
      </c>
      <c r="B1328" t="s">
        <v>412</v>
      </c>
      <c r="C1328" t="s">
        <v>440</v>
      </c>
      <c r="D1328" t="s">
        <v>330</v>
      </c>
      <c r="E1328" t="s">
        <v>77</v>
      </c>
      <c r="F1328" t="s">
        <v>78</v>
      </c>
      <c r="G1328">
        <v>17</v>
      </c>
      <c r="H1328" t="s">
        <v>334</v>
      </c>
      <c r="I1328" t="s">
        <v>326</v>
      </c>
      <c r="J1328" t="s">
        <v>290</v>
      </c>
      <c r="K1328">
        <v>2</v>
      </c>
      <c r="L1328" s="52">
        <v>2.2989999502897259E-2</v>
      </c>
      <c r="N1328">
        <v>29</v>
      </c>
      <c r="O1328" s="52">
        <v>4.173000156879425E-2</v>
      </c>
      <c r="Q1328">
        <v>542</v>
      </c>
      <c r="R1328" s="52">
        <v>5.0840001553297043E-2</v>
      </c>
    </row>
    <row r="1329" spans="1:19">
      <c r="A1329" t="s">
        <v>28</v>
      </c>
      <c r="B1329" t="s">
        <v>412</v>
      </c>
      <c r="C1329" t="s">
        <v>440</v>
      </c>
      <c r="D1329" t="s">
        <v>330</v>
      </c>
      <c r="E1329" t="s">
        <v>77</v>
      </c>
      <c r="F1329" t="s">
        <v>78</v>
      </c>
      <c r="G1329">
        <v>17</v>
      </c>
      <c r="H1329" t="s">
        <v>334</v>
      </c>
      <c r="I1329" t="s">
        <v>326</v>
      </c>
      <c r="J1329" t="s">
        <v>291</v>
      </c>
      <c r="K1329">
        <v>6</v>
      </c>
      <c r="L1329" s="52">
        <v>6.8970002233982086E-2</v>
      </c>
      <c r="N1329">
        <v>90</v>
      </c>
      <c r="O1329" s="52">
        <v>0.12950000166893011</v>
      </c>
      <c r="Q1329">
        <v>1332</v>
      </c>
      <c r="R1329" s="52">
        <v>0.124940000474453</v>
      </c>
    </row>
    <row r="1330" spans="1:19">
      <c r="A1330" t="s">
        <v>28</v>
      </c>
      <c r="B1330" t="s">
        <v>412</v>
      </c>
      <c r="C1330" t="s">
        <v>440</v>
      </c>
      <c r="D1330" t="s">
        <v>330</v>
      </c>
      <c r="E1330" t="s">
        <v>77</v>
      </c>
      <c r="F1330" t="s">
        <v>78</v>
      </c>
      <c r="G1330">
        <v>17</v>
      </c>
      <c r="H1330" t="s">
        <v>334</v>
      </c>
      <c r="I1330" t="s">
        <v>326</v>
      </c>
      <c r="J1330" t="s">
        <v>292</v>
      </c>
      <c r="K1330">
        <v>16</v>
      </c>
      <c r="L1330" s="52">
        <v>0.183909997344017</v>
      </c>
      <c r="N1330">
        <v>125</v>
      </c>
      <c r="O1330" s="52">
        <v>0.17985999584198001</v>
      </c>
      <c r="Q1330">
        <v>2022</v>
      </c>
      <c r="R1330" s="52">
        <v>0.18965999782085419</v>
      </c>
    </row>
    <row r="1331" spans="1:19">
      <c r="A1331" t="s">
        <v>28</v>
      </c>
      <c r="B1331" t="s">
        <v>412</v>
      </c>
      <c r="C1331" t="s">
        <v>440</v>
      </c>
      <c r="D1331" t="s">
        <v>330</v>
      </c>
      <c r="E1331" t="s">
        <v>77</v>
      </c>
      <c r="F1331" t="s">
        <v>78</v>
      </c>
      <c r="G1331">
        <v>17</v>
      </c>
      <c r="H1331" t="s">
        <v>334</v>
      </c>
      <c r="I1331" t="s">
        <v>326</v>
      </c>
      <c r="J1331" t="s">
        <v>293</v>
      </c>
      <c r="K1331">
        <v>12</v>
      </c>
      <c r="L1331" s="52">
        <v>0.1379300057888031</v>
      </c>
      <c r="N1331">
        <v>134</v>
      </c>
      <c r="O1331" s="52">
        <v>0.1928099989891052</v>
      </c>
      <c r="Q1331">
        <v>1958</v>
      </c>
      <c r="R1331" s="52">
        <v>0.18366000056266779</v>
      </c>
    </row>
    <row r="1332" spans="1:19">
      <c r="A1332" t="s">
        <v>28</v>
      </c>
      <c r="B1332" t="s">
        <v>412</v>
      </c>
      <c r="C1332" t="s">
        <v>440</v>
      </c>
      <c r="D1332" t="s">
        <v>330</v>
      </c>
      <c r="E1332" t="s">
        <v>77</v>
      </c>
      <c r="F1332" t="s">
        <v>78</v>
      </c>
      <c r="G1332">
        <v>17</v>
      </c>
      <c r="H1332" t="s">
        <v>334</v>
      </c>
      <c r="I1332" t="s">
        <v>326</v>
      </c>
      <c r="J1332" t="s">
        <v>294</v>
      </c>
      <c r="K1332">
        <v>28</v>
      </c>
      <c r="L1332" s="52">
        <v>0.32183998823165888</v>
      </c>
      <c r="N1332">
        <v>157</v>
      </c>
      <c r="O1332" s="52">
        <v>0.22589999437332151</v>
      </c>
      <c r="Q1332">
        <v>2528</v>
      </c>
      <c r="R1332" s="52">
        <v>0.2371300011873245</v>
      </c>
    </row>
    <row r="1333" spans="1:19">
      <c r="A1333" t="s">
        <v>28</v>
      </c>
      <c r="B1333" t="s">
        <v>412</v>
      </c>
      <c r="C1333" t="s">
        <v>440</v>
      </c>
      <c r="D1333" t="s">
        <v>330</v>
      </c>
      <c r="E1333" t="s">
        <v>77</v>
      </c>
      <c r="F1333" t="s">
        <v>78</v>
      </c>
      <c r="G1333">
        <v>17</v>
      </c>
      <c r="H1333" t="s">
        <v>334</v>
      </c>
      <c r="I1333" t="s">
        <v>326</v>
      </c>
      <c r="J1333" t="s">
        <v>295</v>
      </c>
      <c r="K1333">
        <v>21</v>
      </c>
      <c r="L1333" s="52">
        <v>0.2413800060749054</v>
      </c>
      <c r="N1333">
        <v>155</v>
      </c>
      <c r="O1333" s="52">
        <v>0.22302000224590299</v>
      </c>
      <c r="Q1333">
        <v>2201</v>
      </c>
      <c r="R1333" s="52">
        <v>0.20645000040531161</v>
      </c>
    </row>
    <row r="1334" spans="1:19">
      <c r="A1334" t="s">
        <v>28</v>
      </c>
      <c r="B1334" t="s">
        <v>412</v>
      </c>
      <c r="C1334" t="s">
        <v>440</v>
      </c>
      <c r="D1334" t="s">
        <v>330</v>
      </c>
      <c r="E1334" t="s">
        <v>77</v>
      </c>
      <c r="F1334" t="s">
        <v>78</v>
      </c>
      <c r="G1334">
        <v>17</v>
      </c>
      <c r="H1334" t="s">
        <v>334</v>
      </c>
      <c r="I1334" t="s">
        <v>359</v>
      </c>
      <c r="J1334" t="s">
        <v>14</v>
      </c>
      <c r="K1334">
        <v>60</v>
      </c>
      <c r="L1334" s="52">
        <v>0.68966001272201538</v>
      </c>
      <c r="M1334" s="52">
        <v>0.70587998628616333</v>
      </c>
      <c r="N1334">
        <v>501</v>
      </c>
      <c r="O1334" s="52">
        <v>0.72086000442504883</v>
      </c>
      <c r="P1334" s="52">
        <v>0.74664998054504395</v>
      </c>
      <c r="Q1334">
        <v>7648</v>
      </c>
      <c r="R1334" s="52">
        <v>0.71737998723983765</v>
      </c>
      <c r="S1334" s="52">
        <v>0.73221999406814575</v>
      </c>
    </row>
    <row r="1335" spans="1:19">
      <c r="A1335" t="s">
        <v>28</v>
      </c>
      <c r="B1335" t="s">
        <v>412</v>
      </c>
      <c r="C1335" t="s">
        <v>440</v>
      </c>
      <c r="D1335" t="s">
        <v>330</v>
      </c>
      <c r="E1335" t="s">
        <v>77</v>
      </c>
      <c r="F1335" t="s">
        <v>78</v>
      </c>
      <c r="G1335">
        <v>17</v>
      </c>
      <c r="H1335" t="s">
        <v>334</v>
      </c>
      <c r="I1335" t="s">
        <v>359</v>
      </c>
      <c r="J1335" t="s">
        <v>15</v>
      </c>
      <c r="K1335">
        <v>15</v>
      </c>
      <c r="L1335" s="52">
        <v>0.17240999639034271</v>
      </c>
      <c r="M1335" s="52">
        <v>0.1764699965715408</v>
      </c>
      <c r="N1335">
        <v>95</v>
      </c>
      <c r="O1335" s="52">
        <v>0.1366900056600571</v>
      </c>
      <c r="P1335" s="52">
        <v>0.1415800005197525</v>
      </c>
      <c r="Q1335">
        <v>1582</v>
      </c>
      <c r="R1335" s="52">
        <v>0.14838999509811401</v>
      </c>
      <c r="S1335" s="52">
        <v>0.1514600068330765</v>
      </c>
    </row>
    <row r="1336" spans="1:19">
      <c r="A1336" t="s">
        <v>28</v>
      </c>
      <c r="B1336" t="s">
        <v>412</v>
      </c>
      <c r="C1336" t="s">
        <v>440</v>
      </c>
      <c r="D1336" t="s">
        <v>330</v>
      </c>
      <c r="E1336" t="s">
        <v>77</v>
      </c>
      <c r="F1336" t="s">
        <v>78</v>
      </c>
      <c r="G1336">
        <v>17</v>
      </c>
      <c r="H1336" t="s">
        <v>334</v>
      </c>
      <c r="I1336" t="s">
        <v>359</v>
      </c>
      <c r="J1336" t="s">
        <v>317</v>
      </c>
      <c r="K1336">
        <v>10</v>
      </c>
      <c r="L1336" s="52">
        <v>0.1149400025606155</v>
      </c>
      <c r="M1336" s="52">
        <v>0.1176500022411346</v>
      </c>
      <c r="N1336">
        <v>75</v>
      </c>
      <c r="O1336" s="52">
        <v>0.10790999978780751</v>
      </c>
      <c r="P1336" s="52">
        <v>0.1117699965834618</v>
      </c>
      <c r="Q1336">
        <v>1215</v>
      </c>
      <c r="R1336" s="52">
        <v>0.1139699965715408</v>
      </c>
      <c r="S1336" s="52">
        <v>0.1163199990987778</v>
      </c>
    </row>
    <row r="1337" spans="1:19">
      <c r="A1337" t="s">
        <v>28</v>
      </c>
      <c r="B1337" t="s">
        <v>412</v>
      </c>
      <c r="C1337" t="s">
        <v>440</v>
      </c>
      <c r="D1337" t="s">
        <v>330</v>
      </c>
      <c r="E1337" t="s">
        <v>77</v>
      </c>
      <c r="F1337" t="s">
        <v>78</v>
      </c>
      <c r="G1337">
        <v>17</v>
      </c>
      <c r="H1337" t="s">
        <v>334</v>
      </c>
      <c r="I1337" t="s">
        <v>359</v>
      </c>
      <c r="J1337" t="s">
        <v>270</v>
      </c>
      <c r="K1337">
        <v>2</v>
      </c>
      <c r="L1337" s="52">
        <v>2.2989999502897259E-2</v>
      </c>
      <c r="N1337">
        <v>24</v>
      </c>
      <c r="O1337" s="52">
        <v>3.4529998898506158E-2</v>
      </c>
      <c r="Q1337">
        <v>216</v>
      </c>
      <c r="R1337" s="52">
        <v>2.0260000601410869E-2</v>
      </c>
    </row>
    <row r="1338" spans="1:19">
      <c r="A1338" t="s">
        <v>28</v>
      </c>
      <c r="B1338" t="s">
        <v>412</v>
      </c>
      <c r="C1338" t="s">
        <v>440</v>
      </c>
      <c r="D1338" t="s">
        <v>330</v>
      </c>
      <c r="E1338" t="s">
        <v>77</v>
      </c>
      <c r="F1338" t="s">
        <v>78</v>
      </c>
      <c r="G1338">
        <v>17</v>
      </c>
      <c r="H1338" t="s">
        <v>334</v>
      </c>
      <c r="I1338" t="s">
        <v>325</v>
      </c>
      <c r="J1338" t="s">
        <v>302</v>
      </c>
      <c r="K1338">
        <v>32</v>
      </c>
      <c r="L1338" s="52">
        <v>0.36781999468803411</v>
      </c>
      <c r="N1338">
        <v>235</v>
      </c>
      <c r="O1338" s="52">
        <v>0.33812999725341802</v>
      </c>
      <c r="Q1338">
        <v>3494</v>
      </c>
      <c r="R1338" s="52">
        <v>0.32774001359939581</v>
      </c>
    </row>
    <row r="1339" spans="1:19">
      <c r="A1339" t="s">
        <v>28</v>
      </c>
      <c r="B1339" t="s">
        <v>412</v>
      </c>
      <c r="C1339" t="s">
        <v>440</v>
      </c>
      <c r="D1339" t="s">
        <v>330</v>
      </c>
      <c r="E1339" t="s">
        <v>77</v>
      </c>
      <c r="F1339" t="s">
        <v>78</v>
      </c>
      <c r="G1339">
        <v>17</v>
      </c>
      <c r="H1339" t="s">
        <v>334</v>
      </c>
      <c r="I1339" t="s">
        <v>325</v>
      </c>
      <c r="J1339" t="s">
        <v>303</v>
      </c>
      <c r="K1339">
        <v>26</v>
      </c>
      <c r="L1339" s="52">
        <v>0.29884999990463262</v>
      </c>
      <c r="N1339">
        <v>218</v>
      </c>
      <c r="O1339" s="52">
        <v>0.31367000937461847</v>
      </c>
      <c r="Q1339">
        <v>3387</v>
      </c>
      <c r="R1339" s="52">
        <v>0.31769999861717219</v>
      </c>
    </row>
    <row r="1340" spans="1:19">
      <c r="A1340" t="s">
        <v>28</v>
      </c>
      <c r="B1340" t="s">
        <v>412</v>
      </c>
      <c r="C1340" t="s">
        <v>440</v>
      </c>
      <c r="D1340" t="s">
        <v>330</v>
      </c>
      <c r="E1340" t="s">
        <v>77</v>
      </c>
      <c r="F1340" t="s">
        <v>78</v>
      </c>
      <c r="G1340">
        <v>17</v>
      </c>
      <c r="H1340" t="s">
        <v>334</v>
      </c>
      <c r="I1340" t="s">
        <v>325</v>
      </c>
      <c r="J1340" t="s">
        <v>304</v>
      </c>
      <c r="K1340">
        <v>29</v>
      </c>
      <c r="L1340" s="52">
        <v>0.33333000540733337</v>
      </c>
      <c r="N1340">
        <v>242</v>
      </c>
      <c r="O1340" s="52">
        <v>0.3481999933719635</v>
      </c>
      <c r="Q1340">
        <v>3780</v>
      </c>
      <c r="R1340" s="52">
        <v>0.35455998778343201</v>
      </c>
    </row>
    <row r="1341" spans="1:19">
      <c r="A1341" t="s">
        <v>28</v>
      </c>
      <c r="B1341" t="s">
        <v>412</v>
      </c>
      <c r="C1341" t="s">
        <v>440</v>
      </c>
      <c r="D1341" t="s">
        <v>330</v>
      </c>
      <c r="E1341" t="s">
        <v>77</v>
      </c>
      <c r="F1341" t="s">
        <v>78</v>
      </c>
      <c r="G1341">
        <v>17</v>
      </c>
      <c r="H1341" t="s">
        <v>334</v>
      </c>
      <c r="I1341" t="s">
        <v>349</v>
      </c>
      <c r="J1341" t="s">
        <v>350</v>
      </c>
      <c r="K1341">
        <v>2</v>
      </c>
      <c r="L1341" s="52">
        <v>2.2989999502897259E-2</v>
      </c>
      <c r="M1341" s="52">
        <v>3.0770000070333481E-2</v>
      </c>
      <c r="N1341">
        <v>32</v>
      </c>
      <c r="O1341" s="52">
        <v>4.6039998531341553E-2</v>
      </c>
      <c r="P1341" s="52">
        <v>5.7870000600814819E-2</v>
      </c>
      <c r="Q1341">
        <v>745</v>
      </c>
      <c r="R1341" s="52">
        <v>6.9880001246929169E-2</v>
      </c>
      <c r="S1341" s="52">
        <v>8.060000091791153E-2</v>
      </c>
    </row>
    <row r="1342" spans="1:19">
      <c r="A1342" t="s">
        <v>28</v>
      </c>
      <c r="B1342" t="s">
        <v>412</v>
      </c>
      <c r="C1342" t="s">
        <v>440</v>
      </c>
      <c r="D1342" t="s">
        <v>330</v>
      </c>
      <c r="E1342" t="s">
        <v>77</v>
      </c>
      <c r="F1342" t="s">
        <v>78</v>
      </c>
      <c r="G1342">
        <v>17</v>
      </c>
      <c r="H1342" t="s">
        <v>334</v>
      </c>
      <c r="I1342" t="s">
        <v>349</v>
      </c>
      <c r="J1342" t="s">
        <v>351</v>
      </c>
      <c r="K1342">
        <v>45</v>
      </c>
      <c r="L1342" s="52">
        <v>0.51723998785018921</v>
      </c>
      <c r="M1342" s="52">
        <v>0.69230997562408447</v>
      </c>
      <c r="N1342">
        <v>361</v>
      </c>
      <c r="O1342" s="52">
        <v>0.51942002773284912</v>
      </c>
      <c r="P1342" s="52">
        <v>0.65280002355575562</v>
      </c>
      <c r="Q1342">
        <v>5882</v>
      </c>
      <c r="R1342" s="52">
        <v>0.55172997713088989</v>
      </c>
      <c r="S1342" s="52">
        <v>0.63637000322341919</v>
      </c>
    </row>
    <row r="1343" spans="1:19">
      <c r="A1343" t="s">
        <v>28</v>
      </c>
      <c r="B1343" t="s">
        <v>412</v>
      </c>
      <c r="C1343" t="s">
        <v>440</v>
      </c>
      <c r="D1343" t="s">
        <v>330</v>
      </c>
      <c r="E1343" t="s">
        <v>77</v>
      </c>
      <c r="F1343" t="s">
        <v>78</v>
      </c>
      <c r="G1343">
        <v>17</v>
      </c>
      <c r="H1343" t="s">
        <v>334</v>
      </c>
      <c r="I1343" t="s">
        <v>349</v>
      </c>
      <c r="J1343" t="s">
        <v>352</v>
      </c>
      <c r="K1343">
        <v>0</v>
      </c>
      <c r="L1343" s="52">
        <v>0</v>
      </c>
      <c r="M1343" s="52">
        <v>0</v>
      </c>
      <c r="N1343">
        <v>0</v>
      </c>
      <c r="O1343" s="52">
        <v>0</v>
      </c>
      <c r="P1343" s="52">
        <v>0</v>
      </c>
      <c r="Q1343">
        <v>19</v>
      </c>
      <c r="R1343" s="52">
        <v>1.780000049620867E-3</v>
      </c>
      <c r="S1343" s="52">
        <v>2.0600000862032179E-3</v>
      </c>
    </row>
    <row r="1344" spans="1:19">
      <c r="A1344" t="s">
        <v>28</v>
      </c>
      <c r="B1344" t="s">
        <v>412</v>
      </c>
      <c r="C1344" t="s">
        <v>440</v>
      </c>
      <c r="D1344" t="s">
        <v>330</v>
      </c>
      <c r="E1344" t="s">
        <v>77</v>
      </c>
      <c r="F1344" t="s">
        <v>78</v>
      </c>
      <c r="G1344">
        <v>17</v>
      </c>
      <c r="H1344" t="s">
        <v>334</v>
      </c>
      <c r="I1344" t="s">
        <v>349</v>
      </c>
      <c r="J1344" t="s">
        <v>353</v>
      </c>
      <c r="K1344">
        <v>18</v>
      </c>
      <c r="L1344" s="52">
        <v>0.20690000057220459</v>
      </c>
      <c r="M1344" s="52">
        <v>0.27691999077796942</v>
      </c>
      <c r="N1344">
        <v>160</v>
      </c>
      <c r="O1344" s="52">
        <v>0.2302200049161911</v>
      </c>
      <c r="P1344" s="52">
        <v>0.28933000564575201</v>
      </c>
      <c r="Q1344">
        <v>2597</v>
      </c>
      <c r="R1344" s="52">
        <v>0.24359999597072601</v>
      </c>
      <c r="S1344" s="52">
        <v>0.2809700071811676</v>
      </c>
    </row>
    <row r="1345" spans="1:19">
      <c r="A1345" t="s">
        <v>28</v>
      </c>
      <c r="B1345" t="s">
        <v>412</v>
      </c>
      <c r="C1345" t="s">
        <v>440</v>
      </c>
      <c r="D1345" t="s">
        <v>330</v>
      </c>
      <c r="E1345" t="s">
        <v>77</v>
      </c>
      <c r="F1345" t="s">
        <v>78</v>
      </c>
      <c r="G1345">
        <v>17</v>
      </c>
      <c r="H1345" t="s">
        <v>334</v>
      </c>
      <c r="I1345" t="s">
        <v>349</v>
      </c>
      <c r="J1345" t="s">
        <v>355</v>
      </c>
      <c r="K1345">
        <v>22</v>
      </c>
      <c r="L1345" s="52">
        <v>0.25286999344825739</v>
      </c>
      <c r="N1345">
        <v>142</v>
      </c>
      <c r="O1345" s="52">
        <v>0.20431999862194061</v>
      </c>
      <c r="Q1345">
        <v>1418</v>
      </c>
      <c r="R1345" s="52">
        <v>0.13300999999046331</v>
      </c>
    </row>
    <row r="1346" spans="1:19">
      <c r="A1346" t="s">
        <v>28</v>
      </c>
      <c r="B1346" t="s">
        <v>412</v>
      </c>
      <c r="C1346" t="s">
        <v>440</v>
      </c>
      <c r="D1346" t="s">
        <v>330</v>
      </c>
      <c r="E1346" t="s">
        <v>77</v>
      </c>
      <c r="F1346" t="s">
        <v>78</v>
      </c>
      <c r="G1346">
        <v>17</v>
      </c>
      <c r="H1346" t="s">
        <v>334</v>
      </c>
      <c r="I1346" t="s">
        <v>734</v>
      </c>
      <c r="J1346" t="s">
        <v>299</v>
      </c>
      <c r="K1346">
        <v>2</v>
      </c>
      <c r="L1346" s="52">
        <v>2.2989999502897259E-2</v>
      </c>
      <c r="M1346" s="52">
        <v>2.8990000486373901E-2</v>
      </c>
      <c r="N1346">
        <v>21</v>
      </c>
      <c r="O1346" s="52">
        <v>3.022000007331371E-2</v>
      </c>
      <c r="P1346" s="52">
        <v>3.2859999686479568E-2</v>
      </c>
      <c r="Q1346">
        <v>463</v>
      </c>
      <c r="R1346" s="52">
        <v>4.343000054359436E-2</v>
      </c>
      <c r="S1346" s="52">
        <v>4.6239998191595078E-2</v>
      </c>
    </row>
    <row r="1347" spans="1:19">
      <c r="A1347" t="s">
        <v>28</v>
      </c>
      <c r="B1347" t="s">
        <v>412</v>
      </c>
      <c r="C1347" t="s">
        <v>440</v>
      </c>
      <c r="D1347" t="s">
        <v>330</v>
      </c>
      <c r="E1347" t="s">
        <v>77</v>
      </c>
      <c r="F1347" t="s">
        <v>78</v>
      </c>
      <c r="G1347">
        <v>17</v>
      </c>
      <c r="H1347" t="s">
        <v>334</v>
      </c>
      <c r="I1347" t="s">
        <v>734</v>
      </c>
      <c r="J1347" t="s">
        <v>300</v>
      </c>
      <c r="K1347">
        <v>2</v>
      </c>
      <c r="L1347" s="52">
        <v>2.2989999502897259E-2</v>
      </c>
      <c r="M1347" s="52">
        <v>2.8990000486373901E-2</v>
      </c>
      <c r="N1347">
        <v>2</v>
      </c>
      <c r="O1347" s="52">
        <v>2.8800000436604019E-3</v>
      </c>
      <c r="P1347" s="52">
        <v>3.130000084638596E-3</v>
      </c>
      <c r="Q1347">
        <v>331</v>
      </c>
      <c r="R1347" s="52">
        <v>3.1050000339746479E-2</v>
      </c>
      <c r="S1347" s="52">
        <v>3.3059999346733093E-2</v>
      </c>
    </row>
    <row r="1348" spans="1:19">
      <c r="A1348" t="s">
        <v>28</v>
      </c>
      <c r="B1348" t="s">
        <v>412</v>
      </c>
      <c r="C1348" t="s">
        <v>440</v>
      </c>
      <c r="D1348" t="s">
        <v>330</v>
      </c>
      <c r="E1348" t="s">
        <v>77</v>
      </c>
      <c r="F1348" t="s">
        <v>78</v>
      </c>
      <c r="G1348">
        <v>17</v>
      </c>
      <c r="H1348" t="s">
        <v>334</v>
      </c>
      <c r="I1348" t="s">
        <v>734</v>
      </c>
      <c r="J1348" t="s">
        <v>269</v>
      </c>
      <c r="K1348">
        <v>2</v>
      </c>
      <c r="L1348" s="52">
        <v>2.2989999502897259E-2</v>
      </c>
      <c r="M1348" s="52">
        <v>2.8990000486373901E-2</v>
      </c>
      <c r="N1348">
        <v>2</v>
      </c>
      <c r="O1348" s="52">
        <v>2.8800000436604019E-3</v>
      </c>
      <c r="P1348" s="52">
        <v>3.130000084638596E-3</v>
      </c>
      <c r="Q1348">
        <v>91</v>
      </c>
      <c r="R1348" s="52">
        <v>8.5399998351931572E-3</v>
      </c>
      <c r="S1348" s="52">
        <v>9.089999832212925E-3</v>
      </c>
    </row>
    <row r="1349" spans="1:19">
      <c r="A1349" t="s">
        <v>28</v>
      </c>
      <c r="B1349" t="s">
        <v>412</v>
      </c>
      <c r="C1349" t="s">
        <v>440</v>
      </c>
      <c r="D1349" t="s">
        <v>330</v>
      </c>
      <c r="E1349" t="s">
        <v>77</v>
      </c>
      <c r="F1349" t="s">
        <v>78</v>
      </c>
      <c r="G1349">
        <v>17</v>
      </c>
      <c r="H1349" t="s">
        <v>334</v>
      </c>
      <c r="I1349" t="s">
        <v>734</v>
      </c>
      <c r="J1349" t="s">
        <v>301</v>
      </c>
      <c r="K1349">
        <v>0</v>
      </c>
      <c r="L1349" s="52">
        <v>0</v>
      </c>
      <c r="M1349" s="52">
        <v>0</v>
      </c>
      <c r="N1349">
        <v>13</v>
      </c>
      <c r="O1349" s="52">
        <v>1.8710000440478321E-2</v>
      </c>
      <c r="P1349" s="52">
        <v>2.033999934792519E-2</v>
      </c>
      <c r="Q1349">
        <v>215</v>
      </c>
      <c r="R1349" s="52">
        <v>2.0169999450445179E-2</v>
      </c>
      <c r="S1349" s="52">
        <v>2.1469999104738239E-2</v>
      </c>
    </row>
    <row r="1350" spans="1:19">
      <c r="A1350" t="s">
        <v>28</v>
      </c>
      <c r="B1350" t="s">
        <v>412</v>
      </c>
      <c r="C1350" t="s">
        <v>440</v>
      </c>
      <c r="D1350" t="s">
        <v>330</v>
      </c>
      <c r="E1350" t="s">
        <v>77</v>
      </c>
      <c r="F1350" t="s">
        <v>78</v>
      </c>
      <c r="G1350">
        <v>17</v>
      </c>
      <c r="H1350" t="s">
        <v>334</v>
      </c>
      <c r="I1350" t="s">
        <v>734</v>
      </c>
      <c r="J1350" t="s">
        <v>270</v>
      </c>
      <c r="K1350">
        <v>18</v>
      </c>
      <c r="L1350" s="52">
        <v>0.20690000057220459</v>
      </c>
      <c r="N1350">
        <v>56</v>
      </c>
      <c r="O1350" s="52">
        <v>8.0580003559589386E-2</v>
      </c>
      <c r="Q1350">
        <v>648</v>
      </c>
      <c r="R1350" s="52">
        <v>6.0779999941587448E-2</v>
      </c>
    </row>
    <row r="1351" spans="1:19">
      <c r="A1351" t="s">
        <v>28</v>
      </c>
      <c r="B1351" t="s">
        <v>412</v>
      </c>
      <c r="C1351" t="s">
        <v>440</v>
      </c>
      <c r="D1351" t="s">
        <v>330</v>
      </c>
      <c r="E1351" t="s">
        <v>77</v>
      </c>
      <c r="F1351" t="s">
        <v>78</v>
      </c>
      <c r="G1351">
        <v>17</v>
      </c>
      <c r="H1351" t="s">
        <v>334</v>
      </c>
      <c r="I1351" t="s">
        <v>734</v>
      </c>
      <c r="J1351" t="s">
        <v>268</v>
      </c>
      <c r="K1351">
        <v>63</v>
      </c>
      <c r="L1351" s="52">
        <v>0.7241399884223938</v>
      </c>
      <c r="M1351" s="52">
        <v>0.91303998231887817</v>
      </c>
      <c r="N1351">
        <v>601</v>
      </c>
      <c r="O1351" s="52">
        <v>0.86475002765655518</v>
      </c>
      <c r="P1351" s="52">
        <v>0.94053000211715698</v>
      </c>
      <c r="Q1351">
        <v>8913</v>
      </c>
      <c r="R1351" s="52">
        <v>0.83604001998901367</v>
      </c>
      <c r="S1351" s="52">
        <v>0.89013999700546265</v>
      </c>
    </row>
    <row r="1352" spans="1:19">
      <c r="A1352" t="s">
        <v>28</v>
      </c>
      <c r="B1352" t="s">
        <v>412</v>
      </c>
      <c r="C1352" t="s">
        <v>440</v>
      </c>
      <c r="D1352" t="s">
        <v>330</v>
      </c>
      <c r="E1352" t="s">
        <v>77</v>
      </c>
      <c r="F1352" t="s">
        <v>78</v>
      </c>
      <c r="G1352">
        <v>17</v>
      </c>
      <c r="H1352" t="s">
        <v>334</v>
      </c>
      <c r="I1352" t="s">
        <v>735</v>
      </c>
      <c r="J1352" t="s">
        <v>270</v>
      </c>
      <c r="K1352">
        <v>87</v>
      </c>
      <c r="L1352" s="52">
        <v>1</v>
      </c>
      <c r="N1352">
        <v>695</v>
      </c>
      <c r="O1352" s="52">
        <v>1</v>
      </c>
      <c r="Q1352">
        <v>10661</v>
      </c>
      <c r="R1352" s="52">
        <v>1</v>
      </c>
    </row>
    <row r="1353" spans="1:19">
      <c r="A1353" t="s">
        <v>28</v>
      </c>
      <c r="B1353" t="s">
        <v>412</v>
      </c>
      <c r="C1353" t="s">
        <v>440</v>
      </c>
      <c r="D1353" t="s">
        <v>330</v>
      </c>
      <c r="E1353" t="s">
        <v>77</v>
      </c>
      <c r="F1353" t="s">
        <v>78</v>
      </c>
      <c r="G1353">
        <v>17</v>
      </c>
      <c r="H1353" t="s">
        <v>334</v>
      </c>
      <c r="I1353" t="s">
        <v>319</v>
      </c>
      <c r="J1353" t="s">
        <v>324</v>
      </c>
      <c r="K1353">
        <v>22</v>
      </c>
      <c r="L1353" s="52">
        <v>0.25286999344825739</v>
      </c>
      <c r="N1353">
        <v>142</v>
      </c>
      <c r="O1353" s="52">
        <v>0.20431999862194061</v>
      </c>
      <c r="Q1353">
        <v>1418</v>
      </c>
      <c r="R1353" s="52">
        <v>0.13300999999046331</v>
      </c>
    </row>
    <row r="1354" spans="1:19">
      <c r="A1354" t="s">
        <v>28</v>
      </c>
      <c r="B1354" t="s">
        <v>412</v>
      </c>
      <c r="C1354" t="s">
        <v>440</v>
      </c>
      <c r="D1354" t="s">
        <v>330</v>
      </c>
      <c r="E1354" t="s">
        <v>77</v>
      </c>
      <c r="F1354" t="s">
        <v>78</v>
      </c>
      <c r="G1354">
        <v>17</v>
      </c>
      <c r="H1354" t="s">
        <v>334</v>
      </c>
      <c r="I1354" t="s">
        <v>319</v>
      </c>
      <c r="J1354" t="s">
        <v>320</v>
      </c>
      <c r="K1354">
        <v>0</v>
      </c>
      <c r="L1354" s="52">
        <v>0</v>
      </c>
      <c r="M1354" s="52">
        <v>0</v>
      </c>
      <c r="N1354">
        <v>0</v>
      </c>
      <c r="O1354" s="52">
        <v>0</v>
      </c>
      <c r="P1354" s="52">
        <v>0</v>
      </c>
      <c r="Q1354">
        <v>19</v>
      </c>
      <c r="R1354" s="52">
        <v>1.780000049620867E-3</v>
      </c>
      <c r="S1354" s="52">
        <v>2.0600000862032179E-3</v>
      </c>
    </row>
    <row r="1355" spans="1:19">
      <c r="A1355" t="s">
        <v>28</v>
      </c>
      <c r="B1355" t="s">
        <v>412</v>
      </c>
      <c r="C1355" t="s">
        <v>440</v>
      </c>
      <c r="D1355" t="s">
        <v>330</v>
      </c>
      <c r="E1355" t="s">
        <v>77</v>
      </c>
      <c r="F1355" t="s">
        <v>78</v>
      </c>
      <c r="G1355">
        <v>17</v>
      </c>
      <c r="H1355" t="s">
        <v>334</v>
      </c>
      <c r="I1355" t="s">
        <v>319</v>
      </c>
      <c r="J1355" t="s">
        <v>321</v>
      </c>
      <c r="K1355">
        <v>2</v>
      </c>
      <c r="L1355" s="52">
        <v>2.2989999502897259E-2</v>
      </c>
      <c r="M1355" s="52">
        <v>3.0770000070333481E-2</v>
      </c>
      <c r="N1355">
        <v>21</v>
      </c>
      <c r="O1355" s="52">
        <v>3.022000007331371E-2</v>
      </c>
      <c r="P1355" s="52">
        <v>3.7969999015331268E-2</v>
      </c>
      <c r="Q1355">
        <v>380</v>
      </c>
      <c r="R1355" s="52">
        <v>3.564000129699707E-2</v>
      </c>
      <c r="S1355" s="52">
        <v>4.1110001504421227E-2</v>
      </c>
    </row>
    <row r="1356" spans="1:19">
      <c r="A1356" t="s">
        <v>28</v>
      </c>
      <c r="B1356" t="s">
        <v>412</v>
      </c>
      <c r="C1356" t="s">
        <v>440</v>
      </c>
      <c r="D1356" t="s">
        <v>330</v>
      </c>
      <c r="E1356" t="s">
        <v>77</v>
      </c>
      <c r="F1356" t="s">
        <v>78</v>
      </c>
      <c r="G1356">
        <v>17</v>
      </c>
      <c r="H1356" t="s">
        <v>334</v>
      </c>
      <c r="I1356" t="s">
        <v>319</v>
      </c>
      <c r="J1356" t="s">
        <v>322</v>
      </c>
      <c r="K1356">
        <v>14</v>
      </c>
      <c r="L1356" s="52">
        <v>0.1609199941158295</v>
      </c>
      <c r="M1356" s="52">
        <v>0.215379998087883</v>
      </c>
      <c r="N1356">
        <v>94</v>
      </c>
      <c r="O1356" s="52">
        <v>0.13525000214576721</v>
      </c>
      <c r="P1356" s="52">
        <v>0.1699800044298172</v>
      </c>
      <c r="Q1356">
        <v>1643</v>
      </c>
      <c r="R1356" s="52">
        <v>0.15410999953746801</v>
      </c>
      <c r="S1356" s="52">
        <v>0.17776000499725339</v>
      </c>
    </row>
    <row r="1357" spans="1:19">
      <c r="A1357" t="s">
        <v>28</v>
      </c>
      <c r="B1357" t="s">
        <v>412</v>
      </c>
      <c r="C1357" t="s">
        <v>440</v>
      </c>
      <c r="D1357" t="s">
        <v>330</v>
      </c>
      <c r="E1357" t="s">
        <v>77</v>
      </c>
      <c r="F1357" t="s">
        <v>78</v>
      </c>
      <c r="G1357">
        <v>17</v>
      </c>
      <c r="H1357" t="s">
        <v>334</v>
      </c>
      <c r="I1357" t="s">
        <v>319</v>
      </c>
      <c r="J1357" t="s">
        <v>323</v>
      </c>
      <c r="K1357">
        <v>2</v>
      </c>
      <c r="L1357" s="52">
        <v>2.2989999502897259E-2</v>
      </c>
      <c r="M1357" s="52">
        <v>3.0770000070333481E-2</v>
      </c>
      <c r="N1357">
        <v>77</v>
      </c>
      <c r="O1357" s="52">
        <v>0.11078999936580659</v>
      </c>
      <c r="P1357" s="52">
        <v>0.13923999667167661</v>
      </c>
      <c r="Q1357">
        <v>1319</v>
      </c>
      <c r="R1357" s="52">
        <v>0.1237199977040291</v>
      </c>
      <c r="S1357" s="52">
        <v>0.14270000159740451</v>
      </c>
    </row>
    <row r="1358" spans="1:19">
      <c r="A1358" t="s">
        <v>28</v>
      </c>
      <c r="B1358" t="s">
        <v>412</v>
      </c>
      <c r="C1358" t="s">
        <v>440</v>
      </c>
      <c r="D1358" t="s">
        <v>330</v>
      </c>
      <c r="E1358" t="s">
        <v>77</v>
      </c>
      <c r="F1358" t="s">
        <v>78</v>
      </c>
      <c r="G1358">
        <v>17</v>
      </c>
      <c r="H1358" t="s">
        <v>334</v>
      </c>
      <c r="I1358" t="s">
        <v>319</v>
      </c>
      <c r="J1358" t="s">
        <v>354</v>
      </c>
      <c r="K1358">
        <v>47</v>
      </c>
      <c r="L1358" s="52">
        <v>0.54022997617721558</v>
      </c>
      <c r="M1358" s="52">
        <v>0.72307997941970825</v>
      </c>
      <c r="N1358">
        <v>361</v>
      </c>
      <c r="O1358" s="52">
        <v>0.51942002773284912</v>
      </c>
      <c r="P1358" s="52">
        <v>0.65280002355575562</v>
      </c>
      <c r="Q1358">
        <v>5882</v>
      </c>
      <c r="R1358" s="52">
        <v>0.55172997713088989</v>
      </c>
      <c r="S1358" s="52">
        <v>0.63637000322341919</v>
      </c>
    </row>
    <row r="1359" spans="1:19">
      <c r="A1359" t="s">
        <v>28</v>
      </c>
      <c r="B1359" t="s">
        <v>412</v>
      </c>
      <c r="C1359" t="s">
        <v>440</v>
      </c>
      <c r="D1359" t="s">
        <v>330</v>
      </c>
      <c r="E1359" t="s">
        <v>77</v>
      </c>
      <c r="F1359" t="s">
        <v>78</v>
      </c>
      <c r="G1359">
        <v>17</v>
      </c>
      <c r="H1359" t="s">
        <v>334</v>
      </c>
      <c r="I1359" t="s">
        <v>360</v>
      </c>
      <c r="J1359" t="s">
        <v>361</v>
      </c>
      <c r="K1359">
        <v>22</v>
      </c>
      <c r="L1359" s="52">
        <v>0.25286999344825739</v>
      </c>
      <c r="N1359">
        <v>142</v>
      </c>
      <c r="O1359" s="52">
        <v>0.20431999862194061</v>
      </c>
      <c r="Q1359">
        <v>1418</v>
      </c>
      <c r="R1359" s="52">
        <v>0.13300999999046331</v>
      </c>
    </row>
    <row r="1360" spans="1:19">
      <c r="A1360" t="s">
        <v>28</v>
      </c>
      <c r="B1360" t="s">
        <v>412</v>
      </c>
      <c r="C1360" t="s">
        <v>440</v>
      </c>
      <c r="D1360" t="s">
        <v>330</v>
      </c>
      <c r="E1360" t="s">
        <v>77</v>
      </c>
      <c r="F1360" t="s">
        <v>78</v>
      </c>
      <c r="G1360">
        <v>17</v>
      </c>
      <c r="H1360" t="s">
        <v>334</v>
      </c>
      <c r="I1360" t="s">
        <v>360</v>
      </c>
      <c r="J1360" t="s">
        <v>362</v>
      </c>
      <c r="K1360">
        <v>20</v>
      </c>
      <c r="L1360" s="52">
        <v>0.22989000380039221</v>
      </c>
      <c r="M1360" s="52">
        <v>0.30768999457359308</v>
      </c>
      <c r="N1360">
        <v>192</v>
      </c>
      <c r="O1360" s="52">
        <v>0.27625998854637152</v>
      </c>
      <c r="P1360" s="52">
        <v>0.34720000624656677</v>
      </c>
      <c r="Q1360">
        <v>3361</v>
      </c>
      <c r="R1360" s="52">
        <v>0.31525999307632452</v>
      </c>
      <c r="S1360" s="52">
        <v>0.36362999677658081</v>
      </c>
    </row>
    <row r="1361" spans="1:19">
      <c r="A1361" t="s">
        <v>28</v>
      </c>
      <c r="B1361" t="s">
        <v>412</v>
      </c>
      <c r="C1361" t="s">
        <v>440</v>
      </c>
      <c r="D1361" t="s">
        <v>330</v>
      </c>
      <c r="E1361" t="s">
        <v>77</v>
      </c>
      <c r="F1361" t="s">
        <v>78</v>
      </c>
      <c r="G1361">
        <v>17</v>
      </c>
      <c r="H1361" t="s">
        <v>334</v>
      </c>
      <c r="I1361" t="s">
        <v>360</v>
      </c>
      <c r="J1361" t="s">
        <v>354</v>
      </c>
      <c r="K1361">
        <v>45</v>
      </c>
      <c r="L1361" s="52">
        <v>0.51723998785018921</v>
      </c>
      <c r="M1361" s="52">
        <v>0.69230997562408447</v>
      </c>
      <c r="N1361">
        <v>361</v>
      </c>
      <c r="O1361" s="52">
        <v>0.51942002773284912</v>
      </c>
      <c r="P1361" s="52">
        <v>0.65280002355575562</v>
      </c>
      <c r="Q1361">
        <v>5882</v>
      </c>
      <c r="R1361" s="52">
        <v>0.55172997713088989</v>
      </c>
      <c r="S1361" s="52">
        <v>0.63637000322341919</v>
      </c>
    </row>
    <row r="1362" spans="1:19">
      <c r="A1362" t="s">
        <v>28</v>
      </c>
      <c r="B1362" t="s">
        <v>412</v>
      </c>
      <c r="C1362" t="s">
        <v>440</v>
      </c>
      <c r="D1362" t="s">
        <v>330</v>
      </c>
      <c r="E1362" t="s">
        <v>77</v>
      </c>
      <c r="F1362" t="s">
        <v>78</v>
      </c>
      <c r="G1362">
        <v>17</v>
      </c>
      <c r="H1362" t="s">
        <v>334</v>
      </c>
      <c r="I1362" t="s">
        <v>736</v>
      </c>
      <c r="J1362" t="s">
        <v>363</v>
      </c>
      <c r="K1362">
        <v>37</v>
      </c>
      <c r="L1362" s="52">
        <v>0.42528998851776117</v>
      </c>
      <c r="N1362">
        <v>197</v>
      </c>
      <c r="O1362" s="52">
        <v>0.28345000743865972</v>
      </c>
      <c r="Q1362">
        <v>4131</v>
      </c>
      <c r="R1362" s="52">
        <v>0.38749000430107122</v>
      </c>
    </row>
    <row r="1363" spans="1:19">
      <c r="A1363" t="s">
        <v>28</v>
      </c>
      <c r="B1363" t="s">
        <v>412</v>
      </c>
      <c r="C1363" t="s">
        <v>440</v>
      </c>
      <c r="D1363" t="s">
        <v>330</v>
      </c>
      <c r="E1363" t="s">
        <v>77</v>
      </c>
      <c r="F1363" t="s">
        <v>78</v>
      </c>
      <c r="G1363">
        <v>17</v>
      </c>
      <c r="H1363" t="s">
        <v>334</v>
      </c>
      <c r="I1363" t="s">
        <v>736</v>
      </c>
      <c r="J1363" t="s">
        <v>364</v>
      </c>
      <c r="K1363">
        <v>24</v>
      </c>
      <c r="L1363" s="52">
        <v>0.2758600115776062</v>
      </c>
      <c r="M1363" s="52">
        <v>0.47999998927116388</v>
      </c>
      <c r="N1363">
        <v>373</v>
      </c>
      <c r="O1363" s="52">
        <v>0.53668999671936035</v>
      </c>
      <c r="P1363" s="52">
        <v>0.74900001287460327</v>
      </c>
      <c r="Q1363">
        <v>4189</v>
      </c>
      <c r="R1363" s="52">
        <v>0.39293000102043152</v>
      </c>
      <c r="S1363" s="52">
        <v>0.64149999618530273</v>
      </c>
    </row>
    <row r="1364" spans="1:19">
      <c r="A1364" t="s">
        <v>28</v>
      </c>
      <c r="B1364" t="s">
        <v>412</v>
      </c>
      <c r="C1364" t="s">
        <v>440</v>
      </c>
      <c r="D1364" t="s">
        <v>330</v>
      </c>
      <c r="E1364" t="s">
        <v>77</v>
      </c>
      <c r="F1364" t="s">
        <v>78</v>
      </c>
      <c r="G1364">
        <v>17</v>
      </c>
      <c r="H1364" t="s">
        <v>334</v>
      </c>
      <c r="I1364" t="s">
        <v>736</v>
      </c>
      <c r="J1364" t="s">
        <v>365</v>
      </c>
      <c r="K1364">
        <v>17</v>
      </c>
      <c r="L1364" s="52">
        <v>0.1953999996185303</v>
      </c>
      <c r="M1364" s="52">
        <v>0.34000000357627869</v>
      </c>
      <c r="N1364">
        <v>65</v>
      </c>
      <c r="O1364" s="52">
        <v>9.3529999256134033E-2</v>
      </c>
      <c r="P1364" s="52">
        <v>0.13052000105381009</v>
      </c>
      <c r="Q1364">
        <v>1316</v>
      </c>
      <c r="R1364" s="52">
        <v>0.1234399974346161</v>
      </c>
      <c r="S1364" s="52">
        <v>0.20152999460697171</v>
      </c>
    </row>
    <row r="1365" spans="1:19">
      <c r="A1365" t="s">
        <v>28</v>
      </c>
      <c r="B1365" t="s">
        <v>412</v>
      </c>
      <c r="C1365" t="s">
        <v>440</v>
      </c>
      <c r="D1365" t="s">
        <v>330</v>
      </c>
      <c r="E1365" t="s">
        <v>77</v>
      </c>
      <c r="F1365" t="s">
        <v>78</v>
      </c>
      <c r="G1365">
        <v>17</v>
      </c>
      <c r="H1365" t="s">
        <v>334</v>
      </c>
      <c r="I1365" t="s">
        <v>736</v>
      </c>
      <c r="J1365" t="s">
        <v>366</v>
      </c>
      <c r="K1365">
        <v>5</v>
      </c>
      <c r="L1365" s="52">
        <v>5.747000128030777E-2</v>
      </c>
      <c r="M1365" s="52">
        <v>0.10000000149011611</v>
      </c>
      <c r="N1365">
        <v>30</v>
      </c>
      <c r="O1365" s="52">
        <v>4.3170001357793808E-2</v>
      </c>
      <c r="P1365" s="52">
        <v>6.0240000486373901E-2</v>
      </c>
      <c r="Q1365">
        <v>566</v>
      </c>
      <c r="R1365" s="52">
        <v>5.3089998662471771E-2</v>
      </c>
      <c r="S1365" s="52">
        <v>8.6680002510547638E-2</v>
      </c>
    </row>
    <row r="1366" spans="1:19">
      <c r="A1366" t="s">
        <v>28</v>
      </c>
      <c r="B1366" t="s">
        <v>412</v>
      </c>
      <c r="C1366" t="s">
        <v>440</v>
      </c>
      <c r="D1366" t="s">
        <v>330</v>
      </c>
      <c r="E1366" t="s">
        <v>77</v>
      </c>
      <c r="F1366" t="s">
        <v>78</v>
      </c>
      <c r="G1366">
        <v>17</v>
      </c>
      <c r="H1366" t="s">
        <v>334</v>
      </c>
      <c r="I1366" t="s">
        <v>736</v>
      </c>
      <c r="J1366" t="s">
        <v>367</v>
      </c>
      <c r="K1366">
        <v>2</v>
      </c>
      <c r="L1366" s="52">
        <v>2.2989999502897259E-2</v>
      </c>
      <c r="M1366" s="52">
        <v>3.9999999105930328E-2</v>
      </c>
      <c r="N1366">
        <v>25</v>
      </c>
      <c r="O1366" s="52">
        <v>3.5969998687505722E-2</v>
      </c>
      <c r="P1366" s="52">
        <v>5.0200000405311578E-2</v>
      </c>
      <c r="Q1366">
        <v>367</v>
      </c>
      <c r="R1366" s="52">
        <v>3.4419998526573181E-2</v>
      </c>
      <c r="S1366" s="52">
        <v>5.6200001388788223E-2</v>
      </c>
    </row>
    <row r="1367" spans="1:19">
      <c r="A1367" t="s">
        <v>28</v>
      </c>
      <c r="B1367" t="s">
        <v>412</v>
      </c>
      <c r="C1367" t="s">
        <v>440</v>
      </c>
      <c r="D1367" t="s">
        <v>330</v>
      </c>
      <c r="E1367" t="s">
        <v>77</v>
      </c>
      <c r="F1367" t="s">
        <v>78</v>
      </c>
      <c r="G1367">
        <v>17</v>
      </c>
      <c r="H1367" t="s">
        <v>334</v>
      </c>
      <c r="I1367" t="s">
        <v>736</v>
      </c>
      <c r="J1367" t="s">
        <v>368</v>
      </c>
      <c r="K1367">
        <v>2</v>
      </c>
      <c r="L1367" s="52">
        <v>2.2989999502897259E-2</v>
      </c>
      <c r="M1367" s="52">
        <v>3.9999999105930328E-2</v>
      </c>
      <c r="N1367">
        <v>5</v>
      </c>
      <c r="O1367" s="52">
        <v>7.1899998001754284E-3</v>
      </c>
      <c r="P1367" s="52">
        <v>1.004000008106232E-2</v>
      </c>
      <c r="Q1367">
        <v>92</v>
      </c>
      <c r="R1367" s="52">
        <v>8.6300000548362732E-3</v>
      </c>
      <c r="S1367" s="52">
        <v>1.4089999720454219E-2</v>
      </c>
    </row>
    <row r="1368" spans="1:19">
      <c r="A1368" t="s">
        <v>28</v>
      </c>
      <c r="B1368" t="s">
        <v>412</v>
      </c>
      <c r="C1368" t="s">
        <v>440</v>
      </c>
      <c r="D1368" t="s">
        <v>330</v>
      </c>
      <c r="E1368" t="s">
        <v>77</v>
      </c>
      <c r="F1368" t="s">
        <v>78</v>
      </c>
      <c r="G1368">
        <v>17</v>
      </c>
      <c r="H1368" t="s">
        <v>334</v>
      </c>
      <c r="I1368" t="s">
        <v>307</v>
      </c>
      <c r="J1368" t="s">
        <v>329</v>
      </c>
      <c r="K1368">
        <v>87</v>
      </c>
      <c r="L1368" s="52">
        <v>1</v>
      </c>
      <c r="N1368">
        <v>693</v>
      </c>
      <c r="O1368" s="52">
        <v>0.99712002277374268</v>
      </c>
      <c r="Q1368">
        <v>10555</v>
      </c>
      <c r="R1368" s="52">
        <v>0.99005997180938721</v>
      </c>
    </row>
    <row r="1369" spans="1:19">
      <c r="A1369" t="s">
        <v>28</v>
      </c>
      <c r="B1369" t="s">
        <v>412</v>
      </c>
      <c r="C1369" t="s">
        <v>440</v>
      </c>
      <c r="D1369" t="s">
        <v>330</v>
      </c>
      <c r="E1369" t="s">
        <v>77</v>
      </c>
      <c r="F1369" t="s">
        <v>78</v>
      </c>
      <c r="G1369">
        <v>17</v>
      </c>
      <c r="H1369" t="s">
        <v>334</v>
      </c>
      <c r="I1369" t="s">
        <v>307</v>
      </c>
      <c r="J1369" t="s">
        <v>309</v>
      </c>
      <c r="K1369">
        <v>0</v>
      </c>
      <c r="L1369" s="52">
        <v>0</v>
      </c>
      <c r="N1369">
        <v>2</v>
      </c>
      <c r="O1369" s="52">
        <v>2.8800000436604019E-3</v>
      </c>
      <c r="Q1369">
        <v>106</v>
      </c>
      <c r="R1369" s="52">
        <v>9.9400002509355545E-3</v>
      </c>
    </row>
    <row r="1370" spans="1:19">
      <c r="A1370" t="s">
        <v>28</v>
      </c>
      <c r="B1370" t="s">
        <v>412</v>
      </c>
      <c r="C1370" t="s">
        <v>440</v>
      </c>
      <c r="D1370" t="s">
        <v>330</v>
      </c>
      <c r="E1370" t="s">
        <v>77</v>
      </c>
      <c r="F1370" t="s">
        <v>78</v>
      </c>
      <c r="G1370">
        <v>17</v>
      </c>
      <c r="H1370" t="s">
        <v>334</v>
      </c>
      <c r="I1370" t="s">
        <v>737</v>
      </c>
      <c r="J1370" t="s">
        <v>310</v>
      </c>
      <c r="K1370">
        <v>15</v>
      </c>
      <c r="L1370" s="52">
        <v>0.17240999639034271</v>
      </c>
      <c r="N1370">
        <v>47</v>
      </c>
      <c r="O1370" s="52">
        <v>6.7630000412464142E-2</v>
      </c>
      <c r="Q1370">
        <v>1888</v>
      </c>
      <c r="R1370" s="52">
        <v>0.17709000408649439</v>
      </c>
    </row>
    <row r="1371" spans="1:19">
      <c r="A1371" t="s">
        <v>28</v>
      </c>
      <c r="B1371" t="s">
        <v>412</v>
      </c>
      <c r="C1371" t="s">
        <v>440</v>
      </c>
      <c r="D1371" t="s">
        <v>330</v>
      </c>
      <c r="E1371" t="s">
        <v>77</v>
      </c>
      <c r="F1371" t="s">
        <v>78</v>
      </c>
      <c r="G1371">
        <v>17</v>
      </c>
      <c r="H1371" t="s">
        <v>334</v>
      </c>
      <c r="I1371" t="s">
        <v>737</v>
      </c>
      <c r="J1371" t="s">
        <v>16</v>
      </c>
      <c r="K1371">
        <v>21</v>
      </c>
      <c r="L1371" s="52">
        <v>0.2413800060749054</v>
      </c>
      <c r="N1371">
        <v>93</v>
      </c>
      <c r="O1371" s="52">
        <v>0.13380999863147741</v>
      </c>
      <c r="Q1371">
        <v>2164</v>
      </c>
      <c r="R1371" s="52">
        <v>0.2029799968004227</v>
      </c>
    </row>
    <row r="1372" spans="1:19">
      <c r="A1372" t="s">
        <v>28</v>
      </c>
      <c r="B1372" t="s">
        <v>412</v>
      </c>
      <c r="C1372" t="s">
        <v>440</v>
      </c>
      <c r="D1372" t="s">
        <v>330</v>
      </c>
      <c r="E1372" t="s">
        <v>77</v>
      </c>
      <c r="F1372" t="s">
        <v>78</v>
      </c>
      <c r="G1372">
        <v>17</v>
      </c>
      <c r="H1372" t="s">
        <v>334</v>
      </c>
      <c r="I1372" t="s">
        <v>737</v>
      </c>
      <c r="J1372" t="s">
        <v>17</v>
      </c>
      <c r="K1372">
        <v>28</v>
      </c>
      <c r="L1372" s="52">
        <v>0.32183998823165888</v>
      </c>
      <c r="N1372">
        <v>143</v>
      </c>
      <c r="O1372" s="52">
        <v>0.2057600021362305</v>
      </c>
      <c r="Q1372">
        <v>2220</v>
      </c>
      <c r="R1372" s="52">
        <v>0.20824000239372251</v>
      </c>
    </row>
    <row r="1373" spans="1:19">
      <c r="A1373" t="s">
        <v>28</v>
      </c>
      <c r="B1373" t="s">
        <v>412</v>
      </c>
      <c r="C1373" t="s">
        <v>440</v>
      </c>
      <c r="D1373" t="s">
        <v>330</v>
      </c>
      <c r="E1373" t="s">
        <v>77</v>
      </c>
      <c r="F1373" t="s">
        <v>78</v>
      </c>
      <c r="G1373">
        <v>17</v>
      </c>
      <c r="H1373" t="s">
        <v>334</v>
      </c>
      <c r="I1373" t="s">
        <v>737</v>
      </c>
      <c r="J1373" t="s">
        <v>18</v>
      </c>
      <c r="K1373">
        <v>15</v>
      </c>
      <c r="L1373" s="52">
        <v>0.17240999639034271</v>
      </c>
      <c r="N1373">
        <v>168</v>
      </c>
      <c r="O1373" s="52">
        <v>0.24173000454902649</v>
      </c>
      <c r="Q1373">
        <v>2174</v>
      </c>
      <c r="R1373" s="52">
        <v>0.20392000675201419</v>
      </c>
    </row>
    <row r="1374" spans="1:19">
      <c r="A1374" t="s">
        <v>28</v>
      </c>
      <c r="B1374" t="s">
        <v>412</v>
      </c>
      <c r="C1374" t="s">
        <v>440</v>
      </c>
      <c r="D1374" t="s">
        <v>330</v>
      </c>
      <c r="E1374" t="s">
        <v>77</v>
      </c>
      <c r="F1374" t="s">
        <v>78</v>
      </c>
      <c r="G1374">
        <v>17</v>
      </c>
      <c r="H1374" t="s">
        <v>334</v>
      </c>
      <c r="I1374" t="s">
        <v>737</v>
      </c>
      <c r="J1374" t="s">
        <v>311</v>
      </c>
      <c r="K1374">
        <v>8</v>
      </c>
      <c r="L1374" s="52">
        <v>9.1949999332427979E-2</v>
      </c>
      <c r="N1374">
        <v>244</v>
      </c>
      <c r="O1374" s="52">
        <v>0.35108000040054321</v>
      </c>
      <c r="Q1374">
        <v>2215</v>
      </c>
      <c r="R1374" s="52">
        <v>0.20777000486850741</v>
      </c>
    </row>
    <row r="1375" spans="1:19">
      <c r="A1375" t="s">
        <v>28</v>
      </c>
      <c r="B1375" t="s">
        <v>412</v>
      </c>
      <c r="C1375" t="s">
        <v>440</v>
      </c>
      <c r="D1375" t="s">
        <v>330</v>
      </c>
      <c r="E1375" t="s">
        <v>77</v>
      </c>
      <c r="F1375" t="s">
        <v>78</v>
      </c>
      <c r="G1375">
        <v>17</v>
      </c>
      <c r="H1375" t="s">
        <v>334</v>
      </c>
      <c r="I1375" t="s">
        <v>312</v>
      </c>
      <c r="J1375" t="s">
        <v>313</v>
      </c>
      <c r="K1375">
        <v>46</v>
      </c>
      <c r="L1375" s="52">
        <v>0.52873998880386353</v>
      </c>
      <c r="M1375" s="52">
        <v>0.54118001461029053</v>
      </c>
      <c r="N1375">
        <v>412</v>
      </c>
      <c r="O1375" s="52">
        <v>0.59280997514724731</v>
      </c>
      <c r="P1375" s="52">
        <v>0.61400997638702393</v>
      </c>
      <c r="Q1375">
        <v>6420</v>
      </c>
      <c r="R1375" s="52">
        <v>0.60219001770019531</v>
      </c>
      <c r="S1375" s="52">
        <v>0.61465001106262207</v>
      </c>
    </row>
    <row r="1376" spans="1:19">
      <c r="A1376" t="s">
        <v>28</v>
      </c>
      <c r="B1376" t="s">
        <v>412</v>
      </c>
      <c r="C1376" t="s">
        <v>440</v>
      </c>
      <c r="D1376" t="s">
        <v>330</v>
      </c>
      <c r="E1376" t="s">
        <v>77</v>
      </c>
      <c r="F1376" t="s">
        <v>78</v>
      </c>
      <c r="G1376">
        <v>17</v>
      </c>
      <c r="H1376" t="s">
        <v>334</v>
      </c>
      <c r="I1376" t="s">
        <v>312</v>
      </c>
      <c r="J1376" t="s">
        <v>314</v>
      </c>
      <c r="K1376">
        <v>17</v>
      </c>
      <c r="L1376" s="52">
        <v>0.1953999996185303</v>
      </c>
      <c r="M1376" s="52">
        <v>0.20000000298023221</v>
      </c>
      <c r="N1376">
        <v>95</v>
      </c>
      <c r="O1376" s="52">
        <v>0.1366900056600571</v>
      </c>
      <c r="P1376" s="52">
        <v>0.1415800005197525</v>
      </c>
      <c r="Q1376">
        <v>1473</v>
      </c>
      <c r="R1376" s="52">
        <v>0.13817000389099121</v>
      </c>
      <c r="S1376" s="52">
        <v>0.14101999998092651</v>
      </c>
    </row>
    <row r="1377" spans="1:19">
      <c r="A1377" t="s">
        <v>28</v>
      </c>
      <c r="B1377" t="s">
        <v>412</v>
      </c>
      <c r="C1377" t="s">
        <v>440</v>
      </c>
      <c r="D1377" t="s">
        <v>330</v>
      </c>
      <c r="E1377" t="s">
        <v>77</v>
      </c>
      <c r="F1377" t="s">
        <v>78</v>
      </c>
      <c r="G1377">
        <v>17</v>
      </c>
      <c r="H1377" t="s">
        <v>334</v>
      </c>
      <c r="I1377" t="s">
        <v>312</v>
      </c>
      <c r="J1377" t="s">
        <v>315</v>
      </c>
      <c r="K1377">
        <v>14</v>
      </c>
      <c r="L1377" s="52">
        <v>0.1609199941158295</v>
      </c>
      <c r="M1377" s="52">
        <v>0.16471000015735629</v>
      </c>
      <c r="N1377">
        <v>85</v>
      </c>
      <c r="O1377" s="52">
        <v>0.122299998998642</v>
      </c>
      <c r="P1377" s="52">
        <v>0.12668000161647799</v>
      </c>
      <c r="Q1377">
        <v>1374</v>
      </c>
      <c r="R1377" s="52">
        <v>0.12887999415397641</v>
      </c>
      <c r="S1377" s="52">
        <v>0.13154999911785131</v>
      </c>
    </row>
    <row r="1378" spans="1:19">
      <c r="A1378" t="s">
        <v>28</v>
      </c>
      <c r="B1378" t="s">
        <v>412</v>
      </c>
      <c r="C1378" t="s">
        <v>440</v>
      </c>
      <c r="D1378" t="s">
        <v>330</v>
      </c>
      <c r="E1378" t="s">
        <v>77</v>
      </c>
      <c r="F1378" t="s">
        <v>78</v>
      </c>
      <c r="G1378">
        <v>17</v>
      </c>
      <c r="H1378" t="s">
        <v>334</v>
      </c>
      <c r="I1378" t="s">
        <v>312</v>
      </c>
      <c r="J1378" t="s">
        <v>373</v>
      </c>
      <c r="K1378">
        <v>2</v>
      </c>
      <c r="L1378" s="52">
        <v>2.2989999502897259E-2</v>
      </c>
      <c r="N1378">
        <v>24</v>
      </c>
      <c r="O1378" s="52">
        <v>3.4529998898506158E-2</v>
      </c>
      <c r="Q1378">
        <v>216</v>
      </c>
      <c r="R1378" s="52">
        <v>2.0260000601410869E-2</v>
      </c>
    </row>
    <row r="1379" spans="1:19">
      <c r="A1379" t="s">
        <v>28</v>
      </c>
      <c r="B1379" t="s">
        <v>412</v>
      </c>
      <c r="C1379" t="s">
        <v>440</v>
      </c>
      <c r="D1379" t="s">
        <v>330</v>
      </c>
      <c r="E1379" t="s">
        <v>77</v>
      </c>
      <c r="F1379" t="s">
        <v>78</v>
      </c>
      <c r="G1379">
        <v>17</v>
      </c>
      <c r="H1379" t="s">
        <v>334</v>
      </c>
      <c r="I1379" t="s">
        <v>312</v>
      </c>
      <c r="J1379" t="s">
        <v>316</v>
      </c>
      <c r="K1379">
        <v>8</v>
      </c>
      <c r="L1379" s="52">
        <v>9.1949999332427979E-2</v>
      </c>
      <c r="M1379" s="52">
        <v>9.4120003283023834E-2</v>
      </c>
      <c r="N1379">
        <v>79</v>
      </c>
      <c r="O1379" s="52">
        <v>0.11366999894380569</v>
      </c>
      <c r="P1379" s="52">
        <v>0.1177299991250038</v>
      </c>
      <c r="Q1379">
        <v>1178</v>
      </c>
      <c r="R1379" s="52">
        <v>0.1105000004172325</v>
      </c>
      <c r="S1379" s="52">
        <v>0.1127799972891808</v>
      </c>
    </row>
    <row r="1380" spans="1:19">
      <c r="A1380" t="s">
        <v>28</v>
      </c>
      <c r="B1380" t="s">
        <v>412</v>
      </c>
      <c r="C1380" t="s">
        <v>440</v>
      </c>
      <c r="D1380" t="s">
        <v>330</v>
      </c>
      <c r="E1380" t="s">
        <v>79</v>
      </c>
      <c r="F1380" t="s">
        <v>80</v>
      </c>
      <c r="G1380">
        <v>11</v>
      </c>
      <c r="H1380" t="s">
        <v>337</v>
      </c>
      <c r="I1380" t="s">
        <v>326</v>
      </c>
      <c r="J1380" t="s">
        <v>289</v>
      </c>
      <c r="K1380">
        <v>0</v>
      </c>
      <c r="L1380" s="52">
        <v>0</v>
      </c>
      <c r="N1380">
        <v>2</v>
      </c>
      <c r="O1380" s="52">
        <v>3.0799999367445712E-3</v>
      </c>
      <c r="Q1380">
        <v>78</v>
      </c>
      <c r="R1380" s="52">
        <v>7.3199998587369919E-3</v>
      </c>
    </row>
    <row r="1381" spans="1:19">
      <c r="A1381" t="s">
        <v>28</v>
      </c>
      <c r="B1381" t="s">
        <v>412</v>
      </c>
      <c r="C1381" t="s">
        <v>440</v>
      </c>
      <c r="D1381" t="s">
        <v>330</v>
      </c>
      <c r="E1381" t="s">
        <v>79</v>
      </c>
      <c r="F1381" t="s">
        <v>80</v>
      </c>
      <c r="G1381">
        <v>11</v>
      </c>
      <c r="H1381" t="s">
        <v>337</v>
      </c>
      <c r="I1381" t="s">
        <v>326</v>
      </c>
      <c r="J1381" t="s">
        <v>290</v>
      </c>
      <c r="K1381">
        <v>2</v>
      </c>
      <c r="L1381" s="52">
        <v>2.5639999657869339E-2</v>
      </c>
      <c r="N1381">
        <v>40</v>
      </c>
      <c r="O1381" s="52">
        <v>6.1540000140666962E-2</v>
      </c>
      <c r="Q1381">
        <v>542</v>
      </c>
      <c r="R1381" s="52">
        <v>5.0840001553297043E-2</v>
      </c>
    </row>
    <row r="1382" spans="1:19">
      <c r="A1382" t="s">
        <v>28</v>
      </c>
      <c r="B1382" t="s">
        <v>412</v>
      </c>
      <c r="C1382" t="s">
        <v>440</v>
      </c>
      <c r="D1382" t="s">
        <v>330</v>
      </c>
      <c r="E1382" t="s">
        <v>79</v>
      </c>
      <c r="F1382" t="s">
        <v>80</v>
      </c>
      <c r="G1382">
        <v>11</v>
      </c>
      <c r="H1382" t="s">
        <v>337</v>
      </c>
      <c r="I1382" t="s">
        <v>326</v>
      </c>
      <c r="J1382" t="s">
        <v>291</v>
      </c>
      <c r="K1382">
        <v>2</v>
      </c>
      <c r="L1382" s="52">
        <v>2.5639999657869339E-2</v>
      </c>
      <c r="N1382">
        <v>76</v>
      </c>
      <c r="O1382" s="52">
        <v>0.1169200018048286</v>
      </c>
      <c r="Q1382">
        <v>1332</v>
      </c>
      <c r="R1382" s="52">
        <v>0.124940000474453</v>
      </c>
    </row>
    <row r="1383" spans="1:19">
      <c r="A1383" t="s">
        <v>28</v>
      </c>
      <c r="B1383" t="s">
        <v>412</v>
      </c>
      <c r="C1383" t="s">
        <v>440</v>
      </c>
      <c r="D1383" t="s">
        <v>330</v>
      </c>
      <c r="E1383" t="s">
        <v>79</v>
      </c>
      <c r="F1383" t="s">
        <v>80</v>
      </c>
      <c r="G1383">
        <v>11</v>
      </c>
      <c r="H1383" t="s">
        <v>337</v>
      </c>
      <c r="I1383" t="s">
        <v>326</v>
      </c>
      <c r="J1383" t="s">
        <v>292</v>
      </c>
      <c r="K1383">
        <v>11</v>
      </c>
      <c r="L1383" s="52">
        <v>0.14102999866008761</v>
      </c>
      <c r="N1383">
        <v>121</v>
      </c>
      <c r="O1383" s="52">
        <v>0.18614999949932101</v>
      </c>
      <c r="Q1383">
        <v>2022</v>
      </c>
      <c r="R1383" s="52">
        <v>0.18965999782085419</v>
      </c>
    </row>
    <row r="1384" spans="1:19">
      <c r="A1384" t="s">
        <v>28</v>
      </c>
      <c r="B1384" t="s">
        <v>412</v>
      </c>
      <c r="C1384" t="s">
        <v>440</v>
      </c>
      <c r="D1384" t="s">
        <v>330</v>
      </c>
      <c r="E1384" t="s">
        <v>79</v>
      </c>
      <c r="F1384" t="s">
        <v>80</v>
      </c>
      <c r="G1384">
        <v>11</v>
      </c>
      <c r="H1384" t="s">
        <v>337</v>
      </c>
      <c r="I1384" t="s">
        <v>326</v>
      </c>
      <c r="J1384" t="s">
        <v>293</v>
      </c>
      <c r="K1384">
        <v>20</v>
      </c>
      <c r="L1384" s="52">
        <v>0.25641000270843511</v>
      </c>
      <c r="N1384">
        <v>104</v>
      </c>
      <c r="O1384" s="52">
        <v>0.15999999642372131</v>
      </c>
      <c r="Q1384">
        <v>1958</v>
      </c>
      <c r="R1384" s="52">
        <v>0.18366000056266779</v>
      </c>
    </row>
    <row r="1385" spans="1:19">
      <c r="A1385" t="s">
        <v>28</v>
      </c>
      <c r="B1385" t="s">
        <v>412</v>
      </c>
      <c r="C1385" t="s">
        <v>440</v>
      </c>
      <c r="D1385" t="s">
        <v>330</v>
      </c>
      <c r="E1385" t="s">
        <v>79</v>
      </c>
      <c r="F1385" t="s">
        <v>80</v>
      </c>
      <c r="G1385">
        <v>11</v>
      </c>
      <c r="H1385" t="s">
        <v>337</v>
      </c>
      <c r="I1385" t="s">
        <v>326</v>
      </c>
      <c r="J1385" t="s">
        <v>294</v>
      </c>
      <c r="K1385">
        <v>16</v>
      </c>
      <c r="L1385" s="52">
        <v>0.20512999594211581</v>
      </c>
      <c r="N1385">
        <v>157</v>
      </c>
      <c r="O1385" s="52">
        <v>0.24153999984264371</v>
      </c>
      <c r="Q1385">
        <v>2528</v>
      </c>
      <c r="R1385" s="52">
        <v>0.2371300011873245</v>
      </c>
    </row>
    <row r="1386" spans="1:19">
      <c r="A1386" t="s">
        <v>28</v>
      </c>
      <c r="B1386" t="s">
        <v>412</v>
      </c>
      <c r="C1386" t="s">
        <v>440</v>
      </c>
      <c r="D1386" t="s">
        <v>330</v>
      </c>
      <c r="E1386" t="s">
        <v>79</v>
      </c>
      <c r="F1386" t="s">
        <v>80</v>
      </c>
      <c r="G1386">
        <v>11</v>
      </c>
      <c r="H1386" t="s">
        <v>337</v>
      </c>
      <c r="I1386" t="s">
        <v>326</v>
      </c>
      <c r="J1386" t="s">
        <v>295</v>
      </c>
      <c r="K1386">
        <v>27</v>
      </c>
      <c r="L1386" s="52">
        <v>0.34615001082420349</v>
      </c>
      <c r="N1386">
        <v>150</v>
      </c>
      <c r="O1386" s="52">
        <v>0.23077000677585599</v>
      </c>
      <c r="Q1386">
        <v>2201</v>
      </c>
      <c r="R1386" s="52">
        <v>0.20645000040531161</v>
      </c>
    </row>
    <row r="1387" spans="1:19">
      <c r="A1387" t="s">
        <v>28</v>
      </c>
      <c r="B1387" t="s">
        <v>412</v>
      </c>
      <c r="C1387" t="s">
        <v>440</v>
      </c>
      <c r="D1387" t="s">
        <v>330</v>
      </c>
      <c r="E1387" t="s">
        <v>79</v>
      </c>
      <c r="F1387" t="s">
        <v>80</v>
      </c>
      <c r="G1387">
        <v>11</v>
      </c>
      <c r="H1387" t="s">
        <v>337</v>
      </c>
      <c r="I1387" t="s">
        <v>359</v>
      </c>
      <c r="J1387" t="s">
        <v>14</v>
      </c>
      <c r="K1387">
        <v>63</v>
      </c>
      <c r="L1387" s="52">
        <v>0.80769002437591553</v>
      </c>
      <c r="M1387" s="52">
        <v>0.81818002462387085</v>
      </c>
      <c r="N1387">
        <v>462</v>
      </c>
      <c r="O1387" s="52">
        <v>0.71077001094818115</v>
      </c>
      <c r="P1387" s="52">
        <v>0.72641998529434204</v>
      </c>
      <c r="Q1387">
        <v>7648</v>
      </c>
      <c r="R1387" s="52">
        <v>0.71737998723983765</v>
      </c>
      <c r="S1387" s="52">
        <v>0.73221999406814575</v>
      </c>
    </row>
    <row r="1388" spans="1:19">
      <c r="A1388" t="s">
        <v>28</v>
      </c>
      <c r="B1388" t="s">
        <v>412</v>
      </c>
      <c r="C1388" t="s">
        <v>440</v>
      </c>
      <c r="D1388" t="s">
        <v>330</v>
      </c>
      <c r="E1388" t="s">
        <v>79</v>
      </c>
      <c r="F1388" t="s">
        <v>80</v>
      </c>
      <c r="G1388">
        <v>11</v>
      </c>
      <c r="H1388" t="s">
        <v>337</v>
      </c>
      <c r="I1388" t="s">
        <v>359</v>
      </c>
      <c r="J1388" t="s">
        <v>15</v>
      </c>
      <c r="K1388">
        <v>6</v>
      </c>
      <c r="L1388" s="52">
        <v>7.6920002698898315E-2</v>
      </c>
      <c r="M1388" s="52">
        <v>7.7919997274875641E-2</v>
      </c>
      <c r="N1388">
        <v>100</v>
      </c>
      <c r="O1388" s="52">
        <v>0.1538500040769577</v>
      </c>
      <c r="P1388" s="52">
        <v>0.15723000466823581</v>
      </c>
      <c r="Q1388">
        <v>1582</v>
      </c>
      <c r="R1388" s="52">
        <v>0.14838999509811401</v>
      </c>
      <c r="S1388" s="52">
        <v>0.1514600068330765</v>
      </c>
    </row>
    <row r="1389" spans="1:19">
      <c r="A1389" t="s">
        <v>28</v>
      </c>
      <c r="B1389" t="s">
        <v>412</v>
      </c>
      <c r="C1389" t="s">
        <v>440</v>
      </c>
      <c r="D1389" t="s">
        <v>330</v>
      </c>
      <c r="E1389" t="s">
        <v>79</v>
      </c>
      <c r="F1389" t="s">
        <v>80</v>
      </c>
      <c r="G1389">
        <v>11</v>
      </c>
      <c r="H1389" t="s">
        <v>337</v>
      </c>
      <c r="I1389" t="s">
        <v>359</v>
      </c>
      <c r="J1389" t="s">
        <v>317</v>
      </c>
      <c r="K1389">
        <v>8</v>
      </c>
      <c r="L1389" s="52">
        <v>0.1025599986314774</v>
      </c>
      <c r="M1389" s="52">
        <v>0.1039000004529953</v>
      </c>
      <c r="N1389">
        <v>74</v>
      </c>
      <c r="O1389" s="52">
        <v>0.11384999752044681</v>
      </c>
      <c r="P1389" s="52">
        <v>0.1163500025868416</v>
      </c>
      <c r="Q1389">
        <v>1215</v>
      </c>
      <c r="R1389" s="52">
        <v>0.1139699965715408</v>
      </c>
      <c r="S1389" s="52">
        <v>0.1163199990987778</v>
      </c>
    </row>
    <row r="1390" spans="1:19">
      <c r="A1390" t="s">
        <v>28</v>
      </c>
      <c r="B1390" t="s">
        <v>412</v>
      </c>
      <c r="C1390" t="s">
        <v>440</v>
      </c>
      <c r="D1390" t="s">
        <v>330</v>
      </c>
      <c r="E1390" t="s">
        <v>79</v>
      </c>
      <c r="F1390" t="s">
        <v>80</v>
      </c>
      <c r="G1390">
        <v>11</v>
      </c>
      <c r="H1390" t="s">
        <v>337</v>
      </c>
      <c r="I1390" t="s">
        <v>359</v>
      </c>
      <c r="J1390" t="s">
        <v>270</v>
      </c>
      <c r="K1390">
        <v>1</v>
      </c>
      <c r="L1390" s="52">
        <v>1.2819999828934669E-2</v>
      </c>
      <c r="N1390">
        <v>14</v>
      </c>
      <c r="O1390" s="52">
        <v>2.1539999172091481E-2</v>
      </c>
      <c r="Q1390">
        <v>216</v>
      </c>
      <c r="R1390" s="52">
        <v>2.0260000601410869E-2</v>
      </c>
    </row>
    <row r="1391" spans="1:19">
      <c r="A1391" t="s">
        <v>28</v>
      </c>
      <c r="B1391" t="s">
        <v>412</v>
      </c>
      <c r="C1391" t="s">
        <v>440</v>
      </c>
      <c r="D1391" t="s">
        <v>330</v>
      </c>
      <c r="E1391" t="s">
        <v>79</v>
      </c>
      <c r="F1391" t="s">
        <v>80</v>
      </c>
      <c r="G1391">
        <v>11</v>
      </c>
      <c r="H1391" t="s">
        <v>337</v>
      </c>
      <c r="I1391" t="s">
        <v>325</v>
      </c>
      <c r="J1391" t="s">
        <v>302</v>
      </c>
      <c r="K1391">
        <v>21</v>
      </c>
      <c r="L1391" s="52">
        <v>0.26923000812530518</v>
      </c>
      <c r="N1391">
        <v>203</v>
      </c>
      <c r="O1391" s="52">
        <v>0.31231001019477839</v>
      </c>
      <c r="Q1391">
        <v>3494</v>
      </c>
      <c r="R1391" s="52">
        <v>0.32774001359939581</v>
      </c>
    </row>
    <row r="1392" spans="1:19">
      <c r="A1392" t="s">
        <v>28</v>
      </c>
      <c r="B1392" t="s">
        <v>412</v>
      </c>
      <c r="C1392" t="s">
        <v>440</v>
      </c>
      <c r="D1392" t="s">
        <v>330</v>
      </c>
      <c r="E1392" t="s">
        <v>79</v>
      </c>
      <c r="F1392" t="s">
        <v>80</v>
      </c>
      <c r="G1392">
        <v>11</v>
      </c>
      <c r="H1392" t="s">
        <v>337</v>
      </c>
      <c r="I1392" t="s">
        <v>325</v>
      </c>
      <c r="J1392" t="s">
        <v>303</v>
      </c>
      <c r="K1392">
        <v>30</v>
      </c>
      <c r="L1392" s="52">
        <v>0.38462001085281372</v>
      </c>
      <c r="N1392">
        <v>224</v>
      </c>
      <c r="O1392" s="52">
        <v>0.3446199893951416</v>
      </c>
      <c r="Q1392">
        <v>3387</v>
      </c>
      <c r="R1392" s="52">
        <v>0.31769999861717219</v>
      </c>
    </row>
    <row r="1393" spans="1:19">
      <c r="A1393" t="s">
        <v>28</v>
      </c>
      <c r="B1393" t="s">
        <v>412</v>
      </c>
      <c r="C1393" t="s">
        <v>440</v>
      </c>
      <c r="D1393" t="s">
        <v>330</v>
      </c>
      <c r="E1393" t="s">
        <v>79</v>
      </c>
      <c r="F1393" t="s">
        <v>80</v>
      </c>
      <c r="G1393">
        <v>11</v>
      </c>
      <c r="H1393" t="s">
        <v>337</v>
      </c>
      <c r="I1393" t="s">
        <v>325</v>
      </c>
      <c r="J1393" t="s">
        <v>304</v>
      </c>
      <c r="K1393">
        <v>27</v>
      </c>
      <c r="L1393" s="52">
        <v>0.34615001082420349</v>
      </c>
      <c r="N1393">
        <v>223</v>
      </c>
      <c r="O1393" s="52">
        <v>0.34308001399040222</v>
      </c>
      <c r="Q1393">
        <v>3780</v>
      </c>
      <c r="R1393" s="52">
        <v>0.35455998778343201</v>
      </c>
    </row>
    <row r="1394" spans="1:19">
      <c r="A1394" t="s">
        <v>28</v>
      </c>
      <c r="B1394" t="s">
        <v>412</v>
      </c>
      <c r="C1394" t="s">
        <v>440</v>
      </c>
      <c r="D1394" t="s">
        <v>330</v>
      </c>
      <c r="E1394" t="s">
        <v>79</v>
      </c>
      <c r="F1394" t="s">
        <v>80</v>
      </c>
      <c r="G1394">
        <v>11</v>
      </c>
      <c r="H1394" t="s">
        <v>337</v>
      </c>
      <c r="I1394" t="s">
        <v>349</v>
      </c>
      <c r="J1394" t="s">
        <v>350</v>
      </c>
      <c r="K1394">
        <v>2</v>
      </c>
      <c r="L1394" s="52">
        <v>2.5639999657869339E-2</v>
      </c>
      <c r="M1394" s="52">
        <v>3.2790001481771469E-2</v>
      </c>
      <c r="N1394">
        <v>46</v>
      </c>
      <c r="O1394" s="52">
        <v>7.0770002901554108E-2</v>
      </c>
      <c r="P1394" s="52">
        <v>7.5910001993179321E-2</v>
      </c>
      <c r="Q1394">
        <v>745</v>
      </c>
      <c r="R1394" s="52">
        <v>6.9880001246929169E-2</v>
      </c>
      <c r="S1394" s="52">
        <v>8.060000091791153E-2</v>
      </c>
    </row>
    <row r="1395" spans="1:19">
      <c r="A1395" t="s">
        <v>28</v>
      </c>
      <c r="B1395" t="s">
        <v>412</v>
      </c>
      <c r="C1395" t="s">
        <v>440</v>
      </c>
      <c r="D1395" t="s">
        <v>330</v>
      </c>
      <c r="E1395" t="s">
        <v>79</v>
      </c>
      <c r="F1395" t="s">
        <v>80</v>
      </c>
      <c r="G1395">
        <v>11</v>
      </c>
      <c r="H1395" t="s">
        <v>337</v>
      </c>
      <c r="I1395" t="s">
        <v>349</v>
      </c>
      <c r="J1395" t="s">
        <v>351</v>
      </c>
      <c r="K1395">
        <v>47</v>
      </c>
      <c r="L1395" s="52">
        <v>0.60255998373031616</v>
      </c>
      <c r="M1395" s="52">
        <v>0.77048999071121216</v>
      </c>
      <c r="N1395">
        <v>405</v>
      </c>
      <c r="O1395" s="52">
        <v>0.62308001518249512</v>
      </c>
      <c r="P1395" s="52">
        <v>0.66832000017166138</v>
      </c>
      <c r="Q1395">
        <v>5882</v>
      </c>
      <c r="R1395" s="52">
        <v>0.55172997713088989</v>
      </c>
      <c r="S1395" s="52">
        <v>0.63637000322341919</v>
      </c>
    </row>
    <row r="1396" spans="1:19">
      <c r="A1396" t="s">
        <v>28</v>
      </c>
      <c r="B1396" t="s">
        <v>412</v>
      </c>
      <c r="C1396" t="s">
        <v>440</v>
      </c>
      <c r="D1396" t="s">
        <v>330</v>
      </c>
      <c r="E1396" t="s">
        <v>79</v>
      </c>
      <c r="F1396" t="s">
        <v>80</v>
      </c>
      <c r="G1396">
        <v>11</v>
      </c>
      <c r="H1396" t="s">
        <v>337</v>
      </c>
      <c r="I1396" t="s">
        <v>349</v>
      </c>
      <c r="J1396" t="s">
        <v>352</v>
      </c>
      <c r="K1396">
        <v>0</v>
      </c>
      <c r="L1396" s="52">
        <v>0</v>
      </c>
      <c r="M1396" s="52">
        <v>0</v>
      </c>
      <c r="N1396">
        <v>2</v>
      </c>
      <c r="O1396" s="52">
        <v>3.0799999367445712E-3</v>
      </c>
      <c r="P1396" s="52">
        <v>3.299999982118607E-3</v>
      </c>
      <c r="Q1396">
        <v>19</v>
      </c>
      <c r="R1396" s="52">
        <v>1.780000049620867E-3</v>
      </c>
      <c r="S1396" s="52">
        <v>2.0600000862032179E-3</v>
      </c>
    </row>
    <row r="1397" spans="1:19">
      <c r="A1397" t="s">
        <v>28</v>
      </c>
      <c r="B1397" t="s">
        <v>412</v>
      </c>
      <c r="C1397" t="s">
        <v>440</v>
      </c>
      <c r="D1397" t="s">
        <v>330</v>
      </c>
      <c r="E1397" t="s">
        <v>79</v>
      </c>
      <c r="F1397" t="s">
        <v>80</v>
      </c>
      <c r="G1397">
        <v>11</v>
      </c>
      <c r="H1397" t="s">
        <v>337</v>
      </c>
      <c r="I1397" t="s">
        <v>349</v>
      </c>
      <c r="J1397" t="s">
        <v>353</v>
      </c>
      <c r="K1397">
        <v>12</v>
      </c>
      <c r="L1397" s="52">
        <v>0.1538500040769577</v>
      </c>
      <c r="M1397" s="52">
        <v>0.1967200040817261</v>
      </c>
      <c r="N1397">
        <v>153</v>
      </c>
      <c r="O1397" s="52">
        <v>0.23537999391555789</v>
      </c>
      <c r="P1397" s="52">
        <v>0.25248000025749212</v>
      </c>
      <c r="Q1397">
        <v>2597</v>
      </c>
      <c r="R1397" s="52">
        <v>0.24359999597072601</v>
      </c>
      <c r="S1397" s="52">
        <v>0.2809700071811676</v>
      </c>
    </row>
    <row r="1398" spans="1:19">
      <c r="A1398" t="s">
        <v>28</v>
      </c>
      <c r="B1398" t="s">
        <v>412</v>
      </c>
      <c r="C1398" t="s">
        <v>440</v>
      </c>
      <c r="D1398" t="s">
        <v>330</v>
      </c>
      <c r="E1398" t="s">
        <v>79</v>
      </c>
      <c r="F1398" t="s">
        <v>80</v>
      </c>
      <c r="G1398">
        <v>11</v>
      </c>
      <c r="H1398" t="s">
        <v>337</v>
      </c>
      <c r="I1398" t="s">
        <v>349</v>
      </c>
      <c r="J1398" t="s">
        <v>355</v>
      </c>
      <c r="K1398">
        <v>17</v>
      </c>
      <c r="L1398" s="52">
        <v>0.2179500013589859</v>
      </c>
      <c r="N1398">
        <v>44</v>
      </c>
      <c r="O1398" s="52">
        <v>6.7689999938011169E-2</v>
      </c>
      <c r="Q1398">
        <v>1418</v>
      </c>
      <c r="R1398" s="52">
        <v>0.13300999999046331</v>
      </c>
    </row>
    <row r="1399" spans="1:19">
      <c r="A1399" t="s">
        <v>28</v>
      </c>
      <c r="B1399" t="s">
        <v>412</v>
      </c>
      <c r="C1399" t="s">
        <v>440</v>
      </c>
      <c r="D1399" t="s">
        <v>330</v>
      </c>
      <c r="E1399" t="s">
        <v>79</v>
      </c>
      <c r="F1399" t="s">
        <v>80</v>
      </c>
      <c r="G1399">
        <v>11</v>
      </c>
      <c r="H1399" t="s">
        <v>337</v>
      </c>
      <c r="I1399" t="s">
        <v>734</v>
      </c>
      <c r="J1399" t="s">
        <v>299</v>
      </c>
      <c r="K1399">
        <v>2</v>
      </c>
      <c r="L1399" s="52">
        <v>2.5639999657869339E-2</v>
      </c>
      <c r="M1399" s="52">
        <v>2.703000046312809E-2</v>
      </c>
      <c r="N1399">
        <v>28</v>
      </c>
      <c r="O1399" s="52">
        <v>4.3079998344182968E-2</v>
      </c>
      <c r="P1399" s="52">
        <v>4.552999883890152E-2</v>
      </c>
      <c r="Q1399">
        <v>463</v>
      </c>
      <c r="R1399" s="52">
        <v>4.343000054359436E-2</v>
      </c>
      <c r="S1399" s="52">
        <v>4.6239998191595078E-2</v>
      </c>
    </row>
    <row r="1400" spans="1:19">
      <c r="A1400" t="s">
        <v>28</v>
      </c>
      <c r="B1400" t="s">
        <v>412</v>
      </c>
      <c r="C1400" t="s">
        <v>440</v>
      </c>
      <c r="D1400" t="s">
        <v>330</v>
      </c>
      <c r="E1400" t="s">
        <v>79</v>
      </c>
      <c r="F1400" t="s">
        <v>80</v>
      </c>
      <c r="G1400">
        <v>11</v>
      </c>
      <c r="H1400" t="s">
        <v>337</v>
      </c>
      <c r="I1400" t="s">
        <v>734</v>
      </c>
      <c r="J1400" t="s">
        <v>300</v>
      </c>
      <c r="K1400">
        <v>2</v>
      </c>
      <c r="L1400" s="52">
        <v>2.5639999657869339E-2</v>
      </c>
      <c r="M1400" s="52">
        <v>2.703000046312809E-2</v>
      </c>
      <c r="N1400">
        <v>19</v>
      </c>
      <c r="O1400" s="52">
        <v>2.9230000451207161E-2</v>
      </c>
      <c r="P1400" s="52">
        <v>3.0889999121427539E-2</v>
      </c>
      <c r="Q1400">
        <v>331</v>
      </c>
      <c r="R1400" s="52">
        <v>3.1050000339746479E-2</v>
      </c>
      <c r="S1400" s="52">
        <v>3.3059999346733093E-2</v>
      </c>
    </row>
    <row r="1401" spans="1:19">
      <c r="A1401" t="s">
        <v>28</v>
      </c>
      <c r="B1401" t="s">
        <v>412</v>
      </c>
      <c r="C1401" t="s">
        <v>440</v>
      </c>
      <c r="D1401" t="s">
        <v>330</v>
      </c>
      <c r="E1401" t="s">
        <v>79</v>
      </c>
      <c r="F1401" t="s">
        <v>80</v>
      </c>
      <c r="G1401">
        <v>11</v>
      </c>
      <c r="H1401" t="s">
        <v>337</v>
      </c>
      <c r="I1401" t="s">
        <v>734</v>
      </c>
      <c r="J1401" t="s">
        <v>269</v>
      </c>
      <c r="K1401">
        <v>2</v>
      </c>
      <c r="L1401" s="52">
        <v>2.5639999657869339E-2</v>
      </c>
      <c r="M1401" s="52">
        <v>2.703000046312809E-2</v>
      </c>
      <c r="N1401">
        <v>6</v>
      </c>
      <c r="O1401" s="52">
        <v>9.2299999669194221E-3</v>
      </c>
      <c r="P1401" s="52">
        <v>9.7599998116493225E-3</v>
      </c>
      <c r="Q1401">
        <v>91</v>
      </c>
      <c r="R1401" s="52">
        <v>8.5399998351931572E-3</v>
      </c>
      <c r="S1401" s="52">
        <v>9.089999832212925E-3</v>
      </c>
    </row>
    <row r="1402" spans="1:19">
      <c r="A1402" t="s">
        <v>28</v>
      </c>
      <c r="B1402" t="s">
        <v>412</v>
      </c>
      <c r="C1402" t="s">
        <v>440</v>
      </c>
      <c r="D1402" t="s">
        <v>330</v>
      </c>
      <c r="E1402" t="s">
        <v>79</v>
      </c>
      <c r="F1402" t="s">
        <v>80</v>
      </c>
      <c r="G1402">
        <v>11</v>
      </c>
      <c r="H1402" t="s">
        <v>337</v>
      </c>
      <c r="I1402" t="s">
        <v>734</v>
      </c>
      <c r="J1402" t="s">
        <v>301</v>
      </c>
      <c r="K1402">
        <v>2</v>
      </c>
      <c r="L1402" s="52">
        <v>2.5639999657869339E-2</v>
      </c>
      <c r="M1402" s="52">
        <v>2.703000046312809E-2</v>
      </c>
      <c r="N1402">
        <v>10</v>
      </c>
      <c r="O1402" s="52">
        <v>1.537999976426363E-2</v>
      </c>
      <c r="P1402" s="52">
        <v>1.625999994575977E-2</v>
      </c>
      <c r="Q1402">
        <v>215</v>
      </c>
      <c r="R1402" s="52">
        <v>2.0169999450445179E-2</v>
      </c>
      <c r="S1402" s="52">
        <v>2.1469999104738239E-2</v>
      </c>
    </row>
    <row r="1403" spans="1:19">
      <c r="A1403" t="s">
        <v>28</v>
      </c>
      <c r="B1403" t="s">
        <v>412</v>
      </c>
      <c r="C1403" t="s">
        <v>440</v>
      </c>
      <c r="D1403" t="s">
        <v>330</v>
      </c>
      <c r="E1403" t="s">
        <v>79</v>
      </c>
      <c r="F1403" t="s">
        <v>80</v>
      </c>
      <c r="G1403">
        <v>11</v>
      </c>
      <c r="H1403" t="s">
        <v>337</v>
      </c>
      <c r="I1403" t="s">
        <v>734</v>
      </c>
      <c r="J1403" t="s">
        <v>270</v>
      </c>
      <c r="K1403">
        <v>4</v>
      </c>
      <c r="L1403" s="52">
        <v>5.1279999315738678E-2</v>
      </c>
      <c r="N1403">
        <v>35</v>
      </c>
      <c r="O1403" s="52">
        <v>5.3849998861551278E-2</v>
      </c>
      <c r="Q1403">
        <v>648</v>
      </c>
      <c r="R1403" s="52">
        <v>6.0779999941587448E-2</v>
      </c>
    </row>
    <row r="1404" spans="1:19">
      <c r="A1404" t="s">
        <v>28</v>
      </c>
      <c r="B1404" t="s">
        <v>412</v>
      </c>
      <c r="C1404" t="s">
        <v>440</v>
      </c>
      <c r="D1404" t="s">
        <v>330</v>
      </c>
      <c r="E1404" t="s">
        <v>79</v>
      </c>
      <c r="F1404" t="s">
        <v>80</v>
      </c>
      <c r="G1404">
        <v>11</v>
      </c>
      <c r="H1404" t="s">
        <v>337</v>
      </c>
      <c r="I1404" t="s">
        <v>734</v>
      </c>
      <c r="J1404" t="s">
        <v>268</v>
      </c>
      <c r="K1404">
        <v>66</v>
      </c>
      <c r="L1404" s="52">
        <v>0.8461499810218811</v>
      </c>
      <c r="M1404" s="52">
        <v>0.89188998937606812</v>
      </c>
      <c r="N1404">
        <v>552</v>
      </c>
      <c r="O1404" s="52">
        <v>0.84922999143600464</v>
      </c>
      <c r="P1404" s="52">
        <v>0.8975600004196167</v>
      </c>
      <c r="Q1404">
        <v>8913</v>
      </c>
      <c r="R1404" s="52">
        <v>0.83604001998901367</v>
      </c>
      <c r="S1404" s="52">
        <v>0.89013999700546265</v>
      </c>
    </row>
    <row r="1405" spans="1:19">
      <c r="A1405" t="s">
        <v>28</v>
      </c>
      <c r="B1405" t="s">
        <v>412</v>
      </c>
      <c r="C1405" t="s">
        <v>440</v>
      </c>
      <c r="D1405" t="s">
        <v>330</v>
      </c>
      <c r="E1405" t="s">
        <v>79</v>
      </c>
      <c r="F1405" t="s">
        <v>80</v>
      </c>
      <c r="G1405">
        <v>11</v>
      </c>
      <c r="H1405" t="s">
        <v>337</v>
      </c>
      <c r="I1405" t="s">
        <v>735</v>
      </c>
      <c r="J1405" t="s">
        <v>270</v>
      </c>
      <c r="K1405">
        <v>78</v>
      </c>
      <c r="L1405" s="52">
        <v>1</v>
      </c>
      <c r="N1405">
        <v>650</v>
      </c>
      <c r="O1405" s="52">
        <v>1</v>
      </c>
      <c r="Q1405">
        <v>10661</v>
      </c>
      <c r="R1405" s="52">
        <v>1</v>
      </c>
    </row>
    <row r="1406" spans="1:19">
      <c r="A1406" t="s">
        <v>28</v>
      </c>
      <c r="B1406" t="s">
        <v>412</v>
      </c>
      <c r="C1406" t="s">
        <v>440</v>
      </c>
      <c r="D1406" t="s">
        <v>330</v>
      </c>
      <c r="E1406" t="s">
        <v>79</v>
      </c>
      <c r="F1406" t="s">
        <v>80</v>
      </c>
      <c r="G1406">
        <v>11</v>
      </c>
      <c r="H1406" t="s">
        <v>337</v>
      </c>
      <c r="I1406" t="s">
        <v>319</v>
      </c>
      <c r="J1406" t="s">
        <v>324</v>
      </c>
      <c r="K1406">
        <v>17</v>
      </c>
      <c r="L1406" s="52">
        <v>0.2179500013589859</v>
      </c>
      <c r="N1406">
        <v>44</v>
      </c>
      <c r="O1406" s="52">
        <v>6.7689999938011169E-2</v>
      </c>
      <c r="Q1406">
        <v>1418</v>
      </c>
      <c r="R1406" s="52">
        <v>0.13300999999046331</v>
      </c>
    </row>
    <row r="1407" spans="1:19">
      <c r="A1407" t="s">
        <v>28</v>
      </c>
      <c r="B1407" t="s">
        <v>412</v>
      </c>
      <c r="C1407" t="s">
        <v>440</v>
      </c>
      <c r="D1407" t="s">
        <v>330</v>
      </c>
      <c r="E1407" t="s">
        <v>79</v>
      </c>
      <c r="F1407" t="s">
        <v>80</v>
      </c>
      <c r="G1407">
        <v>11</v>
      </c>
      <c r="H1407" t="s">
        <v>337</v>
      </c>
      <c r="I1407" t="s">
        <v>319</v>
      </c>
      <c r="J1407" t="s">
        <v>320</v>
      </c>
      <c r="K1407">
        <v>0</v>
      </c>
      <c r="L1407" s="52">
        <v>0</v>
      </c>
      <c r="M1407" s="52">
        <v>0</v>
      </c>
      <c r="N1407">
        <v>2</v>
      </c>
      <c r="O1407" s="52">
        <v>3.0799999367445712E-3</v>
      </c>
      <c r="P1407" s="52">
        <v>3.299999982118607E-3</v>
      </c>
      <c r="Q1407">
        <v>19</v>
      </c>
      <c r="R1407" s="52">
        <v>1.780000049620867E-3</v>
      </c>
      <c r="S1407" s="52">
        <v>2.0600000862032179E-3</v>
      </c>
    </row>
    <row r="1408" spans="1:19">
      <c r="A1408" t="s">
        <v>28</v>
      </c>
      <c r="B1408" t="s">
        <v>412</v>
      </c>
      <c r="C1408" t="s">
        <v>440</v>
      </c>
      <c r="D1408" t="s">
        <v>330</v>
      </c>
      <c r="E1408" t="s">
        <v>79</v>
      </c>
      <c r="F1408" t="s">
        <v>80</v>
      </c>
      <c r="G1408">
        <v>11</v>
      </c>
      <c r="H1408" t="s">
        <v>337</v>
      </c>
      <c r="I1408" t="s">
        <v>319</v>
      </c>
      <c r="J1408" t="s">
        <v>321</v>
      </c>
      <c r="K1408">
        <v>2</v>
      </c>
      <c r="L1408" s="52">
        <v>2.5639999657869339E-2</v>
      </c>
      <c r="M1408" s="52">
        <v>3.2790001481771469E-2</v>
      </c>
      <c r="N1408">
        <v>27</v>
      </c>
      <c r="O1408" s="52">
        <v>4.1540000587701797E-2</v>
      </c>
      <c r="P1408" s="52">
        <v>4.4550001621246338E-2</v>
      </c>
      <c r="Q1408">
        <v>380</v>
      </c>
      <c r="R1408" s="52">
        <v>3.564000129699707E-2</v>
      </c>
      <c r="S1408" s="52">
        <v>4.1110001504421227E-2</v>
      </c>
    </row>
    <row r="1409" spans="1:19">
      <c r="A1409" t="s">
        <v>28</v>
      </c>
      <c r="B1409" t="s">
        <v>412</v>
      </c>
      <c r="C1409" t="s">
        <v>440</v>
      </c>
      <c r="D1409" t="s">
        <v>330</v>
      </c>
      <c r="E1409" t="s">
        <v>79</v>
      </c>
      <c r="F1409" t="s">
        <v>80</v>
      </c>
      <c r="G1409">
        <v>11</v>
      </c>
      <c r="H1409" t="s">
        <v>337</v>
      </c>
      <c r="I1409" t="s">
        <v>319</v>
      </c>
      <c r="J1409" t="s">
        <v>322</v>
      </c>
      <c r="K1409">
        <v>9</v>
      </c>
      <c r="L1409" s="52">
        <v>0.1153799965977669</v>
      </c>
      <c r="M1409" s="52">
        <v>0.14754000306129461</v>
      </c>
      <c r="N1409">
        <v>95</v>
      </c>
      <c r="O1409" s="52">
        <v>0.14614999294281009</v>
      </c>
      <c r="P1409" s="52">
        <v>0.1567700058221817</v>
      </c>
      <c r="Q1409">
        <v>1643</v>
      </c>
      <c r="R1409" s="52">
        <v>0.15410999953746801</v>
      </c>
      <c r="S1409" s="52">
        <v>0.17776000499725339</v>
      </c>
    </row>
    <row r="1410" spans="1:19">
      <c r="A1410" t="s">
        <v>28</v>
      </c>
      <c r="B1410" t="s">
        <v>412</v>
      </c>
      <c r="C1410" t="s">
        <v>440</v>
      </c>
      <c r="D1410" t="s">
        <v>330</v>
      </c>
      <c r="E1410" t="s">
        <v>79</v>
      </c>
      <c r="F1410" t="s">
        <v>80</v>
      </c>
      <c r="G1410">
        <v>11</v>
      </c>
      <c r="H1410" t="s">
        <v>337</v>
      </c>
      <c r="I1410" t="s">
        <v>319</v>
      </c>
      <c r="J1410" t="s">
        <v>323</v>
      </c>
      <c r="K1410">
        <v>6</v>
      </c>
      <c r="L1410" s="52">
        <v>7.6920002698898315E-2</v>
      </c>
      <c r="M1410" s="52">
        <v>9.8360002040863037E-2</v>
      </c>
      <c r="N1410">
        <v>77</v>
      </c>
      <c r="O1410" s="52">
        <v>0.1184599995613098</v>
      </c>
      <c r="P1410" s="52">
        <v>0.1270599961280823</v>
      </c>
      <c r="Q1410">
        <v>1319</v>
      </c>
      <c r="R1410" s="52">
        <v>0.1237199977040291</v>
      </c>
      <c r="S1410" s="52">
        <v>0.14270000159740451</v>
      </c>
    </row>
    <row r="1411" spans="1:19">
      <c r="A1411" t="s">
        <v>28</v>
      </c>
      <c r="B1411" t="s">
        <v>412</v>
      </c>
      <c r="C1411" t="s">
        <v>440</v>
      </c>
      <c r="D1411" t="s">
        <v>330</v>
      </c>
      <c r="E1411" t="s">
        <v>79</v>
      </c>
      <c r="F1411" t="s">
        <v>80</v>
      </c>
      <c r="G1411">
        <v>11</v>
      </c>
      <c r="H1411" t="s">
        <v>337</v>
      </c>
      <c r="I1411" t="s">
        <v>319</v>
      </c>
      <c r="J1411" t="s">
        <v>354</v>
      </c>
      <c r="K1411">
        <v>44</v>
      </c>
      <c r="L1411" s="52">
        <v>0.56410002708435059</v>
      </c>
      <c r="M1411" s="52">
        <v>0.72131001949310303</v>
      </c>
      <c r="N1411">
        <v>405</v>
      </c>
      <c r="O1411" s="52">
        <v>0.62308001518249512</v>
      </c>
      <c r="P1411" s="52">
        <v>0.66832000017166138</v>
      </c>
      <c r="Q1411">
        <v>5882</v>
      </c>
      <c r="R1411" s="52">
        <v>0.55172997713088989</v>
      </c>
      <c r="S1411" s="52">
        <v>0.63637000322341919</v>
      </c>
    </row>
    <row r="1412" spans="1:19">
      <c r="A1412" t="s">
        <v>28</v>
      </c>
      <c r="B1412" t="s">
        <v>412</v>
      </c>
      <c r="C1412" t="s">
        <v>440</v>
      </c>
      <c r="D1412" t="s">
        <v>330</v>
      </c>
      <c r="E1412" t="s">
        <v>79</v>
      </c>
      <c r="F1412" t="s">
        <v>80</v>
      </c>
      <c r="G1412">
        <v>11</v>
      </c>
      <c r="H1412" t="s">
        <v>337</v>
      </c>
      <c r="I1412" t="s">
        <v>360</v>
      </c>
      <c r="J1412" t="s">
        <v>361</v>
      </c>
      <c r="K1412">
        <v>17</v>
      </c>
      <c r="L1412" s="52">
        <v>0.2179500013589859</v>
      </c>
      <c r="N1412">
        <v>44</v>
      </c>
      <c r="O1412" s="52">
        <v>6.7689999938011169E-2</v>
      </c>
      <c r="Q1412">
        <v>1418</v>
      </c>
      <c r="R1412" s="52">
        <v>0.13300999999046331</v>
      </c>
    </row>
    <row r="1413" spans="1:19">
      <c r="A1413" t="s">
        <v>28</v>
      </c>
      <c r="B1413" t="s">
        <v>412</v>
      </c>
      <c r="C1413" t="s">
        <v>440</v>
      </c>
      <c r="D1413" t="s">
        <v>330</v>
      </c>
      <c r="E1413" t="s">
        <v>79</v>
      </c>
      <c r="F1413" t="s">
        <v>80</v>
      </c>
      <c r="G1413">
        <v>11</v>
      </c>
      <c r="H1413" t="s">
        <v>337</v>
      </c>
      <c r="I1413" t="s">
        <v>360</v>
      </c>
      <c r="J1413" t="s">
        <v>362</v>
      </c>
      <c r="K1413">
        <v>16</v>
      </c>
      <c r="L1413" s="52">
        <v>0.20512999594211581</v>
      </c>
      <c r="M1413" s="52">
        <v>0.26230001449584961</v>
      </c>
      <c r="N1413">
        <v>200</v>
      </c>
      <c r="O1413" s="52">
        <v>0.30768999457359308</v>
      </c>
      <c r="P1413" s="52">
        <v>0.33002999424934393</v>
      </c>
      <c r="Q1413">
        <v>3361</v>
      </c>
      <c r="R1413" s="52">
        <v>0.31525999307632452</v>
      </c>
      <c r="S1413" s="52">
        <v>0.36362999677658081</v>
      </c>
    </row>
    <row r="1414" spans="1:19">
      <c r="A1414" t="s">
        <v>28</v>
      </c>
      <c r="B1414" t="s">
        <v>412</v>
      </c>
      <c r="C1414" t="s">
        <v>440</v>
      </c>
      <c r="D1414" t="s">
        <v>330</v>
      </c>
      <c r="E1414" t="s">
        <v>79</v>
      </c>
      <c r="F1414" t="s">
        <v>80</v>
      </c>
      <c r="G1414">
        <v>11</v>
      </c>
      <c r="H1414" t="s">
        <v>337</v>
      </c>
      <c r="I1414" t="s">
        <v>360</v>
      </c>
      <c r="J1414" t="s">
        <v>354</v>
      </c>
      <c r="K1414">
        <v>45</v>
      </c>
      <c r="L1414" s="52">
        <v>0.57691997289657593</v>
      </c>
      <c r="M1414" s="52">
        <v>0.73769998550415039</v>
      </c>
      <c r="N1414">
        <v>406</v>
      </c>
      <c r="O1414" s="52">
        <v>0.62462002038955688</v>
      </c>
      <c r="P1414" s="52">
        <v>0.66996997594833374</v>
      </c>
      <c r="Q1414">
        <v>5882</v>
      </c>
      <c r="R1414" s="52">
        <v>0.55172997713088989</v>
      </c>
      <c r="S1414" s="52">
        <v>0.63637000322341919</v>
      </c>
    </row>
    <row r="1415" spans="1:19">
      <c r="A1415" t="s">
        <v>28</v>
      </c>
      <c r="B1415" t="s">
        <v>412</v>
      </c>
      <c r="C1415" t="s">
        <v>440</v>
      </c>
      <c r="D1415" t="s">
        <v>330</v>
      </c>
      <c r="E1415" t="s">
        <v>79</v>
      </c>
      <c r="F1415" t="s">
        <v>80</v>
      </c>
      <c r="G1415">
        <v>11</v>
      </c>
      <c r="H1415" t="s">
        <v>337</v>
      </c>
      <c r="I1415" t="s">
        <v>736</v>
      </c>
      <c r="J1415" t="s">
        <v>363</v>
      </c>
      <c r="K1415">
        <v>46</v>
      </c>
      <c r="L1415" s="52">
        <v>0.58973997831344604</v>
      </c>
      <c r="N1415">
        <v>216</v>
      </c>
      <c r="O1415" s="52">
        <v>0.33230999112129211</v>
      </c>
      <c r="Q1415">
        <v>4131</v>
      </c>
      <c r="R1415" s="52">
        <v>0.38749000430107122</v>
      </c>
    </row>
    <row r="1416" spans="1:19">
      <c r="A1416" t="s">
        <v>28</v>
      </c>
      <c r="B1416" t="s">
        <v>412</v>
      </c>
      <c r="C1416" t="s">
        <v>440</v>
      </c>
      <c r="D1416" t="s">
        <v>330</v>
      </c>
      <c r="E1416" t="s">
        <v>79</v>
      </c>
      <c r="F1416" t="s">
        <v>80</v>
      </c>
      <c r="G1416">
        <v>11</v>
      </c>
      <c r="H1416" t="s">
        <v>337</v>
      </c>
      <c r="I1416" t="s">
        <v>736</v>
      </c>
      <c r="J1416" t="s">
        <v>364</v>
      </c>
      <c r="K1416">
        <v>20</v>
      </c>
      <c r="L1416" s="52">
        <v>0.25641000270843511</v>
      </c>
      <c r="M1416" s="52">
        <v>0.625</v>
      </c>
      <c r="N1416">
        <v>286</v>
      </c>
      <c r="O1416" s="52">
        <v>0.43999999761581421</v>
      </c>
      <c r="P1416" s="52">
        <v>0.65899002552032471</v>
      </c>
      <c r="Q1416">
        <v>4189</v>
      </c>
      <c r="R1416" s="52">
        <v>0.39293000102043152</v>
      </c>
      <c r="S1416" s="52">
        <v>0.64149999618530273</v>
      </c>
    </row>
    <row r="1417" spans="1:19">
      <c r="A1417" t="s">
        <v>28</v>
      </c>
      <c r="B1417" t="s">
        <v>412</v>
      </c>
      <c r="C1417" t="s">
        <v>440</v>
      </c>
      <c r="D1417" t="s">
        <v>330</v>
      </c>
      <c r="E1417" t="s">
        <v>79</v>
      </c>
      <c r="F1417" t="s">
        <v>80</v>
      </c>
      <c r="G1417">
        <v>11</v>
      </c>
      <c r="H1417" t="s">
        <v>337</v>
      </c>
      <c r="I1417" t="s">
        <v>736</v>
      </c>
      <c r="J1417" t="s">
        <v>365</v>
      </c>
      <c r="K1417">
        <v>10</v>
      </c>
      <c r="L1417" s="52">
        <v>0.1282099932432175</v>
      </c>
      <c r="M1417" s="52">
        <v>0.3125</v>
      </c>
      <c r="N1417">
        <v>84</v>
      </c>
      <c r="O1417" s="52">
        <v>0.12922999262809751</v>
      </c>
      <c r="P1417" s="52">
        <v>0.19355000555515289</v>
      </c>
      <c r="Q1417">
        <v>1316</v>
      </c>
      <c r="R1417" s="52">
        <v>0.1234399974346161</v>
      </c>
      <c r="S1417" s="52">
        <v>0.20152999460697171</v>
      </c>
    </row>
    <row r="1418" spans="1:19">
      <c r="A1418" t="s">
        <v>28</v>
      </c>
      <c r="B1418" t="s">
        <v>412</v>
      </c>
      <c r="C1418" t="s">
        <v>440</v>
      </c>
      <c r="D1418" t="s">
        <v>330</v>
      </c>
      <c r="E1418" t="s">
        <v>79</v>
      </c>
      <c r="F1418" t="s">
        <v>80</v>
      </c>
      <c r="G1418">
        <v>11</v>
      </c>
      <c r="H1418" t="s">
        <v>337</v>
      </c>
      <c r="I1418" t="s">
        <v>736</v>
      </c>
      <c r="J1418" t="s">
        <v>366</v>
      </c>
      <c r="K1418">
        <v>0</v>
      </c>
      <c r="L1418" s="52">
        <v>0</v>
      </c>
      <c r="M1418" s="52">
        <v>0</v>
      </c>
      <c r="N1418">
        <v>28</v>
      </c>
      <c r="O1418" s="52">
        <v>4.3079998344182968E-2</v>
      </c>
      <c r="P1418" s="52">
        <v>6.4520001411437988E-2</v>
      </c>
      <c r="Q1418">
        <v>566</v>
      </c>
      <c r="R1418" s="52">
        <v>5.3089998662471771E-2</v>
      </c>
      <c r="S1418" s="52">
        <v>8.6680002510547638E-2</v>
      </c>
    </row>
    <row r="1419" spans="1:19">
      <c r="A1419" t="s">
        <v>28</v>
      </c>
      <c r="B1419" t="s">
        <v>412</v>
      </c>
      <c r="C1419" t="s">
        <v>440</v>
      </c>
      <c r="D1419" t="s">
        <v>330</v>
      </c>
      <c r="E1419" t="s">
        <v>79</v>
      </c>
      <c r="F1419" t="s">
        <v>80</v>
      </c>
      <c r="G1419">
        <v>11</v>
      </c>
      <c r="H1419" t="s">
        <v>337</v>
      </c>
      <c r="I1419" t="s">
        <v>736</v>
      </c>
      <c r="J1419" t="s">
        <v>367</v>
      </c>
      <c r="K1419">
        <v>2</v>
      </c>
      <c r="L1419" s="52">
        <v>2.5639999657869339E-2</v>
      </c>
      <c r="M1419" s="52">
        <v>6.25E-2</v>
      </c>
      <c r="N1419">
        <v>27</v>
      </c>
      <c r="O1419" s="52">
        <v>4.1540000587701797E-2</v>
      </c>
      <c r="P1419" s="52">
        <v>6.2210001051425927E-2</v>
      </c>
      <c r="Q1419">
        <v>367</v>
      </c>
      <c r="R1419" s="52">
        <v>3.4419998526573181E-2</v>
      </c>
      <c r="S1419" s="52">
        <v>5.6200001388788223E-2</v>
      </c>
    </row>
    <row r="1420" spans="1:19">
      <c r="A1420" t="s">
        <v>28</v>
      </c>
      <c r="B1420" t="s">
        <v>412</v>
      </c>
      <c r="C1420" t="s">
        <v>440</v>
      </c>
      <c r="D1420" t="s">
        <v>330</v>
      </c>
      <c r="E1420" t="s">
        <v>79</v>
      </c>
      <c r="F1420" t="s">
        <v>80</v>
      </c>
      <c r="G1420">
        <v>11</v>
      </c>
      <c r="H1420" t="s">
        <v>337</v>
      </c>
      <c r="I1420" t="s">
        <v>736</v>
      </c>
      <c r="J1420" t="s">
        <v>368</v>
      </c>
      <c r="K1420">
        <v>0</v>
      </c>
      <c r="L1420" s="52">
        <v>0</v>
      </c>
      <c r="M1420" s="52">
        <v>0</v>
      </c>
      <c r="N1420">
        <v>9</v>
      </c>
      <c r="O1420" s="52">
        <v>1.384999975562096E-2</v>
      </c>
      <c r="P1420" s="52">
        <v>2.0740000531077381E-2</v>
      </c>
      <c r="Q1420">
        <v>92</v>
      </c>
      <c r="R1420" s="52">
        <v>8.6300000548362732E-3</v>
      </c>
      <c r="S1420" s="52">
        <v>1.4089999720454219E-2</v>
      </c>
    </row>
    <row r="1421" spans="1:19">
      <c r="A1421" t="s">
        <v>28</v>
      </c>
      <c r="B1421" t="s">
        <v>412</v>
      </c>
      <c r="C1421" t="s">
        <v>440</v>
      </c>
      <c r="D1421" t="s">
        <v>330</v>
      </c>
      <c r="E1421" t="s">
        <v>79</v>
      </c>
      <c r="F1421" t="s">
        <v>80</v>
      </c>
      <c r="G1421">
        <v>11</v>
      </c>
      <c r="H1421" t="s">
        <v>337</v>
      </c>
      <c r="I1421" t="s">
        <v>307</v>
      </c>
      <c r="J1421" t="s">
        <v>329</v>
      </c>
      <c r="K1421">
        <v>76</v>
      </c>
      <c r="L1421" s="52">
        <v>0.97435998916625977</v>
      </c>
      <c r="N1421">
        <v>645</v>
      </c>
      <c r="O1421" s="52">
        <v>0.99230998754501343</v>
      </c>
      <c r="Q1421">
        <v>10555</v>
      </c>
      <c r="R1421" s="52">
        <v>0.99005997180938721</v>
      </c>
    </row>
    <row r="1422" spans="1:19">
      <c r="A1422" t="s">
        <v>28</v>
      </c>
      <c r="B1422" t="s">
        <v>412</v>
      </c>
      <c r="C1422" t="s">
        <v>440</v>
      </c>
      <c r="D1422" t="s">
        <v>330</v>
      </c>
      <c r="E1422" t="s">
        <v>79</v>
      </c>
      <c r="F1422" t="s">
        <v>80</v>
      </c>
      <c r="G1422">
        <v>11</v>
      </c>
      <c r="H1422" t="s">
        <v>337</v>
      </c>
      <c r="I1422" t="s">
        <v>307</v>
      </c>
      <c r="J1422" t="s">
        <v>309</v>
      </c>
      <c r="K1422">
        <v>2</v>
      </c>
      <c r="L1422" s="52">
        <v>2.5639999657869339E-2</v>
      </c>
      <c r="N1422">
        <v>5</v>
      </c>
      <c r="O1422" s="52">
        <v>7.689999882131815E-3</v>
      </c>
      <c r="Q1422">
        <v>106</v>
      </c>
      <c r="R1422" s="52">
        <v>9.9400002509355545E-3</v>
      </c>
    </row>
    <row r="1423" spans="1:19">
      <c r="A1423" t="s">
        <v>28</v>
      </c>
      <c r="B1423" t="s">
        <v>412</v>
      </c>
      <c r="C1423" t="s">
        <v>440</v>
      </c>
      <c r="D1423" t="s">
        <v>330</v>
      </c>
      <c r="E1423" t="s">
        <v>79</v>
      </c>
      <c r="F1423" t="s">
        <v>80</v>
      </c>
      <c r="G1423">
        <v>11</v>
      </c>
      <c r="H1423" t="s">
        <v>337</v>
      </c>
      <c r="I1423" t="s">
        <v>737</v>
      </c>
      <c r="J1423" t="s">
        <v>310</v>
      </c>
      <c r="K1423">
        <v>0</v>
      </c>
      <c r="L1423" s="52">
        <v>0</v>
      </c>
      <c r="N1423">
        <v>46</v>
      </c>
      <c r="O1423" s="52">
        <v>7.0770002901554108E-2</v>
      </c>
      <c r="Q1423">
        <v>1888</v>
      </c>
      <c r="R1423" s="52">
        <v>0.17709000408649439</v>
      </c>
    </row>
    <row r="1424" spans="1:19">
      <c r="A1424" t="s">
        <v>28</v>
      </c>
      <c r="B1424" t="s">
        <v>412</v>
      </c>
      <c r="C1424" t="s">
        <v>440</v>
      </c>
      <c r="D1424" t="s">
        <v>330</v>
      </c>
      <c r="E1424" t="s">
        <v>79</v>
      </c>
      <c r="F1424" t="s">
        <v>80</v>
      </c>
      <c r="G1424">
        <v>11</v>
      </c>
      <c r="H1424" t="s">
        <v>337</v>
      </c>
      <c r="I1424" t="s">
        <v>737</v>
      </c>
      <c r="J1424" t="s">
        <v>16</v>
      </c>
      <c r="K1424">
        <v>17</v>
      </c>
      <c r="L1424" s="52">
        <v>0.2179500013589859</v>
      </c>
      <c r="N1424">
        <v>128</v>
      </c>
      <c r="O1424" s="52">
        <v>0.1969199925661087</v>
      </c>
      <c r="Q1424">
        <v>2164</v>
      </c>
      <c r="R1424" s="52">
        <v>0.2029799968004227</v>
      </c>
    </row>
    <row r="1425" spans="1:19">
      <c r="A1425" t="s">
        <v>28</v>
      </c>
      <c r="B1425" t="s">
        <v>412</v>
      </c>
      <c r="C1425" t="s">
        <v>440</v>
      </c>
      <c r="D1425" t="s">
        <v>330</v>
      </c>
      <c r="E1425" t="s">
        <v>79</v>
      </c>
      <c r="F1425" t="s">
        <v>80</v>
      </c>
      <c r="G1425">
        <v>11</v>
      </c>
      <c r="H1425" t="s">
        <v>337</v>
      </c>
      <c r="I1425" t="s">
        <v>737</v>
      </c>
      <c r="J1425" t="s">
        <v>17</v>
      </c>
      <c r="K1425">
        <v>22</v>
      </c>
      <c r="L1425" s="52">
        <v>0.28205001354217529</v>
      </c>
      <c r="N1425">
        <v>128</v>
      </c>
      <c r="O1425" s="52">
        <v>0.1969199925661087</v>
      </c>
      <c r="Q1425">
        <v>2220</v>
      </c>
      <c r="R1425" s="52">
        <v>0.20824000239372251</v>
      </c>
    </row>
    <row r="1426" spans="1:19">
      <c r="A1426" t="s">
        <v>28</v>
      </c>
      <c r="B1426" t="s">
        <v>412</v>
      </c>
      <c r="C1426" t="s">
        <v>440</v>
      </c>
      <c r="D1426" t="s">
        <v>330</v>
      </c>
      <c r="E1426" t="s">
        <v>79</v>
      </c>
      <c r="F1426" t="s">
        <v>80</v>
      </c>
      <c r="G1426">
        <v>11</v>
      </c>
      <c r="H1426" t="s">
        <v>337</v>
      </c>
      <c r="I1426" t="s">
        <v>737</v>
      </c>
      <c r="J1426" t="s">
        <v>18</v>
      </c>
      <c r="K1426">
        <v>17</v>
      </c>
      <c r="L1426" s="52">
        <v>0.2179500013589859</v>
      </c>
      <c r="N1426">
        <v>147</v>
      </c>
      <c r="O1426" s="52">
        <v>0.22615000605583191</v>
      </c>
      <c r="Q1426">
        <v>2174</v>
      </c>
      <c r="R1426" s="52">
        <v>0.20392000675201419</v>
      </c>
    </row>
    <row r="1427" spans="1:19">
      <c r="A1427" t="s">
        <v>28</v>
      </c>
      <c r="B1427" t="s">
        <v>412</v>
      </c>
      <c r="C1427" t="s">
        <v>440</v>
      </c>
      <c r="D1427" t="s">
        <v>330</v>
      </c>
      <c r="E1427" t="s">
        <v>79</v>
      </c>
      <c r="F1427" t="s">
        <v>80</v>
      </c>
      <c r="G1427">
        <v>11</v>
      </c>
      <c r="H1427" t="s">
        <v>337</v>
      </c>
      <c r="I1427" t="s">
        <v>737</v>
      </c>
      <c r="J1427" t="s">
        <v>311</v>
      </c>
      <c r="K1427">
        <v>22</v>
      </c>
      <c r="L1427" s="52">
        <v>0.28205001354217529</v>
      </c>
      <c r="N1427">
        <v>201</v>
      </c>
      <c r="O1427" s="52">
        <v>0.30922999978065491</v>
      </c>
      <c r="Q1427">
        <v>2215</v>
      </c>
      <c r="R1427" s="52">
        <v>0.20777000486850741</v>
      </c>
    </row>
    <row r="1428" spans="1:19">
      <c r="A1428" t="s">
        <v>28</v>
      </c>
      <c r="B1428" t="s">
        <v>412</v>
      </c>
      <c r="C1428" t="s">
        <v>440</v>
      </c>
      <c r="D1428" t="s">
        <v>330</v>
      </c>
      <c r="E1428" t="s">
        <v>79</v>
      </c>
      <c r="F1428" t="s">
        <v>80</v>
      </c>
      <c r="G1428">
        <v>11</v>
      </c>
      <c r="H1428" t="s">
        <v>337</v>
      </c>
      <c r="I1428" t="s">
        <v>312</v>
      </c>
      <c r="J1428" t="s">
        <v>313</v>
      </c>
      <c r="K1428">
        <v>56</v>
      </c>
      <c r="L1428" s="52">
        <v>0.71794998645782471</v>
      </c>
      <c r="M1428" s="52">
        <v>0.72727000713348389</v>
      </c>
      <c r="N1428">
        <v>381</v>
      </c>
      <c r="O1428" s="52">
        <v>0.58614999055862427</v>
      </c>
      <c r="P1428" s="52">
        <v>0.59905999898910522</v>
      </c>
      <c r="Q1428">
        <v>6420</v>
      </c>
      <c r="R1428" s="52">
        <v>0.60219001770019531</v>
      </c>
      <c r="S1428" s="52">
        <v>0.61465001106262207</v>
      </c>
    </row>
    <row r="1429" spans="1:19">
      <c r="A1429" t="s">
        <v>28</v>
      </c>
      <c r="B1429" t="s">
        <v>412</v>
      </c>
      <c r="C1429" t="s">
        <v>440</v>
      </c>
      <c r="D1429" t="s">
        <v>330</v>
      </c>
      <c r="E1429" t="s">
        <v>79</v>
      </c>
      <c r="F1429" t="s">
        <v>80</v>
      </c>
      <c r="G1429">
        <v>11</v>
      </c>
      <c r="H1429" t="s">
        <v>337</v>
      </c>
      <c r="I1429" t="s">
        <v>312</v>
      </c>
      <c r="J1429" t="s">
        <v>314</v>
      </c>
      <c r="K1429">
        <v>8</v>
      </c>
      <c r="L1429" s="52">
        <v>0.1025599986314774</v>
      </c>
      <c r="M1429" s="52">
        <v>0.1039000004529953</v>
      </c>
      <c r="N1429">
        <v>91</v>
      </c>
      <c r="O1429" s="52">
        <v>0.14000000059604639</v>
      </c>
      <c r="P1429" s="52">
        <v>0.14307999610900879</v>
      </c>
      <c r="Q1429">
        <v>1473</v>
      </c>
      <c r="R1429" s="52">
        <v>0.13817000389099121</v>
      </c>
      <c r="S1429" s="52">
        <v>0.14101999998092651</v>
      </c>
    </row>
    <row r="1430" spans="1:19">
      <c r="A1430" t="s">
        <v>28</v>
      </c>
      <c r="B1430" t="s">
        <v>412</v>
      </c>
      <c r="C1430" t="s">
        <v>440</v>
      </c>
      <c r="D1430" t="s">
        <v>330</v>
      </c>
      <c r="E1430" t="s">
        <v>79</v>
      </c>
      <c r="F1430" t="s">
        <v>80</v>
      </c>
      <c r="G1430">
        <v>11</v>
      </c>
      <c r="H1430" t="s">
        <v>337</v>
      </c>
      <c r="I1430" t="s">
        <v>312</v>
      </c>
      <c r="J1430" t="s">
        <v>315</v>
      </c>
      <c r="K1430">
        <v>8</v>
      </c>
      <c r="L1430" s="52">
        <v>0.1025599986314774</v>
      </c>
      <c r="M1430" s="52">
        <v>0.1039000004529953</v>
      </c>
      <c r="N1430">
        <v>83</v>
      </c>
      <c r="O1430" s="52">
        <v>0.12769000232219699</v>
      </c>
      <c r="P1430" s="52">
        <v>0.130500003695488</v>
      </c>
      <c r="Q1430">
        <v>1374</v>
      </c>
      <c r="R1430" s="52">
        <v>0.12887999415397641</v>
      </c>
      <c r="S1430" s="52">
        <v>0.13154999911785131</v>
      </c>
    </row>
    <row r="1431" spans="1:19">
      <c r="A1431" t="s">
        <v>28</v>
      </c>
      <c r="B1431" t="s">
        <v>412</v>
      </c>
      <c r="C1431" t="s">
        <v>440</v>
      </c>
      <c r="D1431" t="s">
        <v>330</v>
      </c>
      <c r="E1431" t="s">
        <v>79</v>
      </c>
      <c r="F1431" t="s">
        <v>80</v>
      </c>
      <c r="G1431">
        <v>11</v>
      </c>
      <c r="H1431" t="s">
        <v>337</v>
      </c>
      <c r="I1431" t="s">
        <v>312</v>
      </c>
      <c r="J1431" t="s">
        <v>373</v>
      </c>
      <c r="K1431">
        <v>1</v>
      </c>
      <c r="L1431" s="52">
        <v>1.2819999828934669E-2</v>
      </c>
      <c r="N1431">
        <v>14</v>
      </c>
      <c r="O1431" s="52">
        <v>2.1539999172091481E-2</v>
      </c>
      <c r="Q1431">
        <v>216</v>
      </c>
      <c r="R1431" s="52">
        <v>2.0260000601410869E-2</v>
      </c>
    </row>
    <row r="1432" spans="1:19">
      <c r="A1432" t="s">
        <v>28</v>
      </c>
      <c r="B1432" t="s">
        <v>412</v>
      </c>
      <c r="C1432" t="s">
        <v>440</v>
      </c>
      <c r="D1432" t="s">
        <v>330</v>
      </c>
      <c r="E1432" t="s">
        <v>79</v>
      </c>
      <c r="F1432" t="s">
        <v>80</v>
      </c>
      <c r="G1432">
        <v>11</v>
      </c>
      <c r="H1432" t="s">
        <v>337</v>
      </c>
      <c r="I1432" t="s">
        <v>312</v>
      </c>
      <c r="J1432" t="s">
        <v>316</v>
      </c>
      <c r="K1432">
        <v>5</v>
      </c>
      <c r="L1432" s="52">
        <v>6.4099997282028198E-2</v>
      </c>
      <c r="M1432" s="52">
        <v>6.4939998090267181E-2</v>
      </c>
      <c r="N1432">
        <v>81</v>
      </c>
      <c r="O1432" s="52">
        <v>0.12461999803781509</v>
      </c>
      <c r="P1432" s="52">
        <v>0.12736000120639801</v>
      </c>
      <c r="Q1432">
        <v>1178</v>
      </c>
      <c r="R1432" s="52">
        <v>0.1105000004172325</v>
      </c>
      <c r="S1432" s="52">
        <v>0.1127799972891808</v>
      </c>
    </row>
    <row r="1433" spans="1:19">
      <c r="A1433" t="s">
        <v>28</v>
      </c>
      <c r="B1433" t="s">
        <v>412</v>
      </c>
      <c r="C1433" t="s">
        <v>440</v>
      </c>
      <c r="D1433" t="s">
        <v>330</v>
      </c>
      <c r="E1433" t="s">
        <v>81</v>
      </c>
      <c r="F1433" t="s">
        <v>82</v>
      </c>
      <c r="G1433">
        <v>17</v>
      </c>
      <c r="H1433" t="s">
        <v>334</v>
      </c>
      <c r="I1433" t="s">
        <v>326</v>
      </c>
      <c r="J1433" t="s">
        <v>289</v>
      </c>
      <c r="K1433">
        <v>2</v>
      </c>
      <c r="L1433" s="52">
        <v>1.092999987304211E-2</v>
      </c>
      <c r="N1433">
        <v>5</v>
      </c>
      <c r="O1433" s="52">
        <v>7.1899998001754284E-3</v>
      </c>
      <c r="Q1433">
        <v>78</v>
      </c>
      <c r="R1433" s="52">
        <v>7.3199998587369919E-3</v>
      </c>
    </row>
    <row r="1434" spans="1:19">
      <c r="A1434" t="s">
        <v>28</v>
      </c>
      <c r="B1434" t="s">
        <v>412</v>
      </c>
      <c r="C1434" t="s">
        <v>440</v>
      </c>
      <c r="D1434" t="s">
        <v>330</v>
      </c>
      <c r="E1434" t="s">
        <v>81</v>
      </c>
      <c r="F1434" t="s">
        <v>82</v>
      </c>
      <c r="G1434">
        <v>17</v>
      </c>
      <c r="H1434" t="s">
        <v>334</v>
      </c>
      <c r="I1434" t="s">
        <v>326</v>
      </c>
      <c r="J1434" t="s">
        <v>290</v>
      </c>
      <c r="K1434">
        <v>9</v>
      </c>
      <c r="L1434" s="52">
        <v>4.9180001020431519E-2</v>
      </c>
      <c r="N1434">
        <v>29</v>
      </c>
      <c r="O1434" s="52">
        <v>4.173000156879425E-2</v>
      </c>
      <c r="Q1434">
        <v>542</v>
      </c>
      <c r="R1434" s="52">
        <v>5.0840001553297043E-2</v>
      </c>
    </row>
    <row r="1435" spans="1:19">
      <c r="A1435" t="s">
        <v>28</v>
      </c>
      <c r="B1435" t="s">
        <v>412</v>
      </c>
      <c r="C1435" t="s">
        <v>440</v>
      </c>
      <c r="D1435" t="s">
        <v>330</v>
      </c>
      <c r="E1435" t="s">
        <v>81</v>
      </c>
      <c r="F1435" t="s">
        <v>82</v>
      </c>
      <c r="G1435">
        <v>17</v>
      </c>
      <c r="H1435" t="s">
        <v>334</v>
      </c>
      <c r="I1435" t="s">
        <v>326</v>
      </c>
      <c r="J1435" t="s">
        <v>291</v>
      </c>
      <c r="K1435">
        <v>40</v>
      </c>
      <c r="L1435" s="52">
        <v>0.21857999265193939</v>
      </c>
      <c r="N1435">
        <v>90</v>
      </c>
      <c r="O1435" s="52">
        <v>0.12950000166893011</v>
      </c>
      <c r="Q1435">
        <v>1332</v>
      </c>
      <c r="R1435" s="52">
        <v>0.124940000474453</v>
      </c>
    </row>
    <row r="1436" spans="1:19">
      <c r="A1436" t="s">
        <v>28</v>
      </c>
      <c r="B1436" t="s">
        <v>412</v>
      </c>
      <c r="C1436" t="s">
        <v>440</v>
      </c>
      <c r="D1436" t="s">
        <v>330</v>
      </c>
      <c r="E1436" t="s">
        <v>81</v>
      </c>
      <c r="F1436" t="s">
        <v>82</v>
      </c>
      <c r="G1436">
        <v>17</v>
      </c>
      <c r="H1436" t="s">
        <v>334</v>
      </c>
      <c r="I1436" t="s">
        <v>326</v>
      </c>
      <c r="J1436" t="s">
        <v>292</v>
      </c>
      <c r="K1436">
        <v>36</v>
      </c>
      <c r="L1436" s="52">
        <v>0.1967200040817261</v>
      </c>
      <c r="N1436">
        <v>125</v>
      </c>
      <c r="O1436" s="52">
        <v>0.17985999584198001</v>
      </c>
      <c r="Q1436">
        <v>2022</v>
      </c>
      <c r="R1436" s="52">
        <v>0.18965999782085419</v>
      </c>
    </row>
    <row r="1437" spans="1:19">
      <c r="A1437" t="s">
        <v>28</v>
      </c>
      <c r="B1437" t="s">
        <v>412</v>
      </c>
      <c r="C1437" t="s">
        <v>440</v>
      </c>
      <c r="D1437" t="s">
        <v>330</v>
      </c>
      <c r="E1437" t="s">
        <v>81</v>
      </c>
      <c r="F1437" t="s">
        <v>82</v>
      </c>
      <c r="G1437">
        <v>17</v>
      </c>
      <c r="H1437" t="s">
        <v>334</v>
      </c>
      <c r="I1437" t="s">
        <v>326</v>
      </c>
      <c r="J1437" t="s">
        <v>293</v>
      </c>
      <c r="K1437">
        <v>24</v>
      </c>
      <c r="L1437" s="52">
        <v>0.1311500072479248</v>
      </c>
      <c r="N1437">
        <v>134</v>
      </c>
      <c r="O1437" s="52">
        <v>0.1928099989891052</v>
      </c>
      <c r="Q1437">
        <v>1958</v>
      </c>
      <c r="R1437" s="52">
        <v>0.18366000056266779</v>
      </c>
    </row>
    <row r="1438" spans="1:19">
      <c r="A1438" t="s">
        <v>28</v>
      </c>
      <c r="B1438" t="s">
        <v>412</v>
      </c>
      <c r="C1438" t="s">
        <v>440</v>
      </c>
      <c r="D1438" t="s">
        <v>330</v>
      </c>
      <c r="E1438" t="s">
        <v>81</v>
      </c>
      <c r="F1438" t="s">
        <v>82</v>
      </c>
      <c r="G1438">
        <v>17</v>
      </c>
      <c r="H1438" t="s">
        <v>334</v>
      </c>
      <c r="I1438" t="s">
        <v>326</v>
      </c>
      <c r="J1438" t="s">
        <v>294</v>
      </c>
      <c r="K1438">
        <v>33</v>
      </c>
      <c r="L1438" s="52">
        <v>0.1803299933671951</v>
      </c>
      <c r="N1438">
        <v>157</v>
      </c>
      <c r="O1438" s="52">
        <v>0.22589999437332151</v>
      </c>
      <c r="Q1438">
        <v>2528</v>
      </c>
      <c r="R1438" s="52">
        <v>0.2371300011873245</v>
      </c>
    </row>
    <row r="1439" spans="1:19">
      <c r="A1439" t="s">
        <v>28</v>
      </c>
      <c r="B1439" t="s">
        <v>412</v>
      </c>
      <c r="C1439" t="s">
        <v>440</v>
      </c>
      <c r="D1439" t="s">
        <v>330</v>
      </c>
      <c r="E1439" t="s">
        <v>81</v>
      </c>
      <c r="F1439" t="s">
        <v>82</v>
      </c>
      <c r="G1439">
        <v>17</v>
      </c>
      <c r="H1439" t="s">
        <v>334</v>
      </c>
      <c r="I1439" t="s">
        <v>326</v>
      </c>
      <c r="J1439" t="s">
        <v>295</v>
      </c>
      <c r="K1439">
        <v>39</v>
      </c>
      <c r="L1439" s="52">
        <v>0.2131099998950958</v>
      </c>
      <c r="N1439">
        <v>155</v>
      </c>
      <c r="O1439" s="52">
        <v>0.22302000224590299</v>
      </c>
      <c r="Q1439">
        <v>2201</v>
      </c>
      <c r="R1439" s="52">
        <v>0.20645000040531161</v>
      </c>
    </row>
    <row r="1440" spans="1:19">
      <c r="A1440" t="s">
        <v>28</v>
      </c>
      <c r="B1440" t="s">
        <v>412</v>
      </c>
      <c r="C1440" t="s">
        <v>440</v>
      </c>
      <c r="D1440" t="s">
        <v>330</v>
      </c>
      <c r="E1440" t="s">
        <v>81</v>
      </c>
      <c r="F1440" t="s">
        <v>82</v>
      </c>
      <c r="G1440">
        <v>17</v>
      </c>
      <c r="H1440" t="s">
        <v>334</v>
      </c>
      <c r="I1440" t="s">
        <v>359</v>
      </c>
      <c r="J1440" t="s">
        <v>14</v>
      </c>
      <c r="K1440">
        <v>140</v>
      </c>
      <c r="L1440" s="52">
        <v>0.76503002643585205</v>
      </c>
      <c r="M1440" s="52">
        <v>0.79096001386642456</v>
      </c>
      <c r="N1440">
        <v>501</v>
      </c>
      <c r="O1440" s="52">
        <v>0.72086000442504883</v>
      </c>
      <c r="P1440" s="52">
        <v>0.74664998054504395</v>
      </c>
      <c r="Q1440">
        <v>7648</v>
      </c>
      <c r="R1440" s="52">
        <v>0.71737998723983765</v>
      </c>
      <c r="S1440" s="52">
        <v>0.73221999406814575</v>
      </c>
    </row>
    <row r="1441" spans="1:19">
      <c r="A1441" t="s">
        <v>28</v>
      </c>
      <c r="B1441" t="s">
        <v>412</v>
      </c>
      <c r="C1441" t="s">
        <v>440</v>
      </c>
      <c r="D1441" t="s">
        <v>330</v>
      </c>
      <c r="E1441" t="s">
        <v>81</v>
      </c>
      <c r="F1441" t="s">
        <v>82</v>
      </c>
      <c r="G1441">
        <v>17</v>
      </c>
      <c r="H1441" t="s">
        <v>334</v>
      </c>
      <c r="I1441" t="s">
        <v>359</v>
      </c>
      <c r="J1441" t="s">
        <v>15</v>
      </c>
      <c r="K1441">
        <v>24</v>
      </c>
      <c r="L1441" s="52">
        <v>0.1311500072479248</v>
      </c>
      <c r="M1441" s="52">
        <v>0.13559000194072721</v>
      </c>
      <c r="N1441">
        <v>95</v>
      </c>
      <c r="O1441" s="52">
        <v>0.1366900056600571</v>
      </c>
      <c r="P1441" s="52">
        <v>0.1415800005197525</v>
      </c>
      <c r="Q1441">
        <v>1582</v>
      </c>
      <c r="R1441" s="52">
        <v>0.14838999509811401</v>
      </c>
      <c r="S1441" s="52">
        <v>0.1514600068330765</v>
      </c>
    </row>
    <row r="1442" spans="1:19">
      <c r="A1442" t="s">
        <v>28</v>
      </c>
      <c r="B1442" t="s">
        <v>412</v>
      </c>
      <c r="C1442" t="s">
        <v>440</v>
      </c>
      <c r="D1442" t="s">
        <v>330</v>
      </c>
      <c r="E1442" t="s">
        <v>81</v>
      </c>
      <c r="F1442" t="s">
        <v>82</v>
      </c>
      <c r="G1442">
        <v>17</v>
      </c>
      <c r="H1442" t="s">
        <v>334</v>
      </c>
      <c r="I1442" t="s">
        <v>359</v>
      </c>
      <c r="J1442" t="s">
        <v>317</v>
      </c>
      <c r="K1442">
        <v>13</v>
      </c>
      <c r="L1442" s="52">
        <v>7.1039997041225433E-2</v>
      </c>
      <c r="M1442" s="52">
        <v>7.3449999094009399E-2</v>
      </c>
      <c r="N1442">
        <v>75</v>
      </c>
      <c r="O1442" s="52">
        <v>0.10790999978780751</v>
      </c>
      <c r="P1442" s="52">
        <v>0.1117699965834618</v>
      </c>
      <c r="Q1442">
        <v>1215</v>
      </c>
      <c r="R1442" s="52">
        <v>0.1139699965715408</v>
      </c>
      <c r="S1442" s="52">
        <v>0.1163199990987778</v>
      </c>
    </row>
    <row r="1443" spans="1:19">
      <c r="A1443" t="s">
        <v>28</v>
      </c>
      <c r="B1443" t="s">
        <v>412</v>
      </c>
      <c r="C1443" t="s">
        <v>440</v>
      </c>
      <c r="D1443" t="s">
        <v>330</v>
      </c>
      <c r="E1443" t="s">
        <v>81</v>
      </c>
      <c r="F1443" t="s">
        <v>82</v>
      </c>
      <c r="G1443">
        <v>17</v>
      </c>
      <c r="H1443" t="s">
        <v>334</v>
      </c>
      <c r="I1443" t="s">
        <v>359</v>
      </c>
      <c r="J1443" t="s">
        <v>270</v>
      </c>
      <c r="K1443">
        <v>6</v>
      </c>
      <c r="L1443" s="52">
        <v>3.2790001481771469E-2</v>
      </c>
      <c r="N1443">
        <v>24</v>
      </c>
      <c r="O1443" s="52">
        <v>3.4529998898506158E-2</v>
      </c>
      <c r="Q1443">
        <v>216</v>
      </c>
      <c r="R1443" s="52">
        <v>2.0260000601410869E-2</v>
      </c>
    </row>
    <row r="1444" spans="1:19">
      <c r="A1444" t="s">
        <v>28</v>
      </c>
      <c r="B1444" t="s">
        <v>412</v>
      </c>
      <c r="C1444" t="s">
        <v>440</v>
      </c>
      <c r="D1444" t="s">
        <v>330</v>
      </c>
      <c r="E1444" t="s">
        <v>81</v>
      </c>
      <c r="F1444" t="s">
        <v>82</v>
      </c>
      <c r="G1444">
        <v>17</v>
      </c>
      <c r="H1444" t="s">
        <v>334</v>
      </c>
      <c r="I1444" t="s">
        <v>325</v>
      </c>
      <c r="J1444" t="s">
        <v>302</v>
      </c>
      <c r="K1444">
        <v>72</v>
      </c>
      <c r="L1444" s="52">
        <v>0.39344000816345209</v>
      </c>
      <c r="N1444">
        <v>235</v>
      </c>
      <c r="O1444" s="52">
        <v>0.33812999725341802</v>
      </c>
      <c r="Q1444">
        <v>3494</v>
      </c>
      <c r="R1444" s="52">
        <v>0.32774001359939581</v>
      </c>
    </row>
    <row r="1445" spans="1:19">
      <c r="A1445" t="s">
        <v>28</v>
      </c>
      <c r="B1445" t="s">
        <v>412</v>
      </c>
      <c r="C1445" t="s">
        <v>440</v>
      </c>
      <c r="D1445" t="s">
        <v>330</v>
      </c>
      <c r="E1445" t="s">
        <v>81</v>
      </c>
      <c r="F1445" t="s">
        <v>82</v>
      </c>
      <c r="G1445">
        <v>17</v>
      </c>
      <c r="H1445" t="s">
        <v>334</v>
      </c>
      <c r="I1445" t="s">
        <v>325</v>
      </c>
      <c r="J1445" t="s">
        <v>303</v>
      </c>
      <c r="K1445">
        <v>60</v>
      </c>
      <c r="L1445" s="52">
        <v>0.32787001132965088</v>
      </c>
      <c r="N1445">
        <v>218</v>
      </c>
      <c r="O1445" s="52">
        <v>0.31367000937461847</v>
      </c>
      <c r="Q1445">
        <v>3387</v>
      </c>
      <c r="R1445" s="52">
        <v>0.31769999861717219</v>
      </c>
    </row>
    <row r="1446" spans="1:19">
      <c r="A1446" t="s">
        <v>28</v>
      </c>
      <c r="B1446" t="s">
        <v>412</v>
      </c>
      <c r="C1446" t="s">
        <v>440</v>
      </c>
      <c r="D1446" t="s">
        <v>330</v>
      </c>
      <c r="E1446" t="s">
        <v>81</v>
      </c>
      <c r="F1446" t="s">
        <v>82</v>
      </c>
      <c r="G1446">
        <v>17</v>
      </c>
      <c r="H1446" t="s">
        <v>334</v>
      </c>
      <c r="I1446" t="s">
        <v>325</v>
      </c>
      <c r="J1446" t="s">
        <v>304</v>
      </c>
      <c r="K1446">
        <v>51</v>
      </c>
      <c r="L1446" s="52">
        <v>0.27869001030921942</v>
      </c>
      <c r="N1446">
        <v>242</v>
      </c>
      <c r="O1446" s="52">
        <v>0.3481999933719635</v>
      </c>
      <c r="Q1446">
        <v>3780</v>
      </c>
      <c r="R1446" s="52">
        <v>0.35455998778343201</v>
      </c>
    </row>
    <row r="1447" spans="1:19">
      <c r="A1447" t="s">
        <v>28</v>
      </c>
      <c r="B1447" t="s">
        <v>412</v>
      </c>
      <c r="C1447" t="s">
        <v>440</v>
      </c>
      <c r="D1447" t="s">
        <v>330</v>
      </c>
      <c r="E1447" t="s">
        <v>81</v>
      </c>
      <c r="F1447" t="s">
        <v>82</v>
      </c>
      <c r="G1447">
        <v>17</v>
      </c>
      <c r="H1447" t="s">
        <v>334</v>
      </c>
      <c r="I1447" t="s">
        <v>349</v>
      </c>
      <c r="J1447" t="s">
        <v>350</v>
      </c>
      <c r="K1447">
        <v>13</v>
      </c>
      <c r="L1447" s="52">
        <v>7.1039997041225433E-2</v>
      </c>
      <c r="M1447" s="52">
        <v>7.784000039100647E-2</v>
      </c>
      <c r="N1447">
        <v>32</v>
      </c>
      <c r="O1447" s="52">
        <v>4.6039998531341553E-2</v>
      </c>
      <c r="P1447" s="52">
        <v>5.7870000600814819E-2</v>
      </c>
      <c r="Q1447">
        <v>745</v>
      </c>
      <c r="R1447" s="52">
        <v>6.9880001246929169E-2</v>
      </c>
      <c r="S1447" s="52">
        <v>8.060000091791153E-2</v>
      </c>
    </row>
    <row r="1448" spans="1:19">
      <c r="A1448" t="s">
        <v>28</v>
      </c>
      <c r="B1448" t="s">
        <v>412</v>
      </c>
      <c r="C1448" t="s">
        <v>440</v>
      </c>
      <c r="D1448" t="s">
        <v>330</v>
      </c>
      <c r="E1448" t="s">
        <v>81</v>
      </c>
      <c r="F1448" t="s">
        <v>82</v>
      </c>
      <c r="G1448">
        <v>17</v>
      </c>
      <c r="H1448" t="s">
        <v>334</v>
      </c>
      <c r="I1448" t="s">
        <v>349</v>
      </c>
      <c r="J1448" t="s">
        <v>351</v>
      </c>
      <c r="K1448">
        <v>85</v>
      </c>
      <c r="L1448" s="52">
        <v>0.46448001265525818</v>
      </c>
      <c r="M1448" s="52">
        <v>0.50897997617721558</v>
      </c>
      <c r="N1448">
        <v>361</v>
      </c>
      <c r="O1448" s="52">
        <v>0.51942002773284912</v>
      </c>
      <c r="P1448" s="52">
        <v>0.65280002355575562</v>
      </c>
      <c r="Q1448">
        <v>5882</v>
      </c>
      <c r="R1448" s="52">
        <v>0.55172997713088989</v>
      </c>
      <c r="S1448" s="52">
        <v>0.63637000322341919</v>
      </c>
    </row>
    <row r="1449" spans="1:19">
      <c r="A1449" t="s">
        <v>28</v>
      </c>
      <c r="B1449" t="s">
        <v>412</v>
      </c>
      <c r="C1449" t="s">
        <v>440</v>
      </c>
      <c r="D1449" t="s">
        <v>330</v>
      </c>
      <c r="E1449" t="s">
        <v>81</v>
      </c>
      <c r="F1449" t="s">
        <v>82</v>
      </c>
      <c r="G1449">
        <v>17</v>
      </c>
      <c r="H1449" t="s">
        <v>334</v>
      </c>
      <c r="I1449" t="s">
        <v>349</v>
      </c>
      <c r="J1449" t="s">
        <v>352</v>
      </c>
      <c r="K1449">
        <v>0</v>
      </c>
      <c r="L1449" s="52">
        <v>0</v>
      </c>
      <c r="M1449" s="52">
        <v>0</v>
      </c>
      <c r="N1449">
        <v>0</v>
      </c>
      <c r="O1449" s="52">
        <v>0</v>
      </c>
      <c r="P1449" s="52">
        <v>0</v>
      </c>
      <c r="Q1449">
        <v>19</v>
      </c>
      <c r="R1449" s="52">
        <v>1.780000049620867E-3</v>
      </c>
      <c r="S1449" s="52">
        <v>2.0600000862032179E-3</v>
      </c>
    </row>
    <row r="1450" spans="1:19">
      <c r="A1450" t="s">
        <v>28</v>
      </c>
      <c r="B1450" t="s">
        <v>412</v>
      </c>
      <c r="C1450" t="s">
        <v>440</v>
      </c>
      <c r="D1450" t="s">
        <v>330</v>
      </c>
      <c r="E1450" t="s">
        <v>81</v>
      </c>
      <c r="F1450" t="s">
        <v>82</v>
      </c>
      <c r="G1450">
        <v>17</v>
      </c>
      <c r="H1450" t="s">
        <v>334</v>
      </c>
      <c r="I1450" t="s">
        <v>349</v>
      </c>
      <c r="J1450" t="s">
        <v>353</v>
      </c>
      <c r="K1450">
        <v>69</v>
      </c>
      <c r="L1450" s="52">
        <v>0.3770500123500824</v>
      </c>
      <c r="M1450" s="52">
        <v>0.41317000985145569</v>
      </c>
      <c r="N1450">
        <v>160</v>
      </c>
      <c r="O1450" s="52">
        <v>0.2302200049161911</v>
      </c>
      <c r="P1450" s="52">
        <v>0.28933000564575201</v>
      </c>
      <c r="Q1450">
        <v>2597</v>
      </c>
      <c r="R1450" s="52">
        <v>0.24359999597072601</v>
      </c>
      <c r="S1450" s="52">
        <v>0.2809700071811676</v>
      </c>
    </row>
    <row r="1451" spans="1:19">
      <c r="A1451" t="s">
        <v>28</v>
      </c>
      <c r="B1451" t="s">
        <v>412</v>
      </c>
      <c r="C1451" t="s">
        <v>440</v>
      </c>
      <c r="D1451" t="s">
        <v>330</v>
      </c>
      <c r="E1451" t="s">
        <v>81</v>
      </c>
      <c r="F1451" t="s">
        <v>82</v>
      </c>
      <c r="G1451">
        <v>17</v>
      </c>
      <c r="H1451" t="s">
        <v>334</v>
      </c>
      <c r="I1451" t="s">
        <v>349</v>
      </c>
      <c r="J1451" t="s">
        <v>355</v>
      </c>
      <c r="K1451">
        <v>16</v>
      </c>
      <c r="L1451" s="52">
        <v>8.7430000305175781E-2</v>
      </c>
      <c r="N1451">
        <v>142</v>
      </c>
      <c r="O1451" s="52">
        <v>0.20431999862194061</v>
      </c>
      <c r="Q1451">
        <v>1418</v>
      </c>
      <c r="R1451" s="52">
        <v>0.13300999999046331</v>
      </c>
    </row>
    <row r="1452" spans="1:19">
      <c r="A1452" t="s">
        <v>28</v>
      </c>
      <c r="B1452" t="s">
        <v>412</v>
      </c>
      <c r="C1452" t="s">
        <v>440</v>
      </c>
      <c r="D1452" t="s">
        <v>330</v>
      </c>
      <c r="E1452" t="s">
        <v>81</v>
      </c>
      <c r="F1452" t="s">
        <v>82</v>
      </c>
      <c r="G1452">
        <v>17</v>
      </c>
      <c r="H1452" t="s">
        <v>334</v>
      </c>
      <c r="I1452" t="s">
        <v>734</v>
      </c>
      <c r="J1452" t="s">
        <v>299</v>
      </c>
      <c r="K1452">
        <v>13</v>
      </c>
      <c r="L1452" s="52">
        <v>7.1039997041225433E-2</v>
      </c>
      <c r="M1452" s="52">
        <v>7.3449999094009399E-2</v>
      </c>
      <c r="N1452">
        <v>21</v>
      </c>
      <c r="O1452" s="52">
        <v>3.022000007331371E-2</v>
      </c>
      <c r="P1452" s="52">
        <v>3.2859999686479568E-2</v>
      </c>
      <c r="Q1452">
        <v>463</v>
      </c>
      <c r="R1452" s="52">
        <v>4.343000054359436E-2</v>
      </c>
      <c r="S1452" s="52">
        <v>4.6239998191595078E-2</v>
      </c>
    </row>
    <row r="1453" spans="1:19">
      <c r="A1453" t="s">
        <v>28</v>
      </c>
      <c r="B1453" t="s">
        <v>412</v>
      </c>
      <c r="C1453" t="s">
        <v>440</v>
      </c>
      <c r="D1453" t="s">
        <v>330</v>
      </c>
      <c r="E1453" t="s">
        <v>81</v>
      </c>
      <c r="F1453" t="s">
        <v>82</v>
      </c>
      <c r="G1453">
        <v>17</v>
      </c>
      <c r="H1453" t="s">
        <v>334</v>
      </c>
      <c r="I1453" t="s">
        <v>734</v>
      </c>
      <c r="J1453" t="s">
        <v>300</v>
      </c>
      <c r="K1453">
        <v>2</v>
      </c>
      <c r="L1453" s="52">
        <v>1.092999987304211E-2</v>
      </c>
      <c r="M1453" s="52">
        <v>1.130000036209822E-2</v>
      </c>
      <c r="N1453">
        <v>2</v>
      </c>
      <c r="O1453" s="52">
        <v>2.8800000436604019E-3</v>
      </c>
      <c r="P1453" s="52">
        <v>3.130000084638596E-3</v>
      </c>
      <c r="Q1453">
        <v>331</v>
      </c>
      <c r="R1453" s="52">
        <v>3.1050000339746479E-2</v>
      </c>
      <c r="S1453" s="52">
        <v>3.3059999346733093E-2</v>
      </c>
    </row>
    <row r="1454" spans="1:19">
      <c r="A1454" t="s">
        <v>28</v>
      </c>
      <c r="B1454" t="s">
        <v>412</v>
      </c>
      <c r="C1454" t="s">
        <v>440</v>
      </c>
      <c r="D1454" t="s">
        <v>330</v>
      </c>
      <c r="E1454" t="s">
        <v>81</v>
      </c>
      <c r="F1454" t="s">
        <v>82</v>
      </c>
      <c r="G1454">
        <v>17</v>
      </c>
      <c r="H1454" t="s">
        <v>334</v>
      </c>
      <c r="I1454" t="s">
        <v>734</v>
      </c>
      <c r="J1454" t="s">
        <v>269</v>
      </c>
      <c r="K1454">
        <v>2</v>
      </c>
      <c r="L1454" s="52">
        <v>1.092999987304211E-2</v>
      </c>
      <c r="M1454" s="52">
        <v>1.130000036209822E-2</v>
      </c>
      <c r="N1454">
        <v>2</v>
      </c>
      <c r="O1454" s="52">
        <v>2.8800000436604019E-3</v>
      </c>
      <c r="P1454" s="52">
        <v>3.130000084638596E-3</v>
      </c>
      <c r="Q1454">
        <v>91</v>
      </c>
      <c r="R1454" s="52">
        <v>8.5399998351931572E-3</v>
      </c>
      <c r="S1454" s="52">
        <v>9.089999832212925E-3</v>
      </c>
    </row>
    <row r="1455" spans="1:19">
      <c r="A1455" t="s">
        <v>28</v>
      </c>
      <c r="B1455" t="s">
        <v>412</v>
      </c>
      <c r="C1455" t="s">
        <v>440</v>
      </c>
      <c r="D1455" t="s">
        <v>330</v>
      </c>
      <c r="E1455" t="s">
        <v>81</v>
      </c>
      <c r="F1455" t="s">
        <v>82</v>
      </c>
      <c r="G1455">
        <v>17</v>
      </c>
      <c r="H1455" t="s">
        <v>334</v>
      </c>
      <c r="I1455" t="s">
        <v>734</v>
      </c>
      <c r="J1455" t="s">
        <v>301</v>
      </c>
      <c r="K1455">
        <v>7</v>
      </c>
      <c r="L1455" s="52">
        <v>3.8249999284744263E-2</v>
      </c>
      <c r="M1455" s="52">
        <v>3.9549998939037323E-2</v>
      </c>
      <c r="N1455">
        <v>13</v>
      </c>
      <c r="O1455" s="52">
        <v>1.8710000440478321E-2</v>
      </c>
      <c r="P1455" s="52">
        <v>2.033999934792519E-2</v>
      </c>
      <c r="Q1455">
        <v>215</v>
      </c>
      <c r="R1455" s="52">
        <v>2.0169999450445179E-2</v>
      </c>
      <c r="S1455" s="52">
        <v>2.1469999104738239E-2</v>
      </c>
    </row>
    <row r="1456" spans="1:19">
      <c r="A1456" t="s">
        <v>28</v>
      </c>
      <c r="B1456" t="s">
        <v>412</v>
      </c>
      <c r="C1456" t="s">
        <v>440</v>
      </c>
      <c r="D1456" t="s">
        <v>330</v>
      </c>
      <c r="E1456" t="s">
        <v>81</v>
      </c>
      <c r="F1456" t="s">
        <v>82</v>
      </c>
      <c r="G1456">
        <v>17</v>
      </c>
      <c r="H1456" t="s">
        <v>334</v>
      </c>
      <c r="I1456" t="s">
        <v>734</v>
      </c>
      <c r="J1456" t="s">
        <v>270</v>
      </c>
      <c r="K1456">
        <v>6</v>
      </c>
      <c r="L1456" s="52">
        <v>3.2790001481771469E-2</v>
      </c>
      <c r="N1456">
        <v>56</v>
      </c>
      <c r="O1456" s="52">
        <v>8.0580003559589386E-2</v>
      </c>
      <c r="Q1456">
        <v>648</v>
      </c>
      <c r="R1456" s="52">
        <v>6.0779999941587448E-2</v>
      </c>
    </row>
    <row r="1457" spans="1:19">
      <c r="A1457" t="s">
        <v>28</v>
      </c>
      <c r="B1457" t="s">
        <v>412</v>
      </c>
      <c r="C1457" t="s">
        <v>440</v>
      </c>
      <c r="D1457" t="s">
        <v>330</v>
      </c>
      <c r="E1457" t="s">
        <v>81</v>
      </c>
      <c r="F1457" t="s">
        <v>82</v>
      </c>
      <c r="G1457">
        <v>17</v>
      </c>
      <c r="H1457" t="s">
        <v>334</v>
      </c>
      <c r="I1457" t="s">
        <v>734</v>
      </c>
      <c r="J1457" t="s">
        <v>268</v>
      </c>
      <c r="K1457">
        <v>153</v>
      </c>
      <c r="L1457" s="52">
        <v>0.83607000112533569</v>
      </c>
      <c r="M1457" s="52">
        <v>0.86440998315811157</v>
      </c>
      <c r="N1457">
        <v>601</v>
      </c>
      <c r="O1457" s="52">
        <v>0.86475002765655518</v>
      </c>
      <c r="P1457" s="52">
        <v>0.94053000211715698</v>
      </c>
      <c r="Q1457">
        <v>8913</v>
      </c>
      <c r="R1457" s="52">
        <v>0.83604001998901367</v>
      </c>
      <c r="S1457" s="52">
        <v>0.89013999700546265</v>
      </c>
    </row>
    <row r="1458" spans="1:19">
      <c r="A1458" t="s">
        <v>28</v>
      </c>
      <c r="B1458" t="s">
        <v>412</v>
      </c>
      <c r="C1458" t="s">
        <v>440</v>
      </c>
      <c r="D1458" t="s">
        <v>330</v>
      </c>
      <c r="E1458" t="s">
        <v>81</v>
      </c>
      <c r="F1458" t="s">
        <v>82</v>
      </c>
      <c r="G1458">
        <v>17</v>
      </c>
      <c r="H1458" t="s">
        <v>334</v>
      </c>
      <c r="I1458" t="s">
        <v>735</v>
      </c>
      <c r="J1458" t="s">
        <v>270</v>
      </c>
      <c r="K1458">
        <v>183</v>
      </c>
      <c r="L1458" s="52">
        <v>1</v>
      </c>
      <c r="N1458">
        <v>695</v>
      </c>
      <c r="O1458" s="52">
        <v>1</v>
      </c>
      <c r="Q1458">
        <v>10661</v>
      </c>
      <c r="R1458" s="52">
        <v>1</v>
      </c>
    </row>
    <row r="1459" spans="1:19">
      <c r="A1459" t="s">
        <v>28</v>
      </c>
      <c r="B1459" t="s">
        <v>412</v>
      </c>
      <c r="C1459" t="s">
        <v>440</v>
      </c>
      <c r="D1459" t="s">
        <v>330</v>
      </c>
      <c r="E1459" t="s">
        <v>81</v>
      </c>
      <c r="F1459" t="s">
        <v>82</v>
      </c>
      <c r="G1459">
        <v>17</v>
      </c>
      <c r="H1459" t="s">
        <v>334</v>
      </c>
      <c r="I1459" t="s">
        <v>319</v>
      </c>
      <c r="J1459" t="s">
        <v>324</v>
      </c>
      <c r="K1459">
        <v>16</v>
      </c>
      <c r="L1459" s="52">
        <v>8.7430000305175781E-2</v>
      </c>
      <c r="N1459">
        <v>142</v>
      </c>
      <c r="O1459" s="52">
        <v>0.20431999862194061</v>
      </c>
      <c r="Q1459">
        <v>1418</v>
      </c>
      <c r="R1459" s="52">
        <v>0.13300999999046331</v>
      </c>
    </row>
    <row r="1460" spans="1:19">
      <c r="A1460" t="s">
        <v>28</v>
      </c>
      <c r="B1460" t="s">
        <v>412</v>
      </c>
      <c r="C1460" t="s">
        <v>440</v>
      </c>
      <c r="D1460" t="s">
        <v>330</v>
      </c>
      <c r="E1460" t="s">
        <v>81</v>
      </c>
      <c r="F1460" t="s">
        <v>82</v>
      </c>
      <c r="G1460">
        <v>17</v>
      </c>
      <c r="H1460" t="s">
        <v>334</v>
      </c>
      <c r="I1460" t="s">
        <v>319</v>
      </c>
      <c r="J1460" t="s">
        <v>320</v>
      </c>
      <c r="K1460">
        <v>0</v>
      </c>
      <c r="L1460" s="52">
        <v>0</v>
      </c>
      <c r="M1460" s="52">
        <v>0</v>
      </c>
      <c r="N1460">
        <v>0</v>
      </c>
      <c r="O1460" s="52">
        <v>0</v>
      </c>
      <c r="P1460" s="52">
        <v>0</v>
      </c>
      <c r="Q1460">
        <v>19</v>
      </c>
      <c r="R1460" s="52">
        <v>1.780000049620867E-3</v>
      </c>
      <c r="S1460" s="52">
        <v>2.0600000862032179E-3</v>
      </c>
    </row>
    <row r="1461" spans="1:19">
      <c r="A1461" t="s">
        <v>28</v>
      </c>
      <c r="B1461" t="s">
        <v>412</v>
      </c>
      <c r="C1461" t="s">
        <v>440</v>
      </c>
      <c r="D1461" t="s">
        <v>330</v>
      </c>
      <c r="E1461" t="s">
        <v>81</v>
      </c>
      <c r="F1461" t="s">
        <v>82</v>
      </c>
      <c r="G1461">
        <v>17</v>
      </c>
      <c r="H1461" t="s">
        <v>334</v>
      </c>
      <c r="I1461" t="s">
        <v>319</v>
      </c>
      <c r="J1461" t="s">
        <v>321</v>
      </c>
      <c r="K1461">
        <v>6</v>
      </c>
      <c r="L1461" s="52">
        <v>3.2790001481771469E-2</v>
      </c>
      <c r="M1461" s="52">
        <v>3.5930000245571143E-2</v>
      </c>
      <c r="N1461">
        <v>21</v>
      </c>
      <c r="O1461" s="52">
        <v>3.022000007331371E-2</v>
      </c>
      <c r="P1461" s="52">
        <v>3.7969999015331268E-2</v>
      </c>
      <c r="Q1461">
        <v>380</v>
      </c>
      <c r="R1461" s="52">
        <v>3.564000129699707E-2</v>
      </c>
      <c r="S1461" s="52">
        <v>4.1110001504421227E-2</v>
      </c>
    </row>
    <row r="1462" spans="1:19">
      <c r="A1462" t="s">
        <v>28</v>
      </c>
      <c r="B1462" t="s">
        <v>412</v>
      </c>
      <c r="C1462" t="s">
        <v>440</v>
      </c>
      <c r="D1462" t="s">
        <v>330</v>
      </c>
      <c r="E1462" t="s">
        <v>81</v>
      </c>
      <c r="F1462" t="s">
        <v>82</v>
      </c>
      <c r="G1462">
        <v>17</v>
      </c>
      <c r="H1462" t="s">
        <v>334</v>
      </c>
      <c r="I1462" t="s">
        <v>319</v>
      </c>
      <c r="J1462" t="s">
        <v>322</v>
      </c>
      <c r="K1462">
        <v>39</v>
      </c>
      <c r="L1462" s="52">
        <v>0.2131099998950958</v>
      </c>
      <c r="M1462" s="52">
        <v>0.23352999985218051</v>
      </c>
      <c r="N1462">
        <v>94</v>
      </c>
      <c r="O1462" s="52">
        <v>0.13525000214576721</v>
      </c>
      <c r="P1462" s="52">
        <v>0.1699800044298172</v>
      </c>
      <c r="Q1462">
        <v>1643</v>
      </c>
      <c r="R1462" s="52">
        <v>0.15410999953746801</v>
      </c>
      <c r="S1462" s="52">
        <v>0.17776000499725339</v>
      </c>
    </row>
    <row r="1463" spans="1:19">
      <c r="A1463" t="s">
        <v>28</v>
      </c>
      <c r="B1463" t="s">
        <v>412</v>
      </c>
      <c r="C1463" t="s">
        <v>440</v>
      </c>
      <c r="D1463" t="s">
        <v>330</v>
      </c>
      <c r="E1463" t="s">
        <v>81</v>
      </c>
      <c r="F1463" s="1" t="s">
        <v>82</v>
      </c>
      <c r="G1463" s="1">
        <v>17</v>
      </c>
      <c r="H1463" s="1" t="s">
        <v>334</v>
      </c>
      <c r="I1463" t="s">
        <v>319</v>
      </c>
      <c r="J1463" t="s">
        <v>323</v>
      </c>
      <c r="K1463">
        <v>37</v>
      </c>
      <c r="L1463" s="52">
        <v>0.20218999683856961</v>
      </c>
      <c r="M1463" s="52">
        <v>0.22156000137329099</v>
      </c>
      <c r="N1463">
        <v>77</v>
      </c>
      <c r="O1463" s="52">
        <v>0.11078999936580659</v>
      </c>
      <c r="P1463" s="52">
        <v>0.13923999667167661</v>
      </c>
      <c r="Q1463">
        <v>1319</v>
      </c>
      <c r="R1463" s="52">
        <v>0.1237199977040291</v>
      </c>
      <c r="S1463" s="52">
        <v>0.14270000159740451</v>
      </c>
    </row>
    <row r="1464" spans="1:19">
      <c r="A1464" t="s">
        <v>28</v>
      </c>
      <c r="B1464" t="s">
        <v>412</v>
      </c>
      <c r="C1464" t="s">
        <v>440</v>
      </c>
      <c r="D1464" t="s">
        <v>330</v>
      </c>
      <c r="E1464" t="s">
        <v>81</v>
      </c>
      <c r="F1464" t="s">
        <v>82</v>
      </c>
      <c r="G1464">
        <v>17</v>
      </c>
      <c r="H1464" t="s">
        <v>334</v>
      </c>
      <c r="I1464" t="s">
        <v>319</v>
      </c>
      <c r="J1464" t="s">
        <v>354</v>
      </c>
      <c r="K1464">
        <v>85</v>
      </c>
      <c r="L1464" s="52">
        <v>0.46448001265525818</v>
      </c>
      <c r="M1464" s="52">
        <v>0.50897997617721558</v>
      </c>
      <c r="N1464">
        <v>361</v>
      </c>
      <c r="O1464" s="52">
        <v>0.51942002773284912</v>
      </c>
      <c r="P1464" s="52">
        <v>0.65280002355575562</v>
      </c>
      <c r="Q1464">
        <v>5882</v>
      </c>
      <c r="R1464" s="52">
        <v>0.55172997713088989</v>
      </c>
      <c r="S1464" s="52">
        <v>0.63637000322341919</v>
      </c>
    </row>
    <row r="1465" spans="1:19">
      <c r="A1465" t="s">
        <v>28</v>
      </c>
      <c r="B1465" t="s">
        <v>412</v>
      </c>
      <c r="C1465" t="s">
        <v>440</v>
      </c>
      <c r="D1465" t="s">
        <v>330</v>
      </c>
      <c r="E1465" t="s">
        <v>81</v>
      </c>
      <c r="F1465" t="s">
        <v>82</v>
      </c>
      <c r="G1465">
        <v>17</v>
      </c>
      <c r="H1465" t="s">
        <v>334</v>
      </c>
      <c r="I1465" t="s">
        <v>360</v>
      </c>
      <c r="J1465" t="s">
        <v>361</v>
      </c>
      <c r="K1465">
        <v>16</v>
      </c>
      <c r="L1465" s="52">
        <v>8.7430000305175781E-2</v>
      </c>
      <c r="N1465">
        <v>142</v>
      </c>
      <c r="O1465" s="52">
        <v>0.20431999862194061</v>
      </c>
      <c r="Q1465">
        <v>1418</v>
      </c>
      <c r="R1465" s="52">
        <v>0.13300999999046331</v>
      </c>
    </row>
    <row r="1466" spans="1:19">
      <c r="A1466" t="s">
        <v>28</v>
      </c>
      <c r="B1466" t="s">
        <v>412</v>
      </c>
      <c r="C1466" t="s">
        <v>440</v>
      </c>
      <c r="D1466" t="s">
        <v>330</v>
      </c>
      <c r="E1466" t="s">
        <v>81</v>
      </c>
      <c r="F1466" t="s">
        <v>82</v>
      </c>
      <c r="G1466">
        <v>17</v>
      </c>
      <c r="H1466" t="s">
        <v>334</v>
      </c>
      <c r="I1466" t="s">
        <v>360</v>
      </c>
      <c r="J1466" t="s">
        <v>362</v>
      </c>
      <c r="K1466">
        <v>82</v>
      </c>
      <c r="L1466" s="52">
        <v>0.44808998703956598</v>
      </c>
      <c r="M1466" s="52">
        <v>0.49101999402046198</v>
      </c>
      <c r="N1466">
        <v>192</v>
      </c>
      <c r="O1466" s="52">
        <v>0.27625998854637152</v>
      </c>
      <c r="P1466" s="52">
        <v>0.34720000624656677</v>
      </c>
      <c r="Q1466">
        <v>3361</v>
      </c>
      <c r="R1466" s="52">
        <v>0.31525999307632452</v>
      </c>
      <c r="S1466" s="52">
        <v>0.36362999677658081</v>
      </c>
    </row>
    <row r="1467" spans="1:19">
      <c r="A1467" t="s">
        <v>28</v>
      </c>
      <c r="B1467" t="s">
        <v>412</v>
      </c>
      <c r="C1467" t="s">
        <v>440</v>
      </c>
      <c r="D1467" t="s">
        <v>330</v>
      </c>
      <c r="E1467" t="s">
        <v>81</v>
      </c>
      <c r="F1467" t="s">
        <v>82</v>
      </c>
      <c r="G1467">
        <v>17</v>
      </c>
      <c r="H1467" t="s">
        <v>334</v>
      </c>
      <c r="I1467" t="s">
        <v>360</v>
      </c>
      <c r="J1467" t="s">
        <v>354</v>
      </c>
      <c r="K1467">
        <v>85</v>
      </c>
      <c r="L1467" s="52">
        <v>0.46448001265525818</v>
      </c>
      <c r="M1467" s="52">
        <v>0.50897997617721558</v>
      </c>
      <c r="N1467">
        <v>361</v>
      </c>
      <c r="O1467" s="52">
        <v>0.51942002773284912</v>
      </c>
      <c r="P1467" s="52">
        <v>0.65280002355575562</v>
      </c>
      <c r="Q1467">
        <v>5882</v>
      </c>
      <c r="R1467" s="52">
        <v>0.55172997713088989</v>
      </c>
      <c r="S1467" s="52">
        <v>0.63637000322341919</v>
      </c>
    </row>
    <row r="1468" spans="1:19">
      <c r="A1468" t="s">
        <v>28</v>
      </c>
      <c r="B1468" t="s">
        <v>412</v>
      </c>
      <c r="C1468" t="s">
        <v>440</v>
      </c>
      <c r="D1468" t="s">
        <v>330</v>
      </c>
      <c r="E1468" t="s">
        <v>81</v>
      </c>
      <c r="F1468" t="s">
        <v>82</v>
      </c>
      <c r="G1468">
        <v>17</v>
      </c>
      <c r="H1468" t="s">
        <v>334</v>
      </c>
      <c r="I1468" t="s">
        <v>736</v>
      </c>
      <c r="J1468" t="s">
        <v>363</v>
      </c>
      <c r="K1468">
        <v>20</v>
      </c>
      <c r="L1468" s="52">
        <v>0.1092899963259697</v>
      </c>
      <c r="N1468">
        <v>197</v>
      </c>
      <c r="O1468" s="52">
        <v>0.28345000743865972</v>
      </c>
      <c r="Q1468">
        <v>4131</v>
      </c>
      <c r="R1468" s="52">
        <v>0.38749000430107122</v>
      </c>
    </row>
    <row r="1469" spans="1:19">
      <c r="A1469" t="s">
        <v>28</v>
      </c>
      <c r="B1469" t="s">
        <v>412</v>
      </c>
      <c r="C1469" t="s">
        <v>440</v>
      </c>
      <c r="D1469" t="s">
        <v>330</v>
      </c>
      <c r="E1469" t="s">
        <v>81</v>
      </c>
      <c r="F1469" t="s">
        <v>82</v>
      </c>
      <c r="G1469">
        <v>17</v>
      </c>
      <c r="H1469" t="s">
        <v>334</v>
      </c>
      <c r="I1469" t="s">
        <v>736</v>
      </c>
      <c r="J1469" t="s">
        <v>364</v>
      </c>
      <c r="K1469">
        <v>136</v>
      </c>
      <c r="L1469" s="52">
        <v>0.74317002296447754</v>
      </c>
      <c r="M1469" s="52">
        <v>0.83436000347137451</v>
      </c>
      <c r="N1469">
        <v>373</v>
      </c>
      <c r="O1469" s="52">
        <v>0.53668999671936035</v>
      </c>
      <c r="P1469" s="52">
        <v>0.74900001287460327</v>
      </c>
      <c r="Q1469">
        <v>4189</v>
      </c>
      <c r="R1469" s="52">
        <v>0.39293000102043152</v>
      </c>
      <c r="S1469" s="52">
        <v>0.64149999618530273</v>
      </c>
    </row>
    <row r="1470" spans="1:19">
      <c r="A1470" t="s">
        <v>28</v>
      </c>
      <c r="B1470" t="s">
        <v>412</v>
      </c>
      <c r="C1470" t="s">
        <v>440</v>
      </c>
      <c r="D1470" t="s">
        <v>330</v>
      </c>
      <c r="E1470" t="s">
        <v>81</v>
      </c>
      <c r="F1470" t="s">
        <v>82</v>
      </c>
      <c r="G1470">
        <v>17</v>
      </c>
      <c r="H1470" t="s">
        <v>334</v>
      </c>
      <c r="I1470" t="s">
        <v>736</v>
      </c>
      <c r="J1470" t="s">
        <v>365</v>
      </c>
      <c r="K1470">
        <v>16</v>
      </c>
      <c r="L1470" s="52">
        <v>8.7430000305175781E-2</v>
      </c>
      <c r="M1470" s="52">
        <v>9.8159998655319214E-2</v>
      </c>
      <c r="N1470">
        <v>65</v>
      </c>
      <c r="O1470" s="52">
        <v>9.3529999256134033E-2</v>
      </c>
      <c r="P1470" s="52">
        <v>0.13052000105381009</v>
      </c>
      <c r="Q1470">
        <v>1316</v>
      </c>
      <c r="R1470" s="52">
        <v>0.1234399974346161</v>
      </c>
      <c r="S1470" s="52">
        <v>0.20152999460697171</v>
      </c>
    </row>
    <row r="1471" spans="1:19">
      <c r="A1471" t="s">
        <v>28</v>
      </c>
      <c r="B1471" t="s">
        <v>412</v>
      </c>
      <c r="C1471" t="s">
        <v>440</v>
      </c>
      <c r="D1471" t="s">
        <v>330</v>
      </c>
      <c r="E1471" t="s">
        <v>81</v>
      </c>
      <c r="F1471" t="s">
        <v>82</v>
      </c>
      <c r="G1471">
        <v>17</v>
      </c>
      <c r="H1471" t="s">
        <v>334</v>
      </c>
      <c r="I1471" t="s">
        <v>736</v>
      </c>
      <c r="J1471" t="s">
        <v>366</v>
      </c>
      <c r="K1471">
        <v>9</v>
      </c>
      <c r="L1471" s="52">
        <v>4.9180001020431519E-2</v>
      </c>
      <c r="M1471" s="52">
        <v>5.5210001766681671E-2</v>
      </c>
      <c r="N1471">
        <v>30</v>
      </c>
      <c r="O1471" s="52">
        <v>4.3170001357793808E-2</v>
      </c>
      <c r="P1471" s="52">
        <v>6.0240000486373901E-2</v>
      </c>
      <c r="Q1471">
        <v>566</v>
      </c>
      <c r="R1471" s="52">
        <v>5.3089998662471771E-2</v>
      </c>
      <c r="S1471" s="52">
        <v>8.6680002510547638E-2</v>
      </c>
    </row>
    <row r="1472" spans="1:19">
      <c r="A1472" t="s">
        <v>28</v>
      </c>
      <c r="B1472" t="s">
        <v>412</v>
      </c>
      <c r="C1472" t="s">
        <v>440</v>
      </c>
      <c r="D1472" t="s">
        <v>330</v>
      </c>
      <c r="E1472" t="s">
        <v>81</v>
      </c>
      <c r="F1472" t="s">
        <v>82</v>
      </c>
      <c r="G1472">
        <v>17</v>
      </c>
      <c r="H1472" t="s">
        <v>334</v>
      </c>
      <c r="I1472" t="s">
        <v>736</v>
      </c>
      <c r="J1472" t="s">
        <v>367</v>
      </c>
      <c r="K1472">
        <v>2</v>
      </c>
      <c r="L1472" s="52">
        <v>1.092999987304211E-2</v>
      </c>
      <c r="M1472" s="52">
        <v>1.22699998319149E-2</v>
      </c>
      <c r="N1472">
        <v>25</v>
      </c>
      <c r="O1472" s="52">
        <v>3.5969998687505722E-2</v>
      </c>
      <c r="P1472" s="52">
        <v>5.0200000405311578E-2</v>
      </c>
      <c r="Q1472">
        <v>367</v>
      </c>
      <c r="R1472" s="52">
        <v>3.4419998526573181E-2</v>
      </c>
      <c r="S1472" s="52">
        <v>5.6200001388788223E-2</v>
      </c>
    </row>
    <row r="1473" spans="1:19">
      <c r="A1473" t="s">
        <v>28</v>
      </c>
      <c r="B1473" t="s">
        <v>412</v>
      </c>
      <c r="C1473" t="s">
        <v>440</v>
      </c>
      <c r="D1473" t="s">
        <v>330</v>
      </c>
      <c r="E1473" t="s">
        <v>81</v>
      </c>
      <c r="F1473" t="s">
        <v>82</v>
      </c>
      <c r="G1473">
        <v>17</v>
      </c>
      <c r="H1473" t="s">
        <v>334</v>
      </c>
      <c r="I1473" t="s">
        <v>736</v>
      </c>
      <c r="J1473" t="s">
        <v>368</v>
      </c>
      <c r="K1473">
        <v>0</v>
      </c>
      <c r="L1473" s="52">
        <v>0</v>
      </c>
      <c r="M1473" s="52">
        <v>0</v>
      </c>
      <c r="N1473">
        <v>5</v>
      </c>
      <c r="O1473" s="52">
        <v>7.1899998001754284E-3</v>
      </c>
      <c r="P1473" s="52">
        <v>1.004000008106232E-2</v>
      </c>
      <c r="Q1473">
        <v>92</v>
      </c>
      <c r="R1473" s="52">
        <v>8.6300000548362732E-3</v>
      </c>
      <c r="S1473" s="52">
        <v>1.4089999720454219E-2</v>
      </c>
    </row>
    <row r="1474" spans="1:19">
      <c r="A1474" t="s">
        <v>28</v>
      </c>
      <c r="B1474" t="s">
        <v>412</v>
      </c>
      <c r="C1474" t="s">
        <v>440</v>
      </c>
      <c r="D1474" t="s">
        <v>330</v>
      </c>
      <c r="E1474" t="s">
        <v>81</v>
      </c>
      <c r="F1474" t="s">
        <v>82</v>
      </c>
      <c r="G1474">
        <v>17</v>
      </c>
      <c r="H1474" t="s">
        <v>334</v>
      </c>
      <c r="I1474" t="s">
        <v>307</v>
      </c>
      <c r="J1474" t="s">
        <v>329</v>
      </c>
      <c r="K1474">
        <v>181</v>
      </c>
      <c r="L1474" s="52">
        <v>0.98906999826431274</v>
      </c>
      <c r="N1474">
        <v>693</v>
      </c>
      <c r="O1474" s="52">
        <v>0.99712002277374268</v>
      </c>
      <c r="Q1474">
        <v>10555</v>
      </c>
      <c r="R1474" s="52">
        <v>0.99005997180938721</v>
      </c>
    </row>
    <row r="1475" spans="1:19">
      <c r="A1475" t="s">
        <v>28</v>
      </c>
      <c r="B1475" t="s">
        <v>412</v>
      </c>
      <c r="C1475" t="s">
        <v>440</v>
      </c>
      <c r="D1475" t="s">
        <v>330</v>
      </c>
      <c r="E1475" t="s">
        <v>81</v>
      </c>
      <c r="F1475" t="s">
        <v>82</v>
      </c>
      <c r="G1475">
        <v>17</v>
      </c>
      <c r="H1475" t="s">
        <v>334</v>
      </c>
      <c r="I1475" t="s">
        <v>307</v>
      </c>
      <c r="J1475" t="s">
        <v>309</v>
      </c>
      <c r="K1475">
        <v>2</v>
      </c>
      <c r="L1475" s="52">
        <v>1.092999987304211E-2</v>
      </c>
      <c r="N1475">
        <v>2</v>
      </c>
      <c r="O1475" s="52">
        <v>2.8800000436604019E-3</v>
      </c>
      <c r="Q1475">
        <v>106</v>
      </c>
      <c r="R1475" s="52">
        <v>9.9400002509355545E-3</v>
      </c>
    </row>
    <row r="1476" spans="1:19">
      <c r="A1476" t="s">
        <v>28</v>
      </c>
      <c r="B1476" t="s">
        <v>412</v>
      </c>
      <c r="C1476" t="s">
        <v>440</v>
      </c>
      <c r="D1476" t="s">
        <v>330</v>
      </c>
      <c r="E1476" t="s">
        <v>81</v>
      </c>
      <c r="F1476" t="s">
        <v>82</v>
      </c>
      <c r="G1476">
        <v>17</v>
      </c>
      <c r="H1476" t="s">
        <v>334</v>
      </c>
      <c r="I1476" t="s">
        <v>737</v>
      </c>
      <c r="J1476" t="s">
        <v>310</v>
      </c>
      <c r="K1476">
        <v>2</v>
      </c>
      <c r="L1476" s="52">
        <v>1.092999987304211E-2</v>
      </c>
      <c r="N1476">
        <v>47</v>
      </c>
      <c r="O1476" s="52">
        <v>6.7630000412464142E-2</v>
      </c>
      <c r="Q1476">
        <v>1888</v>
      </c>
      <c r="R1476" s="52">
        <v>0.17709000408649439</v>
      </c>
    </row>
    <row r="1477" spans="1:19">
      <c r="A1477" t="s">
        <v>28</v>
      </c>
      <c r="B1477" t="s">
        <v>412</v>
      </c>
      <c r="C1477" t="s">
        <v>440</v>
      </c>
      <c r="D1477" t="s">
        <v>330</v>
      </c>
      <c r="E1477" t="s">
        <v>81</v>
      </c>
      <c r="F1477" t="s">
        <v>82</v>
      </c>
      <c r="G1477">
        <v>17</v>
      </c>
      <c r="H1477" t="s">
        <v>334</v>
      </c>
      <c r="I1477" t="s">
        <v>737</v>
      </c>
      <c r="J1477" t="s">
        <v>16</v>
      </c>
      <c r="K1477">
        <v>14</v>
      </c>
      <c r="L1477" s="52">
        <v>7.6499998569488525E-2</v>
      </c>
      <c r="N1477">
        <v>93</v>
      </c>
      <c r="O1477" s="52">
        <v>0.13380999863147741</v>
      </c>
      <c r="Q1477">
        <v>2164</v>
      </c>
      <c r="R1477" s="52">
        <v>0.2029799968004227</v>
      </c>
    </row>
    <row r="1478" spans="1:19">
      <c r="A1478" t="s">
        <v>28</v>
      </c>
      <c r="B1478" t="s">
        <v>412</v>
      </c>
      <c r="C1478" t="s">
        <v>440</v>
      </c>
      <c r="D1478" t="s">
        <v>330</v>
      </c>
      <c r="E1478" t="s">
        <v>81</v>
      </c>
      <c r="F1478" t="s">
        <v>82</v>
      </c>
      <c r="G1478">
        <v>17</v>
      </c>
      <c r="H1478" t="s">
        <v>334</v>
      </c>
      <c r="I1478" t="s">
        <v>737</v>
      </c>
      <c r="J1478" t="s">
        <v>17</v>
      </c>
      <c r="K1478">
        <v>29</v>
      </c>
      <c r="L1478" s="52">
        <v>0.15847000479698181</v>
      </c>
      <c r="N1478">
        <v>143</v>
      </c>
      <c r="O1478" s="52">
        <v>0.2057600021362305</v>
      </c>
      <c r="Q1478">
        <v>2220</v>
      </c>
      <c r="R1478" s="52">
        <v>0.20824000239372251</v>
      </c>
    </row>
    <row r="1479" spans="1:19">
      <c r="A1479" t="s">
        <v>28</v>
      </c>
      <c r="B1479" t="s">
        <v>412</v>
      </c>
      <c r="C1479" t="s">
        <v>440</v>
      </c>
      <c r="D1479" t="s">
        <v>330</v>
      </c>
      <c r="E1479" t="s">
        <v>81</v>
      </c>
      <c r="F1479" t="s">
        <v>82</v>
      </c>
      <c r="G1479">
        <v>17</v>
      </c>
      <c r="H1479" t="s">
        <v>334</v>
      </c>
      <c r="I1479" t="s">
        <v>737</v>
      </c>
      <c r="J1479" t="s">
        <v>18</v>
      </c>
      <c r="K1479">
        <v>46</v>
      </c>
      <c r="L1479" s="52">
        <v>0.25137001276016241</v>
      </c>
      <c r="N1479">
        <v>168</v>
      </c>
      <c r="O1479" s="52">
        <v>0.24173000454902649</v>
      </c>
      <c r="Q1479">
        <v>2174</v>
      </c>
      <c r="R1479" s="52">
        <v>0.20392000675201419</v>
      </c>
    </row>
    <row r="1480" spans="1:19">
      <c r="A1480" t="s">
        <v>28</v>
      </c>
      <c r="B1480" t="s">
        <v>412</v>
      </c>
      <c r="C1480" t="s">
        <v>440</v>
      </c>
      <c r="D1480" t="s">
        <v>330</v>
      </c>
      <c r="E1480" t="s">
        <v>81</v>
      </c>
      <c r="F1480" t="s">
        <v>82</v>
      </c>
      <c r="G1480">
        <v>17</v>
      </c>
      <c r="H1480" t="s">
        <v>334</v>
      </c>
      <c r="I1480" t="s">
        <v>737</v>
      </c>
      <c r="J1480" t="s">
        <v>311</v>
      </c>
      <c r="K1480">
        <v>92</v>
      </c>
      <c r="L1480" s="52">
        <v>0.50273001194000244</v>
      </c>
      <c r="N1480">
        <v>244</v>
      </c>
      <c r="O1480" s="52">
        <v>0.35108000040054321</v>
      </c>
      <c r="Q1480">
        <v>2215</v>
      </c>
      <c r="R1480" s="52">
        <v>0.20777000486850741</v>
      </c>
    </row>
    <row r="1481" spans="1:19">
      <c r="A1481" t="s">
        <v>28</v>
      </c>
      <c r="B1481" t="s">
        <v>412</v>
      </c>
      <c r="C1481" t="s">
        <v>440</v>
      </c>
      <c r="D1481" t="s">
        <v>330</v>
      </c>
      <c r="E1481" t="s">
        <v>81</v>
      </c>
      <c r="F1481" t="s">
        <v>82</v>
      </c>
      <c r="G1481">
        <v>17</v>
      </c>
      <c r="H1481" t="s">
        <v>334</v>
      </c>
      <c r="I1481" t="s">
        <v>312</v>
      </c>
      <c r="J1481" t="s">
        <v>313</v>
      </c>
      <c r="K1481">
        <v>121</v>
      </c>
      <c r="L1481" s="52">
        <v>0.66119998693466187</v>
      </c>
      <c r="M1481" s="52">
        <v>0.68361997604370117</v>
      </c>
      <c r="N1481">
        <v>412</v>
      </c>
      <c r="O1481" s="52">
        <v>0.59280997514724731</v>
      </c>
      <c r="P1481" s="52">
        <v>0.61400997638702393</v>
      </c>
      <c r="Q1481">
        <v>6420</v>
      </c>
      <c r="R1481" s="52">
        <v>0.60219001770019531</v>
      </c>
      <c r="S1481" s="52">
        <v>0.61465001106262207</v>
      </c>
    </row>
    <row r="1482" spans="1:19">
      <c r="A1482" t="s">
        <v>28</v>
      </c>
      <c r="B1482" t="s">
        <v>412</v>
      </c>
      <c r="C1482" t="s">
        <v>440</v>
      </c>
      <c r="D1482" t="s">
        <v>330</v>
      </c>
      <c r="E1482" t="s">
        <v>81</v>
      </c>
      <c r="F1482" t="s">
        <v>82</v>
      </c>
      <c r="G1482">
        <v>17</v>
      </c>
      <c r="H1482" t="s">
        <v>334</v>
      </c>
      <c r="I1482" t="s">
        <v>312</v>
      </c>
      <c r="J1482" t="s">
        <v>314</v>
      </c>
      <c r="K1482">
        <v>23</v>
      </c>
      <c r="L1482" s="52">
        <v>0.12567999958991999</v>
      </c>
      <c r="M1482" s="52">
        <v>0.12994000315666199</v>
      </c>
      <c r="N1482">
        <v>95</v>
      </c>
      <c r="O1482" s="52">
        <v>0.1366900056600571</v>
      </c>
      <c r="P1482" s="52">
        <v>0.1415800005197525</v>
      </c>
      <c r="Q1482">
        <v>1473</v>
      </c>
      <c r="R1482" s="52">
        <v>0.13817000389099121</v>
      </c>
      <c r="S1482" s="52">
        <v>0.14101999998092651</v>
      </c>
    </row>
    <row r="1483" spans="1:19">
      <c r="A1483" t="s">
        <v>28</v>
      </c>
      <c r="B1483" t="s">
        <v>412</v>
      </c>
      <c r="C1483" t="s">
        <v>440</v>
      </c>
      <c r="D1483" t="s">
        <v>330</v>
      </c>
      <c r="E1483" t="s">
        <v>81</v>
      </c>
      <c r="F1483" t="s">
        <v>82</v>
      </c>
      <c r="G1483">
        <v>17</v>
      </c>
      <c r="H1483" t="s">
        <v>334</v>
      </c>
      <c r="I1483" t="s">
        <v>312</v>
      </c>
      <c r="J1483" t="s">
        <v>315</v>
      </c>
      <c r="K1483">
        <v>18</v>
      </c>
      <c r="L1483" s="52">
        <v>9.8360002040863037E-2</v>
      </c>
      <c r="M1483" s="52">
        <v>0.1016900017857552</v>
      </c>
      <c r="N1483">
        <v>85</v>
      </c>
      <c r="O1483" s="52">
        <v>0.122299998998642</v>
      </c>
      <c r="P1483" s="52">
        <v>0.12668000161647799</v>
      </c>
      <c r="Q1483">
        <v>1374</v>
      </c>
      <c r="R1483" s="52">
        <v>0.12887999415397641</v>
      </c>
      <c r="S1483" s="52">
        <v>0.13154999911785131</v>
      </c>
    </row>
    <row r="1484" spans="1:19">
      <c r="A1484" t="s">
        <v>28</v>
      </c>
      <c r="B1484" t="s">
        <v>412</v>
      </c>
      <c r="C1484" t="s">
        <v>440</v>
      </c>
      <c r="D1484" t="s">
        <v>330</v>
      </c>
      <c r="E1484" t="s">
        <v>81</v>
      </c>
      <c r="F1484" s="1" t="s">
        <v>82</v>
      </c>
      <c r="G1484" s="1">
        <v>17</v>
      </c>
      <c r="H1484" s="1" t="s">
        <v>334</v>
      </c>
      <c r="I1484" t="s">
        <v>312</v>
      </c>
      <c r="J1484" t="s">
        <v>373</v>
      </c>
      <c r="K1484">
        <v>6</v>
      </c>
      <c r="L1484" s="52">
        <v>3.2790001481771469E-2</v>
      </c>
      <c r="N1484">
        <v>24</v>
      </c>
      <c r="O1484" s="52">
        <v>3.4529998898506158E-2</v>
      </c>
      <c r="Q1484">
        <v>216</v>
      </c>
      <c r="R1484" s="52">
        <v>2.0260000601410869E-2</v>
      </c>
    </row>
    <row r="1485" spans="1:19">
      <c r="A1485" t="s">
        <v>28</v>
      </c>
      <c r="B1485" t="s">
        <v>412</v>
      </c>
      <c r="C1485" t="s">
        <v>440</v>
      </c>
      <c r="D1485" t="s">
        <v>330</v>
      </c>
      <c r="E1485" t="s">
        <v>81</v>
      </c>
      <c r="F1485" t="s">
        <v>82</v>
      </c>
      <c r="G1485">
        <v>17</v>
      </c>
      <c r="H1485" t="s">
        <v>334</v>
      </c>
      <c r="I1485" t="s">
        <v>312</v>
      </c>
      <c r="J1485" t="s">
        <v>316</v>
      </c>
      <c r="K1485">
        <v>15</v>
      </c>
      <c r="L1485" s="52">
        <v>8.1969998776912689E-2</v>
      </c>
      <c r="M1485" s="52">
        <v>8.4749996662139893E-2</v>
      </c>
      <c r="N1485">
        <v>79</v>
      </c>
      <c r="O1485" s="52">
        <v>0.11366999894380569</v>
      </c>
      <c r="P1485" s="52">
        <v>0.1177299991250038</v>
      </c>
      <c r="Q1485">
        <v>1178</v>
      </c>
      <c r="R1485" s="52">
        <v>0.1105000004172325</v>
      </c>
      <c r="S1485" s="52">
        <v>0.1127799972891808</v>
      </c>
    </row>
    <row r="1486" spans="1:19">
      <c r="A1486" t="s">
        <v>28</v>
      </c>
      <c r="B1486" t="s">
        <v>412</v>
      </c>
      <c r="C1486" t="s">
        <v>440</v>
      </c>
      <c r="D1486" t="s">
        <v>330</v>
      </c>
      <c r="E1486" t="s">
        <v>83</v>
      </c>
      <c r="F1486" t="s">
        <v>84</v>
      </c>
      <c r="G1486">
        <v>1</v>
      </c>
      <c r="H1486" t="s">
        <v>347</v>
      </c>
      <c r="I1486" t="s">
        <v>326</v>
      </c>
      <c r="J1486" t="s">
        <v>289</v>
      </c>
      <c r="K1486">
        <v>2</v>
      </c>
      <c r="L1486" s="52">
        <v>1.8869999796152111E-2</v>
      </c>
      <c r="N1486">
        <v>6</v>
      </c>
      <c r="O1486" s="52">
        <v>1.0019999928772449E-2</v>
      </c>
      <c r="Q1486">
        <v>78</v>
      </c>
      <c r="R1486" s="52">
        <v>7.3199998587369919E-3</v>
      </c>
    </row>
    <row r="1487" spans="1:19">
      <c r="A1487" t="s">
        <v>28</v>
      </c>
      <c r="B1487" t="s">
        <v>412</v>
      </c>
      <c r="C1487" t="s">
        <v>440</v>
      </c>
      <c r="D1487" t="s">
        <v>330</v>
      </c>
      <c r="E1487" t="s">
        <v>83</v>
      </c>
      <c r="F1487" t="s">
        <v>84</v>
      </c>
      <c r="G1487">
        <v>1</v>
      </c>
      <c r="H1487" t="s">
        <v>347</v>
      </c>
      <c r="I1487" t="s">
        <v>326</v>
      </c>
      <c r="J1487" t="s">
        <v>290</v>
      </c>
      <c r="K1487">
        <v>2</v>
      </c>
      <c r="L1487" s="52">
        <v>1.8869999796152111E-2</v>
      </c>
      <c r="N1487">
        <v>29</v>
      </c>
      <c r="O1487" s="52">
        <v>4.8409998416900628E-2</v>
      </c>
      <c r="Q1487">
        <v>542</v>
      </c>
      <c r="R1487" s="52">
        <v>5.0840001553297043E-2</v>
      </c>
    </row>
    <row r="1488" spans="1:19">
      <c r="A1488" t="s">
        <v>28</v>
      </c>
      <c r="B1488" t="s">
        <v>412</v>
      </c>
      <c r="C1488" t="s">
        <v>440</v>
      </c>
      <c r="D1488" t="s">
        <v>330</v>
      </c>
      <c r="E1488" t="s">
        <v>83</v>
      </c>
      <c r="F1488" s="1" t="s">
        <v>84</v>
      </c>
      <c r="G1488" s="1">
        <v>1</v>
      </c>
      <c r="H1488" s="1" t="s">
        <v>347</v>
      </c>
      <c r="I1488" t="s">
        <v>326</v>
      </c>
      <c r="J1488" t="s">
        <v>291</v>
      </c>
      <c r="K1488">
        <v>11</v>
      </c>
      <c r="L1488" s="52">
        <v>0.1037700027227402</v>
      </c>
      <c r="N1488">
        <v>64</v>
      </c>
      <c r="O1488" s="52">
        <v>0.1068399995565414</v>
      </c>
      <c r="Q1488">
        <v>1332</v>
      </c>
      <c r="R1488" s="52">
        <v>0.124940000474453</v>
      </c>
    </row>
    <row r="1489" spans="1:19">
      <c r="A1489" t="s">
        <v>28</v>
      </c>
      <c r="B1489" t="s">
        <v>412</v>
      </c>
      <c r="C1489" t="s">
        <v>440</v>
      </c>
      <c r="D1489" t="s">
        <v>330</v>
      </c>
      <c r="E1489" t="s">
        <v>83</v>
      </c>
      <c r="F1489" t="s">
        <v>84</v>
      </c>
      <c r="G1489">
        <v>1</v>
      </c>
      <c r="H1489" t="s">
        <v>347</v>
      </c>
      <c r="I1489" t="s">
        <v>326</v>
      </c>
      <c r="J1489" t="s">
        <v>292</v>
      </c>
      <c r="K1489">
        <v>18</v>
      </c>
      <c r="L1489" s="52">
        <v>0.16980999708175659</v>
      </c>
      <c r="N1489">
        <v>114</v>
      </c>
      <c r="O1489" s="52">
        <v>0.19032000005245209</v>
      </c>
      <c r="Q1489">
        <v>2022</v>
      </c>
      <c r="R1489" s="52">
        <v>0.18965999782085419</v>
      </c>
    </row>
    <row r="1490" spans="1:19">
      <c r="A1490" t="s">
        <v>28</v>
      </c>
      <c r="B1490" t="s">
        <v>412</v>
      </c>
      <c r="C1490" t="s">
        <v>440</v>
      </c>
      <c r="D1490" t="s">
        <v>330</v>
      </c>
      <c r="E1490" t="s">
        <v>83</v>
      </c>
      <c r="F1490" t="s">
        <v>84</v>
      </c>
      <c r="G1490">
        <v>1</v>
      </c>
      <c r="H1490" t="s">
        <v>347</v>
      </c>
      <c r="I1490" t="s">
        <v>326</v>
      </c>
      <c r="J1490" t="s">
        <v>293</v>
      </c>
      <c r="K1490">
        <v>19</v>
      </c>
      <c r="L1490" s="52">
        <v>0.17925000190734861</v>
      </c>
      <c r="N1490">
        <v>104</v>
      </c>
      <c r="O1490" s="52">
        <v>0.1736200004816055</v>
      </c>
      <c r="Q1490">
        <v>1958</v>
      </c>
      <c r="R1490" s="52">
        <v>0.18366000056266779</v>
      </c>
    </row>
    <row r="1491" spans="1:19">
      <c r="A1491" t="s">
        <v>28</v>
      </c>
      <c r="B1491" t="s">
        <v>412</v>
      </c>
      <c r="C1491" t="s">
        <v>440</v>
      </c>
      <c r="D1491" t="s">
        <v>330</v>
      </c>
      <c r="E1491" t="s">
        <v>83</v>
      </c>
      <c r="F1491" t="s">
        <v>84</v>
      </c>
      <c r="G1491">
        <v>1</v>
      </c>
      <c r="H1491" t="s">
        <v>347</v>
      </c>
      <c r="I1491" t="s">
        <v>326</v>
      </c>
      <c r="J1491" t="s">
        <v>294</v>
      </c>
      <c r="K1491">
        <v>22</v>
      </c>
      <c r="L1491" s="52">
        <v>0.20755000412464139</v>
      </c>
      <c r="N1491">
        <v>153</v>
      </c>
      <c r="O1491" s="52">
        <v>0.25543001294136047</v>
      </c>
      <c r="Q1491">
        <v>2528</v>
      </c>
      <c r="R1491" s="52">
        <v>0.2371300011873245</v>
      </c>
    </row>
    <row r="1492" spans="1:19">
      <c r="A1492" t="s">
        <v>28</v>
      </c>
      <c r="B1492" t="s">
        <v>412</v>
      </c>
      <c r="C1492" t="s">
        <v>440</v>
      </c>
      <c r="D1492" t="s">
        <v>330</v>
      </c>
      <c r="E1492" t="s">
        <v>83</v>
      </c>
      <c r="F1492" t="s">
        <v>84</v>
      </c>
      <c r="G1492">
        <v>1</v>
      </c>
      <c r="H1492" t="s">
        <v>347</v>
      </c>
      <c r="I1492" t="s">
        <v>326</v>
      </c>
      <c r="J1492" t="s">
        <v>295</v>
      </c>
      <c r="K1492">
        <v>32</v>
      </c>
      <c r="L1492" s="52">
        <v>0.30188998579978937</v>
      </c>
      <c r="N1492">
        <v>129</v>
      </c>
      <c r="O1492" s="52">
        <v>0.21536000072956091</v>
      </c>
      <c r="Q1492">
        <v>2201</v>
      </c>
      <c r="R1492" s="52">
        <v>0.20645000040531161</v>
      </c>
    </row>
    <row r="1493" spans="1:19">
      <c r="A1493" t="s">
        <v>28</v>
      </c>
      <c r="B1493" t="s">
        <v>412</v>
      </c>
      <c r="C1493" t="s">
        <v>440</v>
      </c>
      <c r="D1493" t="s">
        <v>330</v>
      </c>
      <c r="E1493" t="s">
        <v>83</v>
      </c>
      <c r="F1493" t="s">
        <v>84</v>
      </c>
      <c r="G1493">
        <v>1</v>
      </c>
      <c r="H1493" t="s">
        <v>347</v>
      </c>
      <c r="I1493" t="s">
        <v>359</v>
      </c>
      <c r="J1493" t="s">
        <v>14</v>
      </c>
      <c r="K1493">
        <v>81</v>
      </c>
      <c r="L1493" s="52">
        <v>0.76415002346038818</v>
      </c>
      <c r="M1493" s="52">
        <v>0.79412001371383667</v>
      </c>
      <c r="N1493">
        <v>423</v>
      </c>
      <c r="O1493" s="52">
        <v>0.70617997646331787</v>
      </c>
      <c r="P1493" s="52">
        <v>0.71816998720169067</v>
      </c>
      <c r="Q1493">
        <v>7648</v>
      </c>
      <c r="R1493" s="52">
        <v>0.71737998723983765</v>
      </c>
      <c r="S1493" s="52">
        <v>0.73221999406814575</v>
      </c>
    </row>
    <row r="1494" spans="1:19">
      <c r="A1494" t="s">
        <v>28</v>
      </c>
      <c r="B1494" t="s">
        <v>412</v>
      </c>
      <c r="C1494" t="s">
        <v>440</v>
      </c>
      <c r="D1494" t="s">
        <v>330</v>
      </c>
      <c r="E1494" t="s">
        <v>83</v>
      </c>
      <c r="F1494" t="s">
        <v>84</v>
      </c>
      <c r="G1494">
        <v>1</v>
      </c>
      <c r="H1494" t="s">
        <v>347</v>
      </c>
      <c r="I1494" t="s">
        <v>359</v>
      </c>
      <c r="J1494" t="s">
        <v>15</v>
      </c>
      <c r="K1494">
        <v>16</v>
      </c>
      <c r="L1494" s="52">
        <v>0.1509400010108948</v>
      </c>
      <c r="M1494" s="52">
        <v>0.15685999393463129</v>
      </c>
      <c r="N1494">
        <v>91</v>
      </c>
      <c r="O1494" s="52">
        <v>0.15192000567913061</v>
      </c>
      <c r="P1494" s="52">
        <v>0.15449999272823331</v>
      </c>
      <c r="Q1494">
        <v>1582</v>
      </c>
      <c r="R1494" s="52">
        <v>0.14838999509811401</v>
      </c>
      <c r="S1494" s="52">
        <v>0.1514600068330765</v>
      </c>
    </row>
    <row r="1495" spans="1:19">
      <c r="A1495" t="s">
        <v>28</v>
      </c>
      <c r="B1495" t="s">
        <v>412</v>
      </c>
      <c r="C1495" t="s">
        <v>440</v>
      </c>
      <c r="D1495" t="s">
        <v>330</v>
      </c>
      <c r="E1495" t="s">
        <v>83</v>
      </c>
      <c r="F1495" t="s">
        <v>84</v>
      </c>
      <c r="G1495">
        <v>1</v>
      </c>
      <c r="H1495" t="s">
        <v>347</v>
      </c>
      <c r="I1495" t="s">
        <v>359</v>
      </c>
      <c r="J1495" t="s">
        <v>317</v>
      </c>
      <c r="K1495">
        <v>5</v>
      </c>
      <c r="L1495" s="52">
        <v>4.7169998288154602E-2</v>
      </c>
      <c r="M1495" s="52">
        <v>4.9019999802112579E-2</v>
      </c>
      <c r="N1495">
        <v>75</v>
      </c>
      <c r="O1495" s="52">
        <v>0.1252100020647049</v>
      </c>
      <c r="P1495" s="52">
        <v>0.12733000516891479</v>
      </c>
      <c r="Q1495">
        <v>1215</v>
      </c>
      <c r="R1495" s="52">
        <v>0.1139699965715408</v>
      </c>
      <c r="S1495" s="52">
        <v>0.1163199990987778</v>
      </c>
    </row>
    <row r="1496" spans="1:19">
      <c r="A1496" t="s">
        <v>28</v>
      </c>
      <c r="B1496" t="s">
        <v>412</v>
      </c>
      <c r="C1496" t="s">
        <v>440</v>
      </c>
      <c r="D1496" t="s">
        <v>330</v>
      </c>
      <c r="E1496" t="s">
        <v>83</v>
      </c>
      <c r="F1496" t="s">
        <v>84</v>
      </c>
      <c r="G1496">
        <v>1</v>
      </c>
      <c r="H1496" t="s">
        <v>347</v>
      </c>
      <c r="I1496" t="s">
        <v>359</v>
      </c>
      <c r="J1496" t="s">
        <v>270</v>
      </c>
      <c r="K1496">
        <v>4</v>
      </c>
      <c r="L1496" s="52">
        <v>3.773999959230423E-2</v>
      </c>
      <c r="N1496">
        <v>10</v>
      </c>
      <c r="O1496" s="52">
        <v>1.6690000891685489E-2</v>
      </c>
      <c r="Q1496">
        <v>216</v>
      </c>
      <c r="R1496" s="52">
        <v>2.0260000601410869E-2</v>
      </c>
    </row>
    <row r="1497" spans="1:19">
      <c r="A1497" t="s">
        <v>28</v>
      </c>
      <c r="B1497" t="s">
        <v>412</v>
      </c>
      <c r="C1497" t="s">
        <v>440</v>
      </c>
      <c r="D1497" t="s">
        <v>330</v>
      </c>
      <c r="E1497" t="s">
        <v>83</v>
      </c>
      <c r="F1497" t="s">
        <v>84</v>
      </c>
      <c r="G1497">
        <v>1</v>
      </c>
      <c r="H1497" t="s">
        <v>347</v>
      </c>
      <c r="I1497" t="s">
        <v>325</v>
      </c>
      <c r="J1497" t="s">
        <v>302</v>
      </c>
      <c r="K1497">
        <v>38</v>
      </c>
      <c r="L1497" s="52">
        <v>0.358489990234375</v>
      </c>
      <c r="N1497">
        <v>209</v>
      </c>
      <c r="O1497" s="52">
        <v>0.34891000390052801</v>
      </c>
      <c r="Q1497">
        <v>3494</v>
      </c>
      <c r="R1497" s="52">
        <v>0.32774001359939581</v>
      </c>
    </row>
    <row r="1498" spans="1:19">
      <c r="A1498" t="s">
        <v>28</v>
      </c>
      <c r="B1498" t="s">
        <v>412</v>
      </c>
      <c r="C1498" t="s">
        <v>440</v>
      </c>
      <c r="D1498" t="s">
        <v>330</v>
      </c>
      <c r="E1498" t="s">
        <v>83</v>
      </c>
      <c r="F1498" t="s">
        <v>84</v>
      </c>
      <c r="G1498">
        <v>1</v>
      </c>
      <c r="H1498" t="s">
        <v>347</v>
      </c>
      <c r="I1498" t="s">
        <v>325</v>
      </c>
      <c r="J1498" t="s">
        <v>303</v>
      </c>
      <c r="K1498">
        <v>32</v>
      </c>
      <c r="L1498" s="52">
        <v>0.30188998579978937</v>
      </c>
      <c r="N1498">
        <v>194</v>
      </c>
      <c r="O1498" s="52">
        <v>0.32387000322341919</v>
      </c>
      <c r="Q1498">
        <v>3387</v>
      </c>
      <c r="R1498" s="52">
        <v>0.31769999861717219</v>
      </c>
    </row>
    <row r="1499" spans="1:19">
      <c r="A1499" t="s">
        <v>28</v>
      </c>
      <c r="B1499" t="s">
        <v>412</v>
      </c>
      <c r="C1499" t="s">
        <v>440</v>
      </c>
      <c r="D1499" t="s">
        <v>330</v>
      </c>
      <c r="E1499" t="s">
        <v>83</v>
      </c>
      <c r="F1499" t="s">
        <v>84</v>
      </c>
      <c r="G1499">
        <v>1</v>
      </c>
      <c r="H1499" t="s">
        <v>347</v>
      </c>
      <c r="I1499" t="s">
        <v>325</v>
      </c>
      <c r="J1499" t="s">
        <v>304</v>
      </c>
      <c r="K1499">
        <v>36</v>
      </c>
      <c r="L1499" s="52">
        <v>0.33961999416351318</v>
      </c>
      <c r="N1499">
        <v>196</v>
      </c>
      <c r="O1499" s="52">
        <v>0.32721000909805298</v>
      </c>
      <c r="Q1499">
        <v>3780</v>
      </c>
      <c r="R1499" s="52">
        <v>0.35455998778343201</v>
      </c>
    </row>
    <row r="1500" spans="1:19">
      <c r="A1500" t="s">
        <v>28</v>
      </c>
      <c r="B1500" t="s">
        <v>412</v>
      </c>
      <c r="C1500" t="s">
        <v>440</v>
      </c>
      <c r="D1500" t="s">
        <v>330</v>
      </c>
      <c r="E1500" t="s">
        <v>83</v>
      </c>
      <c r="F1500" t="s">
        <v>84</v>
      </c>
      <c r="G1500">
        <v>1</v>
      </c>
      <c r="H1500" t="s">
        <v>347</v>
      </c>
      <c r="I1500" t="s">
        <v>349</v>
      </c>
      <c r="J1500" t="s">
        <v>350</v>
      </c>
      <c r="K1500">
        <v>19</v>
      </c>
      <c r="L1500" s="52">
        <v>0.17925000190734861</v>
      </c>
      <c r="M1500" s="52">
        <v>0.2209299951791763</v>
      </c>
      <c r="N1500">
        <v>63</v>
      </c>
      <c r="O1500" s="52">
        <v>0.1051800027489662</v>
      </c>
      <c r="P1500" s="52">
        <v>0.13124999403953549</v>
      </c>
      <c r="Q1500">
        <v>745</v>
      </c>
      <c r="R1500" s="52">
        <v>6.9880001246929169E-2</v>
      </c>
      <c r="S1500" s="52">
        <v>8.060000091791153E-2</v>
      </c>
    </row>
    <row r="1501" spans="1:19">
      <c r="A1501" t="s">
        <v>28</v>
      </c>
      <c r="B1501" t="s">
        <v>412</v>
      </c>
      <c r="C1501" t="s">
        <v>440</v>
      </c>
      <c r="D1501" t="s">
        <v>330</v>
      </c>
      <c r="E1501" t="s">
        <v>83</v>
      </c>
      <c r="F1501" t="s">
        <v>84</v>
      </c>
      <c r="G1501">
        <v>1</v>
      </c>
      <c r="H1501" t="s">
        <v>347</v>
      </c>
      <c r="I1501" t="s">
        <v>349</v>
      </c>
      <c r="J1501" t="s">
        <v>351</v>
      </c>
      <c r="K1501">
        <v>45</v>
      </c>
      <c r="L1501" s="52">
        <v>0.42452999949455261</v>
      </c>
      <c r="M1501" s="52">
        <v>0.52325999736785889</v>
      </c>
      <c r="N1501">
        <v>288</v>
      </c>
      <c r="O1501" s="52">
        <v>0.48080000281333918</v>
      </c>
      <c r="P1501" s="52">
        <v>0.60000002384185791</v>
      </c>
      <c r="Q1501">
        <v>5882</v>
      </c>
      <c r="R1501" s="52">
        <v>0.55172997713088989</v>
      </c>
      <c r="S1501" s="52">
        <v>0.63637000322341919</v>
      </c>
    </row>
    <row r="1502" spans="1:19">
      <c r="A1502" t="s">
        <v>28</v>
      </c>
      <c r="B1502" t="s">
        <v>412</v>
      </c>
      <c r="C1502" t="s">
        <v>440</v>
      </c>
      <c r="D1502" t="s">
        <v>330</v>
      </c>
      <c r="E1502" t="s">
        <v>83</v>
      </c>
      <c r="F1502" t="s">
        <v>84</v>
      </c>
      <c r="G1502">
        <v>1</v>
      </c>
      <c r="H1502" t="s">
        <v>347</v>
      </c>
      <c r="I1502" t="s">
        <v>349</v>
      </c>
      <c r="J1502" t="s">
        <v>352</v>
      </c>
      <c r="K1502">
        <v>0</v>
      </c>
      <c r="L1502" s="52">
        <v>0</v>
      </c>
      <c r="M1502" s="52">
        <v>0</v>
      </c>
      <c r="N1502">
        <v>2</v>
      </c>
      <c r="O1502" s="52">
        <v>3.3400000538676981E-3</v>
      </c>
      <c r="P1502" s="52">
        <v>4.1700000874698162E-3</v>
      </c>
      <c r="Q1502">
        <v>19</v>
      </c>
      <c r="R1502" s="52">
        <v>1.780000049620867E-3</v>
      </c>
      <c r="S1502" s="52">
        <v>2.0600000862032179E-3</v>
      </c>
    </row>
    <row r="1503" spans="1:19">
      <c r="A1503" t="s">
        <v>28</v>
      </c>
      <c r="B1503" t="s">
        <v>412</v>
      </c>
      <c r="C1503" t="s">
        <v>440</v>
      </c>
      <c r="D1503" t="s">
        <v>330</v>
      </c>
      <c r="E1503" t="s">
        <v>83</v>
      </c>
      <c r="F1503" t="s">
        <v>84</v>
      </c>
      <c r="G1503">
        <v>1</v>
      </c>
      <c r="H1503" t="s">
        <v>347</v>
      </c>
      <c r="I1503" t="s">
        <v>349</v>
      </c>
      <c r="J1503" t="s">
        <v>353</v>
      </c>
      <c r="K1503">
        <v>22</v>
      </c>
      <c r="L1503" s="52">
        <v>0.20755000412464139</v>
      </c>
      <c r="M1503" s="52">
        <v>0.25580999255180359</v>
      </c>
      <c r="N1503">
        <v>127</v>
      </c>
      <c r="O1503" s="52">
        <v>0.21201999485492709</v>
      </c>
      <c r="P1503" s="52">
        <v>0.26458001136779791</v>
      </c>
      <c r="Q1503">
        <v>2597</v>
      </c>
      <c r="R1503" s="52">
        <v>0.24359999597072601</v>
      </c>
      <c r="S1503" s="52">
        <v>0.2809700071811676</v>
      </c>
    </row>
    <row r="1504" spans="1:19">
      <c r="A1504" t="s">
        <v>28</v>
      </c>
      <c r="B1504" t="s">
        <v>412</v>
      </c>
      <c r="C1504" t="s">
        <v>440</v>
      </c>
      <c r="D1504" t="s">
        <v>330</v>
      </c>
      <c r="E1504" t="s">
        <v>83</v>
      </c>
      <c r="F1504" t="s">
        <v>84</v>
      </c>
      <c r="G1504">
        <v>1</v>
      </c>
      <c r="H1504" t="s">
        <v>347</v>
      </c>
      <c r="I1504" t="s">
        <v>349</v>
      </c>
      <c r="J1504" t="s">
        <v>355</v>
      </c>
      <c r="K1504">
        <v>20</v>
      </c>
      <c r="L1504" s="52">
        <v>0.18867999315261841</v>
      </c>
      <c r="N1504">
        <v>119</v>
      </c>
      <c r="O1504" s="52">
        <v>0.19866000115871429</v>
      </c>
      <c r="Q1504">
        <v>1418</v>
      </c>
      <c r="R1504" s="52">
        <v>0.13300999999046331</v>
      </c>
    </row>
    <row r="1505" spans="1:19">
      <c r="A1505" t="s">
        <v>28</v>
      </c>
      <c r="B1505" t="s">
        <v>412</v>
      </c>
      <c r="C1505" t="s">
        <v>440</v>
      </c>
      <c r="D1505" t="s">
        <v>330</v>
      </c>
      <c r="E1505" t="s">
        <v>83</v>
      </c>
      <c r="F1505" t="s">
        <v>84</v>
      </c>
      <c r="G1505">
        <v>1</v>
      </c>
      <c r="H1505" t="s">
        <v>347</v>
      </c>
      <c r="I1505" t="s">
        <v>734</v>
      </c>
      <c r="J1505" t="s">
        <v>299</v>
      </c>
      <c r="K1505">
        <v>2</v>
      </c>
      <c r="L1505" s="52">
        <v>1.8869999796152111E-2</v>
      </c>
      <c r="M1505" s="52">
        <v>1.9419999793171879E-2</v>
      </c>
      <c r="N1505">
        <v>2</v>
      </c>
      <c r="O1505" s="52">
        <v>3.3400000538676981E-3</v>
      </c>
      <c r="P1505" s="52">
        <v>3.5000001080334191E-3</v>
      </c>
      <c r="Q1505">
        <v>463</v>
      </c>
      <c r="R1505" s="52">
        <v>4.343000054359436E-2</v>
      </c>
      <c r="S1505" s="52">
        <v>4.6239998191595078E-2</v>
      </c>
    </row>
    <row r="1506" spans="1:19">
      <c r="A1506" t="s">
        <v>28</v>
      </c>
      <c r="B1506" t="s">
        <v>412</v>
      </c>
      <c r="C1506" t="s">
        <v>440</v>
      </c>
      <c r="D1506" t="s">
        <v>330</v>
      </c>
      <c r="E1506" t="s">
        <v>83</v>
      </c>
      <c r="F1506" t="s">
        <v>84</v>
      </c>
      <c r="G1506">
        <v>1</v>
      </c>
      <c r="H1506" t="s">
        <v>347</v>
      </c>
      <c r="I1506" t="s">
        <v>734</v>
      </c>
      <c r="J1506" t="s">
        <v>300</v>
      </c>
      <c r="K1506">
        <v>0</v>
      </c>
      <c r="L1506" s="52">
        <v>0</v>
      </c>
      <c r="M1506" s="52">
        <v>0</v>
      </c>
      <c r="N1506">
        <v>2</v>
      </c>
      <c r="O1506" s="52">
        <v>3.3400000538676981E-3</v>
      </c>
      <c r="P1506" s="52">
        <v>3.5000001080334191E-3</v>
      </c>
      <c r="Q1506">
        <v>331</v>
      </c>
      <c r="R1506" s="52">
        <v>3.1050000339746479E-2</v>
      </c>
      <c r="S1506" s="52">
        <v>3.3059999346733093E-2</v>
      </c>
    </row>
    <row r="1507" spans="1:19">
      <c r="A1507" t="s">
        <v>28</v>
      </c>
      <c r="B1507" t="s">
        <v>412</v>
      </c>
      <c r="C1507" t="s">
        <v>440</v>
      </c>
      <c r="D1507" t="s">
        <v>330</v>
      </c>
      <c r="E1507" t="s">
        <v>83</v>
      </c>
      <c r="F1507" t="s">
        <v>84</v>
      </c>
      <c r="G1507">
        <v>1</v>
      </c>
      <c r="H1507" t="s">
        <v>347</v>
      </c>
      <c r="I1507" t="s">
        <v>734</v>
      </c>
      <c r="J1507" t="s">
        <v>269</v>
      </c>
      <c r="K1507">
        <v>2</v>
      </c>
      <c r="L1507" s="52">
        <v>1.8869999796152111E-2</v>
      </c>
      <c r="M1507" s="52">
        <v>1.9419999793171879E-2</v>
      </c>
      <c r="N1507">
        <v>2</v>
      </c>
      <c r="O1507" s="52">
        <v>3.3400000538676981E-3</v>
      </c>
      <c r="P1507" s="52">
        <v>3.5000001080334191E-3</v>
      </c>
      <c r="Q1507">
        <v>91</v>
      </c>
      <c r="R1507" s="52">
        <v>8.5399998351931572E-3</v>
      </c>
      <c r="S1507" s="52">
        <v>9.089999832212925E-3</v>
      </c>
    </row>
    <row r="1508" spans="1:19">
      <c r="A1508" t="s">
        <v>28</v>
      </c>
      <c r="B1508" t="s">
        <v>412</v>
      </c>
      <c r="C1508" t="s">
        <v>440</v>
      </c>
      <c r="D1508" t="s">
        <v>330</v>
      </c>
      <c r="E1508" t="s">
        <v>83</v>
      </c>
      <c r="F1508" t="s">
        <v>84</v>
      </c>
      <c r="G1508">
        <v>1</v>
      </c>
      <c r="H1508" t="s">
        <v>347</v>
      </c>
      <c r="I1508" t="s">
        <v>734</v>
      </c>
      <c r="J1508" t="s">
        <v>301</v>
      </c>
      <c r="K1508">
        <v>2</v>
      </c>
      <c r="L1508" s="52">
        <v>1.8869999796152111E-2</v>
      </c>
      <c r="M1508" s="52">
        <v>1.9419999793171879E-2</v>
      </c>
      <c r="N1508">
        <v>5</v>
      </c>
      <c r="O1508" s="52">
        <v>8.3499997854232788E-3</v>
      </c>
      <c r="P1508" s="52">
        <v>8.7400004267692566E-3</v>
      </c>
      <c r="Q1508">
        <v>215</v>
      </c>
      <c r="R1508" s="52">
        <v>2.0169999450445179E-2</v>
      </c>
      <c r="S1508" s="52">
        <v>2.1469999104738239E-2</v>
      </c>
    </row>
    <row r="1509" spans="1:19">
      <c r="A1509" t="s">
        <v>28</v>
      </c>
      <c r="B1509" t="s">
        <v>412</v>
      </c>
      <c r="C1509" t="s">
        <v>440</v>
      </c>
      <c r="D1509" t="s">
        <v>330</v>
      </c>
      <c r="E1509" t="s">
        <v>83</v>
      </c>
      <c r="F1509" t="s">
        <v>84</v>
      </c>
      <c r="G1509">
        <v>1</v>
      </c>
      <c r="H1509" t="s">
        <v>347</v>
      </c>
      <c r="I1509" t="s">
        <v>734</v>
      </c>
      <c r="J1509" t="s">
        <v>270</v>
      </c>
      <c r="K1509">
        <v>3</v>
      </c>
      <c r="L1509" s="52">
        <v>2.830000035464764E-2</v>
      </c>
      <c r="N1509">
        <v>27</v>
      </c>
      <c r="O1509" s="52">
        <v>4.5079998672008507E-2</v>
      </c>
      <c r="Q1509">
        <v>648</v>
      </c>
      <c r="R1509" s="52">
        <v>6.0779999941587448E-2</v>
      </c>
    </row>
    <row r="1510" spans="1:19">
      <c r="A1510" t="s">
        <v>28</v>
      </c>
      <c r="B1510" t="s">
        <v>412</v>
      </c>
      <c r="C1510" t="s">
        <v>440</v>
      </c>
      <c r="D1510" t="s">
        <v>330</v>
      </c>
      <c r="E1510" t="s">
        <v>83</v>
      </c>
      <c r="F1510" t="s">
        <v>84</v>
      </c>
      <c r="G1510">
        <v>1</v>
      </c>
      <c r="H1510" t="s">
        <v>347</v>
      </c>
      <c r="I1510" t="s">
        <v>734</v>
      </c>
      <c r="J1510" t="s">
        <v>268</v>
      </c>
      <c r="K1510">
        <v>97</v>
      </c>
      <c r="L1510" s="52">
        <v>0.91509002447128296</v>
      </c>
      <c r="M1510" s="52">
        <v>0.94174998998641968</v>
      </c>
      <c r="N1510">
        <v>561</v>
      </c>
      <c r="O1510" s="52">
        <v>0.93655997514724731</v>
      </c>
      <c r="P1510" s="52">
        <v>0.98076999187469482</v>
      </c>
      <c r="Q1510">
        <v>8913</v>
      </c>
      <c r="R1510" s="52">
        <v>0.83604001998901367</v>
      </c>
      <c r="S1510" s="52">
        <v>0.89013999700546265</v>
      </c>
    </row>
    <row r="1511" spans="1:19">
      <c r="A1511" t="s">
        <v>28</v>
      </c>
      <c r="B1511" t="s">
        <v>412</v>
      </c>
      <c r="C1511" t="s">
        <v>440</v>
      </c>
      <c r="D1511" t="s">
        <v>330</v>
      </c>
      <c r="E1511" t="s">
        <v>83</v>
      </c>
      <c r="F1511" t="s">
        <v>84</v>
      </c>
      <c r="G1511">
        <v>1</v>
      </c>
      <c r="H1511" t="s">
        <v>347</v>
      </c>
      <c r="I1511" t="s">
        <v>735</v>
      </c>
      <c r="J1511" t="s">
        <v>270</v>
      </c>
      <c r="K1511">
        <v>106</v>
      </c>
      <c r="L1511" s="52">
        <v>1</v>
      </c>
      <c r="N1511">
        <v>599</v>
      </c>
      <c r="O1511" s="52">
        <v>1</v>
      </c>
      <c r="Q1511">
        <v>10661</v>
      </c>
      <c r="R1511" s="52">
        <v>1</v>
      </c>
    </row>
    <row r="1512" spans="1:19">
      <c r="A1512" t="s">
        <v>28</v>
      </c>
      <c r="B1512" t="s">
        <v>412</v>
      </c>
      <c r="C1512" t="s">
        <v>440</v>
      </c>
      <c r="D1512" t="s">
        <v>330</v>
      </c>
      <c r="E1512" t="s">
        <v>83</v>
      </c>
      <c r="F1512" t="s">
        <v>84</v>
      </c>
      <c r="G1512">
        <v>1</v>
      </c>
      <c r="H1512" t="s">
        <v>347</v>
      </c>
      <c r="I1512" t="s">
        <v>319</v>
      </c>
      <c r="J1512" t="s">
        <v>324</v>
      </c>
      <c r="K1512">
        <v>20</v>
      </c>
      <c r="L1512" s="52">
        <v>0.18867999315261841</v>
      </c>
      <c r="N1512">
        <v>119</v>
      </c>
      <c r="O1512" s="52">
        <v>0.19866000115871429</v>
      </c>
      <c r="Q1512">
        <v>1418</v>
      </c>
      <c r="R1512" s="52">
        <v>0.13300999999046331</v>
      </c>
    </row>
    <row r="1513" spans="1:19">
      <c r="A1513" t="s">
        <v>28</v>
      </c>
      <c r="B1513" t="s">
        <v>412</v>
      </c>
      <c r="C1513" t="s">
        <v>440</v>
      </c>
      <c r="D1513" t="s">
        <v>330</v>
      </c>
      <c r="E1513" t="s">
        <v>83</v>
      </c>
      <c r="F1513" t="s">
        <v>84</v>
      </c>
      <c r="G1513">
        <v>1</v>
      </c>
      <c r="H1513" t="s">
        <v>347</v>
      </c>
      <c r="I1513" t="s">
        <v>319</v>
      </c>
      <c r="J1513" t="s">
        <v>320</v>
      </c>
      <c r="K1513">
        <v>0</v>
      </c>
      <c r="L1513" s="52">
        <v>0</v>
      </c>
      <c r="M1513" s="52">
        <v>0</v>
      </c>
      <c r="N1513">
        <v>2</v>
      </c>
      <c r="O1513" s="52">
        <v>3.3400000538676981E-3</v>
      </c>
      <c r="P1513" s="52">
        <v>4.1700000874698162E-3</v>
      </c>
      <c r="Q1513">
        <v>19</v>
      </c>
      <c r="R1513" s="52">
        <v>1.780000049620867E-3</v>
      </c>
      <c r="S1513" s="52">
        <v>2.0600000862032179E-3</v>
      </c>
    </row>
    <row r="1514" spans="1:19">
      <c r="A1514" t="s">
        <v>28</v>
      </c>
      <c r="B1514" t="s">
        <v>412</v>
      </c>
      <c r="C1514" t="s">
        <v>440</v>
      </c>
      <c r="D1514" t="s">
        <v>330</v>
      </c>
      <c r="E1514" t="s">
        <v>83</v>
      </c>
      <c r="F1514" t="s">
        <v>84</v>
      </c>
      <c r="G1514">
        <v>1</v>
      </c>
      <c r="H1514" t="s">
        <v>347</v>
      </c>
      <c r="I1514" t="s">
        <v>319</v>
      </c>
      <c r="J1514" t="s">
        <v>321</v>
      </c>
      <c r="K1514">
        <v>5</v>
      </c>
      <c r="L1514" s="52">
        <v>4.7169998288154602E-2</v>
      </c>
      <c r="M1514" s="52">
        <v>5.8139998465776437E-2</v>
      </c>
      <c r="N1514">
        <v>22</v>
      </c>
      <c r="O1514" s="52">
        <v>3.6729998886585243E-2</v>
      </c>
      <c r="P1514" s="52">
        <v>4.5830000191926963E-2</v>
      </c>
      <c r="Q1514">
        <v>380</v>
      </c>
      <c r="R1514" s="52">
        <v>3.564000129699707E-2</v>
      </c>
      <c r="S1514" s="52">
        <v>4.1110001504421227E-2</v>
      </c>
    </row>
    <row r="1515" spans="1:19">
      <c r="A1515" t="s">
        <v>28</v>
      </c>
      <c r="B1515" t="s">
        <v>412</v>
      </c>
      <c r="C1515" t="s">
        <v>440</v>
      </c>
      <c r="D1515" t="s">
        <v>330</v>
      </c>
      <c r="E1515" t="s">
        <v>83</v>
      </c>
      <c r="F1515" t="s">
        <v>84</v>
      </c>
      <c r="G1515">
        <v>1</v>
      </c>
      <c r="H1515" t="s">
        <v>347</v>
      </c>
      <c r="I1515" t="s">
        <v>319</v>
      </c>
      <c r="J1515" t="s">
        <v>322</v>
      </c>
      <c r="K1515">
        <v>14</v>
      </c>
      <c r="L1515" s="52">
        <v>0.132080003619194</v>
      </c>
      <c r="M1515" s="52">
        <v>0.16279000043869021</v>
      </c>
      <c r="N1515">
        <v>73</v>
      </c>
      <c r="O1515" s="52">
        <v>0.1218700036406517</v>
      </c>
      <c r="P1515" s="52">
        <v>0.1520799994468689</v>
      </c>
      <c r="Q1515">
        <v>1643</v>
      </c>
      <c r="R1515" s="52">
        <v>0.15410999953746801</v>
      </c>
      <c r="S1515" s="52">
        <v>0.17776000499725339</v>
      </c>
    </row>
    <row r="1516" spans="1:19">
      <c r="A1516" t="s">
        <v>28</v>
      </c>
      <c r="B1516" t="s">
        <v>412</v>
      </c>
      <c r="C1516" t="s">
        <v>440</v>
      </c>
      <c r="D1516" t="s">
        <v>330</v>
      </c>
      <c r="E1516" t="s">
        <v>83</v>
      </c>
      <c r="F1516" t="s">
        <v>84</v>
      </c>
      <c r="G1516">
        <v>1</v>
      </c>
      <c r="H1516" t="s">
        <v>347</v>
      </c>
      <c r="I1516" t="s">
        <v>319</v>
      </c>
      <c r="J1516" t="s">
        <v>323</v>
      </c>
      <c r="K1516">
        <v>22</v>
      </c>
      <c r="L1516" s="52">
        <v>0.20755000412464139</v>
      </c>
      <c r="M1516" s="52">
        <v>0.25580999255180359</v>
      </c>
      <c r="N1516">
        <v>95</v>
      </c>
      <c r="O1516" s="52">
        <v>0.15860000252723691</v>
      </c>
      <c r="P1516" s="52">
        <v>0.1979199945926666</v>
      </c>
      <c r="Q1516">
        <v>1319</v>
      </c>
      <c r="R1516" s="52">
        <v>0.1237199977040291</v>
      </c>
      <c r="S1516" s="52">
        <v>0.14270000159740451</v>
      </c>
    </row>
    <row r="1517" spans="1:19">
      <c r="A1517" t="s">
        <v>28</v>
      </c>
      <c r="B1517" t="s">
        <v>412</v>
      </c>
      <c r="C1517" t="s">
        <v>440</v>
      </c>
      <c r="D1517" t="s">
        <v>330</v>
      </c>
      <c r="E1517" t="s">
        <v>83</v>
      </c>
      <c r="F1517" t="s">
        <v>84</v>
      </c>
      <c r="G1517">
        <v>1</v>
      </c>
      <c r="H1517" t="s">
        <v>347</v>
      </c>
      <c r="I1517" t="s">
        <v>319</v>
      </c>
      <c r="J1517" t="s">
        <v>354</v>
      </c>
      <c r="K1517">
        <v>45</v>
      </c>
      <c r="L1517" s="52">
        <v>0.42452999949455261</v>
      </c>
      <c r="M1517" s="52">
        <v>0.52325999736785889</v>
      </c>
      <c r="N1517">
        <v>288</v>
      </c>
      <c r="O1517" s="52">
        <v>0.48080000281333918</v>
      </c>
      <c r="P1517" s="52">
        <v>0.60000002384185791</v>
      </c>
      <c r="Q1517">
        <v>5882</v>
      </c>
      <c r="R1517" s="52">
        <v>0.55172997713088989</v>
      </c>
      <c r="S1517" s="52">
        <v>0.63637000322341919</v>
      </c>
    </row>
    <row r="1518" spans="1:19">
      <c r="A1518" t="s">
        <v>28</v>
      </c>
      <c r="B1518" t="s">
        <v>412</v>
      </c>
      <c r="C1518" t="s">
        <v>440</v>
      </c>
      <c r="D1518" t="s">
        <v>330</v>
      </c>
      <c r="E1518" t="s">
        <v>83</v>
      </c>
      <c r="F1518" t="s">
        <v>84</v>
      </c>
      <c r="G1518">
        <v>1</v>
      </c>
      <c r="H1518" t="s">
        <v>347</v>
      </c>
      <c r="I1518" t="s">
        <v>360</v>
      </c>
      <c r="J1518" t="s">
        <v>361</v>
      </c>
      <c r="K1518">
        <v>20</v>
      </c>
      <c r="L1518" s="52">
        <v>0.18867999315261841</v>
      </c>
      <c r="N1518">
        <v>119</v>
      </c>
      <c r="O1518" s="52">
        <v>0.19866000115871429</v>
      </c>
      <c r="Q1518">
        <v>1418</v>
      </c>
      <c r="R1518" s="52">
        <v>0.13300999999046331</v>
      </c>
    </row>
    <row r="1519" spans="1:19">
      <c r="A1519" t="s">
        <v>28</v>
      </c>
      <c r="B1519" t="s">
        <v>412</v>
      </c>
      <c r="C1519" t="s">
        <v>440</v>
      </c>
      <c r="D1519" t="s">
        <v>330</v>
      </c>
      <c r="E1519" t="s">
        <v>83</v>
      </c>
      <c r="F1519" t="s">
        <v>84</v>
      </c>
      <c r="G1519">
        <v>1</v>
      </c>
      <c r="H1519" t="s">
        <v>347</v>
      </c>
      <c r="I1519" t="s">
        <v>360</v>
      </c>
      <c r="J1519" t="s">
        <v>362</v>
      </c>
      <c r="K1519">
        <v>41</v>
      </c>
      <c r="L1519" s="52">
        <v>0.38679000735282898</v>
      </c>
      <c r="M1519" s="52">
        <v>0.47674000263214111</v>
      </c>
      <c r="N1519">
        <v>192</v>
      </c>
      <c r="O1519" s="52">
        <v>0.3205299973487854</v>
      </c>
      <c r="P1519" s="52">
        <v>0.40000000596046448</v>
      </c>
      <c r="Q1519">
        <v>3361</v>
      </c>
      <c r="R1519" s="52">
        <v>0.31525999307632452</v>
      </c>
      <c r="S1519" s="52">
        <v>0.36362999677658081</v>
      </c>
    </row>
    <row r="1520" spans="1:19">
      <c r="A1520" t="s">
        <v>28</v>
      </c>
      <c r="B1520" t="s">
        <v>412</v>
      </c>
      <c r="C1520" t="s">
        <v>440</v>
      </c>
      <c r="D1520" t="s">
        <v>330</v>
      </c>
      <c r="E1520" t="s">
        <v>83</v>
      </c>
      <c r="F1520" t="s">
        <v>84</v>
      </c>
      <c r="G1520">
        <v>1</v>
      </c>
      <c r="H1520" t="s">
        <v>347</v>
      </c>
      <c r="I1520" t="s">
        <v>360</v>
      </c>
      <c r="J1520" t="s">
        <v>354</v>
      </c>
      <c r="K1520">
        <v>45</v>
      </c>
      <c r="L1520" s="52">
        <v>0.42452999949455261</v>
      </c>
      <c r="M1520" s="52">
        <v>0.52325999736785889</v>
      </c>
      <c r="N1520">
        <v>288</v>
      </c>
      <c r="O1520" s="52">
        <v>0.48080000281333918</v>
      </c>
      <c r="P1520" s="52">
        <v>0.60000002384185791</v>
      </c>
      <c r="Q1520">
        <v>5882</v>
      </c>
      <c r="R1520" s="52">
        <v>0.55172997713088989</v>
      </c>
      <c r="S1520" s="52">
        <v>0.63637000322341919</v>
      </c>
    </row>
    <row r="1521" spans="1:19">
      <c r="A1521" t="s">
        <v>28</v>
      </c>
      <c r="B1521" t="s">
        <v>412</v>
      </c>
      <c r="C1521" t="s">
        <v>440</v>
      </c>
      <c r="D1521" t="s">
        <v>330</v>
      </c>
      <c r="E1521" t="s">
        <v>83</v>
      </c>
      <c r="F1521" t="s">
        <v>84</v>
      </c>
      <c r="G1521">
        <v>1</v>
      </c>
      <c r="H1521" t="s">
        <v>347</v>
      </c>
      <c r="I1521" t="s">
        <v>736</v>
      </c>
      <c r="J1521" t="s">
        <v>363</v>
      </c>
      <c r="K1521">
        <v>94</v>
      </c>
      <c r="L1521" s="52">
        <v>0.88678997755050659</v>
      </c>
      <c r="N1521">
        <v>292</v>
      </c>
      <c r="O1521" s="52">
        <v>0.48748001456260681</v>
      </c>
      <c r="Q1521">
        <v>4131</v>
      </c>
      <c r="R1521" s="52">
        <v>0.38749000430107122</v>
      </c>
    </row>
    <row r="1522" spans="1:19">
      <c r="A1522" t="s">
        <v>28</v>
      </c>
      <c r="B1522" t="s">
        <v>412</v>
      </c>
      <c r="C1522" t="s">
        <v>440</v>
      </c>
      <c r="D1522" t="s">
        <v>330</v>
      </c>
      <c r="E1522" t="s">
        <v>83</v>
      </c>
      <c r="F1522" t="s">
        <v>84</v>
      </c>
      <c r="G1522">
        <v>1</v>
      </c>
      <c r="H1522" t="s">
        <v>347</v>
      </c>
      <c r="I1522" t="s">
        <v>736</v>
      </c>
      <c r="J1522" t="s">
        <v>364</v>
      </c>
      <c r="K1522">
        <v>2</v>
      </c>
      <c r="L1522" s="52">
        <v>1.8869999796152111E-2</v>
      </c>
      <c r="M1522" s="52">
        <v>0.1666699945926666</v>
      </c>
      <c r="N1522">
        <v>196</v>
      </c>
      <c r="O1522" s="52">
        <v>0.32721000909805298</v>
      </c>
      <c r="P1522" s="52">
        <v>0.63844001293182373</v>
      </c>
      <c r="Q1522">
        <v>4189</v>
      </c>
      <c r="R1522" s="52">
        <v>0.39293000102043152</v>
      </c>
      <c r="S1522" s="52">
        <v>0.64149999618530273</v>
      </c>
    </row>
    <row r="1523" spans="1:19">
      <c r="A1523" t="s">
        <v>28</v>
      </c>
      <c r="B1523" t="s">
        <v>412</v>
      </c>
      <c r="C1523" t="s">
        <v>440</v>
      </c>
      <c r="D1523" t="s">
        <v>330</v>
      </c>
      <c r="E1523" t="s">
        <v>83</v>
      </c>
      <c r="F1523" t="s">
        <v>84</v>
      </c>
      <c r="G1523">
        <v>1</v>
      </c>
      <c r="H1523" t="s">
        <v>347</v>
      </c>
      <c r="I1523" t="s">
        <v>736</v>
      </c>
      <c r="J1523" t="s">
        <v>365</v>
      </c>
      <c r="K1523">
        <v>6</v>
      </c>
      <c r="L1523" s="52">
        <v>5.6600000709295273E-2</v>
      </c>
      <c r="M1523" s="52">
        <v>0.5</v>
      </c>
      <c r="N1523">
        <v>59</v>
      </c>
      <c r="O1523" s="52">
        <v>9.8499998450279236E-2</v>
      </c>
      <c r="P1523" s="52">
        <v>0.19217999279499051</v>
      </c>
      <c r="Q1523">
        <v>1316</v>
      </c>
      <c r="R1523" s="52">
        <v>0.1234399974346161</v>
      </c>
      <c r="S1523" s="52">
        <v>0.20152999460697171</v>
      </c>
    </row>
    <row r="1524" spans="1:19">
      <c r="A1524" t="s">
        <v>28</v>
      </c>
      <c r="B1524" t="s">
        <v>412</v>
      </c>
      <c r="C1524" t="s">
        <v>440</v>
      </c>
      <c r="D1524" t="s">
        <v>330</v>
      </c>
      <c r="E1524" t="s">
        <v>83</v>
      </c>
      <c r="F1524" t="s">
        <v>84</v>
      </c>
      <c r="G1524">
        <v>1</v>
      </c>
      <c r="H1524" t="s">
        <v>347</v>
      </c>
      <c r="I1524" t="s">
        <v>736</v>
      </c>
      <c r="J1524" t="s">
        <v>366</v>
      </c>
      <c r="K1524">
        <v>2</v>
      </c>
      <c r="L1524" s="52">
        <v>1.8869999796152111E-2</v>
      </c>
      <c r="M1524" s="52">
        <v>0.1666699945926666</v>
      </c>
      <c r="N1524">
        <v>28</v>
      </c>
      <c r="O1524" s="52">
        <v>4.6739999204874039E-2</v>
      </c>
      <c r="P1524" s="52">
        <v>9.1210000216960907E-2</v>
      </c>
      <c r="Q1524">
        <v>566</v>
      </c>
      <c r="R1524" s="52">
        <v>5.3089998662471771E-2</v>
      </c>
      <c r="S1524" s="52">
        <v>8.6680002510547638E-2</v>
      </c>
    </row>
    <row r="1525" spans="1:19">
      <c r="A1525" t="s">
        <v>28</v>
      </c>
      <c r="B1525" t="s">
        <v>412</v>
      </c>
      <c r="C1525" t="s">
        <v>440</v>
      </c>
      <c r="D1525" t="s">
        <v>330</v>
      </c>
      <c r="E1525" t="s">
        <v>83</v>
      </c>
      <c r="F1525" t="s">
        <v>84</v>
      </c>
      <c r="G1525">
        <v>1</v>
      </c>
      <c r="H1525" t="s">
        <v>347</v>
      </c>
      <c r="I1525" t="s">
        <v>736</v>
      </c>
      <c r="J1525" t="s">
        <v>367</v>
      </c>
      <c r="K1525">
        <v>2</v>
      </c>
      <c r="L1525" s="52">
        <v>1.8869999796152111E-2</v>
      </c>
      <c r="M1525" s="52">
        <v>0.1666699945926666</v>
      </c>
      <c r="N1525">
        <v>16</v>
      </c>
      <c r="O1525" s="52">
        <v>2.6709999889135361E-2</v>
      </c>
      <c r="P1525" s="52">
        <v>5.2120000123977661E-2</v>
      </c>
      <c r="Q1525">
        <v>367</v>
      </c>
      <c r="R1525" s="52">
        <v>3.4419998526573181E-2</v>
      </c>
      <c r="S1525" s="52">
        <v>5.6200001388788223E-2</v>
      </c>
    </row>
    <row r="1526" spans="1:19">
      <c r="A1526" t="s">
        <v>28</v>
      </c>
      <c r="B1526" t="s">
        <v>412</v>
      </c>
      <c r="C1526" t="s">
        <v>440</v>
      </c>
      <c r="D1526" t="s">
        <v>330</v>
      </c>
      <c r="E1526" t="s">
        <v>83</v>
      </c>
      <c r="F1526" t="s">
        <v>84</v>
      </c>
      <c r="G1526">
        <v>1</v>
      </c>
      <c r="H1526" t="s">
        <v>347</v>
      </c>
      <c r="I1526" t="s">
        <v>736</v>
      </c>
      <c r="J1526" t="s">
        <v>368</v>
      </c>
      <c r="K1526">
        <v>0</v>
      </c>
      <c r="L1526" s="52">
        <v>0</v>
      </c>
      <c r="M1526" s="52">
        <v>0</v>
      </c>
      <c r="N1526">
        <v>8</v>
      </c>
      <c r="O1526" s="52">
        <v>1.3360000215470791E-2</v>
      </c>
      <c r="P1526" s="52">
        <v>2.6060000061988831E-2</v>
      </c>
      <c r="Q1526">
        <v>92</v>
      </c>
      <c r="R1526" s="52">
        <v>8.6300000548362732E-3</v>
      </c>
      <c r="S1526" s="52">
        <v>1.4089999720454219E-2</v>
      </c>
    </row>
    <row r="1527" spans="1:19">
      <c r="A1527" t="s">
        <v>28</v>
      </c>
      <c r="B1527" t="s">
        <v>412</v>
      </c>
      <c r="C1527" t="s">
        <v>440</v>
      </c>
      <c r="D1527" t="s">
        <v>330</v>
      </c>
      <c r="E1527" t="s">
        <v>83</v>
      </c>
      <c r="F1527" t="s">
        <v>84</v>
      </c>
      <c r="G1527">
        <v>1</v>
      </c>
      <c r="H1527" t="s">
        <v>347</v>
      </c>
      <c r="I1527" t="s">
        <v>307</v>
      </c>
      <c r="J1527" t="s">
        <v>329</v>
      </c>
      <c r="K1527">
        <v>106</v>
      </c>
      <c r="L1527" s="52">
        <v>1</v>
      </c>
      <c r="N1527">
        <v>589</v>
      </c>
      <c r="O1527" s="52">
        <v>0.98330998420715332</v>
      </c>
      <c r="Q1527">
        <v>10555</v>
      </c>
      <c r="R1527" s="52">
        <v>0.99005997180938721</v>
      </c>
    </row>
    <row r="1528" spans="1:19">
      <c r="A1528" t="s">
        <v>28</v>
      </c>
      <c r="B1528" t="s">
        <v>412</v>
      </c>
      <c r="C1528" t="s">
        <v>440</v>
      </c>
      <c r="D1528" t="s">
        <v>330</v>
      </c>
      <c r="E1528" t="s">
        <v>83</v>
      </c>
      <c r="F1528" t="s">
        <v>84</v>
      </c>
      <c r="G1528">
        <v>1</v>
      </c>
      <c r="H1528" t="s">
        <v>347</v>
      </c>
      <c r="I1528" t="s">
        <v>307</v>
      </c>
      <c r="J1528" t="s">
        <v>309</v>
      </c>
      <c r="K1528">
        <v>0</v>
      </c>
      <c r="L1528" s="52">
        <v>0</v>
      </c>
      <c r="N1528">
        <v>10</v>
      </c>
      <c r="O1528" s="52">
        <v>1.6690000891685489E-2</v>
      </c>
      <c r="Q1528">
        <v>106</v>
      </c>
      <c r="R1528" s="52">
        <v>9.9400002509355545E-3</v>
      </c>
    </row>
    <row r="1529" spans="1:19">
      <c r="A1529" t="s">
        <v>28</v>
      </c>
      <c r="B1529" t="s">
        <v>412</v>
      </c>
      <c r="C1529" t="s">
        <v>440</v>
      </c>
      <c r="D1529" t="s">
        <v>330</v>
      </c>
      <c r="E1529" t="s">
        <v>83</v>
      </c>
      <c r="F1529" t="s">
        <v>84</v>
      </c>
      <c r="G1529">
        <v>1</v>
      </c>
      <c r="H1529" t="s">
        <v>347</v>
      </c>
      <c r="I1529" t="s">
        <v>737</v>
      </c>
      <c r="J1529" t="s">
        <v>310</v>
      </c>
      <c r="K1529">
        <v>42</v>
      </c>
      <c r="L1529" s="52">
        <v>0.39623001217842102</v>
      </c>
      <c r="N1529">
        <v>165</v>
      </c>
      <c r="O1529" s="52">
        <v>0.27546000480651861</v>
      </c>
      <c r="Q1529">
        <v>1888</v>
      </c>
      <c r="R1529" s="52">
        <v>0.17709000408649439</v>
      </c>
    </row>
    <row r="1530" spans="1:19">
      <c r="A1530" t="s">
        <v>28</v>
      </c>
      <c r="B1530" t="s">
        <v>412</v>
      </c>
      <c r="C1530" t="s">
        <v>440</v>
      </c>
      <c r="D1530" t="s">
        <v>330</v>
      </c>
      <c r="E1530" t="s">
        <v>83</v>
      </c>
      <c r="F1530" t="s">
        <v>84</v>
      </c>
      <c r="G1530">
        <v>1</v>
      </c>
      <c r="H1530" t="s">
        <v>347</v>
      </c>
      <c r="I1530" t="s">
        <v>737</v>
      </c>
      <c r="J1530" t="s">
        <v>16</v>
      </c>
      <c r="K1530">
        <v>29</v>
      </c>
      <c r="L1530" s="52">
        <v>0.27358001470565801</v>
      </c>
      <c r="N1530">
        <v>136</v>
      </c>
      <c r="O1530" s="52">
        <v>0.22705000638961789</v>
      </c>
      <c r="Q1530">
        <v>2164</v>
      </c>
      <c r="R1530" s="52">
        <v>0.2029799968004227</v>
      </c>
    </row>
    <row r="1531" spans="1:19">
      <c r="A1531" t="s">
        <v>28</v>
      </c>
      <c r="B1531" t="s">
        <v>412</v>
      </c>
      <c r="C1531" t="s">
        <v>440</v>
      </c>
      <c r="D1531" t="s">
        <v>330</v>
      </c>
      <c r="E1531" t="s">
        <v>83</v>
      </c>
      <c r="F1531" t="s">
        <v>84</v>
      </c>
      <c r="G1531">
        <v>1</v>
      </c>
      <c r="H1531" t="s">
        <v>347</v>
      </c>
      <c r="I1531" t="s">
        <v>737</v>
      </c>
      <c r="J1531" t="s">
        <v>17</v>
      </c>
      <c r="K1531">
        <v>13</v>
      </c>
      <c r="L1531" s="52">
        <v>0.122639998793602</v>
      </c>
      <c r="N1531">
        <v>120</v>
      </c>
      <c r="O1531" s="52">
        <v>0.20033000409603119</v>
      </c>
      <c r="Q1531">
        <v>2220</v>
      </c>
      <c r="R1531" s="52">
        <v>0.20824000239372251</v>
      </c>
    </row>
    <row r="1532" spans="1:19">
      <c r="A1532" t="s">
        <v>28</v>
      </c>
      <c r="B1532" t="s">
        <v>412</v>
      </c>
      <c r="C1532" t="s">
        <v>440</v>
      </c>
      <c r="D1532" t="s">
        <v>330</v>
      </c>
      <c r="E1532" t="s">
        <v>83</v>
      </c>
      <c r="F1532" t="s">
        <v>84</v>
      </c>
      <c r="G1532">
        <v>1</v>
      </c>
      <c r="H1532" t="s">
        <v>347</v>
      </c>
      <c r="I1532" t="s">
        <v>737</v>
      </c>
      <c r="J1532" t="s">
        <v>18</v>
      </c>
      <c r="K1532">
        <v>13</v>
      </c>
      <c r="L1532" s="52">
        <v>0.122639998793602</v>
      </c>
      <c r="N1532">
        <v>98</v>
      </c>
      <c r="O1532" s="52">
        <v>0.1636099964380264</v>
      </c>
      <c r="Q1532">
        <v>2174</v>
      </c>
      <c r="R1532" s="52">
        <v>0.20392000675201419</v>
      </c>
    </row>
    <row r="1533" spans="1:19">
      <c r="A1533" t="s">
        <v>28</v>
      </c>
      <c r="B1533" t="s">
        <v>412</v>
      </c>
      <c r="C1533" t="s">
        <v>440</v>
      </c>
      <c r="D1533" t="s">
        <v>330</v>
      </c>
      <c r="E1533" t="s">
        <v>83</v>
      </c>
      <c r="F1533" t="s">
        <v>84</v>
      </c>
      <c r="G1533">
        <v>1</v>
      </c>
      <c r="H1533" t="s">
        <v>347</v>
      </c>
      <c r="I1533" t="s">
        <v>737</v>
      </c>
      <c r="J1533" t="s">
        <v>311</v>
      </c>
      <c r="K1533">
        <v>9</v>
      </c>
      <c r="L1533" s="52">
        <v>8.4909997880458832E-2</v>
      </c>
      <c r="N1533">
        <v>80</v>
      </c>
      <c r="O1533" s="52">
        <v>0.1335600018501282</v>
      </c>
      <c r="Q1533">
        <v>2215</v>
      </c>
      <c r="R1533" s="52">
        <v>0.20777000486850741</v>
      </c>
    </row>
    <row r="1534" spans="1:19">
      <c r="A1534" t="s">
        <v>28</v>
      </c>
      <c r="B1534" t="s">
        <v>412</v>
      </c>
      <c r="C1534" t="s">
        <v>440</v>
      </c>
      <c r="D1534" t="s">
        <v>330</v>
      </c>
      <c r="E1534" t="s">
        <v>83</v>
      </c>
      <c r="F1534" t="s">
        <v>84</v>
      </c>
      <c r="G1534">
        <v>1</v>
      </c>
      <c r="H1534" t="s">
        <v>347</v>
      </c>
      <c r="I1534" t="s">
        <v>312</v>
      </c>
      <c r="J1534" t="s">
        <v>313</v>
      </c>
      <c r="K1534">
        <v>71</v>
      </c>
      <c r="L1534" s="52">
        <v>0.66980999708175659</v>
      </c>
      <c r="M1534" s="52">
        <v>0.69608002901077271</v>
      </c>
      <c r="N1534">
        <v>346</v>
      </c>
      <c r="O1534" s="52">
        <v>0.57762998342514038</v>
      </c>
      <c r="P1534" s="52">
        <v>0.58744001388549805</v>
      </c>
      <c r="Q1534">
        <v>6420</v>
      </c>
      <c r="R1534" s="52">
        <v>0.60219001770019531</v>
      </c>
      <c r="S1534" s="52">
        <v>0.61465001106262207</v>
      </c>
    </row>
    <row r="1535" spans="1:19">
      <c r="A1535" t="s">
        <v>28</v>
      </c>
      <c r="B1535" t="s">
        <v>412</v>
      </c>
      <c r="C1535" t="s">
        <v>440</v>
      </c>
      <c r="D1535" t="s">
        <v>330</v>
      </c>
      <c r="E1535" t="s">
        <v>83</v>
      </c>
      <c r="F1535" t="s">
        <v>84</v>
      </c>
      <c r="G1535">
        <v>1</v>
      </c>
      <c r="H1535" t="s">
        <v>347</v>
      </c>
      <c r="I1535" t="s">
        <v>312</v>
      </c>
      <c r="J1535" t="s">
        <v>314</v>
      </c>
      <c r="K1535">
        <v>13</v>
      </c>
      <c r="L1535" s="52">
        <v>0.122639998793602</v>
      </c>
      <c r="M1535" s="52">
        <v>0.12745000422000891</v>
      </c>
      <c r="N1535">
        <v>87</v>
      </c>
      <c r="O1535" s="52">
        <v>0.145239993929863</v>
      </c>
      <c r="P1535" s="52">
        <v>0.147709995508194</v>
      </c>
      <c r="Q1535">
        <v>1473</v>
      </c>
      <c r="R1535" s="52">
        <v>0.13817000389099121</v>
      </c>
      <c r="S1535" s="52">
        <v>0.14101999998092651</v>
      </c>
    </row>
    <row r="1536" spans="1:19">
      <c r="A1536" t="s">
        <v>28</v>
      </c>
      <c r="B1536" t="s">
        <v>412</v>
      </c>
      <c r="C1536" t="s">
        <v>440</v>
      </c>
      <c r="D1536" t="s">
        <v>330</v>
      </c>
      <c r="E1536" t="s">
        <v>83</v>
      </c>
      <c r="F1536" t="s">
        <v>84</v>
      </c>
      <c r="G1536">
        <v>1</v>
      </c>
      <c r="H1536" t="s">
        <v>347</v>
      </c>
      <c r="I1536" t="s">
        <v>312</v>
      </c>
      <c r="J1536" t="s">
        <v>315</v>
      </c>
      <c r="K1536">
        <v>16</v>
      </c>
      <c r="L1536" s="52">
        <v>0.1509400010108948</v>
      </c>
      <c r="M1536" s="52">
        <v>0.15685999393463129</v>
      </c>
      <c r="N1536">
        <v>91</v>
      </c>
      <c r="O1536" s="52">
        <v>0.15192000567913061</v>
      </c>
      <c r="P1536" s="52">
        <v>0.15449999272823331</v>
      </c>
      <c r="Q1536">
        <v>1374</v>
      </c>
      <c r="R1536" s="52">
        <v>0.12887999415397641</v>
      </c>
      <c r="S1536" s="52">
        <v>0.13154999911785131</v>
      </c>
    </row>
    <row r="1537" spans="1:19">
      <c r="A1537" t="s">
        <v>28</v>
      </c>
      <c r="B1537" t="s">
        <v>412</v>
      </c>
      <c r="C1537" t="s">
        <v>440</v>
      </c>
      <c r="D1537" t="s">
        <v>330</v>
      </c>
      <c r="E1537" t="s">
        <v>83</v>
      </c>
      <c r="F1537" t="s">
        <v>84</v>
      </c>
      <c r="G1537">
        <v>1</v>
      </c>
      <c r="H1537" t="s">
        <v>347</v>
      </c>
      <c r="I1537" t="s">
        <v>312</v>
      </c>
      <c r="J1537" t="s">
        <v>373</v>
      </c>
      <c r="K1537">
        <v>4</v>
      </c>
      <c r="L1537" s="52">
        <v>3.773999959230423E-2</v>
      </c>
      <c r="N1537">
        <v>10</v>
      </c>
      <c r="O1537" s="52">
        <v>1.6690000891685489E-2</v>
      </c>
      <c r="Q1537">
        <v>216</v>
      </c>
      <c r="R1537" s="52">
        <v>2.0260000601410869E-2</v>
      </c>
    </row>
    <row r="1538" spans="1:19">
      <c r="A1538" t="s">
        <v>28</v>
      </c>
      <c r="B1538" t="s">
        <v>412</v>
      </c>
      <c r="C1538" t="s">
        <v>440</v>
      </c>
      <c r="D1538" t="s">
        <v>330</v>
      </c>
      <c r="E1538" t="s">
        <v>83</v>
      </c>
      <c r="F1538" t="s">
        <v>84</v>
      </c>
      <c r="G1538">
        <v>1</v>
      </c>
      <c r="H1538" t="s">
        <v>347</v>
      </c>
      <c r="I1538" t="s">
        <v>312</v>
      </c>
      <c r="J1538" t="s">
        <v>316</v>
      </c>
      <c r="K1538">
        <v>2</v>
      </c>
      <c r="L1538" s="52">
        <v>1.8869999796152111E-2</v>
      </c>
      <c r="M1538" s="52">
        <v>1.9610000774264339E-2</v>
      </c>
      <c r="N1538">
        <v>65</v>
      </c>
      <c r="O1538" s="52">
        <v>0.1085100024938583</v>
      </c>
      <c r="P1538" s="52">
        <v>0.1103599965572357</v>
      </c>
      <c r="Q1538">
        <v>1178</v>
      </c>
      <c r="R1538" s="52">
        <v>0.1105000004172325</v>
      </c>
      <c r="S1538" s="52">
        <v>0.1127799972891808</v>
      </c>
    </row>
    <row r="1539" spans="1:19">
      <c r="A1539" t="s">
        <v>28</v>
      </c>
      <c r="B1539" t="s">
        <v>412</v>
      </c>
      <c r="C1539" t="s">
        <v>440</v>
      </c>
      <c r="D1539" t="s">
        <v>330</v>
      </c>
      <c r="E1539" t="s">
        <v>85</v>
      </c>
      <c r="F1539" t="s">
        <v>86</v>
      </c>
      <c r="G1539">
        <v>8</v>
      </c>
      <c r="H1539" t="s">
        <v>339</v>
      </c>
      <c r="I1539" t="s">
        <v>326</v>
      </c>
      <c r="J1539" t="s">
        <v>289</v>
      </c>
      <c r="K1539">
        <v>0</v>
      </c>
      <c r="L1539" s="52">
        <v>0</v>
      </c>
      <c r="N1539">
        <v>2</v>
      </c>
      <c r="O1539" s="52">
        <v>1.8200000049546361E-3</v>
      </c>
      <c r="Q1539">
        <v>78</v>
      </c>
      <c r="R1539" s="52">
        <v>7.3199998587369919E-3</v>
      </c>
    </row>
    <row r="1540" spans="1:19">
      <c r="A1540" t="s">
        <v>28</v>
      </c>
      <c r="B1540" t="s">
        <v>412</v>
      </c>
      <c r="C1540" t="s">
        <v>440</v>
      </c>
      <c r="D1540" t="s">
        <v>330</v>
      </c>
      <c r="E1540" t="s">
        <v>85</v>
      </c>
      <c r="F1540" t="s">
        <v>86</v>
      </c>
      <c r="G1540">
        <v>8</v>
      </c>
      <c r="H1540" t="s">
        <v>339</v>
      </c>
      <c r="I1540" t="s">
        <v>326</v>
      </c>
      <c r="J1540" t="s">
        <v>290</v>
      </c>
      <c r="K1540">
        <v>2</v>
      </c>
      <c r="L1540" s="52">
        <v>4.6509999781847E-2</v>
      </c>
      <c r="N1540">
        <v>58</v>
      </c>
      <c r="O1540" s="52">
        <v>5.2730001509189613E-2</v>
      </c>
      <c r="Q1540">
        <v>542</v>
      </c>
      <c r="R1540" s="52">
        <v>5.0840001553297043E-2</v>
      </c>
    </row>
    <row r="1541" spans="1:19">
      <c r="A1541" t="s">
        <v>28</v>
      </c>
      <c r="B1541" t="s">
        <v>412</v>
      </c>
      <c r="C1541" t="s">
        <v>440</v>
      </c>
      <c r="D1541" t="s">
        <v>330</v>
      </c>
      <c r="E1541" t="s">
        <v>85</v>
      </c>
      <c r="F1541" t="s">
        <v>86</v>
      </c>
      <c r="G1541">
        <v>8</v>
      </c>
      <c r="H1541" t="s">
        <v>339</v>
      </c>
      <c r="I1541" t="s">
        <v>326</v>
      </c>
      <c r="J1541" t="s">
        <v>291</v>
      </c>
      <c r="K1541">
        <v>2</v>
      </c>
      <c r="L1541" s="52">
        <v>4.6509999781847E-2</v>
      </c>
      <c r="N1541">
        <v>131</v>
      </c>
      <c r="O1541" s="52">
        <v>0.1190899983048439</v>
      </c>
      <c r="Q1541">
        <v>1332</v>
      </c>
      <c r="R1541" s="52">
        <v>0.124940000474453</v>
      </c>
    </row>
    <row r="1542" spans="1:19">
      <c r="A1542" t="s">
        <v>28</v>
      </c>
      <c r="B1542" t="s">
        <v>412</v>
      </c>
      <c r="C1542" t="s">
        <v>440</v>
      </c>
      <c r="D1542" t="s">
        <v>330</v>
      </c>
      <c r="E1542" t="s">
        <v>85</v>
      </c>
      <c r="F1542" t="s">
        <v>86</v>
      </c>
      <c r="G1542">
        <v>8</v>
      </c>
      <c r="H1542" t="s">
        <v>339</v>
      </c>
      <c r="I1542" t="s">
        <v>326</v>
      </c>
      <c r="J1542" t="s">
        <v>292</v>
      </c>
      <c r="K1542">
        <v>13</v>
      </c>
      <c r="L1542" s="52">
        <v>0.30232998728752142</v>
      </c>
      <c r="N1542">
        <v>211</v>
      </c>
      <c r="O1542" s="52">
        <v>0.1918199956417084</v>
      </c>
      <c r="Q1542">
        <v>2022</v>
      </c>
      <c r="R1542" s="52">
        <v>0.18965999782085419</v>
      </c>
    </row>
    <row r="1543" spans="1:19">
      <c r="A1543" t="s">
        <v>28</v>
      </c>
      <c r="B1543" t="s">
        <v>412</v>
      </c>
      <c r="C1543" t="s">
        <v>440</v>
      </c>
      <c r="D1543" t="s">
        <v>330</v>
      </c>
      <c r="E1543" t="s">
        <v>85</v>
      </c>
      <c r="F1543" t="s">
        <v>86</v>
      </c>
      <c r="G1543">
        <v>8</v>
      </c>
      <c r="H1543" t="s">
        <v>339</v>
      </c>
      <c r="I1543" t="s">
        <v>326</v>
      </c>
      <c r="J1543" t="s">
        <v>293</v>
      </c>
      <c r="K1543">
        <v>7</v>
      </c>
      <c r="L1543" s="52">
        <v>0.16279000043869021</v>
      </c>
      <c r="N1543">
        <v>178</v>
      </c>
      <c r="O1543" s="52">
        <v>0.16181999444961551</v>
      </c>
      <c r="Q1543">
        <v>1958</v>
      </c>
      <c r="R1543" s="52">
        <v>0.18366000056266779</v>
      </c>
    </row>
    <row r="1544" spans="1:19">
      <c r="A1544" t="s">
        <v>28</v>
      </c>
      <c r="B1544" t="s">
        <v>412</v>
      </c>
      <c r="C1544" t="s">
        <v>440</v>
      </c>
      <c r="D1544" t="s">
        <v>330</v>
      </c>
      <c r="E1544" t="s">
        <v>85</v>
      </c>
      <c r="F1544" t="s">
        <v>86</v>
      </c>
      <c r="G1544">
        <v>8</v>
      </c>
      <c r="H1544" t="s">
        <v>339</v>
      </c>
      <c r="I1544" t="s">
        <v>326</v>
      </c>
      <c r="J1544" t="s">
        <v>294</v>
      </c>
      <c r="K1544">
        <v>12</v>
      </c>
      <c r="L1544" s="52">
        <v>0.27906998991966248</v>
      </c>
      <c r="N1544">
        <v>283</v>
      </c>
      <c r="O1544" s="52">
        <v>0.25727000832557678</v>
      </c>
      <c r="Q1544">
        <v>2528</v>
      </c>
      <c r="R1544" s="52">
        <v>0.2371300011873245</v>
      </c>
    </row>
    <row r="1545" spans="1:19">
      <c r="A1545" t="s">
        <v>28</v>
      </c>
      <c r="B1545" t="s">
        <v>412</v>
      </c>
      <c r="C1545" t="s">
        <v>440</v>
      </c>
      <c r="D1545" t="s">
        <v>330</v>
      </c>
      <c r="E1545" t="s">
        <v>85</v>
      </c>
      <c r="F1545" t="s">
        <v>86</v>
      </c>
      <c r="G1545">
        <v>8</v>
      </c>
      <c r="H1545" t="s">
        <v>339</v>
      </c>
      <c r="I1545" t="s">
        <v>326</v>
      </c>
      <c r="J1545" t="s">
        <v>295</v>
      </c>
      <c r="K1545">
        <v>7</v>
      </c>
      <c r="L1545" s="52">
        <v>0.16279000043869021</v>
      </c>
      <c r="N1545">
        <v>237</v>
      </c>
      <c r="O1545" s="52">
        <v>0.21545000374317169</v>
      </c>
      <c r="Q1545">
        <v>2201</v>
      </c>
      <c r="R1545" s="52">
        <v>0.20645000040531161</v>
      </c>
    </row>
    <row r="1546" spans="1:19">
      <c r="A1546" t="s">
        <v>28</v>
      </c>
      <c r="B1546" t="s">
        <v>412</v>
      </c>
      <c r="C1546" t="s">
        <v>440</v>
      </c>
      <c r="D1546" t="s">
        <v>330</v>
      </c>
      <c r="E1546" t="s">
        <v>85</v>
      </c>
      <c r="F1546" t="s">
        <v>86</v>
      </c>
      <c r="G1546">
        <v>8</v>
      </c>
      <c r="H1546" t="s">
        <v>339</v>
      </c>
      <c r="I1546" t="s">
        <v>359</v>
      </c>
      <c r="J1546" t="s">
        <v>14</v>
      </c>
      <c r="K1546">
        <v>32</v>
      </c>
      <c r="L1546" s="52">
        <v>0.74418997764587402</v>
      </c>
      <c r="M1546" s="52">
        <v>0.74418997764587402</v>
      </c>
      <c r="N1546">
        <v>768</v>
      </c>
      <c r="O1546" s="52">
        <v>0.69818001985549927</v>
      </c>
      <c r="P1546" s="52">
        <v>0.70914000272750854</v>
      </c>
      <c r="Q1546">
        <v>7648</v>
      </c>
      <c r="R1546" s="52">
        <v>0.71737998723983765</v>
      </c>
      <c r="S1546" s="52">
        <v>0.73221999406814575</v>
      </c>
    </row>
    <row r="1547" spans="1:19">
      <c r="A1547" t="s">
        <v>28</v>
      </c>
      <c r="B1547" t="s">
        <v>412</v>
      </c>
      <c r="C1547" t="s">
        <v>440</v>
      </c>
      <c r="D1547" t="s">
        <v>330</v>
      </c>
      <c r="E1547" t="s">
        <v>85</v>
      </c>
      <c r="F1547" t="s">
        <v>86</v>
      </c>
      <c r="G1547">
        <v>8</v>
      </c>
      <c r="H1547" t="s">
        <v>339</v>
      </c>
      <c r="I1547" t="s">
        <v>359</v>
      </c>
      <c r="J1547" t="s">
        <v>15</v>
      </c>
      <c r="K1547">
        <v>6</v>
      </c>
      <c r="L1547" s="52">
        <v>0.1395300030708313</v>
      </c>
      <c r="M1547" s="52">
        <v>0.1395300030708313</v>
      </c>
      <c r="N1547">
        <v>185</v>
      </c>
      <c r="O1547" s="52">
        <v>0.16818000376224521</v>
      </c>
      <c r="P1547" s="52">
        <v>0.17081999778747561</v>
      </c>
      <c r="Q1547">
        <v>1582</v>
      </c>
      <c r="R1547" s="52">
        <v>0.14838999509811401</v>
      </c>
      <c r="S1547" s="52">
        <v>0.1514600068330765</v>
      </c>
    </row>
    <row r="1548" spans="1:19">
      <c r="A1548" t="s">
        <v>28</v>
      </c>
      <c r="B1548" t="s">
        <v>412</v>
      </c>
      <c r="C1548" t="s">
        <v>440</v>
      </c>
      <c r="D1548" t="s">
        <v>330</v>
      </c>
      <c r="E1548" t="s">
        <v>85</v>
      </c>
      <c r="F1548" t="s">
        <v>86</v>
      </c>
      <c r="G1548">
        <v>8</v>
      </c>
      <c r="H1548" t="s">
        <v>339</v>
      </c>
      <c r="I1548" t="s">
        <v>359</v>
      </c>
      <c r="J1548" t="s">
        <v>317</v>
      </c>
      <c r="K1548">
        <v>5</v>
      </c>
      <c r="L1548" s="52">
        <v>0.1162799969315529</v>
      </c>
      <c r="M1548" s="52">
        <v>0.1162799969315529</v>
      </c>
      <c r="N1548">
        <v>130</v>
      </c>
      <c r="O1548" s="52">
        <v>0.11817999929189681</v>
      </c>
      <c r="P1548" s="52">
        <v>0.1200399994850159</v>
      </c>
      <c r="Q1548">
        <v>1215</v>
      </c>
      <c r="R1548" s="52">
        <v>0.1139699965715408</v>
      </c>
      <c r="S1548" s="52">
        <v>0.1163199990987778</v>
      </c>
    </row>
    <row r="1549" spans="1:19">
      <c r="A1549" t="s">
        <v>28</v>
      </c>
      <c r="B1549" t="s">
        <v>412</v>
      </c>
      <c r="C1549" t="s">
        <v>440</v>
      </c>
      <c r="D1549" t="s">
        <v>330</v>
      </c>
      <c r="E1549" t="s">
        <v>85</v>
      </c>
      <c r="F1549" t="s">
        <v>86</v>
      </c>
      <c r="G1549">
        <v>8</v>
      </c>
      <c r="H1549" t="s">
        <v>339</v>
      </c>
      <c r="I1549" t="s">
        <v>359</v>
      </c>
      <c r="J1549" t="s">
        <v>270</v>
      </c>
      <c r="K1549">
        <v>0</v>
      </c>
      <c r="L1549" s="52">
        <v>0</v>
      </c>
      <c r="N1549">
        <v>17</v>
      </c>
      <c r="O1549" s="52">
        <v>1.544999983161688E-2</v>
      </c>
      <c r="Q1549">
        <v>216</v>
      </c>
      <c r="R1549" s="52">
        <v>2.0260000601410869E-2</v>
      </c>
    </row>
    <row r="1550" spans="1:19">
      <c r="A1550" t="s">
        <v>28</v>
      </c>
      <c r="B1550" t="s">
        <v>412</v>
      </c>
      <c r="C1550" t="s">
        <v>440</v>
      </c>
      <c r="D1550" t="s">
        <v>330</v>
      </c>
      <c r="E1550" t="s">
        <v>85</v>
      </c>
      <c r="F1550" t="s">
        <v>86</v>
      </c>
      <c r="G1550">
        <v>8</v>
      </c>
      <c r="H1550" t="s">
        <v>339</v>
      </c>
      <c r="I1550" t="s">
        <v>325</v>
      </c>
      <c r="J1550" t="s">
        <v>302</v>
      </c>
      <c r="K1550">
        <v>12</v>
      </c>
      <c r="L1550" s="52">
        <v>0.27906998991966248</v>
      </c>
      <c r="N1550">
        <v>383</v>
      </c>
      <c r="O1550" s="52">
        <v>0.34817999601364141</v>
      </c>
      <c r="Q1550">
        <v>3494</v>
      </c>
      <c r="R1550" s="52">
        <v>0.32774001359939581</v>
      </c>
    </row>
    <row r="1551" spans="1:19">
      <c r="A1551" t="s">
        <v>28</v>
      </c>
      <c r="B1551" t="s">
        <v>412</v>
      </c>
      <c r="C1551" t="s">
        <v>440</v>
      </c>
      <c r="D1551" t="s">
        <v>330</v>
      </c>
      <c r="E1551" t="s">
        <v>85</v>
      </c>
      <c r="F1551" t="s">
        <v>86</v>
      </c>
      <c r="G1551">
        <v>8</v>
      </c>
      <c r="H1551" t="s">
        <v>339</v>
      </c>
      <c r="I1551" t="s">
        <v>325</v>
      </c>
      <c r="J1551" t="s">
        <v>303</v>
      </c>
      <c r="K1551">
        <v>12</v>
      </c>
      <c r="L1551" s="52">
        <v>0.27906998991966248</v>
      </c>
      <c r="N1551">
        <v>337</v>
      </c>
      <c r="O1551" s="52">
        <v>0.30636000633239752</v>
      </c>
      <c r="Q1551">
        <v>3387</v>
      </c>
      <c r="R1551" s="52">
        <v>0.31769999861717219</v>
      </c>
    </row>
    <row r="1552" spans="1:19">
      <c r="A1552" t="s">
        <v>28</v>
      </c>
      <c r="B1552" t="s">
        <v>412</v>
      </c>
      <c r="C1552" t="s">
        <v>440</v>
      </c>
      <c r="D1552" t="s">
        <v>330</v>
      </c>
      <c r="E1552" t="s">
        <v>85</v>
      </c>
      <c r="F1552" t="s">
        <v>86</v>
      </c>
      <c r="G1552">
        <v>8</v>
      </c>
      <c r="H1552" t="s">
        <v>339</v>
      </c>
      <c r="I1552" t="s">
        <v>325</v>
      </c>
      <c r="J1552" t="s">
        <v>304</v>
      </c>
      <c r="K1552">
        <v>19</v>
      </c>
      <c r="L1552" s="52">
        <v>0.44185999035835272</v>
      </c>
      <c r="N1552">
        <v>380</v>
      </c>
      <c r="O1552" s="52">
        <v>0.3454500138759613</v>
      </c>
      <c r="Q1552">
        <v>3780</v>
      </c>
      <c r="R1552" s="52">
        <v>0.35455998778343201</v>
      </c>
    </row>
    <row r="1553" spans="1:19">
      <c r="A1553" t="s">
        <v>28</v>
      </c>
      <c r="B1553" t="s">
        <v>412</v>
      </c>
      <c r="C1553" t="s">
        <v>440</v>
      </c>
      <c r="D1553" t="s">
        <v>330</v>
      </c>
      <c r="E1553" t="s">
        <v>85</v>
      </c>
      <c r="F1553" t="s">
        <v>86</v>
      </c>
      <c r="G1553">
        <v>8</v>
      </c>
      <c r="H1553" t="s">
        <v>339</v>
      </c>
      <c r="I1553" t="s">
        <v>349</v>
      </c>
      <c r="J1553" t="s">
        <v>350</v>
      </c>
      <c r="K1553">
        <v>2</v>
      </c>
      <c r="L1553" s="52">
        <v>4.6509999781847E-2</v>
      </c>
      <c r="M1553" s="52">
        <v>5.000000074505806E-2</v>
      </c>
      <c r="N1553">
        <v>73</v>
      </c>
      <c r="O1553" s="52">
        <v>6.6359996795654297E-2</v>
      </c>
      <c r="P1553" s="52">
        <v>7.4490003287792206E-2</v>
      </c>
      <c r="Q1553">
        <v>745</v>
      </c>
      <c r="R1553" s="52">
        <v>6.9880001246929169E-2</v>
      </c>
      <c r="S1553" s="52">
        <v>8.060000091791153E-2</v>
      </c>
    </row>
    <row r="1554" spans="1:19">
      <c r="A1554" t="s">
        <v>28</v>
      </c>
      <c r="B1554" t="s">
        <v>412</v>
      </c>
      <c r="C1554" t="s">
        <v>440</v>
      </c>
      <c r="D1554" t="s">
        <v>330</v>
      </c>
      <c r="E1554" t="s">
        <v>85</v>
      </c>
      <c r="F1554" t="s">
        <v>86</v>
      </c>
      <c r="G1554">
        <v>8</v>
      </c>
      <c r="H1554" t="s">
        <v>339</v>
      </c>
      <c r="I1554" t="s">
        <v>349</v>
      </c>
      <c r="J1554" t="s">
        <v>351</v>
      </c>
      <c r="K1554">
        <v>13</v>
      </c>
      <c r="L1554" s="52">
        <v>0.30232998728752142</v>
      </c>
      <c r="M1554" s="52">
        <v>0.32499998807907099</v>
      </c>
      <c r="N1554">
        <v>569</v>
      </c>
      <c r="O1554" s="52">
        <v>0.51727002859115601</v>
      </c>
      <c r="P1554" s="52">
        <v>0.58060997724533081</v>
      </c>
      <c r="Q1554">
        <v>5882</v>
      </c>
      <c r="R1554" s="52">
        <v>0.55172997713088989</v>
      </c>
      <c r="S1554" s="52">
        <v>0.63637000322341919</v>
      </c>
    </row>
    <row r="1555" spans="1:19">
      <c r="A1555" t="s">
        <v>28</v>
      </c>
      <c r="B1555" t="s">
        <v>412</v>
      </c>
      <c r="C1555" t="s">
        <v>440</v>
      </c>
      <c r="D1555" t="s">
        <v>330</v>
      </c>
      <c r="E1555" t="s">
        <v>85</v>
      </c>
      <c r="F1555" t="s">
        <v>86</v>
      </c>
      <c r="G1555">
        <v>8</v>
      </c>
      <c r="H1555" t="s">
        <v>339</v>
      </c>
      <c r="I1555" t="s">
        <v>349</v>
      </c>
      <c r="J1555" t="s">
        <v>352</v>
      </c>
      <c r="K1555">
        <v>0</v>
      </c>
      <c r="L1555" s="52">
        <v>0</v>
      </c>
      <c r="M1555" s="52">
        <v>0</v>
      </c>
      <c r="N1555">
        <v>2</v>
      </c>
      <c r="O1555" s="52">
        <v>1.8200000049546361E-3</v>
      </c>
      <c r="P1555" s="52">
        <v>2.0399999339133501E-3</v>
      </c>
      <c r="Q1555">
        <v>19</v>
      </c>
      <c r="R1555" s="52">
        <v>1.780000049620867E-3</v>
      </c>
      <c r="S1555" s="52">
        <v>2.0600000862032179E-3</v>
      </c>
    </row>
    <row r="1556" spans="1:19">
      <c r="A1556" t="s">
        <v>28</v>
      </c>
      <c r="B1556" t="s">
        <v>412</v>
      </c>
      <c r="C1556" t="s">
        <v>440</v>
      </c>
      <c r="D1556" t="s">
        <v>330</v>
      </c>
      <c r="E1556" t="s">
        <v>85</v>
      </c>
      <c r="F1556" t="s">
        <v>86</v>
      </c>
      <c r="G1556">
        <v>8</v>
      </c>
      <c r="H1556" t="s">
        <v>339</v>
      </c>
      <c r="I1556" t="s">
        <v>349</v>
      </c>
      <c r="J1556" t="s">
        <v>353</v>
      </c>
      <c r="K1556">
        <v>25</v>
      </c>
      <c r="L1556" s="52">
        <v>0.58139997720718384</v>
      </c>
      <c r="M1556" s="52">
        <v>0.625</v>
      </c>
      <c r="N1556">
        <v>336</v>
      </c>
      <c r="O1556" s="52">
        <v>0.30544999241828918</v>
      </c>
      <c r="P1556" s="52">
        <v>0.34286001324653631</v>
      </c>
      <c r="Q1556">
        <v>2597</v>
      </c>
      <c r="R1556" s="52">
        <v>0.24359999597072601</v>
      </c>
      <c r="S1556" s="52">
        <v>0.2809700071811676</v>
      </c>
    </row>
    <row r="1557" spans="1:19">
      <c r="A1557" t="s">
        <v>28</v>
      </c>
      <c r="B1557" t="s">
        <v>412</v>
      </c>
      <c r="C1557" t="s">
        <v>440</v>
      </c>
      <c r="D1557" t="s">
        <v>330</v>
      </c>
      <c r="E1557" t="s">
        <v>85</v>
      </c>
      <c r="F1557" t="s">
        <v>86</v>
      </c>
      <c r="G1557">
        <v>8</v>
      </c>
      <c r="H1557" t="s">
        <v>339</v>
      </c>
      <c r="I1557" t="s">
        <v>349</v>
      </c>
      <c r="J1557" t="s">
        <v>355</v>
      </c>
      <c r="K1557">
        <v>3</v>
      </c>
      <c r="L1557" s="52">
        <v>6.9770000874996185E-2</v>
      </c>
      <c r="N1557">
        <v>120</v>
      </c>
      <c r="O1557" s="52">
        <v>0.1090900003910065</v>
      </c>
      <c r="Q1557">
        <v>1418</v>
      </c>
      <c r="R1557" s="52">
        <v>0.13300999999046331</v>
      </c>
    </row>
    <row r="1558" spans="1:19">
      <c r="A1558" t="s">
        <v>28</v>
      </c>
      <c r="B1558" t="s">
        <v>412</v>
      </c>
      <c r="C1558" t="s">
        <v>440</v>
      </c>
      <c r="D1558" t="s">
        <v>330</v>
      </c>
      <c r="E1558" t="s">
        <v>85</v>
      </c>
      <c r="F1558" t="s">
        <v>86</v>
      </c>
      <c r="G1558">
        <v>8</v>
      </c>
      <c r="H1558" t="s">
        <v>339</v>
      </c>
      <c r="I1558" t="s">
        <v>734</v>
      </c>
      <c r="J1558" t="s">
        <v>299</v>
      </c>
      <c r="K1558">
        <v>0</v>
      </c>
      <c r="L1558" s="52">
        <v>0</v>
      </c>
      <c r="M1558" s="52">
        <v>0</v>
      </c>
      <c r="N1558">
        <v>63</v>
      </c>
      <c r="O1558" s="52">
        <v>5.7270001620054238E-2</v>
      </c>
      <c r="P1558" s="52">
        <v>6.0580000281333923E-2</v>
      </c>
      <c r="Q1558">
        <v>463</v>
      </c>
      <c r="R1558" s="52">
        <v>4.343000054359436E-2</v>
      </c>
      <c r="S1558" s="52">
        <v>4.6239998191595078E-2</v>
      </c>
    </row>
    <row r="1559" spans="1:19">
      <c r="A1559" t="s">
        <v>28</v>
      </c>
      <c r="B1559" t="s">
        <v>412</v>
      </c>
      <c r="C1559" t="s">
        <v>440</v>
      </c>
      <c r="D1559" t="s">
        <v>330</v>
      </c>
      <c r="E1559" t="s">
        <v>85</v>
      </c>
      <c r="F1559" t="s">
        <v>86</v>
      </c>
      <c r="G1559">
        <v>8</v>
      </c>
      <c r="H1559" t="s">
        <v>339</v>
      </c>
      <c r="I1559" t="s">
        <v>734</v>
      </c>
      <c r="J1559" t="s">
        <v>300</v>
      </c>
      <c r="K1559">
        <v>0</v>
      </c>
      <c r="L1559" s="52">
        <v>0</v>
      </c>
      <c r="M1559" s="52">
        <v>0</v>
      </c>
      <c r="N1559">
        <v>30</v>
      </c>
      <c r="O1559" s="52">
        <v>2.7270000427961349E-2</v>
      </c>
      <c r="P1559" s="52">
        <v>2.8850000351667401E-2</v>
      </c>
      <c r="Q1559">
        <v>331</v>
      </c>
      <c r="R1559" s="52">
        <v>3.1050000339746479E-2</v>
      </c>
      <c r="S1559" s="52">
        <v>3.3059999346733093E-2</v>
      </c>
    </row>
    <row r="1560" spans="1:19">
      <c r="A1560" t="s">
        <v>28</v>
      </c>
      <c r="B1560" t="s">
        <v>412</v>
      </c>
      <c r="C1560" t="s">
        <v>440</v>
      </c>
      <c r="D1560" t="s">
        <v>330</v>
      </c>
      <c r="E1560" t="s">
        <v>85</v>
      </c>
      <c r="F1560" t="s">
        <v>86</v>
      </c>
      <c r="G1560">
        <v>8</v>
      </c>
      <c r="H1560" t="s">
        <v>339</v>
      </c>
      <c r="I1560" t="s">
        <v>734</v>
      </c>
      <c r="J1560" t="s">
        <v>269</v>
      </c>
      <c r="K1560">
        <v>0</v>
      </c>
      <c r="L1560" s="52">
        <v>0</v>
      </c>
      <c r="M1560" s="52">
        <v>0</v>
      </c>
      <c r="N1560">
        <v>10</v>
      </c>
      <c r="O1560" s="52">
        <v>9.089999832212925E-3</v>
      </c>
      <c r="P1560" s="52">
        <v>9.6199996769428253E-3</v>
      </c>
      <c r="Q1560">
        <v>91</v>
      </c>
      <c r="R1560" s="52">
        <v>8.5399998351931572E-3</v>
      </c>
      <c r="S1560" s="52">
        <v>9.089999832212925E-3</v>
      </c>
    </row>
    <row r="1561" spans="1:19">
      <c r="A1561" t="s">
        <v>28</v>
      </c>
      <c r="B1561" t="s">
        <v>412</v>
      </c>
      <c r="C1561" t="s">
        <v>440</v>
      </c>
      <c r="D1561" t="s">
        <v>330</v>
      </c>
      <c r="E1561" t="s">
        <v>85</v>
      </c>
      <c r="F1561" t="s">
        <v>86</v>
      </c>
      <c r="G1561">
        <v>8</v>
      </c>
      <c r="H1561" t="s">
        <v>339</v>
      </c>
      <c r="I1561" t="s">
        <v>734</v>
      </c>
      <c r="J1561" t="s">
        <v>301</v>
      </c>
      <c r="K1561">
        <v>0</v>
      </c>
      <c r="L1561" s="52">
        <v>0</v>
      </c>
      <c r="M1561" s="52">
        <v>0</v>
      </c>
      <c r="N1561">
        <v>13</v>
      </c>
      <c r="O1561" s="52">
        <v>1.18199996650219E-2</v>
      </c>
      <c r="P1561" s="52">
        <v>1.250000018626451E-2</v>
      </c>
      <c r="Q1561">
        <v>215</v>
      </c>
      <c r="R1561" s="52">
        <v>2.0169999450445179E-2</v>
      </c>
      <c r="S1561" s="52">
        <v>2.1469999104738239E-2</v>
      </c>
    </row>
    <row r="1562" spans="1:19">
      <c r="A1562" t="s">
        <v>28</v>
      </c>
      <c r="B1562" t="s">
        <v>412</v>
      </c>
      <c r="C1562" t="s">
        <v>440</v>
      </c>
      <c r="D1562" t="s">
        <v>330</v>
      </c>
      <c r="E1562" t="s">
        <v>85</v>
      </c>
      <c r="F1562" t="s">
        <v>86</v>
      </c>
      <c r="G1562">
        <v>8</v>
      </c>
      <c r="H1562" t="s">
        <v>339</v>
      </c>
      <c r="I1562" t="s">
        <v>734</v>
      </c>
      <c r="J1562" t="s">
        <v>270</v>
      </c>
      <c r="K1562">
        <v>6</v>
      </c>
      <c r="L1562" s="52">
        <v>0.1395300030708313</v>
      </c>
      <c r="N1562">
        <v>60</v>
      </c>
      <c r="O1562" s="52">
        <v>5.4549999535083771E-2</v>
      </c>
      <c r="Q1562">
        <v>648</v>
      </c>
      <c r="R1562" s="52">
        <v>6.0779999941587448E-2</v>
      </c>
    </row>
    <row r="1563" spans="1:19">
      <c r="A1563" t="s">
        <v>28</v>
      </c>
      <c r="B1563" t="s">
        <v>412</v>
      </c>
      <c r="C1563" t="s">
        <v>440</v>
      </c>
      <c r="D1563" t="s">
        <v>330</v>
      </c>
      <c r="E1563" t="s">
        <v>85</v>
      </c>
      <c r="F1563" t="s">
        <v>86</v>
      </c>
      <c r="G1563">
        <v>8</v>
      </c>
      <c r="H1563" t="s">
        <v>339</v>
      </c>
      <c r="I1563" t="s">
        <v>734</v>
      </c>
      <c r="J1563" t="s">
        <v>268</v>
      </c>
      <c r="K1563">
        <v>37</v>
      </c>
      <c r="L1563" s="52">
        <v>0.8604699969291687</v>
      </c>
      <c r="M1563" s="52">
        <v>1</v>
      </c>
      <c r="N1563">
        <v>924</v>
      </c>
      <c r="O1563" s="52">
        <v>0.8399999737739563</v>
      </c>
      <c r="P1563" s="52">
        <v>0.88845998048782349</v>
      </c>
      <c r="Q1563">
        <v>8913</v>
      </c>
      <c r="R1563" s="52">
        <v>0.83604001998901367</v>
      </c>
      <c r="S1563" s="52">
        <v>0.89013999700546265</v>
      </c>
    </row>
    <row r="1564" spans="1:19">
      <c r="A1564" t="s">
        <v>28</v>
      </c>
      <c r="B1564" t="s">
        <v>412</v>
      </c>
      <c r="C1564" t="s">
        <v>440</v>
      </c>
      <c r="D1564" t="s">
        <v>330</v>
      </c>
      <c r="E1564" t="s">
        <v>85</v>
      </c>
      <c r="F1564" t="s">
        <v>86</v>
      </c>
      <c r="G1564">
        <v>8</v>
      </c>
      <c r="H1564" t="s">
        <v>339</v>
      </c>
      <c r="I1564" t="s">
        <v>735</v>
      </c>
      <c r="J1564" t="s">
        <v>270</v>
      </c>
      <c r="K1564">
        <v>43</v>
      </c>
      <c r="L1564" s="52">
        <v>1</v>
      </c>
      <c r="N1564">
        <v>1100</v>
      </c>
      <c r="O1564" s="52">
        <v>1</v>
      </c>
      <c r="Q1564">
        <v>10661</v>
      </c>
      <c r="R1564" s="52">
        <v>1</v>
      </c>
    </row>
    <row r="1565" spans="1:19">
      <c r="A1565" t="s">
        <v>28</v>
      </c>
      <c r="B1565" t="s">
        <v>412</v>
      </c>
      <c r="C1565" t="s">
        <v>440</v>
      </c>
      <c r="D1565" t="s">
        <v>330</v>
      </c>
      <c r="E1565" t="s">
        <v>85</v>
      </c>
      <c r="F1565" t="s">
        <v>86</v>
      </c>
      <c r="G1565">
        <v>8</v>
      </c>
      <c r="H1565" t="s">
        <v>339</v>
      </c>
      <c r="I1565" t="s">
        <v>319</v>
      </c>
      <c r="J1565" t="s">
        <v>324</v>
      </c>
      <c r="K1565">
        <v>3</v>
      </c>
      <c r="L1565" s="52">
        <v>6.9770000874996185E-2</v>
      </c>
      <c r="N1565">
        <v>120</v>
      </c>
      <c r="O1565" s="52">
        <v>0.1090900003910065</v>
      </c>
      <c r="Q1565">
        <v>1418</v>
      </c>
      <c r="R1565" s="52">
        <v>0.13300999999046331</v>
      </c>
    </row>
    <row r="1566" spans="1:19">
      <c r="A1566" t="s">
        <v>28</v>
      </c>
      <c r="B1566" t="s">
        <v>412</v>
      </c>
      <c r="C1566" t="s">
        <v>440</v>
      </c>
      <c r="D1566" t="s">
        <v>330</v>
      </c>
      <c r="E1566" t="s">
        <v>85</v>
      </c>
      <c r="F1566" t="s">
        <v>86</v>
      </c>
      <c r="G1566">
        <v>8</v>
      </c>
      <c r="H1566" t="s">
        <v>339</v>
      </c>
      <c r="I1566" t="s">
        <v>319</v>
      </c>
      <c r="J1566" t="s">
        <v>320</v>
      </c>
      <c r="K1566">
        <v>0</v>
      </c>
      <c r="L1566" s="52">
        <v>0</v>
      </c>
      <c r="M1566" s="52">
        <v>0</v>
      </c>
      <c r="N1566">
        <v>2</v>
      </c>
      <c r="O1566" s="52">
        <v>1.8200000049546361E-3</v>
      </c>
      <c r="P1566" s="52">
        <v>2.0399999339133501E-3</v>
      </c>
      <c r="Q1566">
        <v>19</v>
      </c>
      <c r="R1566" s="52">
        <v>1.780000049620867E-3</v>
      </c>
      <c r="S1566" s="52">
        <v>2.0600000862032179E-3</v>
      </c>
    </row>
    <row r="1567" spans="1:19">
      <c r="A1567" t="s">
        <v>28</v>
      </c>
      <c r="B1567" t="s">
        <v>412</v>
      </c>
      <c r="C1567" t="s">
        <v>440</v>
      </c>
      <c r="D1567" t="s">
        <v>330</v>
      </c>
      <c r="E1567" t="s">
        <v>85</v>
      </c>
      <c r="F1567" t="s">
        <v>86</v>
      </c>
      <c r="G1567">
        <v>8</v>
      </c>
      <c r="H1567" t="s">
        <v>339</v>
      </c>
      <c r="I1567" t="s">
        <v>319</v>
      </c>
      <c r="J1567" t="s">
        <v>321</v>
      </c>
      <c r="K1567">
        <v>2</v>
      </c>
      <c r="L1567" s="52">
        <v>4.6509999781847E-2</v>
      </c>
      <c r="M1567" s="52">
        <v>5.000000074505806E-2</v>
      </c>
      <c r="N1567">
        <v>48</v>
      </c>
      <c r="O1567" s="52">
        <v>4.3639998883008957E-2</v>
      </c>
      <c r="P1567" s="52">
        <v>4.8980001360177987E-2</v>
      </c>
      <c r="Q1567">
        <v>380</v>
      </c>
      <c r="R1567" s="52">
        <v>3.564000129699707E-2</v>
      </c>
      <c r="S1567" s="52">
        <v>4.1110001504421227E-2</v>
      </c>
    </row>
    <row r="1568" spans="1:19">
      <c r="A1568" t="s">
        <v>28</v>
      </c>
      <c r="B1568" t="s">
        <v>412</v>
      </c>
      <c r="C1568" t="s">
        <v>440</v>
      </c>
      <c r="D1568" t="s">
        <v>330</v>
      </c>
      <c r="E1568" t="s">
        <v>85</v>
      </c>
      <c r="F1568" t="s">
        <v>86</v>
      </c>
      <c r="G1568">
        <v>8</v>
      </c>
      <c r="H1568" t="s">
        <v>339</v>
      </c>
      <c r="I1568" t="s">
        <v>319</v>
      </c>
      <c r="J1568" t="s">
        <v>322</v>
      </c>
      <c r="K1568">
        <v>16</v>
      </c>
      <c r="L1568" s="52">
        <v>0.37209001183509832</v>
      </c>
      <c r="M1568" s="52">
        <v>0.40000000596046448</v>
      </c>
      <c r="N1568">
        <v>206</v>
      </c>
      <c r="O1568" s="52">
        <v>0.18727000057697299</v>
      </c>
      <c r="P1568" s="52">
        <v>0.2101999968290329</v>
      </c>
      <c r="Q1568">
        <v>1643</v>
      </c>
      <c r="R1568" s="52">
        <v>0.15410999953746801</v>
      </c>
      <c r="S1568" s="52">
        <v>0.17776000499725339</v>
      </c>
    </row>
    <row r="1569" spans="1:19">
      <c r="A1569" t="s">
        <v>28</v>
      </c>
      <c r="B1569" t="s">
        <v>412</v>
      </c>
      <c r="C1569" t="s">
        <v>440</v>
      </c>
      <c r="D1569" t="s">
        <v>330</v>
      </c>
      <c r="E1569" t="s">
        <v>85</v>
      </c>
      <c r="F1569" t="s">
        <v>86</v>
      </c>
      <c r="G1569">
        <v>8</v>
      </c>
      <c r="H1569" t="s">
        <v>339</v>
      </c>
      <c r="I1569" t="s">
        <v>319</v>
      </c>
      <c r="J1569" t="s">
        <v>323</v>
      </c>
      <c r="K1569">
        <v>9</v>
      </c>
      <c r="L1569" s="52">
        <v>0.20929999649524689</v>
      </c>
      <c r="M1569" s="52">
        <v>0.22499999403953549</v>
      </c>
      <c r="N1569">
        <v>155</v>
      </c>
      <c r="O1569" s="52">
        <v>0.1409099996089935</v>
      </c>
      <c r="P1569" s="52">
        <v>0.158160001039505</v>
      </c>
      <c r="Q1569">
        <v>1319</v>
      </c>
      <c r="R1569" s="52">
        <v>0.1237199977040291</v>
      </c>
      <c r="S1569" s="52">
        <v>0.14270000159740451</v>
      </c>
    </row>
    <row r="1570" spans="1:19">
      <c r="A1570" t="s">
        <v>28</v>
      </c>
      <c r="B1570" t="s">
        <v>412</v>
      </c>
      <c r="C1570" t="s">
        <v>440</v>
      </c>
      <c r="D1570" t="s">
        <v>330</v>
      </c>
      <c r="E1570" t="s">
        <v>85</v>
      </c>
      <c r="F1570" t="s">
        <v>86</v>
      </c>
      <c r="G1570">
        <v>8</v>
      </c>
      <c r="H1570" t="s">
        <v>339</v>
      </c>
      <c r="I1570" t="s">
        <v>319</v>
      </c>
      <c r="J1570" t="s">
        <v>354</v>
      </c>
      <c r="K1570">
        <v>13</v>
      </c>
      <c r="L1570" s="52">
        <v>0.30232998728752142</v>
      </c>
      <c r="M1570" s="52">
        <v>0.32499998807907099</v>
      </c>
      <c r="N1570">
        <v>569</v>
      </c>
      <c r="O1570" s="52">
        <v>0.51727002859115601</v>
      </c>
      <c r="P1570" s="52">
        <v>0.58060997724533081</v>
      </c>
      <c r="Q1570">
        <v>5882</v>
      </c>
      <c r="R1570" s="52">
        <v>0.55172997713088989</v>
      </c>
      <c r="S1570" s="52">
        <v>0.63637000322341919</v>
      </c>
    </row>
    <row r="1571" spans="1:19">
      <c r="A1571" t="s">
        <v>28</v>
      </c>
      <c r="B1571" t="s">
        <v>412</v>
      </c>
      <c r="C1571" t="s">
        <v>440</v>
      </c>
      <c r="D1571" t="s">
        <v>330</v>
      </c>
      <c r="E1571" t="s">
        <v>85</v>
      </c>
      <c r="F1571" t="s">
        <v>86</v>
      </c>
      <c r="G1571">
        <v>8</v>
      </c>
      <c r="H1571" t="s">
        <v>339</v>
      </c>
      <c r="I1571" t="s">
        <v>360</v>
      </c>
      <c r="J1571" t="s">
        <v>361</v>
      </c>
      <c r="K1571">
        <v>3</v>
      </c>
      <c r="L1571" s="52">
        <v>6.9770000874996185E-2</v>
      </c>
      <c r="N1571">
        <v>120</v>
      </c>
      <c r="O1571" s="52">
        <v>0.1090900003910065</v>
      </c>
      <c r="Q1571">
        <v>1418</v>
      </c>
      <c r="R1571" s="52">
        <v>0.13300999999046331</v>
      </c>
    </row>
    <row r="1572" spans="1:19">
      <c r="A1572" t="s">
        <v>28</v>
      </c>
      <c r="B1572" t="s">
        <v>412</v>
      </c>
      <c r="C1572" t="s">
        <v>440</v>
      </c>
      <c r="D1572" t="s">
        <v>330</v>
      </c>
      <c r="E1572" t="s">
        <v>85</v>
      </c>
      <c r="F1572" t="s">
        <v>86</v>
      </c>
      <c r="G1572">
        <v>8</v>
      </c>
      <c r="H1572" t="s">
        <v>339</v>
      </c>
      <c r="I1572" t="s">
        <v>360</v>
      </c>
      <c r="J1572" t="s">
        <v>362</v>
      </c>
      <c r="K1572">
        <v>27</v>
      </c>
      <c r="L1572" s="52">
        <v>0.62791001796722412</v>
      </c>
      <c r="M1572" s="52">
        <v>0.67500001192092896</v>
      </c>
      <c r="N1572">
        <v>410</v>
      </c>
      <c r="O1572" s="52">
        <v>0.37272998690605158</v>
      </c>
      <c r="P1572" s="52">
        <v>0.41837000846862787</v>
      </c>
      <c r="Q1572">
        <v>3361</v>
      </c>
      <c r="R1572" s="52">
        <v>0.31525999307632452</v>
      </c>
      <c r="S1572" s="52">
        <v>0.36362999677658081</v>
      </c>
    </row>
    <row r="1573" spans="1:19">
      <c r="A1573" t="s">
        <v>28</v>
      </c>
      <c r="B1573" t="s">
        <v>412</v>
      </c>
      <c r="C1573" t="s">
        <v>440</v>
      </c>
      <c r="D1573" t="s">
        <v>330</v>
      </c>
      <c r="E1573" t="s">
        <v>85</v>
      </c>
      <c r="F1573" t="s">
        <v>86</v>
      </c>
      <c r="G1573">
        <v>8</v>
      </c>
      <c r="H1573" t="s">
        <v>339</v>
      </c>
      <c r="I1573" t="s">
        <v>360</v>
      </c>
      <c r="J1573" t="s">
        <v>354</v>
      </c>
      <c r="K1573">
        <v>13</v>
      </c>
      <c r="L1573" s="52">
        <v>0.30232998728752142</v>
      </c>
      <c r="M1573" s="52">
        <v>0.32499998807907099</v>
      </c>
      <c r="N1573">
        <v>570</v>
      </c>
      <c r="O1573" s="52">
        <v>0.51818001270294189</v>
      </c>
      <c r="P1573" s="52">
        <v>0.58162999153137207</v>
      </c>
      <c r="Q1573">
        <v>5882</v>
      </c>
      <c r="R1573" s="52">
        <v>0.55172997713088989</v>
      </c>
      <c r="S1573" s="52">
        <v>0.63637000322341919</v>
      </c>
    </row>
    <row r="1574" spans="1:19">
      <c r="A1574" t="s">
        <v>28</v>
      </c>
      <c r="B1574" t="s">
        <v>412</v>
      </c>
      <c r="C1574" t="s">
        <v>440</v>
      </c>
      <c r="D1574" t="s">
        <v>330</v>
      </c>
      <c r="E1574" t="s">
        <v>85</v>
      </c>
      <c r="F1574" t="s">
        <v>86</v>
      </c>
      <c r="G1574">
        <v>8</v>
      </c>
      <c r="H1574" t="s">
        <v>339</v>
      </c>
      <c r="I1574" t="s">
        <v>736</v>
      </c>
      <c r="J1574" t="s">
        <v>363</v>
      </c>
      <c r="K1574">
        <v>4</v>
      </c>
      <c r="L1574" s="52">
        <v>9.3019999563694E-2</v>
      </c>
      <c r="N1574">
        <v>424</v>
      </c>
      <c r="O1574" s="52">
        <v>0.38545000553131098</v>
      </c>
      <c r="Q1574">
        <v>4131</v>
      </c>
      <c r="R1574" s="52">
        <v>0.38749000430107122</v>
      </c>
    </row>
    <row r="1575" spans="1:19">
      <c r="A1575" t="s">
        <v>28</v>
      </c>
      <c r="B1575" t="s">
        <v>412</v>
      </c>
      <c r="C1575" t="s">
        <v>440</v>
      </c>
      <c r="D1575" t="s">
        <v>330</v>
      </c>
      <c r="E1575" t="s">
        <v>85</v>
      </c>
      <c r="F1575" t="s">
        <v>86</v>
      </c>
      <c r="G1575">
        <v>8</v>
      </c>
      <c r="H1575" t="s">
        <v>339</v>
      </c>
      <c r="I1575" t="s">
        <v>736</v>
      </c>
      <c r="J1575" t="s">
        <v>364</v>
      </c>
      <c r="K1575">
        <v>26</v>
      </c>
      <c r="L1575" s="52">
        <v>0.60465002059936523</v>
      </c>
      <c r="M1575" s="52">
        <v>0.66667002439498901</v>
      </c>
      <c r="N1575">
        <v>386</v>
      </c>
      <c r="O1575" s="52">
        <v>0.3509100079536438</v>
      </c>
      <c r="P1575" s="52">
        <v>0.57100999355316162</v>
      </c>
      <c r="Q1575">
        <v>4189</v>
      </c>
      <c r="R1575" s="52">
        <v>0.39293000102043152</v>
      </c>
      <c r="S1575" s="52">
        <v>0.64149999618530273</v>
      </c>
    </row>
    <row r="1576" spans="1:19">
      <c r="A1576" t="s">
        <v>28</v>
      </c>
      <c r="B1576" t="s">
        <v>412</v>
      </c>
      <c r="C1576" t="s">
        <v>440</v>
      </c>
      <c r="D1576" t="s">
        <v>330</v>
      </c>
      <c r="E1576" t="s">
        <v>85</v>
      </c>
      <c r="F1576" t="s">
        <v>86</v>
      </c>
      <c r="G1576">
        <v>8</v>
      </c>
      <c r="H1576" t="s">
        <v>339</v>
      </c>
      <c r="I1576" t="s">
        <v>736</v>
      </c>
      <c r="J1576" t="s">
        <v>365</v>
      </c>
      <c r="K1576">
        <v>9</v>
      </c>
      <c r="L1576" s="52">
        <v>0.20929999649524689</v>
      </c>
      <c r="M1576" s="52">
        <v>0.23077000677585599</v>
      </c>
      <c r="N1576">
        <v>143</v>
      </c>
      <c r="O1576" s="52">
        <v>0.12999999523162839</v>
      </c>
      <c r="P1576" s="52">
        <v>0.21153999865055079</v>
      </c>
      <c r="Q1576">
        <v>1316</v>
      </c>
      <c r="R1576" s="52">
        <v>0.1234399974346161</v>
      </c>
      <c r="S1576" s="52">
        <v>0.20152999460697171</v>
      </c>
    </row>
    <row r="1577" spans="1:19">
      <c r="A1577" t="s">
        <v>28</v>
      </c>
      <c r="B1577" t="s">
        <v>412</v>
      </c>
      <c r="C1577" t="s">
        <v>440</v>
      </c>
      <c r="D1577" t="s">
        <v>330</v>
      </c>
      <c r="E1577" t="s">
        <v>85</v>
      </c>
      <c r="F1577" t="s">
        <v>86</v>
      </c>
      <c r="G1577">
        <v>8</v>
      </c>
      <c r="H1577" t="s">
        <v>339</v>
      </c>
      <c r="I1577" t="s">
        <v>736</v>
      </c>
      <c r="J1577" t="s">
        <v>366</v>
      </c>
      <c r="K1577">
        <v>2</v>
      </c>
      <c r="L1577" s="52">
        <v>4.6509999781847E-2</v>
      </c>
      <c r="M1577" s="52">
        <v>5.1279999315738678E-2</v>
      </c>
      <c r="N1577">
        <v>83</v>
      </c>
      <c r="O1577" s="52">
        <v>7.5450003147125244E-2</v>
      </c>
      <c r="P1577" s="52">
        <v>0.1227800026535988</v>
      </c>
      <c r="Q1577">
        <v>566</v>
      </c>
      <c r="R1577" s="52">
        <v>5.3089998662471771E-2</v>
      </c>
      <c r="S1577" s="52">
        <v>8.6680002510547638E-2</v>
      </c>
    </row>
    <row r="1578" spans="1:19">
      <c r="A1578" t="s">
        <v>28</v>
      </c>
      <c r="B1578" t="s">
        <v>412</v>
      </c>
      <c r="C1578" t="s">
        <v>440</v>
      </c>
      <c r="D1578" t="s">
        <v>330</v>
      </c>
      <c r="E1578" t="s">
        <v>85</v>
      </c>
      <c r="F1578" t="s">
        <v>86</v>
      </c>
      <c r="G1578">
        <v>8</v>
      </c>
      <c r="H1578" t="s">
        <v>339</v>
      </c>
      <c r="I1578" t="s">
        <v>736</v>
      </c>
      <c r="J1578" t="s">
        <v>367</v>
      </c>
      <c r="K1578">
        <v>2</v>
      </c>
      <c r="L1578" s="52">
        <v>4.6509999781847E-2</v>
      </c>
      <c r="M1578" s="52">
        <v>5.1279999315738678E-2</v>
      </c>
      <c r="N1578">
        <v>50</v>
      </c>
      <c r="O1578" s="52">
        <v>4.544999822974205E-2</v>
      </c>
      <c r="P1578" s="52">
        <v>7.3959998786449432E-2</v>
      </c>
      <c r="Q1578">
        <v>367</v>
      </c>
      <c r="R1578" s="52">
        <v>3.4419998526573181E-2</v>
      </c>
      <c r="S1578" s="52">
        <v>5.6200001388788223E-2</v>
      </c>
    </row>
    <row r="1579" spans="1:19">
      <c r="A1579" t="s">
        <v>28</v>
      </c>
      <c r="B1579" t="s">
        <v>412</v>
      </c>
      <c r="C1579" t="s">
        <v>440</v>
      </c>
      <c r="D1579" t="s">
        <v>330</v>
      </c>
      <c r="E1579" t="s">
        <v>85</v>
      </c>
      <c r="F1579" t="s">
        <v>86</v>
      </c>
      <c r="G1579">
        <v>8</v>
      </c>
      <c r="H1579" t="s">
        <v>339</v>
      </c>
      <c r="I1579" t="s">
        <v>736</v>
      </c>
      <c r="J1579" t="s">
        <v>368</v>
      </c>
      <c r="K1579">
        <v>0</v>
      </c>
      <c r="L1579" s="52">
        <v>0</v>
      </c>
      <c r="M1579" s="52">
        <v>0</v>
      </c>
      <c r="N1579">
        <v>14</v>
      </c>
      <c r="O1579" s="52">
        <v>1.272999960929155E-2</v>
      </c>
      <c r="P1579" s="52">
        <v>2.0710000768303871E-2</v>
      </c>
      <c r="Q1579">
        <v>92</v>
      </c>
      <c r="R1579" s="52">
        <v>8.6300000548362732E-3</v>
      </c>
      <c r="S1579" s="52">
        <v>1.4089999720454219E-2</v>
      </c>
    </row>
    <row r="1580" spans="1:19">
      <c r="A1580" t="s">
        <v>28</v>
      </c>
      <c r="B1580" t="s">
        <v>412</v>
      </c>
      <c r="C1580" t="s">
        <v>440</v>
      </c>
      <c r="D1580" t="s">
        <v>330</v>
      </c>
      <c r="E1580" t="s">
        <v>85</v>
      </c>
      <c r="F1580" t="s">
        <v>86</v>
      </c>
      <c r="G1580">
        <v>8</v>
      </c>
      <c r="H1580" t="s">
        <v>339</v>
      </c>
      <c r="I1580" t="s">
        <v>307</v>
      </c>
      <c r="J1580" t="s">
        <v>329</v>
      </c>
      <c r="K1580">
        <v>43</v>
      </c>
      <c r="L1580" s="52">
        <v>1</v>
      </c>
      <c r="N1580">
        <v>1091</v>
      </c>
      <c r="O1580" s="52">
        <v>0.99181997776031494</v>
      </c>
      <c r="Q1580">
        <v>10555</v>
      </c>
      <c r="R1580" s="52">
        <v>0.99005997180938721</v>
      </c>
    </row>
    <row r="1581" spans="1:19">
      <c r="A1581" t="s">
        <v>28</v>
      </c>
      <c r="B1581" t="s">
        <v>412</v>
      </c>
      <c r="C1581" t="s">
        <v>440</v>
      </c>
      <c r="D1581" t="s">
        <v>330</v>
      </c>
      <c r="E1581" t="s">
        <v>85</v>
      </c>
      <c r="F1581" t="s">
        <v>86</v>
      </c>
      <c r="G1581">
        <v>8</v>
      </c>
      <c r="H1581" t="s">
        <v>339</v>
      </c>
      <c r="I1581" t="s">
        <v>307</v>
      </c>
      <c r="J1581" t="s">
        <v>309</v>
      </c>
      <c r="K1581">
        <v>0</v>
      </c>
      <c r="L1581" s="52">
        <v>0</v>
      </c>
      <c r="N1581">
        <v>9</v>
      </c>
      <c r="O1581" s="52">
        <v>8.1799998879432678E-3</v>
      </c>
      <c r="Q1581">
        <v>106</v>
      </c>
      <c r="R1581" s="52">
        <v>9.9400002509355545E-3</v>
      </c>
    </row>
    <row r="1582" spans="1:19">
      <c r="A1582" t="s">
        <v>28</v>
      </c>
      <c r="B1582" t="s">
        <v>412</v>
      </c>
      <c r="C1582" t="s">
        <v>440</v>
      </c>
      <c r="D1582" t="s">
        <v>330</v>
      </c>
      <c r="E1582" t="s">
        <v>85</v>
      </c>
      <c r="F1582" t="s">
        <v>86</v>
      </c>
      <c r="G1582">
        <v>8</v>
      </c>
      <c r="H1582" t="s">
        <v>339</v>
      </c>
      <c r="I1582" t="s">
        <v>737</v>
      </c>
      <c r="J1582" t="s">
        <v>310</v>
      </c>
      <c r="K1582">
        <v>9</v>
      </c>
      <c r="L1582" s="52">
        <v>0.20929999649524689</v>
      </c>
      <c r="N1582">
        <v>298</v>
      </c>
      <c r="O1582" s="52">
        <v>0.27090999484062189</v>
      </c>
      <c r="Q1582">
        <v>1888</v>
      </c>
      <c r="R1582" s="52">
        <v>0.17709000408649439</v>
      </c>
    </row>
    <row r="1583" spans="1:19">
      <c r="A1583" t="s">
        <v>28</v>
      </c>
      <c r="B1583" t="s">
        <v>412</v>
      </c>
      <c r="C1583" t="s">
        <v>440</v>
      </c>
      <c r="D1583" t="s">
        <v>330</v>
      </c>
      <c r="E1583" t="s">
        <v>85</v>
      </c>
      <c r="F1583" t="s">
        <v>86</v>
      </c>
      <c r="G1583">
        <v>8</v>
      </c>
      <c r="H1583" t="s">
        <v>339</v>
      </c>
      <c r="I1583" t="s">
        <v>737</v>
      </c>
      <c r="J1583" t="s">
        <v>16</v>
      </c>
      <c r="K1583">
        <v>9</v>
      </c>
      <c r="L1583" s="52">
        <v>0.20929999649524689</v>
      </c>
      <c r="N1583">
        <v>200</v>
      </c>
      <c r="O1583" s="52">
        <v>0.18182000517845151</v>
      </c>
      <c r="Q1583">
        <v>2164</v>
      </c>
      <c r="R1583" s="52">
        <v>0.2029799968004227</v>
      </c>
    </row>
    <row r="1584" spans="1:19">
      <c r="A1584" t="s">
        <v>28</v>
      </c>
      <c r="B1584" t="s">
        <v>412</v>
      </c>
      <c r="C1584" t="s">
        <v>440</v>
      </c>
      <c r="D1584" t="s">
        <v>330</v>
      </c>
      <c r="E1584" t="s">
        <v>85</v>
      </c>
      <c r="F1584" t="s">
        <v>86</v>
      </c>
      <c r="G1584">
        <v>8</v>
      </c>
      <c r="H1584" t="s">
        <v>339</v>
      </c>
      <c r="I1584" t="s">
        <v>737</v>
      </c>
      <c r="J1584" t="s">
        <v>17</v>
      </c>
      <c r="K1584">
        <v>9</v>
      </c>
      <c r="L1584" s="52">
        <v>0.20929999649524689</v>
      </c>
      <c r="N1584">
        <v>236</v>
      </c>
      <c r="O1584" s="52">
        <v>0.21455000340938571</v>
      </c>
      <c r="Q1584">
        <v>2220</v>
      </c>
      <c r="R1584" s="52">
        <v>0.20824000239372251</v>
      </c>
    </row>
    <row r="1585" spans="1:19">
      <c r="A1585" t="s">
        <v>28</v>
      </c>
      <c r="B1585" t="s">
        <v>412</v>
      </c>
      <c r="C1585" t="s">
        <v>440</v>
      </c>
      <c r="D1585" t="s">
        <v>330</v>
      </c>
      <c r="E1585" t="s">
        <v>85</v>
      </c>
      <c r="F1585" t="s">
        <v>86</v>
      </c>
      <c r="G1585">
        <v>8</v>
      </c>
      <c r="H1585" t="s">
        <v>339</v>
      </c>
      <c r="I1585" t="s">
        <v>737</v>
      </c>
      <c r="J1585" t="s">
        <v>18</v>
      </c>
      <c r="K1585">
        <v>11</v>
      </c>
      <c r="L1585" s="52">
        <v>0.25580999255180359</v>
      </c>
      <c r="N1585">
        <v>210</v>
      </c>
      <c r="O1585" s="52">
        <v>0.19090999662876129</v>
      </c>
      <c r="Q1585">
        <v>2174</v>
      </c>
      <c r="R1585" s="52">
        <v>0.20392000675201419</v>
      </c>
    </row>
    <row r="1586" spans="1:19">
      <c r="A1586" t="s">
        <v>28</v>
      </c>
      <c r="B1586" t="s">
        <v>412</v>
      </c>
      <c r="C1586" t="s">
        <v>440</v>
      </c>
      <c r="D1586" t="s">
        <v>330</v>
      </c>
      <c r="E1586" t="s">
        <v>85</v>
      </c>
      <c r="F1586" t="s">
        <v>86</v>
      </c>
      <c r="G1586">
        <v>8</v>
      </c>
      <c r="H1586" t="s">
        <v>339</v>
      </c>
      <c r="I1586" t="s">
        <v>737</v>
      </c>
      <c r="J1586" t="s">
        <v>311</v>
      </c>
      <c r="K1586">
        <v>5</v>
      </c>
      <c r="L1586" s="52">
        <v>0.1162799969315529</v>
      </c>
      <c r="N1586">
        <v>156</v>
      </c>
      <c r="O1586" s="52">
        <v>0.14181999862194061</v>
      </c>
      <c r="Q1586">
        <v>2215</v>
      </c>
      <c r="R1586" s="52">
        <v>0.20777000486850741</v>
      </c>
    </row>
    <row r="1587" spans="1:19">
      <c r="A1587" t="s">
        <v>28</v>
      </c>
      <c r="B1587" t="s">
        <v>412</v>
      </c>
      <c r="C1587" t="s">
        <v>440</v>
      </c>
      <c r="D1587" t="s">
        <v>330</v>
      </c>
      <c r="E1587" t="s">
        <v>85</v>
      </c>
      <c r="F1587" t="s">
        <v>86</v>
      </c>
      <c r="G1587">
        <v>8</v>
      </c>
      <c r="H1587" t="s">
        <v>339</v>
      </c>
      <c r="I1587" t="s">
        <v>312</v>
      </c>
      <c r="J1587" t="s">
        <v>313</v>
      </c>
      <c r="K1587">
        <v>23</v>
      </c>
      <c r="L1587" s="52">
        <v>0.53487998247146606</v>
      </c>
      <c r="M1587" s="52">
        <v>0.53487998247146606</v>
      </c>
      <c r="N1587">
        <v>621</v>
      </c>
      <c r="O1587" s="52">
        <v>0.56454998254776001</v>
      </c>
      <c r="P1587" s="52">
        <v>0.57340997457504272</v>
      </c>
      <c r="Q1587">
        <v>6420</v>
      </c>
      <c r="R1587" s="52">
        <v>0.60219001770019531</v>
      </c>
      <c r="S1587" s="52">
        <v>0.61465001106262207</v>
      </c>
    </row>
    <row r="1588" spans="1:19">
      <c r="A1588" t="s">
        <v>28</v>
      </c>
      <c r="B1588" t="s">
        <v>412</v>
      </c>
      <c r="C1588" t="s">
        <v>440</v>
      </c>
      <c r="D1588" t="s">
        <v>330</v>
      </c>
      <c r="E1588" t="s">
        <v>85</v>
      </c>
      <c r="F1588" t="s">
        <v>86</v>
      </c>
      <c r="G1588">
        <v>8</v>
      </c>
      <c r="H1588" t="s">
        <v>339</v>
      </c>
      <c r="I1588" t="s">
        <v>312</v>
      </c>
      <c r="J1588" t="s">
        <v>314</v>
      </c>
      <c r="K1588">
        <v>9</v>
      </c>
      <c r="L1588" s="52">
        <v>0.20929999649524689</v>
      </c>
      <c r="M1588" s="52">
        <v>0.20929999649524689</v>
      </c>
      <c r="N1588">
        <v>172</v>
      </c>
      <c r="O1588" s="52">
        <v>0.15636000037193301</v>
      </c>
      <c r="P1588" s="52">
        <v>0.15882000327110291</v>
      </c>
      <c r="Q1588">
        <v>1473</v>
      </c>
      <c r="R1588" s="52">
        <v>0.13817000389099121</v>
      </c>
      <c r="S1588" s="52">
        <v>0.14101999998092651</v>
      </c>
    </row>
    <row r="1589" spans="1:19">
      <c r="A1589" t="s">
        <v>28</v>
      </c>
      <c r="B1589" t="s">
        <v>412</v>
      </c>
      <c r="C1589" t="s">
        <v>440</v>
      </c>
      <c r="D1589" t="s">
        <v>330</v>
      </c>
      <c r="E1589" t="s">
        <v>85</v>
      </c>
      <c r="F1589" t="s">
        <v>86</v>
      </c>
      <c r="G1589">
        <v>8</v>
      </c>
      <c r="H1589" t="s">
        <v>339</v>
      </c>
      <c r="I1589" t="s">
        <v>312</v>
      </c>
      <c r="J1589" t="s">
        <v>315</v>
      </c>
      <c r="K1589">
        <v>6</v>
      </c>
      <c r="L1589" s="52">
        <v>0.1395300030708313</v>
      </c>
      <c r="M1589" s="52">
        <v>0.1395300030708313</v>
      </c>
      <c r="N1589">
        <v>168</v>
      </c>
      <c r="O1589" s="52">
        <v>0.1527300029993057</v>
      </c>
      <c r="P1589" s="52">
        <v>0.15512000024318701</v>
      </c>
      <c r="Q1589">
        <v>1374</v>
      </c>
      <c r="R1589" s="52">
        <v>0.12887999415397641</v>
      </c>
      <c r="S1589" s="52">
        <v>0.13154999911785131</v>
      </c>
    </row>
    <row r="1590" spans="1:19">
      <c r="A1590" t="s">
        <v>28</v>
      </c>
      <c r="B1590" t="s">
        <v>412</v>
      </c>
      <c r="C1590" t="s">
        <v>440</v>
      </c>
      <c r="D1590" t="s">
        <v>330</v>
      </c>
      <c r="E1590" t="s">
        <v>85</v>
      </c>
      <c r="F1590" t="s">
        <v>86</v>
      </c>
      <c r="G1590">
        <v>8</v>
      </c>
      <c r="H1590" t="s">
        <v>339</v>
      </c>
      <c r="I1590" t="s">
        <v>312</v>
      </c>
      <c r="J1590" t="s">
        <v>373</v>
      </c>
      <c r="K1590">
        <v>0</v>
      </c>
      <c r="L1590" s="52">
        <v>0</v>
      </c>
      <c r="N1590">
        <v>17</v>
      </c>
      <c r="O1590" s="52">
        <v>1.544999983161688E-2</v>
      </c>
      <c r="Q1590">
        <v>216</v>
      </c>
      <c r="R1590" s="52">
        <v>2.0260000601410869E-2</v>
      </c>
    </row>
    <row r="1591" spans="1:19">
      <c r="A1591" t="s">
        <v>28</v>
      </c>
      <c r="B1591" t="s">
        <v>412</v>
      </c>
      <c r="C1591" t="s">
        <v>440</v>
      </c>
      <c r="D1591" t="s">
        <v>330</v>
      </c>
      <c r="E1591" t="s">
        <v>85</v>
      </c>
      <c r="F1591" t="s">
        <v>86</v>
      </c>
      <c r="G1591">
        <v>8</v>
      </c>
      <c r="H1591" t="s">
        <v>339</v>
      </c>
      <c r="I1591" t="s">
        <v>312</v>
      </c>
      <c r="J1591" t="s">
        <v>316</v>
      </c>
      <c r="K1591">
        <v>5</v>
      </c>
      <c r="L1591" s="52">
        <v>0.1162799969315529</v>
      </c>
      <c r="M1591" s="52">
        <v>0.1162799969315529</v>
      </c>
      <c r="N1591">
        <v>122</v>
      </c>
      <c r="O1591" s="52">
        <v>0.11090999841690059</v>
      </c>
      <c r="P1591" s="52">
        <v>0.1126499995589256</v>
      </c>
      <c r="Q1591">
        <v>1178</v>
      </c>
      <c r="R1591" s="52">
        <v>0.1105000004172325</v>
      </c>
      <c r="S1591" s="52">
        <v>0.1127799972891808</v>
      </c>
    </row>
    <row r="1592" spans="1:19">
      <c r="A1592" t="s">
        <v>28</v>
      </c>
      <c r="B1592" t="s">
        <v>412</v>
      </c>
      <c r="C1592" t="s">
        <v>440</v>
      </c>
      <c r="D1592" t="s">
        <v>330</v>
      </c>
      <c r="E1592" t="s">
        <v>87</v>
      </c>
      <c r="F1592" t="s">
        <v>88</v>
      </c>
      <c r="G1592">
        <v>20</v>
      </c>
      <c r="H1592" t="s">
        <v>399</v>
      </c>
      <c r="I1592" t="s">
        <v>326</v>
      </c>
      <c r="J1592" t="s">
        <v>289</v>
      </c>
      <c r="K1592">
        <v>2</v>
      </c>
      <c r="L1592" s="52">
        <v>1.5619999729096889E-2</v>
      </c>
      <c r="N1592">
        <v>7</v>
      </c>
      <c r="O1592" s="52">
        <v>1.3330000452697281E-2</v>
      </c>
      <c r="Q1592">
        <v>78</v>
      </c>
      <c r="R1592" s="52">
        <v>7.3199998587369919E-3</v>
      </c>
    </row>
    <row r="1593" spans="1:19">
      <c r="A1593" t="s">
        <v>28</v>
      </c>
      <c r="B1593" t="s">
        <v>412</v>
      </c>
      <c r="C1593" t="s">
        <v>440</v>
      </c>
      <c r="D1593" t="s">
        <v>330</v>
      </c>
      <c r="E1593" t="s">
        <v>87</v>
      </c>
      <c r="F1593" t="s">
        <v>88</v>
      </c>
      <c r="G1593">
        <v>20</v>
      </c>
      <c r="H1593" t="s">
        <v>399</v>
      </c>
      <c r="I1593" t="s">
        <v>326</v>
      </c>
      <c r="J1593" t="s">
        <v>290</v>
      </c>
      <c r="K1593">
        <v>2</v>
      </c>
      <c r="L1593" s="52">
        <v>1.5619999729096889E-2</v>
      </c>
      <c r="N1593">
        <v>21</v>
      </c>
      <c r="O1593" s="52">
        <v>3.9999999105930328E-2</v>
      </c>
      <c r="Q1593">
        <v>542</v>
      </c>
      <c r="R1593" s="52">
        <v>5.0840001553297043E-2</v>
      </c>
    </row>
    <row r="1594" spans="1:19">
      <c r="A1594" t="s">
        <v>28</v>
      </c>
      <c r="B1594" t="s">
        <v>412</v>
      </c>
      <c r="C1594" t="s">
        <v>440</v>
      </c>
      <c r="D1594" t="s">
        <v>330</v>
      </c>
      <c r="E1594" t="s">
        <v>87</v>
      </c>
      <c r="F1594" t="s">
        <v>88</v>
      </c>
      <c r="G1594">
        <v>20</v>
      </c>
      <c r="H1594" t="s">
        <v>399</v>
      </c>
      <c r="I1594" t="s">
        <v>326</v>
      </c>
      <c r="J1594" t="s">
        <v>291</v>
      </c>
      <c r="K1594">
        <v>14</v>
      </c>
      <c r="L1594" s="52">
        <v>0.10937999933958049</v>
      </c>
      <c r="N1594">
        <v>52</v>
      </c>
      <c r="O1594" s="52">
        <v>9.9050000309944153E-2</v>
      </c>
      <c r="Q1594">
        <v>1332</v>
      </c>
      <c r="R1594" s="52">
        <v>0.124940000474453</v>
      </c>
    </row>
    <row r="1595" spans="1:19">
      <c r="A1595" t="s">
        <v>28</v>
      </c>
      <c r="B1595" t="s">
        <v>412</v>
      </c>
      <c r="C1595" t="s">
        <v>440</v>
      </c>
      <c r="D1595" t="s">
        <v>330</v>
      </c>
      <c r="E1595" t="s">
        <v>87</v>
      </c>
      <c r="F1595" t="s">
        <v>88</v>
      </c>
      <c r="G1595">
        <v>20</v>
      </c>
      <c r="H1595" t="s">
        <v>399</v>
      </c>
      <c r="I1595" t="s">
        <v>326</v>
      </c>
      <c r="J1595" t="s">
        <v>292</v>
      </c>
      <c r="K1595">
        <v>35</v>
      </c>
      <c r="L1595" s="52">
        <v>0.27344000339508062</v>
      </c>
      <c r="N1595">
        <v>120</v>
      </c>
      <c r="O1595" s="52">
        <v>0.22856999933719641</v>
      </c>
      <c r="Q1595">
        <v>2022</v>
      </c>
      <c r="R1595" s="52">
        <v>0.18965999782085419</v>
      </c>
    </row>
    <row r="1596" spans="1:19">
      <c r="A1596" t="s">
        <v>28</v>
      </c>
      <c r="B1596" t="s">
        <v>412</v>
      </c>
      <c r="C1596" t="s">
        <v>440</v>
      </c>
      <c r="D1596" t="s">
        <v>330</v>
      </c>
      <c r="E1596" t="s">
        <v>87</v>
      </c>
      <c r="F1596" t="s">
        <v>88</v>
      </c>
      <c r="G1596">
        <v>20</v>
      </c>
      <c r="H1596" t="s">
        <v>399</v>
      </c>
      <c r="I1596" t="s">
        <v>326</v>
      </c>
      <c r="J1596" t="s">
        <v>293</v>
      </c>
      <c r="K1596">
        <v>21</v>
      </c>
      <c r="L1596" s="52">
        <v>0.16405999660491941</v>
      </c>
      <c r="N1596">
        <v>89</v>
      </c>
      <c r="O1596" s="52">
        <v>0.16952000558376309</v>
      </c>
      <c r="Q1596">
        <v>1958</v>
      </c>
      <c r="R1596" s="52">
        <v>0.18366000056266779</v>
      </c>
    </row>
    <row r="1597" spans="1:19">
      <c r="A1597" t="s">
        <v>28</v>
      </c>
      <c r="B1597" t="s">
        <v>412</v>
      </c>
      <c r="C1597" t="s">
        <v>440</v>
      </c>
      <c r="D1597" t="s">
        <v>330</v>
      </c>
      <c r="E1597" t="s">
        <v>87</v>
      </c>
      <c r="F1597" t="s">
        <v>88</v>
      </c>
      <c r="G1597">
        <v>20</v>
      </c>
      <c r="H1597" t="s">
        <v>399</v>
      </c>
      <c r="I1597" t="s">
        <v>326</v>
      </c>
      <c r="J1597" t="s">
        <v>294</v>
      </c>
      <c r="K1597">
        <v>35</v>
      </c>
      <c r="L1597" s="52">
        <v>0.27344000339508062</v>
      </c>
      <c r="N1597">
        <v>124</v>
      </c>
      <c r="O1597" s="52">
        <v>0.2361900061368942</v>
      </c>
      <c r="Q1597">
        <v>2528</v>
      </c>
      <c r="R1597" s="52">
        <v>0.2371300011873245</v>
      </c>
    </row>
    <row r="1598" spans="1:19">
      <c r="A1598" t="s">
        <v>28</v>
      </c>
      <c r="B1598" t="s">
        <v>412</v>
      </c>
      <c r="C1598" t="s">
        <v>440</v>
      </c>
      <c r="D1598" t="s">
        <v>330</v>
      </c>
      <c r="E1598" t="s">
        <v>87</v>
      </c>
      <c r="F1598" t="s">
        <v>88</v>
      </c>
      <c r="G1598">
        <v>20</v>
      </c>
      <c r="H1598" t="s">
        <v>399</v>
      </c>
      <c r="I1598" t="s">
        <v>326</v>
      </c>
      <c r="J1598" t="s">
        <v>295</v>
      </c>
      <c r="K1598">
        <v>19</v>
      </c>
      <c r="L1598" s="52">
        <v>0.14844000339508059</v>
      </c>
      <c r="N1598">
        <v>112</v>
      </c>
      <c r="O1598" s="52">
        <v>0.21333000063896179</v>
      </c>
      <c r="Q1598">
        <v>2201</v>
      </c>
      <c r="R1598" s="52">
        <v>0.20645000040531161</v>
      </c>
    </row>
    <row r="1599" spans="1:19">
      <c r="A1599" t="s">
        <v>28</v>
      </c>
      <c r="B1599" t="s">
        <v>412</v>
      </c>
      <c r="C1599" t="s">
        <v>440</v>
      </c>
      <c r="D1599" t="s">
        <v>330</v>
      </c>
      <c r="E1599" t="s">
        <v>87</v>
      </c>
      <c r="F1599" t="s">
        <v>88</v>
      </c>
      <c r="G1599">
        <v>20</v>
      </c>
      <c r="H1599" t="s">
        <v>399</v>
      </c>
      <c r="I1599" t="s">
        <v>359</v>
      </c>
      <c r="J1599" t="s">
        <v>14</v>
      </c>
      <c r="K1599">
        <v>96</v>
      </c>
      <c r="L1599" s="52">
        <v>0.75</v>
      </c>
      <c r="M1599" s="52">
        <v>0.76800000667572021</v>
      </c>
      <c r="N1599">
        <v>386</v>
      </c>
      <c r="O1599" s="52">
        <v>0.73523998260498047</v>
      </c>
      <c r="P1599" s="52">
        <v>0.75391000509262085</v>
      </c>
      <c r="Q1599">
        <v>7648</v>
      </c>
      <c r="R1599" s="52">
        <v>0.71737998723983765</v>
      </c>
      <c r="S1599" s="52">
        <v>0.73221999406814575</v>
      </c>
    </row>
    <row r="1600" spans="1:19">
      <c r="A1600" t="s">
        <v>28</v>
      </c>
      <c r="B1600" t="s">
        <v>412</v>
      </c>
      <c r="C1600" t="s">
        <v>440</v>
      </c>
      <c r="D1600" t="s">
        <v>330</v>
      </c>
      <c r="E1600" t="s">
        <v>87</v>
      </c>
      <c r="F1600" t="s">
        <v>88</v>
      </c>
      <c r="G1600">
        <v>20</v>
      </c>
      <c r="H1600" t="s">
        <v>399</v>
      </c>
      <c r="I1600" t="s">
        <v>359</v>
      </c>
      <c r="J1600" t="s">
        <v>15</v>
      </c>
      <c r="K1600">
        <v>16</v>
      </c>
      <c r="L1600" s="52">
        <v>0.125</v>
      </c>
      <c r="M1600" s="52">
        <v>0.12800000607967379</v>
      </c>
      <c r="N1600">
        <v>71</v>
      </c>
      <c r="O1600" s="52">
        <v>0.13524000346660611</v>
      </c>
      <c r="P1600" s="52">
        <v>0.1386699974536896</v>
      </c>
      <c r="Q1600">
        <v>1582</v>
      </c>
      <c r="R1600" s="52">
        <v>0.14838999509811401</v>
      </c>
      <c r="S1600" s="52">
        <v>0.1514600068330765</v>
      </c>
    </row>
    <row r="1601" spans="1:19">
      <c r="A1601" t="s">
        <v>28</v>
      </c>
      <c r="B1601" t="s">
        <v>412</v>
      </c>
      <c r="C1601" t="s">
        <v>440</v>
      </c>
      <c r="D1601" t="s">
        <v>330</v>
      </c>
      <c r="E1601" t="s">
        <v>87</v>
      </c>
      <c r="F1601" t="s">
        <v>88</v>
      </c>
      <c r="G1601">
        <v>20</v>
      </c>
      <c r="H1601" t="s">
        <v>399</v>
      </c>
      <c r="I1601" t="s">
        <v>359</v>
      </c>
      <c r="J1601" t="s">
        <v>317</v>
      </c>
      <c r="K1601">
        <v>13</v>
      </c>
      <c r="L1601" s="52">
        <v>0.10155999660491941</v>
      </c>
      <c r="M1601" s="52">
        <v>0.1040000021457672</v>
      </c>
      <c r="N1601">
        <v>55</v>
      </c>
      <c r="O1601" s="52">
        <v>0.1047599986195564</v>
      </c>
      <c r="P1601" s="52">
        <v>0.1074199974536896</v>
      </c>
      <c r="Q1601">
        <v>1215</v>
      </c>
      <c r="R1601" s="52">
        <v>0.1139699965715408</v>
      </c>
      <c r="S1601" s="52">
        <v>0.1163199990987778</v>
      </c>
    </row>
    <row r="1602" spans="1:19">
      <c r="A1602" t="s">
        <v>28</v>
      </c>
      <c r="B1602" t="s">
        <v>412</v>
      </c>
      <c r="C1602" t="s">
        <v>440</v>
      </c>
      <c r="D1602" t="s">
        <v>330</v>
      </c>
      <c r="E1602" t="s">
        <v>87</v>
      </c>
      <c r="F1602" t="s">
        <v>88</v>
      </c>
      <c r="G1602">
        <v>20</v>
      </c>
      <c r="H1602" t="s">
        <v>399</v>
      </c>
      <c r="I1602" t="s">
        <v>359</v>
      </c>
      <c r="J1602" t="s">
        <v>270</v>
      </c>
      <c r="K1602">
        <v>3</v>
      </c>
      <c r="L1602" s="52">
        <v>2.3439999669790271E-2</v>
      </c>
      <c r="N1602">
        <v>13</v>
      </c>
      <c r="O1602" s="52">
        <v>2.476000040769577E-2</v>
      </c>
      <c r="Q1602">
        <v>216</v>
      </c>
      <c r="R1602" s="52">
        <v>2.0260000601410869E-2</v>
      </c>
    </row>
    <row r="1603" spans="1:19">
      <c r="A1603" t="s">
        <v>28</v>
      </c>
      <c r="B1603" t="s">
        <v>412</v>
      </c>
      <c r="C1603" t="s">
        <v>440</v>
      </c>
      <c r="D1603" t="s">
        <v>330</v>
      </c>
      <c r="E1603" t="s">
        <v>87</v>
      </c>
      <c r="F1603" t="s">
        <v>88</v>
      </c>
      <c r="G1603">
        <v>20</v>
      </c>
      <c r="H1603" t="s">
        <v>399</v>
      </c>
      <c r="I1603" t="s">
        <v>325</v>
      </c>
      <c r="J1603" t="s">
        <v>302</v>
      </c>
      <c r="K1603">
        <v>47</v>
      </c>
      <c r="L1603" s="52">
        <v>0.36719000339508062</v>
      </c>
      <c r="N1603">
        <v>187</v>
      </c>
      <c r="O1603" s="52">
        <v>0.35618999600410461</v>
      </c>
      <c r="Q1603">
        <v>3494</v>
      </c>
      <c r="R1603" s="52">
        <v>0.32774001359939581</v>
      </c>
    </row>
    <row r="1604" spans="1:19">
      <c r="A1604" t="s">
        <v>28</v>
      </c>
      <c r="B1604" t="s">
        <v>412</v>
      </c>
      <c r="C1604" t="s">
        <v>440</v>
      </c>
      <c r="D1604" t="s">
        <v>330</v>
      </c>
      <c r="E1604" t="s">
        <v>87</v>
      </c>
      <c r="F1604" t="s">
        <v>88</v>
      </c>
      <c r="G1604">
        <v>20</v>
      </c>
      <c r="H1604" t="s">
        <v>399</v>
      </c>
      <c r="I1604" t="s">
        <v>325</v>
      </c>
      <c r="J1604" t="s">
        <v>303</v>
      </c>
      <c r="K1604">
        <v>38</v>
      </c>
      <c r="L1604" s="52">
        <v>0.29686999320983892</v>
      </c>
      <c r="N1604">
        <v>159</v>
      </c>
      <c r="O1604" s="52">
        <v>0.30285999178886408</v>
      </c>
      <c r="Q1604">
        <v>3387</v>
      </c>
      <c r="R1604" s="52">
        <v>0.31769999861717219</v>
      </c>
    </row>
    <row r="1605" spans="1:19">
      <c r="A1605" t="s">
        <v>28</v>
      </c>
      <c r="B1605" t="s">
        <v>412</v>
      </c>
      <c r="C1605" t="s">
        <v>440</v>
      </c>
      <c r="D1605" t="s">
        <v>330</v>
      </c>
      <c r="E1605" t="s">
        <v>87</v>
      </c>
      <c r="F1605" t="s">
        <v>88</v>
      </c>
      <c r="G1605">
        <v>20</v>
      </c>
      <c r="H1605" t="s">
        <v>399</v>
      </c>
      <c r="I1605" t="s">
        <v>325</v>
      </c>
      <c r="J1605" t="s">
        <v>304</v>
      </c>
      <c r="K1605">
        <v>43</v>
      </c>
      <c r="L1605" s="52">
        <v>0.33594000339508062</v>
      </c>
      <c r="N1605">
        <v>179</v>
      </c>
      <c r="O1605" s="52">
        <v>0.34095001220703131</v>
      </c>
      <c r="Q1605">
        <v>3780</v>
      </c>
      <c r="R1605" s="52">
        <v>0.35455998778343201</v>
      </c>
    </row>
    <row r="1606" spans="1:19">
      <c r="A1606" t="s">
        <v>28</v>
      </c>
      <c r="B1606" t="s">
        <v>412</v>
      </c>
      <c r="C1606" t="s">
        <v>440</v>
      </c>
      <c r="D1606" t="s">
        <v>330</v>
      </c>
      <c r="E1606" t="s">
        <v>87</v>
      </c>
      <c r="F1606" t="s">
        <v>88</v>
      </c>
      <c r="G1606">
        <v>20</v>
      </c>
      <c r="H1606" t="s">
        <v>399</v>
      </c>
      <c r="I1606" t="s">
        <v>349</v>
      </c>
      <c r="J1606" t="s">
        <v>350</v>
      </c>
      <c r="K1606">
        <v>13</v>
      </c>
      <c r="L1606" s="52">
        <v>0.10155999660491941</v>
      </c>
      <c r="M1606" s="52">
        <v>0.1074400022625923</v>
      </c>
      <c r="N1606">
        <v>43</v>
      </c>
      <c r="O1606" s="52">
        <v>8.190000057220459E-2</v>
      </c>
      <c r="P1606" s="52">
        <v>8.7219998240470886E-2</v>
      </c>
      <c r="Q1606">
        <v>745</v>
      </c>
      <c r="R1606" s="52">
        <v>6.9880001246929169E-2</v>
      </c>
      <c r="S1606" s="52">
        <v>8.060000091791153E-2</v>
      </c>
    </row>
    <row r="1607" spans="1:19">
      <c r="A1607" t="s">
        <v>28</v>
      </c>
      <c r="B1607" t="s">
        <v>412</v>
      </c>
      <c r="C1607" t="s">
        <v>440</v>
      </c>
      <c r="D1607" t="s">
        <v>330</v>
      </c>
      <c r="E1607" t="s">
        <v>87</v>
      </c>
      <c r="F1607" t="s">
        <v>88</v>
      </c>
      <c r="G1607">
        <v>20</v>
      </c>
      <c r="H1607" t="s">
        <v>399</v>
      </c>
      <c r="I1607" t="s">
        <v>349</v>
      </c>
      <c r="J1607" t="s">
        <v>351</v>
      </c>
      <c r="K1607">
        <v>77</v>
      </c>
      <c r="L1607" s="52">
        <v>0.60155999660491943</v>
      </c>
      <c r="M1607" s="52">
        <v>0.63635998964309692</v>
      </c>
      <c r="N1607">
        <v>299</v>
      </c>
      <c r="O1607" s="52">
        <v>0.56951999664306641</v>
      </c>
      <c r="P1607" s="52">
        <v>0.60649001598358154</v>
      </c>
      <c r="Q1607">
        <v>5882</v>
      </c>
      <c r="R1607" s="52">
        <v>0.55172997713088989</v>
      </c>
      <c r="S1607" s="52">
        <v>0.63637000322341919</v>
      </c>
    </row>
    <row r="1608" spans="1:19">
      <c r="A1608" t="s">
        <v>28</v>
      </c>
      <c r="B1608" t="s">
        <v>412</v>
      </c>
      <c r="C1608" t="s">
        <v>440</v>
      </c>
      <c r="D1608" t="s">
        <v>330</v>
      </c>
      <c r="E1608" t="s">
        <v>87</v>
      </c>
      <c r="F1608" t="s">
        <v>88</v>
      </c>
      <c r="G1608">
        <v>20</v>
      </c>
      <c r="H1608" t="s">
        <v>399</v>
      </c>
      <c r="I1608" t="s">
        <v>349</v>
      </c>
      <c r="J1608" t="s">
        <v>352</v>
      </c>
      <c r="K1608">
        <v>0</v>
      </c>
      <c r="L1608" s="52">
        <v>0</v>
      </c>
      <c r="M1608" s="52">
        <v>0</v>
      </c>
      <c r="N1608">
        <v>0</v>
      </c>
      <c r="O1608" s="52">
        <v>0</v>
      </c>
      <c r="P1608" s="52">
        <v>0</v>
      </c>
      <c r="Q1608">
        <v>19</v>
      </c>
      <c r="R1608" s="52">
        <v>1.780000049620867E-3</v>
      </c>
      <c r="S1608" s="52">
        <v>2.0600000862032179E-3</v>
      </c>
    </row>
    <row r="1609" spans="1:19">
      <c r="A1609" t="s">
        <v>28</v>
      </c>
      <c r="B1609" t="s">
        <v>412</v>
      </c>
      <c r="C1609" t="s">
        <v>440</v>
      </c>
      <c r="D1609" t="s">
        <v>330</v>
      </c>
      <c r="E1609" t="s">
        <v>87</v>
      </c>
      <c r="F1609" t="s">
        <v>88</v>
      </c>
      <c r="G1609">
        <v>20</v>
      </c>
      <c r="H1609" t="s">
        <v>399</v>
      </c>
      <c r="I1609" t="s">
        <v>349</v>
      </c>
      <c r="J1609" t="s">
        <v>353</v>
      </c>
      <c r="K1609">
        <v>31</v>
      </c>
      <c r="L1609" s="52">
        <v>0.24219000339508059</v>
      </c>
      <c r="M1609" s="52">
        <v>0.25619998574256903</v>
      </c>
      <c r="N1609">
        <v>151</v>
      </c>
      <c r="O1609" s="52">
        <v>0.28762000799179083</v>
      </c>
      <c r="P1609" s="52">
        <v>0.30629000067710882</v>
      </c>
      <c r="Q1609">
        <v>2597</v>
      </c>
      <c r="R1609" s="52">
        <v>0.24359999597072601</v>
      </c>
      <c r="S1609" s="52">
        <v>0.2809700071811676</v>
      </c>
    </row>
    <row r="1610" spans="1:19">
      <c r="A1610" t="s">
        <v>28</v>
      </c>
      <c r="B1610" t="s">
        <v>412</v>
      </c>
      <c r="C1610" t="s">
        <v>440</v>
      </c>
      <c r="D1610" t="s">
        <v>330</v>
      </c>
      <c r="E1610" t="s">
        <v>87</v>
      </c>
      <c r="F1610" t="s">
        <v>88</v>
      </c>
      <c r="G1610">
        <v>20</v>
      </c>
      <c r="H1610" t="s">
        <v>399</v>
      </c>
      <c r="I1610" t="s">
        <v>349</v>
      </c>
      <c r="J1610" t="s">
        <v>355</v>
      </c>
      <c r="K1610">
        <v>7</v>
      </c>
      <c r="L1610" s="52">
        <v>5.4689999669790268E-2</v>
      </c>
      <c r="N1610">
        <v>32</v>
      </c>
      <c r="O1610" s="52">
        <v>6.0949999839067459E-2</v>
      </c>
      <c r="Q1610">
        <v>1418</v>
      </c>
      <c r="R1610" s="52">
        <v>0.13300999999046331</v>
      </c>
    </row>
    <row r="1611" spans="1:19">
      <c r="A1611" t="s">
        <v>28</v>
      </c>
      <c r="B1611" t="s">
        <v>412</v>
      </c>
      <c r="C1611" t="s">
        <v>440</v>
      </c>
      <c r="D1611" t="s">
        <v>330</v>
      </c>
      <c r="E1611" t="s">
        <v>87</v>
      </c>
      <c r="F1611" t="s">
        <v>88</v>
      </c>
      <c r="G1611">
        <v>20</v>
      </c>
      <c r="H1611" t="s">
        <v>399</v>
      </c>
      <c r="I1611" t="s">
        <v>734</v>
      </c>
      <c r="J1611" t="s">
        <v>299</v>
      </c>
      <c r="K1611">
        <v>2</v>
      </c>
      <c r="L1611" s="52">
        <v>1.5619999729096889E-2</v>
      </c>
      <c r="M1611" s="52">
        <v>1.802000030875206E-2</v>
      </c>
      <c r="N1611">
        <v>5</v>
      </c>
      <c r="O1611" s="52">
        <v>9.5199998468160629E-3</v>
      </c>
      <c r="P1611" s="52">
        <v>1.0750000365078449E-2</v>
      </c>
      <c r="Q1611">
        <v>463</v>
      </c>
      <c r="R1611" s="52">
        <v>4.343000054359436E-2</v>
      </c>
      <c r="S1611" s="52">
        <v>4.6239998191595078E-2</v>
      </c>
    </row>
    <row r="1612" spans="1:19">
      <c r="A1612" t="s">
        <v>28</v>
      </c>
      <c r="B1612" t="s">
        <v>412</v>
      </c>
      <c r="C1612" t="s">
        <v>440</v>
      </c>
      <c r="D1612" t="s">
        <v>330</v>
      </c>
      <c r="E1612" t="s">
        <v>87</v>
      </c>
      <c r="F1612" t="s">
        <v>88</v>
      </c>
      <c r="G1612">
        <v>20</v>
      </c>
      <c r="H1612" t="s">
        <v>399</v>
      </c>
      <c r="I1612" t="s">
        <v>734</v>
      </c>
      <c r="J1612" t="s">
        <v>300</v>
      </c>
      <c r="K1612">
        <v>2</v>
      </c>
      <c r="L1612" s="52">
        <v>1.5619999729096889E-2</v>
      </c>
      <c r="M1612" s="52">
        <v>1.802000030875206E-2</v>
      </c>
      <c r="N1612">
        <v>7</v>
      </c>
      <c r="O1612" s="52">
        <v>1.3330000452697281E-2</v>
      </c>
      <c r="P1612" s="52">
        <v>1.5049999579787251E-2</v>
      </c>
      <c r="Q1612">
        <v>331</v>
      </c>
      <c r="R1612" s="52">
        <v>3.1050000339746479E-2</v>
      </c>
      <c r="S1612" s="52">
        <v>3.3059999346733093E-2</v>
      </c>
    </row>
    <row r="1613" spans="1:19">
      <c r="A1613" t="s">
        <v>28</v>
      </c>
      <c r="B1613" t="s">
        <v>412</v>
      </c>
      <c r="C1613" t="s">
        <v>440</v>
      </c>
      <c r="D1613" t="s">
        <v>330</v>
      </c>
      <c r="E1613" t="s">
        <v>87</v>
      </c>
      <c r="F1613" t="s">
        <v>88</v>
      </c>
      <c r="G1613">
        <v>20</v>
      </c>
      <c r="H1613" t="s">
        <v>399</v>
      </c>
      <c r="I1613" t="s">
        <v>734</v>
      </c>
      <c r="J1613" t="s">
        <v>269</v>
      </c>
      <c r="K1613">
        <v>2</v>
      </c>
      <c r="L1613" s="52">
        <v>1.5619999729096889E-2</v>
      </c>
      <c r="M1613" s="52">
        <v>1.802000030875206E-2</v>
      </c>
      <c r="N1613">
        <v>2</v>
      </c>
      <c r="O1613" s="52">
        <v>3.8099999073892832E-3</v>
      </c>
      <c r="P1613" s="52">
        <v>4.3000001460313797E-3</v>
      </c>
      <c r="Q1613">
        <v>91</v>
      </c>
      <c r="R1613" s="52">
        <v>8.5399998351931572E-3</v>
      </c>
      <c r="S1613" s="52">
        <v>9.089999832212925E-3</v>
      </c>
    </row>
    <row r="1614" spans="1:19">
      <c r="A1614" t="s">
        <v>28</v>
      </c>
      <c r="B1614" t="s">
        <v>412</v>
      </c>
      <c r="C1614" t="s">
        <v>440</v>
      </c>
      <c r="D1614" t="s">
        <v>330</v>
      </c>
      <c r="E1614" t="s">
        <v>87</v>
      </c>
      <c r="F1614" t="s">
        <v>88</v>
      </c>
      <c r="G1614">
        <v>20</v>
      </c>
      <c r="H1614" t="s">
        <v>399</v>
      </c>
      <c r="I1614" t="s">
        <v>734</v>
      </c>
      <c r="J1614" t="s">
        <v>301</v>
      </c>
      <c r="K1614">
        <v>2</v>
      </c>
      <c r="L1614" s="52">
        <v>1.5619999729096889E-2</v>
      </c>
      <c r="M1614" s="52">
        <v>1.802000030875206E-2</v>
      </c>
      <c r="N1614">
        <v>2</v>
      </c>
      <c r="O1614" s="52">
        <v>3.8099999073892832E-3</v>
      </c>
      <c r="P1614" s="52">
        <v>4.3000001460313797E-3</v>
      </c>
      <c r="Q1614">
        <v>215</v>
      </c>
      <c r="R1614" s="52">
        <v>2.0169999450445179E-2</v>
      </c>
      <c r="S1614" s="52">
        <v>2.1469999104738239E-2</v>
      </c>
    </row>
    <row r="1615" spans="1:19">
      <c r="A1615" t="s">
        <v>28</v>
      </c>
      <c r="B1615" t="s">
        <v>412</v>
      </c>
      <c r="C1615" t="s">
        <v>440</v>
      </c>
      <c r="D1615" t="s">
        <v>330</v>
      </c>
      <c r="E1615" t="s">
        <v>87</v>
      </c>
      <c r="F1615" s="1" t="s">
        <v>88</v>
      </c>
      <c r="G1615" s="1">
        <v>20</v>
      </c>
      <c r="H1615" s="1" t="s">
        <v>399</v>
      </c>
      <c r="I1615" t="s">
        <v>734</v>
      </c>
      <c r="J1615" t="s">
        <v>270</v>
      </c>
      <c r="K1615">
        <v>17</v>
      </c>
      <c r="L1615" s="52">
        <v>0.13280999660491941</v>
      </c>
      <c r="N1615">
        <v>60</v>
      </c>
      <c r="O1615" s="52">
        <v>0.1142899990081787</v>
      </c>
      <c r="Q1615">
        <v>648</v>
      </c>
      <c r="R1615" s="52">
        <v>6.0779999941587448E-2</v>
      </c>
    </row>
    <row r="1616" spans="1:19">
      <c r="A1616" t="s">
        <v>28</v>
      </c>
      <c r="B1616" t="s">
        <v>412</v>
      </c>
      <c r="C1616" t="s">
        <v>440</v>
      </c>
      <c r="D1616" t="s">
        <v>330</v>
      </c>
      <c r="E1616" t="s">
        <v>87</v>
      </c>
      <c r="F1616" t="s">
        <v>88</v>
      </c>
      <c r="G1616">
        <v>20</v>
      </c>
      <c r="H1616" t="s">
        <v>399</v>
      </c>
      <c r="I1616" t="s">
        <v>734</v>
      </c>
      <c r="J1616" t="s">
        <v>268</v>
      </c>
      <c r="K1616">
        <v>103</v>
      </c>
      <c r="L1616" s="52">
        <v>0.80469000339508057</v>
      </c>
      <c r="M1616" s="52">
        <v>0.92792999744415283</v>
      </c>
      <c r="N1616">
        <v>449</v>
      </c>
      <c r="O1616" s="52">
        <v>0.85523998737335205</v>
      </c>
      <c r="P1616" s="52">
        <v>0.96559000015258789</v>
      </c>
      <c r="Q1616">
        <v>8913</v>
      </c>
      <c r="R1616" s="52">
        <v>0.83604001998901367</v>
      </c>
      <c r="S1616" s="52">
        <v>0.89013999700546265</v>
      </c>
    </row>
    <row r="1617" spans="1:19">
      <c r="A1617" t="s">
        <v>28</v>
      </c>
      <c r="B1617" t="s">
        <v>412</v>
      </c>
      <c r="C1617" t="s">
        <v>440</v>
      </c>
      <c r="D1617" t="s">
        <v>330</v>
      </c>
      <c r="E1617" t="s">
        <v>87</v>
      </c>
      <c r="F1617" t="s">
        <v>88</v>
      </c>
      <c r="G1617">
        <v>20</v>
      </c>
      <c r="H1617" t="s">
        <v>399</v>
      </c>
      <c r="I1617" t="s">
        <v>735</v>
      </c>
      <c r="J1617" t="s">
        <v>270</v>
      </c>
      <c r="K1617">
        <v>128</v>
      </c>
      <c r="L1617" s="52">
        <v>1</v>
      </c>
      <c r="N1617">
        <v>525</v>
      </c>
      <c r="O1617" s="52">
        <v>1</v>
      </c>
      <c r="Q1617">
        <v>10661</v>
      </c>
      <c r="R1617" s="52">
        <v>1</v>
      </c>
    </row>
    <row r="1618" spans="1:19">
      <c r="A1618" t="s">
        <v>28</v>
      </c>
      <c r="B1618" t="s">
        <v>412</v>
      </c>
      <c r="C1618" t="s">
        <v>440</v>
      </c>
      <c r="D1618" t="s">
        <v>330</v>
      </c>
      <c r="E1618" t="s">
        <v>87</v>
      </c>
      <c r="F1618" s="1" t="s">
        <v>88</v>
      </c>
      <c r="G1618" s="1">
        <v>20</v>
      </c>
      <c r="H1618" s="1" t="s">
        <v>399</v>
      </c>
      <c r="I1618" t="s">
        <v>319</v>
      </c>
      <c r="J1618" t="s">
        <v>324</v>
      </c>
      <c r="K1618">
        <v>7</v>
      </c>
      <c r="L1618" s="52">
        <v>5.4689999669790268E-2</v>
      </c>
      <c r="N1618">
        <v>32</v>
      </c>
      <c r="O1618" s="52">
        <v>6.0949999839067459E-2</v>
      </c>
      <c r="Q1618">
        <v>1418</v>
      </c>
      <c r="R1618" s="52">
        <v>0.13300999999046331</v>
      </c>
    </row>
    <row r="1619" spans="1:19">
      <c r="A1619" t="s">
        <v>28</v>
      </c>
      <c r="B1619" t="s">
        <v>412</v>
      </c>
      <c r="C1619" t="s">
        <v>440</v>
      </c>
      <c r="D1619" t="s">
        <v>330</v>
      </c>
      <c r="E1619" t="s">
        <v>87</v>
      </c>
      <c r="F1619" t="s">
        <v>88</v>
      </c>
      <c r="G1619">
        <v>20</v>
      </c>
      <c r="H1619" t="s">
        <v>399</v>
      </c>
      <c r="I1619" t="s">
        <v>319</v>
      </c>
      <c r="J1619" t="s">
        <v>320</v>
      </c>
      <c r="K1619">
        <v>0</v>
      </c>
      <c r="L1619" s="52">
        <v>0</v>
      </c>
      <c r="M1619" s="52">
        <v>0</v>
      </c>
      <c r="N1619">
        <v>0</v>
      </c>
      <c r="O1619" s="52">
        <v>0</v>
      </c>
      <c r="P1619" s="52">
        <v>0</v>
      </c>
      <c r="Q1619">
        <v>19</v>
      </c>
      <c r="R1619" s="52">
        <v>1.780000049620867E-3</v>
      </c>
      <c r="S1619" s="52">
        <v>2.0600000862032179E-3</v>
      </c>
    </row>
    <row r="1620" spans="1:19">
      <c r="A1620" t="s">
        <v>28</v>
      </c>
      <c r="B1620" t="s">
        <v>412</v>
      </c>
      <c r="C1620" t="s">
        <v>440</v>
      </c>
      <c r="D1620" t="s">
        <v>330</v>
      </c>
      <c r="E1620" t="s">
        <v>87</v>
      </c>
      <c r="F1620" t="s">
        <v>88</v>
      </c>
      <c r="G1620">
        <v>20</v>
      </c>
      <c r="H1620" t="s">
        <v>399</v>
      </c>
      <c r="I1620" t="s">
        <v>319</v>
      </c>
      <c r="J1620" t="s">
        <v>321</v>
      </c>
      <c r="K1620">
        <v>2</v>
      </c>
      <c r="L1620" s="52">
        <v>1.5619999729096889E-2</v>
      </c>
      <c r="M1620" s="52">
        <v>1.652999967336655E-2</v>
      </c>
      <c r="N1620">
        <v>16</v>
      </c>
      <c r="O1620" s="52">
        <v>3.0479999259114269E-2</v>
      </c>
      <c r="P1620" s="52">
        <v>3.2450001686811447E-2</v>
      </c>
      <c r="Q1620">
        <v>380</v>
      </c>
      <c r="R1620" s="52">
        <v>3.564000129699707E-2</v>
      </c>
      <c r="S1620" s="52">
        <v>4.1110001504421227E-2</v>
      </c>
    </row>
    <row r="1621" spans="1:19">
      <c r="A1621" t="s">
        <v>28</v>
      </c>
      <c r="B1621" t="s">
        <v>412</v>
      </c>
      <c r="C1621" t="s">
        <v>440</v>
      </c>
      <c r="D1621" t="s">
        <v>330</v>
      </c>
      <c r="E1621" t="s">
        <v>87</v>
      </c>
      <c r="F1621" t="s">
        <v>88</v>
      </c>
      <c r="G1621">
        <v>20</v>
      </c>
      <c r="H1621" t="s">
        <v>399</v>
      </c>
      <c r="I1621" t="s">
        <v>319</v>
      </c>
      <c r="J1621" t="s">
        <v>322</v>
      </c>
      <c r="K1621">
        <v>19</v>
      </c>
      <c r="L1621" s="52">
        <v>0.14844000339508059</v>
      </c>
      <c r="M1621" s="52">
        <v>0.15702000260353091</v>
      </c>
      <c r="N1621">
        <v>100</v>
      </c>
      <c r="O1621" s="52">
        <v>0.1904799938201904</v>
      </c>
      <c r="P1621" s="52">
        <v>0.2028400003910065</v>
      </c>
      <c r="Q1621">
        <v>1643</v>
      </c>
      <c r="R1621" s="52">
        <v>0.15410999953746801</v>
      </c>
      <c r="S1621" s="52">
        <v>0.17776000499725339</v>
      </c>
    </row>
    <row r="1622" spans="1:19">
      <c r="A1622" t="s">
        <v>28</v>
      </c>
      <c r="B1622" t="s">
        <v>412</v>
      </c>
      <c r="C1622" t="s">
        <v>440</v>
      </c>
      <c r="D1622" t="s">
        <v>330</v>
      </c>
      <c r="E1622" t="s">
        <v>87</v>
      </c>
      <c r="F1622" t="s">
        <v>88</v>
      </c>
      <c r="G1622">
        <v>20</v>
      </c>
      <c r="H1622" t="s">
        <v>399</v>
      </c>
      <c r="I1622" t="s">
        <v>319</v>
      </c>
      <c r="J1622" t="s">
        <v>323</v>
      </c>
      <c r="K1622">
        <v>22</v>
      </c>
      <c r="L1622" s="52">
        <v>0.17188000679016111</v>
      </c>
      <c r="M1622" s="52">
        <v>0.18182000517845151</v>
      </c>
      <c r="N1622">
        <v>78</v>
      </c>
      <c r="O1622" s="52">
        <v>0.14857000112533569</v>
      </c>
      <c r="P1622" s="52">
        <v>0.15821999311447141</v>
      </c>
      <c r="Q1622">
        <v>1319</v>
      </c>
      <c r="R1622" s="52">
        <v>0.1237199977040291</v>
      </c>
      <c r="S1622" s="52">
        <v>0.14270000159740451</v>
      </c>
    </row>
    <row r="1623" spans="1:19">
      <c r="A1623" t="s">
        <v>28</v>
      </c>
      <c r="B1623" t="s">
        <v>412</v>
      </c>
      <c r="C1623" t="s">
        <v>440</v>
      </c>
      <c r="D1623" t="s">
        <v>330</v>
      </c>
      <c r="E1623" t="s">
        <v>87</v>
      </c>
      <c r="F1623" t="s">
        <v>88</v>
      </c>
      <c r="G1623">
        <v>20</v>
      </c>
      <c r="H1623" t="s">
        <v>399</v>
      </c>
      <c r="I1623" t="s">
        <v>319</v>
      </c>
      <c r="J1623" t="s">
        <v>354</v>
      </c>
      <c r="K1623">
        <v>78</v>
      </c>
      <c r="L1623" s="52">
        <v>0.60936999320983887</v>
      </c>
      <c r="M1623" s="52">
        <v>0.64463001489639282</v>
      </c>
      <c r="N1623">
        <v>299</v>
      </c>
      <c r="O1623" s="52">
        <v>0.56951999664306641</v>
      </c>
      <c r="P1623" s="52">
        <v>0.60649001598358154</v>
      </c>
      <c r="Q1623">
        <v>5882</v>
      </c>
      <c r="R1623" s="52">
        <v>0.55172997713088989</v>
      </c>
      <c r="S1623" s="52">
        <v>0.63637000322341919</v>
      </c>
    </row>
    <row r="1624" spans="1:19">
      <c r="A1624" t="s">
        <v>28</v>
      </c>
      <c r="B1624" t="s">
        <v>412</v>
      </c>
      <c r="C1624" t="s">
        <v>440</v>
      </c>
      <c r="D1624" t="s">
        <v>330</v>
      </c>
      <c r="E1624" t="s">
        <v>87</v>
      </c>
      <c r="F1624" t="s">
        <v>88</v>
      </c>
      <c r="G1624">
        <v>20</v>
      </c>
      <c r="H1624" t="s">
        <v>399</v>
      </c>
      <c r="I1624" t="s">
        <v>360</v>
      </c>
      <c r="J1624" t="s">
        <v>361</v>
      </c>
      <c r="K1624">
        <v>7</v>
      </c>
      <c r="L1624" s="52">
        <v>5.4689999669790268E-2</v>
      </c>
      <c r="N1624">
        <v>32</v>
      </c>
      <c r="O1624" s="52">
        <v>6.0949999839067459E-2</v>
      </c>
      <c r="Q1624">
        <v>1418</v>
      </c>
      <c r="R1624" s="52">
        <v>0.13300999999046331</v>
      </c>
    </row>
    <row r="1625" spans="1:19">
      <c r="A1625" t="s">
        <v>28</v>
      </c>
      <c r="B1625" t="s">
        <v>412</v>
      </c>
      <c r="C1625" t="s">
        <v>440</v>
      </c>
      <c r="D1625" t="s">
        <v>330</v>
      </c>
      <c r="E1625" t="s">
        <v>87</v>
      </c>
      <c r="F1625" t="s">
        <v>88</v>
      </c>
      <c r="G1625">
        <v>20</v>
      </c>
      <c r="H1625" t="s">
        <v>399</v>
      </c>
      <c r="I1625" t="s">
        <v>360</v>
      </c>
      <c r="J1625" t="s">
        <v>362</v>
      </c>
      <c r="K1625">
        <v>44</v>
      </c>
      <c r="L1625" s="52">
        <v>0.34375</v>
      </c>
      <c r="M1625" s="52">
        <v>0.36364001035690308</v>
      </c>
      <c r="N1625">
        <v>194</v>
      </c>
      <c r="O1625" s="52">
        <v>0.36952000856399542</v>
      </c>
      <c r="P1625" s="52">
        <v>0.39351001381874079</v>
      </c>
      <c r="Q1625">
        <v>3361</v>
      </c>
      <c r="R1625" s="52">
        <v>0.31525999307632452</v>
      </c>
      <c r="S1625" s="52">
        <v>0.36362999677658081</v>
      </c>
    </row>
    <row r="1626" spans="1:19">
      <c r="A1626" t="s">
        <v>28</v>
      </c>
      <c r="B1626" t="s">
        <v>412</v>
      </c>
      <c r="C1626" t="s">
        <v>440</v>
      </c>
      <c r="D1626" t="s">
        <v>330</v>
      </c>
      <c r="E1626" t="s">
        <v>87</v>
      </c>
      <c r="F1626" t="s">
        <v>88</v>
      </c>
      <c r="G1626">
        <v>20</v>
      </c>
      <c r="H1626" t="s">
        <v>399</v>
      </c>
      <c r="I1626" t="s">
        <v>360</v>
      </c>
      <c r="J1626" t="s">
        <v>354</v>
      </c>
      <c r="K1626">
        <v>77</v>
      </c>
      <c r="L1626" s="52">
        <v>0.60155999660491943</v>
      </c>
      <c r="M1626" s="52">
        <v>0.63635998964309692</v>
      </c>
      <c r="N1626">
        <v>299</v>
      </c>
      <c r="O1626" s="52">
        <v>0.56951999664306641</v>
      </c>
      <c r="P1626" s="52">
        <v>0.60649001598358154</v>
      </c>
      <c r="Q1626">
        <v>5882</v>
      </c>
      <c r="R1626" s="52">
        <v>0.55172997713088989</v>
      </c>
      <c r="S1626" s="52">
        <v>0.63637000322341919</v>
      </c>
    </row>
    <row r="1627" spans="1:19">
      <c r="A1627" t="s">
        <v>28</v>
      </c>
      <c r="B1627" t="s">
        <v>412</v>
      </c>
      <c r="C1627" t="s">
        <v>440</v>
      </c>
      <c r="D1627" t="s">
        <v>330</v>
      </c>
      <c r="E1627" t="s">
        <v>87</v>
      </c>
      <c r="F1627" t="s">
        <v>88</v>
      </c>
      <c r="G1627">
        <v>20</v>
      </c>
      <c r="H1627" t="s">
        <v>399</v>
      </c>
      <c r="I1627" t="s">
        <v>736</v>
      </c>
      <c r="J1627" t="s">
        <v>363</v>
      </c>
      <c r="K1627">
        <v>51</v>
      </c>
      <c r="L1627" s="52">
        <v>0.39844000339508062</v>
      </c>
      <c r="N1627">
        <v>211</v>
      </c>
      <c r="O1627" s="52">
        <v>0.40189999341964722</v>
      </c>
      <c r="Q1627">
        <v>4131</v>
      </c>
      <c r="R1627" s="52">
        <v>0.38749000430107122</v>
      </c>
    </row>
    <row r="1628" spans="1:19">
      <c r="A1628" t="s">
        <v>28</v>
      </c>
      <c r="B1628" t="s">
        <v>412</v>
      </c>
      <c r="C1628" t="s">
        <v>440</v>
      </c>
      <c r="D1628" t="s">
        <v>330</v>
      </c>
      <c r="E1628" t="s">
        <v>87</v>
      </c>
      <c r="F1628" t="s">
        <v>88</v>
      </c>
      <c r="G1628">
        <v>20</v>
      </c>
      <c r="H1628" t="s">
        <v>399</v>
      </c>
      <c r="I1628" t="s">
        <v>736</v>
      </c>
      <c r="J1628" t="s">
        <v>364</v>
      </c>
      <c r="K1628">
        <v>49</v>
      </c>
      <c r="L1628" s="52">
        <v>0.38280999660491938</v>
      </c>
      <c r="M1628" s="52">
        <v>0.63635998964309692</v>
      </c>
      <c r="N1628">
        <v>203</v>
      </c>
      <c r="O1628" s="52">
        <v>0.38666999340057367</v>
      </c>
      <c r="P1628" s="52">
        <v>0.64649999141693115</v>
      </c>
      <c r="Q1628">
        <v>4189</v>
      </c>
      <c r="R1628" s="52">
        <v>0.39293000102043152</v>
      </c>
      <c r="S1628" s="52">
        <v>0.64149999618530273</v>
      </c>
    </row>
    <row r="1629" spans="1:19">
      <c r="A1629" t="s">
        <v>28</v>
      </c>
      <c r="B1629" t="s">
        <v>412</v>
      </c>
      <c r="C1629" t="s">
        <v>440</v>
      </c>
      <c r="D1629" t="s">
        <v>330</v>
      </c>
      <c r="E1629" t="s">
        <v>87</v>
      </c>
      <c r="F1629" t="s">
        <v>88</v>
      </c>
      <c r="G1629">
        <v>20</v>
      </c>
      <c r="H1629" t="s">
        <v>399</v>
      </c>
      <c r="I1629" t="s">
        <v>736</v>
      </c>
      <c r="J1629" t="s">
        <v>365</v>
      </c>
      <c r="K1629">
        <v>17</v>
      </c>
      <c r="L1629" s="52">
        <v>0.13280999660491941</v>
      </c>
      <c r="M1629" s="52">
        <v>0.22078000009059909</v>
      </c>
      <c r="N1629">
        <v>65</v>
      </c>
      <c r="O1629" s="52">
        <v>0.1238100007176399</v>
      </c>
      <c r="P1629" s="52">
        <v>0.2070100009441376</v>
      </c>
      <c r="Q1629">
        <v>1316</v>
      </c>
      <c r="R1629" s="52">
        <v>0.1234399974346161</v>
      </c>
      <c r="S1629" s="52">
        <v>0.20152999460697171</v>
      </c>
    </row>
    <row r="1630" spans="1:19">
      <c r="A1630" t="s">
        <v>28</v>
      </c>
      <c r="B1630" t="s">
        <v>412</v>
      </c>
      <c r="C1630" t="s">
        <v>440</v>
      </c>
      <c r="D1630" t="s">
        <v>330</v>
      </c>
      <c r="E1630" t="s">
        <v>87</v>
      </c>
      <c r="F1630" t="s">
        <v>88</v>
      </c>
      <c r="G1630">
        <v>20</v>
      </c>
      <c r="H1630" t="s">
        <v>399</v>
      </c>
      <c r="I1630" t="s">
        <v>736</v>
      </c>
      <c r="J1630" t="s">
        <v>366</v>
      </c>
      <c r="K1630">
        <v>6</v>
      </c>
      <c r="L1630" s="52">
        <v>4.6879999339580543E-2</v>
      </c>
      <c r="M1630" s="52">
        <v>7.7919997274875641E-2</v>
      </c>
      <c r="N1630">
        <v>26</v>
      </c>
      <c r="O1630" s="52">
        <v>4.9520000815391541E-2</v>
      </c>
      <c r="P1630" s="52">
        <v>8.2800000905990601E-2</v>
      </c>
      <c r="Q1630">
        <v>566</v>
      </c>
      <c r="R1630" s="52">
        <v>5.3089998662471771E-2</v>
      </c>
      <c r="S1630" s="52">
        <v>8.6680002510547638E-2</v>
      </c>
    </row>
    <row r="1631" spans="1:19">
      <c r="A1631" t="s">
        <v>28</v>
      </c>
      <c r="B1631" t="s">
        <v>412</v>
      </c>
      <c r="C1631" t="s">
        <v>440</v>
      </c>
      <c r="D1631" t="s">
        <v>330</v>
      </c>
      <c r="E1631" t="s">
        <v>87</v>
      </c>
      <c r="F1631" t="s">
        <v>88</v>
      </c>
      <c r="G1631">
        <v>20</v>
      </c>
      <c r="H1631" t="s">
        <v>399</v>
      </c>
      <c r="I1631" t="s">
        <v>736</v>
      </c>
      <c r="J1631" t="s">
        <v>367</v>
      </c>
      <c r="K1631">
        <v>5</v>
      </c>
      <c r="L1631" s="52">
        <v>3.9060000330209732E-2</v>
      </c>
      <c r="M1631" s="52">
        <v>6.4939998090267181E-2</v>
      </c>
      <c r="N1631">
        <v>20</v>
      </c>
      <c r="O1631" s="52">
        <v>3.8100000470876687E-2</v>
      </c>
      <c r="P1631" s="52">
        <v>6.3689999282360077E-2</v>
      </c>
      <c r="Q1631">
        <v>367</v>
      </c>
      <c r="R1631" s="52">
        <v>3.4419998526573181E-2</v>
      </c>
      <c r="S1631" s="52">
        <v>5.6200001388788223E-2</v>
      </c>
    </row>
    <row r="1632" spans="1:19">
      <c r="A1632" t="s">
        <v>28</v>
      </c>
      <c r="B1632" t="s">
        <v>412</v>
      </c>
      <c r="C1632" t="s">
        <v>440</v>
      </c>
      <c r="D1632" t="s">
        <v>330</v>
      </c>
      <c r="E1632" t="s">
        <v>87</v>
      </c>
      <c r="F1632" t="s">
        <v>88</v>
      </c>
      <c r="G1632">
        <v>20</v>
      </c>
      <c r="H1632" t="s">
        <v>399</v>
      </c>
      <c r="I1632" t="s">
        <v>736</v>
      </c>
      <c r="J1632" t="s">
        <v>368</v>
      </c>
      <c r="K1632">
        <v>0</v>
      </c>
      <c r="L1632" s="52">
        <v>0</v>
      </c>
      <c r="M1632" s="52">
        <v>0</v>
      </c>
      <c r="N1632">
        <v>0</v>
      </c>
      <c r="O1632" s="52">
        <v>0</v>
      </c>
      <c r="P1632" s="52">
        <v>0</v>
      </c>
      <c r="Q1632">
        <v>92</v>
      </c>
      <c r="R1632" s="52">
        <v>8.6300000548362732E-3</v>
      </c>
      <c r="S1632" s="52">
        <v>1.4089999720454219E-2</v>
      </c>
    </row>
    <row r="1633" spans="1:19">
      <c r="A1633" t="s">
        <v>28</v>
      </c>
      <c r="B1633" t="s">
        <v>412</v>
      </c>
      <c r="C1633" t="s">
        <v>440</v>
      </c>
      <c r="D1633" t="s">
        <v>330</v>
      </c>
      <c r="E1633" t="s">
        <v>87</v>
      </c>
      <c r="F1633" t="s">
        <v>88</v>
      </c>
      <c r="G1633">
        <v>20</v>
      </c>
      <c r="H1633" t="s">
        <v>399</v>
      </c>
      <c r="I1633" t="s">
        <v>307</v>
      </c>
      <c r="J1633" t="s">
        <v>329</v>
      </c>
      <c r="K1633">
        <v>126</v>
      </c>
      <c r="L1633" s="52">
        <v>0.98436999320983887</v>
      </c>
      <c r="N1633">
        <v>518</v>
      </c>
      <c r="O1633" s="52">
        <v>0.98667001724243164</v>
      </c>
      <c r="Q1633">
        <v>10555</v>
      </c>
      <c r="R1633" s="52">
        <v>0.99005997180938721</v>
      </c>
    </row>
    <row r="1634" spans="1:19">
      <c r="A1634" t="s">
        <v>28</v>
      </c>
      <c r="B1634" t="s">
        <v>412</v>
      </c>
      <c r="C1634" t="s">
        <v>440</v>
      </c>
      <c r="D1634" t="s">
        <v>330</v>
      </c>
      <c r="E1634" t="s">
        <v>87</v>
      </c>
      <c r="F1634" s="1" t="s">
        <v>88</v>
      </c>
      <c r="G1634" s="1">
        <v>20</v>
      </c>
      <c r="H1634" s="1" t="s">
        <v>399</v>
      </c>
      <c r="I1634" t="s">
        <v>307</v>
      </c>
      <c r="J1634" t="s">
        <v>309</v>
      </c>
      <c r="K1634">
        <v>2</v>
      </c>
      <c r="L1634" s="52">
        <v>1.5619999729096889E-2</v>
      </c>
      <c r="N1634">
        <v>7</v>
      </c>
      <c r="O1634" s="52">
        <v>1.3330000452697281E-2</v>
      </c>
      <c r="Q1634">
        <v>106</v>
      </c>
      <c r="R1634" s="52">
        <v>9.9400002509355545E-3</v>
      </c>
    </row>
    <row r="1635" spans="1:19">
      <c r="A1635" t="s">
        <v>28</v>
      </c>
      <c r="B1635" t="s">
        <v>412</v>
      </c>
      <c r="C1635" t="s">
        <v>440</v>
      </c>
      <c r="D1635" t="s">
        <v>330</v>
      </c>
      <c r="E1635" t="s">
        <v>87</v>
      </c>
      <c r="F1635" t="s">
        <v>88</v>
      </c>
      <c r="G1635">
        <v>20</v>
      </c>
      <c r="H1635" t="s">
        <v>399</v>
      </c>
      <c r="I1635" t="s">
        <v>737</v>
      </c>
      <c r="J1635" t="s">
        <v>310</v>
      </c>
      <c r="K1635">
        <v>10</v>
      </c>
      <c r="L1635" s="52">
        <v>7.8120000660419464E-2</v>
      </c>
      <c r="N1635">
        <v>54</v>
      </c>
      <c r="O1635" s="52">
        <v>0.1028600037097931</v>
      </c>
      <c r="Q1635">
        <v>1888</v>
      </c>
      <c r="R1635" s="52">
        <v>0.17709000408649439</v>
      </c>
    </row>
    <row r="1636" spans="1:19">
      <c r="A1636" t="s">
        <v>28</v>
      </c>
      <c r="B1636" t="s">
        <v>412</v>
      </c>
      <c r="C1636" t="s">
        <v>440</v>
      </c>
      <c r="D1636" t="s">
        <v>330</v>
      </c>
      <c r="E1636" t="s">
        <v>87</v>
      </c>
      <c r="F1636" t="s">
        <v>88</v>
      </c>
      <c r="G1636">
        <v>20</v>
      </c>
      <c r="H1636" t="s">
        <v>399</v>
      </c>
      <c r="I1636" t="s">
        <v>737</v>
      </c>
      <c r="J1636" t="s">
        <v>16</v>
      </c>
      <c r="K1636">
        <v>18</v>
      </c>
      <c r="L1636" s="52">
        <v>0.14061999320983889</v>
      </c>
      <c r="N1636">
        <v>72</v>
      </c>
      <c r="O1636" s="52">
        <v>0.1371400058269501</v>
      </c>
      <c r="Q1636">
        <v>2164</v>
      </c>
      <c r="R1636" s="52">
        <v>0.2029799968004227</v>
      </c>
    </row>
    <row r="1637" spans="1:19">
      <c r="A1637" t="s">
        <v>28</v>
      </c>
      <c r="B1637" t="s">
        <v>412</v>
      </c>
      <c r="C1637" t="s">
        <v>440</v>
      </c>
      <c r="D1637" t="s">
        <v>330</v>
      </c>
      <c r="E1637" t="s">
        <v>87</v>
      </c>
      <c r="F1637" t="s">
        <v>88</v>
      </c>
      <c r="G1637">
        <v>20</v>
      </c>
      <c r="H1637" t="s">
        <v>399</v>
      </c>
      <c r="I1637" t="s">
        <v>737</v>
      </c>
      <c r="J1637" t="s">
        <v>17</v>
      </c>
      <c r="K1637">
        <v>31</v>
      </c>
      <c r="L1637" s="52">
        <v>0.24219000339508059</v>
      </c>
      <c r="N1637">
        <v>139</v>
      </c>
      <c r="O1637" s="52">
        <v>0.26475998759269709</v>
      </c>
      <c r="Q1637">
        <v>2220</v>
      </c>
      <c r="R1637" s="52">
        <v>0.20824000239372251</v>
      </c>
    </row>
    <row r="1638" spans="1:19">
      <c r="A1638" t="s">
        <v>28</v>
      </c>
      <c r="B1638" t="s">
        <v>412</v>
      </c>
      <c r="C1638" t="s">
        <v>440</v>
      </c>
      <c r="D1638" t="s">
        <v>330</v>
      </c>
      <c r="E1638" t="s">
        <v>87</v>
      </c>
      <c r="F1638" t="s">
        <v>88</v>
      </c>
      <c r="G1638">
        <v>20</v>
      </c>
      <c r="H1638" t="s">
        <v>399</v>
      </c>
      <c r="I1638" t="s">
        <v>737</v>
      </c>
      <c r="J1638" t="s">
        <v>18</v>
      </c>
      <c r="K1638">
        <v>34</v>
      </c>
      <c r="L1638" s="52">
        <v>0.26561999320983892</v>
      </c>
      <c r="N1638">
        <v>128</v>
      </c>
      <c r="O1638" s="52">
        <v>0.24380999803543091</v>
      </c>
      <c r="Q1638">
        <v>2174</v>
      </c>
      <c r="R1638" s="52">
        <v>0.20392000675201419</v>
      </c>
    </row>
    <row r="1639" spans="1:19">
      <c r="A1639" t="s">
        <v>28</v>
      </c>
      <c r="B1639" t="s">
        <v>412</v>
      </c>
      <c r="C1639" t="s">
        <v>440</v>
      </c>
      <c r="D1639" t="s">
        <v>330</v>
      </c>
      <c r="E1639" t="s">
        <v>87</v>
      </c>
      <c r="F1639" t="s">
        <v>88</v>
      </c>
      <c r="G1639">
        <v>20</v>
      </c>
      <c r="H1639" t="s">
        <v>399</v>
      </c>
      <c r="I1639" t="s">
        <v>737</v>
      </c>
      <c r="J1639" t="s">
        <v>311</v>
      </c>
      <c r="K1639">
        <v>35</v>
      </c>
      <c r="L1639" s="52">
        <v>0.27344000339508062</v>
      </c>
      <c r="N1639">
        <v>132</v>
      </c>
      <c r="O1639" s="52">
        <v>0.25143000483512878</v>
      </c>
      <c r="Q1639">
        <v>2215</v>
      </c>
      <c r="R1639" s="52">
        <v>0.20777000486850741</v>
      </c>
    </row>
    <row r="1640" spans="1:19">
      <c r="A1640" t="s">
        <v>28</v>
      </c>
      <c r="B1640" t="s">
        <v>412</v>
      </c>
      <c r="C1640" t="s">
        <v>440</v>
      </c>
      <c r="D1640" t="s">
        <v>330</v>
      </c>
      <c r="E1640" t="s">
        <v>87</v>
      </c>
      <c r="F1640" t="s">
        <v>88</v>
      </c>
      <c r="G1640">
        <v>20</v>
      </c>
      <c r="H1640" t="s">
        <v>399</v>
      </c>
      <c r="I1640" t="s">
        <v>312</v>
      </c>
      <c r="J1640" t="s">
        <v>313</v>
      </c>
      <c r="K1640">
        <v>84</v>
      </c>
      <c r="L1640" s="52">
        <v>0.65625</v>
      </c>
      <c r="M1640" s="52">
        <v>0.67199999094009399</v>
      </c>
      <c r="N1640">
        <v>329</v>
      </c>
      <c r="O1640" s="52">
        <v>0.62667000293731689</v>
      </c>
      <c r="P1640" s="52">
        <v>0.64257997274398804</v>
      </c>
      <c r="Q1640">
        <v>6420</v>
      </c>
      <c r="R1640" s="52">
        <v>0.60219001770019531</v>
      </c>
      <c r="S1640" s="52">
        <v>0.61465001106262207</v>
      </c>
    </row>
    <row r="1641" spans="1:19">
      <c r="A1641" t="s">
        <v>28</v>
      </c>
      <c r="B1641" t="s">
        <v>412</v>
      </c>
      <c r="C1641" t="s">
        <v>440</v>
      </c>
      <c r="D1641" t="s">
        <v>330</v>
      </c>
      <c r="E1641" t="s">
        <v>87</v>
      </c>
      <c r="F1641" t="s">
        <v>88</v>
      </c>
      <c r="G1641">
        <v>20</v>
      </c>
      <c r="H1641" t="s">
        <v>399</v>
      </c>
      <c r="I1641" t="s">
        <v>312</v>
      </c>
      <c r="J1641" t="s">
        <v>314</v>
      </c>
      <c r="K1641">
        <v>14</v>
      </c>
      <c r="L1641" s="52">
        <v>0.10937999933958049</v>
      </c>
      <c r="M1641" s="52">
        <v>0.1120000034570694</v>
      </c>
      <c r="N1641">
        <v>57</v>
      </c>
      <c r="O1641" s="52">
        <v>0.10857000201940541</v>
      </c>
      <c r="P1641" s="52">
        <v>0.1113300025463104</v>
      </c>
      <c r="Q1641">
        <v>1473</v>
      </c>
      <c r="R1641" s="52">
        <v>0.13817000389099121</v>
      </c>
      <c r="S1641" s="52">
        <v>0.14101999998092651</v>
      </c>
    </row>
    <row r="1642" spans="1:19">
      <c r="A1642" t="s">
        <v>28</v>
      </c>
      <c r="B1642" t="s">
        <v>412</v>
      </c>
      <c r="C1642" t="s">
        <v>440</v>
      </c>
      <c r="D1642" t="s">
        <v>330</v>
      </c>
      <c r="E1642" t="s">
        <v>87</v>
      </c>
      <c r="F1642" t="s">
        <v>88</v>
      </c>
      <c r="G1642">
        <v>20</v>
      </c>
      <c r="H1642" t="s">
        <v>399</v>
      </c>
      <c r="I1642" t="s">
        <v>312</v>
      </c>
      <c r="J1642" t="s">
        <v>315</v>
      </c>
      <c r="K1642">
        <v>14</v>
      </c>
      <c r="L1642" s="52">
        <v>0.10937999933958049</v>
      </c>
      <c r="M1642" s="52">
        <v>0.1120000034570694</v>
      </c>
      <c r="N1642">
        <v>70</v>
      </c>
      <c r="O1642" s="52">
        <v>0.13333000242710111</v>
      </c>
      <c r="P1642" s="52">
        <v>0.13672000169754031</v>
      </c>
      <c r="Q1642">
        <v>1374</v>
      </c>
      <c r="R1642" s="52">
        <v>0.12887999415397641</v>
      </c>
      <c r="S1642" s="52">
        <v>0.13154999911785131</v>
      </c>
    </row>
    <row r="1643" spans="1:19">
      <c r="A1643" t="s">
        <v>28</v>
      </c>
      <c r="B1643" t="s">
        <v>412</v>
      </c>
      <c r="C1643" t="s">
        <v>440</v>
      </c>
      <c r="D1643" t="s">
        <v>330</v>
      </c>
      <c r="E1643" t="s">
        <v>87</v>
      </c>
      <c r="F1643" t="s">
        <v>88</v>
      </c>
      <c r="G1643">
        <v>20</v>
      </c>
      <c r="H1643" t="s">
        <v>399</v>
      </c>
      <c r="I1643" t="s">
        <v>312</v>
      </c>
      <c r="J1643" t="s">
        <v>373</v>
      </c>
      <c r="K1643">
        <v>3</v>
      </c>
      <c r="L1643" s="52">
        <v>2.3439999669790271E-2</v>
      </c>
      <c r="N1643">
        <v>13</v>
      </c>
      <c r="O1643" s="52">
        <v>2.476000040769577E-2</v>
      </c>
      <c r="Q1643">
        <v>216</v>
      </c>
      <c r="R1643" s="52">
        <v>2.0260000601410869E-2</v>
      </c>
    </row>
    <row r="1644" spans="1:19">
      <c r="A1644" t="s">
        <v>28</v>
      </c>
      <c r="B1644" t="s">
        <v>412</v>
      </c>
      <c r="C1644" t="s">
        <v>440</v>
      </c>
      <c r="D1644" t="s">
        <v>330</v>
      </c>
      <c r="E1644" t="s">
        <v>87</v>
      </c>
      <c r="F1644" t="s">
        <v>88</v>
      </c>
      <c r="G1644">
        <v>20</v>
      </c>
      <c r="H1644" t="s">
        <v>399</v>
      </c>
      <c r="I1644" t="s">
        <v>312</v>
      </c>
      <c r="J1644" t="s">
        <v>316</v>
      </c>
      <c r="K1644">
        <v>13</v>
      </c>
      <c r="L1644" s="52">
        <v>0.10155999660491941</v>
      </c>
      <c r="M1644" s="52">
        <v>0.1040000021457672</v>
      </c>
      <c r="N1644">
        <v>56</v>
      </c>
      <c r="O1644" s="52">
        <v>0.1066699996590614</v>
      </c>
      <c r="P1644" s="52">
        <v>0.10937999933958049</v>
      </c>
      <c r="Q1644">
        <v>1178</v>
      </c>
      <c r="R1644" s="52">
        <v>0.1105000004172325</v>
      </c>
      <c r="S1644" s="52">
        <v>0.1127799972891808</v>
      </c>
    </row>
    <row r="1645" spans="1:19">
      <c r="A1645" t="s">
        <v>28</v>
      </c>
      <c r="B1645" t="s">
        <v>412</v>
      </c>
      <c r="C1645" t="s">
        <v>440</v>
      </c>
      <c r="D1645" t="s">
        <v>330</v>
      </c>
      <c r="E1645" t="s">
        <v>89</v>
      </c>
      <c r="F1645" t="s">
        <v>90</v>
      </c>
      <c r="G1645">
        <v>19</v>
      </c>
      <c r="H1645" t="s">
        <v>343</v>
      </c>
      <c r="I1645" t="s">
        <v>326</v>
      </c>
      <c r="J1645" t="s">
        <v>289</v>
      </c>
      <c r="K1645">
        <v>0</v>
      </c>
      <c r="L1645" s="52">
        <v>0</v>
      </c>
      <c r="N1645">
        <v>2</v>
      </c>
      <c r="O1645" s="52">
        <v>3.5099999513477091E-3</v>
      </c>
      <c r="Q1645">
        <v>78</v>
      </c>
      <c r="R1645" s="52">
        <v>7.3199998587369919E-3</v>
      </c>
    </row>
    <row r="1646" spans="1:19">
      <c r="A1646" t="s">
        <v>28</v>
      </c>
      <c r="B1646" t="s">
        <v>412</v>
      </c>
      <c r="C1646" t="s">
        <v>440</v>
      </c>
      <c r="D1646" t="s">
        <v>330</v>
      </c>
      <c r="E1646" t="s">
        <v>89</v>
      </c>
      <c r="F1646" t="s">
        <v>90</v>
      </c>
      <c r="G1646">
        <v>19</v>
      </c>
      <c r="H1646" t="s">
        <v>343</v>
      </c>
      <c r="I1646" t="s">
        <v>326</v>
      </c>
      <c r="J1646" t="s">
        <v>290</v>
      </c>
      <c r="K1646">
        <v>2</v>
      </c>
      <c r="L1646" s="52">
        <v>2.3530000820755959E-2</v>
      </c>
      <c r="N1646">
        <v>26</v>
      </c>
      <c r="O1646" s="52">
        <v>4.5690000057220459E-2</v>
      </c>
      <c r="Q1646">
        <v>542</v>
      </c>
      <c r="R1646" s="52">
        <v>5.0840001553297043E-2</v>
      </c>
    </row>
    <row r="1647" spans="1:19">
      <c r="A1647" t="s">
        <v>28</v>
      </c>
      <c r="B1647" t="s">
        <v>412</v>
      </c>
      <c r="C1647" t="s">
        <v>440</v>
      </c>
      <c r="D1647" t="s">
        <v>330</v>
      </c>
      <c r="E1647" t="s">
        <v>89</v>
      </c>
      <c r="F1647" t="s">
        <v>90</v>
      </c>
      <c r="G1647">
        <v>19</v>
      </c>
      <c r="H1647" t="s">
        <v>343</v>
      </c>
      <c r="I1647" t="s">
        <v>326</v>
      </c>
      <c r="J1647" t="s">
        <v>291</v>
      </c>
      <c r="K1647">
        <v>13</v>
      </c>
      <c r="L1647" s="52">
        <v>0.15294000506401059</v>
      </c>
      <c r="N1647">
        <v>105</v>
      </c>
      <c r="O1647" s="52">
        <v>0.18453000485897059</v>
      </c>
      <c r="Q1647">
        <v>1332</v>
      </c>
      <c r="R1647" s="52">
        <v>0.124940000474453</v>
      </c>
    </row>
    <row r="1648" spans="1:19">
      <c r="A1648" t="s">
        <v>28</v>
      </c>
      <c r="B1648" t="s">
        <v>412</v>
      </c>
      <c r="C1648" t="s">
        <v>440</v>
      </c>
      <c r="D1648" t="s">
        <v>330</v>
      </c>
      <c r="E1648" t="s">
        <v>89</v>
      </c>
      <c r="F1648" t="s">
        <v>90</v>
      </c>
      <c r="G1648">
        <v>19</v>
      </c>
      <c r="H1648" t="s">
        <v>343</v>
      </c>
      <c r="I1648" t="s">
        <v>326</v>
      </c>
      <c r="J1648" t="s">
        <v>292</v>
      </c>
      <c r="K1648">
        <v>22</v>
      </c>
      <c r="L1648" s="52">
        <v>0.25881999731063843</v>
      </c>
      <c r="N1648">
        <v>118</v>
      </c>
      <c r="O1648" s="52">
        <v>0.20737999677658081</v>
      </c>
      <c r="Q1648">
        <v>2022</v>
      </c>
      <c r="R1648" s="52">
        <v>0.18965999782085419</v>
      </c>
    </row>
    <row r="1649" spans="1:19">
      <c r="A1649" t="s">
        <v>28</v>
      </c>
      <c r="B1649" t="s">
        <v>412</v>
      </c>
      <c r="C1649" t="s">
        <v>440</v>
      </c>
      <c r="D1649" t="s">
        <v>330</v>
      </c>
      <c r="E1649" t="s">
        <v>89</v>
      </c>
      <c r="F1649" t="s">
        <v>90</v>
      </c>
      <c r="G1649">
        <v>19</v>
      </c>
      <c r="H1649" t="s">
        <v>343</v>
      </c>
      <c r="I1649" t="s">
        <v>326</v>
      </c>
      <c r="J1649" t="s">
        <v>293</v>
      </c>
      <c r="K1649">
        <v>17</v>
      </c>
      <c r="L1649" s="52">
        <v>0.20000000298023221</v>
      </c>
      <c r="N1649">
        <v>111</v>
      </c>
      <c r="O1649" s="52">
        <v>0.1950799971818924</v>
      </c>
      <c r="Q1649">
        <v>1958</v>
      </c>
      <c r="R1649" s="52">
        <v>0.18366000056266779</v>
      </c>
    </row>
    <row r="1650" spans="1:19">
      <c r="A1650" t="s">
        <v>28</v>
      </c>
      <c r="B1650" t="s">
        <v>412</v>
      </c>
      <c r="C1650" t="s">
        <v>440</v>
      </c>
      <c r="D1650" t="s">
        <v>330</v>
      </c>
      <c r="E1650" t="s">
        <v>89</v>
      </c>
      <c r="F1650" t="s">
        <v>90</v>
      </c>
      <c r="G1650">
        <v>19</v>
      </c>
      <c r="H1650" t="s">
        <v>343</v>
      </c>
      <c r="I1650" t="s">
        <v>326</v>
      </c>
      <c r="J1650" t="s">
        <v>294</v>
      </c>
      <c r="K1650">
        <v>16</v>
      </c>
      <c r="L1650" s="52">
        <v>0.1882400065660477</v>
      </c>
      <c r="N1650">
        <v>112</v>
      </c>
      <c r="O1650" s="52">
        <v>0.1968400031328201</v>
      </c>
      <c r="Q1650">
        <v>2528</v>
      </c>
      <c r="R1650" s="52">
        <v>0.2371300011873245</v>
      </c>
    </row>
    <row r="1651" spans="1:19">
      <c r="A1651" t="s">
        <v>28</v>
      </c>
      <c r="B1651" t="s">
        <v>412</v>
      </c>
      <c r="C1651" t="s">
        <v>440</v>
      </c>
      <c r="D1651" t="s">
        <v>330</v>
      </c>
      <c r="E1651" t="s">
        <v>89</v>
      </c>
      <c r="F1651" t="s">
        <v>90</v>
      </c>
      <c r="G1651">
        <v>19</v>
      </c>
      <c r="H1651" t="s">
        <v>343</v>
      </c>
      <c r="I1651" t="s">
        <v>326</v>
      </c>
      <c r="J1651" t="s">
        <v>295</v>
      </c>
      <c r="K1651">
        <v>15</v>
      </c>
      <c r="L1651" s="52">
        <v>0.1764699965715408</v>
      </c>
      <c r="N1651">
        <v>95</v>
      </c>
      <c r="O1651" s="52">
        <v>0.16696000099182129</v>
      </c>
      <c r="Q1651">
        <v>2201</v>
      </c>
      <c r="R1651" s="52">
        <v>0.20645000040531161</v>
      </c>
    </row>
    <row r="1652" spans="1:19">
      <c r="A1652" t="s">
        <v>28</v>
      </c>
      <c r="B1652" t="s">
        <v>412</v>
      </c>
      <c r="C1652" t="s">
        <v>440</v>
      </c>
      <c r="D1652" t="s">
        <v>330</v>
      </c>
      <c r="E1652" t="s">
        <v>89</v>
      </c>
      <c r="F1652" t="s">
        <v>90</v>
      </c>
      <c r="G1652">
        <v>19</v>
      </c>
      <c r="H1652" t="s">
        <v>343</v>
      </c>
      <c r="I1652" t="s">
        <v>359</v>
      </c>
      <c r="J1652" t="s">
        <v>14</v>
      </c>
      <c r="K1652">
        <v>67</v>
      </c>
      <c r="L1652" s="52">
        <v>0.78824001550674438</v>
      </c>
      <c r="M1652" s="52">
        <v>0.78824001550674438</v>
      </c>
      <c r="N1652">
        <v>462</v>
      </c>
      <c r="O1652" s="52">
        <v>0.81195002794265747</v>
      </c>
      <c r="P1652" s="52">
        <v>0.82647997140884399</v>
      </c>
      <c r="Q1652">
        <v>7648</v>
      </c>
      <c r="R1652" s="52">
        <v>0.71737998723983765</v>
      </c>
      <c r="S1652" s="52">
        <v>0.73221999406814575</v>
      </c>
    </row>
    <row r="1653" spans="1:19">
      <c r="A1653" t="s">
        <v>28</v>
      </c>
      <c r="B1653" t="s">
        <v>412</v>
      </c>
      <c r="C1653" t="s">
        <v>440</v>
      </c>
      <c r="D1653" t="s">
        <v>330</v>
      </c>
      <c r="E1653" t="s">
        <v>89</v>
      </c>
      <c r="F1653" s="1" t="s">
        <v>90</v>
      </c>
      <c r="G1653" s="1">
        <v>19</v>
      </c>
      <c r="H1653" s="1" t="s">
        <v>343</v>
      </c>
      <c r="I1653" t="s">
        <v>359</v>
      </c>
      <c r="J1653" t="s">
        <v>15</v>
      </c>
      <c r="K1653">
        <v>13</v>
      </c>
      <c r="L1653" s="52">
        <v>0.15294000506401059</v>
      </c>
      <c r="M1653" s="52">
        <v>0.15294000506401059</v>
      </c>
      <c r="N1653">
        <v>53</v>
      </c>
      <c r="O1653" s="52">
        <v>9.3149997293949127E-2</v>
      </c>
      <c r="P1653" s="52">
        <v>9.481000155210495E-2</v>
      </c>
      <c r="Q1653">
        <v>1582</v>
      </c>
      <c r="R1653" s="52">
        <v>0.14838999509811401</v>
      </c>
      <c r="S1653" s="52">
        <v>0.1514600068330765</v>
      </c>
    </row>
    <row r="1654" spans="1:19">
      <c r="A1654" t="s">
        <v>28</v>
      </c>
      <c r="B1654" t="s">
        <v>412</v>
      </c>
      <c r="C1654" t="s">
        <v>440</v>
      </c>
      <c r="D1654" t="s">
        <v>330</v>
      </c>
      <c r="E1654" t="s">
        <v>89</v>
      </c>
      <c r="F1654" t="s">
        <v>90</v>
      </c>
      <c r="G1654">
        <v>19</v>
      </c>
      <c r="H1654" t="s">
        <v>343</v>
      </c>
      <c r="I1654" t="s">
        <v>359</v>
      </c>
      <c r="J1654" t="s">
        <v>317</v>
      </c>
      <c r="K1654">
        <v>5</v>
      </c>
      <c r="L1654" s="52">
        <v>5.8820001780986793E-2</v>
      </c>
      <c r="M1654" s="52">
        <v>5.8820001780986793E-2</v>
      </c>
      <c r="N1654">
        <v>44</v>
      </c>
      <c r="O1654" s="52">
        <v>7.7330000698566437E-2</v>
      </c>
      <c r="P1654" s="52">
        <v>7.8709997236728668E-2</v>
      </c>
      <c r="Q1654">
        <v>1215</v>
      </c>
      <c r="R1654" s="52">
        <v>0.1139699965715408</v>
      </c>
      <c r="S1654" s="52">
        <v>0.1163199990987778</v>
      </c>
    </row>
    <row r="1655" spans="1:19">
      <c r="A1655" t="s">
        <v>28</v>
      </c>
      <c r="B1655" t="s">
        <v>412</v>
      </c>
      <c r="C1655" t="s">
        <v>440</v>
      </c>
      <c r="D1655" t="s">
        <v>330</v>
      </c>
      <c r="E1655" t="s">
        <v>89</v>
      </c>
      <c r="F1655" t="s">
        <v>90</v>
      </c>
      <c r="G1655">
        <v>19</v>
      </c>
      <c r="H1655" t="s">
        <v>343</v>
      </c>
      <c r="I1655" t="s">
        <v>359</v>
      </c>
      <c r="J1655" t="s">
        <v>270</v>
      </c>
      <c r="K1655">
        <v>0</v>
      </c>
      <c r="L1655" s="52">
        <v>0</v>
      </c>
      <c r="N1655">
        <v>10</v>
      </c>
      <c r="O1655" s="52">
        <v>1.7570000141859051E-2</v>
      </c>
      <c r="Q1655">
        <v>216</v>
      </c>
      <c r="R1655" s="52">
        <v>2.0260000601410869E-2</v>
      </c>
    </row>
    <row r="1656" spans="1:19">
      <c r="A1656" t="s">
        <v>28</v>
      </c>
      <c r="B1656" t="s">
        <v>412</v>
      </c>
      <c r="C1656" t="s">
        <v>440</v>
      </c>
      <c r="D1656" t="s">
        <v>330</v>
      </c>
      <c r="E1656" t="s">
        <v>89</v>
      </c>
      <c r="F1656" t="s">
        <v>90</v>
      </c>
      <c r="G1656">
        <v>19</v>
      </c>
      <c r="H1656" t="s">
        <v>343</v>
      </c>
      <c r="I1656" t="s">
        <v>325</v>
      </c>
      <c r="J1656" t="s">
        <v>302</v>
      </c>
      <c r="K1656">
        <v>27</v>
      </c>
      <c r="L1656" s="52">
        <v>0.31764999032020569</v>
      </c>
      <c r="N1656">
        <v>184</v>
      </c>
      <c r="O1656" s="52">
        <v>0.32337000966072083</v>
      </c>
      <c r="Q1656">
        <v>3494</v>
      </c>
      <c r="R1656" s="52">
        <v>0.32774001359939581</v>
      </c>
    </row>
    <row r="1657" spans="1:19">
      <c r="A1657" t="s">
        <v>28</v>
      </c>
      <c r="B1657" t="s">
        <v>412</v>
      </c>
      <c r="C1657" t="s">
        <v>440</v>
      </c>
      <c r="D1657" t="s">
        <v>330</v>
      </c>
      <c r="E1657" t="s">
        <v>89</v>
      </c>
      <c r="F1657" t="s">
        <v>90</v>
      </c>
      <c r="G1657">
        <v>19</v>
      </c>
      <c r="H1657" t="s">
        <v>343</v>
      </c>
      <c r="I1657" t="s">
        <v>325</v>
      </c>
      <c r="J1657" t="s">
        <v>303</v>
      </c>
      <c r="K1657">
        <v>33</v>
      </c>
      <c r="L1657" s="52">
        <v>0.38824000954627991</v>
      </c>
      <c r="N1657">
        <v>197</v>
      </c>
      <c r="O1657" s="52">
        <v>0.3462199866771698</v>
      </c>
      <c r="Q1657">
        <v>3387</v>
      </c>
      <c r="R1657" s="52">
        <v>0.31769999861717219</v>
      </c>
    </row>
    <row r="1658" spans="1:19">
      <c r="A1658" t="s">
        <v>28</v>
      </c>
      <c r="B1658" t="s">
        <v>412</v>
      </c>
      <c r="C1658" t="s">
        <v>440</v>
      </c>
      <c r="D1658" t="s">
        <v>330</v>
      </c>
      <c r="E1658" t="s">
        <v>89</v>
      </c>
      <c r="F1658" t="s">
        <v>90</v>
      </c>
      <c r="G1658">
        <v>19</v>
      </c>
      <c r="H1658" t="s">
        <v>343</v>
      </c>
      <c r="I1658" t="s">
        <v>325</v>
      </c>
      <c r="J1658" t="s">
        <v>304</v>
      </c>
      <c r="K1658">
        <v>25</v>
      </c>
      <c r="L1658" s="52">
        <v>0.29412001371383673</v>
      </c>
      <c r="N1658">
        <v>188</v>
      </c>
      <c r="O1658" s="52">
        <v>0.33039999008178711</v>
      </c>
      <c r="Q1658">
        <v>3780</v>
      </c>
      <c r="R1658" s="52">
        <v>0.35455998778343201</v>
      </c>
    </row>
    <row r="1659" spans="1:19">
      <c r="A1659" t="s">
        <v>28</v>
      </c>
      <c r="B1659" t="s">
        <v>412</v>
      </c>
      <c r="C1659" t="s">
        <v>440</v>
      </c>
      <c r="D1659" t="s">
        <v>330</v>
      </c>
      <c r="E1659" t="s">
        <v>89</v>
      </c>
      <c r="F1659" t="s">
        <v>90</v>
      </c>
      <c r="G1659">
        <v>19</v>
      </c>
      <c r="H1659" t="s">
        <v>343</v>
      </c>
      <c r="I1659" t="s">
        <v>349</v>
      </c>
      <c r="J1659" t="s">
        <v>350</v>
      </c>
      <c r="K1659">
        <v>2</v>
      </c>
      <c r="L1659" s="52">
        <v>2.3530000820755959E-2</v>
      </c>
      <c r="M1659" s="52">
        <v>2.4390000849962231E-2</v>
      </c>
      <c r="N1659">
        <v>46</v>
      </c>
      <c r="O1659" s="52">
        <v>8.083999902009964E-2</v>
      </c>
      <c r="P1659" s="52">
        <v>8.8119998574256897E-2</v>
      </c>
      <c r="Q1659">
        <v>745</v>
      </c>
      <c r="R1659" s="52">
        <v>6.9880001246929169E-2</v>
      </c>
      <c r="S1659" s="52">
        <v>8.060000091791153E-2</v>
      </c>
    </row>
    <row r="1660" spans="1:19">
      <c r="A1660" t="s">
        <v>28</v>
      </c>
      <c r="B1660" t="s">
        <v>412</v>
      </c>
      <c r="C1660" t="s">
        <v>440</v>
      </c>
      <c r="D1660" t="s">
        <v>330</v>
      </c>
      <c r="E1660" t="s">
        <v>89</v>
      </c>
      <c r="F1660" t="s">
        <v>90</v>
      </c>
      <c r="G1660">
        <v>19</v>
      </c>
      <c r="H1660" t="s">
        <v>343</v>
      </c>
      <c r="I1660" t="s">
        <v>349</v>
      </c>
      <c r="J1660" t="s">
        <v>351</v>
      </c>
      <c r="K1660">
        <v>59</v>
      </c>
      <c r="L1660" s="52">
        <v>0.69411998987197876</v>
      </c>
      <c r="M1660" s="52">
        <v>0.71951001882553101</v>
      </c>
      <c r="N1660">
        <v>218</v>
      </c>
      <c r="O1660" s="52">
        <v>0.38313001394271851</v>
      </c>
      <c r="P1660" s="52">
        <v>0.41762000322341919</v>
      </c>
      <c r="Q1660">
        <v>5882</v>
      </c>
      <c r="R1660" s="52">
        <v>0.55172997713088989</v>
      </c>
      <c r="S1660" s="52">
        <v>0.63637000322341919</v>
      </c>
    </row>
    <row r="1661" spans="1:19">
      <c r="A1661" t="s">
        <v>28</v>
      </c>
      <c r="B1661" t="s">
        <v>412</v>
      </c>
      <c r="C1661" t="s">
        <v>440</v>
      </c>
      <c r="D1661" t="s">
        <v>330</v>
      </c>
      <c r="E1661" t="s">
        <v>89</v>
      </c>
      <c r="F1661" t="s">
        <v>90</v>
      </c>
      <c r="G1661">
        <v>19</v>
      </c>
      <c r="H1661" t="s">
        <v>343</v>
      </c>
      <c r="I1661" t="s">
        <v>349</v>
      </c>
      <c r="J1661" t="s">
        <v>352</v>
      </c>
      <c r="K1661">
        <v>0</v>
      </c>
      <c r="L1661" s="52">
        <v>0</v>
      </c>
      <c r="M1661" s="52">
        <v>0</v>
      </c>
      <c r="N1661">
        <v>0</v>
      </c>
      <c r="O1661" s="52">
        <v>0</v>
      </c>
      <c r="P1661" s="52">
        <v>0</v>
      </c>
      <c r="Q1661">
        <v>19</v>
      </c>
      <c r="R1661" s="52">
        <v>1.780000049620867E-3</v>
      </c>
      <c r="S1661" s="52">
        <v>2.0600000862032179E-3</v>
      </c>
    </row>
    <row r="1662" spans="1:19">
      <c r="A1662" t="s">
        <v>28</v>
      </c>
      <c r="B1662" t="s">
        <v>412</v>
      </c>
      <c r="C1662" t="s">
        <v>440</v>
      </c>
      <c r="D1662" t="s">
        <v>330</v>
      </c>
      <c r="E1662" t="s">
        <v>89</v>
      </c>
      <c r="F1662" t="s">
        <v>90</v>
      </c>
      <c r="G1662">
        <v>19</v>
      </c>
      <c r="H1662" t="s">
        <v>343</v>
      </c>
      <c r="I1662" t="s">
        <v>349</v>
      </c>
      <c r="J1662" t="s">
        <v>353</v>
      </c>
      <c r="K1662">
        <v>21</v>
      </c>
      <c r="L1662" s="52">
        <v>0.24706000089645391</v>
      </c>
      <c r="M1662" s="52">
        <v>0.25609999895095831</v>
      </c>
      <c r="N1662">
        <v>258</v>
      </c>
      <c r="O1662" s="52">
        <v>0.45342999696731567</v>
      </c>
      <c r="P1662" s="52">
        <v>0.49424999952316279</v>
      </c>
      <c r="Q1662">
        <v>2597</v>
      </c>
      <c r="R1662" s="52">
        <v>0.24359999597072601</v>
      </c>
      <c r="S1662" s="52">
        <v>0.2809700071811676</v>
      </c>
    </row>
    <row r="1663" spans="1:19">
      <c r="A1663" t="s">
        <v>28</v>
      </c>
      <c r="B1663" t="s">
        <v>412</v>
      </c>
      <c r="C1663" t="s">
        <v>440</v>
      </c>
      <c r="D1663" t="s">
        <v>330</v>
      </c>
      <c r="E1663" t="s">
        <v>89</v>
      </c>
      <c r="F1663" t="s">
        <v>90</v>
      </c>
      <c r="G1663">
        <v>19</v>
      </c>
      <c r="H1663" t="s">
        <v>343</v>
      </c>
      <c r="I1663" t="s">
        <v>349</v>
      </c>
      <c r="J1663" t="s">
        <v>355</v>
      </c>
      <c r="K1663">
        <v>3</v>
      </c>
      <c r="L1663" s="52">
        <v>3.5289999097585678E-2</v>
      </c>
      <c r="N1663">
        <v>47</v>
      </c>
      <c r="O1663" s="52">
        <v>8.2599997520446777E-2</v>
      </c>
      <c r="Q1663">
        <v>1418</v>
      </c>
      <c r="R1663" s="52">
        <v>0.13300999999046331</v>
      </c>
    </row>
    <row r="1664" spans="1:19">
      <c r="A1664" t="s">
        <v>28</v>
      </c>
      <c r="B1664" t="s">
        <v>412</v>
      </c>
      <c r="C1664" t="s">
        <v>440</v>
      </c>
      <c r="D1664" t="s">
        <v>330</v>
      </c>
      <c r="E1664" t="s">
        <v>89</v>
      </c>
      <c r="F1664" t="s">
        <v>90</v>
      </c>
      <c r="G1664">
        <v>19</v>
      </c>
      <c r="H1664" t="s">
        <v>343</v>
      </c>
      <c r="I1664" t="s">
        <v>734</v>
      </c>
      <c r="J1664" t="s">
        <v>299</v>
      </c>
      <c r="K1664">
        <v>2</v>
      </c>
      <c r="L1664" s="52">
        <v>2.3530000820755959E-2</v>
      </c>
      <c r="M1664" s="52">
        <v>2.4690000340342522E-2</v>
      </c>
      <c r="N1664">
        <v>32</v>
      </c>
      <c r="O1664" s="52">
        <v>5.6239999830722809E-2</v>
      </c>
      <c r="P1664" s="52">
        <v>6.1299998313188553E-2</v>
      </c>
      <c r="Q1664">
        <v>463</v>
      </c>
      <c r="R1664" s="52">
        <v>4.343000054359436E-2</v>
      </c>
      <c r="S1664" s="52">
        <v>4.6239998191595078E-2</v>
      </c>
    </row>
    <row r="1665" spans="1:19">
      <c r="A1665" t="s">
        <v>28</v>
      </c>
      <c r="B1665" t="s">
        <v>412</v>
      </c>
      <c r="C1665" t="s">
        <v>440</v>
      </c>
      <c r="D1665" t="s">
        <v>330</v>
      </c>
      <c r="E1665" t="s">
        <v>89</v>
      </c>
      <c r="F1665" t="s">
        <v>90</v>
      </c>
      <c r="G1665">
        <v>19</v>
      </c>
      <c r="H1665" t="s">
        <v>343</v>
      </c>
      <c r="I1665" t="s">
        <v>734</v>
      </c>
      <c r="J1665" t="s">
        <v>300</v>
      </c>
      <c r="K1665">
        <v>2</v>
      </c>
      <c r="L1665" s="52">
        <v>2.3530000820755959E-2</v>
      </c>
      <c r="M1665" s="52">
        <v>2.4690000340342522E-2</v>
      </c>
      <c r="N1665">
        <v>11</v>
      </c>
      <c r="O1665" s="52">
        <v>1.9330000504851341E-2</v>
      </c>
      <c r="P1665" s="52">
        <v>2.1069999784231189E-2</v>
      </c>
      <c r="Q1665">
        <v>331</v>
      </c>
      <c r="R1665" s="52">
        <v>3.1050000339746479E-2</v>
      </c>
      <c r="S1665" s="52">
        <v>3.3059999346733093E-2</v>
      </c>
    </row>
    <row r="1666" spans="1:19">
      <c r="A1666" t="s">
        <v>28</v>
      </c>
      <c r="B1666" t="s">
        <v>412</v>
      </c>
      <c r="C1666" t="s">
        <v>440</v>
      </c>
      <c r="D1666" t="s">
        <v>330</v>
      </c>
      <c r="E1666" t="s">
        <v>89</v>
      </c>
      <c r="F1666" t="s">
        <v>90</v>
      </c>
      <c r="G1666">
        <v>19</v>
      </c>
      <c r="H1666" t="s">
        <v>343</v>
      </c>
      <c r="I1666" t="s">
        <v>734</v>
      </c>
      <c r="J1666" t="s">
        <v>269</v>
      </c>
      <c r="K1666">
        <v>0</v>
      </c>
      <c r="L1666" s="52">
        <v>0</v>
      </c>
      <c r="M1666" s="52">
        <v>0</v>
      </c>
      <c r="N1666">
        <v>2</v>
      </c>
      <c r="O1666" s="52">
        <v>3.5099999513477091E-3</v>
      </c>
      <c r="P1666" s="52">
        <v>3.830000059679151E-3</v>
      </c>
      <c r="Q1666">
        <v>91</v>
      </c>
      <c r="R1666" s="52">
        <v>8.5399998351931572E-3</v>
      </c>
      <c r="S1666" s="52">
        <v>9.089999832212925E-3</v>
      </c>
    </row>
    <row r="1667" spans="1:19">
      <c r="A1667" t="s">
        <v>28</v>
      </c>
      <c r="B1667" t="s">
        <v>412</v>
      </c>
      <c r="C1667" t="s">
        <v>440</v>
      </c>
      <c r="D1667" t="s">
        <v>330</v>
      </c>
      <c r="E1667" t="s">
        <v>89</v>
      </c>
      <c r="F1667" t="s">
        <v>90</v>
      </c>
      <c r="G1667">
        <v>19</v>
      </c>
      <c r="H1667" t="s">
        <v>343</v>
      </c>
      <c r="I1667" t="s">
        <v>734</v>
      </c>
      <c r="J1667" t="s">
        <v>301</v>
      </c>
      <c r="K1667">
        <v>2</v>
      </c>
      <c r="L1667" s="52">
        <v>2.3530000820755959E-2</v>
      </c>
      <c r="M1667" s="52">
        <v>2.4690000340342522E-2</v>
      </c>
      <c r="N1667">
        <v>11</v>
      </c>
      <c r="O1667" s="52">
        <v>1.9330000504851341E-2</v>
      </c>
      <c r="P1667" s="52">
        <v>2.1069999784231189E-2</v>
      </c>
      <c r="Q1667">
        <v>215</v>
      </c>
      <c r="R1667" s="52">
        <v>2.0169999450445179E-2</v>
      </c>
      <c r="S1667" s="52">
        <v>2.1469999104738239E-2</v>
      </c>
    </row>
    <row r="1668" spans="1:19">
      <c r="A1668" t="s">
        <v>28</v>
      </c>
      <c r="B1668" t="s">
        <v>412</v>
      </c>
      <c r="C1668" t="s">
        <v>440</v>
      </c>
      <c r="D1668" t="s">
        <v>330</v>
      </c>
      <c r="E1668" t="s">
        <v>89</v>
      </c>
      <c r="F1668" t="s">
        <v>90</v>
      </c>
      <c r="G1668">
        <v>19</v>
      </c>
      <c r="H1668" t="s">
        <v>343</v>
      </c>
      <c r="I1668" t="s">
        <v>734</v>
      </c>
      <c r="J1668" t="s">
        <v>270</v>
      </c>
      <c r="K1668">
        <v>4</v>
      </c>
      <c r="L1668" s="52">
        <v>4.7060001641511917E-2</v>
      </c>
      <c r="N1668">
        <v>47</v>
      </c>
      <c r="O1668" s="52">
        <v>8.2599997520446777E-2</v>
      </c>
      <c r="Q1668">
        <v>648</v>
      </c>
      <c r="R1668" s="52">
        <v>6.0779999941587448E-2</v>
      </c>
    </row>
    <row r="1669" spans="1:19">
      <c r="A1669" t="s">
        <v>28</v>
      </c>
      <c r="B1669" t="s">
        <v>412</v>
      </c>
      <c r="C1669" t="s">
        <v>440</v>
      </c>
      <c r="D1669" t="s">
        <v>330</v>
      </c>
      <c r="E1669" t="s">
        <v>89</v>
      </c>
      <c r="F1669" t="s">
        <v>90</v>
      </c>
      <c r="G1669">
        <v>19</v>
      </c>
      <c r="H1669" t="s">
        <v>343</v>
      </c>
      <c r="I1669" t="s">
        <v>734</v>
      </c>
      <c r="J1669" t="s">
        <v>268</v>
      </c>
      <c r="K1669">
        <v>75</v>
      </c>
      <c r="L1669" s="52">
        <v>0.88235002756118774</v>
      </c>
      <c r="M1669" s="52">
        <v>0.92593002319335938</v>
      </c>
      <c r="N1669">
        <v>466</v>
      </c>
      <c r="O1669" s="52">
        <v>0.81897997856140137</v>
      </c>
      <c r="P1669" s="52">
        <v>0.89271998405456543</v>
      </c>
      <c r="Q1669">
        <v>8913</v>
      </c>
      <c r="R1669" s="52">
        <v>0.83604001998901367</v>
      </c>
      <c r="S1669" s="52">
        <v>0.89013999700546265</v>
      </c>
    </row>
    <row r="1670" spans="1:19">
      <c r="A1670" t="s">
        <v>28</v>
      </c>
      <c r="B1670" t="s">
        <v>412</v>
      </c>
      <c r="C1670" t="s">
        <v>440</v>
      </c>
      <c r="D1670" t="s">
        <v>330</v>
      </c>
      <c r="E1670" t="s">
        <v>89</v>
      </c>
      <c r="F1670" t="s">
        <v>90</v>
      </c>
      <c r="G1670">
        <v>19</v>
      </c>
      <c r="H1670" t="s">
        <v>343</v>
      </c>
      <c r="I1670" t="s">
        <v>735</v>
      </c>
      <c r="J1670" t="s">
        <v>270</v>
      </c>
      <c r="K1670">
        <v>85</v>
      </c>
      <c r="L1670" s="52">
        <v>1</v>
      </c>
      <c r="N1670">
        <v>569</v>
      </c>
      <c r="O1670" s="52">
        <v>1</v>
      </c>
      <c r="Q1670">
        <v>10661</v>
      </c>
      <c r="R1670" s="52">
        <v>1</v>
      </c>
    </row>
    <row r="1671" spans="1:19">
      <c r="A1671" t="s">
        <v>28</v>
      </c>
      <c r="B1671" t="s">
        <v>412</v>
      </c>
      <c r="C1671" t="s">
        <v>440</v>
      </c>
      <c r="D1671" t="s">
        <v>330</v>
      </c>
      <c r="E1671" t="s">
        <v>89</v>
      </c>
      <c r="F1671" t="s">
        <v>90</v>
      </c>
      <c r="G1671">
        <v>19</v>
      </c>
      <c r="H1671" t="s">
        <v>343</v>
      </c>
      <c r="I1671" t="s">
        <v>319</v>
      </c>
      <c r="J1671" t="s">
        <v>324</v>
      </c>
      <c r="K1671">
        <v>3</v>
      </c>
      <c r="L1671" s="52">
        <v>3.5289999097585678E-2</v>
      </c>
      <c r="N1671">
        <v>47</v>
      </c>
      <c r="O1671" s="52">
        <v>8.2599997520446777E-2</v>
      </c>
      <c r="Q1671">
        <v>1418</v>
      </c>
      <c r="R1671" s="52">
        <v>0.13300999999046331</v>
      </c>
    </row>
    <row r="1672" spans="1:19">
      <c r="A1672" t="s">
        <v>28</v>
      </c>
      <c r="B1672" t="s">
        <v>412</v>
      </c>
      <c r="C1672" t="s">
        <v>440</v>
      </c>
      <c r="D1672" t="s">
        <v>330</v>
      </c>
      <c r="E1672" t="s">
        <v>89</v>
      </c>
      <c r="F1672" t="s">
        <v>90</v>
      </c>
      <c r="G1672">
        <v>19</v>
      </c>
      <c r="H1672" t="s">
        <v>343</v>
      </c>
      <c r="I1672" t="s">
        <v>319</v>
      </c>
      <c r="J1672" t="s">
        <v>320</v>
      </c>
      <c r="K1672">
        <v>0</v>
      </c>
      <c r="L1672" s="52">
        <v>0</v>
      </c>
      <c r="M1672" s="52">
        <v>0</v>
      </c>
      <c r="N1672">
        <v>0</v>
      </c>
      <c r="O1672" s="52">
        <v>0</v>
      </c>
      <c r="P1672" s="52">
        <v>0</v>
      </c>
      <c r="Q1672">
        <v>19</v>
      </c>
      <c r="R1672" s="52">
        <v>1.780000049620867E-3</v>
      </c>
      <c r="S1672" s="52">
        <v>2.0600000862032179E-3</v>
      </c>
    </row>
    <row r="1673" spans="1:19">
      <c r="A1673" t="s">
        <v>28</v>
      </c>
      <c r="B1673" t="s">
        <v>412</v>
      </c>
      <c r="C1673" t="s">
        <v>440</v>
      </c>
      <c r="D1673" t="s">
        <v>330</v>
      </c>
      <c r="E1673" t="s">
        <v>89</v>
      </c>
      <c r="F1673" t="s">
        <v>90</v>
      </c>
      <c r="G1673">
        <v>19</v>
      </c>
      <c r="H1673" t="s">
        <v>343</v>
      </c>
      <c r="I1673" t="s">
        <v>319</v>
      </c>
      <c r="J1673" t="s">
        <v>321</v>
      </c>
      <c r="K1673">
        <v>2</v>
      </c>
      <c r="L1673" s="52">
        <v>2.3530000820755959E-2</v>
      </c>
      <c r="M1673" s="52">
        <v>2.4390000849962231E-2</v>
      </c>
      <c r="N1673">
        <v>12</v>
      </c>
      <c r="O1673" s="52">
        <v>2.1090000867843631E-2</v>
      </c>
      <c r="P1673" s="52">
        <v>2.2989999502897259E-2</v>
      </c>
      <c r="Q1673">
        <v>380</v>
      </c>
      <c r="R1673" s="52">
        <v>3.564000129699707E-2</v>
      </c>
      <c r="S1673" s="52">
        <v>4.1110001504421227E-2</v>
      </c>
    </row>
    <row r="1674" spans="1:19">
      <c r="A1674" t="s">
        <v>28</v>
      </c>
      <c r="B1674" t="s">
        <v>412</v>
      </c>
      <c r="C1674" t="s">
        <v>440</v>
      </c>
      <c r="D1674" t="s">
        <v>330</v>
      </c>
      <c r="E1674" t="s">
        <v>89</v>
      </c>
      <c r="F1674" t="s">
        <v>90</v>
      </c>
      <c r="G1674">
        <v>19</v>
      </c>
      <c r="H1674" t="s">
        <v>343</v>
      </c>
      <c r="I1674" t="s">
        <v>319</v>
      </c>
      <c r="J1674" t="s">
        <v>322</v>
      </c>
      <c r="K1674">
        <v>11</v>
      </c>
      <c r="L1674" s="52">
        <v>0.12940999865531921</v>
      </c>
      <c r="M1674" s="52">
        <v>0.13414999842643741</v>
      </c>
      <c r="N1674">
        <v>187</v>
      </c>
      <c r="O1674" s="52">
        <v>0.32864999771118159</v>
      </c>
      <c r="P1674" s="52">
        <v>0.35824000835418701</v>
      </c>
      <c r="Q1674">
        <v>1643</v>
      </c>
      <c r="R1674" s="52">
        <v>0.15410999953746801</v>
      </c>
      <c r="S1674" s="52">
        <v>0.17776000499725339</v>
      </c>
    </row>
    <row r="1675" spans="1:19">
      <c r="A1675" t="s">
        <v>28</v>
      </c>
      <c r="B1675" t="s">
        <v>412</v>
      </c>
      <c r="C1675" t="s">
        <v>440</v>
      </c>
      <c r="D1675" t="s">
        <v>330</v>
      </c>
      <c r="E1675" t="s">
        <v>89</v>
      </c>
      <c r="F1675" t="s">
        <v>90</v>
      </c>
      <c r="G1675">
        <v>19</v>
      </c>
      <c r="H1675" t="s">
        <v>343</v>
      </c>
      <c r="I1675" t="s">
        <v>319</v>
      </c>
      <c r="J1675" t="s">
        <v>323</v>
      </c>
      <c r="K1675">
        <v>13</v>
      </c>
      <c r="L1675" s="52">
        <v>0.15294000506401059</v>
      </c>
      <c r="M1675" s="52">
        <v>0.15853999555110929</v>
      </c>
      <c r="N1675">
        <v>105</v>
      </c>
      <c r="O1675" s="52">
        <v>0.18453000485897059</v>
      </c>
      <c r="P1675" s="52">
        <v>0.2011500000953674</v>
      </c>
      <c r="Q1675">
        <v>1319</v>
      </c>
      <c r="R1675" s="52">
        <v>0.1237199977040291</v>
      </c>
      <c r="S1675" s="52">
        <v>0.14270000159740451</v>
      </c>
    </row>
    <row r="1676" spans="1:19">
      <c r="A1676" t="s">
        <v>28</v>
      </c>
      <c r="B1676" t="s">
        <v>412</v>
      </c>
      <c r="C1676" t="s">
        <v>440</v>
      </c>
      <c r="D1676" t="s">
        <v>330</v>
      </c>
      <c r="E1676" t="s">
        <v>89</v>
      </c>
      <c r="F1676" s="1" t="s">
        <v>90</v>
      </c>
      <c r="G1676" s="1">
        <v>19</v>
      </c>
      <c r="H1676" s="1" t="s">
        <v>343</v>
      </c>
      <c r="I1676" t="s">
        <v>319</v>
      </c>
      <c r="J1676" t="s">
        <v>354</v>
      </c>
      <c r="K1676">
        <v>56</v>
      </c>
      <c r="L1676" s="52">
        <v>0.65881997346878052</v>
      </c>
      <c r="M1676" s="52">
        <v>0.68292999267578125</v>
      </c>
      <c r="N1676">
        <v>218</v>
      </c>
      <c r="O1676" s="52">
        <v>0.38313001394271851</v>
      </c>
      <c r="P1676" s="52">
        <v>0.41762000322341919</v>
      </c>
      <c r="Q1676">
        <v>5882</v>
      </c>
      <c r="R1676" s="52">
        <v>0.55172997713088989</v>
      </c>
      <c r="S1676" s="52">
        <v>0.63637000322341919</v>
      </c>
    </row>
    <row r="1677" spans="1:19">
      <c r="A1677" t="s">
        <v>28</v>
      </c>
      <c r="B1677" t="s">
        <v>412</v>
      </c>
      <c r="C1677" t="s">
        <v>440</v>
      </c>
      <c r="D1677" t="s">
        <v>330</v>
      </c>
      <c r="E1677" t="s">
        <v>89</v>
      </c>
      <c r="F1677" t="s">
        <v>90</v>
      </c>
      <c r="G1677">
        <v>19</v>
      </c>
      <c r="H1677" t="s">
        <v>343</v>
      </c>
      <c r="I1677" t="s">
        <v>360</v>
      </c>
      <c r="J1677" t="s">
        <v>361</v>
      </c>
      <c r="K1677">
        <v>3</v>
      </c>
      <c r="L1677" s="52">
        <v>3.5289999097585678E-2</v>
      </c>
      <c r="N1677">
        <v>47</v>
      </c>
      <c r="O1677" s="52">
        <v>8.2599997520446777E-2</v>
      </c>
      <c r="Q1677">
        <v>1418</v>
      </c>
      <c r="R1677" s="52">
        <v>0.13300999999046331</v>
      </c>
    </row>
    <row r="1678" spans="1:19">
      <c r="A1678" t="s">
        <v>28</v>
      </c>
      <c r="B1678" t="s">
        <v>412</v>
      </c>
      <c r="C1678" t="s">
        <v>440</v>
      </c>
      <c r="D1678" t="s">
        <v>330</v>
      </c>
      <c r="E1678" t="s">
        <v>89</v>
      </c>
      <c r="F1678" t="s">
        <v>90</v>
      </c>
      <c r="G1678">
        <v>19</v>
      </c>
      <c r="H1678" t="s">
        <v>343</v>
      </c>
      <c r="I1678" t="s">
        <v>360</v>
      </c>
      <c r="J1678" t="s">
        <v>362</v>
      </c>
      <c r="K1678">
        <v>25</v>
      </c>
      <c r="L1678" s="52">
        <v>0.29412001371383673</v>
      </c>
      <c r="M1678" s="52">
        <v>0.30487999320030212</v>
      </c>
      <c r="N1678">
        <v>304</v>
      </c>
      <c r="O1678" s="52">
        <v>0.53426998853683472</v>
      </c>
      <c r="P1678" s="52">
        <v>0.58237999677658081</v>
      </c>
      <c r="Q1678">
        <v>3361</v>
      </c>
      <c r="R1678" s="52">
        <v>0.31525999307632452</v>
      </c>
      <c r="S1678" s="52">
        <v>0.36362999677658081</v>
      </c>
    </row>
    <row r="1679" spans="1:19">
      <c r="A1679" t="s">
        <v>28</v>
      </c>
      <c r="B1679" t="s">
        <v>412</v>
      </c>
      <c r="C1679" t="s">
        <v>440</v>
      </c>
      <c r="D1679" t="s">
        <v>330</v>
      </c>
      <c r="E1679" t="s">
        <v>89</v>
      </c>
      <c r="F1679" t="s">
        <v>90</v>
      </c>
      <c r="G1679">
        <v>19</v>
      </c>
      <c r="H1679" t="s">
        <v>343</v>
      </c>
      <c r="I1679" t="s">
        <v>360</v>
      </c>
      <c r="J1679" t="s">
        <v>354</v>
      </c>
      <c r="K1679">
        <v>57</v>
      </c>
      <c r="L1679" s="52">
        <v>0.67058998346328735</v>
      </c>
      <c r="M1679" s="52">
        <v>0.69511997699737549</v>
      </c>
      <c r="N1679">
        <v>218</v>
      </c>
      <c r="O1679" s="52">
        <v>0.38313001394271851</v>
      </c>
      <c r="P1679" s="52">
        <v>0.41762000322341919</v>
      </c>
      <c r="Q1679">
        <v>5882</v>
      </c>
      <c r="R1679" s="52">
        <v>0.55172997713088989</v>
      </c>
      <c r="S1679" s="52">
        <v>0.63637000322341919</v>
      </c>
    </row>
    <row r="1680" spans="1:19">
      <c r="A1680" t="s">
        <v>28</v>
      </c>
      <c r="B1680" t="s">
        <v>412</v>
      </c>
      <c r="C1680" t="s">
        <v>440</v>
      </c>
      <c r="D1680" t="s">
        <v>330</v>
      </c>
      <c r="E1680" t="s">
        <v>89</v>
      </c>
      <c r="F1680" t="s">
        <v>90</v>
      </c>
      <c r="G1680">
        <v>19</v>
      </c>
      <c r="H1680" t="s">
        <v>343</v>
      </c>
      <c r="I1680" t="s">
        <v>736</v>
      </c>
      <c r="J1680" t="s">
        <v>363</v>
      </c>
      <c r="K1680">
        <v>32</v>
      </c>
      <c r="L1680" s="52">
        <v>0.37646999955177313</v>
      </c>
      <c r="N1680">
        <v>317</v>
      </c>
      <c r="O1680" s="52">
        <v>0.55712002515792847</v>
      </c>
      <c r="Q1680">
        <v>4131</v>
      </c>
      <c r="R1680" s="52">
        <v>0.38749000430107122</v>
      </c>
    </row>
    <row r="1681" spans="1:19">
      <c r="A1681" t="s">
        <v>28</v>
      </c>
      <c r="B1681" t="s">
        <v>412</v>
      </c>
      <c r="C1681" t="s">
        <v>440</v>
      </c>
      <c r="D1681" t="s">
        <v>330</v>
      </c>
      <c r="E1681" t="s">
        <v>89</v>
      </c>
      <c r="F1681" t="s">
        <v>90</v>
      </c>
      <c r="G1681">
        <v>19</v>
      </c>
      <c r="H1681" t="s">
        <v>343</v>
      </c>
      <c r="I1681" t="s">
        <v>736</v>
      </c>
      <c r="J1681" t="s">
        <v>364</v>
      </c>
      <c r="K1681">
        <v>35</v>
      </c>
      <c r="L1681" s="52">
        <v>0.41176000237464899</v>
      </c>
      <c r="M1681" s="52">
        <v>0.66038000583648682</v>
      </c>
      <c r="N1681">
        <v>184</v>
      </c>
      <c r="O1681" s="52">
        <v>0.32337000966072083</v>
      </c>
      <c r="P1681" s="52">
        <v>0.73015999794006348</v>
      </c>
      <c r="Q1681">
        <v>4189</v>
      </c>
      <c r="R1681" s="52">
        <v>0.39293000102043152</v>
      </c>
      <c r="S1681" s="52">
        <v>0.64149999618530273</v>
      </c>
    </row>
    <row r="1682" spans="1:19">
      <c r="A1682" t="s">
        <v>28</v>
      </c>
      <c r="B1682" t="s">
        <v>412</v>
      </c>
      <c r="C1682" t="s">
        <v>440</v>
      </c>
      <c r="D1682" t="s">
        <v>330</v>
      </c>
      <c r="E1682" t="s">
        <v>89</v>
      </c>
      <c r="F1682" t="s">
        <v>90</v>
      </c>
      <c r="G1682">
        <v>19</v>
      </c>
      <c r="H1682" t="s">
        <v>343</v>
      </c>
      <c r="I1682" t="s">
        <v>736</v>
      </c>
      <c r="J1682" t="s">
        <v>365</v>
      </c>
      <c r="K1682">
        <v>10</v>
      </c>
      <c r="L1682" s="52">
        <v>0.1176500022411346</v>
      </c>
      <c r="M1682" s="52">
        <v>0.18867999315261841</v>
      </c>
      <c r="N1682">
        <v>41</v>
      </c>
      <c r="O1682" s="52">
        <v>7.2059996426105499E-2</v>
      </c>
      <c r="P1682" s="52">
        <v>0.16269999742507929</v>
      </c>
      <c r="Q1682">
        <v>1316</v>
      </c>
      <c r="R1682" s="52">
        <v>0.1234399974346161</v>
      </c>
      <c r="S1682" s="52">
        <v>0.20152999460697171</v>
      </c>
    </row>
    <row r="1683" spans="1:19">
      <c r="A1683" t="s">
        <v>28</v>
      </c>
      <c r="B1683" t="s">
        <v>412</v>
      </c>
      <c r="C1683" t="s">
        <v>440</v>
      </c>
      <c r="D1683" t="s">
        <v>330</v>
      </c>
      <c r="E1683" t="s">
        <v>89</v>
      </c>
      <c r="F1683" t="s">
        <v>90</v>
      </c>
      <c r="G1683">
        <v>19</v>
      </c>
      <c r="H1683" t="s">
        <v>343</v>
      </c>
      <c r="I1683" t="s">
        <v>736</v>
      </c>
      <c r="J1683" t="s">
        <v>366</v>
      </c>
      <c r="K1683">
        <v>2</v>
      </c>
      <c r="L1683" s="52">
        <v>2.3530000820755959E-2</v>
      </c>
      <c r="M1683" s="52">
        <v>3.773999959230423E-2</v>
      </c>
      <c r="N1683">
        <v>14</v>
      </c>
      <c r="O1683" s="52">
        <v>2.4599999189376831E-2</v>
      </c>
      <c r="P1683" s="52">
        <v>5.5560000240802758E-2</v>
      </c>
      <c r="Q1683">
        <v>566</v>
      </c>
      <c r="R1683" s="52">
        <v>5.3089998662471771E-2</v>
      </c>
      <c r="S1683" s="52">
        <v>8.6680002510547638E-2</v>
      </c>
    </row>
    <row r="1684" spans="1:19">
      <c r="A1684" t="s">
        <v>28</v>
      </c>
      <c r="B1684" t="s">
        <v>412</v>
      </c>
      <c r="C1684" t="s">
        <v>440</v>
      </c>
      <c r="D1684" t="s">
        <v>330</v>
      </c>
      <c r="E1684" t="s">
        <v>89</v>
      </c>
      <c r="F1684" t="s">
        <v>90</v>
      </c>
      <c r="G1684">
        <v>19</v>
      </c>
      <c r="H1684" t="s">
        <v>343</v>
      </c>
      <c r="I1684" t="s">
        <v>736</v>
      </c>
      <c r="J1684" t="s">
        <v>367</v>
      </c>
      <c r="K1684">
        <v>6</v>
      </c>
      <c r="L1684" s="52">
        <v>7.0589996874332428E-2</v>
      </c>
      <c r="M1684" s="52">
        <v>0.1132100000977516</v>
      </c>
      <c r="N1684">
        <v>11</v>
      </c>
      <c r="O1684" s="52">
        <v>1.9330000504851341E-2</v>
      </c>
      <c r="P1684" s="52">
        <v>4.3650001287460327E-2</v>
      </c>
      <c r="Q1684">
        <v>367</v>
      </c>
      <c r="R1684" s="52">
        <v>3.4419998526573181E-2</v>
      </c>
      <c r="S1684" s="52">
        <v>5.6200001388788223E-2</v>
      </c>
    </row>
    <row r="1685" spans="1:19">
      <c r="A1685" t="s">
        <v>28</v>
      </c>
      <c r="B1685" t="s">
        <v>412</v>
      </c>
      <c r="C1685" t="s">
        <v>440</v>
      </c>
      <c r="D1685" t="s">
        <v>330</v>
      </c>
      <c r="E1685" t="s">
        <v>89</v>
      </c>
      <c r="F1685" t="s">
        <v>90</v>
      </c>
      <c r="G1685">
        <v>19</v>
      </c>
      <c r="H1685" t="s">
        <v>343</v>
      </c>
      <c r="I1685" t="s">
        <v>736</v>
      </c>
      <c r="J1685" t="s">
        <v>368</v>
      </c>
      <c r="K1685">
        <v>0</v>
      </c>
      <c r="L1685" s="52">
        <v>0</v>
      </c>
      <c r="M1685" s="52">
        <v>0</v>
      </c>
      <c r="N1685">
        <v>2</v>
      </c>
      <c r="O1685" s="52">
        <v>3.5099999513477091E-3</v>
      </c>
      <c r="P1685" s="52">
        <v>7.9399999231100082E-3</v>
      </c>
      <c r="Q1685">
        <v>92</v>
      </c>
      <c r="R1685" s="52">
        <v>8.6300000548362732E-3</v>
      </c>
      <c r="S1685" s="52">
        <v>1.4089999720454219E-2</v>
      </c>
    </row>
    <row r="1686" spans="1:19">
      <c r="A1686" t="s">
        <v>28</v>
      </c>
      <c r="B1686" t="s">
        <v>412</v>
      </c>
      <c r="C1686" t="s">
        <v>440</v>
      </c>
      <c r="D1686" t="s">
        <v>330</v>
      </c>
      <c r="E1686" t="s">
        <v>89</v>
      </c>
      <c r="F1686" t="s">
        <v>90</v>
      </c>
      <c r="G1686">
        <v>19</v>
      </c>
      <c r="H1686" t="s">
        <v>343</v>
      </c>
      <c r="I1686" t="s">
        <v>307</v>
      </c>
      <c r="J1686" t="s">
        <v>329</v>
      </c>
      <c r="K1686">
        <v>83</v>
      </c>
      <c r="L1686" s="52">
        <v>0.97646999359130859</v>
      </c>
      <c r="N1686">
        <v>567</v>
      </c>
      <c r="O1686" s="52">
        <v>0.9964900016784668</v>
      </c>
      <c r="Q1686">
        <v>10555</v>
      </c>
      <c r="R1686" s="52">
        <v>0.99005997180938721</v>
      </c>
    </row>
    <row r="1687" spans="1:19">
      <c r="A1687" t="s">
        <v>28</v>
      </c>
      <c r="B1687" t="s">
        <v>412</v>
      </c>
      <c r="C1687" t="s">
        <v>440</v>
      </c>
      <c r="D1687" t="s">
        <v>330</v>
      </c>
      <c r="E1687" t="s">
        <v>89</v>
      </c>
      <c r="F1687" t="s">
        <v>90</v>
      </c>
      <c r="G1687">
        <v>19</v>
      </c>
      <c r="H1687" t="s">
        <v>343</v>
      </c>
      <c r="I1687" t="s">
        <v>307</v>
      </c>
      <c r="J1687" t="s">
        <v>309</v>
      </c>
      <c r="K1687">
        <v>2</v>
      </c>
      <c r="L1687" s="52">
        <v>2.3530000820755959E-2</v>
      </c>
      <c r="N1687">
        <v>2</v>
      </c>
      <c r="O1687" s="52">
        <v>3.5099999513477091E-3</v>
      </c>
      <c r="Q1687">
        <v>106</v>
      </c>
      <c r="R1687" s="52">
        <v>9.9400002509355545E-3</v>
      </c>
    </row>
    <row r="1688" spans="1:19">
      <c r="A1688" t="s">
        <v>28</v>
      </c>
      <c r="B1688" t="s">
        <v>412</v>
      </c>
      <c r="C1688" t="s">
        <v>440</v>
      </c>
      <c r="D1688" t="s">
        <v>330</v>
      </c>
      <c r="E1688" t="s">
        <v>89</v>
      </c>
      <c r="F1688" t="s">
        <v>90</v>
      </c>
      <c r="G1688">
        <v>19</v>
      </c>
      <c r="H1688" t="s">
        <v>343</v>
      </c>
      <c r="I1688" t="s">
        <v>737</v>
      </c>
      <c r="J1688" t="s">
        <v>310</v>
      </c>
      <c r="K1688">
        <v>14</v>
      </c>
      <c r="L1688" s="52">
        <v>0.16471000015735629</v>
      </c>
      <c r="N1688">
        <v>32</v>
      </c>
      <c r="O1688" s="52">
        <v>5.6239999830722809E-2</v>
      </c>
      <c r="Q1688">
        <v>1888</v>
      </c>
      <c r="R1688" s="52">
        <v>0.17709000408649439</v>
      </c>
    </row>
    <row r="1689" spans="1:19">
      <c r="A1689" t="s">
        <v>28</v>
      </c>
      <c r="B1689" t="s">
        <v>412</v>
      </c>
      <c r="C1689" t="s">
        <v>440</v>
      </c>
      <c r="D1689" t="s">
        <v>330</v>
      </c>
      <c r="E1689" t="s">
        <v>89</v>
      </c>
      <c r="F1689" t="s">
        <v>90</v>
      </c>
      <c r="G1689">
        <v>19</v>
      </c>
      <c r="H1689" t="s">
        <v>343</v>
      </c>
      <c r="I1689" t="s">
        <v>737</v>
      </c>
      <c r="J1689" t="s">
        <v>16</v>
      </c>
      <c r="K1689">
        <v>16</v>
      </c>
      <c r="L1689" s="52">
        <v>0.1882400065660477</v>
      </c>
      <c r="N1689">
        <v>67</v>
      </c>
      <c r="O1689" s="52">
        <v>0.117749996483326</v>
      </c>
      <c r="Q1689">
        <v>2164</v>
      </c>
      <c r="R1689" s="52">
        <v>0.2029799968004227</v>
      </c>
    </row>
    <row r="1690" spans="1:19">
      <c r="A1690" t="s">
        <v>28</v>
      </c>
      <c r="B1690" t="s">
        <v>412</v>
      </c>
      <c r="C1690" t="s">
        <v>440</v>
      </c>
      <c r="D1690" t="s">
        <v>330</v>
      </c>
      <c r="E1690" t="s">
        <v>89</v>
      </c>
      <c r="F1690" t="s">
        <v>90</v>
      </c>
      <c r="G1690">
        <v>19</v>
      </c>
      <c r="H1690" t="s">
        <v>343</v>
      </c>
      <c r="I1690" t="s">
        <v>737</v>
      </c>
      <c r="J1690" t="s">
        <v>17</v>
      </c>
      <c r="K1690">
        <v>13</v>
      </c>
      <c r="L1690" s="52">
        <v>0.15294000506401059</v>
      </c>
      <c r="N1690">
        <v>74</v>
      </c>
      <c r="O1690" s="52">
        <v>0.130050003528595</v>
      </c>
      <c r="Q1690">
        <v>2220</v>
      </c>
      <c r="R1690" s="52">
        <v>0.20824000239372251</v>
      </c>
    </row>
    <row r="1691" spans="1:19">
      <c r="A1691" t="s">
        <v>28</v>
      </c>
      <c r="B1691" t="s">
        <v>412</v>
      </c>
      <c r="C1691" t="s">
        <v>440</v>
      </c>
      <c r="D1691" t="s">
        <v>330</v>
      </c>
      <c r="E1691" t="s">
        <v>89</v>
      </c>
      <c r="F1691" t="s">
        <v>90</v>
      </c>
      <c r="G1691">
        <v>19</v>
      </c>
      <c r="H1691" t="s">
        <v>343</v>
      </c>
      <c r="I1691" t="s">
        <v>737</v>
      </c>
      <c r="J1691" t="s">
        <v>18</v>
      </c>
      <c r="K1691">
        <v>24</v>
      </c>
      <c r="L1691" s="52">
        <v>0.28235000371932978</v>
      </c>
      <c r="N1691">
        <v>132</v>
      </c>
      <c r="O1691" s="52">
        <v>0.23198999464511871</v>
      </c>
      <c r="Q1691">
        <v>2174</v>
      </c>
      <c r="R1691" s="52">
        <v>0.20392000675201419</v>
      </c>
    </row>
    <row r="1692" spans="1:19">
      <c r="A1692" t="s">
        <v>28</v>
      </c>
      <c r="B1692" t="s">
        <v>412</v>
      </c>
      <c r="C1692" t="s">
        <v>440</v>
      </c>
      <c r="D1692" t="s">
        <v>330</v>
      </c>
      <c r="E1692" t="s">
        <v>89</v>
      </c>
      <c r="F1692" t="s">
        <v>90</v>
      </c>
      <c r="G1692">
        <v>19</v>
      </c>
      <c r="H1692" t="s">
        <v>343</v>
      </c>
      <c r="I1692" t="s">
        <v>737</v>
      </c>
      <c r="J1692" t="s">
        <v>311</v>
      </c>
      <c r="K1692">
        <v>18</v>
      </c>
      <c r="L1692" s="52">
        <v>0.21175999939441681</v>
      </c>
      <c r="N1692">
        <v>264</v>
      </c>
      <c r="O1692" s="52">
        <v>0.46397000551223749</v>
      </c>
      <c r="Q1692">
        <v>2215</v>
      </c>
      <c r="R1692" s="52">
        <v>0.20777000486850741</v>
      </c>
    </row>
    <row r="1693" spans="1:19">
      <c r="A1693" t="s">
        <v>28</v>
      </c>
      <c r="B1693" t="s">
        <v>412</v>
      </c>
      <c r="C1693" t="s">
        <v>440</v>
      </c>
      <c r="D1693" t="s">
        <v>330</v>
      </c>
      <c r="E1693" t="s">
        <v>89</v>
      </c>
      <c r="F1693" t="s">
        <v>90</v>
      </c>
      <c r="G1693">
        <v>19</v>
      </c>
      <c r="H1693" t="s">
        <v>343</v>
      </c>
      <c r="I1693" t="s">
        <v>312</v>
      </c>
      <c r="J1693" t="s">
        <v>313</v>
      </c>
      <c r="K1693">
        <v>54</v>
      </c>
      <c r="L1693" s="52">
        <v>0.63529002666473389</v>
      </c>
      <c r="M1693" s="52">
        <v>0.63529002666473389</v>
      </c>
      <c r="N1693">
        <v>398</v>
      </c>
      <c r="O1693" s="52">
        <v>0.69946998357772827</v>
      </c>
      <c r="P1693" s="52">
        <v>0.71198999881744385</v>
      </c>
      <c r="Q1693">
        <v>6420</v>
      </c>
      <c r="R1693" s="52">
        <v>0.60219001770019531</v>
      </c>
      <c r="S1693" s="52">
        <v>0.61465001106262207</v>
      </c>
    </row>
    <row r="1694" spans="1:19">
      <c r="A1694" t="s">
        <v>28</v>
      </c>
      <c r="B1694" t="s">
        <v>412</v>
      </c>
      <c r="C1694" t="s">
        <v>440</v>
      </c>
      <c r="D1694" t="s">
        <v>330</v>
      </c>
      <c r="E1694" t="s">
        <v>89</v>
      </c>
      <c r="F1694" t="s">
        <v>90</v>
      </c>
      <c r="G1694">
        <v>19</v>
      </c>
      <c r="H1694" t="s">
        <v>343</v>
      </c>
      <c r="I1694" t="s">
        <v>312</v>
      </c>
      <c r="J1694" t="s">
        <v>314</v>
      </c>
      <c r="K1694">
        <v>11</v>
      </c>
      <c r="L1694" s="52">
        <v>0.12940999865531921</v>
      </c>
      <c r="M1694" s="52">
        <v>0.12940999865531921</v>
      </c>
      <c r="N1694">
        <v>61</v>
      </c>
      <c r="O1694" s="52">
        <v>0.1072100028395653</v>
      </c>
      <c r="P1694" s="52">
        <v>0.1091199964284897</v>
      </c>
      <c r="Q1694">
        <v>1473</v>
      </c>
      <c r="R1694" s="52">
        <v>0.13817000389099121</v>
      </c>
      <c r="S1694" s="52">
        <v>0.14101999998092651</v>
      </c>
    </row>
    <row r="1695" spans="1:19">
      <c r="A1695" t="s">
        <v>28</v>
      </c>
      <c r="B1695" t="s">
        <v>412</v>
      </c>
      <c r="C1695" t="s">
        <v>440</v>
      </c>
      <c r="D1695" t="s">
        <v>330</v>
      </c>
      <c r="E1695" t="s">
        <v>89</v>
      </c>
      <c r="F1695" t="s">
        <v>90</v>
      </c>
      <c r="G1695">
        <v>19</v>
      </c>
      <c r="H1695" t="s">
        <v>343</v>
      </c>
      <c r="I1695" t="s">
        <v>312</v>
      </c>
      <c r="J1695" t="s">
        <v>315</v>
      </c>
      <c r="K1695">
        <v>12</v>
      </c>
      <c r="L1695" s="52">
        <v>0.14117999374866491</v>
      </c>
      <c r="M1695" s="52">
        <v>0.14117999374866491</v>
      </c>
      <c r="N1695">
        <v>56</v>
      </c>
      <c r="O1695" s="52">
        <v>9.8420001566410065E-2</v>
      </c>
      <c r="P1695" s="52">
        <v>0.1001800000667572</v>
      </c>
      <c r="Q1695">
        <v>1374</v>
      </c>
      <c r="R1695" s="52">
        <v>0.12887999415397641</v>
      </c>
      <c r="S1695" s="52">
        <v>0.13154999911785131</v>
      </c>
    </row>
    <row r="1696" spans="1:19">
      <c r="A1696" t="s">
        <v>28</v>
      </c>
      <c r="B1696" t="s">
        <v>412</v>
      </c>
      <c r="C1696" t="s">
        <v>440</v>
      </c>
      <c r="D1696" t="s">
        <v>330</v>
      </c>
      <c r="E1696" t="s">
        <v>89</v>
      </c>
      <c r="F1696" t="s">
        <v>90</v>
      </c>
      <c r="G1696">
        <v>19</v>
      </c>
      <c r="H1696" t="s">
        <v>343</v>
      </c>
      <c r="I1696" t="s">
        <v>312</v>
      </c>
      <c r="J1696" t="s">
        <v>373</v>
      </c>
      <c r="K1696">
        <v>0</v>
      </c>
      <c r="L1696" s="52">
        <v>0</v>
      </c>
      <c r="N1696">
        <v>10</v>
      </c>
      <c r="O1696" s="52">
        <v>1.7570000141859051E-2</v>
      </c>
      <c r="Q1696">
        <v>216</v>
      </c>
      <c r="R1696" s="52">
        <v>2.0260000601410869E-2</v>
      </c>
    </row>
    <row r="1697" spans="1:19">
      <c r="A1697" t="s">
        <v>28</v>
      </c>
      <c r="B1697" t="s">
        <v>412</v>
      </c>
      <c r="C1697" t="s">
        <v>440</v>
      </c>
      <c r="D1697" t="s">
        <v>330</v>
      </c>
      <c r="E1697" t="s">
        <v>89</v>
      </c>
      <c r="F1697" t="s">
        <v>90</v>
      </c>
      <c r="G1697">
        <v>19</v>
      </c>
      <c r="H1697" t="s">
        <v>343</v>
      </c>
      <c r="I1697" t="s">
        <v>312</v>
      </c>
      <c r="J1697" t="s">
        <v>316</v>
      </c>
      <c r="K1697">
        <v>8</v>
      </c>
      <c r="L1697" s="52">
        <v>9.4120003283023834E-2</v>
      </c>
      <c r="M1697" s="52">
        <v>9.4120003283023834E-2</v>
      </c>
      <c r="N1697">
        <v>44</v>
      </c>
      <c r="O1697" s="52">
        <v>7.7330000698566437E-2</v>
      </c>
      <c r="P1697" s="52">
        <v>7.8709997236728668E-2</v>
      </c>
      <c r="Q1697">
        <v>1178</v>
      </c>
      <c r="R1697" s="52">
        <v>0.1105000004172325</v>
      </c>
      <c r="S1697" s="52">
        <v>0.1127799972891808</v>
      </c>
    </row>
    <row r="1698" spans="1:19">
      <c r="A1698" t="s">
        <v>28</v>
      </c>
      <c r="B1698" t="s">
        <v>412</v>
      </c>
      <c r="C1698" t="s">
        <v>440</v>
      </c>
      <c r="D1698" t="s">
        <v>330</v>
      </c>
      <c r="E1698" t="s">
        <v>91</v>
      </c>
      <c r="F1698" s="1" t="s">
        <v>92</v>
      </c>
      <c r="G1698">
        <v>15</v>
      </c>
      <c r="H1698" t="s">
        <v>344</v>
      </c>
      <c r="I1698" t="s">
        <v>326</v>
      </c>
      <c r="J1698" t="s">
        <v>289</v>
      </c>
      <c r="K1698">
        <v>0</v>
      </c>
      <c r="L1698" s="52">
        <v>0</v>
      </c>
      <c r="N1698">
        <v>2</v>
      </c>
      <c r="O1698" s="52">
        <v>6.5600001253187656E-3</v>
      </c>
      <c r="Q1698">
        <v>78</v>
      </c>
      <c r="R1698" s="52">
        <v>7.3199998587369919E-3</v>
      </c>
    </row>
    <row r="1699" spans="1:19">
      <c r="A1699" t="s">
        <v>28</v>
      </c>
      <c r="B1699" t="s">
        <v>412</v>
      </c>
      <c r="C1699" t="s">
        <v>440</v>
      </c>
      <c r="D1699" t="s">
        <v>330</v>
      </c>
      <c r="E1699" t="s">
        <v>91</v>
      </c>
      <c r="F1699" t="s">
        <v>92</v>
      </c>
      <c r="G1699">
        <v>15</v>
      </c>
      <c r="H1699" t="s">
        <v>344</v>
      </c>
      <c r="I1699" t="s">
        <v>326</v>
      </c>
      <c r="J1699" t="s">
        <v>290</v>
      </c>
      <c r="K1699">
        <v>5</v>
      </c>
      <c r="L1699" s="52">
        <v>5.8820001780986793E-2</v>
      </c>
      <c r="N1699">
        <v>23</v>
      </c>
      <c r="O1699" s="52">
        <v>7.541000097990036E-2</v>
      </c>
      <c r="Q1699">
        <v>542</v>
      </c>
      <c r="R1699" s="52">
        <v>5.0840001553297043E-2</v>
      </c>
    </row>
    <row r="1700" spans="1:19">
      <c r="A1700" t="s">
        <v>28</v>
      </c>
      <c r="B1700" t="s">
        <v>412</v>
      </c>
      <c r="C1700" t="s">
        <v>440</v>
      </c>
      <c r="D1700" t="s">
        <v>330</v>
      </c>
      <c r="E1700" t="s">
        <v>91</v>
      </c>
      <c r="F1700" t="s">
        <v>92</v>
      </c>
      <c r="G1700">
        <v>15</v>
      </c>
      <c r="H1700" t="s">
        <v>344</v>
      </c>
      <c r="I1700" t="s">
        <v>326</v>
      </c>
      <c r="J1700" t="s">
        <v>291</v>
      </c>
      <c r="K1700">
        <v>19</v>
      </c>
      <c r="L1700" s="52">
        <v>0.22352999448776251</v>
      </c>
      <c r="N1700">
        <v>48</v>
      </c>
      <c r="O1700" s="52">
        <v>0.15737999975681299</v>
      </c>
      <c r="Q1700">
        <v>1332</v>
      </c>
      <c r="R1700" s="52">
        <v>0.124940000474453</v>
      </c>
    </row>
    <row r="1701" spans="1:19">
      <c r="A1701" t="s">
        <v>28</v>
      </c>
      <c r="B1701" t="s">
        <v>412</v>
      </c>
      <c r="C1701" t="s">
        <v>440</v>
      </c>
      <c r="D1701" t="s">
        <v>330</v>
      </c>
      <c r="E1701" t="s">
        <v>91</v>
      </c>
      <c r="F1701" t="s">
        <v>92</v>
      </c>
      <c r="G1701">
        <v>15</v>
      </c>
      <c r="H1701" t="s">
        <v>344</v>
      </c>
      <c r="I1701" t="s">
        <v>326</v>
      </c>
      <c r="J1701" t="s">
        <v>292</v>
      </c>
      <c r="K1701">
        <v>23</v>
      </c>
      <c r="L1701" s="52">
        <v>0.27059000730514532</v>
      </c>
      <c r="N1701">
        <v>74</v>
      </c>
      <c r="O1701" s="52">
        <v>0.2426200062036514</v>
      </c>
      <c r="Q1701">
        <v>2022</v>
      </c>
      <c r="R1701" s="52">
        <v>0.18965999782085419</v>
      </c>
    </row>
    <row r="1702" spans="1:19">
      <c r="A1702" t="s">
        <v>28</v>
      </c>
      <c r="B1702" t="s">
        <v>412</v>
      </c>
      <c r="C1702" t="s">
        <v>440</v>
      </c>
      <c r="D1702" t="s">
        <v>330</v>
      </c>
      <c r="E1702" t="s">
        <v>91</v>
      </c>
      <c r="F1702" t="s">
        <v>92</v>
      </c>
      <c r="G1702">
        <v>15</v>
      </c>
      <c r="H1702" t="s">
        <v>344</v>
      </c>
      <c r="I1702" t="s">
        <v>326</v>
      </c>
      <c r="J1702" t="s">
        <v>293</v>
      </c>
      <c r="K1702">
        <v>17</v>
      </c>
      <c r="L1702" s="52">
        <v>0.20000000298023221</v>
      </c>
      <c r="N1702">
        <v>58</v>
      </c>
      <c r="O1702" s="52">
        <v>0.19016000628471369</v>
      </c>
      <c r="Q1702">
        <v>1958</v>
      </c>
      <c r="R1702" s="52">
        <v>0.18366000056266779</v>
      </c>
    </row>
    <row r="1703" spans="1:19">
      <c r="A1703" t="s">
        <v>28</v>
      </c>
      <c r="B1703" t="s">
        <v>412</v>
      </c>
      <c r="C1703" t="s">
        <v>440</v>
      </c>
      <c r="D1703" t="s">
        <v>330</v>
      </c>
      <c r="E1703" t="s">
        <v>91</v>
      </c>
      <c r="F1703" t="s">
        <v>92</v>
      </c>
      <c r="G1703">
        <v>15</v>
      </c>
      <c r="H1703" t="s">
        <v>344</v>
      </c>
      <c r="I1703" t="s">
        <v>326</v>
      </c>
      <c r="J1703" t="s">
        <v>294</v>
      </c>
      <c r="K1703">
        <v>15</v>
      </c>
      <c r="L1703" s="52">
        <v>0.1764699965715408</v>
      </c>
      <c r="N1703">
        <v>53</v>
      </c>
      <c r="O1703" s="52">
        <v>0.1737699955701828</v>
      </c>
      <c r="Q1703">
        <v>2528</v>
      </c>
      <c r="R1703" s="52">
        <v>0.2371300011873245</v>
      </c>
    </row>
    <row r="1704" spans="1:19">
      <c r="A1704" t="s">
        <v>28</v>
      </c>
      <c r="B1704" t="s">
        <v>412</v>
      </c>
      <c r="C1704" t="s">
        <v>440</v>
      </c>
      <c r="D1704" t="s">
        <v>330</v>
      </c>
      <c r="E1704" t="s">
        <v>91</v>
      </c>
      <c r="F1704" t="s">
        <v>92</v>
      </c>
      <c r="G1704">
        <v>15</v>
      </c>
      <c r="H1704" t="s">
        <v>344</v>
      </c>
      <c r="I1704" t="s">
        <v>326</v>
      </c>
      <c r="J1704" t="s">
        <v>295</v>
      </c>
      <c r="K1704">
        <v>6</v>
      </c>
      <c r="L1704" s="52">
        <v>7.0589996874332428E-2</v>
      </c>
      <c r="N1704">
        <v>47</v>
      </c>
      <c r="O1704" s="52">
        <v>0.15410000085830691</v>
      </c>
      <c r="Q1704">
        <v>2201</v>
      </c>
      <c r="R1704" s="52">
        <v>0.20645000040531161</v>
      </c>
    </row>
    <row r="1705" spans="1:19">
      <c r="A1705" t="s">
        <v>28</v>
      </c>
      <c r="B1705" t="s">
        <v>412</v>
      </c>
      <c r="C1705" t="s">
        <v>440</v>
      </c>
      <c r="D1705" t="s">
        <v>330</v>
      </c>
      <c r="E1705" t="s">
        <v>91</v>
      </c>
      <c r="F1705" t="s">
        <v>92</v>
      </c>
      <c r="G1705">
        <v>15</v>
      </c>
      <c r="H1705" t="s">
        <v>344</v>
      </c>
      <c r="I1705" t="s">
        <v>359</v>
      </c>
      <c r="J1705" t="s">
        <v>14</v>
      </c>
      <c r="K1705">
        <v>59</v>
      </c>
      <c r="L1705" s="52">
        <v>0.69411998987197876</v>
      </c>
      <c r="M1705" s="52">
        <v>0.72839999198913574</v>
      </c>
      <c r="N1705">
        <v>216</v>
      </c>
      <c r="O1705" s="52">
        <v>0.70819997787475586</v>
      </c>
      <c r="P1705" s="52">
        <v>0.73469001054763794</v>
      </c>
      <c r="Q1705">
        <v>7648</v>
      </c>
      <c r="R1705" s="52">
        <v>0.71737998723983765</v>
      </c>
      <c r="S1705" s="52">
        <v>0.73221999406814575</v>
      </c>
    </row>
    <row r="1706" spans="1:19">
      <c r="A1706" t="s">
        <v>28</v>
      </c>
      <c r="B1706" t="s">
        <v>412</v>
      </c>
      <c r="C1706" t="s">
        <v>440</v>
      </c>
      <c r="D1706" t="s">
        <v>330</v>
      </c>
      <c r="E1706" t="s">
        <v>91</v>
      </c>
      <c r="F1706" t="s">
        <v>92</v>
      </c>
      <c r="G1706">
        <v>15</v>
      </c>
      <c r="H1706" t="s">
        <v>344</v>
      </c>
      <c r="I1706" t="s">
        <v>359</v>
      </c>
      <c r="J1706" t="s">
        <v>15</v>
      </c>
      <c r="K1706">
        <v>12</v>
      </c>
      <c r="L1706" s="52">
        <v>0.14117999374866491</v>
      </c>
      <c r="M1706" s="52">
        <v>0.1481499969959259</v>
      </c>
      <c r="N1706">
        <v>41</v>
      </c>
      <c r="O1706" s="52">
        <v>0.134430006146431</v>
      </c>
      <c r="P1706" s="52">
        <v>0.1394599974155426</v>
      </c>
      <c r="Q1706">
        <v>1582</v>
      </c>
      <c r="R1706" s="52">
        <v>0.14838999509811401</v>
      </c>
      <c r="S1706" s="52">
        <v>0.1514600068330765</v>
      </c>
    </row>
    <row r="1707" spans="1:19">
      <c r="A1707" t="s">
        <v>28</v>
      </c>
      <c r="B1707" t="s">
        <v>412</v>
      </c>
      <c r="C1707" t="s">
        <v>440</v>
      </c>
      <c r="D1707" t="s">
        <v>330</v>
      </c>
      <c r="E1707" t="s">
        <v>91</v>
      </c>
      <c r="F1707" t="s">
        <v>92</v>
      </c>
      <c r="G1707">
        <v>15</v>
      </c>
      <c r="H1707" t="s">
        <v>344</v>
      </c>
      <c r="I1707" t="s">
        <v>359</v>
      </c>
      <c r="J1707" t="s">
        <v>317</v>
      </c>
      <c r="K1707">
        <v>10</v>
      </c>
      <c r="L1707" s="52">
        <v>0.1176500022411346</v>
      </c>
      <c r="M1707" s="52">
        <v>0.1234600022435188</v>
      </c>
      <c r="N1707">
        <v>37</v>
      </c>
      <c r="O1707" s="52">
        <v>0.1213100031018257</v>
      </c>
      <c r="P1707" s="52">
        <v>0.12585000693798071</v>
      </c>
      <c r="Q1707">
        <v>1215</v>
      </c>
      <c r="R1707" s="52">
        <v>0.1139699965715408</v>
      </c>
      <c r="S1707" s="52">
        <v>0.1163199990987778</v>
      </c>
    </row>
    <row r="1708" spans="1:19">
      <c r="A1708" t="s">
        <v>28</v>
      </c>
      <c r="B1708" t="s">
        <v>412</v>
      </c>
      <c r="C1708" t="s">
        <v>440</v>
      </c>
      <c r="D1708" t="s">
        <v>330</v>
      </c>
      <c r="E1708" t="s">
        <v>91</v>
      </c>
      <c r="F1708" t="s">
        <v>92</v>
      </c>
      <c r="G1708">
        <v>15</v>
      </c>
      <c r="H1708" t="s">
        <v>344</v>
      </c>
      <c r="I1708" t="s">
        <v>359</v>
      </c>
      <c r="J1708" t="s">
        <v>270</v>
      </c>
      <c r="K1708">
        <v>4</v>
      </c>
      <c r="L1708" s="52">
        <v>4.7060001641511917E-2</v>
      </c>
      <c r="N1708">
        <v>11</v>
      </c>
      <c r="O1708" s="52">
        <v>3.6070000380277627E-2</v>
      </c>
      <c r="Q1708">
        <v>216</v>
      </c>
      <c r="R1708" s="52">
        <v>2.0260000601410869E-2</v>
      </c>
    </row>
    <row r="1709" spans="1:19">
      <c r="A1709" t="s">
        <v>28</v>
      </c>
      <c r="B1709" t="s">
        <v>412</v>
      </c>
      <c r="C1709" t="s">
        <v>440</v>
      </c>
      <c r="D1709" t="s">
        <v>330</v>
      </c>
      <c r="E1709" t="s">
        <v>91</v>
      </c>
      <c r="F1709" t="s">
        <v>92</v>
      </c>
      <c r="G1709">
        <v>15</v>
      </c>
      <c r="H1709" t="s">
        <v>344</v>
      </c>
      <c r="I1709" t="s">
        <v>325</v>
      </c>
      <c r="J1709" t="s">
        <v>302</v>
      </c>
      <c r="K1709">
        <v>24</v>
      </c>
      <c r="L1709" s="52">
        <v>0.28235000371932978</v>
      </c>
      <c r="N1709">
        <v>83</v>
      </c>
      <c r="O1709" s="52">
        <v>0.27213001251220698</v>
      </c>
      <c r="Q1709">
        <v>3494</v>
      </c>
      <c r="R1709" s="52">
        <v>0.32774001359939581</v>
      </c>
    </row>
    <row r="1710" spans="1:19">
      <c r="A1710" t="s">
        <v>28</v>
      </c>
      <c r="B1710" t="s">
        <v>412</v>
      </c>
      <c r="C1710" t="s">
        <v>440</v>
      </c>
      <c r="D1710" t="s">
        <v>330</v>
      </c>
      <c r="E1710" t="s">
        <v>91</v>
      </c>
      <c r="F1710" t="s">
        <v>92</v>
      </c>
      <c r="G1710">
        <v>15</v>
      </c>
      <c r="H1710" t="s">
        <v>344</v>
      </c>
      <c r="I1710" t="s">
        <v>325</v>
      </c>
      <c r="J1710" t="s">
        <v>303</v>
      </c>
      <c r="K1710">
        <v>25</v>
      </c>
      <c r="L1710" s="52">
        <v>0.29412001371383673</v>
      </c>
      <c r="N1710">
        <v>102</v>
      </c>
      <c r="O1710" s="52">
        <v>0.33443000912666321</v>
      </c>
      <c r="Q1710">
        <v>3387</v>
      </c>
      <c r="R1710" s="52">
        <v>0.31769999861717219</v>
      </c>
    </row>
    <row r="1711" spans="1:19">
      <c r="A1711" t="s">
        <v>28</v>
      </c>
      <c r="B1711" t="s">
        <v>412</v>
      </c>
      <c r="C1711" t="s">
        <v>440</v>
      </c>
      <c r="D1711" t="s">
        <v>330</v>
      </c>
      <c r="E1711" t="s">
        <v>91</v>
      </c>
      <c r="F1711" t="s">
        <v>92</v>
      </c>
      <c r="G1711">
        <v>15</v>
      </c>
      <c r="H1711" t="s">
        <v>344</v>
      </c>
      <c r="I1711" t="s">
        <v>325</v>
      </c>
      <c r="J1711" t="s">
        <v>304</v>
      </c>
      <c r="K1711">
        <v>36</v>
      </c>
      <c r="L1711" s="52">
        <v>0.42353001236915588</v>
      </c>
      <c r="N1711">
        <v>120</v>
      </c>
      <c r="O1711" s="52">
        <v>0.39344000816345209</v>
      </c>
      <c r="Q1711">
        <v>3780</v>
      </c>
      <c r="R1711" s="52">
        <v>0.35455998778343201</v>
      </c>
    </row>
    <row r="1712" spans="1:19">
      <c r="A1712" t="s">
        <v>28</v>
      </c>
      <c r="B1712" t="s">
        <v>412</v>
      </c>
      <c r="C1712" t="s">
        <v>440</v>
      </c>
      <c r="D1712" t="s">
        <v>330</v>
      </c>
      <c r="E1712" t="s">
        <v>91</v>
      </c>
      <c r="F1712" t="s">
        <v>92</v>
      </c>
      <c r="G1712">
        <v>15</v>
      </c>
      <c r="H1712" t="s">
        <v>344</v>
      </c>
      <c r="I1712" t="s">
        <v>349</v>
      </c>
      <c r="J1712" t="s">
        <v>350</v>
      </c>
      <c r="K1712">
        <v>2</v>
      </c>
      <c r="L1712" s="52">
        <v>2.3530000820755959E-2</v>
      </c>
      <c r="M1712" s="52">
        <v>2.5970000773668289E-2</v>
      </c>
      <c r="N1712">
        <v>26</v>
      </c>
      <c r="O1712" s="52">
        <v>8.5249997675418854E-2</v>
      </c>
      <c r="P1712" s="52">
        <v>0.10441999882459641</v>
      </c>
      <c r="Q1712">
        <v>745</v>
      </c>
      <c r="R1712" s="52">
        <v>6.9880001246929169E-2</v>
      </c>
      <c r="S1712" s="52">
        <v>8.060000091791153E-2</v>
      </c>
    </row>
    <row r="1713" spans="1:19">
      <c r="A1713" t="s">
        <v>28</v>
      </c>
      <c r="B1713" t="s">
        <v>412</v>
      </c>
      <c r="C1713" t="s">
        <v>440</v>
      </c>
      <c r="D1713" t="s">
        <v>330</v>
      </c>
      <c r="E1713" t="s">
        <v>91</v>
      </c>
      <c r="F1713" t="s">
        <v>92</v>
      </c>
      <c r="G1713">
        <v>15</v>
      </c>
      <c r="H1713" t="s">
        <v>344</v>
      </c>
      <c r="I1713" t="s">
        <v>349</v>
      </c>
      <c r="J1713" t="s">
        <v>351</v>
      </c>
      <c r="K1713">
        <v>61</v>
      </c>
      <c r="L1713" s="52">
        <v>0.71764999628067017</v>
      </c>
      <c r="M1713" s="52">
        <v>0.79220998287200928</v>
      </c>
      <c r="N1713">
        <v>171</v>
      </c>
      <c r="O1713" s="52">
        <v>0.56066000461578369</v>
      </c>
      <c r="P1713" s="52">
        <v>0.68674999475479126</v>
      </c>
      <c r="Q1713">
        <v>5882</v>
      </c>
      <c r="R1713" s="52">
        <v>0.55172997713088989</v>
      </c>
      <c r="S1713" s="52">
        <v>0.63637000322341919</v>
      </c>
    </row>
    <row r="1714" spans="1:19">
      <c r="A1714" t="s">
        <v>28</v>
      </c>
      <c r="B1714" t="s">
        <v>412</v>
      </c>
      <c r="C1714" t="s">
        <v>440</v>
      </c>
      <c r="D1714" t="s">
        <v>330</v>
      </c>
      <c r="E1714" t="s">
        <v>91</v>
      </c>
      <c r="F1714" t="s">
        <v>92</v>
      </c>
      <c r="G1714">
        <v>15</v>
      </c>
      <c r="H1714" t="s">
        <v>344</v>
      </c>
      <c r="I1714" t="s">
        <v>349</v>
      </c>
      <c r="J1714" t="s">
        <v>352</v>
      </c>
      <c r="K1714">
        <v>0</v>
      </c>
      <c r="L1714" s="52">
        <v>0</v>
      </c>
      <c r="M1714" s="52">
        <v>0</v>
      </c>
      <c r="N1714">
        <v>0</v>
      </c>
      <c r="O1714" s="52">
        <v>0</v>
      </c>
      <c r="P1714" s="52">
        <v>0</v>
      </c>
      <c r="Q1714">
        <v>19</v>
      </c>
      <c r="R1714" s="52">
        <v>1.780000049620867E-3</v>
      </c>
      <c r="S1714" s="52">
        <v>2.0600000862032179E-3</v>
      </c>
    </row>
    <row r="1715" spans="1:19">
      <c r="A1715" t="s">
        <v>28</v>
      </c>
      <c r="B1715" t="s">
        <v>412</v>
      </c>
      <c r="C1715" t="s">
        <v>440</v>
      </c>
      <c r="D1715" t="s">
        <v>330</v>
      </c>
      <c r="E1715" t="s">
        <v>91</v>
      </c>
      <c r="F1715" t="s">
        <v>92</v>
      </c>
      <c r="G1715">
        <v>15</v>
      </c>
      <c r="H1715" t="s">
        <v>344</v>
      </c>
      <c r="I1715" t="s">
        <v>349</v>
      </c>
      <c r="J1715" t="s">
        <v>353</v>
      </c>
      <c r="K1715">
        <v>14</v>
      </c>
      <c r="L1715" s="52">
        <v>0.16471000015735629</v>
      </c>
      <c r="M1715" s="52">
        <v>0.18182000517845151</v>
      </c>
      <c r="N1715">
        <v>52</v>
      </c>
      <c r="O1715" s="52">
        <v>0.17048999667167661</v>
      </c>
      <c r="P1715" s="52">
        <v>0.20883999764919281</v>
      </c>
      <c r="Q1715">
        <v>2597</v>
      </c>
      <c r="R1715" s="52">
        <v>0.24359999597072601</v>
      </c>
      <c r="S1715" s="52">
        <v>0.2809700071811676</v>
      </c>
    </row>
    <row r="1716" spans="1:19">
      <c r="A1716" t="s">
        <v>28</v>
      </c>
      <c r="B1716" t="s">
        <v>412</v>
      </c>
      <c r="C1716" t="s">
        <v>440</v>
      </c>
      <c r="D1716" t="s">
        <v>330</v>
      </c>
      <c r="E1716" t="s">
        <v>91</v>
      </c>
      <c r="F1716" t="s">
        <v>92</v>
      </c>
      <c r="G1716">
        <v>15</v>
      </c>
      <c r="H1716" t="s">
        <v>344</v>
      </c>
      <c r="I1716" t="s">
        <v>349</v>
      </c>
      <c r="J1716" t="s">
        <v>355</v>
      </c>
      <c r="K1716">
        <v>8</v>
      </c>
      <c r="L1716" s="52">
        <v>9.4120003283023834E-2</v>
      </c>
      <c r="N1716">
        <v>56</v>
      </c>
      <c r="O1716" s="52">
        <v>0.18361000716686249</v>
      </c>
      <c r="Q1716">
        <v>1418</v>
      </c>
      <c r="R1716" s="52">
        <v>0.13300999999046331</v>
      </c>
    </row>
    <row r="1717" spans="1:19">
      <c r="A1717" t="s">
        <v>28</v>
      </c>
      <c r="B1717" t="s">
        <v>412</v>
      </c>
      <c r="C1717" t="s">
        <v>440</v>
      </c>
      <c r="D1717" t="s">
        <v>330</v>
      </c>
      <c r="E1717" t="s">
        <v>91</v>
      </c>
      <c r="F1717" t="s">
        <v>92</v>
      </c>
      <c r="G1717">
        <v>15</v>
      </c>
      <c r="H1717" t="s">
        <v>344</v>
      </c>
      <c r="I1717" t="s">
        <v>734</v>
      </c>
      <c r="J1717" t="s">
        <v>299</v>
      </c>
      <c r="K1717">
        <v>5</v>
      </c>
      <c r="L1717" s="52">
        <v>5.8820001780986793E-2</v>
      </c>
      <c r="M1717" s="52">
        <v>6.4939998090267181E-2</v>
      </c>
      <c r="N1717">
        <v>13</v>
      </c>
      <c r="O1717" s="52">
        <v>4.2619999498128891E-2</v>
      </c>
      <c r="P1717" s="52">
        <v>4.6760000288486481E-2</v>
      </c>
      <c r="Q1717">
        <v>463</v>
      </c>
      <c r="R1717" s="52">
        <v>4.343000054359436E-2</v>
      </c>
      <c r="S1717" s="52">
        <v>4.6239998191595078E-2</v>
      </c>
    </row>
    <row r="1718" spans="1:19">
      <c r="A1718" t="s">
        <v>28</v>
      </c>
      <c r="B1718" t="s">
        <v>412</v>
      </c>
      <c r="C1718" t="s">
        <v>440</v>
      </c>
      <c r="D1718" t="s">
        <v>330</v>
      </c>
      <c r="E1718" t="s">
        <v>91</v>
      </c>
      <c r="F1718" t="s">
        <v>92</v>
      </c>
      <c r="G1718">
        <v>15</v>
      </c>
      <c r="H1718" t="s">
        <v>344</v>
      </c>
      <c r="I1718" t="s">
        <v>734</v>
      </c>
      <c r="J1718" t="s">
        <v>300</v>
      </c>
      <c r="K1718">
        <v>22</v>
      </c>
      <c r="L1718" s="52">
        <v>0.25881999731063843</v>
      </c>
      <c r="M1718" s="52">
        <v>0.28571000695228582</v>
      </c>
      <c r="N1718">
        <v>60</v>
      </c>
      <c r="O1718" s="52">
        <v>0.1967200040817261</v>
      </c>
      <c r="P1718" s="52">
        <v>0.215829998254776</v>
      </c>
      <c r="Q1718">
        <v>331</v>
      </c>
      <c r="R1718" s="52">
        <v>3.1050000339746479E-2</v>
      </c>
      <c r="S1718" s="52">
        <v>3.3059999346733093E-2</v>
      </c>
    </row>
    <row r="1719" spans="1:19">
      <c r="A1719" t="s">
        <v>28</v>
      </c>
      <c r="B1719" t="s">
        <v>412</v>
      </c>
      <c r="C1719" t="s">
        <v>440</v>
      </c>
      <c r="D1719" t="s">
        <v>330</v>
      </c>
      <c r="E1719" t="s">
        <v>91</v>
      </c>
      <c r="F1719" t="s">
        <v>92</v>
      </c>
      <c r="G1719">
        <v>15</v>
      </c>
      <c r="H1719" t="s">
        <v>344</v>
      </c>
      <c r="I1719" t="s">
        <v>734</v>
      </c>
      <c r="J1719" t="s">
        <v>269</v>
      </c>
      <c r="K1719">
        <v>2</v>
      </c>
      <c r="L1719" s="52">
        <v>2.3530000820755959E-2</v>
      </c>
      <c r="M1719" s="52">
        <v>2.5970000773668289E-2</v>
      </c>
      <c r="N1719">
        <v>11</v>
      </c>
      <c r="O1719" s="52">
        <v>3.6070000380277627E-2</v>
      </c>
      <c r="P1719" s="52">
        <v>3.9570000022649772E-2</v>
      </c>
      <c r="Q1719">
        <v>91</v>
      </c>
      <c r="R1719" s="52">
        <v>8.5399998351931572E-3</v>
      </c>
      <c r="S1719" s="52">
        <v>9.089999832212925E-3</v>
      </c>
    </row>
    <row r="1720" spans="1:19">
      <c r="A1720" t="s">
        <v>28</v>
      </c>
      <c r="B1720" t="s">
        <v>412</v>
      </c>
      <c r="C1720" t="s">
        <v>440</v>
      </c>
      <c r="D1720" t="s">
        <v>330</v>
      </c>
      <c r="E1720" t="s">
        <v>91</v>
      </c>
      <c r="F1720" t="s">
        <v>92</v>
      </c>
      <c r="G1720">
        <v>15</v>
      </c>
      <c r="H1720" t="s">
        <v>344</v>
      </c>
      <c r="I1720" t="s">
        <v>734</v>
      </c>
      <c r="J1720" t="s">
        <v>301</v>
      </c>
      <c r="K1720">
        <v>6</v>
      </c>
      <c r="L1720" s="52">
        <v>7.0589996874332428E-2</v>
      </c>
      <c r="M1720" s="52">
        <v>7.7919997274875641E-2</v>
      </c>
      <c r="N1720">
        <v>18</v>
      </c>
      <c r="O1720" s="52">
        <v>5.9020001441240311E-2</v>
      </c>
      <c r="P1720" s="52">
        <v>6.4750000834465027E-2</v>
      </c>
      <c r="Q1720">
        <v>215</v>
      </c>
      <c r="R1720" s="52">
        <v>2.0169999450445179E-2</v>
      </c>
      <c r="S1720" s="52">
        <v>2.1469999104738239E-2</v>
      </c>
    </row>
    <row r="1721" spans="1:19">
      <c r="A1721" t="s">
        <v>28</v>
      </c>
      <c r="B1721" t="s">
        <v>412</v>
      </c>
      <c r="C1721" t="s">
        <v>440</v>
      </c>
      <c r="D1721" t="s">
        <v>330</v>
      </c>
      <c r="E1721" t="s">
        <v>91</v>
      </c>
      <c r="F1721" t="s">
        <v>92</v>
      </c>
      <c r="G1721">
        <v>15</v>
      </c>
      <c r="H1721" t="s">
        <v>344</v>
      </c>
      <c r="I1721" t="s">
        <v>734</v>
      </c>
      <c r="J1721" t="s">
        <v>270</v>
      </c>
      <c r="K1721">
        <v>8</v>
      </c>
      <c r="L1721" s="52">
        <v>9.4120003283023834E-2</v>
      </c>
      <c r="N1721">
        <v>27</v>
      </c>
      <c r="O1721" s="52">
        <v>8.8519997894763947E-2</v>
      </c>
      <c r="Q1721">
        <v>648</v>
      </c>
      <c r="R1721" s="52">
        <v>6.0779999941587448E-2</v>
      </c>
    </row>
    <row r="1722" spans="1:19">
      <c r="A1722" t="s">
        <v>28</v>
      </c>
      <c r="B1722" t="s">
        <v>412</v>
      </c>
      <c r="C1722" t="s">
        <v>440</v>
      </c>
      <c r="D1722" t="s">
        <v>330</v>
      </c>
      <c r="E1722" t="s">
        <v>91</v>
      </c>
      <c r="F1722" t="s">
        <v>92</v>
      </c>
      <c r="G1722">
        <v>15</v>
      </c>
      <c r="H1722" t="s">
        <v>344</v>
      </c>
      <c r="I1722" t="s">
        <v>734</v>
      </c>
      <c r="J1722" t="s">
        <v>268</v>
      </c>
      <c r="K1722">
        <v>42</v>
      </c>
      <c r="L1722" s="52">
        <v>0.49412000179290771</v>
      </c>
      <c r="M1722" s="52">
        <v>0.54544997215270996</v>
      </c>
      <c r="N1722">
        <v>176</v>
      </c>
      <c r="O1722" s="52">
        <v>0.57704997062683105</v>
      </c>
      <c r="P1722" s="52">
        <v>0.63309001922607422</v>
      </c>
      <c r="Q1722">
        <v>8913</v>
      </c>
      <c r="R1722" s="52">
        <v>0.83604001998901367</v>
      </c>
      <c r="S1722" s="52">
        <v>0.89013999700546265</v>
      </c>
    </row>
    <row r="1723" spans="1:19">
      <c r="A1723" t="s">
        <v>28</v>
      </c>
      <c r="B1723" t="s">
        <v>412</v>
      </c>
      <c r="C1723" t="s">
        <v>440</v>
      </c>
      <c r="D1723" t="s">
        <v>330</v>
      </c>
      <c r="E1723" t="s">
        <v>91</v>
      </c>
      <c r="F1723" t="s">
        <v>92</v>
      </c>
      <c r="G1723">
        <v>15</v>
      </c>
      <c r="H1723" t="s">
        <v>344</v>
      </c>
      <c r="I1723" t="s">
        <v>735</v>
      </c>
      <c r="J1723" t="s">
        <v>270</v>
      </c>
      <c r="K1723">
        <v>85</v>
      </c>
      <c r="L1723" s="52">
        <v>1</v>
      </c>
      <c r="N1723">
        <v>305</v>
      </c>
      <c r="O1723" s="52">
        <v>1</v>
      </c>
      <c r="Q1723">
        <v>10661</v>
      </c>
      <c r="R1723" s="52">
        <v>1</v>
      </c>
    </row>
    <row r="1724" spans="1:19">
      <c r="A1724" t="s">
        <v>28</v>
      </c>
      <c r="B1724" t="s">
        <v>412</v>
      </c>
      <c r="C1724" t="s">
        <v>440</v>
      </c>
      <c r="D1724" t="s">
        <v>330</v>
      </c>
      <c r="E1724" t="s">
        <v>91</v>
      </c>
      <c r="F1724" t="s">
        <v>92</v>
      </c>
      <c r="G1724">
        <v>15</v>
      </c>
      <c r="H1724" t="s">
        <v>344</v>
      </c>
      <c r="I1724" t="s">
        <v>319</v>
      </c>
      <c r="J1724" t="s">
        <v>324</v>
      </c>
      <c r="K1724">
        <v>8</v>
      </c>
      <c r="L1724" s="52">
        <v>9.4120003283023834E-2</v>
      </c>
      <c r="N1724">
        <v>56</v>
      </c>
      <c r="O1724" s="52">
        <v>0.18361000716686249</v>
      </c>
      <c r="Q1724">
        <v>1418</v>
      </c>
      <c r="R1724" s="52">
        <v>0.13300999999046331</v>
      </c>
    </row>
    <row r="1725" spans="1:19">
      <c r="A1725" t="s">
        <v>28</v>
      </c>
      <c r="B1725" t="s">
        <v>412</v>
      </c>
      <c r="C1725" t="s">
        <v>440</v>
      </c>
      <c r="D1725" t="s">
        <v>330</v>
      </c>
      <c r="E1725" t="s">
        <v>91</v>
      </c>
      <c r="F1725" t="s">
        <v>92</v>
      </c>
      <c r="G1725">
        <v>15</v>
      </c>
      <c r="H1725" t="s">
        <v>344</v>
      </c>
      <c r="I1725" t="s">
        <v>319</v>
      </c>
      <c r="J1725" t="s">
        <v>320</v>
      </c>
      <c r="K1725">
        <v>0</v>
      </c>
      <c r="L1725" s="52">
        <v>0</v>
      </c>
      <c r="M1725" s="52">
        <v>0</v>
      </c>
      <c r="N1725">
        <v>0</v>
      </c>
      <c r="O1725" s="52">
        <v>0</v>
      </c>
      <c r="P1725" s="52">
        <v>0</v>
      </c>
      <c r="Q1725">
        <v>19</v>
      </c>
      <c r="R1725" s="52">
        <v>1.780000049620867E-3</v>
      </c>
      <c r="S1725" s="52">
        <v>2.0600000862032179E-3</v>
      </c>
    </row>
    <row r="1726" spans="1:19">
      <c r="A1726" t="s">
        <v>28</v>
      </c>
      <c r="B1726" t="s">
        <v>412</v>
      </c>
      <c r="C1726" t="s">
        <v>440</v>
      </c>
      <c r="D1726" t="s">
        <v>330</v>
      </c>
      <c r="E1726" t="s">
        <v>91</v>
      </c>
      <c r="F1726" t="s">
        <v>92</v>
      </c>
      <c r="G1726">
        <v>15</v>
      </c>
      <c r="H1726" t="s">
        <v>344</v>
      </c>
      <c r="I1726" t="s">
        <v>319</v>
      </c>
      <c r="J1726" t="s">
        <v>321</v>
      </c>
      <c r="K1726">
        <v>5</v>
      </c>
      <c r="L1726" s="52">
        <v>5.8820001780986793E-2</v>
      </c>
      <c r="M1726" s="52">
        <v>6.4939998090267181E-2</v>
      </c>
      <c r="N1726">
        <v>15</v>
      </c>
      <c r="O1726" s="52">
        <v>4.9180001020431519E-2</v>
      </c>
      <c r="P1726" s="52">
        <v>6.0240000486373901E-2</v>
      </c>
      <c r="Q1726">
        <v>380</v>
      </c>
      <c r="R1726" s="52">
        <v>3.564000129699707E-2</v>
      </c>
      <c r="S1726" s="52">
        <v>4.1110001504421227E-2</v>
      </c>
    </row>
    <row r="1727" spans="1:19">
      <c r="A1727" t="s">
        <v>28</v>
      </c>
      <c r="B1727" t="s">
        <v>412</v>
      </c>
      <c r="C1727" t="s">
        <v>440</v>
      </c>
      <c r="D1727" t="s">
        <v>330</v>
      </c>
      <c r="E1727" t="s">
        <v>91</v>
      </c>
      <c r="F1727" t="s">
        <v>92</v>
      </c>
      <c r="G1727">
        <v>15</v>
      </c>
      <c r="H1727" t="s">
        <v>344</v>
      </c>
      <c r="I1727" t="s">
        <v>319</v>
      </c>
      <c r="J1727" t="s">
        <v>322</v>
      </c>
      <c r="K1727">
        <v>5</v>
      </c>
      <c r="L1727" s="52">
        <v>5.8820001780986793E-2</v>
      </c>
      <c r="M1727" s="52">
        <v>6.4939998090267181E-2</v>
      </c>
      <c r="N1727">
        <v>25</v>
      </c>
      <c r="O1727" s="52">
        <v>8.1969998776912689E-2</v>
      </c>
      <c r="P1727" s="52">
        <v>0.1004000008106232</v>
      </c>
      <c r="Q1727">
        <v>1643</v>
      </c>
      <c r="R1727" s="52">
        <v>0.15410999953746801</v>
      </c>
      <c r="S1727" s="52">
        <v>0.17776000499725339</v>
      </c>
    </row>
    <row r="1728" spans="1:19">
      <c r="A1728" t="s">
        <v>28</v>
      </c>
      <c r="B1728" t="s">
        <v>412</v>
      </c>
      <c r="C1728" t="s">
        <v>440</v>
      </c>
      <c r="D1728" t="s">
        <v>330</v>
      </c>
      <c r="E1728" t="s">
        <v>91</v>
      </c>
      <c r="F1728" t="s">
        <v>92</v>
      </c>
      <c r="G1728">
        <v>15</v>
      </c>
      <c r="H1728" t="s">
        <v>344</v>
      </c>
      <c r="I1728" t="s">
        <v>319</v>
      </c>
      <c r="J1728" t="s">
        <v>323</v>
      </c>
      <c r="K1728">
        <v>6</v>
      </c>
      <c r="L1728" s="52">
        <v>7.0589996874332428E-2</v>
      </c>
      <c r="M1728" s="52">
        <v>7.7919997274875641E-2</v>
      </c>
      <c r="N1728">
        <v>38</v>
      </c>
      <c r="O1728" s="52">
        <v>0.12459000200033191</v>
      </c>
      <c r="P1728" s="52">
        <v>0.1526100039482117</v>
      </c>
      <c r="Q1728">
        <v>1319</v>
      </c>
      <c r="R1728" s="52">
        <v>0.1237199977040291</v>
      </c>
      <c r="S1728" s="52">
        <v>0.14270000159740451</v>
      </c>
    </row>
    <row r="1729" spans="1:19">
      <c r="A1729" t="s">
        <v>28</v>
      </c>
      <c r="B1729" t="s">
        <v>412</v>
      </c>
      <c r="C1729" t="s">
        <v>440</v>
      </c>
      <c r="D1729" t="s">
        <v>330</v>
      </c>
      <c r="E1729" t="s">
        <v>91</v>
      </c>
      <c r="F1729" t="s">
        <v>92</v>
      </c>
      <c r="G1729">
        <v>15</v>
      </c>
      <c r="H1729" t="s">
        <v>344</v>
      </c>
      <c r="I1729" t="s">
        <v>319</v>
      </c>
      <c r="J1729" t="s">
        <v>354</v>
      </c>
      <c r="K1729">
        <v>61</v>
      </c>
      <c r="L1729" s="52">
        <v>0.71764999628067017</v>
      </c>
      <c r="M1729" s="52">
        <v>0.79220998287200928</v>
      </c>
      <c r="N1729">
        <v>171</v>
      </c>
      <c r="O1729" s="52">
        <v>0.56066000461578369</v>
      </c>
      <c r="P1729" s="52">
        <v>0.68674999475479126</v>
      </c>
      <c r="Q1729">
        <v>5882</v>
      </c>
      <c r="R1729" s="52">
        <v>0.55172997713088989</v>
      </c>
      <c r="S1729" s="52">
        <v>0.63637000322341919</v>
      </c>
    </row>
    <row r="1730" spans="1:19">
      <c r="A1730" t="s">
        <v>28</v>
      </c>
      <c r="B1730" t="s">
        <v>412</v>
      </c>
      <c r="C1730" t="s">
        <v>440</v>
      </c>
      <c r="D1730" t="s">
        <v>330</v>
      </c>
      <c r="E1730" t="s">
        <v>91</v>
      </c>
      <c r="F1730" t="s">
        <v>92</v>
      </c>
      <c r="G1730">
        <v>15</v>
      </c>
      <c r="H1730" t="s">
        <v>344</v>
      </c>
      <c r="I1730" t="s">
        <v>360</v>
      </c>
      <c r="J1730" t="s">
        <v>361</v>
      </c>
      <c r="K1730">
        <v>8</v>
      </c>
      <c r="L1730" s="52">
        <v>9.4120003283023834E-2</v>
      </c>
      <c r="N1730">
        <v>56</v>
      </c>
      <c r="O1730" s="52">
        <v>0.18361000716686249</v>
      </c>
      <c r="Q1730">
        <v>1418</v>
      </c>
      <c r="R1730" s="52">
        <v>0.13300999999046331</v>
      </c>
    </row>
    <row r="1731" spans="1:19">
      <c r="A1731" t="s">
        <v>28</v>
      </c>
      <c r="B1731" t="s">
        <v>412</v>
      </c>
      <c r="C1731" t="s">
        <v>440</v>
      </c>
      <c r="D1731" t="s">
        <v>330</v>
      </c>
      <c r="E1731" t="s">
        <v>91</v>
      </c>
      <c r="F1731" t="s">
        <v>92</v>
      </c>
      <c r="G1731">
        <v>15</v>
      </c>
      <c r="H1731" t="s">
        <v>344</v>
      </c>
      <c r="I1731" t="s">
        <v>360</v>
      </c>
      <c r="J1731" t="s">
        <v>362</v>
      </c>
      <c r="K1731">
        <v>16</v>
      </c>
      <c r="L1731" s="52">
        <v>0.1882400065660477</v>
      </c>
      <c r="M1731" s="52">
        <v>0.2077900022268295</v>
      </c>
      <c r="N1731">
        <v>78</v>
      </c>
      <c r="O1731" s="52">
        <v>0.25573998689651489</v>
      </c>
      <c r="P1731" s="52">
        <v>0.31325000524520868</v>
      </c>
      <c r="Q1731">
        <v>3361</v>
      </c>
      <c r="R1731" s="52">
        <v>0.31525999307632452</v>
      </c>
      <c r="S1731" s="52">
        <v>0.36362999677658081</v>
      </c>
    </row>
    <row r="1732" spans="1:19">
      <c r="A1732" t="s">
        <v>28</v>
      </c>
      <c r="B1732" t="s">
        <v>412</v>
      </c>
      <c r="C1732" t="s">
        <v>440</v>
      </c>
      <c r="D1732" t="s">
        <v>330</v>
      </c>
      <c r="E1732" t="s">
        <v>91</v>
      </c>
      <c r="F1732" t="s">
        <v>92</v>
      </c>
      <c r="G1732">
        <v>15</v>
      </c>
      <c r="H1732" t="s">
        <v>344</v>
      </c>
      <c r="I1732" t="s">
        <v>360</v>
      </c>
      <c r="J1732" t="s">
        <v>354</v>
      </c>
      <c r="K1732">
        <v>61</v>
      </c>
      <c r="L1732" s="52">
        <v>0.71764999628067017</v>
      </c>
      <c r="M1732" s="52">
        <v>0.79220998287200928</v>
      </c>
      <c r="N1732">
        <v>171</v>
      </c>
      <c r="O1732" s="52">
        <v>0.56066000461578369</v>
      </c>
      <c r="P1732" s="52">
        <v>0.68674999475479126</v>
      </c>
      <c r="Q1732">
        <v>5882</v>
      </c>
      <c r="R1732" s="52">
        <v>0.55172997713088989</v>
      </c>
      <c r="S1732" s="52">
        <v>0.63637000322341919</v>
      </c>
    </row>
    <row r="1733" spans="1:19">
      <c r="A1733" t="s">
        <v>28</v>
      </c>
      <c r="B1733" t="s">
        <v>412</v>
      </c>
      <c r="C1733" t="s">
        <v>440</v>
      </c>
      <c r="D1733" t="s">
        <v>330</v>
      </c>
      <c r="E1733" t="s">
        <v>91</v>
      </c>
      <c r="F1733" t="s">
        <v>92</v>
      </c>
      <c r="G1733">
        <v>15</v>
      </c>
      <c r="H1733" t="s">
        <v>344</v>
      </c>
      <c r="I1733" t="s">
        <v>736</v>
      </c>
      <c r="J1733" t="s">
        <v>363</v>
      </c>
      <c r="K1733">
        <v>14</v>
      </c>
      <c r="L1733" s="52">
        <v>0.16471000015735629</v>
      </c>
      <c r="N1733">
        <v>94</v>
      </c>
      <c r="O1733" s="52">
        <v>0.30820000171661383</v>
      </c>
      <c r="Q1733">
        <v>4131</v>
      </c>
      <c r="R1733" s="52">
        <v>0.38749000430107122</v>
      </c>
    </row>
    <row r="1734" spans="1:19">
      <c r="A1734" t="s">
        <v>28</v>
      </c>
      <c r="B1734" t="s">
        <v>412</v>
      </c>
      <c r="C1734" t="s">
        <v>440</v>
      </c>
      <c r="D1734" t="s">
        <v>330</v>
      </c>
      <c r="E1734" t="s">
        <v>91</v>
      </c>
      <c r="F1734" t="s">
        <v>92</v>
      </c>
      <c r="G1734">
        <v>15</v>
      </c>
      <c r="H1734" t="s">
        <v>344</v>
      </c>
      <c r="I1734" t="s">
        <v>736</v>
      </c>
      <c r="J1734" t="s">
        <v>364</v>
      </c>
      <c r="K1734">
        <v>61</v>
      </c>
      <c r="L1734" s="52">
        <v>0.71764999628067017</v>
      </c>
      <c r="M1734" s="52">
        <v>0.8591499924659729</v>
      </c>
      <c r="N1734">
        <v>156</v>
      </c>
      <c r="O1734" s="52">
        <v>0.51147997379302979</v>
      </c>
      <c r="P1734" s="52">
        <v>0.73934000730514526</v>
      </c>
      <c r="Q1734">
        <v>4189</v>
      </c>
      <c r="R1734" s="52">
        <v>0.39293000102043152</v>
      </c>
      <c r="S1734" s="52">
        <v>0.64149999618530273</v>
      </c>
    </row>
    <row r="1735" spans="1:19">
      <c r="A1735" t="s">
        <v>28</v>
      </c>
      <c r="B1735" t="s">
        <v>412</v>
      </c>
      <c r="C1735" t="s">
        <v>440</v>
      </c>
      <c r="D1735" t="s">
        <v>330</v>
      </c>
      <c r="E1735" t="s">
        <v>91</v>
      </c>
      <c r="F1735" t="s">
        <v>92</v>
      </c>
      <c r="G1735">
        <v>15</v>
      </c>
      <c r="H1735" t="s">
        <v>344</v>
      </c>
      <c r="I1735" t="s">
        <v>736</v>
      </c>
      <c r="J1735" t="s">
        <v>365</v>
      </c>
      <c r="K1735">
        <v>8</v>
      </c>
      <c r="L1735" s="52">
        <v>9.4120003283023834E-2</v>
      </c>
      <c r="M1735" s="52">
        <v>0.1126800030469894</v>
      </c>
      <c r="N1735">
        <v>34</v>
      </c>
      <c r="O1735" s="52">
        <v>0.1114799976348877</v>
      </c>
      <c r="P1735" s="52">
        <v>0.16113999485969541</v>
      </c>
      <c r="Q1735">
        <v>1316</v>
      </c>
      <c r="R1735" s="52">
        <v>0.1234399974346161</v>
      </c>
      <c r="S1735" s="52">
        <v>0.20152999460697171</v>
      </c>
    </row>
    <row r="1736" spans="1:19">
      <c r="A1736" t="s">
        <v>28</v>
      </c>
      <c r="B1736" t="s">
        <v>412</v>
      </c>
      <c r="C1736" t="s">
        <v>440</v>
      </c>
      <c r="D1736" t="s">
        <v>330</v>
      </c>
      <c r="E1736" t="s">
        <v>91</v>
      </c>
      <c r="F1736" t="s">
        <v>92</v>
      </c>
      <c r="G1736">
        <v>15</v>
      </c>
      <c r="H1736" t="s">
        <v>344</v>
      </c>
      <c r="I1736" t="s">
        <v>736</v>
      </c>
      <c r="J1736" t="s">
        <v>366</v>
      </c>
      <c r="K1736">
        <v>0</v>
      </c>
      <c r="L1736" s="52">
        <v>0</v>
      </c>
      <c r="M1736" s="52">
        <v>0</v>
      </c>
      <c r="N1736">
        <v>12</v>
      </c>
      <c r="O1736" s="52">
        <v>3.9340000599622733E-2</v>
      </c>
      <c r="P1736" s="52">
        <v>5.6869998574256897E-2</v>
      </c>
      <c r="Q1736">
        <v>566</v>
      </c>
      <c r="R1736" s="52">
        <v>5.3089998662471771E-2</v>
      </c>
      <c r="S1736" s="52">
        <v>8.6680002510547638E-2</v>
      </c>
    </row>
    <row r="1737" spans="1:19">
      <c r="A1737" t="s">
        <v>28</v>
      </c>
      <c r="B1737" t="s">
        <v>412</v>
      </c>
      <c r="C1737" t="s">
        <v>440</v>
      </c>
      <c r="D1737" t="s">
        <v>330</v>
      </c>
      <c r="E1737" t="s">
        <v>91</v>
      </c>
      <c r="F1737" t="s">
        <v>92</v>
      </c>
      <c r="G1737">
        <v>15</v>
      </c>
      <c r="H1737" t="s">
        <v>344</v>
      </c>
      <c r="I1737" t="s">
        <v>736</v>
      </c>
      <c r="J1737" t="s">
        <v>367</v>
      </c>
      <c r="K1737">
        <v>0</v>
      </c>
      <c r="L1737" s="52">
        <v>0</v>
      </c>
      <c r="M1737" s="52">
        <v>0</v>
      </c>
      <c r="N1737">
        <v>7</v>
      </c>
      <c r="O1737" s="52">
        <v>2.2949999198317531E-2</v>
      </c>
      <c r="P1737" s="52">
        <v>3.3179998397827148E-2</v>
      </c>
      <c r="Q1737">
        <v>367</v>
      </c>
      <c r="R1737" s="52">
        <v>3.4419998526573181E-2</v>
      </c>
      <c r="S1737" s="52">
        <v>5.6200001388788223E-2</v>
      </c>
    </row>
    <row r="1738" spans="1:19">
      <c r="A1738" t="s">
        <v>28</v>
      </c>
      <c r="B1738" t="s">
        <v>412</v>
      </c>
      <c r="C1738" t="s">
        <v>440</v>
      </c>
      <c r="D1738" t="s">
        <v>330</v>
      </c>
      <c r="E1738" t="s">
        <v>91</v>
      </c>
      <c r="F1738" t="s">
        <v>92</v>
      </c>
      <c r="G1738">
        <v>15</v>
      </c>
      <c r="H1738" t="s">
        <v>344</v>
      </c>
      <c r="I1738" t="s">
        <v>736</v>
      </c>
      <c r="J1738" t="s">
        <v>368</v>
      </c>
      <c r="K1738">
        <v>2</v>
      </c>
      <c r="L1738" s="52">
        <v>2.3530000820755959E-2</v>
      </c>
      <c r="M1738" s="52">
        <v>2.817000076174736E-2</v>
      </c>
      <c r="N1738">
        <v>2</v>
      </c>
      <c r="O1738" s="52">
        <v>6.5600001253187656E-3</v>
      </c>
      <c r="P1738" s="52">
        <v>9.4799995422363281E-3</v>
      </c>
      <c r="Q1738">
        <v>92</v>
      </c>
      <c r="R1738" s="52">
        <v>8.6300000548362732E-3</v>
      </c>
      <c r="S1738" s="52">
        <v>1.4089999720454219E-2</v>
      </c>
    </row>
    <row r="1739" spans="1:19">
      <c r="A1739" t="s">
        <v>28</v>
      </c>
      <c r="B1739" t="s">
        <v>412</v>
      </c>
      <c r="C1739" t="s">
        <v>440</v>
      </c>
      <c r="D1739" t="s">
        <v>330</v>
      </c>
      <c r="E1739" t="s">
        <v>91</v>
      </c>
      <c r="F1739" t="s">
        <v>92</v>
      </c>
      <c r="G1739">
        <v>15</v>
      </c>
      <c r="H1739" t="s">
        <v>344</v>
      </c>
      <c r="I1739" t="s">
        <v>307</v>
      </c>
      <c r="J1739" t="s">
        <v>329</v>
      </c>
      <c r="K1739">
        <v>83</v>
      </c>
      <c r="L1739" s="52">
        <v>0.97646999359130859</v>
      </c>
      <c r="N1739">
        <v>303</v>
      </c>
      <c r="O1739" s="52">
        <v>0.99343997240066528</v>
      </c>
      <c r="Q1739">
        <v>10555</v>
      </c>
      <c r="R1739" s="52">
        <v>0.99005997180938721</v>
      </c>
    </row>
    <row r="1740" spans="1:19">
      <c r="A1740" t="s">
        <v>28</v>
      </c>
      <c r="B1740" t="s">
        <v>412</v>
      </c>
      <c r="C1740" t="s">
        <v>440</v>
      </c>
      <c r="D1740" t="s">
        <v>330</v>
      </c>
      <c r="E1740" t="s">
        <v>91</v>
      </c>
      <c r="F1740" t="s">
        <v>92</v>
      </c>
      <c r="G1740">
        <v>15</v>
      </c>
      <c r="H1740" t="s">
        <v>344</v>
      </c>
      <c r="I1740" t="s">
        <v>307</v>
      </c>
      <c r="J1740" t="s">
        <v>309</v>
      </c>
      <c r="K1740">
        <v>2</v>
      </c>
      <c r="L1740" s="52">
        <v>2.3530000820755959E-2</v>
      </c>
      <c r="N1740">
        <v>2</v>
      </c>
      <c r="O1740" s="52">
        <v>6.5600001253187656E-3</v>
      </c>
      <c r="Q1740">
        <v>106</v>
      </c>
      <c r="R1740" s="52">
        <v>9.9400002509355545E-3</v>
      </c>
    </row>
    <row r="1741" spans="1:19">
      <c r="A1741" t="s">
        <v>28</v>
      </c>
      <c r="B1741" t="s">
        <v>412</v>
      </c>
      <c r="C1741" t="s">
        <v>440</v>
      </c>
      <c r="D1741" t="s">
        <v>330</v>
      </c>
      <c r="E1741" t="s">
        <v>91</v>
      </c>
      <c r="F1741" t="s">
        <v>92</v>
      </c>
      <c r="G1741">
        <v>15</v>
      </c>
      <c r="H1741" t="s">
        <v>344</v>
      </c>
      <c r="I1741" t="s">
        <v>737</v>
      </c>
      <c r="J1741" t="s">
        <v>310</v>
      </c>
      <c r="K1741">
        <v>19</v>
      </c>
      <c r="L1741" s="52">
        <v>0.22352999448776251</v>
      </c>
      <c r="N1741">
        <v>64</v>
      </c>
      <c r="O1741" s="52">
        <v>0.2098399996757507</v>
      </c>
      <c r="Q1741">
        <v>1888</v>
      </c>
      <c r="R1741" s="52">
        <v>0.17709000408649439</v>
      </c>
    </row>
    <row r="1742" spans="1:19">
      <c r="A1742" t="s">
        <v>28</v>
      </c>
      <c r="B1742" t="s">
        <v>412</v>
      </c>
      <c r="C1742" t="s">
        <v>440</v>
      </c>
      <c r="D1742" t="s">
        <v>330</v>
      </c>
      <c r="E1742" t="s">
        <v>91</v>
      </c>
      <c r="F1742" t="s">
        <v>92</v>
      </c>
      <c r="G1742">
        <v>15</v>
      </c>
      <c r="H1742" t="s">
        <v>344</v>
      </c>
      <c r="I1742" t="s">
        <v>737</v>
      </c>
      <c r="J1742" t="s">
        <v>16</v>
      </c>
      <c r="K1742">
        <v>37</v>
      </c>
      <c r="L1742" s="52">
        <v>0.43529000878334051</v>
      </c>
      <c r="N1742">
        <v>99</v>
      </c>
      <c r="O1742" s="52">
        <v>0.32458999752998352</v>
      </c>
      <c r="Q1742">
        <v>2164</v>
      </c>
      <c r="R1742" s="52">
        <v>0.2029799968004227</v>
      </c>
    </row>
    <row r="1743" spans="1:19">
      <c r="A1743" t="s">
        <v>28</v>
      </c>
      <c r="B1743" t="s">
        <v>412</v>
      </c>
      <c r="C1743" t="s">
        <v>440</v>
      </c>
      <c r="D1743" t="s">
        <v>330</v>
      </c>
      <c r="E1743" t="s">
        <v>91</v>
      </c>
      <c r="F1743" t="s">
        <v>92</v>
      </c>
      <c r="G1743">
        <v>15</v>
      </c>
      <c r="H1743" t="s">
        <v>344</v>
      </c>
      <c r="I1743" t="s">
        <v>737</v>
      </c>
      <c r="J1743" t="s">
        <v>17</v>
      </c>
      <c r="K1743">
        <v>13</v>
      </c>
      <c r="L1743" s="52">
        <v>0.15294000506401059</v>
      </c>
      <c r="N1743">
        <v>61</v>
      </c>
      <c r="O1743" s="52">
        <v>0.20000000298023221</v>
      </c>
      <c r="Q1743">
        <v>2220</v>
      </c>
      <c r="R1743" s="52">
        <v>0.20824000239372251</v>
      </c>
    </row>
    <row r="1744" spans="1:19">
      <c r="A1744" t="s">
        <v>28</v>
      </c>
      <c r="B1744" t="s">
        <v>412</v>
      </c>
      <c r="C1744" t="s">
        <v>440</v>
      </c>
      <c r="D1744" t="s">
        <v>330</v>
      </c>
      <c r="E1744" t="s">
        <v>91</v>
      </c>
      <c r="F1744" t="s">
        <v>92</v>
      </c>
      <c r="G1744">
        <v>15</v>
      </c>
      <c r="H1744" t="s">
        <v>344</v>
      </c>
      <c r="I1744" t="s">
        <v>737</v>
      </c>
      <c r="J1744" t="s">
        <v>18</v>
      </c>
      <c r="K1744">
        <v>11</v>
      </c>
      <c r="L1744" s="52">
        <v>0.12940999865531921</v>
      </c>
      <c r="N1744">
        <v>45</v>
      </c>
      <c r="O1744" s="52">
        <v>0.14754000306129461</v>
      </c>
      <c r="Q1744">
        <v>2174</v>
      </c>
      <c r="R1744" s="52">
        <v>0.20392000675201419</v>
      </c>
    </row>
    <row r="1745" spans="1:19">
      <c r="A1745" t="s">
        <v>28</v>
      </c>
      <c r="B1745" t="s">
        <v>412</v>
      </c>
      <c r="C1745" t="s">
        <v>440</v>
      </c>
      <c r="D1745" t="s">
        <v>330</v>
      </c>
      <c r="E1745" t="s">
        <v>91</v>
      </c>
      <c r="F1745" t="s">
        <v>92</v>
      </c>
      <c r="G1745">
        <v>15</v>
      </c>
      <c r="H1745" t="s">
        <v>344</v>
      </c>
      <c r="I1745" t="s">
        <v>737</v>
      </c>
      <c r="J1745" t="s">
        <v>311</v>
      </c>
      <c r="K1745">
        <v>5</v>
      </c>
      <c r="L1745" s="52">
        <v>5.8820001780986793E-2</v>
      </c>
      <c r="N1745">
        <v>36</v>
      </c>
      <c r="O1745" s="52">
        <v>0.11802999675273899</v>
      </c>
      <c r="Q1745">
        <v>2215</v>
      </c>
      <c r="R1745" s="52">
        <v>0.20777000486850741</v>
      </c>
    </row>
    <row r="1746" spans="1:19">
      <c r="A1746" t="s">
        <v>28</v>
      </c>
      <c r="B1746" t="s">
        <v>412</v>
      </c>
      <c r="C1746" t="s">
        <v>440</v>
      </c>
      <c r="D1746" t="s">
        <v>330</v>
      </c>
      <c r="E1746" t="s">
        <v>91</v>
      </c>
      <c r="F1746" t="s">
        <v>92</v>
      </c>
      <c r="G1746">
        <v>15</v>
      </c>
      <c r="H1746" t="s">
        <v>344</v>
      </c>
      <c r="I1746" t="s">
        <v>312</v>
      </c>
      <c r="J1746" t="s">
        <v>313</v>
      </c>
      <c r="K1746">
        <v>53</v>
      </c>
      <c r="L1746" s="52">
        <v>0.62352997064590454</v>
      </c>
      <c r="M1746" s="52">
        <v>0.65432000160217285</v>
      </c>
      <c r="N1746">
        <v>186</v>
      </c>
      <c r="O1746" s="52">
        <v>0.60983997583389282</v>
      </c>
      <c r="P1746" s="52">
        <v>0.63265001773834229</v>
      </c>
      <c r="Q1746">
        <v>6420</v>
      </c>
      <c r="R1746" s="52">
        <v>0.60219001770019531</v>
      </c>
      <c r="S1746" s="52">
        <v>0.61465001106262207</v>
      </c>
    </row>
    <row r="1747" spans="1:19">
      <c r="A1747" t="s">
        <v>28</v>
      </c>
      <c r="B1747" t="s">
        <v>412</v>
      </c>
      <c r="C1747" t="s">
        <v>440</v>
      </c>
      <c r="D1747" t="s">
        <v>330</v>
      </c>
      <c r="E1747" t="s">
        <v>91</v>
      </c>
      <c r="F1747" t="s">
        <v>92</v>
      </c>
      <c r="G1747">
        <v>15</v>
      </c>
      <c r="H1747" t="s">
        <v>344</v>
      </c>
      <c r="I1747" t="s">
        <v>312</v>
      </c>
      <c r="J1747" t="s">
        <v>314</v>
      </c>
      <c r="K1747">
        <v>11</v>
      </c>
      <c r="L1747" s="52">
        <v>0.12940999865531921</v>
      </c>
      <c r="M1747" s="52">
        <v>0.1358000040054321</v>
      </c>
      <c r="N1747">
        <v>36</v>
      </c>
      <c r="O1747" s="52">
        <v>0.11802999675273899</v>
      </c>
      <c r="P1747" s="52">
        <v>0.12245000153779979</v>
      </c>
      <c r="Q1747">
        <v>1473</v>
      </c>
      <c r="R1747" s="52">
        <v>0.13817000389099121</v>
      </c>
      <c r="S1747" s="52">
        <v>0.14101999998092651</v>
      </c>
    </row>
    <row r="1748" spans="1:19">
      <c r="A1748" t="s">
        <v>28</v>
      </c>
      <c r="B1748" t="s">
        <v>412</v>
      </c>
      <c r="C1748" t="s">
        <v>440</v>
      </c>
      <c r="D1748" t="s">
        <v>330</v>
      </c>
      <c r="E1748" t="s">
        <v>91</v>
      </c>
      <c r="F1748" t="s">
        <v>92</v>
      </c>
      <c r="G1748">
        <v>15</v>
      </c>
      <c r="H1748" t="s">
        <v>344</v>
      </c>
      <c r="I1748" t="s">
        <v>312</v>
      </c>
      <c r="J1748" t="s">
        <v>315</v>
      </c>
      <c r="K1748">
        <v>8</v>
      </c>
      <c r="L1748" s="52">
        <v>9.4120003283023834E-2</v>
      </c>
      <c r="M1748" s="52">
        <v>9.8770000040531158E-2</v>
      </c>
      <c r="N1748">
        <v>36</v>
      </c>
      <c r="O1748" s="52">
        <v>0.11802999675273899</v>
      </c>
      <c r="P1748" s="52">
        <v>0.12245000153779979</v>
      </c>
      <c r="Q1748">
        <v>1374</v>
      </c>
      <c r="R1748" s="52">
        <v>0.12887999415397641</v>
      </c>
      <c r="S1748" s="52">
        <v>0.13154999911785131</v>
      </c>
    </row>
    <row r="1749" spans="1:19">
      <c r="A1749" t="s">
        <v>28</v>
      </c>
      <c r="B1749" t="s">
        <v>412</v>
      </c>
      <c r="C1749" t="s">
        <v>440</v>
      </c>
      <c r="D1749" t="s">
        <v>330</v>
      </c>
      <c r="E1749" t="s">
        <v>91</v>
      </c>
      <c r="F1749" t="s">
        <v>92</v>
      </c>
      <c r="G1749">
        <v>15</v>
      </c>
      <c r="H1749" t="s">
        <v>344</v>
      </c>
      <c r="I1749" t="s">
        <v>312</v>
      </c>
      <c r="J1749" t="s">
        <v>373</v>
      </c>
      <c r="K1749">
        <v>4</v>
      </c>
      <c r="L1749" s="52">
        <v>4.7060001641511917E-2</v>
      </c>
      <c r="N1749">
        <v>11</v>
      </c>
      <c r="O1749" s="52">
        <v>3.6070000380277627E-2</v>
      </c>
      <c r="Q1749">
        <v>216</v>
      </c>
      <c r="R1749" s="52">
        <v>2.0260000601410869E-2</v>
      </c>
    </row>
    <row r="1750" spans="1:19">
      <c r="A1750" t="s">
        <v>28</v>
      </c>
      <c r="B1750" t="s">
        <v>412</v>
      </c>
      <c r="C1750" t="s">
        <v>440</v>
      </c>
      <c r="D1750" t="s">
        <v>330</v>
      </c>
      <c r="E1750" t="s">
        <v>91</v>
      </c>
      <c r="F1750" t="s">
        <v>92</v>
      </c>
      <c r="G1750">
        <v>15</v>
      </c>
      <c r="H1750" t="s">
        <v>344</v>
      </c>
      <c r="I1750" t="s">
        <v>312</v>
      </c>
      <c r="J1750" t="s">
        <v>316</v>
      </c>
      <c r="K1750">
        <v>9</v>
      </c>
      <c r="L1750" s="52">
        <v>0.1058799996972084</v>
      </c>
      <c r="M1750" s="52">
        <v>0.1111100018024445</v>
      </c>
      <c r="N1750">
        <v>36</v>
      </c>
      <c r="O1750" s="52">
        <v>0.11802999675273899</v>
      </c>
      <c r="P1750" s="52">
        <v>0.12245000153779979</v>
      </c>
      <c r="Q1750">
        <v>1178</v>
      </c>
      <c r="R1750" s="52">
        <v>0.1105000004172325</v>
      </c>
      <c r="S1750" s="52">
        <v>0.1127799972891808</v>
      </c>
    </row>
    <row r="1751" spans="1:19">
      <c r="A1751" t="s">
        <v>28</v>
      </c>
      <c r="B1751" t="s">
        <v>412</v>
      </c>
      <c r="C1751" t="s">
        <v>440</v>
      </c>
      <c r="D1751" t="s">
        <v>330</v>
      </c>
      <c r="E1751" t="s">
        <v>93</v>
      </c>
      <c r="F1751" t="s">
        <v>94</v>
      </c>
      <c r="G1751">
        <v>18</v>
      </c>
      <c r="H1751" t="s">
        <v>332</v>
      </c>
      <c r="I1751" t="s">
        <v>326</v>
      </c>
      <c r="J1751" t="s">
        <v>289</v>
      </c>
      <c r="K1751">
        <v>0</v>
      </c>
      <c r="L1751" s="52">
        <v>0</v>
      </c>
      <c r="N1751">
        <v>2</v>
      </c>
      <c r="O1751" s="52">
        <v>3.789999987930059E-3</v>
      </c>
      <c r="Q1751">
        <v>78</v>
      </c>
      <c r="R1751" s="52">
        <v>7.3199998587369919E-3</v>
      </c>
    </row>
    <row r="1752" spans="1:19">
      <c r="A1752" t="s">
        <v>28</v>
      </c>
      <c r="B1752" t="s">
        <v>412</v>
      </c>
      <c r="C1752" t="s">
        <v>440</v>
      </c>
      <c r="D1752" t="s">
        <v>330</v>
      </c>
      <c r="E1752" t="s">
        <v>93</v>
      </c>
      <c r="F1752" t="s">
        <v>94</v>
      </c>
      <c r="G1752">
        <v>18</v>
      </c>
      <c r="H1752" t="s">
        <v>332</v>
      </c>
      <c r="I1752" t="s">
        <v>326</v>
      </c>
      <c r="J1752" t="s">
        <v>290</v>
      </c>
      <c r="K1752">
        <v>2</v>
      </c>
      <c r="L1752" s="52">
        <v>2.6669999584555629E-2</v>
      </c>
      <c r="N1752">
        <v>21</v>
      </c>
      <c r="O1752" s="52">
        <v>3.976999968290329E-2</v>
      </c>
      <c r="Q1752">
        <v>542</v>
      </c>
      <c r="R1752" s="52">
        <v>5.0840001553297043E-2</v>
      </c>
    </row>
    <row r="1753" spans="1:19">
      <c r="A1753" t="s">
        <v>28</v>
      </c>
      <c r="B1753" t="s">
        <v>412</v>
      </c>
      <c r="C1753" t="s">
        <v>440</v>
      </c>
      <c r="D1753" t="s">
        <v>330</v>
      </c>
      <c r="E1753" t="s">
        <v>93</v>
      </c>
      <c r="F1753" t="s">
        <v>94</v>
      </c>
      <c r="G1753">
        <v>18</v>
      </c>
      <c r="H1753" t="s">
        <v>332</v>
      </c>
      <c r="I1753" t="s">
        <v>326</v>
      </c>
      <c r="J1753" t="s">
        <v>291</v>
      </c>
      <c r="K1753">
        <v>6</v>
      </c>
      <c r="L1753" s="52">
        <v>7.9999998211860657E-2</v>
      </c>
      <c r="N1753">
        <v>57</v>
      </c>
      <c r="O1753" s="52">
        <v>0.10795000195503229</v>
      </c>
      <c r="Q1753">
        <v>1332</v>
      </c>
      <c r="R1753" s="52">
        <v>0.124940000474453</v>
      </c>
    </row>
    <row r="1754" spans="1:19">
      <c r="A1754" t="s">
        <v>28</v>
      </c>
      <c r="B1754" t="s">
        <v>412</v>
      </c>
      <c r="C1754" t="s">
        <v>440</v>
      </c>
      <c r="D1754" t="s">
        <v>330</v>
      </c>
      <c r="E1754" t="s">
        <v>93</v>
      </c>
      <c r="F1754" t="s">
        <v>94</v>
      </c>
      <c r="G1754">
        <v>18</v>
      </c>
      <c r="H1754" t="s">
        <v>332</v>
      </c>
      <c r="I1754" t="s">
        <v>326</v>
      </c>
      <c r="J1754" t="s">
        <v>292</v>
      </c>
      <c r="K1754">
        <v>22</v>
      </c>
      <c r="L1754" s="52">
        <v>0.29333001375198359</v>
      </c>
      <c r="N1754">
        <v>104</v>
      </c>
      <c r="O1754" s="52">
        <v>0.19697000086307531</v>
      </c>
      <c r="Q1754">
        <v>2022</v>
      </c>
      <c r="R1754" s="52">
        <v>0.18965999782085419</v>
      </c>
    </row>
    <row r="1755" spans="1:19">
      <c r="A1755" t="s">
        <v>28</v>
      </c>
      <c r="B1755" t="s">
        <v>412</v>
      </c>
      <c r="C1755" t="s">
        <v>440</v>
      </c>
      <c r="D1755" t="s">
        <v>330</v>
      </c>
      <c r="E1755" t="s">
        <v>93</v>
      </c>
      <c r="F1755" t="s">
        <v>94</v>
      </c>
      <c r="G1755">
        <v>18</v>
      </c>
      <c r="H1755" t="s">
        <v>332</v>
      </c>
      <c r="I1755" t="s">
        <v>326</v>
      </c>
      <c r="J1755" t="s">
        <v>293</v>
      </c>
      <c r="K1755">
        <v>9</v>
      </c>
      <c r="L1755" s="52">
        <v>0.119999997317791</v>
      </c>
      <c r="N1755">
        <v>104</v>
      </c>
      <c r="O1755" s="52">
        <v>0.19697000086307531</v>
      </c>
      <c r="Q1755">
        <v>1958</v>
      </c>
      <c r="R1755" s="52">
        <v>0.18366000056266779</v>
      </c>
    </row>
    <row r="1756" spans="1:19">
      <c r="A1756" t="s">
        <v>28</v>
      </c>
      <c r="B1756" t="s">
        <v>412</v>
      </c>
      <c r="C1756" t="s">
        <v>440</v>
      </c>
      <c r="D1756" t="s">
        <v>330</v>
      </c>
      <c r="E1756" t="s">
        <v>93</v>
      </c>
      <c r="F1756" t="s">
        <v>94</v>
      </c>
      <c r="G1756">
        <v>18</v>
      </c>
      <c r="H1756" t="s">
        <v>332</v>
      </c>
      <c r="I1756" t="s">
        <v>326</v>
      </c>
      <c r="J1756" t="s">
        <v>294</v>
      </c>
      <c r="K1756">
        <v>17</v>
      </c>
      <c r="L1756" s="52">
        <v>0.22666999697685239</v>
      </c>
      <c r="N1756">
        <v>131</v>
      </c>
      <c r="O1756" s="52">
        <v>0.24810999631881711</v>
      </c>
      <c r="Q1756">
        <v>2528</v>
      </c>
      <c r="R1756" s="52">
        <v>0.2371300011873245</v>
      </c>
    </row>
    <row r="1757" spans="1:19">
      <c r="A1757" t="s">
        <v>28</v>
      </c>
      <c r="B1757" t="s">
        <v>412</v>
      </c>
      <c r="C1757" t="s">
        <v>440</v>
      </c>
      <c r="D1757" t="s">
        <v>330</v>
      </c>
      <c r="E1757" t="s">
        <v>93</v>
      </c>
      <c r="F1757" t="s">
        <v>94</v>
      </c>
      <c r="G1757">
        <v>18</v>
      </c>
      <c r="H1757" t="s">
        <v>332</v>
      </c>
      <c r="I1757" t="s">
        <v>326</v>
      </c>
      <c r="J1757" t="s">
        <v>295</v>
      </c>
      <c r="K1757">
        <v>19</v>
      </c>
      <c r="L1757" s="52">
        <v>0.25332999229431152</v>
      </c>
      <c r="N1757">
        <v>109</v>
      </c>
      <c r="O1757" s="52">
        <v>0.20644000172615051</v>
      </c>
      <c r="Q1757">
        <v>2201</v>
      </c>
      <c r="R1757" s="52">
        <v>0.20645000040531161</v>
      </c>
    </row>
    <row r="1758" spans="1:19">
      <c r="A1758" t="s">
        <v>28</v>
      </c>
      <c r="B1758" t="s">
        <v>412</v>
      </c>
      <c r="C1758" t="s">
        <v>440</v>
      </c>
      <c r="D1758" t="s">
        <v>330</v>
      </c>
      <c r="E1758" t="s">
        <v>93</v>
      </c>
      <c r="F1758" t="s">
        <v>94</v>
      </c>
      <c r="G1758">
        <v>18</v>
      </c>
      <c r="H1758" t="s">
        <v>332</v>
      </c>
      <c r="I1758" t="s">
        <v>359</v>
      </c>
      <c r="J1758" t="s">
        <v>14</v>
      </c>
      <c r="K1758">
        <v>57</v>
      </c>
      <c r="L1758" s="52">
        <v>0.75999999046325684</v>
      </c>
      <c r="M1758" s="52">
        <v>0.77026998996734619</v>
      </c>
      <c r="N1758">
        <v>382</v>
      </c>
      <c r="O1758" s="52">
        <v>0.7234799861907959</v>
      </c>
      <c r="P1758" s="52">
        <v>0.73321002721786499</v>
      </c>
      <c r="Q1758">
        <v>7648</v>
      </c>
      <c r="R1758" s="52">
        <v>0.71737998723983765</v>
      </c>
      <c r="S1758" s="52">
        <v>0.73221999406814575</v>
      </c>
    </row>
    <row r="1759" spans="1:19">
      <c r="A1759" t="s">
        <v>28</v>
      </c>
      <c r="B1759" t="s">
        <v>412</v>
      </c>
      <c r="C1759" t="s">
        <v>440</v>
      </c>
      <c r="D1759" t="s">
        <v>330</v>
      </c>
      <c r="E1759" t="s">
        <v>93</v>
      </c>
      <c r="F1759" t="s">
        <v>94</v>
      </c>
      <c r="G1759">
        <v>18</v>
      </c>
      <c r="H1759" t="s">
        <v>332</v>
      </c>
      <c r="I1759" t="s">
        <v>359</v>
      </c>
      <c r="J1759" t="s">
        <v>15</v>
      </c>
      <c r="K1759">
        <v>9</v>
      </c>
      <c r="L1759" s="52">
        <v>0.119999997317791</v>
      </c>
      <c r="M1759" s="52">
        <v>0.1216199994087219</v>
      </c>
      <c r="N1759">
        <v>81</v>
      </c>
      <c r="O1759" s="52">
        <v>0.1534100025892258</v>
      </c>
      <c r="P1759" s="52">
        <v>0.15546999871730799</v>
      </c>
      <c r="Q1759">
        <v>1582</v>
      </c>
      <c r="R1759" s="52">
        <v>0.14838999509811401</v>
      </c>
      <c r="S1759" s="52">
        <v>0.1514600068330765</v>
      </c>
    </row>
    <row r="1760" spans="1:19">
      <c r="A1760" t="s">
        <v>28</v>
      </c>
      <c r="B1760" t="s">
        <v>412</v>
      </c>
      <c r="C1760" t="s">
        <v>440</v>
      </c>
      <c r="D1760" t="s">
        <v>330</v>
      </c>
      <c r="E1760" t="s">
        <v>93</v>
      </c>
      <c r="F1760" t="s">
        <v>94</v>
      </c>
      <c r="G1760">
        <v>18</v>
      </c>
      <c r="H1760" t="s">
        <v>332</v>
      </c>
      <c r="I1760" t="s">
        <v>359</v>
      </c>
      <c r="J1760" t="s">
        <v>317</v>
      </c>
      <c r="K1760">
        <v>8</v>
      </c>
      <c r="L1760" s="52">
        <v>0.1066699996590614</v>
      </c>
      <c r="M1760" s="52">
        <v>0.1081100031733513</v>
      </c>
      <c r="N1760">
        <v>58</v>
      </c>
      <c r="O1760" s="52">
        <v>0.1098499968647957</v>
      </c>
      <c r="P1760" s="52">
        <v>0.1113199964165688</v>
      </c>
      <c r="Q1760">
        <v>1215</v>
      </c>
      <c r="R1760" s="52">
        <v>0.1139699965715408</v>
      </c>
      <c r="S1760" s="52">
        <v>0.1163199990987778</v>
      </c>
    </row>
    <row r="1761" spans="1:19">
      <c r="A1761" t="s">
        <v>28</v>
      </c>
      <c r="B1761" t="s">
        <v>412</v>
      </c>
      <c r="C1761" t="s">
        <v>440</v>
      </c>
      <c r="D1761" t="s">
        <v>330</v>
      </c>
      <c r="E1761" t="s">
        <v>93</v>
      </c>
      <c r="F1761" t="s">
        <v>94</v>
      </c>
      <c r="G1761">
        <v>18</v>
      </c>
      <c r="H1761" t="s">
        <v>332</v>
      </c>
      <c r="I1761" t="s">
        <v>359</v>
      </c>
      <c r="J1761" t="s">
        <v>270</v>
      </c>
      <c r="K1761">
        <v>1</v>
      </c>
      <c r="L1761" s="52">
        <v>1.3330000452697281E-2</v>
      </c>
      <c r="N1761">
        <v>7</v>
      </c>
      <c r="O1761" s="52">
        <v>1.326000038534403E-2</v>
      </c>
      <c r="Q1761">
        <v>216</v>
      </c>
      <c r="R1761" s="52">
        <v>2.0260000601410869E-2</v>
      </c>
    </row>
    <row r="1762" spans="1:19">
      <c r="A1762" t="s">
        <v>28</v>
      </c>
      <c r="B1762" t="s">
        <v>412</v>
      </c>
      <c r="C1762" t="s">
        <v>440</v>
      </c>
      <c r="D1762" t="s">
        <v>330</v>
      </c>
      <c r="E1762" t="s">
        <v>93</v>
      </c>
      <c r="F1762" t="s">
        <v>94</v>
      </c>
      <c r="G1762">
        <v>18</v>
      </c>
      <c r="H1762" t="s">
        <v>332</v>
      </c>
      <c r="I1762" t="s">
        <v>325</v>
      </c>
      <c r="J1762" t="s">
        <v>302</v>
      </c>
      <c r="K1762">
        <v>26</v>
      </c>
      <c r="L1762" s="52">
        <v>0.346670001745224</v>
      </c>
      <c r="N1762">
        <v>185</v>
      </c>
      <c r="O1762" s="52">
        <v>0.35038000345230103</v>
      </c>
      <c r="Q1762">
        <v>3494</v>
      </c>
      <c r="R1762" s="52">
        <v>0.32774001359939581</v>
      </c>
    </row>
    <row r="1763" spans="1:19">
      <c r="A1763" t="s">
        <v>28</v>
      </c>
      <c r="B1763" t="s">
        <v>412</v>
      </c>
      <c r="C1763" t="s">
        <v>440</v>
      </c>
      <c r="D1763" t="s">
        <v>330</v>
      </c>
      <c r="E1763" t="s">
        <v>93</v>
      </c>
      <c r="F1763" t="s">
        <v>94</v>
      </c>
      <c r="G1763">
        <v>18</v>
      </c>
      <c r="H1763" t="s">
        <v>332</v>
      </c>
      <c r="I1763" t="s">
        <v>325</v>
      </c>
      <c r="J1763" t="s">
        <v>303</v>
      </c>
      <c r="K1763">
        <v>28</v>
      </c>
      <c r="L1763" s="52">
        <v>0.37332999706268311</v>
      </c>
      <c r="N1763">
        <v>162</v>
      </c>
      <c r="O1763" s="52">
        <v>0.30682000517845148</v>
      </c>
      <c r="Q1763">
        <v>3387</v>
      </c>
      <c r="R1763" s="52">
        <v>0.31769999861717219</v>
      </c>
    </row>
    <row r="1764" spans="1:19">
      <c r="A1764" t="s">
        <v>28</v>
      </c>
      <c r="B1764" t="s">
        <v>412</v>
      </c>
      <c r="C1764" t="s">
        <v>440</v>
      </c>
      <c r="D1764" t="s">
        <v>330</v>
      </c>
      <c r="E1764" t="s">
        <v>93</v>
      </c>
      <c r="F1764" t="s">
        <v>94</v>
      </c>
      <c r="G1764">
        <v>18</v>
      </c>
      <c r="H1764" t="s">
        <v>332</v>
      </c>
      <c r="I1764" t="s">
        <v>325</v>
      </c>
      <c r="J1764" t="s">
        <v>304</v>
      </c>
      <c r="K1764">
        <v>21</v>
      </c>
      <c r="L1764" s="52">
        <v>0.2800000011920929</v>
      </c>
      <c r="N1764">
        <v>181</v>
      </c>
      <c r="O1764" s="52">
        <v>0.34279999136924738</v>
      </c>
      <c r="Q1764">
        <v>3780</v>
      </c>
      <c r="R1764" s="52">
        <v>0.35455998778343201</v>
      </c>
    </row>
    <row r="1765" spans="1:19">
      <c r="A1765" t="s">
        <v>28</v>
      </c>
      <c r="B1765" t="s">
        <v>412</v>
      </c>
      <c r="C1765" t="s">
        <v>440</v>
      </c>
      <c r="D1765" t="s">
        <v>330</v>
      </c>
      <c r="E1765" t="s">
        <v>93</v>
      </c>
      <c r="F1765" t="s">
        <v>94</v>
      </c>
      <c r="G1765">
        <v>18</v>
      </c>
      <c r="H1765" t="s">
        <v>332</v>
      </c>
      <c r="I1765" t="s">
        <v>349</v>
      </c>
      <c r="J1765" t="s">
        <v>350</v>
      </c>
      <c r="K1765">
        <v>2</v>
      </c>
      <c r="L1765" s="52">
        <v>2.6669999584555629E-2</v>
      </c>
      <c r="M1765" s="52">
        <v>2.857000008225441E-2</v>
      </c>
      <c r="N1765">
        <v>29</v>
      </c>
      <c r="O1765" s="52">
        <v>5.4919999092817313E-2</v>
      </c>
      <c r="P1765" s="52">
        <v>5.7089999318122857E-2</v>
      </c>
      <c r="Q1765">
        <v>745</v>
      </c>
      <c r="R1765" s="52">
        <v>6.9880001246929169E-2</v>
      </c>
      <c r="S1765" s="52">
        <v>8.060000091791153E-2</v>
      </c>
    </row>
    <row r="1766" spans="1:19">
      <c r="A1766" t="s">
        <v>28</v>
      </c>
      <c r="B1766" t="s">
        <v>412</v>
      </c>
      <c r="C1766" t="s">
        <v>440</v>
      </c>
      <c r="D1766" t="s">
        <v>330</v>
      </c>
      <c r="E1766" t="s">
        <v>93</v>
      </c>
      <c r="F1766" t="s">
        <v>94</v>
      </c>
      <c r="G1766">
        <v>18</v>
      </c>
      <c r="H1766" t="s">
        <v>332</v>
      </c>
      <c r="I1766" t="s">
        <v>349</v>
      </c>
      <c r="J1766" t="s">
        <v>351</v>
      </c>
      <c r="K1766">
        <v>44</v>
      </c>
      <c r="L1766" s="52">
        <v>0.58666998147964478</v>
      </c>
      <c r="M1766" s="52">
        <v>0.62857002019882202</v>
      </c>
      <c r="N1766">
        <v>309</v>
      </c>
      <c r="O1766" s="52">
        <v>0.58522999286651611</v>
      </c>
      <c r="P1766" s="52">
        <v>0.60826998949050903</v>
      </c>
      <c r="Q1766">
        <v>5882</v>
      </c>
      <c r="R1766" s="52">
        <v>0.55172997713088989</v>
      </c>
      <c r="S1766" s="52">
        <v>0.63637000322341919</v>
      </c>
    </row>
    <row r="1767" spans="1:19">
      <c r="A1767" t="s">
        <v>28</v>
      </c>
      <c r="B1767" t="s">
        <v>412</v>
      </c>
      <c r="C1767" t="s">
        <v>440</v>
      </c>
      <c r="D1767" t="s">
        <v>330</v>
      </c>
      <c r="E1767" t="s">
        <v>93</v>
      </c>
      <c r="F1767" t="s">
        <v>94</v>
      </c>
      <c r="G1767">
        <v>18</v>
      </c>
      <c r="H1767" t="s">
        <v>332</v>
      </c>
      <c r="I1767" t="s">
        <v>349</v>
      </c>
      <c r="J1767" t="s">
        <v>352</v>
      </c>
      <c r="K1767">
        <v>0</v>
      </c>
      <c r="L1767" s="52">
        <v>0</v>
      </c>
      <c r="M1767" s="52">
        <v>0</v>
      </c>
      <c r="N1767">
        <v>0</v>
      </c>
      <c r="O1767" s="52">
        <v>0</v>
      </c>
      <c r="P1767" s="52">
        <v>0</v>
      </c>
      <c r="Q1767">
        <v>19</v>
      </c>
      <c r="R1767" s="52">
        <v>1.780000049620867E-3</v>
      </c>
      <c r="S1767" s="52">
        <v>2.0600000862032179E-3</v>
      </c>
    </row>
    <row r="1768" spans="1:19">
      <c r="A1768" t="s">
        <v>28</v>
      </c>
      <c r="B1768" t="s">
        <v>412</v>
      </c>
      <c r="C1768" t="s">
        <v>440</v>
      </c>
      <c r="D1768" t="s">
        <v>330</v>
      </c>
      <c r="E1768" t="s">
        <v>93</v>
      </c>
      <c r="F1768" t="s">
        <v>94</v>
      </c>
      <c r="G1768">
        <v>18</v>
      </c>
      <c r="H1768" t="s">
        <v>332</v>
      </c>
      <c r="I1768" t="s">
        <v>349</v>
      </c>
      <c r="J1768" t="s">
        <v>353</v>
      </c>
      <c r="K1768">
        <v>24</v>
      </c>
      <c r="L1768" s="52">
        <v>0.31999999284744263</v>
      </c>
      <c r="M1768" s="52">
        <v>0.34286001324653631</v>
      </c>
      <c r="N1768">
        <v>170</v>
      </c>
      <c r="O1768" s="52">
        <v>0.32196998596191412</v>
      </c>
      <c r="P1768" s="52">
        <v>0.33465000987052917</v>
      </c>
      <c r="Q1768">
        <v>2597</v>
      </c>
      <c r="R1768" s="52">
        <v>0.24359999597072601</v>
      </c>
      <c r="S1768" s="52">
        <v>0.2809700071811676</v>
      </c>
    </row>
    <row r="1769" spans="1:19">
      <c r="A1769" t="s">
        <v>28</v>
      </c>
      <c r="B1769" t="s">
        <v>412</v>
      </c>
      <c r="C1769" t="s">
        <v>440</v>
      </c>
      <c r="D1769" t="s">
        <v>330</v>
      </c>
      <c r="E1769" t="s">
        <v>93</v>
      </c>
      <c r="F1769" t="s">
        <v>94</v>
      </c>
      <c r="G1769">
        <v>18</v>
      </c>
      <c r="H1769" t="s">
        <v>332</v>
      </c>
      <c r="I1769" t="s">
        <v>349</v>
      </c>
      <c r="J1769" t="s">
        <v>355</v>
      </c>
      <c r="K1769">
        <v>5</v>
      </c>
      <c r="L1769" s="52">
        <v>6.6670000553131104E-2</v>
      </c>
      <c r="N1769">
        <v>20</v>
      </c>
      <c r="O1769" s="52">
        <v>3.7879999727010727E-2</v>
      </c>
      <c r="Q1769">
        <v>1418</v>
      </c>
      <c r="R1769" s="52">
        <v>0.13300999999046331</v>
      </c>
    </row>
    <row r="1770" spans="1:19">
      <c r="A1770" t="s">
        <v>28</v>
      </c>
      <c r="B1770" t="s">
        <v>412</v>
      </c>
      <c r="C1770" t="s">
        <v>440</v>
      </c>
      <c r="D1770" t="s">
        <v>330</v>
      </c>
      <c r="E1770" t="s">
        <v>93</v>
      </c>
      <c r="F1770" t="s">
        <v>94</v>
      </c>
      <c r="G1770">
        <v>18</v>
      </c>
      <c r="H1770" t="s">
        <v>332</v>
      </c>
      <c r="I1770" t="s">
        <v>734</v>
      </c>
      <c r="J1770" t="s">
        <v>299</v>
      </c>
      <c r="K1770">
        <v>2</v>
      </c>
      <c r="L1770" s="52">
        <v>2.6669999584555629E-2</v>
      </c>
      <c r="M1770" s="52">
        <v>2.8990000486373901E-2</v>
      </c>
      <c r="N1770">
        <v>5</v>
      </c>
      <c r="O1770" s="52">
        <v>9.4699999317526817E-3</v>
      </c>
      <c r="P1770" s="52">
        <v>1.066000014543533E-2</v>
      </c>
      <c r="Q1770">
        <v>463</v>
      </c>
      <c r="R1770" s="52">
        <v>4.343000054359436E-2</v>
      </c>
      <c r="S1770" s="52">
        <v>4.6239998191595078E-2</v>
      </c>
    </row>
    <row r="1771" spans="1:19">
      <c r="A1771" t="s">
        <v>28</v>
      </c>
      <c r="B1771" t="s">
        <v>412</v>
      </c>
      <c r="C1771" t="s">
        <v>440</v>
      </c>
      <c r="D1771" t="s">
        <v>330</v>
      </c>
      <c r="E1771" t="s">
        <v>93</v>
      </c>
      <c r="F1771" t="s">
        <v>94</v>
      </c>
      <c r="G1771">
        <v>18</v>
      </c>
      <c r="H1771" t="s">
        <v>332</v>
      </c>
      <c r="I1771" t="s">
        <v>734</v>
      </c>
      <c r="J1771" t="s">
        <v>300</v>
      </c>
      <c r="K1771">
        <v>2</v>
      </c>
      <c r="L1771" s="52">
        <v>2.6669999584555629E-2</v>
      </c>
      <c r="M1771" s="52">
        <v>2.8990000486373901E-2</v>
      </c>
      <c r="N1771">
        <v>2</v>
      </c>
      <c r="O1771" s="52">
        <v>3.789999987930059E-3</v>
      </c>
      <c r="P1771" s="52">
        <v>4.2599998414516449E-3</v>
      </c>
      <c r="Q1771">
        <v>331</v>
      </c>
      <c r="R1771" s="52">
        <v>3.1050000339746479E-2</v>
      </c>
      <c r="S1771" s="52">
        <v>3.3059999346733093E-2</v>
      </c>
    </row>
    <row r="1772" spans="1:19">
      <c r="A1772" t="s">
        <v>28</v>
      </c>
      <c r="B1772" t="s">
        <v>412</v>
      </c>
      <c r="C1772" t="s">
        <v>440</v>
      </c>
      <c r="D1772" t="s">
        <v>330</v>
      </c>
      <c r="E1772" t="s">
        <v>93</v>
      </c>
      <c r="F1772" t="s">
        <v>94</v>
      </c>
      <c r="G1772">
        <v>18</v>
      </c>
      <c r="H1772" t="s">
        <v>332</v>
      </c>
      <c r="I1772" t="s">
        <v>734</v>
      </c>
      <c r="J1772" t="s">
        <v>269</v>
      </c>
      <c r="K1772">
        <v>0</v>
      </c>
      <c r="L1772" s="52">
        <v>0</v>
      </c>
      <c r="M1772" s="52">
        <v>0</v>
      </c>
      <c r="N1772">
        <v>2</v>
      </c>
      <c r="O1772" s="52">
        <v>3.789999987930059E-3</v>
      </c>
      <c r="P1772" s="52">
        <v>4.2599998414516449E-3</v>
      </c>
      <c r="Q1772">
        <v>91</v>
      </c>
      <c r="R1772" s="52">
        <v>8.5399998351931572E-3</v>
      </c>
      <c r="S1772" s="52">
        <v>9.089999832212925E-3</v>
      </c>
    </row>
    <row r="1773" spans="1:19">
      <c r="A1773" t="s">
        <v>28</v>
      </c>
      <c r="B1773" t="s">
        <v>412</v>
      </c>
      <c r="C1773" t="s">
        <v>440</v>
      </c>
      <c r="D1773" t="s">
        <v>330</v>
      </c>
      <c r="E1773" t="s">
        <v>93</v>
      </c>
      <c r="F1773" t="s">
        <v>94</v>
      </c>
      <c r="G1773">
        <v>18</v>
      </c>
      <c r="H1773" t="s">
        <v>332</v>
      </c>
      <c r="I1773" t="s">
        <v>734</v>
      </c>
      <c r="J1773" t="s">
        <v>301</v>
      </c>
      <c r="K1773">
        <v>6</v>
      </c>
      <c r="L1773" s="52">
        <v>7.9999998211860657E-2</v>
      </c>
      <c r="M1773" s="52">
        <v>8.6960002779960632E-2</v>
      </c>
      <c r="N1773">
        <v>8</v>
      </c>
      <c r="O1773" s="52">
        <v>1.515000034123659E-2</v>
      </c>
      <c r="P1773" s="52">
        <v>1.7060000449419022E-2</v>
      </c>
      <c r="Q1773">
        <v>215</v>
      </c>
      <c r="R1773" s="52">
        <v>2.0169999450445179E-2</v>
      </c>
      <c r="S1773" s="52">
        <v>2.1469999104738239E-2</v>
      </c>
    </row>
    <row r="1774" spans="1:19">
      <c r="A1774" t="s">
        <v>28</v>
      </c>
      <c r="B1774" t="s">
        <v>412</v>
      </c>
      <c r="C1774" t="s">
        <v>440</v>
      </c>
      <c r="D1774" t="s">
        <v>330</v>
      </c>
      <c r="E1774" t="s">
        <v>93</v>
      </c>
      <c r="F1774" t="s">
        <v>94</v>
      </c>
      <c r="G1774">
        <v>18</v>
      </c>
      <c r="H1774" t="s">
        <v>332</v>
      </c>
      <c r="I1774" t="s">
        <v>734</v>
      </c>
      <c r="J1774" t="s">
        <v>270</v>
      </c>
      <c r="K1774">
        <v>6</v>
      </c>
      <c r="L1774" s="52">
        <v>7.9999998211860657E-2</v>
      </c>
      <c r="N1774">
        <v>59</v>
      </c>
      <c r="O1774" s="52">
        <v>0.1117400005459785</v>
      </c>
      <c r="Q1774">
        <v>648</v>
      </c>
      <c r="R1774" s="52">
        <v>6.0779999941587448E-2</v>
      </c>
    </row>
    <row r="1775" spans="1:19">
      <c r="A1775" t="s">
        <v>28</v>
      </c>
      <c r="B1775" t="s">
        <v>412</v>
      </c>
      <c r="C1775" t="s">
        <v>440</v>
      </c>
      <c r="D1775" t="s">
        <v>330</v>
      </c>
      <c r="E1775" t="s">
        <v>93</v>
      </c>
      <c r="F1775" t="s">
        <v>94</v>
      </c>
      <c r="G1775">
        <v>18</v>
      </c>
      <c r="H1775" t="s">
        <v>332</v>
      </c>
      <c r="I1775" t="s">
        <v>734</v>
      </c>
      <c r="J1775" t="s">
        <v>268</v>
      </c>
      <c r="K1775">
        <v>59</v>
      </c>
      <c r="L1775" s="52">
        <v>0.7866700291633606</v>
      </c>
      <c r="M1775" s="52">
        <v>0.85506999492645264</v>
      </c>
      <c r="N1775">
        <v>452</v>
      </c>
      <c r="O1775" s="52">
        <v>0.85606002807617188</v>
      </c>
      <c r="P1775" s="52">
        <v>0.96375000476837158</v>
      </c>
      <c r="Q1775">
        <v>8913</v>
      </c>
      <c r="R1775" s="52">
        <v>0.83604001998901367</v>
      </c>
      <c r="S1775" s="52">
        <v>0.89013999700546265</v>
      </c>
    </row>
    <row r="1776" spans="1:19">
      <c r="A1776" t="s">
        <v>28</v>
      </c>
      <c r="B1776" t="s">
        <v>412</v>
      </c>
      <c r="C1776" t="s">
        <v>440</v>
      </c>
      <c r="D1776" t="s">
        <v>330</v>
      </c>
      <c r="E1776" t="s">
        <v>93</v>
      </c>
      <c r="F1776" t="s">
        <v>94</v>
      </c>
      <c r="G1776">
        <v>18</v>
      </c>
      <c r="H1776" t="s">
        <v>332</v>
      </c>
      <c r="I1776" t="s">
        <v>735</v>
      </c>
      <c r="J1776" t="s">
        <v>270</v>
      </c>
      <c r="K1776">
        <v>75</v>
      </c>
      <c r="L1776" s="52">
        <v>1</v>
      </c>
      <c r="N1776">
        <v>528</v>
      </c>
      <c r="O1776" s="52">
        <v>1</v>
      </c>
      <c r="Q1776">
        <v>10661</v>
      </c>
      <c r="R1776" s="52">
        <v>1</v>
      </c>
    </row>
    <row r="1777" spans="1:19">
      <c r="A1777" t="s">
        <v>28</v>
      </c>
      <c r="B1777" t="s">
        <v>412</v>
      </c>
      <c r="C1777" t="s">
        <v>440</v>
      </c>
      <c r="D1777" t="s">
        <v>330</v>
      </c>
      <c r="E1777" t="s">
        <v>93</v>
      </c>
      <c r="F1777" t="s">
        <v>94</v>
      </c>
      <c r="G1777">
        <v>18</v>
      </c>
      <c r="H1777" t="s">
        <v>332</v>
      </c>
      <c r="I1777" t="s">
        <v>319</v>
      </c>
      <c r="J1777" t="s">
        <v>324</v>
      </c>
      <c r="K1777">
        <v>5</v>
      </c>
      <c r="L1777" s="52">
        <v>6.6670000553131104E-2</v>
      </c>
      <c r="N1777">
        <v>20</v>
      </c>
      <c r="O1777" s="52">
        <v>3.7879999727010727E-2</v>
      </c>
      <c r="Q1777">
        <v>1418</v>
      </c>
      <c r="R1777" s="52">
        <v>0.13300999999046331</v>
      </c>
    </row>
    <row r="1778" spans="1:19">
      <c r="A1778" t="s">
        <v>28</v>
      </c>
      <c r="B1778" t="s">
        <v>412</v>
      </c>
      <c r="C1778" t="s">
        <v>440</v>
      </c>
      <c r="D1778" t="s">
        <v>330</v>
      </c>
      <c r="E1778" t="s">
        <v>93</v>
      </c>
      <c r="F1778" t="s">
        <v>94</v>
      </c>
      <c r="G1778">
        <v>18</v>
      </c>
      <c r="H1778" t="s">
        <v>332</v>
      </c>
      <c r="I1778" t="s">
        <v>319</v>
      </c>
      <c r="J1778" t="s">
        <v>320</v>
      </c>
      <c r="K1778">
        <v>0</v>
      </c>
      <c r="L1778" s="52">
        <v>0</v>
      </c>
      <c r="M1778" s="52">
        <v>0</v>
      </c>
      <c r="N1778">
        <v>0</v>
      </c>
      <c r="O1778" s="52">
        <v>0</v>
      </c>
      <c r="P1778" s="52">
        <v>0</v>
      </c>
      <c r="Q1778">
        <v>19</v>
      </c>
      <c r="R1778" s="52">
        <v>1.780000049620867E-3</v>
      </c>
      <c r="S1778" s="52">
        <v>2.0600000862032179E-3</v>
      </c>
    </row>
    <row r="1779" spans="1:19">
      <c r="A1779" t="s">
        <v>28</v>
      </c>
      <c r="B1779" t="s">
        <v>412</v>
      </c>
      <c r="C1779" t="s">
        <v>440</v>
      </c>
      <c r="D1779" t="s">
        <v>330</v>
      </c>
      <c r="E1779" t="s">
        <v>93</v>
      </c>
      <c r="F1779" t="s">
        <v>94</v>
      </c>
      <c r="G1779">
        <v>18</v>
      </c>
      <c r="H1779" t="s">
        <v>332</v>
      </c>
      <c r="I1779" t="s">
        <v>319</v>
      </c>
      <c r="J1779" t="s">
        <v>321</v>
      </c>
      <c r="K1779">
        <v>6</v>
      </c>
      <c r="L1779" s="52">
        <v>7.9999998211860657E-2</v>
      </c>
      <c r="M1779" s="52">
        <v>8.5709996521472931E-2</v>
      </c>
      <c r="N1779">
        <v>27</v>
      </c>
      <c r="O1779" s="52">
        <v>5.1139999181032181E-2</v>
      </c>
      <c r="P1779" s="52">
        <v>5.3149998188018799E-2</v>
      </c>
      <c r="Q1779">
        <v>380</v>
      </c>
      <c r="R1779" s="52">
        <v>3.564000129699707E-2</v>
      </c>
      <c r="S1779" s="52">
        <v>4.1110001504421227E-2</v>
      </c>
    </row>
    <row r="1780" spans="1:19">
      <c r="A1780" t="s">
        <v>28</v>
      </c>
      <c r="B1780" t="s">
        <v>412</v>
      </c>
      <c r="C1780" t="s">
        <v>440</v>
      </c>
      <c r="D1780" t="s">
        <v>330</v>
      </c>
      <c r="E1780" t="s">
        <v>93</v>
      </c>
      <c r="F1780" t="s">
        <v>94</v>
      </c>
      <c r="G1780">
        <v>18</v>
      </c>
      <c r="H1780" t="s">
        <v>332</v>
      </c>
      <c r="I1780" t="s">
        <v>319</v>
      </c>
      <c r="J1780" t="s">
        <v>322</v>
      </c>
      <c r="K1780">
        <v>16</v>
      </c>
      <c r="L1780" s="52">
        <v>0.21333000063896179</v>
      </c>
      <c r="M1780" s="52">
        <v>0.22856999933719641</v>
      </c>
      <c r="N1780">
        <v>114</v>
      </c>
      <c r="O1780" s="52">
        <v>0.2159100025892258</v>
      </c>
      <c r="P1780" s="52">
        <v>0.22440999746322629</v>
      </c>
      <c r="Q1780">
        <v>1643</v>
      </c>
      <c r="R1780" s="52">
        <v>0.15410999953746801</v>
      </c>
      <c r="S1780" s="52">
        <v>0.17776000499725339</v>
      </c>
    </row>
    <row r="1781" spans="1:19">
      <c r="A1781" t="s">
        <v>28</v>
      </c>
      <c r="B1781" t="s">
        <v>412</v>
      </c>
      <c r="C1781" t="s">
        <v>440</v>
      </c>
      <c r="D1781" t="s">
        <v>330</v>
      </c>
      <c r="E1781" t="s">
        <v>93</v>
      </c>
      <c r="F1781" t="s">
        <v>94</v>
      </c>
      <c r="G1781">
        <v>18</v>
      </c>
      <c r="H1781" t="s">
        <v>332</v>
      </c>
      <c r="I1781" t="s">
        <v>319</v>
      </c>
      <c r="J1781" t="s">
        <v>323</v>
      </c>
      <c r="K1781">
        <v>2</v>
      </c>
      <c r="L1781" s="52">
        <v>2.6669999584555629E-2</v>
      </c>
      <c r="M1781" s="52">
        <v>2.857000008225441E-2</v>
      </c>
      <c r="N1781">
        <v>58</v>
      </c>
      <c r="O1781" s="52">
        <v>0.1098499968647957</v>
      </c>
      <c r="P1781" s="52">
        <v>0.1141699999570847</v>
      </c>
      <c r="Q1781">
        <v>1319</v>
      </c>
      <c r="R1781" s="52">
        <v>0.1237199977040291</v>
      </c>
      <c r="S1781" s="52">
        <v>0.14270000159740451</v>
      </c>
    </row>
    <row r="1782" spans="1:19">
      <c r="A1782" t="s">
        <v>28</v>
      </c>
      <c r="B1782" t="s">
        <v>412</v>
      </c>
      <c r="C1782" t="s">
        <v>440</v>
      </c>
      <c r="D1782" t="s">
        <v>330</v>
      </c>
      <c r="E1782" t="s">
        <v>93</v>
      </c>
      <c r="F1782" s="1" t="s">
        <v>94</v>
      </c>
      <c r="G1782" s="1">
        <v>18</v>
      </c>
      <c r="H1782" s="1" t="s">
        <v>332</v>
      </c>
      <c r="I1782" t="s">
        <v>319</v>
      </c>
      <c r="J1782" t="s">
        <v>354</v>
      </c>
      <c r="K1782">
        <v>46</v>
      </c>
      <c r="L1782" s="52">
        <v>0.61333000659942627</v>
      </c>
      <c r="M1782" s="52">
        <v>0.65714001655578613</v>
      </c>
      <c r="N1782">
        <v>309</v>
      </c>
      <c r="O1782" s="52">
        <v>0.58522999286651611</v>
      </c>
      <c r="P1782" s="52">
        <v>0.60826998949050903</v>
      </c>
      <c r="Q1782">
        <v>5882</v>
      </c>
      <c r="R1782" s="52">
        <v>0.55172997713088989</v>
      </c>
      <c r="S1782" s="52">
        <v>0.63637000322341919</v>
      </c>
    </row>
    <row r="1783" spans="1:19">
      <c r="A1783" t="s">
        <v>28</v>
      </c>
      <c r="B1783" t="s">
        <v>412</v>
      </c>
      <c r="C1783" t="s">
        <v>440</v>
      </c>
      <c r="D1783" t="s">
        <v>330</v>
      </c>
      <c r="E1783" t="s">
        <v>93</v>
      </c>
      <c r="F1783" t="s">
        <v>94</v>
      </c>
      <c r="G1783">
        <v>18</v>
      </c>
      <c r="H1783" t="s">
        <v>332</v>
      </c>
      <c r="I1783" t="s">
        <v>360</v>
      </c>
      <c r="J1783" t="s">
        <v>361</v>
      </c>
      <c r="K1783">
        <v>5</v>
      </c>
      <c r="L1783" s="52">
        <v>6.6670000553131104E-2</v>
      </c>
      <c r="N1783">
        <v>20</v>
      </c>
      <c r="O1783" s="52">
        <v>3.7879999727010727E-2</v>
      </c>
      <c r="Q1783">
        <v>1418</v>
      </c>
      <c r="R1783" s="52">
        <v>0.13300999999046331</v>
      </c>
    </row>
    <row r="1784" spans="1:19">
      <c r="A1784" t="s">
        <v>28</v>
      </c>
      <c r="B1784" t="s">
        <v>412</v>
      </c>
      <c r="C1784" t="s">
        <v>440</v>
      </c>
      <c r="D1784" t="s">
        <v>330</v>
      </c>
      <c r="E1784" t="s">
        <v>93</v>
      </c>
      <c r="F1784" t="s">
        <v>94</v>
      </c>
      <c r="G1784">
        <v>18</v>
      </c>
      <c r="H1784" t="s">
        <v>332</v>
      </c>
      <c r="I1784" t="s">
        <v>360</v>
      </c>
      <c r="J1784" t="s">
        <v>362</v>
      </c>
      <c r="K1784">
        <v>26</v>
      </c>
      <c r="L1784" s="52">
        <v>0.346670001745224</v>
      </c>
      <c r="M1784" s="52">
        <v>0.37143000960350042</v>
      </c>
      <c r="N1784">
        <v>199</v>
      </c>
      <c r="O1784" s="52">
        <v>0.37689000368118292</v>
      </c>
      <c r="P1784" s="52">
        <v>0.39173001050949102</v>
      </c>
      <c r="Q1784">
        <v>3361</v>
      </c>
      <c r="R1784" s="52">
        <v>0.31525999307632452</v>
      </c>
      <c r="S1784" s="52">
        <v>0.36362999677658081</v>
      </c>
    </row>
    <row r="1785" spans="1:19">
      <c r="A1785" t="s">
        <v>28</v>
      </c>
      <c r="B1785" t="s">
        <v>412</v>
      </c>
      <c r="C1785" t="s">
        <v>440</v>
      </c>
      <c r="D1785" t="s">
        <v>330</v>
      </c>
      <c r="E1785" t="s">
        <v>93</v>
      </c>
      <c r="F1785" t="s">
        <v>94</v>
      </c>
      <c r="G1785">
        <v>18</v>
      </c>
      <c r="H1785" t="s">
        <v>332</v>
      </c>
      <c r="I1785" t="s">
        <v>360</v>
      </c>
      <c r="J1785" t="s">
        <v>354</v>
      </c>
      <c r="K1785">
        <v>44</v>
      </c>
      <c r="L1785" s="52">
        <v>0.58666998147964478</v>
      </c>
      <c r="M1785" s="52">
        <v>0.62857002019882202</v>
      </c>
      <c r="N1785">
        <v>309</v>
      </c>
      <c r="O1785" s="52">
        <v>0.58522999286651611</v>
      </c>
      <c r="P1785" s="52">
        <v>0.60826998949050903</v>
      </c>
      <c r="Q1785">
        <v>5882</v>
      </c>
      <c r="R1785" s="52">
        <v>0.55172997713088989</v>
      </c>
      <c r="S1785" s="52">
        <v>0.63637000322341919</v>
      </c>
    </row>
    <row r="1786" spans="1:19">
      <c r="A1786" t="s">
        <v>28</v>
      </c>
      <c r="B1786" t="s">
        <v>412</v>
      </c>
      <c r="C1786" t="s">
        <v>440</v>
      </c>
      <c r="D1786" t="s">
        <v>330</v>
      </c>
      <c r="E1786" t="s">
        <v>93</v>
      </c>
      <c r="F1786" t="s">
        <v>94</v>
      </c>
      <c r="G1786">
        <v>18</v>
      </c>
      <c r="H1786" t="s">
        <v>332</v>
      </c>
      <c r="I1786" t="s">
        <v>736</v>
      </c>
      <c r="J1786" t="s">
        <v>363</v>
      </c>
      <c r="K1786">
        <v>22</v>
      </c>
      <c r="L1786" s="52">
        <v>0.29333001375198359</v>
      </c>
      <c r="N1786">
        <v>148</v>
      </c>
      <c r="O1786" s="52">
        <v>0.28029999136924738</v>
      </c>
      <c r="Q1786">
        <v>4131</v>
      </c>
      <c r="R1786" s="52">
        <v>0.38749000430107122</v>
      </c>
    </row>
    <row r="1787" spans="1:19">
      <c r="A1787" t="s">
        <v>28</v>
      </c>
      <c r="B1787" t="s">
        <v>412</v>
      </c>
      <c r="C1787" t="s">
        <v>440</v>
      </c>
      <c r="D1787" t="s">
        <v>330</v>
      </c>
      <c r="E1787" t="s">
        <v>93</v>
      </c>
      <c r="F1787" t="s">
        <v>94</v>
      </c>
      <c r="G1787">
        <v>18</v>
      </c>
      <c r="H1787" t="s">
        <v>332</v>
      </c>
      <c r="I1787" t="s">
        <v>736</v>
      </c>
      <c r="J1787" t="s">
        <v>364</v>
      </c>
      <c r="K1787">
        <v>37</v>
      </c>
      <c r="L1787" s="52">
        <v>0.49333000183105469</v>
      </c>
      <c r="M1787" s="52">
        <v>0.69810998439788818</v>
      </c>
      <c r="N1787">
        <v>246</v>
      </c>
      <c r="O1787" s="52">
        <v>0.46590998768806458</v>
      </c>
      <c r="P1787" s="52">
        <v>0.64736998081207275</v>
      </c>
      <c r="Q1787">
        <v>4189</v>
      </c>
      <c r="R1787" s="52">
        <v>0.39293000102043152</v>
      </c>
      <c r="S1787" s="52">
        <v>0.64149999618530273</v>
      </c>
    </row>
    <row r="1788" spans="1:19">
      <c r="A1788" t="s">
        <v>28</v>
      </c>
      <c r="B1788" t="s">
        <v>412</v>
      </c>
      <c r="C1788" t="s">
        <v>440</v>
      </c>
      <c r="D1788" t="s">
        <v>330</v>
      </c>
      <c r="E1788" t="s">
        <v>93</v>
      </c>
      <c r="F1788" t="s">
        <v>94</v>
      </c>
      <c r="G1788">
        <v>18</v>
      </c>
      <c r="H1788" t="s">
        <v>332</v>
      </c>
      <c r="I1788" t="s">
        <v>736</v>
      </c>
      <c r="J1788" t="s">
        <v>365</v>
      </c>
      <c r="K1788">
        <v>12</v>
      </c>
      <c r="L1788" s="52">
        <v>0.15999999642372131</v>
      </c>
      <c r="M1788" s="52">
        <v>0.22642000019550321</v>
      </c>
      <c r="N1788">
        <v>78</v>
      </c>
      <c r="O1788" s="52">
        <v>0.14772999286651611</v>
      </c>
      <c r="P1788" s="52">
        <v>0.20525999367237091</v>
      </c>
      <c r="Q1788">
        <v>1316</v>
      </c>
      <c r="R1788" s="52">
        <v>0.1234399974346161</v>
      </c>
      <c r="S1788" s="52">
        <v>0.20152999460697171</v>
      </c>
    </row>
    <row r="1789" spans="1:19">
      <c r="A1789" t="s">
        <v>28</v>
      </c>
      <c r="B1789" t="s">
        <v>412</v>
      </c>
      <c r="C1789" t="s">
        <v>440</v>
      </c>
      <c r="D1789" t="s">
        <v>330</v>
      </c>
      <c r="E1789" t="s">
        <v>93</v>
      </c>
      <c r="F1789" t="s">
        <v>94</v>
      </c>
      <c r="G1789">
        <v>18</v>
      </c>
      <c r="H1789" t="s">
        <v>332</v>
      </c>
      <c r="I1789" t="s">
        <v>736</v>
      </c>
      <c r="J1789" t="s">
        <v>366</v>
      </c>
      <c r="K1789">
        <v>2</v>
      </c>
      <c r="L1789" s="52">
        <v>2.6669999584555629E-2</v>
      </c>
      <c r="M1789" s="52">
        <v>3.773999959230423E-2</v>
      </c>
      <c r="N1789">
        <v>34</v>
      </c>
      <c r="O1789" s="52">
        <v>6.4390003681182861E-2</v>
      </c>
      <c r="P1789" s="52">
        <v>8.9469999074935913E-2</v>
      </c>
      <c r="Q1789">
        <v>566</v>
      </c>
      <c r="R1789" s="52">
        <v>5.3089998662471771E-2</v>
      </c>
      <c r="S1789" s="52">
        <v>8.6680002510547638E-2</v>
      </c>
    </row>
    <row r="1790" spans="1:19">
      <c r="A1790" t="s">
        <v>28</v>
      </c>
      <c r="B1790" t="s">
        <v>412</v>
      </c>
      <c r="C1790" t="s">
        <v>440</v>
      </c>
      <c r="D1790" t="s">
        <v>330</v>
      </c>
      <c r="E1790" t="s">
        <v>93</v>
      </c>
      <c r="F1790" t="s">
        <v>94</v>
      </c>
      <c r="G1790">
        <v>18</v>
      </c>
      <c r="H1790" t="s">
        <v>332</v>
      </c>
      <c r="I1790" t="s">
        <v>736</v>
      </c>
      <c r="J1790" t="s">
        <v>367</v>
      </c>
      <c r="K1790">
        <v>0</v>
      </c>
      <c r="L1790" s="52">
        <v>0</v>
      </c>
      <c r="M1790" s="52">
        <v>0</v>
      </c>
      <c r="N1790">
        <v>17</v>
      </c>
      <c r="O1790" s="52">
        <v>3.2200001180171967E-2</v>
      </c>
      <c r="P1790" s="52">
        <v>4.4739998877048492E-2</v>
      </c>
      <c r="Q1790">
        <v>367</v>
      </c>
      <c r="R1790" s="52">
        <v>3.4419998526573181E-2</v>
      </c>
      <c r="S1790" s="52">
        <v>5.6200001388788223E-2</v>
      </c>
    </row>
    <row r="1791" spans="1:19">
      <c r="A1791" t="s">
        <v>28</v>
      </c>
      <c r="B1791" t="s">
        <v>412</v>
      </c>
      <c r="C1791" t="s">
        <v>440</v>
      </c>
      <c r="D1791" t="s">
        <v>330</v>
      </c>
      <c r="E1791" t="s">
        <v>93</v>
      </c>
      <c r="F1791" t="s">
        <v>94</v>
      </c>
      <c r="G1791">
        <v>18</v>
      </c>
      <c r="H1791" t="s">
        <v>332</v>
      </c>
      <c r="I1791" t="s">
        <v>736</v>
      </c>
      <c r="J1791" t="s">
        <v>368</v>
      </c>
      <c r="K1791">
        <v>2</v>
      </c>
      <c r="L1791" s="52">
        <v>2.6669999584555629E-2</v>
      </c>
      <c r="M1791" s="52">
        <v>3.773999959230423E-2</v>
      </c>
      <c r="N1791">
        <v>5</v>
      </c>
      <c r="O1791" s="52">
        <v>9.4699999317526817E-3</v>
      </c>
      <c r="P1791" s="52">
        <v>1.315999962389469E-2</v>
      </c>
      <c r="Q1791">
        <v>92</v>
      </c>
      <c r="R1791" s="52">
        <v>8.6300000548362732E-3</v>
      </c>
      <c r="S1791" s="52">
        <v>1.4089999720454219E-2</v>
      </c>
    </row>
    <row r="1792" spans="1:19">
      <c r="A1792" t="s">
        <v>28</v>
      </c>
      <c r="B1792" t="s">
        <v>412</v>
      </c>
      <c r="C1792" t="s">
        <v>440</v>
      </c>
      <c r="D1792" t="s">
        <v>330</v>
      </c>
      <c r="E1792" s="28" t="s">
        <v>93</v>
      </c>
      <c r="F1792" s="1" t="s">
        <v>94</v>
      </c>
      <c r="G1792" s="1">
        <v>18</v>
      </c>
      <c r="H1792" s="1" t="s">
        <v>332</v>
      </c>
      <c r="I1792" t="s">
        <v>307</v>
      </c>
      <c r="J1792" t="s">
        <v>329</v>
      </c>
      <c r="K1792">
        <v>73</v>
      </c>
      <c r="L1792" s="52">
        <v>0.97333002090454102</v>
      </c>
      <c r="N1792">
        <v>522</v>
      </c>
      <c r="O1792" s="52">
        <v>0.98864001035690308</v>
      </c>
      <c r="Q1792">
        <v>10555</v>
      </c>
      <c r="R1792" s="52">
        <v>0.99005997180938721</v>
      </c>
    </row>
    <row r="1793" spans="1:19">
      <c r="A1793" t="s">
        <v>28</v>
      </c>
      <c r="B1793" t="s">
        <v>412</v>
      </c>
      <c r="C1793" t="s">
        <v>440</v>
      </c>
      <c r="D1793" t="s">
        <v>330</v>
      </c>
      <c r="E1793" t="s">
        <v>93</v>
      </c>
      <c r="F1793" t="s">
        <v>94</v>
      </c>
      <c r="G1793">
        <v>18</v>
      </c>
      <c r="H1793" t="s">
        <v>332</v>
      </c>
      <c r="I1793" t="s">
        <v>307</v>
      </c>
      <c r="J1793" t="s">
        <v>309</v>
      </c>
      <c r="K1793">
        <v>2</v>
      </c>
      <c r="L1793" s="52">
        <v>2.6669999584555629E-2</v>
      </c>
      <c r="N1793">
        <v>6</v>
      </c>
      <c r="O1793" s="52">
        <v>1.1359999887645239E-2</v>
      </c>
      <c r="Q1793">
        <v>106</v>
      </c>
      <c r="R1793" s="52">
        <v>9.9400002509355545E-3</v>
      </c>
    </row>
    <row r="1794" spans="1:19">
      <c r="A1794" t="s">
        <v>28</v>
      </c>
      <c r="B1794" t="s">
        <v>412</v>
      </c>
      <c r="C1794" t="s">
        <v>440</v>
      </c>
      <c r="D1794" t="s">
        <v>330</v>
      </c>
      <c r="E1794" t="s">
        <v>93</v>
      </c>
      <c r="F1794" t="s">
        <v>94</v>
      </c>
      <c r="G1794">
        <v>18</v>
      </c>
      <c r="H1794" t="s">
        <v>332</v>
      </c>
      <c r="I1794" t="s">
        <v>737</v>
      </c>
      <c r="J1794" t="s">
        <v>310</v>
      </c>
      <c r="K1794">
        <v>0</v>
      </c>
      <c r="L1794" s="52">
        <v>0</v>
      </c>
      <c r="N1794">
        <v>57</v>
      </c>
      <c r="O1794" s="52">
        <v>0.10795000195503229</v>
      </c>
      <c r="Q1794">
        <v>1888</v>
      </c>
      <c r="R1794" s="52">
        <v>0.17709000408649439</v>
      </c>
    </row>
    <row r="1795" spans="1:19">
      <c r="A1795" t="s">
        <v>28</v>
      </c>
      <c r="B1795" t="s">
        <v>412</v>
      </c>
      <c r="C1795" t="s">
        <v>440</v>
      </c>
      <c r="D1795" t="s">
        <v>330</v>
      </c>
      <c r="E1795" t="s">
        <v>93</v>
      </c>
      <c r="F1795" t="s">
        <v>94</v>
      </c>
      <c r="G1795">
        <v>18</v>
      </c>
      <c r="H1795" t="s">
        <v>332</v>
      </c>
      <c r="I1795" t="s">
        <v>737</v>
      </c>
      <c r="J1795" t="s">
        <v>16</v>
      </c>
      <c r="K1795">
        <v>5</v>
      </c>
      <c r="L1795" s="52">
        <v>6.6670000553131104E-2</v>
      </c>
      <c r="N1795">
        <v>106</v>
      </c>
      <c r="O1795" s="52">
        <v>0.20076000690460211</v>
      </c>
      <c r="Q1795">
        <v>2164</v>
      </c>
      <c r="R1795" s="52">
        <v>0.2029799968004227</v>
      </c>
    </row>
    <row r="1796" spans="1:19">
      <c r="A1796" t="s">
        <v>28</v>
      </c>
      <c r="B1796" t="s">
        <v>412</v>
      </c>
      <c r="C1796" t="s">
        <v>440</v>
      </c>
      <c r="D1796" t="s">
        <v>330</v>
      </c>
      <c r="E1796" t="s">
        <v>93</v>
      </c>
      <c r="F1796" t="s">
        <v>94</v>
      </c>
      <c r="G1796">
        <v>18</v>
      </c>
      <c r="H1796" t="s">
        <v>332</v>
      </c>
      <c r="I1796" t="s">
        <v>737</v>
      </c>
      <c r="J1796" t="s">
        <v>17</v>
      </c>
      <c r="K1796">
        <v>13</v>
      </c>
      <c r="L1796" s="52">
        <v>0.17332999408245089</v>
      </c>
      <c r="N1796">
        <v>110</v>
      </c>
      <c r="O1796" s="52">
        <v>0.2083300054073334</v>
      </c>
      <c r="Q1796">
        <v>2220</v>
      </c>
      <c r="R1796" s="52">
        <v>0.20824000239372251</v>
      </c>
    </row>
    <row r="1797" spans="1:19">
      <c r="A1797" t="s">
        <v>28</v>
      </c>
      <c r="B1797" t="s">
        <v>412</v>
      </c>
      <c r="C1797" t="s">
        <v>440</v>
      </c>
      <c r="D1797" t="s">
        <v>330</v>
      </c>
      <c r="E1797" t="s">
        <v>93</v>
      </c>
      <c r="F1797" t="s">
        <v>94</v>
      </c>
      <c r="G1797">
        <v>18</v>
      </c>
      <c r="H1797" t="s">
        <v>332</v>
      </c>
      <c r="I1797" t="s">
        <v>737</v>
      </c>
      <c r="J1797" t="s">
        <v>18</v>
      </c>
      <c r="K1797">
        <v>17</v>
      </c>
      <c r="L1797" s="52">
        <v>0.22666999697685239</v>
      </c>
      <c r="N1797">
        <v>108</v>
      </c>
      <c r="O1797" s="52">
        <v>0.20454999804496771</v>
      </c>
      <c r="Q1797">
        <v>2174</v>
      </c>
      <c r="R1797" s="52">
        <v>0.20392000675201419</v>
      </c>
    </row>
    <row r="1798" spans="1:19">
      <c r="A1798" t="s">
        <v>28</v>
      </c>
      <c r="B1798" t="s">
        <v>412</v>
      </c>
      <c r="C1798" t="s">
        <v>440</v>
      </c>
      <c r="D1798" t="s">
        <v>330</v>
      </c>
      <c r="E1798" t="s">
        <v>93</v>
      </c>
      <c r="F1798" t="s">
        <v>94</v>
      </c>
      <c r="G1798">
        <v>18</v>
      </c>
      <c r="H1798" t="s">
        <v>332</v>
      </c>
      <c r="I1798" t="s">
        <v>737</v>
      </c>
      <c r="J1798" t="s">
        <v>311</v>
      </c>
      <c r="K1798">
        <v>40</v>
      </c>
      <c r="L1798" s="52">
        <v>0.53333002328872681</v>
      </c>
      <c r="N1798">
        <v>147</v>
      </c>
      <c r="O1798" s="52">
        <v>0.27840998768806458</v>
      </c>
      <c r="Q1798">
        <v>2215</v>
      </c>
      <c r="R1798" s="52">
        <v>0.20777000486850741</v>
      </c>
    </row>
    <row r="1799" spans="1:19">
      <c r="A1799" t="s">
        <v>28</v>
      </c>
      <c r="B1799" t="s">
        <v>412</v>
      </c>
      <c r="C1799" t="s">
        <v>440</v>
      </c>
      <c r="D1799" t="s">
        <v>330</v>
      </c>
      <c r="E1799" t="s">
        <v>93</v>
      </c>
      <c r="F1799" t="s">
        <v>94</v>
      </c>
      <c r="G1799">
        <v>18</v>
      </c>
      <c r="H1799" t="s">
        <v>332</v>
      </c>
      <c r="I1799" t="s">
        <v>312</v>
      </c>
      <c r="J1799" t="s">
        <v>313</v>
      </c>
      <c r="K1799">
        <v>55</v>
      </c>
      <c r="L1799" s="52">
        <v>0.73333001136779785</v>
      </c>
      <c r="M1799" s="52">
        <v>0.74323999881744385</v>
      </c>
      <c r="N1799">
        <v>335</v>
      </c>
      <c r="O1799" s="52">
        <v>0.63446998596191406</v>
      </c>
      <c r="P1799" s="52">
        <v>0.64298999309539795</v>
      </c>
      <c r="Q1799">
        <v>6420</v>
      </c>
      <c r="R1799" s="52">
        <v>0.60219001770019531</v>
      </c>
      <c r="S1799" s="52">
        <v>0.61465001106262207</v>
      </c>
    </row>
    <row r="1800" spans="1:19">
      <c r="A1800" t="s">
        <v>28</v>
      </c>
      <c r="B1800" t="s">
        <v>412</v>
      </c>
      <c r="C1800" t="s">
        <v>440</v>
      </c>
      <c r="D1800" t="s">
        <v>330</v>
      </c>
      <c r="E1800" t="s">
        <v>93</v>
      </c>
      <c r="F1800" s="1" t="s">
        <v>94</v>
      </c>
      <c r="G1800" s="1">
        <v>18</v>
      </c>
      <c r="H1800" s="1" t="s">
        <v>332</v>
      </c>
      <c r="I1800" t="s">
        <v>312</v>
      </c>
      <c r="J1800" t="s">
        <v>314</v>
      </c>
      <c r="K1800">
        <v>8</v>
      </c>
      <c r="L1800" s="52">
        <v>0.1066699996590614</v>
      </c>
      <c r="M1800" s="52">
        <v>0.1081100031733513</v>
      </c>
      <c r="N1800">
        <v>74</v>
      </c>
      <c r="O1800" s="52">
        <v>0.14014999568462369</v>
      </c>
      <c r="P1800" s="52">
        <v>0.14203000068664551</v>
      </c>
      <c r="Q1800">
        <v>1473</v>
      </c>
      <c r="R1800" s="52">
        <v>0.13817000389099121</v>
      </c>
      <c r="S1800" s="52">
        <v>0.14101999998092651</v>
      </c>
    </row>
    <row r="1801" spans="1:19">
      <c r="A1801" t="s">
        <v>28</v>
      </c>
      <c r="B1801" t="s">
        <v>412</v>
      </c>
      <c r="C1801" t="s">
        <v>440</v>
      </c>
      <c r="D1801" t="s">
        <v>330</v>
      </c>
      <c r="E1801" t="s">
        <v>93</v>
      </c>
      <c r="F1801" t="s">
        <v>94</v>
      </c>
      <c r="G1801">
        <v>18</v>
      </c>
      <c r="H1801" t="s">
        <v>332</v>
      </c>
      <c r="I1801" t="s">
        <v>312</v>
      </c>
      <c r="J1801" t="s">
        <v>315</v>
      </c>
      <c r="K1801">
        <v>9</v>
      </c>
      <c r="L1801" s="52">
        <v>0.119999997317791</v>
      </c>
      <c r="M1801" s="52">
        <v>0.1216199994087219</v>
      </c>
      <c r="N1801">
        <v>60</v>
      </c>
      <c r="O1801" s="52">
        <v>0.11364000290632249</v>
      </c>
      <c r="P1801" s="52">
        <v>0.11516000330448151</v>
      </c>
      <c r="Q1801">
        <v>1374</v>
      </c>
      <c r="R1801" s="52">
        <v>0.12887999415397641</v>
      </c>
      <c r="S1801" s="52">
        <v>0.13154999911785131</v>
      </c>
    </row>
    <row r="1802" spans="1:19">
      <c r="A1802" t="s">
        <v>28</v>
      </c>
      <c r="B1802" t="s">
        <v>412</v>
      </c>
      <c r="C1802" t="s">
        <v>440</v>
      </c>
      <c r="D1802" t="s">
        <v>330</v>
      </c>
      <c r="E1802" t="s">
        <v>93</v>
      </c>
      <c r="F1802" t="s">
        <v>94</v>
      </c>
      <c r="G1802">
        <v>18</v>
      </c>
      <c r="H1802" t="s">
        <v>332</v>
      </c>
      <c r="I1802" t="s">
        <v>312</v>
      </c>
      <c r="J1802" t="s">
        <v>373</v>
      </c>
      <c r="K1802">
        <v>1</v>
      </c>
      <c r="L1802" s="52">
        <v>1.3330000452697281E-2</v>
      </c>
      <c r="N1802">
        <v>7</v>
      </c>
      <c r="O1802" s="52">
        <v>1.326000038534403E-2</v>
      </c>
      <c r="Q1802">
        <v>216</v>
      </c>
      <c r="R1802" s="52">
        <v>2.0260000601410869E-2</v>
      </c>
    </row>
    <row r="1803" spans="1:19">
      <c r="A1803" t="s">
        <v>28</v>
      </c>
      <c r="B1803" t="s">
        <v>412</v>
      </c>
      <c r="C1803" t="s">
        <v>440</v>
      </c>
      <c r="D1803" t="s">
        <v>330</v>
      </c>
      <c r="E1803" t="s">
        <v>93</v>
      </c>
      <c r="F1803" t="s">
        <v>94</v>
      </c>
      <c r="G1803">
        <v>18</v>
      </c>
      <c r="H1803" t="s">
        <v>332</v>
      </c>
      <c r="I1803" t="s">
        <v>312</v>
      </c>
      <c r="J1803" t="s">
        <v>316</v>
      </c>
      <c r="K1803">
        <v>2</v>
      </c>
      <c r="L1803" s="52">
        <v>2.6669999584555629E-2</v>
      </c>
      <c r="M1803" s="52">
        <v>2.703000046312809E-2</v>
      </c>
      <c r="N1803">
        <v>52</v>
      </c>
      <c r="O1803" s="52">
        <v>9.8480001091957092E-2</v>
      </c>
      <c r="P1803" s="52">
        <v>9.9809996783733368E-2</v>
      </c>
      <c r="Q1803">
        <v>1178</v>
      </c>
      <c r="R1803" s="52">
        <v>0.1105000004172325</v>
      </c>
      <c r="S1803" s="52">
        <v>0.1127799972891808</v>
      </c>
    </row>
    <row r="1804" spans="1:19">
      <c r="A1804" t="s">
        <v>28</v>
      </c>
      <c r="B1804" t="s">
        <v>412</v>
      </c>
      <c r="C1804" t="s">
        <v>440</v>
      </c>
      <c r="D1804" t="s">
        <v>330</v>
      </c>
      <c r="E1804" t="s">
        <v>95</v>
      </c>
      <c r="F1804" t="s">
        <v>96</v>
      </c>
      <c r="G1804">
        <v>3</v>
      </c>
      <c r="H1804" t="s">
        <v>336</v>
      </c>
      <c r="I1804" t="s">
        <v>326</v>
      </c>
      <c r="J1804" t="s">
        <v>289</v>
      </c>
      <c r="K1804">
        <v>0</v>
      </c>
      <c r="L1804" s="52">
        <v>0</v>
      </c>
      <c r="N1804">
        <v>2</v>
      </c>
      <c r="O1804" s="52">
        <v>5.5900001898407936E-3</v>
      </c>
      <c r="Q1804">
        <v>78</v>
      </c>
      <c r="R1804" s="52">
        <v>7.3199998587369919E-3</v>
      </c>
    </row>
    <row r="1805" spans="1:19">
      <c r="A1805" t="s">
        <v>28</v>
      </c>
      <c r="B1805" t="s">
        <v>412</v>
      </c>
      <c r="C1805" t="s">
        <v>440</v>
      </c>
      <c r="D1805" t="s">
        <v>330</v>
      </c>
      <c r="E1805" t="s">
        <v>95</v>
      </c>
      <c r="F1805" t="s">
        <v>96</v>
      </c>
      <c r="G1805">
        <v>3</v>
      </c>
      <c r="H1805" t="s">
        <v>336</v>
      </c>
      <c r="I1805" t="s">
        <v>326</v>
      </c>
      <c r="J1805" t="s">
        <v>290</v>
      </c>
      <c r="K1805">
        <v>2</v>
      </c>
      <c r="L1805" s="52">
        <v>6.8970002233982086E-2</v>
      </c>
      <c r="N1805">
        <v>24</v>
      </c>
      <c r="O1805" s="52">
        <v>6.7039996385574341E-2</v>
      </c>
      <c r="Q1805">
        <v>542</v>
      </c>
      <c r="R1805" s="52">
        <v>5.0840001553297043E-2</v>
      </c>
    </row>
    <row r="1806" spans="1:19">
      <c r="A1806" t="s">
        <v>28</v>
      </c>
      <c r="B1806" t="s">
        <v>412</v>
      </c>
      <c r="C1806" t="s">
        <v>440</v>
      </c>
      <c r="D1806" t="s">
        <v>330</v>
      </c>
      <c r="E1806" t="s">
        <v>95</v>
      </c>
      <c r="F1806" t="s">
        <v>96</v>
      </c>
      <c r="G1806">
        <v>3</v>
      </c>
      <c r="H1806" t="s">
        <v>336</v>
      </c>
      <c r="I1806" t="s">
        <v>326</v>
      </c>
      <c r="J1806" t="s">
        <v>291</v>
      </c>
      <c r="K1806">
        <v>5</v>
      </c>
      <c r="L1806" s="52">
        <v>0.17240999639034271</v>
      </c>
      <c r="N1806">
        <v>54</v>
      </c>
      <c r="O1806" s="52">
        <v>0.15083999931812289</v>
      </c>
      <c r="Q1806">
        <v>1332</v>
      </c>
      <c r="R1806" s="52">
        <v>0.124940000474453</v>
      </c>
    </row>
    <row r="1807" spans="1:19">
      <c r="A1807" t="s">
        <v>28</v>
      </c>
      <c r="B1807" t="s">
        <v>412</v>
      </c>
      <c r="C1807" t="s">
        <v>440</v>
      </c>
      <c r="D1807" t="s">
        <v>330</v>
      </c>
      <c r="E1807" t="s">
        <v>95</v>
      </c>
      <c r="F1807" t="s">
        <v>96</v>
      </c>
      <c r="G1807">
        <v>3</v>
      </c>
      <c r="H1807" t="s">
        <v>336</v>
      </c>
      <c r="I1807" t="s">
        <v>326</v>
      </c>
      <c r="J1807" t="s">
        <v>292</v>
      </c>
      <c r="K1807">
        <v>7</v>
      </c>
      <c r="L1807" s="52">
        <v>0.2413800060749054</v>
      </c>
      <c r="N1807">
        <v>68</v>
      </c>
      <c r="O1807" s="52">
        <v>0.18994000554084781</v>
      </c>
      <c r="Q1807">
        <v>2022</v>
      </c>
      <c r="R1807" s="52">
        <v>0.18965999782085419</v>
      </c>
    </row>
    <row r="1808" spans="1:19">
      <c r="A1808" t="s">
        <v>28</v>
      </c>
      <c r="B1808" t="s">
        <v>412</v>
      </c>
      <c r="C1808" t="s">
        <v>440</v>
      </c>
      <c r="D1808" t="s">
        <v>330</v>
      </c>
      <c r="E1808" t="s">
        <v>95</v>
      </c>
      <c r="F1808" t="s">
        <v>96</v>
      </c>
      <c r="G1808">
        <v>3</v>
      </c>
      <c r="H1808" t="s">
        <v>336</v>
      </c>
      <c r="I1808" t="s">
        <v>326</v>
      </c>
      <c r="J1808" t="s">
        <v>293</v>
      </c>
      <c r="K1808">
        <v>2</v>
      </c>
      <c r="L1808" s="52">
        <v>6.8970002233982086E-2</v>
      </c>
      <c r="N1808">
        <v>62</v>
      </c>
      <c r="O1808" s="52">
        <v>0.1731799989938736</v>
      </c>
      <c r="Q1808">
        <v>1958</v>
      </c>
      <c r="R1808" s="52">
        <v>0.18366000056266779</v>
      </c>
    </row>
    <row r="1809" spans="1:19">
      <c r="A1809" t="s">
        <v>28</v>
      </c>
      <c r="B1809" t="s">
        <v>412</v>
      </c>
      <c r="C1809" t="s">
        <v>440</v>
      </c>
      <c r="D1809" t="s">
        <v>330</v>
      </c>
      <c r="E1809" t="s">
        <v>95</v>
      </c>
      <c r="F1809" t="s">
        <v>96</v>
      </c>
      <c r="G1809">
        <v>3</v>
      </c>
      <c r="H1809" t="s">
        <v>336</v>
      </c>
      <c r="I1809" t="s">
        <v>326</v>
      </c>
      <c r="J1809" t="s">
        <v>294</v>
      </c>
      <c r="K1809">
        <v>6</v>
      </c>
      <c r="L1809" s="52">
        <v>0.20690000057220459</v>
      </c>
      <c r="N1809">
        <v>72</v>
      </c>
      <c r="O1809" s="52">
        <v>0.20112000405788419</v>
      </c>
      <c r="Q1809">
        <v>2528</v>
      </c>
      <c r="R1809" s="52">
        <v>0.2371300011873245</v>
      </c>
    </row>
    <row r="1810" spans="1:19">
      <c r="A1810" t="s">
        <v>28</v>
      </c>
      <c r="B1810" t="s">
        <v>412</v>
      </c>
      <c r="C1810" t="s">
        <v>440</v>
      </c>
      <c r="D1810" t="s">
        <v>330</v>
      </c>
      <c r="E1810" t="s">
        <v>95</v>
      </c>
      <c r="F1810" t="s">
        <v>96</v>
      </c>
      <c r="G1810">
        <v>3</v>
      </c>
      <c r="H1810" t="s">
        <v>336</v>
      </c>
      <c r="I1810" t="s">
        <v>326</v>
      </c>
      <c r="J1810" t="s">
        <v>295</v>
      </c>
      <c r="K1810">
        <v>7</v>
      </c>
      <c r="L1810" s="52">
        <v>0.2413800060749054</v>
      </c>
      <c r="N1810">
        <v>76</v>
      </c>
      <c r="O1810" s="52">
        <v>0.21229000389575961</v>
      </c>
      <c r="Q1810">
        <v>2201</v>
      </c>
      <c r="R1810" s="52">
        <v>0.20645000040531161</v>
      </c>
    </row>
    <row r="1811" spans="1:19">
      <c r="A1811" t="s">
        <v>28</v>
      </c>
      <c r="B1811" t="s">
        <v>412</v>
      </c>
      <c r="C1811" t="s">
        <v>440</v>
      </c>
      <c r="D1811" t="s">
        <v>330</v>
      </c>
      <c r="E1811" t="s">
        <v>95</v>
      </c>
      <c r="F1811" t="s">
        <v>96</v>
      </c>
      <c r="G1811">
        <v>3</v>
      </c>
      <c r="H1811" t="s">
        <v>336</v>
      </c>
      <c r="I1811" t="s">
        <v>359</v>
      </c>
      <c r="J1811" t="s">
        <v>14</v>
      </c>
      <c r="K1811">
        <v>22</v>
      </c>
      <c r="L1811" s="52">
        <v>0.75862002372741699</v>
      </c>
      <c r="M1811" s="52">
        <v>0.75862002372741699</v>
      </c>
      <c r="N1811">
        <v>256</v>
      </c>
      <c r="O1811" s="52">
        <v>0.71508002281188965</v>
      </c>
      <c r="P1811" s="52">
        <v>0.71709001064300537</v>
      </c>
      <c r="Q1811">
        <v>7648</v>
      </c>
      <c r="R1811" s="52">
        <v>0.71737998723983765</v>
      </c>
      <c r="S1811" s="52">
        <v>0.73221999406814575</v>
      </c>
    </row>
    <row r="1812" spans="1:19">
      <c r="A1812" t="s">
        <v>28</v>
      </c>
      <c r="B1812" t="s">
        <v>412</v>
      </c>
      <c r="C1812" t="s">
        <v>440</v>
      </c>
      <c r="D1812" t="s">
        <v>330</v>
      </c>
      <c r="E1812" t="s">
        <v>95</v>
      </c>
      <c r="F1812" t="s">
        <v>96</v>
      </c>
      <c r="G1812">
        <v>3</v>
      </c>
      <c r="H1812" t="s">
        <v>336</v>
      </c>
      <c r="I1812" t="s">
        <v>359</v>
      </c>
      <c r="J1812" t="s">
        <v>15</v>
      </c>
      <c r="K1812">
        <v>2</v>
      </c>
      <c r="L1812" s="52">
        <v>6.8970002233982086E-2</v>
      </c>
      <c r="M1812" s="52">
        <v>6.8970002233982086E-2</v>
      </c>
      <c r="N1812">
        <v>54</v>
      </c>
      <c r="O1812" s="52">
        <v>0.15083999931812289</v>
      </c>
      <c r="P1812" s="52">
        <v>0.15126000344753271</v>
      </c>
      <c r="Q1812">
        <v>1582</v>
      </c>
      <c r="R1812" s="52">
        <v>0.14838999509811401</v>
      </c>
      <c r="S1812" s="52">
        <v>0.1514600068330765</v>
      </c>
    </row>
    <row r="1813" spans="1:19">
      <c r="A1813" t="s">
        <v>28</v>
      </c>
      <c r="B1813" t="s">
        <v>412</v>
      </c>
      <c r="C1813" t="s">
        <v>440</v>
      </c>
      <c r="D1813" t="s">
        <v>330</v>
      </c>
      <c r="E1813" t="s">
        <v>95</v>
      </c>
      <c r="F1813" t="s">
        <v>96</v>
      </c>
      <c r="G1813">
        <v>3</v>
      </c>
      <c r="H1813" t="s">
        <v>336</v>
      </c>
      <c r="I1813" t="s">
        <v>359</v>
      </c>
      <c r="J1813" t="s">
        <v>317</v>
      </c>
      <c r="K1813">
        <v>5</v>
      </c>
      <c r="L1813" s="52">
        <v>0.17240999639034271</v>
      </c>
      <c r="M1813" s="52">
        <v>0.17240999639034271</v>
      </c>
      <c r="N1813">
        <v>47</v>
      </c>
      <c r="O1813" s="52">
        <v>0.1312800049781799</v>
      </c>
      <c r="P1813" s="52">
        <v>0.1316500008106232</v>
      </c>
      <c r="Q1813">
        <v>1215</v>
      </c>
      <c r="R1813" s="52">
        <v>0.1139699965715408</v>
      </c>
      <c r="S1813" s="52">
        <v>0.1163199990987778</v>
      </c>
    </row>
    <row r="1814" spans="1:19">
      <c r="A1814" t="s">
        <v>28</v>
      </c>
      <c r="B1814" t="s">
        <v>412</v>
      </c>
      <c r="C1814" t="s">
        <v>440</v>
      </c>
      <c r="D1814" t="s">
        <v>330</v>
      </c>
      <c r="E1814" t="s">
        <v>95</v>
      </c>
      <c r="F1814" t="s">
        <v>96</v>
      </c>
      <c r="G1814">
        <v>3</v>
      </c>
      <c r="H1814" t="s">
        <v>336</v>
      </c>
      <c r="I1814" t="s">
        <v>359</v>
      </c>
      <c r="J1814" t="s">
        <v>270</v>
      </c>
      <c r="K1814">
        <v>0</v>
      </c>
      <c r="L1814" s="52">
        <v>0</v>
      </c>
      <c r="N1814">
        <v>1</v>
      </c>
      <c r="O1814" s="52">
        <v>2.79000005684793E-3</v>
      </c>
      <c r="Q1814">
        <v>216</v>
      </c>
      <c r="R1814" s="52">
        <v>2.0260000601410869E-2</v>
      </c>
    </row>
    <row r="1815" spans="1:19">
      <c r="A1815" t="s">
        <v>28</v>
      </c>
      <c r="B1815" t="s">
        <v>412</v>
      </c>
      <c r="C1815" t="s">
        <v>440</v>
      </c>
      <c r="D1815" t="s">
        <v>330</v>
      </c>
      <c r="E1815" t="s">
        <v>95</v>
      </c>
      <c r="F1815" t="s">
        <v>96</v>
      </c>
      <c r="G1815">
        <v>3</v>
      </c>
      <c r="H1815" t="s">
        <v>336</v>
      </c>
      <c r="I1815" t="s">
        <v>325</v>
      </c>
      <c r="J1815" t="s">
        <v>302</v>
      </c>
      <c r="K1815">
        <v>5</v>
      </c>
      <c r="L1815" s="52">
        <v>0.17240999639034271</v>
      </c>
      <c r="N1815">
        <v>116</v>
      </c>
      <c r="O1815" s="52">
        <v>0.32401999831199652</v>
      </c>
      <c r="Q1815">
        <v>3494</v>
      </c>
      <c r="R1815" s="52">
        <v>0.32774001359939581</v>
      </c>
    </row>
    <row r="1816" spans="1:19">
      <c r="A1816" t="s">
        <v>28</v>
      </c>
      <c r="B1816" t="s">
        <v>412</v>
      </c>
      <c r="C1816" t="s">
        <v>440</v>
      </c>
      <c r="D1816" t="s">
        <v>330</v>
      </c>
      <c r="E1816" t="s">
        <v>95</v>
      </c>
      <c r="F1816" t="s">
        <v>96</v>
      </c>
      <c r="G1816">
        <v>3</v>
      </c>
      <c r="H1816" t="s">
        <v>336</v>
      </c>
      <c r="I1816" t="s">
        <v>325</v>
      </c>
      <c r="J1816" t="s">
        <v>303</v>
      </c>
      <c r="K1816">
        <v>9</v>
      </c>
      <c r="L1816" s="52">
        <v>0.31033998727798462</v>
      </c>
      <c r="N1816">
        <v>113</v>
      </c>
      <c r="O1816" s="52">
        <v>0.31564000248909002</v>
      </c>
      <c r="Q1816">
        <v>3387</v>
      </c>
      <c r="R1816" s="52">
        <v>0.31769999861717219</v>
      </c>
    </row>
    <row r="1817" spans="1:19">
      <c r="A1817" t="s">
        <v>28</v>
      </c>
      <c r="B1817" t="s">
        <v>412</v>
      </c>
      <c r="C1817" t="s">
        <v>440</v>
      </c>
      <c r="D1817" t="s">
        <v>330</v>
      </c>
      <c r="E1817" t="s">
        <v>95</v>
      </c>
      <c r="F1817" t="s">
        <v>96</v>
      </c>
      <c r="G1817">
        <v>3</v>
      </c>
      <c r="H1817" t="s">
        <v>336</v>
      </c>
      <c r="I1817" t="s">
        <v>325</v>
      </c>
      <c r="J1817" t="s">
        <v>304</v>
      </c>
      <c r="K1817">
        <v>15</v>
      </c>
      <c r="L1817" s="52">
        <v>0.51723998785018921</v>
      </c>
      <c r="N1817">
        <v>129</v>
      </c>
      <c r="O1817" s="52">
        <v>0.36033999919891357</v>
      </c>
      <c r="Q1817">
        <v>3780</v>
      </c>
      <c r="R1817" s="52">
        <v>0.35455998778343201</v>
      </c>
    </row>
    <row r="1818" spans="1:19">
      <c r="A1818" t="s">
        <v>28</v>
      </c>
      <c r="B1818" t="s">
        <v>412</v>
      </c>
      <c r="C1818" t="s">
        <v>440</v>
      </c>
      <c r="D1818" t="s">
        <v>330</v>
      </c>
      <c r="E1818" t="s">
        <v>95</v>
      </c>
      <c r="F1818" t="s">
        <v>96</v>
      </c>
      <c r="G1818">
        <v>3</v>
      </c>
      <c r="H1818" t="s">
        <v>336</v>
      </c>
      <c r="I1818" t="s">
        <v>349</v>
      </c>
      <c r="J1818" t="s">
        <v>350</v>
      </c>
      <c r="K1818">
        <v>2</v>
      </c>
      <c r="L1818" s="52">
        <v>6.8970002233982086E-2</v>
      </c>
      <c r="M1818" s="52">
        <v>6.8970002233982086E-2</v>
      </c>
      <c r="N1818">
        <v>27</v>
      </c>
      <c r="O1818" s="52">
        <v>7.5419999659061432E-2</v>
      </c>
      <c r="P1818" s="52">
        <v>8.5709996521472931E-2</v>
      </c>
      <c r="Q1818">
        <v>745</v>
      </c>
      <c r="R1818" s="52">
        <v>6.9880001246929169E-2</v>
      </c>
      <c r="S1818" s="52">
        <v>8.060000091791153E-2</v>
      </c>
    </row>
    <row r="1819" spans="1:19">
      <c r="A1819" t="s">
        <v>28</v>
      </c>
      <c r="B1819" t="s">
        <v>412</v>
      </c>
      <c r="C1819" t="s">
        <v>440</v>
      </c>
      <c r="D1819" t="s">
        <v>330</v>
      </c>
      <c r="E1819" t="s">
        <v>95</v>
      </c>
      <c r="F1819" t="s">
        <v>96</v>
      </c>
      <c r="G1819">
        <v>3</v>
      </c>
      <c r="H1819" t="s">
        <v>336</v>
      </c>
      <c r="I1819" t="s">
        <v>349</v>
      </c>
      <c r="J1819" t="s">
        <v>351</v>
      </c>
      <c r="K1819">
        <v>22</v>
      </c>
      <c r="L1819" s="52">
        <v>0.75862002372741699</v>
      </c>
      <c r="M1819" s="52">
        <v>0.75862002372741699</v>
      </c>
      <c r="N1819">
        <v>205</v>
      </c>
      <c r="O1819" s="52">
        <v>0.57262998819351196</v>
      </c>
      <c r="P1819" s="52">
        <v>0.65078997611999512</v>
      </c>
      <c r="Q1819">
        <v>5882</v>
      </c>
      <c r="R1819" s="52">
        <v>0.55172997713088989</v>
      </c>
      <c r="S1819" s="52">
        <v>0.63637000322341919</v>
      </c>
    </row>
    <row r="1820" spans="1:19">
      <c r="A1820" t="s">
        <v>28</v>
      </c>
      <c r="B1820" t="s">
        <v>412</v>
      </c>
      <c r="C1820" t="s">
        <v>440</v>
      </c>
      <c r="D1820" t="s">
        <v>330</v>
      </c>
      <c r="E1820" t="s">
        <v>95</v>
      </c>
      <c r="F1820" t="s">
        <v>96</v>
      </c>
      <c r="G1820">
        <v>3</v>
      </c>
      <c r="H1820" t="s">
        <v>336</v>
      </c>
      <c r="I1820" t="s">
        <v>349</v>
      </c>
      <c r="J1820" t="s">
        <v>352</v>
      </c>
      <c r="K1820">
        <v>0</v>
      </c>
      <c r="L1820" s="52">
        <v>0</v>
      </c>
      <c r="M1820" s="52">
        <v>0</v>
      </c>
      <c r="N1820">
        <v>0</v>
      </c>
      <c r="O1820" s="52">
        <v>0</v>
      </c>
      <c r="P1820" s="52">
        <v>0</v>
      </c>
      <c r="Q1820">
        <v>19</v>
      </c>
      <c r="R1820" s="52">
        <v>1.780000049620867E-3</v>
      </c>
      <c r="S1820" s="52">
        <v>2.0600000862032179E-3</v>
      </c>
    </row>
    <row r="1821" spans="1:19">
      <c r="A1821" t="s">
        <v>28</v>
      </c>
      <c r="B1821" t="s">
        <v>412</v>
      </c>
      <c r="C1821" t="s">
        <v>440</v>
      </c>
      <c r="D1821" t="s">
        <v>330</v>
      </c>
      <c r="E1821" t="s">
        <v>95</v>
      </c>
      <c r="F1821" t="s">
        <v>96</v>
      </c>
      <c r="G1821">
        <v>3</v>
      </c>
      <c r="H1821" t="s">
        <v>336</v>
      </c>
      <c r="I1821" t="s">
        <v>349</v>
      </c>
      <c r="J1821" t="s">
        <v>353</v>
      </c>
      <c r="K1821">
        <v>5</v>
      </c>
      <c r="L1821" s="52">
        <v>0.17240999639034271</v>
      </c>
      <c r="M1821" s="52">
        <v>0.17240999639034271</v>
      </c>
      <c r="N1821">
        <v>83</v>
      </c>
      <c r="O1821" s="52">
        <v>0.23183999955654139</v>
      </c>
      <c r="P1821" s="52">
        <v>0.2634899914264679</v>
      </c>
      <c r="Q1821">
        <v>2597</v>
      </c>
      <c r="R1821" s="52">
        <v>0.24359999597072601</v>
      </c>
      <c r="S1821" s="52">
        <v>0.2809700071811676</v>
      </c>
    </row>
    <row r="1822" spans="1:19">
      <c r="A1822" t="s">
        <v>28</v>
      </c>
      <c r="B1822" t="s">
        <v>412</v>
      </c>
      <c r="C1822" t="s">
        <v>440</v>
      </c>
      <c r="D1822" t="s">
        <v>330</v>
      </c>
      <c r="E1822" t="s">
        <v>95</v>
      </c>
      <c r="F1822" t="s">
        <v>96</v>
      </c>
      <c r="G1822">
        <v>3</v>
      </c>
      <c r="H1822" t="s">
        <v>336</v>
      </c>
      <c r="I1822" t="s">
        <v>349</v>
      </c>
      <c r="J1822" t="s">
        <v>355</v>
      </c>
      <c r="K1822">
        <v>0</v>
      </c>
      <c r="L1822" s="52">
        <v>0</v>
      </c>
      <c r="N1822">
        <v>43</v>
      </c>
      <c r="O1822" s="52">
        <v>0.120109997689724</v>
      </c>
      <c r="Q1822">
        <v>1418</v>
      </c>
      <c r="R1822" s="52">
        <v>0.13300999999046331</v>
      </c>
    </row>
    <row r="1823" spans="1:19">
      <c r="A1823" t="s">
        <v>28</v>
      </c>
      <c r="B1823" t="s">
        <v>412</v>
      </c>
      <c r="C1823" t="s">
        <v>440</v>
      </c>
      <c r="D1823" t="s">
        <v>330</v>
      </c>
      <c r="E1823" t="s">
        <v>95</v>
      </c>
      <c r="F1823" t="s">
        <v>96</v>
      </c>
      <c r="G1823">
        <v>3</v>
      </c>
      <c r="H1823" t="s">
        <v>336</v>
      </c>
      <c r="I1823" t="s">
        <v>734</v>
      </c>
      <c r="J1823" t="s">
        <v>299</v>
      </c>
      <c r="K1823">
        <v>0</v>
      </c>
      <c r="L1823" s="52">
        <v>0</v>
      </c>
      <c r="M1823" s="52">
        <v>0</v>
      </c>
      <c r="N1823">
        <v>29</v>
      </c>
      <c r="O1823" s="52">
        <v>8.1009998917579651E-2</v>
      </c>
      <c r="P1823" s="52">
        <v>8.5040003061294556E-2</v>
      </c>
      <c r="Q1823">
        <v>463</v>
      </c>
      <c r="R1823" s="52">
        <v>4.343000054359436E-2</v>
      </c>
      <c r="S1823" s="52">
        <v>4.6239998191595078E-2</v>
      </c>
    </row>
    <row r="1824" spans="1:19">
      <c r="A1824" t="s">
        <v>28</v>
      </c>
      <c r="B1824" t="s">
        <v>412</v>
      </c>
      <c r="C1824" t="s">
        <v>440</v>
      </c>
      <c r="D1824" t="s">
        <v>330</v>
      </c>
      <c r="E1824" t="s">
        <v>95</v>
      </c>
      <c r="F1824" t="s">
        <v>96</v>
      </c>
      <c r="G1824">
        <v>3</v>
      </c>
      <c r="H1824" t="s">
        <v>336</v>
      </c>
      <c r="I1824" t="s">
        <v>734</v>
      </c>
      <c r="J1824" t="s">
        <v>300</v>
      </c>
      <c r="K1824">
        <v>0</v>
      </c>
      <c r="L1824" s="52">
        <v>0</v>
      </c>
      <c r="M1824" s="52">
        <v>0</v>
      </c>
      <c r="N1824">
        <v>2</v>
      </c>
      <c r="O1824" s="52">
        <v>5.5900001898407936E-3</v>
      </c>
      <c r="P1824" s="52">
        <v>5.8699999935925007E-3</v>
      </c>
      <c r="Q1824">
        <v>331</v>
      </c>
      <c r="R1824" s="52">
        <v>3.1050000339746479E-2</v>
      </c>
      <c r="S1824" s="52">
        <v>3.3059999346733093E-2</v>
      </c>
    </row>
    <row r="1825" spans="1:19">
      <c r="A1825" t="s">
        <v>28</v>
      </c>
      <c r="B1825" t="s">
        <v>412</v>
      </c>
      <c r="C1825" t="s">
        <v>440</v>
      </c>
      <c r="D1825" t="s">
        <v>330</v>
      </c>
      <c r="E1825" t="s">
        <v>95</v>
      </c>
      <c r="F1825" t="s">
        <v>96</v>
      </c>
      <c r="G1825">
        <v>3</v>
      </c>
      <c r="H1825" t="s">
        <v>336</v>
      </c>
      <c r="I1825" t="s">
        <v>734</v>
      </c>
      <c r="J1825" t="s">
        <v>269</v>
      </c>
      <c r="K1825">
        <v>2</v>
      </c>
      <c r="L1825" s="52">
        <v>6.8970002233982086E-2</v>
      </c>
      <c r="M1825" s="52">
        <v>7.4069999158382416E-2</v>
      </c>
      <c r="N1825">
        <v>2</v>
      </c>
      <c r="O1825" s="52">
        <v>5.5900001898407936E-3</v>
      </c>
      <c r="P1825" s="52">
        <v>5.8699999935925007E-3</v>
      </c>
      <c r="Q1825">
        <v>91</v>
      </c>
      <c r="R1825" s="52">
        <v>8.5399998351931572E-3</v>
      </c>
      <c r="S1825" s="52">
        <v>9.089999832212925E-3</v>
      </c>
    </row>
    <row r="1826" spans="1:19">
      <c r="A1826" t="s">
        <v>28</v>
      </c>
      <c r="B1826" t="s">
        <v>412</v>
      </c>
      <c r="C1826" t="s">
        <v>440</v>
      </c>
      <c r="D1826" t="s">
        <v>330</v>
      </c>
      <c r="E1826" t="s">
        <v>95</v>
      </c>
      <c r="F1826" t="s">
        <v>96</v>
      </c>
      <c r="G1826">
        <v>3</v>
      </c>
      <c r="H1826" t="s">
        <v>336</v>
      </c>
      <c r="I1826" t="s">
        <v>734</v>
      </c>
      <c r="J1826" t="s">
        <v>301</v>
      </c>
      <c r="K1826">
        <v>0</v>
      </c>
      <c r="L1826" s="52">
        <v>0</v>
      </c>
      <c r="M1826" s="52">
        <v>0</v>
      </c>
      <c r="N1826">
        <v>6</v>
      </c>
      <c r="O1826" s="52">
        <v>1.6759999096393589E-2</v>
      </c>
      <c r="P1826" s="52">
        <v>1.7599999904632568E-2</v>
      </c>
      <c r="Q1826">
        <v>215</v>
      </c>
      <c r="R1826" s="52">
        <v>2.0169999450445179E-2</v>
      </c>
      <c r="S1826" s="52">
        <v>2.1469999104738239E-2</v>
      </c>
    </row>
    <row r="1827" spans="1:19">
      <c r="A1827" t="s">
        <v>28</v>
      </c>
      <c r="B1827" t="s">
        <v>412</v>
      </c>
      <c r="C1827" t="s">
        <v>440</v>
      </c>
      <c r="D1827" t="s">
        <v>330</v>
      </c>
      <c r="E1827" t="s">
        <v>95</v>
      </c>
      <c r="F1827" t="s">
        <v>96</v>
      </c>
      <c r="G1827">
        <v>3</v>
      </c>
      <c r="H1827" t="s">
        <v>336</v>
      </c>
      <c r="I1827" t="s">
        <v>734</v>
      </c>
      <c r="J1827" t="s">
        <v>270</v>
      </c>
      <c r="K1827">
        <v>2</v>
      </c>
      <c r="L1827" s="52">
        <v>6.8970002233982086E-2</v>
      </c>
      <c r="N1827">
        <v>17</v>
      </c>
      <c r="O1827" s="52">
        <v>4.749000072479248E-2</v>
      </c>
      <c r="Q1827">
        <v>648</v>
      </c>
      <c r="R1827" s="52">
        <v>6.0779999941587448E-2</v>
      </c>
    </row>
    <row r="1828" spans="1:19">
      <c r="A1828" t="s">
        <v>28</v>
      </c>
      <c r="B1828" t="s">
        <v>412</v>
      </c>
      <c r="C1828" t="s">
        <v>440</v>
      </c>
      <c r="D1828" t="s">
        <v>330</v>
      </c>
      <c r="E1828" t="s">
        <v>95</v>
      </c>
      <c r="F1828" t="s">
        <v>96</v>
      </c>
      <c r="G1828">
        <v>3</v>
      </c>
      <c r="H1828" t="s">
        <v>336</v>
      </c>
      <c r="I1828" t="s">
        <v>734</v>
      </c>
      <c r="J1828" t="s">
        <v>268</v>
      </c>
      <c r="K1828">
        <v>25</v>
      </c>
      <c r="L1828" s="52">
        <v>0.86207002401351929</v>
      </c>
      <c r="M1828" s="52">
        <v>0.92593002319335938</v>
      </c>
      <c r="N1828">
        <v>302</v>
      </c>
      <c r="O1828" s="52">
        <v>0.84358000755310059</v>
      </c>
      <c r="P1828" s="52">
        <v>0.88563001155853271</v>
      </c>
      <c r="Q1828">
        <v>8913</v>
      </c>
      <c r="R1828" s="52">
        <v>0.83604001998901367</v>
      </c>
      <c r="S1828" s="52">
        <v>0.89013999700546265</v>
      </c>
    </row>
    <row r="1829" spans="1:19">
      <c r="A1829" t="s">
        <v>28</v>
      </c>
      <c r="B1829" t="s">
        <v>412</v>
      </c>
      <c r="C1829" t="s">
        <v>440</v>
      </c>
      <c r="D1829" t="s">
        <v>330</v>
      </c>
      <c r="E1829" t="s">
        <v>95</v>
      </c>
      <c r="F1829" t="s">
        <v>96</v>
      </c>
      <c r="G1829">
        <v>3</v>
      </c>
      <c r="H1829" t="s">
        <v>336</v>
      </c>
      <c r="I1829" t="s">
        <v>735</v>
      </c>
      <c r="J1829" t="s">
        <v>270</v>
      </c>
      <c r="K1829">
        <v>29</v>
      </c>
      <c r="L1829" s="52">
        <v>1</v>
      </c>
      <c r="N1829">
        <v>358</v>
      </c>
      <c r="O1829" s="52">
        <v>1</v>
      </c>
      <c r="Q1829">
        <v>10661</v>
      </c>
      <c r="R1829" s="52">
        <v>1</v>
      </c>
    </row>
    <row r="1830" spans="1:19">
      <c r="A1830" t="s">
        <v>28</v>
      </c>
      <c r="B1830" t="s">
        <v>412</v>
      </c>
      <c r="C1830" t="s">
        <v>440</v>
      </c>
      <c r="D1830" t="s">
        <v>330</v>
      </c>
      <c r="E1830" t="s">
        <v>95</v>
      </c>
      <c r="F1830" t="s">
        <v>96</v>
      </c>
      <c r="G1830">
        <v>3</v>
      </c>
      <c r="H1830" t="s">
        <v>336</v>
      </c>
      <c r="I1830" t="s">
        <v>319</v>
      </c>
      <c r="J1830" t="s">
        <v>324</v>
      </c>
      <c r="K1830">
        <v>0</v>
      </c>
      <c r="L1830" s="52">
        <v>0</v>
      </c>
      <c r="N1830">
        <v>43</v>
      </c>
      <c r="O1830" s="52">
        <v>0.120109997689724</v>
      </c>
      <c r="Q1830">
        <v>1418</v>
      </c>
      <c r="R1830" s="52">
        <v>0.13300999999046331</v>
      </c>
    </row>
    <row r="1831" spans="1:19">
      <c r="A1831" t="s">
        <v>28</v>
      </c>
      <c r="B1831" t="s">
        <v>412</v>
      </c>
      <c r="C1831" t="s">
        <v>440</v>
      </c>
      <c r="D1831" t="s">
        <v>330</v>
      </c>
      <c r="E1831" t="s">
        <v>95</v>
      </c>
      <c r="F1831" t="s">
        <v>96</v>
      </c>
      <c r="G1831">
        <v>3</v>
      </c>
      <c r="H1831" t="s">
        <v>336</v>
      </c>
      <c r="I1831" t="s">
        <v>319</v>
      </c>
      <c r="J1831" t="s">
        <v>320</v>
      </c>
      <c r="K1831">
        <v>0</v>
      </c>
      <c r="L1831" s="52">
        <v>0</v>
      </c>
      <c r="M1831" s="52">
        <v>0</v>
      </c>
      <c r="N1831">
        <v>0</v>
      </c>
      <c r="O1831" s="52">
        <v>0</v>
      </c>
      <c r="P1831" s="52">
        <v>0</v>
      </c>
      <c r="Q1831">
        <v>19</v>
      </c>
      <c r="R1831" s="52">
        <v>1.780000049620867E-3</v>
      </c>
      <c r="S1831" s="52">
        <v>2.0600000862032179E-3</v>
      </c>
    </row>
    <row r="1832" spans="1:19">
      <c r="A1832" t="s">
        <v>28</v>
      </c>
      <c r="B1832" t="s">
        <v>412</v>
      </c>
      <c r="C1832" t="s">
        <v>440</v>
      </c>
      <c r="D1832" t="s">
        <v>330</v>
      </c>
      <c r="E1832" t="s">
        <v>95</v>
      </c>
      <c r="F1832" t="s">
        <v>96</v>
      </c>
      <c r="G1832">
        <v>3</v>
      </c>
      <c r="H1832" t="s">
        <v>336</v>
      </c>
      <c r="I1832" t="s">
        <v>319</v>
      </c>
      <c r="J1832" t="s">
        <v>321</v>
      </c>
      <c r="K1832">
        <v>2</v>
      </c>
      <c r="L1832" s="52">
        <v>6.8970002233982086E-2</v>
      </c>
      <c r="M1832" s="52">
        <v>6.8970002233982086E-2</v>
      </c>
      <c r="N1832">
        <v>16</v>
      </c>
      <c r="O1832" s="52">
        <v>4.4690001755952842E-2</v>
      </c>
      <c r="P1832" s="52">
        <v>5.0790000706911087E-2</v>
      </c>
      <c r="Q1832">
        <v>380</v>
      </c>
      <c r="R1832" s="52">
        <v>3.564000129699707E-2</v>
      </c>
      <c r="S1832" s="52">
        <v>4.1110001504421227E-2</v>
      </c>
    </row>
    <row r="1833" spans="1:19">
      <c r="A1833" t="s">
        <v>28</v>
      </c>
      <c r="B1833" t="s">
        <v>412</v>
      </c>
      <c r="C1833" t="s">
        <v>440</v>
      </c>
      <c r="D1833" t="s">
        <v>330</v>
      </c>
      <c r="E1833" t="s">
        <v>95</v>
      </c>
      <c r="F1833" t="s">
        <v>96</v>
      </c>
      <c r="G1833">
        <v>3</v>
      </c>
      <c r="H1833" t="s">
        <v>336</v>
      </c>
      <c r="I1833" t="s">
        <v>319</v>
      </c>
      <c r="J1833" t="s">
        <v>322</v>
      </c>
      <c r="K1833">
        <v>2</v>
      </c>
      <c r="L1833" s="52">
        <v>6.8970002233982086E-2</v>
      </c>
      <c r="M1833" s="52">
        <v>6.8970002233982086E-2</v>
      </c>
      <c r="N1833">
        <v>47</v>
      </c>
      <c r="O1833" s="52">
        <v>0.1312800049781799</v>
      </c>
      <c r="P1833" s="52">
        <v>0.14921000599861151</v>
      </c>
      <c r="Q1833">
        <v>1643</v>
      </c>
      <c r="R1833" s="52">
        <v>0.15410999953746801</v>
      </c>
      <c r="S1833" s="52">
        <v>0.17776000499725339</v>
      </c>
    </row>
    <row r="1834" spans="1:19">
      <c r="A1834" t="s">
        <v>28</v>
      </c>
      <c r="B1834" t="s">
        <v>412</v>
      </c>
      <c r="C1834" t="s">
        <v>440</v>
      </c>
      <c r="D1834" t="s">
        <v>330</v>
      </c>
      <c r="E1834" t="s">
        <v>95</v>
      </c>
      <c r="F1834" t="s">
        <v>96</v>
      </c>
      <c r="G1834">
        <v>3</v>
      </c>
      <c r="H1834" t="s">
        <v>336</v>
      </c>
      <c r="I1834" t="s">
        <v>319</v>
      </c>
      <c r="J1834" t="s">
        <v>323</v>
      </c>
      <c r="K1834">
        <v>2</v>
      </c>
      <c r="L1834" s="52">
        <v>6.8970002233982086E-2</v>
      </c>
      <c r="M1834" s="52">
        <v>6.8970002233982086E-2</v>
      </c>
      <c r="N1834">
        <v>47</v>
      </c>
      <c r="O1834" s="52">
        <v>0.1312800049781799</v>
      </c>
      <c r="P1834" s="52">
        <v>0.14921000599861151</v>
      </c>
      <c r="Q1834">
        <v>1319</v>
      </c>
      <c r="R1834" s="52">
        <v>0.1237199977040291</v>
      </c>
      <c r="S1834" s="52">
        <v>0.14270000159740451</v>
      </c>
    </row>
    <row r="1835" spans="1:19">
      <c r="A1835" t="s">
        <v>28</v>
      </c>
      <c r="B1835" t="s">
        <v>412</v>
      </c>
      <c r="C1835" t="s">
        <v>440</v>
      </c>
      <c r="D1835" t="s">
        <v>330</v>
      </c>
      <c r="E1835" t="s">
        <v>95</v>
      </c>
      <c r="F1835" t="s">
        <v>96</v>
      </c>
      <c r="G1835">
        <v>3</v>
      </c>
      <c r="H1835" t="s">
        <v>336</v>
      </c>
      <c r="I1835" t="s">
        <v>319</v>
      </c>
      <c r="J1835" t="s">
        <v>354</v>
      </c>
      <c r="K1835">
        <v>23</v>
      </c>
      <c r="L1835" s="52">
        <v>0.79309999942779541</v>
      </c>
      <c r="M1835" s="52">
        <v>0.79309999942779541</v>
      </c>
      <c r="N1835">
        <v>205</v>
      </c>
      <c r="O1835" s="52">
        <v>0.57262998819351196</v>
      </c>
      <c r="P1835" s="52">
        <v>0.65078997611999512</v>
      </c>
      <c r="Q1835">
        <v>5882</v>
      </c>
      <c r="R1835" s="52">
        <v>0.55172997713088989</v>
      </c>
      <c r="S1835" s="52">
        <v>0.63637000322341919</v>
      </c>
    </row>
    <row r="1836" spans="1:19">
      <c r="A1836" t="s">
        <v>28</v>
      </c>
      <c r="B1836" t="s">
        <v>412</v>
      </c>
      <c r="C1836" t="s">
        <v>440</v>
      </c>
      <c r="D1836" t="s">
        <v>330</v>
      </c>
      <c r="E1836" t="s">
        <v>95</v>
      </c>
      <c r="F1836" t="s">
        <v>96</v>
      </c>
      <c r="G1836">
        <v>3</v>
      </c>
      <c r="H1836" t="s">
        <v>336</v>
      </c>
      <c r="I1836" t="s">
        <v>360</v>
      </c>
      <c r="J1836" t="s">
        <v>361</v>
      </c>
      <c r="K1836">
        <v>0</v>
      </c>
      <c r="L1836" s="52">
        <v>0</v>
      </c>
      <c r="N1836">
        <v>43</v>
      </c>
      <c r="O1836" s="52">
        <v>0.120109997689724</v>
      </c>
      <c r="Q1836">
        <v>1418</v>
      </c>
      <c r="R1836" s="52">
        <v>0.13300999999046331</v>
      </c>
    </row>
    <row r="1837" spans="1:19">
      <c r="A1837" t="s">
        <v>28</v>
      </c>
      <c r="B1837" t="s">
        <v>412</v>
      </c>
      <c r="C1837" t="s">
        <v>440</v>
      </c>
      <c r="D1837" t="s">
        <v>330</v>
      </c>
      <c r="E1837" t="s">
        <v>95</v>
      </c>
      <c r="F1837" t="s">
        <v>96</v>
      </c>
      <c r="G1837">
        <v>3</v>
      </c>
      <c r="H1837" t="s">
        <v>336</v>
      </c>
      <c r="I1837" t="s">
        <v>360</v>
      </c>
      <c r="J1837" t="s">
        <v>362</v>
      </c>
      <c r="K1837">
        <v>7</v>
      </c>
      <c r="L1837" s="52">
        <v>0.2413800060749054</v>
      </c>
      <c r="M1837" s="52">
        <v>0.2413800060749054</v>
      </c>
      <c r="N1837">
        <v>110</v>
      </c>
      <c r="O1837" s="52">
        <v>0.30726000666618353</v>
      </c>
      <c r="P1837" s="52">
        <v>0.3492099940776825</v>
      </c>
      <c r="Q1837">
        <v>3361</v>
      </c>
      <c r="R1837" s="52">
        <v>0.31525999307632452</v>
      </c>
      <c r="S1837" s="52">
        <v>0.36362999677658081</v>
      </c>
    </row>
    <row r="1838" spans="1:19">
      <c r="A1838" t="s">
        <v>28</v>
      </c>
      <c r="B1838" t="s">
        <v>412</v>
      </c>
      <c r="C1838" t="s">
        <v>440</v>
      </c>
      <c r="D1838" t="s">
        <v>330</v>
      </c>
      <c r="E1838" t="s">
        <v>95</v>
      </c>
      <c r="F1838" t="s">
        <v>96</v>
      </c>
      <c r="G1838">
        <v>3</v>
      </c>
      <c r="H1838" t="s">
        <v>336</v>
      </c>
      <c r="I1838" t="s">
        <v>360</v>
      </c>
      <c r="J1838" t="s">
        <v>354</v>
      </c>
      <c r="K1838">
        <v>22</v>
      </c>
      <c r="L1838" s="52">
        <v>0.75862002372741699</v>
      </c>
      <c r="M1838" s="52">
        <v>0.75862002372741699</v>
      </c>
      <c r="N1838">
        <v>205</v>
      </c>
      <c r="O1838" s="52">
        <v>0.57262998819351196</v>
      </c>
      <c r="P1838" s="52">
        <v>0.65078997611999512</v>
      </c>
      <c r="Q1838">
        <v>5882</v>
      </c>
      <c r="R1838" s="52">
        <v>0.55172997713088989</v>
      </c>
      <c r="S1838" s="52">
        <v>0.63637000322341919</v>
      </c>
    </row>
    <row r="1839" spans="1:19">
      <c r="A1839" t="s">
        <v>28</v>
      </c>
      <c r="B1839" t="s">
        <v>412</v>
      </c>
      <c r="C1839" t="s">
        <v>440</v>
      </c>
      <c r="D1839" t="s">
        <v>330</v>
      </c>
      <c r="E1839" t="s">
        <v>95</v>
      </c>
      <c r="F1839" t="s">
        <v>96</v>
      </c>
      <c r="G1839">
        <v>3</v>
      </c>
      <c r="H1839" t="s">
        <v>336</v>
      </c>
      <c r="I1839" t="s">
        <v>736</v>
      </c>
      <c r="J1839" t="s">
        <v>363</v>
      </c>
      <c r="K1839">
        <v>13</v>
      </c>
      <c r="L1839" s="52">
        <v>0.44828000664710999</v>
      </c>
      <c r="N1839">
        <v>100</v>
      </c>
      <c r="O1839" s="52">
        <v>0.27932998538017267</v>
      </c>
      <c r="Q1839">
        <v>4131</v>
      </c>
      <c r="R1839" s="52">
        <v>0.38749000430107122</v>
      </c>
    </row>
    <row r="1840" spans="1:19">
      <c r="A1840" t="s">
        <v>28</v>
      </c>
      <c r="B1840" t="s">
        <v>412</v>
      </c>
      <c r="C1840" t="s">
        <v>440</v>
      </c>
      <c r="D1840" t="s">
        <v>330</v>
      </c>
      <c r="E1840" t="s">
        <v>95</v>
      </c>
      <c r="F1840" t="s">
        <v>96</v>
      </c>
      <c r="G1840">
        <v>3</v>
      </c>
      <c r="H1840" t="s">
        <v>336</v>
      </c>
      <c r="I1840" t="s">
        <v>736</v>
      </c>
      <c r="J1840" t="s">
        <v>364</v>
      </c>
      <c r="K1840">
        <v>8</v>
      </c>
      <c r="L1840" s="52">
        <v>0.2758600115776062</v>
      </c>
      <c r="M1840" s="52">
        <v>0.5</v>
      </c>
      <c r="N1840">
        <v>200</v>
      </c>
      <c r="O1840" s="52">
        <v>0.55865997076034546</v>
      </c>
      <c r="P1840" s="52">
        <v>0.77518999576568604</v>
      </c>
      <c r="Q1840">
        <v>4189</v>
      </c>
      <c r="R1840" s="52">
        <v>0.39293000102043152</v>
      </c>
      <c r="S1840" s="52">
        <v>0.64149999618530273</v>
      </c>
    </row>
    <row r="1841" spans="1:19">
      <c r="A1841" t="s">
        <v>28</v>
      </c>
      <c r="B1841" t="s">
        <v>412</v>
      </c>
      <c r="C1841" t="s">
        <v>440</v>
      </c>
      <c r="D1841" t="s">
        <v>330</v>
      </c>
      <c r="E1841" t="s">
        <v>95</v>
      </c>
      <c r="F1841" t="s">
        <v>96</v>
      </c>
      <c r="G1841">
        <v>3</v>
      </c>
      <c r="H1841" t="s">
        <v>336</v>
      </c>
      <c r="I1841" t="s">
        <v>736</v>
      </c>
      <c r="J1841" t="s">
        <v>365</v>
      </c>
      <c r="K1841">
        <v>2</v>
      </c>
      <c r="L1841" s="52">
        <v>6.8970002233982086E-2</v>
      </c>
      <c r="M1841" s="52">
        <v>0.125</v>
      </c>
      <c r="N1841">
        <v>22</v>
      </c>
      <c r="O1841" s="52">
        <v>6.145000085234642E-2</v>
      </c>
      <c r="P1841" s="52">
        <v>8.5270002484321594E-2</v>
      </c>
      <c r="Q1841">
        <v>1316</v>
      </c>
      <c r="R1841" s="52">
        <v>0.1234399974346161</v>
      </c>
      <c r="S1841" s="52">
        <v>0.20152999460697171</v>
      </c>
    </row>
    <row r="1842" spans="1:19">
      <c r="A1842" t="s">
        <v>28</v>
      </c>
      <c r="B1842" t="s">
        <v>412</v>
      </c>
      <c r="C1842" t="s">
        <v>440</v>
      </c>
      <c r="D1842" t="s">
        <v>330</v>
      </c>
      <c r="E1842" t="s">
        <v>95</v>
      </c>
      <c r="F1842" t="s">
        <v>96</v>
      </c>
      <c r="G1842">
        <v>3</v>
      </c>
      <c r="H1842" t="s">
        <v>336</v>
      </c>
      <c r="I1842" t="s">
        <v>736</v>
      </c>
      <c r="J1842" t="s">
        <v>366</v>
      </c>
      <c r="K1842">
        <v>2</v>
      </c>
      <c r="L1842" s="52">
        <v>6.8970002233982086E-2</v>
      </c>
      <c r="M1842" s="52">
        <v>0.125</v>
      </c>
      <c r="N1842">
        <v>13</v>
      </c>
      <c r="O1842" s="52">
        <v>3.6309998482465737E-2</v>
      </c>
      <c r="P1842" s="52">
        <v>5.0390001386404037E-2</v>
      </c>
      <c r="Q1842">
        <v>566</v>
      </c>
      <c r="R1842" s="52">
        <v>5.3089998662471771E-2</v>
      </c>
      <c r="S1842" s="52">
        <v>8.6680002510547638E-2</v>
      </c>
    </row>
    <row r="1843" spans="1:19">
      <c r="A1843" t="s">
        <v>28</v>
      </c>
      <c r="B1843" t="s">
        <v>412</v>
      </c>
      <c r="C1843" t="s">
        <v>440</v>
      </c>
      <c r="D1843" t="s">
        <v>330</v>
      </c>
      <c r="E1843" t="s">
        <v>95</v>
      </c>
      <c r="F1843" t="s">
        <v>96</v>
      </c>
      <c r="G1843">
        <v>3</v>
      </c>
      <c r="H1843" t="s">
        <v>336</v>
      </c>
      <c r="I1843" t="s">
        <v>736</v>
      </c>
      <c r="J1843" t="s">
        <v>367</v>
      </c>
      <c r="K1843">
        <v>2</v>
      </c>
      <c r="L1843" s="52">
        <v>6.8970002233982086E-2</v>
      </c>
      <c r="M1843" s="52">
        <v>0.125</v>
      </c>
      <c r="N1843">
        <v>16</v>
      </c>
      <c r="O1843" s="52">
        <v>4.4690001755952842E-2</v>
      </c>
      <c r="P1843" s="52">
        <v>6.2020000070333481E-2</v>
      </c>
      <c r="Q1843">
        <v>367</v>
      </c>
      <c r="R1843" s="52">
        <v>3.4419998526573181E-2</v>
      </c>
      <c r="S1843" s="52">
        <v>5.6200001388788223E-2</v>
      </c>
    </row>
    <row r="1844" spans="1:19">
      <c r="A1844" t="s">
        <v>28</v>
      </c>
      <c r="B1844" t="s">
        <v>412</v>
      </c>
      <c r="C1844" t="s">
        <v>440</v>
      </c>
      <c r="D1844" t="s">
        <v>330</v>
      </c>
      <c r="E1844" t="s">
        <v>95</v>
      </c>
      <c r="F1844" t="s">
        <v>96</v>
      </c>
      <c r="G1844">
        <v>3</v>
      </c>
      <c r="H1844" t="s">
        <v>336</v>
      </c>
      <c r="I1844" t="s">
        <v>736</v>
      </c>
      <c r="J1844" t="s">
        <v>368</v>
      </c>
      <c r="K1844">
        <v>2</v>
      </c>
      <c r="L1844" s="52">
        <v>6.8970002233982086E-2</v>
      </c>
      <c r="M1844" s="52">
        <v>0.125</v>
      </c>
      <c r="N1844">
        <v>7</v>
      </c>
      <c r="O1844" s="52">
        <v>1.9549999386072159E-2</v>
      </c>
      <c r="P1844" s="52">
        <v>2.7130000293254849E-2</v>
      </c>
      <c r="Q1844">
        <v>92</v>
      </c>
      <c r="R1844" s="52">
        <v>8.6300000548362732E-3</v>
      </c>
      <c r="S1844" s="52">
        <v>1.4089999720454219E-2</v>
      </c>
    </row>
    <row r="1845" spans="1:19">
      <c r="A1845" t="s">
        <v>28</v>
      </c>
      <c r="B1845" t="s">
        <v>412</v>
      </c>
      <c r="C1845" t="s">
        <v>440</v>
      </c>
      <c r="D1845" t="s">
        <v>330</v>
      </c>
      <c r="E1845" t="s">
        <v>95</v>
      </c>
      <c r="F1845" t="s">
        <v>96</v>
      </c>
      <c r="G1845">
        <v>3</v>
      </c>
      <c r="H1845" t="s">
        <v>336</v>
      </c>
      <c r="I1845" t="s">
        <v>307</v>
      </c>
      <c r="J1845" t="s">
        <v>329</v>
      </c>
      <c r="K1845">
        <v>29</v>
      </c>
      <c r="L1845" s="52">
        <v>1</v>
      </c>
      <c r="N1845">
        <v>356</v>
      </c>
      <c r="O1845" s="52">
        <v>0.99440997838973999</v>
      </c>
      <c r="Q1845">
        <v>10555</v>
      </c>
      <c r="R1845" s="52">
        <v>0.99005997180938721</v>
      </c>
    </row>
    <row r="1846" spans="1:19">
      <c r="A1846" t="s">
        <v>28</v>
      </c>
      <c r="B1846" t="s">
        <v>412</v>
      </c>
      <c r="C1846" t="s">
        <v>440</v>
      </c>
      <c r="D1846" t="s">
        <v>330</v>
      </c>
      <c r="E1846" t="s">
        <v>95</v>
      </c>
      <c r="F1846" t="s">
        <v>96</v>
      </c>
      <c r="G1846">
        <v>3</v>
      </c>
      <c r="H1846" t="s">
        <v>336</v>
      </c>
      <c r="I1846" t="s">
        <v>307</v>
      </c>
      <c r="J1846" t="s">
        <v>309</v>
      </c>
      <c r="K1846">
        <v>0</v>
      </c>
      <c r="L1846" s="52">
        <v>0</v>
      </c>
      <c r="N1846">
        <v>2</v>
      </c>
      <c r="O1846" s="52">
        <v>5.5900001898407936E-3</v>
      </c>
      <c r="Q1846">
        <v>106</v>
      </c>
      <c r="R1846" s="52">
        <v>9.9400002509355545E-3</v>
      </c>
    </row>
    <row r="1847" spans="1:19">
      <c r="A1847" t="s">
        <v>28</v>
      </c>
      <c r="B1847" t="s">
        <v>412</v>
      </c>
      <c r="C1847" t="s">
        <v>440</v>
      </c>
      <c r="D1847" t="s">
        <v>330</v>
      </c>
      <c r="E1847" t="s">
        <v>95</v>
      </c>
      <c r="F1847" t="s">
        <v>96</v>
      </c>
      <c r="G1847">
        <v>3</v>
      </c>
      <c r="H1847" t="s">
        <v>336</v>
      </c>
      <c r="I1847" t="s">
        <v>737</v>
      </c>
      <c r="J1847" t="s">
        <v>310</v>
      </c>
      <c r="K1847">
        <v>0</v>
      </c>
      <c r="L1847" s="52">
        <v>0</v>
      </c>
      <c r="N1847">
        <v>106</v>
      </c>
      <c r="O1847" s="52">
        <v>0.29609000682830811</v>
      </c>
      <c r="Q1847">
        <v>1888</v>
      </c>
      <c r="R1847" s="52">
        <v>0.17709000408649439</v>
      </c>
    </row>
    <row r="1848" spans="1:19">
      <c r="A1848" t="s">
        <v>28</v>
      </c>
      <c r="B1848" t="s">
        <v>412</v>
      </c>
      <c r="C1848" t="s">
        <v>440</v>
      </c>
      <c r="D1848" t="s">
        <v>330</v>
      </c>
      <c r="E1848" t="s">
        <v>95</v>
      </c>
      <c r="F1848" t="s">
        <v>96</v>
      </c>
      <c r="G1848">
        <v>3</v>
      </c>
      <c r="H1848" t="s">
        <v>336</v>
      </c>
      <c r="I1848" t="s">
        <v>737</v>
      </c>
      <c r="J1848" t="s">
        <v>16</v>
      </c>
      <c r="K1848">
        <v>2</v>
      </c>
      <c r="L1848" s="52">
        <v>6.8970002233982086E-2</v>
      </c>
      <c r="N1848">
        <v>60</v>
      </c>
      <c r="O1848" s="52">
        <v>0.16760000586509699</v>
      </c>
      <c r="Q1848">
        <v>2164</v>
      </c>
      <c r="R1848" s="52">
        <v>0.2029799968004227</v>
      </c>
    </row>
    <row r="1849" spans="1:19">
      <c r="A1849" t="s">
        <v>28</v>
      </c>
      <c r="B1849" t="s">
        <v>412</v>
      </c>
      <c r="C1849" t="s">
        <v>440</v>
      </c>
      <c r="D1849" t="s">
        <v>330</v>
      </c>
      <c r="E1849" t="s">
        <v>95</v>
      </c>
      <c r="F1849" t="s">
        <v>96</v>
      </c>
      <c r="G1849">
        <v>3</v>
      </c>
      <c r="H1849" t="s">
        <v>336</v>
      </c>
      <c r="I1849" t="s">
        <v>737</v>
      </c>
      <c r="J1849" t="s">
        <v>17</v>
      </c>
      <c r="K1849">
        <v>6</v>
      </c>
      <c r="L1849" s="52">
        <v>0.20690000057220459</v>
      </c>
      <c r="N1849">
        <v>67</v>
      </c>
      <c r="O1849" s="52">
        <v>0.18715000152587891</v>
      </c>
      <c r="Q1849">
        <v>2220</v>
      </c>
      <c r="R1849" s="52">
        <v>0.20824000239372251</v>
      </c>
    </row>
    <row r="1850" spans="1:19">
      <c r="A1850" t="s">
        <v>28</v>
      </c>
      <c r="B1850" t="s">
        <v>412</v>
      </c>
      <c r="C1850" t="s">
        <v>440</v>
      </c>
      <c r="D1850" t="s">
        <v>330</v>
      </c>
      <c r="E1850" t="s">
        <v>95</v>
      </c>
      <c r="F1850" t="s">
        <v>96</v>
      </c>
      <c r="G1850">
        <v>3</v>
      </c>
      <c r="H1850" t="s">
        <v>336</v>
      </c>
      <c r="I1850" t="s">
        <v>737</v>
      </c>
      <c r="J1850" t="s">
        <v>18</v>
      </c>
      <c r="K1850">
        <v>11</v>
      </c>
      <c r="L1850" s="52">
        <v>0.3793100118637085</v>
      </c>
      <c r="N1850">
        <v>75</v>
      </c>
      <c r="O1850" s="52">
        <v>0.20949999988079071</v>
      </c>
      <c r="Q1850">
        <v>2174</v>
      </c>
      <c r="R1850" s="52">
        <v>0.20392000675201419</v>
      </c>
    </row>
    <row r="1851" spans="1:19">
      <c r="A1851" t="s">
        <v>28</v>
      </c>
      <c r="B1851" t="s">
        <v>412</v>
      </c>
      <c r="C1851" t="s">
        <v>440</v>
      </c>
      <c r="D1851" t="s">
        <v>330</v>
      </c>
      <c r="E1851" t="s">
        <v>95</v>
      </c>
      <c r="F1851" t="s">
        <v>96</v>
      </c>
      <c r="G1851">
        <v>3</v>
      </c>
      <c r="H1851" t="s">
        <v>336</v>
      </c>
      <c r="I1851" t="s">
        <v>737</v>
      </c>
      <c r="J1851" t="s">
        <v>311</v>
      </c>
      <c r="K1851">
        <v>10</v>
      </c>
      <c r="L1851" s="52">
        <v>0.34483000636100769</v>
      </c>
      <c r="N1851">
        <v>50</v>
      </c>
      <c r="O1851" s="52">
        <v>0.1396600008010864</v>
      </c>
      <c r="Q1851">
        <v>2215</v>
      </c>
      <c r="R1851" s="52">
        <v>0.20777000486850741</v>
      </c>
    </row>
    <row r="1852" spans="1:19">
      <c r="A1852" t="s">
        <v>28</v>
      </c>
      <c r="B1852" t="s">
        <v>412</v>
      </c>
      <c r="C1852" t="s">
        <v>440</v>
      </c>
      <c r="D1852" t="s">
        <v>330</v>
      </c>
      <c r="E1852" t="s">
        <v>95</v>
      </c>
      <c r="F1852" t="s">
        <v>96</v>
      </c>
      <c r="G1852">
        <v>3</v>
      </c>
      <c r="H1852" t="s">
        <v>336</v>
      </c>
      <c r="I1852" t="s">
        <v>312</v>
      </c>
      <c r="J1852" t="s">
        <v>313</v>
      </c>
      <c r="K1852">
        <v>19</v>
      </c>
      <c r="L1852" s="52">
        <v>0.6551700234413147</v>
      </c>
      <c r="M1852" s="52">
        <v>0.6551700234413147</v>
      </c>
      <c r="N1852">
        <v>224</v>
      </c>
      <c r="O1852" s="52">
        <v>0.62569999694824219</v>
      </c>
      <c r="P1852" s="52">
        <v>0.62744998931884766</v>
      </c>
      <c r="Q1852">
        <v>6420</v>
      </c>
      <c r="R1852" s="52">
        <v>0.60219001770019531</v>
      </c>
      <c r="S1852" s="52">
        <v>0.61465001106262207</v>
      </c>
    </row>
    <row r="1853" spans="1:19">
      <c r="A1853" t="s">
        <v>28</v>
      </c>
      <c r="B1853" t="s">
        <v>412</v>
      </c>
      <c r="C1853" t="s">
        <v>440</v>
      </c>
      <c r="D1853" t="s">
        <v>330</v>
      </c>
      <c r="E1853" t="s">
        <v>95</v>
      </c>
      <c r="F1853" t="s">
        <v>96</v>
      </c>
      <c r="G1853">
        <v>3</v>
      </c>
      <c r="H1853" t="s">
        <v>336</v>
      </c>
      <c r="I1853" t="s">
        <v>312</v>
      </c>
      <c r="J1853" t="s">
        <v>314</v>
      </c>
      <c r="K1853">
        <v>2</v>
      </c>
      <c r="L1853" s="52">
        <v>6.8970002233982086E-2</v>
      </c>
      <c r="M1853" s="52">
        <v>6.8970002233982086E-2</v>
      </c>
      <c r="N1853">
        <v>43</v>
      </c>
      <c r="O1853" s="52">
        <v>0.120109997689724</v>
      </c>
      <c r="P1853" s="52">
        <v>0.120449997484684</v>
      </c>
      <c r="Q1853">
        <v>1473</v>
      </c>
      <c r="R1853" s="52">
        <v>0.13817000389099121</v>
      </c>
      <c r="S1853" s="52">
        <v>0.14101999998092651</v>
      </c>
    </row>
    <row r="1854" spans="1:19">
      <c r="A1854" t="s">
        <v>28</v>
      </c>
      <c r="B1854" t="s">
        <v>412</v>
      </c>
      <c r="C1854" t="s">
        <v>440</v>
      </c>
      <c r="D1854" t="s">
        <v>330</v>
      </c>
      <c r="E1854" t="s">
        <v>95</v>
      </c>
      <c r="F1854" t="s">
        <v>96</v>
      </c>
      <c r="G1854">
        <v>3</v>
      </c>
      <c r="H1854" t="s">
        <v>336</v>
      </c>
      <c r="I1854" t="s">
        <v>312</v>
      </c>
      <c r="J1854" t="s">
        <v>315</v>
      </c>
      <c r="K1854">
        <v>6</v>
      </c>
      <c r="L1854" s="52">
        <v>0.20690000057220459</v>
      </c>
      <c r="M1854" s="52">
        <v>0.20690000057220459</v>
      </c>
      <c r="N1854">
        <v>53</v>
      </c>
      <c r="O1854" s="52">
        <v>0.14803999662399289</v>
      </c>
      <c r="P1854" s="52">
        <v>0.14846000075340271</v>
      </c>
      <c r="Q1854">
        <v>1374</v>
      </c>
      <c r="R1854" s="52">
        <v>0.12887999415397641</v>
      </c>
      <c r="S1854" s="52">
        <v>0.13154999911785131</v>
      </c>
    </row>
    <row r="1855" spans="1:19">
      <c r="A1855" t="s">
        <v>28</v>
      </c>
      <c r="B1855" t="s">
        <v>412</v>
      </c>
      <c r="C1855" t="s">
        <v>440</v>
      </c>
      <c r="D1855" t="s">
        <v>330</v>
      </c>
      <c r="E1855" t="s">
        <v>95</v>
      </c>
      <c r="F1855" t="s">
        <v>96</v>
      </c>
      <c r="G1855">
        <v>3</v>
      </c>
      <c r="H1855" t="s">
        <v>336</v>
      </c>
      <c r="I1855" t="s">
        <v>312</v>
      </c>
      <c r="J1855" t="s">
        <v>373</v>
      </c>
      <c r="K1855">
        <v>0</v>
      </c>
      <c r="L1855" s="52">
        <v>0</v>
      </c>
      <c r="N1855">
        <v>1</v>
      </c>
      <c r="O1855" s="52">
        <v>2.79000005684793E-3</v>
      </c>
      <c r="Q1855">
        <v>216</v>
      </c>
      <c r="R1855" s="52">
        <v>2.0260000601410869E-2</v>
      </c>
    </row>
    <row r="1856" spans="1:19">
      <c r="A1856" t="s">
        <v>28</v>
      </c>
      <c r="B1856" t="s">
        <v>412</v>
      </c>
      <c r="C1856" t="s">
        <v>440</v>
      </c>
      <c r="D1856" t="s">
        <v>330</v>
      </c>
      <c r="E1856" t="s">
        <v>95</v>
      </c>
      <c r="F1856" t="s">
        <v>96</v>
      </c>
      <c r="G1856">
        <v>3</v>
      </c>
      <c r="H1856" t="s">
        <v>336</v>
      </c>
      <c r="I1856" t="s">
        <v>312</v>
      </c>
      <c r="J1856" t="s">
        <v>316</v>
      </c>
      <c r="K1856">
        <v>2</v>
      </c>
      <c r="L1856" s="52">
        <v>6.8970002233982086E-2</v>
      </c>
      <c r="M1856" s="52">
        <v>6.8970002233982086E-2</v>
      </c>
      <c r="N1856">
        <v>37</v>
      </c>
      <c r="O1856" s="52">
        <v>0.1033499985933304</v>
      </c>
      <c r="P1856" s="52">
        <v>0.10363999754190439</v>
      </c>
      <c r="Q1856">
        <v>1178</v>
      </c>
      <c r="R1856" s="52">
        <v>0.1105000004172325</v>
      </c>
      <c r="S1856" s="52">
        <v>0.1127799972891808</v>
      </c>
    </row>
    <row r="1857" spans="1:19">
      <c r="A1857" t="s">
        <v>28</v>
      </c>
      <c r="B1857" t="s">
        <v>412</v>
      </c>
      <c r="C1857" t="s">
        <v>440</v>
      </c>
      <c r="D1857" t="s">
        <v>330</v>
      </c>
      <c r="E1857" t="s">
        <v>194</v>
      </c>
      <c r="F1857" t="s">
        <v>276</v>
      </c>
      <c r="G1857">
        <v>14</v>
      </c>
      <c r="H1857" t="s">
        <v>397</v>
      </c>
      <c r="I1857" t="s">
        <v>326</v>
      </c>
      <c r="J1857" t="s">
        <v>289</v>
      </c>
      <c r="K1857">
        <v>0</v>
      </c>
      <c r="L1857" s="52">
        <v>0</v>
      </c>
      <c r="N1857">
        <v>7</v>
      </c>
      <c r="O1857" s="52">
        <v>1.1989999562501911E-2</v>
      </c>
      <c r="Q1857">
        <v>78</v>
      </c>
      <c r="R1857" s="52">
        <v>7.3199998587369919E-3</v>
      </c>
    </row>
    <row r="1858" spans="1:19">
      <c r="A1858" t="s">
        <v>28</v>
      </c>
      <c r="B1858" t="s">
        <v>412</v>
      </c>
      <c r="C1858" t="s">
        <v>440</v>
      </c>
      <c r="D1858" t="s">
        <v>330</v>
      </c>
      <c r="E1858" t="s">
        <v>194</v>
      </c>
      <c r="F1858" t="s">
        <v>276</v>
      </c>
      <c r="G1858">
        <v>14</v>
      </c>
      <c r="H1858" t="s">
        <v>397</v>
      </c>
      <c r="I1858" t="s">
        <v>326</v>
      </c>
      <c r="J1858" t="s">
        <v>290</v>
      </c>
      <c r="K1858">
        <v>0</v>
      </c>
      <c r="L1858" s="52">
        <v>0</v>
      </c>
      <c r="N1858">
        <v>32</v>
      </c>
      <c r="O1858" s="52">
        <v>5.479000136256218E-2</v>
      </c>
      <c r="Q1858">
        <v>542</v>
      </c>
      <c r="R1858" s="52">
        <v>5.0840001553297043E-2</v>
      </c>
    </row>
    <row r="1859" spans="1:19">
      <c r="A1859" t="s">
        <v>28</v>
      </c>
      <c r="B1859" t="s">
        <v>412</v>
      </c>
      <c r="C1859" t="s">
        <v>440</v>
      </c>
      <c r="D1859" t="s">
        <v>330</v>
      </c>
      <c r="E1859" t="s">
        <v>194</v>
      </c>
      <c r="F1859" t="s">
        <v>276</v>
      </c>
      <c r="G1859">
        <v>14</v>
      </c>
      <c r="H1859" t="s">
        <v>397</v>
      </c>
      <c r="I1859" t="s">
        <v>326</v>
      </c>
      <c r="J1859" t="s">
        <v>291</v>
      </c>
      <c r="K1859">
        <v>7</v>
      </c>
      <c r="L1859" s="52">
        <v>0.20000000298023221</v>
      </c>
      <c r="N1859">
        <v>102</v>
      </c>
      <c r="O1859" s="52">
        <v>0.17465999722480771</v>
      </c>
      <c r="Q1859">
        <v>1332</v>
      </c>
      <c r="R1859" s="52">
        <v>0.124940000474453</v>
      </c>
    </row>
    <row r="1860" spans="1:19">
      <c r="A1860" t="s">
        <v>28</v>
      </c>
      <c r="B1860" t="s">
        <v>412</v>
      </c>
      <c r="C1860" t="s">
        <v>440</v>
      </c>
      <c r="D1860" t="s">
        <v>330</v>
      </c>
      <c r="E1860" t="s">
        <v>194</v>
      </c>
      <c r="F1860" t="s">
        <v>276</v>
      </c>
      <c r="G1860">
        <v>14</v>
      </c>
      <c r="H1860" t="s">
        <v>397</v>
      </c>
      <c r="I1860" t="s">
        <v>326</v>
      </c>
      <c r="J1860" t="s">
        <v>292</v>
      </c>
      <c r="K1860">
        <v>10</v>
      </c>
      <c r="L1860" s="52">
        <v>0.28571000695228582</v>
      </c>
      <c r="N1860">
        <v>115</v>
      </c>
      <c r="O1860" s="52">
        <v>0.1969199925661087</v>
      </c>
      <c r="Q1860">
        <v>2022</v>
      </c>
      <c r="R1860" s="52">
        <v>0.18965999782085419</v>
      </c>
    </row>
    <row r="1861" spans="1:19">
      <c r="A1861" t="s">
        <v>28</v>
      </c>
      <c r="B1861" t="s">
        <v>412</v>
      </c>
      <c r="C1861" t="s">
        <v>440</v>
      </c>
      <c r="D1861" t="s">
        <v>330</v>
      </c>
      <c r="E1861" t="s">
        <v>194</v>
      </c>
      <c r="F1861" t="s">
        <v>276</v>
      </c>
      <c r="G1861">
        <v>14</v>
      </c>
      <c r="H1861" t="s">
        <v>397</v>
      </c>
      <c r="I1861" t="s">
        <v>326</v>
      </c>
      <c r="J1861" t="s">
        <v>293</v>
      </c>
      <c r="K1861">
        <v>5</v>
      </c>
      <c r="L1861" s="52">
        <v>0.14285999536514279</v>
      </c>
      <c r="N1861">
        <v>105</v>
      </c>
      <c r="O1861" s="52">
        <v>0.17979000508785251</v>
      </c>
      <c r="Q1861">
        <v>1958</v>
      </c>
      <c r="R1861" s="52">
        <v>0.18366000056266779</v>
      </c>
    </row>
    <row r="1862" spans="1:19">
      <c r="A1862" t="s">
        <v>28</v>
      </c>
      <c r="B1862" t="s">
        <v>412</v>
      </c>
      <c r="C1862" t="s">
        <v>440</v>
      </c>
      <c r="D1862" t="s">
        <v>330</v>
      </c>
      <c r="E1862" t="s">
        <v>194</v>
      </c>
      <c r="F1862" t="s">
        <v>276</v>
      </c>
      <c r="G1862">
        <v>14</v>
      </c>
      <c r="H1862" t="s">
        <v>397</v>
      </c>
      <c r="I1862" t="s">
        <v>326</v>
      </c>
      <c r="J1862" t="s">
        <v>294</v>
      </c>
      <c r="K1862">
        <v>5</v>
      </c>
      <c r="L1862" s="52">
        <v>0.14285999536514279</v>
      </c>
      <c r="N1862">
        <v>129</v>
      </c>
      <c r="O1862" s="52">
        <v>0.22089000046253199</v>
      </c>
      <c r="Q1862">
        <v>2528</v>
      </c>
      <c r="R1862" s="52">
        <v>0.2371300011873245</v>
      </c>
    </row>
    <row r="1863" spans="1:19">
      <c r="A1863" t="s">
        <v>28</v>
      </c>
      <c r="B1863" t="s">
        <v>412</v>
      </c>
      <c r="C1863" t="s">
        <v>440</v>
      </c>
      <c r="D1863" t="s">
        <v>330</v>
      </c>
      <c r="E1863" t="s">
        <v>194</v>
      </c>
      <c r="F1863" t="s">
        <v>276</v>
      </c>
      <c r="G1863">
        <v>14</v>
      </c>
      <c r="H1863" t="s">
        <v>397</v>
      </c>
      <c r="I1863" t="s">
        <v>326</v>
      </c>
      <c r="J1863" t="s">
        <v>295</v>
      </c>
      <c r="K1863">
        <v>8</v>
      </c>
      <c r="L1863" s="52">
        <v>0.22856999933719641</v>
      </c>
      <c r="N1863">
        <v>94</v>
      </c>
      <c r="O1863" s="52">
        <v>0.16096000373363489</v>
      </c>
      <c r="Q1863">
        <v>2201</v>
      </c>
      <c r="R1863" s="52">
        <v>0.20645000040531161</v>
      </c>
    </row>
    <row r="1864" spans="1:19">
      <c r="A1864" t="s">
        <v>28</v>
      </c>
      <c r="B1864" t="s">
        <v>412</v>
      </c>
      <c r="C1864" t="s">
        <v>440</v>
      </c>
      <c r="D1864" t="s">
        <v>330</v>
      </c>
      <c r="E1864" t="s">
        <v>194</v>
      </c>
      <c r="F1864" t="s">
        <v>276</v>
      </c>
      <c r="G1864">
        <v>14</v>
      </c>
      <c r="H1864" t="s">
        <v>397</v>
      </c>
      <c r="I1864" t="s">
        <v>359</v>
      </c>
      <c r="J1864" t="s">
        <v>14</v>
      </c>
      <c r="K1864">
        <v>31</v>
      </c>
      <c r="L1864" s="52">
        <v>0.88571000099182129</v>
      </c>
      <c r="M1864" s="52">
        <v>0.88571000099182129</v>
      </c>
      <c r="N1864">
        <v>431</v>
      </c>
      <c r="O1864" s="52">
        <v>0.7380099892616272</v>
      </c>
      <c r="P1864" s="52">
        <v>0.74181997776031494</v>
      </c>
      <c r="Q1864">
        <v>7648</v>
      </c>
      <c r="R1864" s="52">
        <v>0.71737998723983765</v>
      </c>
      <c r="S1864" s="52">
        <v>0.73221999406814575</v>
      </c>
    </row>
    <row r="1865" spans="1:19">
      <c r="A1865" t="s">
        <v>28</v>
      </c>
      <c r="B1865" t="s">
        <v>412</v>
      </c>
      <c r="C1865" t="s">
        <v>440</v>
      </c>
      <c r="D1865" t="s">
        <v>330</v>
      </c>
      <c r="E1865" t="s">
        <v>194</v>
      </c>
      <c r="F1865" t="s">
        <v>276</v>
      </c>
      <c r="G1865">
        <v>14</v>
      </c>
      <c r="H1865" t="s">
        <v>397</v>
      </c>
      <c r="I1865" t="s">
        <v>359</v>
      </c>
      <c r="J1865" t="s">
        <v>15</v>
      </c>
      <c r="K1865">
        <v>2</v>
      </c>
      <c r="L1865" s="52">
        <v>5.714000016450882E-2</v>
      </c>
      <c r="M1865" s="52">
        <v>5.714000016450882E-2</v>
      </c>
      <c r="N1865">
        <v>87</v>
      </c>
      <c r="O1865" s="52">
        <v>0.14896999299526209</v>
      </c>
      <c r="P1865" s="52">
        <v>0.149739995598793</v>
      </c>
      <c r="Q1865">
        <v>1582</v>
      </c>
      <c r="R1865" s="52">
        <v>0.14838999509811401</v>
      </c>
      <c r="S1865" s="52">
        <v>0.1514600068330765</v>
      </c>
    </row>
    <row r="1866" spans="1:19">
      <c r="A1866" t="s">
        <v>28</v>
      </c>
      <c r="B1866" t="s">
        <v>412</v>
      </c>
      <c r="C1866" t="s">
        <v>440</v>
      </c>
      <c r="D1866" t="s">
        <v>330</v>
      </c>
      <c r="E1866" t="s">
        <v>194</v>
      </c>
      <c r="F1866" t="s">
        <v>276</v>
      </c>
      <c r="G1866">
        <v>14</v>
      </c>
      <c r="H1866" t="s">
        <v>397</v>
      </c>
      <c r="I1866" t="s">
        <v>359</v>
      </c>
      <c r="J1866" t="s">
        <v>317</v>
      </c>
      <c r="K1866">
        <v>2</v>
      </c>
      <c r="L1866" s="52">
        <v>5.714000016450882E-2</v>
      </c>
      <c r="M1866" s="52">
        <v>5.714000016450882E-2</v>
      </c>
      <c r="N1866">
        <v>63</v>
      </c>
      <c r="O1866" s="52">
        <v>0.10787999629974369</v>
      </c>
      <c r="P1866" s="52">
        <v>0.1084299981594086</v>
      </c>
      <c r="Q1866">
        <v>1215</v>
      </c>
      <c r="R1866" s="52">
        <v>0.1139699965715408</v>
      </c>
      <c r="S1866" s="52">
        <v>0.1163199990987778</v>
      </c>
    </row>
    <row r="1867" spans="1:19">
      <c r="A1867" t="s">
        <v>28</v>
      </c>
      <c r="B1867" t="s">
        <v>412</v>
      </c>
      <c r="C1867" t="s">
        <v>440</v>
      </c>
      <c r="D1867" t="s">
        <v>330</v>
      </c>
      <c r="E1867" t="s">
        <v>194</v>
      </c>
      <c r="F1867" t="s">
        <v>276</v>
      </c>
      <c r="G1867">
        <v>14</v>
      </c>
      <c r="H1867" t="s">
        <v>397</v>
      </c>
      <c r="I1867" t="s">
        <v>359</v>
      </c>
      <c r="J1867" t="s">
        <v>270</v>
      </c>
      <c r="K1867">
        <v>0</v>
      </c>
      <c r="L1867" s="52">
        <v>0</v>
      </c>
      <c r="N1867">
        <v>3</v>
      </c>
      <c r="O1867" s="52">
        <v>5.1400000229477882E-3</v>
      </c>
      <c r="Q1867">
        <v>216</v>
      </c>
      <c r="R1867" s="52">
        <v>2.0260000601410869E-2</v>
      </c>
    </row>
    <row r="1868" spans="1:19">
      <c r="A1868" t="s">
        <v>28</v>
      </c>
      <c r="B1868" t="s">
        <v>412</v>
      </c>
      <c r="C1868" t="s">
        <v>440</v>
      </c>
      <c r="D1868" t="s">
        <v>330</v>
      </c>
      <c r="E1868" t="s">
        <v>194</v>
      </c>
      <c r="F1868" t="s">
        <v>276</v>
      </c>
      <c r="G1868">
        <v>14</v>
      </c>
      <c r="H1868" t="s">
        <v>397</v>
      </c>
      <c r="I1868" t="s">
        <v>325</v>
      </c>
      <c r="J1868" t="s">
        <v>302</v>
      </c>
      <c r="K1868">
        <v>16</v>
      </c>
      <c r="L1868" s="52">
        <v>0.4571399986743927</v>
      </c>
      <c r="N1868">
        <v>220</v>
      </c>
      <c r="O1868" s="52">
        <v>0.37670999765396118</v>
      </c>
      <c r="Q1868">
        <v>3494</v>
      </c>
      <c r="R1868" s="52">
        <v>0.32774001359939581</v>
      </c>
    </row>
    <row r="1869" spans="1:19">
      <c r="A1869" t="s">
        <v>28</v>
      </c>
      <c r="B1869" t="s">
        <v>412</v>
      </c>
      <c r="C1869" t="s">
        <v>440</v>
      </c>
      <c r="D1869" t="s">
        <v>330</v>
      </c>
      <c r="E1869" t="s">
        <v>194</v>
      </c>
      <c r="F1869" t="s">
        <v>276</v>
      </c>
      <c r="G1869">
        <v>14</v>
      </c>
      <c r="H1869" t="s">
        <v>397</v>
      </c>
      <c r="I1869" t="s">
        <v>325</v>
      </c>
      <c r="J1869" t="s">
        <v>303</v>
      </c>
      <c r="K1869">
        <v>8</v>
      </c>
      <c r="L1869" s="52">
        <v>0.22856999933719641</v>
      </c>
      <c r="N1869">
        <v>177</v>
      </c>
      <c r="O1869" s="52">
        <v>0.3030799925327301</v>
      </c>
      <c r="Q1869">
        <v>3387</v>
      </c>
      <c r="R1869" s="52">
        <v>0.31769999861717219</v>
      </c>
    </row>
    <row r="1870" spans="1:19">
      <c r="A1870" t="s">
        <v>28</v>
      </c>
      <c r="B1870" t="s">
        <v>412</v>
      </c>
      <c r="C1870" t="s">
        <v>440</v>
      </c>
      <c r="D1870" t="s">
        <v>330</v>
      </c>
      <c r="E1870" t="s">
        <v>194</v>
      </c>
      <c r="F1870" t="s">
        <v>276</v>
      </c>
      <c r="G1870">
        <v>14</v>
      </c>
      <c r="H1870" t="s">
        <v>397</v>
      </c>
      <c r="I1870" t="s">
        <v>325</v>
      </c>
      <c r="J1870" t="s">
        <v>304</v>
      </c>
      <c r="K1870">
        <v>11</v>
      </c>
      <c r="L1870" s="52">
        <v>0.31428998708724981</v>
      </c>
      <c r="N1870">
        <v>187</v>
      </c>
      <c r="O1870" s="52">
        <v>0.32021000981330872</v>
      </c>
      <c r="Q1870">
        <v>3780</v>
      </c>
      <c r="R1870" s="52">
        <v>0.35455998778343201</v>
      </c>
    </row>
    <row r="1871" spans="1:19">
      <c r="A1871" t="s">
        <v>28</v>
      </c>
      <c r="B1871" t="s">
        <v>412</v>
      </c>
      <c r="C1871" t="s">
        <v>440</v>
      </c>
      <c r="D1871" t="s">
        <v>330</v>
      </c>
      <c r="E1871" t="s">
        <v>194</v>
      </c>
      <c r="F1871" t="s">
        <v>276</v>
      </c>
      <c r="G1871">
        <v>14</v>
      </c>
      <c r="H1871" t="s">
        <v>397</v>
      </c>
      <c r="I1871" t="s">
        <v>349</v>
      </c>
      <c r="J1871" t="s">
        <v>350</v>
      </c>
      <c r="K1871">
        <v>2</v>
      </c>
      <c r="L1871" s="52">
        <v>5.714000016450882E-2</v>
      </c>
      <c r="M1871" s="52">
        <v>9.5239996910095215E-2</v>
      </c>
      <c r="N1871">
        <v>37</v>
      </c>
      <c r="O1871" s="52">
        <v>6.3359998166561127E-2</v>
      </c>
      <c r="P1871" s="52">
        <v>9.3670003116130829E-2</v>
      </c>
      <c r="Q1871">
        <v>745</v>
      </c>
      <c r="R1871" s="52">
        <v>6.9880001246929169E-2</v>
      </c>
      <c r="S1871" s="52">
        <v>8.060000091791153E-2</v>
      </c>
    </row>
    <row r="1872" spans="1:19">
      <c r="A1872" t="s">
        <v>28</v>
      </c>
      <c r="B1872" t="s">
        <v>412</v>
      </c>
      <c r="C1872" t="s">
        <v>440</v>
      </c>
      <c r="D1872" t="s">
        <v>330</v>
      </c>
      <c r="E1872" t="s">
        <v>194</v>
      </c>
      <c r="F1872" t="s">
        <v>276</v>
      </c>
      <c r="G1872">
        <v>14</v>
      </c>
      <c r="H1872" t="s">
        <v>397</v>
      </c>
      <c r="I1872" t="s">
        <v>349</v>
      </c>
      <c r="J1872" t="s">
        <v>351</v>
      </c>
      <c r="K1872">
        <v>13</v>
      </c>
      <c r="L1872" s="52">
        <v>0.37143000960350042</v>
      </c>
      <c r="M1872" s="52">
        <v>0.61905002593994141</v>
      </c>
      <c r="N1872">
        <v>251</v>
      </c>
      <c r="O1872" s="52">
        <v>0.42978999018669128</v>
      </c>
      <c r="P1872" s="52">
        <v>0.63543999195098877</v>
      </c>
      <c r="Q1872">
        <v>5882</v>
      </c>
      <c r="R1872" s="52">
        <v>0.55172997713088989</v>
      </c>
      <c r="S1872" s="52">
        <v>0.63637000322341919</v>
      </c>
    </row>
    <row r="1873" spans="1:19">
      <c r="A1873" t="s">
        <v>28</v>
      </c>
      <c r="B1873" t="s">
        <v>412</v>
      </c>
      <c r="C1873" t="s">
        <v>440</v>
      </c>
      <c r="D1873" t="s">
        <v>330</v>
      </c>
      <c r="E1873" t="s">
        <v>194</v>
      </c>
      <c r="F1873" t="s">
        <v>276</v>
      </c>
      <c r="G1873">
        <v>14</v>
      </c>
      <c r="H1873" t="s">
        <v>397</v>
      </c>
      <c r="I1873" t="s">
        <v>349</v>
      </c>
      <c r="J1873" t="s">
        <v>352</v>
      </c>
      <c r="K1873">
        <v>0</v>
      </c>
      <c r="L1873" s="52">
        <v>0</v>
      </c>
      <c r="M1873" s="52">
        <v>0</v>
      </c>
      <c r="N1873">
        <v>2</v>
      </c>
      <c r="O1873" s="52">
        <v>3.4199999645352359E-3</v>
      </c>
      <c r="P1873" s="52">
        <v>5.0599998794496059E-3</v>
      </c>
      <c r="Q1873">
        <v>19</v>
      </c>
      <c r="R1873" s="52">
        <v>1.780000049620867E-3</v>
      </c>
      <c r="S1873" s="52">
        <v>2.0600000862032179E-3</v>
      </c>
    </row>
    <row r="1874" spans="1:19">
      <c r="A1874" t="s">
        <v>28</v>
      </c>
      <c r="B1874" t="s">
        <v>412</v>
      </c>
      <c r="C1874" t="s">
        <v>440</v>
      </c>
      <c r="D1874" t="s">
        <v>330</v>
      </c>
      <c r="E1874" t="s">
        <v>194</v>
      </c>
      <c r="F1874" t="s">
        <v>276</v>
      </c>
      <c r="G1874">
        <v>14</v>
      </c>
      <c r="H1874" t="s">
        <v>397</v>
      </c>
      <c r="I1874" t="s">
        <v>349</v>
      </c>
      <c r="J1874" t="s">
        <v>353</v>
      </c>
      <c r="K1874">
        <v>6</v>
      </c>
      <c r="L1874" s="52">
        <v>0.1714300066232681</v>
      </c>
      <c r="M1874" s="52">
        <v>0.28571000695228582</v>
      </c>
      <c r="N1874">
        <v>105</v>
      </c>
      <c r="O1874" s="52">
        <v>0.17979000508785251</v>
      </c>
      <c r="P1874" s="52">
        <v>0.26581999659538269</v>
      </c>
      <c r="Q1874">
        <v>2597</v>
      </c>
      <c r="R1874" s="52">
        <v>0.24359999597072601</v>
      </c>
      <c r="S1874" s="52">
        <v>0.2809700071811676</v>
      </c>
    </row>
    <row r="1875" spans="1:19">
      <c r="A1875" t="s">
        <v>28</v>
      </c>
      <c r="B1875" t="s">
        <v>412</v>
      </c>
      <c r="C1875" t="s">
        <v>440</v>
      </c>
      <c r="D1875" t="s">
        <v>330</v>
      </c>
      <c r="E1875" t="s">
        <v>194</v>
      </c>
      <c r="F1875" t="s">
        <v>276</v>
      </c>
      <c r="G1875">
        <v>14</v>
      </c>
      <c r="H1875" t="s">
        <v>397</v>
      </c>
      <c r="I1875" t="s">
        <v>349</v>
      </c>
      <c r="J1875" t="s">
        <v>355</v>
      </c>
      <c r="K1875">
        <v>14</v>
      </c>
      <c r="L1875" s="52">
        <v>0.40000000596046448</v>
      </c>
      <c r="N1875">
        <v>189</v>
      </c>
      <c r="O1875" s="52">
        <v>0.32363000512123108</v>
      </c>
      <c r="Q1875">
        <v>1418</v>
      </c>
      <c r="R1875" s="52">
        <v>0.13300999999046331</v>
      </c>
    </row>
    <row r="1876" spans="1:19">
      <c r="A1876" t="s">
        <v>28</v>
      </c>
      <c r="B1876" t="s">
        <v>412</v>
      </c>
      <c r="C1876" t="s">
        <v>440</v>
      </c>
      <c r="D1876" t="s">
        <v>330</v>
      </c>
      <c r="E1876" t="s">
        <v>194</v>
      </c>
      <c r="F1876" t="s">
        <v>276</v>
      </c>
      <c r="G1876">
        <v>14</v>
      </c>
      <c r="H1876" t="s">
        <v>397</v>
      </c>
      <c r="I1876" t="s">
        <v>734</v>
      </c>
      <c r="J1876" t="s">
        <v>299</v>
      </c>
      <c r="K1876">
        <v>7</v>
      </c>
      <c r="L1876" s="52">
        <v>0.20000000298023221</v>
      </c>
      <c r="M1876" s="52">
        <v>0.20000000298023221</v>
      </c>
      <c r="N1876">
        <v>85</v>
      </c>
      <c r="O1876" s="52">
        <v>0.14554999768733981</v>
      </c>
      <c r="P1876" s="52">
        <v>0.15178999304771421</v>
      </c>
      <c r="Q1876">
        <v>463</v>
      </c>
      <c r="R1876" s="52">
        <v>4.343000054359436E-2</v>
      </c>
      <c r="S1876" s="52">
        <v>4.6239998191595078E-2</v>
      </c>
    </row>
    <row r="1877" spans="1:19">
      <c r="A1877" t="s">
        <v>28</v>
      </c>
      <c r="B1877" t="s">
        <v>412</v>
      </c>
      <c r="C1877" t="s">
        <v>440</v>
      </c>
      <c r="D1877" t="s">
        <v>330</v>
      </c>
      <c r="E1877" t="s">
        <v>194</v>
      </c>
      <c r="F1877" t="s">
        <v>276</v>
      </c>
      <c r="G1877">
        <v>14</v>
      </c>
      <c r="H1877" t="s">
        <v>397</v>
      </c>
      <c r="I1877" t="s">
        <v>734</v>
      </c>
      <c r="J1877" t="s">
        <v>300</v>
      </c>
      <c r="K1877">
        <v>2</v>
      </c>
      <c r="L1877" s="52">
        <v>5.714000016450882E-2</v>
      </c>
      <c r="M1877" s="52">
        <v>5.714000016450882E-2</v>
      </c>
      <c r="N1877">
        <v>50</v>
      </c>
      <c r="O1877" s="52">
        <v>8.5620000958442688E-2</v>
      </c>
      <c r="P1877" s="52">
        <v>8.929000049829483E-2</v>
      </c>
      <c r="Q1877">
        <v>331</v>
      </c>
      <c r="R1877" s="52">
        <v>3.1050000339746479E-2</v>
      </c>
      <c r="S1877" s="52">
        <v>3.3059999346733093E-2</v>
      </c>
    </row>
    <row r="1878" spans="1:19">
      <c r="A1878" t="s">
        <v>28</v>
      </c>
      <c r="B1878" t="s">
        <v>412</v>
      </c>
      <c r="C1878" t="s">
        <v>440</v>
      </c>
      <c r="D1878" t="s">
        <v>330</v>
      </c>
      <c r="E1878" t="s">
        <v>194</v>
      </c>
      <c r="F1878" t="s">
        <v>276</v>
      </c>
      <c r="G1878">
        <v>14</v>
      </c>
      <c r="H1878" t="s">
        <v>397</v>
      </c>
      <c r="I1878" t="s">
        <v>734</v>
      </c>
      <c r="J1878" t="s">
        <v>269</v>
      </c>
      <c r="K1878">
        <v>0</v>
      </c>
      <c r="L1878" s="52">
        <v>0</v>
      </c>
      <c r="M1878" s="52">
        <v>0</v>
      </c>
      <c r="N1878">
        <v>11</v>
      </c>
      <c r="O1878" s="52">
        <v>1.8840000033378601E-2</v>
      </c>
      <c r="P1878" s="52">
        <v>1.9640000537037849E-2</v>
      </c>
      <c r="Q1878">
        <v>91</v>
      </c>
      <c r="R1878" s="52">
        <v>8.5399998351931572E-3</v>
      </c>
      <c r="S1878" s="52">
        <v>9.089999832212925E-3</v>
      </c>
    </row>
    <row r="1879" spans="1:19">
      <c r="A1879" t="s">
        <v>28</v>
      </c>
      <c r="B1879" t="s">
        <v>412</v>
      </c>
      <c r="C1879" t="s">
        <v>440</v>
      </c>
      <c r="D1879" t="s">
        <v>330</v>
      </c>
      <c r="E1879" t="s">
        <v>194</v>
      </c>
      <c r="F1879" t="s">
        <v>276</v>
      </c>
      <c r="G1879">
        <v>14</v>
      </c>
      <c r="H1879" t="s">
        <v>397</v>
      </c>
      <c r="I1879" t="s">
        <v>734</v>
      </c>
      <c r="J1879" t="s">
        <v>301</v>
      </c>
      <c r="K1879">
        <v>2</v>
      </c>
      <c r="L1879" s="52">
        <v>5.714000016450882E-2</v>
      </c>
      <c r="M1879" s="52">
        <v>5.714000016450882E-2</v>
      </c>
      <c r="N1879">
        <v>56</v>
      </c>
      <c r="O1879" s="52">
        <v>9.5890000462532043E-2</v>
      </c>
      <c r="P1879" s="52">
        <v>0.10000000149011611</v>
      </c>
      <c r="Q1879">
        <v>215</v>
      </c>
      <c r="R1879" s="52">
        <v>2.0169999450445179E-2</v>
      </c>
      <c r="S1879" s="52">
        <v>2.1469999104738239E-2</v>
      </c>
    </row>
    <row r="1880" spans="1:19">
      <c r="A1880" t="s">
        <v>28</v>
      </c>
      <c r="B1880" t="s">
        <v>412</v>
      </c>
      <c r="C1880" t="s">
        <v>440</v>
      </c>
      <c r="D1880" t="s">
        <v>330</v>
      </c>
      <c r="E1880" t="s">
        <v>194</v>
      </c>
      <c r="F1880" t="s">
        <v>276</v>
      </c>
      <c r="G1880">
        <v>14</v>
      </c>
      <c r="H1880" t="s">
        <v>397</v>
      </c>
      <c r="I1880" t="s">
        <v>734</v>
      </c>
      <c r="J1880" t="s">
        <v>270</v>
      </c>
      <c r="K1880">
        <v>0</v>
      </c>
      <c r="L1880" s="52">
        <v>0</v>
      </c>
      <c r="N1880">
        <v>24</v>
      </c>
      <c r="O1880" s="52">
        <v>4.1099999099969857E-2</v>
      </c>
      <c r="Q1880">
        <v>648</v>
      </c>
      <c r="R1880" s="52">
        <v>6.0779999941587448E-2</v>
      </c>
    </row>
    <row r="1881" spans="1:19">
      <c r="A1881" t="s">
        <v>28</v>
      </c>
      <c r="B1881" t="s">
        <v>412</v>
      </c>
      <c r="C1881" t="s">
        <v>440</v>
      </c>
      <c r="D1881" t="s">
        <v>330</v>
      </c>
      <c r="E1881" t="s">
        <v>194</v>
      </c>
      <c r="F1881" t="s">
        <v>276</v>
      </c>
      <c r="G1881">
        <v>14</v>
      </c>
      <c r="H1881" t="s">
        <v>397</v>
      </c>
      <c r="I1881" t="s">
        <v>734</v>
      </c>
      <c r="J1881" t="s">
        <v>268</v>
      </c>
      <c r="K1881">
        <v>24</v>
      </c>
      <c r="L1881" s="52">
        <v>0.68571001291275024</v>
      </c>
      <c r="M1881" s="52">
        <v>0.68571001291275024</v>
      </c>
      <c r="N1881">
        <v>358</v>
      </c>
      <c r="O1881" s="52">
        <v>0.6130099892616272</v>
      </c>
      <c r="P1881" s="52">
        <v>0.6392899751663208</v>
      </c>
      <c r="Q1881">
        <v>8913</v>
      </c>
      <c r="R1881" s="52">
        <v>0.83604001998901367</v>
      </c>
      <c r="S1881" s="52">
        <v>0.89013999700546265</v>
      </c>
    </row>
    <row r="1882" spans="1:19">
      <c r="A1882" t="s">
        <v>28</v>
      </c>
      <c r="B1882" t="s">
        <v>412</v>
      </c>
      <c r="C1882" t="s">
        <v>440</v>
      </c>
      <c r="D1882" t="s">
        <v>330</v>
      </c>
      <c r="E1882" t="s">
        <v>194</v>
      </c>
      <c r="F1882" t="s">
        <v>276</v>
      </c>
      <c r="G1882">
        <v>14</v>
      </c>
      <c r="H1882" t="s">
        <v>397</v>
      </c>
      <c r="I1882" t="s">
        <v>735</v>
      </c>
      <c r="J1882" t="s">
        <v>270</v>
      </c>
      <c r="K1882">
        <v>35</v>
      </c>
      <c r="L1882" s="52">
        <v>1</v>
      </c>
      <c r="N1882">
        <v>584</v>
      </c>
      <c r="O1882" s="52">
        <v>1</v>
      </c>
      <c r="Q1882">
        <v>10661</v>
      </c>
      <c r="R1882" s="52">
        <v>1</v>
      </c>
    </row>
    <row r="1883" spans="1:19">
      <c r="A1883" t="s">
        <v>28</v>
      </c>
      <c r="B1883" t="s">
        <v>412</v>
      </c>
      <c r="C1883" t="s">
        <v>440</v>
      </c>
      <c r="D1883" t="s">
        <v>330</v>
      </c>
      <c r="E1883" t="s">
        <v>194</v>
      </c>
      <c r="F1883" t="s">
        <v>276</v>
      </c>
      <c r="G1883">
        <v>14</v>
      </c>
      <c r="H1883" t="s">
        <v>397</v>
      </c>
      <c r="I1883" t="s">
        <v>319</v>
      </c>
      <c r="J1883" t="s">
        <v>324</v>
      </c>
      <c r="K1883">
        <v>15</v>
      </c>
      <c r="L1883" s="52">
        <v>0.42857000231742859</v>
      </c>
      <c r="N1883">
        <v>189</v>
      </c>
      <c r="O1883" s="52">
        <v>0.32363000512123108</v>
      </c>
      <c r="Q1883">
        <v>1418</v>
      </c>
      <c r="R1883" s="52">
        <v>0.13300999999046331</v>
      </c>
    </row>
    <row r="1884" spans="1:19">
      <c r="A1884" t="s">
        <v>28</v>
      </c>
      <c r="B1884" t="s">
        <v>412</v>
      </c>
      <c r="C1884" t="s">
        <v>440</v>
      </c>
      <c r="D1884" t="s">
        <v>330</v>
      </c>
      <c r="E1884" t="s">
        <v>194</v>
      </c>
      <c r="F1884" t="s">
        <v>276</v>
      </c>
      <c r="G1884">
        <v>14</v>
      </c>
      <c r="H1884" t="s">
        <v>397</v>
      </c>
      <c r="I1884" t="s">
        <v>319</v>
      </c>
      <c r="J1884" t="s">
        <v>320</v>
      </c>
      <c r="K1884">
        <v>0</v>
      </c>
      <c r="L1884" s="52">
        <v>0</v>
      </c>
      <c r="M1884" s="52">
        <v>0</v>
      </c>
      <c r="N1884">
        <v>2</v>
      </c>
      <c r="O1884" s="52">
        <v>3.4199999645352359E-3</v>
      </c>
      <c r="P1884" s="52">
        <v>5.0599998794496059E-3</v>
      </c>
      <c r="Q1884">
        <v>19</v>
      </c>
      <c r="R1884" s="52">
        <v>1.780000049620867E-3</v>
      </c>
      <c r="S1884" s="52">
        <v>2.0600000862032179E-3</v>
      </c>
    </row>
    <row r="1885" spans="1:19">
      <c r="A1885" t="s">
        <v>28</v>
      </c>
      <c r="B1885" t="s">
        <v>412</v>
      </c>
      <c r="C1885" t="s">
        <v>440</v>
      </c>
      <c r="D1885" t="s">
        <v>330</v>
      </c>
      <c r="E1885" t="s">
        <v>194</v>
      </c>
      <c r="F1885" t="s">
        <v>276</v>
      </c>
      <c r="G1885">
        <v>14</v>
      </c>
      <c r="H1885" t="s">
        <v>397</v>
      </c>
      <c r="I1885" t="s">
        <v>319</v>
      </c>
      <c r="J1885" t="s">
        <v>321</v>
      </c>
      <c r="K1885">
        <v>0</v>
      </c>
      <c r="L1885" s="52">
        <v>0</v>
      </c>
      <c r="M1885" s="52">
        <v>0</v>
      </c>
      <c r="N1885">
        <v>10</v>
      </c>
      <c r="O1885" s="52">
        <v>1.7119999974966049E-2</v>
      </c>
      <c r="P1885" s="52">
        <v>2.531999908387661E-2</v>
      </c>
      <c r="Q1885">
        <v>380</v>
      </c>
      <c r="R1885" s="52">
        <v>3.564000129699707E-2</v>
      </c>
      <c r="S1885" s="52">
        <v>4.1110001504421227E-2</v>
      </c>
    </row>
    <row r="1886" spans="1:19">
      <c r="A1886" t="s">
        <v>28</v>
      </c>
      <c r="B1886" t="s">
        <v>412</v>
      </c>
      <c r="C1886" t="s">
        <v>440</v>
      </c>
      <c r="D1886" t="s">
        <v>330</v>
      </c>
      <c r="E1886" t="s">
        <v>194</v>
      </c>
      <c r="F1886" t="s">
        <v>276</v>
      </c>
      <c r="G1886">
        <v>14</v>
      </c>
      <c r="H1886" t="s">
        <v>397</v>
      </c>
      <c r="I1886" t="s">
        <v>319</v>
      </c>
      <c r="J1886" t="s">
        <v>322</v>
      </c>
      <c r="K1886">
        <v>2</v>
      </c>
      <c r="L1886" s="52">
        <v>5.714000016450882E-2</v>
      </c>
      <c r="M1886" s="52">
        <v>0.10000000149011611</v>
      </c>
      <c r="N1886">
        <v>63</v>
      </c>
      <c r="O1886" s="52">
        <v>0.10787999629974369</v>
      </c>
      <c r="P1886" s="52">
        <v>0.15949000418186191</v>
      </c>
      <c r="Q1886">
        <v>1643</v>
      </c>
      <c r="R1886" s="52">
        <v>0.15410999953746801</v>
      </c>
      <c r="S1886" s="52">
        <v>0.17776000499725339</v>
      </c>
    </row>
    <row r="1887" spans="1:19">
      <c r="A1887" t="s">
        <v>28</v>
      </c>
      <c r="B1887" t="s">
        <v>412</v>
      </c>
      <c r="C1887" t="s">
        <v>440</v>
      </c>
      <c r="D1887" t="s">
        <v>330</v>
      </c>
      <c r="E1887" t="s">
        <v>194</v>
      </c>
      <c r="F1887" t="s">
        <v>276</v>
      </c>
      <c r="G1887">
        <v>14</v>
      </c>
      <c r="H1887" t="s">
        <v>397</v>
      </c>
      <c r="I1887" t="s">
        <v>319</v>
      </c>
      <c r="J1887" t="s">
        <v>323</v>
      </c>
      <c r="K1887">
        <v>5</v>
      </c>
      <c r="L1887" s="52">
        <v>0.14285999536514279</v>
      </c>
      <c r="M1887" s="52">
        <v>0.25</v>
      </c>
      <c r="N1887">
        <v>69</v>
      </c>
      <c r="O1887" s="52">
        <v>0.1181500032544136</v>
      </c>
      <c r="P1887" s="52">
        <v>0.17467999458312991</v>
      </c>
      <c r="Q1887">
        <v>1319</v>
      </c>
      <c r="R1887" s="52">
        <v>0.1237199977040291</v>
      </c>
      <c r="S1887" s="52">
        <v>0.14270000159740451</v>
      </c>
    </row>
    <row r="1888" spans="1:19">
      <c r="A1888" t="s">
        <v>28</v>
      </c>
      <c r="B1888" t="s">
        <v>412</v>
      </c>
      <c r="C1888" t="s">
        <v>440</v>
      </c>
      <c r="D1888" t="s">
        <v>330</v>
      </c>
      <c r="E1888" t="s">
        <v>194</v>
      </c>
      <c r="F1888" t="s">
        <v>276</v>
      </c>
      <c r="G1888">
        <v>14</v>
      </c>
      <c r="H1888" t="s">
        <v>397</v>
      </c>
      <c r="I1888" t="s">
        <v>319</v>
      </c>
      <c r="J1888" t="s">
        <v>354</v>
      </c>
      <c r="K1888">
        <v>13</v>
      </c>
      <c r="L1888" s="52">
        <v>0.37143000960350042</v>
      </c>
      <c r="M1888" s="52">
        <v>0.64999997615814209</v>
      </c>
      <c r="N1888">
        <v>251</v>
      </c>
      <c r="O1888" s="52">
        <v>0.42978999018669128</v>
      </c>
      <c r="P1888" s="52">
        <v>0.63543999195098877</v>
      </c>
      <c r="Q1888">
        <v>5882</v>
      </c>
      <c r="R1888" s="52">
        <v>0.55172997713088989</v>
      </c>
      <c r="S1888" s="52">
        <v>0.63637000322341919</v>
      </c>
    </row>
    <row r="1889" spans="1:19">
      <c r="A1889" t="s">
        <v>28</v>
      </c>
      <c r="B1889" t="s">
        <v>412</v>
      </c>
      <c r="C1889" t="s">
        <v>440</v>
      </c>
      <c r="D1889" t="s">
        <v>330</v>
      </c>
      <c r="E1889" t="s">
        <v>194</v>
      </c>
      <c r="F1889" t="s">
        <v>276</v>
      </c>
      <c r="G1889">
        <v>14</v>
      </c>
      <c r="H1889" t="s">
        <v>397</v>
      </c>
      <c r="I1889" t="s">
        <v>360</v>
      </c>
      <c r="J1889" t="s">
        <v>361</v>
      </c>
      <c r="K1889">
        <v>13</v>
      </c>
      <c r="L1889" s="52">
        <v>0.37143000960350042</v>
      </c>
      <c r="N1889">
        <v>189</v>
      </c>
      <c r="O1889" s="52">
        <v>0.32363000512123108</v>
      </c>
      <c r="Q1889">
        <v>1418</v>
      </c>
      <c r="R1889" s="52">
        <v>0.13300999999046331</v>
      </c>
    </row>
    <row r="1890" spans="1:19">
      <c r="A1890" t="s">
        <v>28</v>
      </c>
      <c r="B1890" t="s">
        <v>412</v>
      </c>
      <c r="C1890" t="s">
        <v>440</v>
      </c>
      <c r="D1890" t="s">
        <v>330</v>
      </c>
      <c r="E1890" t="s">
        <v>194</v>
      </c>
      <c r="F1890" t="s">
        <v>276</v>
      </c>
      <c r="G1890">
        <v>14</v>
      </c>
      <c r="H1890" t="s">
        <v>397</v>
      </c>
      <c r="I1890" t="s">
        <v>360</v>
      </c>
      <c r="J1890" t="s">
        <v>362</v>
      </c>
      <c r="K1890">
        <v>9</v>
      </c>
      <c r="L1890" s="52">
        <v>0.25714001059532171</v>
      </c>
      <c r="M1890" s="52">
        <v>0.40909001231193542</v>
      </c>
      <c r="N1890">
        <v>145</v>
      </c>
      <c r="O1890" s="52">
        <v>0.24829000234603879</v>
      </c>
      <c r="P1890" s="52">
        <v>0.36708998680114752</v>
      </c>
      <c r="Q1890">
        <v>3361</v>
      </c>
      <c r="R1890" s="52">
        <v>0.31525999307632452</v>
      </c>
      <c r="S1890" s="52">
        <v>0.36362999677658081</v>
      </c>
    </row>
    <row r="1891" spans="1:19">
      <c r="A1891" t="s">
        <v>28</v>
      </c>
      <c r="B1891" t="s">
        <v>412</v>
      </c>
      <c r="C1891" t="s">
        <v>440</v>
      </c>
      <c r="D1891" t="s">
        <v>330</v>
      </c>
      <c r="E1891" t="s">
        <v>194</v>
      </c>
      <c r="F1891" t="s">
        <v>276</v>
      </c>
      <c r="G1891">
        <v>14</v>
      </c>
      <c r="H1891" t="s">
        <v>397</v>
      </c>
      <c r="I1891" t="s">
        <v>360</v>
      </c>
      <c r="J1891" t="s">
        <v>354</v>
      </c>
      <c r="K1891">
        <v>13</v>
      </c>
      <c r="L1891" s="52">
        <v>0.37143000960350042</v>
      </c>
      <c r="M1891" s="52">
        <v>0.59091001749038696</v>
      </c>
      <c r="N1891">
        <v>250</v>
      </c>
      <c r="O1891" s="52">
        <v>0.4280799925327301</v>
      </c>
      <c r="P1891" s="52">
        <v>0.63291001319885254</v>
      </c>
      <c r="Q1891">
        <v>5882</v>
      </c>
      <c r="R1891" s="52">
        <v>0.55172997713088989</v>
      </c>
      <c r="S1891" s="52">
        <v>0.63637000322341919</v>
      </c>
    </row>
    <row r="1892" spans="1:19">
      <c r="A1892" t="s">
        <v>28</v>
      </c>
      <c r="B1892" t="s">
        <v>412</v>
      </c>
      <c r="C1892" t="s">
        <v>440</v>
      </c>
      <c r="D1892" t="s">
        <v>330</v>
      </c>
      <c r="E1892" t="s">
        <v>194</v>
      </c>
      <c r="F1892" t="s">
        <v>276</v>
      </c>
      <c r="G1892">
        <v>14</v>
      </c>
      <c r="H1892" t="s">
        <v>397</v>
      </c>
      <c r="I1892" t="s">
        <v>736</v>
      </c>
      <c r="J1892" t="s">
        <v>363</v>
      </c>
      <c r="K1892">
        <v>17</v>
      </c>
      <c r="L1892" s="52">
        <v>0.48570999503135681</v>
      </c>
      <c r="N1892">
        <v>254</v>
      </c>
      <c r="O1892" s="52">
        <v>0.43492999672889709</v>
      </c>
      <c r="Q1892">
        <v>4131</v>
      </c>
      <c r="R1892" s="52">
        <v>0.38749000430107122</v>
      </c>
    </row>
    <row r="1893" spans="1:19">
      <c r="A1893" t="s">
        <v>28</v>
      </c>
      <c r="B1893" t="s">
        <v>412</v>
      </c>
      <c r="C1893" t="s">
        <v>440</v>
      </c>
      <c r="D1893" t="s">
        <v>330</v>
      </c>
      <c r="E1893" t="s">
        <v>194</v>
      </c>
      <c r="F1893" t="s">
        <v>276</v>
      </c>
      <c r="G1893">
        <v>14</v>
      </c>
      <c r="H1893" t="s">
        <v>397</v>
      </c>
      <c r="I1893" t="s">
        <v>736</v>
      </c>
      <c r="J1893" t="s">
        <v>364</v>
      </c>
      <c r="K1893">
        <v>12</v>
      </c>
      <c r="L1893" s="52">
        <v>0.34286001324653631</v>
      </c>
      <c r="M1893" s="52">
        <v>0.66667002439498901</v>
      </c>
      <c r="N1893">
        <v>207</v>
      </c>
      <c r="O1893" s="52">
        <v>0.35444998741149902</v>
      </c>
      <c r="P1893" s="52">
        <v>0.62726998329162598</v>
      </c>
      <c r="Q1893">
        <v>4189</v>
      </c>
      <c r="R1893" s="52">
        <v>0.39293000102043152</v>
      </c>
      <c r="S1893" s="52">
        <v>0.64149999618530273</v>
      </c>
    </row>
    <row r="1894" spans="1:19">
      <c r="A1894" t="s">
        <v>28</v>
      </c>
      <c r="B1894" t="s">
        <v>412</v>
      </c>
      <c r="C1894" t="s">
        <v>440</v>
      </c>
      <c r="D1894" t="s">
        <v>330</v>
      </c>
      <c r="E1894" t="s">
        <v>194</v>
      </c>
      <c r="F1894" t="s">
        <v>276</v>
      </c>
      <c r="G1894">
        <v>14</v>
      </c>
      <c r="H1894" t="s">
        <v>397</v>
      </c>
      <c r="I1894" t="s">
        <v>736</v>
      </c>
      <c r="J1894" t="s">
        <v>365</v>
      </c>
      <c r="K1894">
        <v>2</v>
      </c>
      <c r="L1894" s="52">
        <v>5.714000016450882E-2</v>
      </c>
      <c r="M1894" s="52">
        <v>0.1111100018024445</v>
      </c>
      <c r="N1894">
        <v>81</v>
      </c>
      <c r="O1894" s="52">
        <v>0.13869999349117279</v>
      </c>
      <c r="P1894" s="52">
        <v>0.24545000493526459</v>
      </c>
      <c r="Q1894">
        <v>1316</v>
      </c>
      <c r="R1894" s="52">
        <v>0.1234399974346161</v>
      </c>
      <c r="S1894" s="52">
        <v>0.20152999460697171</v>
      </c>
    </row>
    <row r="1895" spans="1:19">
      <c r="A1895" t="s">
        <v>28</v>
      </c>
      <c r="B1895" t="s">
        <v>412</v>
      </c>
      <c r="C1895" t="s">
        <v>440</v>
      </c>
      <c r="D1895" t="s">
        <v>330</v>
      </c>
      <c r="E1895" t="s">
        <v>194</v>
      </c>
      <c r="F1895" t="s">
        <v>276</v>
      </c>
      <c r="G1895">
        <v>14</v>
      </c>
      <c r="H1895" t="s">
        <v>397</v>
      </c>
      <c r="I1895" t="s">
        <v>736</v>
      </c>
      <c r="J1895" t="s">
        <v>366</v>
      </c>
      <c r="K1895">
        <v>2</v>
      </c>
      <c r="L1895" s="52">
        <v>5.714000016450882E-2</v>
      </c>
      <c r="M1895" s="52">
        <v>0.1111100018024445</v>
      </c>
      <c r="N1895">
        <v>29</v>
      </c>
      <c r="O1895" s="52">
        <v>4.9660000950098038E-2</v>
      </c>
      <c r="P1895" s="52">
        <v>8.7880000472068787E-2</v>
      </c>
      <c r="Q1895">
        <v>566</v>
      </c>
      <c r="R1895" s="52">
        <v>5.3089998662471771E-2</v>
      </c>
      <c r="S1895" s="52">
        <v>8.6680002510547638E-2</v>
      </c>
    </row>
    <row r="1896" spans="1:19">
      <c r="A1896" t="s">
        <v>28</v>
      </c>
      <c r="B1896" t="s">
        <v>412</v>
      </c>
      <c r="C1896" t="s">
        <v>440</v>
      </c>
      <c r="D1896" t="s">
        <v>330</v>
      </c>
      <c r="E1896" t="s">
        <v>194</v>
      </c>
      <c r="F1896" t="s">
        <v>276</v>
      </c>
      <c r="G1896">
        <v>14</v>
      </c>
      <c r="H1896" t="s">
        <v>397</v>
      </c>
      <c r="I1896" t="s">
        <v>736</v>
      </c>
      <c r="J1896" t="s">
        <v>367</v>
      </c>
      <c r="K1896">
        <v>2</v>
      </c>
      <c r="L1896" s="52">
        <v>5.714000016450882E-2</v>
      </c>
      <c r="M1896" s="52">
        <v>0.1111100018024445</v>
      </c>
      <c r="N1896">
        <v>11</v>
      </c>
      <c r="O1896" s="52">
        <v>1.8840000033378601E-2</v>
      </c>
      <c r="P1896" s="52">
        <v>3.3330000936985023E-2</v>
      </c>
      <c r="Q1896">
        <v>367</v>
      </c>
      <c r="R1896" s="52">
        <v>3.4419998526573181E-2</v>
      </c>
      <c r="S1896" s="52">
        <v>5.6200001388788223E-2</v>
      </c>
    </row>
    <row r="1897" spans="1:19">
      <c r="A1897" t="s">
        <v>28</v>
      </c>
      <c r="B1897" t="s">
        <v>412</v>
      </c>
      <c r="C1897" t="s">
        <v>440</v>
      </c>
      <c r="D1897" t="s">
        <v>330</v>
      </c>
      <c r="E1897" t="s">
        <v>194</v>
      </c>
      <c r="F1897" t="s">
        <v>276</v>
      </c>
      <c r="G1897">
        <v>14</v>
      </c>
      <c r="H1897" t="s">
        <v>397</v>
      </c>
      <c r="I1897" t="s">
        <v>736</v>
      </c>
      <c r="J1897" t="s">
        <v>368</v>
      </c>
      <c r="K1897">
        <v>0</v>
      </c>
      <c r="L1897" s="52">
        <v>0</v>
      </c>
      <c r="M1897" s="52">
        <v>0</v>
      </c>
      <c r="N1897">
        <v>2</v>
      </c>
      <c r="O1897" s="52">
        <v>3.4199999645352359E-3</v>
      </c>
      <c r="P1897" s="52">
        <v>6.0600000433623791E-3</v>
      </c>
      <c r="Q1897">
        <v>92</v>
      </c>
      <c r="R1897" s="52">
        <v>8.6300000548362732E-3</v>
      </c>
      <c r="S1897" s="52">
        <v>1.4089999720454219E-2</v>
      </c>
    </row>
    <row r="1898" spans="1:19">
      <c r="A1898" t="s">
        <v>28</v>
      </c>
      <c r="B1898" t="s">
        <v>412</v>
      </c>
      <c r="C1898" t="s">
        <v>440</v>
      </c>
      <c r="D1898" t="s">
        <v>330</v>
      </c>
      <c r="E1898" t="s">
        <v>194</v>
      </c>
      <c r="F1898" t="s">
        <v>276</v>
      </c>
      <c r="G1898">
        <v>14</v>
      </c>
      <c r="H1898" t="s">
        <v>397</v>
      </c>
      <c r="I1898" t="s">
        <v>307</v>
      </c>
      <c r="J1898" t="s">
        <v>329</v>
      </c>
      <c r="K1898">
        <v>35</v>
      </c>
      <c r="L1898" s="52">
        <v>1</v>
      </c>
      <c r="N1898">
        <v>578</v>
      </c>
      <c r="O1898" s="52">
        <v>0.98973000049591064</v>
      </c>
      <c r="Q1898">
        <v>10555</v>
      </c>
      <c r="R1898" s="52">
        <v>0.99005997180938721</v>
      </c>
    </row>
    <row r="1899" spans="1:19">
      <c r="A1899" t="s">
        <v>28</v>
      </c>
      <c r="B1899" t="s">
        <v>412</v>
      </c>
      <c r="C1899" t="s">
        <v>440</v>
      </c>
      <c r="D1899" t="s">
        <v>330</v>
      </c>
      <c r="E1899" t="s">
        <v>194</v>
      </c>
      <c r="F1899" t="s">
        <v>276</v>
      </c>
      <c r="G1899">
        <v>14</v>
      </c>
      <c r="H1899" t="s">
        <v>397</v>
      </c>
      <c r="I1899" t="s">
        <v>307</v>
      </c>
      <c r="J1899" t="s">
        <v>309</v>
      </c>
      <c r="K1899">
        <v>0</v>
      </c>
      <c r="L1899" s="52">
        <v>0</v>
      </c>
      <c r="N1899">
        <v>6</v>
      </c>
      <c r="O1899" s="52">
        <v>1.027000043541193E-2</v>
      </c>
      <c r="Q1899">
        <v>106</v>
      </c>
      <c r="R1899" s="52">
        <v>9.9400002509355545E-3</v>
      </c>
    </row>
    <row r="1900" spans="1:19">
      <c r="A1900" t="s">
        <v>28</v>
      </c>
      <c r="B1900" t="s">
        <v>412</v>
      </c>
      <c r="C1900" t="s">
        <v>440</v>
      </c>
      <c r="D1900" t="s">
        <v>330</v>
      </c>
      <c r="E1900" t="s">
        <v>194</v>
      </c>
      <c r="F1900" s="1" t="s">
        <v>276</v>
      </c>
      <c r="G1900" s="1">
        <v>14</v>
      </c>
      <c r="H1900" s="1" t="s">
        <v>397</v>
      </c>
      <c r="I1900" t="s">
        <v>737</v>
      </c>
      <c r="J1900" t="s">
        <v>310</v>
      </c>
      <c r="K1900">
        <v>0</v>
      </c>
      <c r="L1900" s="52">
        <v>0</v>
      </c>
      <c r="N1900">
        <v>60</v>
      </c>
      <c r="O1900" s="52">
        <v>0.1027399972081184</v>
      </c>
      <c r="Q1900">
        <v>1888</v>
      </c>
      <c r="R1900" s="52">
        <v>0.17709000408649439</v>
      </c>
    </row>
    <row r="1901" spans="1:19">
      <c r="A1901" t="s">
        <v>28</v>
      </c>
      <c r="B1901" t="s">
        <v>412</v>
      </c>
      <c r="C1901" t="s">
        <v>440</v>
      </c>
      <c r="D1901" t="s">
        <v>330</v>
      </c>
      <c r="E1901" t="s">
        <v>194</v>
      </c>
      <c r="F1901" t="s">
        <v>276</v>
      </c>
      <c r="G1901">
        <v>14</v>
      </c>
      <c r="H1901" t="s">
        <v>397</v>
      </c>
      <c r="I1901" t="s">
        <v>737</v>
      </c>
      <c r="J1901" t="s">
        <v>16</v>
      </c>
      <c r="K1901">
        <v>12</v>
      </c>
      <c r="L1901" s="52">
        <v>0.34286001324653631</v>
      </c>
      <c r="N1901">
        <v>133</v>
      </c>
      <c r="O1901" s="52">
        <v>0.22774000465869901</v>
      </c>
      <c r="Q1901">
        <v>2164</v>
      </c>
      <c r="R1901" s="52">
        <v>0.2029799968004227</v>
      </c>
    </row>
    <row r="1902" spans="1:19">
      <c r="A1902" t="s">
        <v>28</v>
      </c>
      <c r="B1902" t="s">
        <v>412</v>
      </c>
      <c r="C1902" t="s">
        <v>440</v>
      </c>
      <c r="D1902" t="s">
        <v>330</v>
      </c>
      <c r="E1902" t="s">
        <v>194</v>
      </c>
      <c r="F1902" t="s">
        <v>276</v>
      </c>
      <c r="G1902">
        <v>14</v>
      </c>
      <c r="H1902" t="s">
        <v>397</v>
      </c>
      <c r="I1902" t="s">
        <v>737</v>
      </c>
      <c r="J1902" t="s">
        <v>17</v>
      </c>
      <c r="K1902">
        <v>7</v>
      </c>
      <c r="L1902" s="52">
        <v>0.20000000298023221</v>
      </c>
      <c r="N1902">
        <v>152</v>
      </c>
      <c r="O1902" s="52">
        <v>0.26026999950408941</v>
      </c>
      <c r="Q1902">
        <v>2220</v>
      </c>
      <c r="R1902" s="52">
        <v>0.20824000239372251</v>
      </c>
    </row>
    <row r="1903" spans="1:19">
      <c r="A1903" t="s">
        <v>28</v>
      </c>
      <c r="B1903" t="s">
        <v>412</v>
      </c>
      <c r="C1903" t="s">
        <v>440</v>
      </c>
      <c r="D1903" t="s">
        <v>330</v>
      </c>
      <c r="E1903" t="s">
        <v>194</v>
      </c>
      <c r="F1903" t="s">
        <v>276</v>
      </c>
      <c r="G1903">
        <v>14</v>
      </c>
      <c r="H1903" t="s">
        <v>397</v>
      </c>
      <c r="I1903" t="s">
        <v>737</v>
      </c>
      <c r="J1903" t="s">
        <v>18</v>
      </c>
      <c r="K1903">
        <v>9</v>
      </c>
      <c r="L1903" s="52">
        <v>0.25714001059532171</v>
      </c>
      <c r="N1903">
        <v>123</v>
      </c>
      <c r="O1903" s="52">
        <v>0.21062000095844269</v>
      </c>
      <c r="Q1903">
        <v>2174</v>
      </c>
      <c r="R1903" s="52">
        <v>0.20392000675201419</v>
      </c>
    </row>
    <row r="1904" spans="1:19">
      <c r="A1904" t="s">
        <v>28</v>
      </c>
      <c r="B1904" t="s">
        <v>412</v>
      </c>
      <c r="C1904" t="s">
        <v>440</v>
      </c>
      <c r="D1904" t="s">
        <v>330</v>
      </c>
      <c r="E1904" t="s">
        <v>194</v>
      </c>
      <c r="F1904" t="s">
        <v>276</v>
      </c>
      <c r="G1904">
        <v>14</v>
      </c>
      <c r="H1904" t="s">
        <v>397</v>
      </c>
      <c r="I1904" t="s">
        <v>737</v>
      </c>
      <c r="J1904" t="s">
        <v>311</v>
      </c>
      <c r="K1904">
        <v>7</v>
      </c>
      <c r="L1904" s="52">
        <v>0.20000000298023221</v>
      </c>
      <c r="N1904">
        <v>116</v>
      </c>
      <c r="O1904" s="52">
        <v>0.19863000512123111</v>
      </c>
      <c r="Q1904">
        <v>2215</v>
      </c>
      <c r="R1904" s="52">
        <v>0.20777000486850741</v>
      </c>
    </row>
    <row r="1905" spans="1:19">
      <c r="A1905" t="s">
        <v>28</v>
      </c>
      <c r="B1905" t="s">
        <v>412</v>
      </c>
      <c r="C1905" t="s">
        <v>440</v>
      </c>
      <c r="D1905" t="s">
        <v>330</v>
      </c>
      <c r="E1905" t="s">
        <v>194</v>
      </c>
      <c r="F1905" t="s">
        <v>276</v>
      </c>
      <c r="G1905">
        <v>14</v>
      </c>
      <c r="H1905" t="s">
        <v>397</v>
      </c>
      <c r="I1905" t="s">
        <v>312</v>
      </c>
      <c r="J1905" t="s">
        <v>313</v>
      </c>
      <c r="K1905">
        <v>25</v>
      </c>
      <c r="L1905" s="52">
        <v>0.71429002285003662</v>
      </c>
      <c r="M1905" s="52">
        <v>0.71429002285003662</v>
      </c>
      <c r="N1905">
        <v>353</v>
      </c>
      <c r="O1905" s="52">
        <v>0.60444998741149902</v>
      </c>
      <c r="P1905" s="52">
        <v>0.60756999254226685</v>
      </c>
      <c r="Q1905">
        <v>6420</v>
      </c>
      <c r="R1905" s="52">
        <v>0.60219001770019531</v>
      </c>
      <c r="S1905" s="52">
        <v>0.61465001106262207</v>
      </c>
    </row>
    <row r="1906" spans="1:19">
      <c r="A1906" t="s">
        <v>28</v>
      </c>
      <c r="B1906" t="s">
        <v>412</v>
      </c>
      <c r="C1906" t="s">
        <v>440</v>
      </c>
      <c r="D1906" t="s">
        <v>330</v>
      </c>
      <c r="E1906" t="s">
        <v>194</v>
      </c>
      <c r="F1906" t="s">
        <v>276</v>
      </c>
      <c r="G1906">
        <v>14</v>
      </c>
      <c r="H1906" t="s">
        <v>397</v>
      </c>
      <c r="I1906" t="s">
        <v>312</v>
      </c>
      <c r="J1906" t="s">
        <v>314</v>
      </c>
      <c r="K1906">
        <v>6</v>
      </c>
      <c r="L1906" s="52">
        <v>0.1714300066232681</v>
      </c>
      <c r="M1906" s="52">
        <v>0.1714300066232681</v>
      </c>
      <c r="N1906">
        <v>99</v>
      </c>
      <c r="O1906" s="52">
        <v>0.16952000558376309</v>
      </c>
      <c r="P1906" s="52">
        <v>0.1703999936580658</v>
      </c>
      <c r="Q1906">
        <v>1473</v>
      </c>
      <c r="R1906" s="52">
        <v>0.13817000389099121</v>
      </c>
      <c r="S1906" s="52">
        <v>0.14101999998092651</v>
      </c>
    </row>
    <row r="1907" spans="1:19">
      <c r="A1907" t="s">
        <v>28</v>
      </c>
      <c r="B1907" t="s">
        <v>412</v>
      </c>
      <c r="C1907" t="s">
        <v>440</v>
      </c>
      <c r="D1907" t="s">
        <v>330</v>
      </c>
      <c r="E1907" t="s">
        <v>194</v>
      </c>
      <c r="F1907" t="s">
        <v>276</v>
      </c>
      <c r="G1907">
        <v>14</v>
      </c>
      <c r="H1907" t="s">
        <v>397</v>
      </c>
      <c r="I1907" t="s">
        <v>312</v>
      </c>
      <c r="J1907" t="s">
        <v>315</v>
      </c>
      <c r="K1907">
        <v>2</v>
      </c>
      <c r="L1907" s="52">
        <v>5.714000016450882E-2</v>
      </c>
      <c r="M1907" s="52">
        <v>5.714000016450882E-2</v>
      </c>
      <c r="N1907">
        <v>68</v>
      </c>
      <c r="O1907" s="52">
        <v>0.1164399981498718</v>
      </c>
      <c r="P1907" s="52">
        <v>0.1170400008559227</v>
      </c>
      <c r="Q1907">
        <v>1374</v>
      </c>
      <c r="R1907" s="52">
        <v>0.12887999415397641</v>
      </c>
      <c r="S1907" s="52">
        <v>0.13154999911785131</v>
      </c>
    </row>
    <row r="1908" spans="1:19">
      <c r="A1908" t="s">
        <v>28</v>
      </c>
      <c r="B1908" t="s">
        <v>412</v>
      </c>
      <c r="C1908" t="s">
        <v>440</v>
      </c>
      <c r="D1908" t="s">
        <v>330</v>
      </c>
      <c r="E1908" t="s">
        <v>194</v>
      </c>
      <c r="F1908" t="s">
        <v>276</v>
      </c>
      <c r="G1908">
        <v>14</v>
      </c>
      <c r="H1908" t="s">
        <v>397</v>
      </c>
      <c r="I1908" t="s">
        <v>312</v>
      </c>
      <c r="J1908" t="s">
        <v>373</v>
      </c>
      <c r="K1908">
        <v>0</v>
      </c>
      <c r="L1908" s="52">
        <v>0</v>
      </c>
      <c r="N1908">
        <v>3</v>
      </c>
      <c r="O1908" s="52">
        <v>5.1400000229477882E-3</v>
      </c>
      <c r="Q1908">
        <v>216</v>
      </c>
      <c r="R1908" s="52">
        <v>2.0260000601410869E-2</v>
      </c>
    </row>
    <row r="1909" spans="1:19">
      <c r="A1909" t="s">
        <v>28</v>
      </c>
      <c r="B1909" t="s">
        <v>412</v>
      </c>
      <c r="C1909" t="s">
        <v>440</v>
      </c>
      <c r="D1909" t="s">
        <v>330</v>
      </c>
      <c r="E1909" t="s">
        <v>194</v>
      </c>
      <c r="F1909" t="s">
        <v>276</v>
      </c>
      <c r="G1909">
        <v>14</v>
      </c>
      <c r="H1909" t="s">
        <v>397</v>
      </c>
      <c r="I1909" t="s">
        <v>312</v>
      </c>
      <c r="J1909" t="s">
        <v>316</v>
      </c>
      <c r="K1909">
        <v>2</v>
      </c>
      <c r="L1909" s="52">
        <v>5.714000016450882E-2</v>
      </c>
      <c r="M1909" s="52">
        <v>5.714000016450882E-2</v>
      </c>
      <c r="N1909">
        <v>61</v>
      </c>
      <c r="O1909" s="52">
        <v>0.1044500023126602</v>
      </c>
      <c r="P1909" s="52">
        <v>0.10498999804258349</v>
      </c>
      <c r="Q1909">
        <v>1178</v>
      </c>
      <c r="R1909" s="52">
        <v>0.1105000004172325</v>
      </c>
      <c r="S1909" s="52">
        <v>0.1127799972891808</v>
      </c>
    </row>
    <row r="1910" spans="1:19">
      <c r="A1910" t="s">
        <v>28</v>
      </c>
      <c r="B1910" t="s">
        <v>412</v>
      </c>
      <c r="C1910" t="s">
        <v>440</v>
      </c>
      <c r="D1910" t="s">
        <v>330</v>
      </c>
      <c r="E1910" s="28" t="s">
        <v>97</v>
      </c>
      <c r="F1910" s="1" t="s">
        <v>98</v>
      </c>
      <c r="G1910" s="1">
        <v>4</v>
      </c>
      <c r="H1910" s="1" t="s">
        <v>398</v>
      </c>
      <c r="I1910" t="s">
        <v>326</v>
      </c>
      <c r="J1910" t="s">
        <v>289</v>
      </c>
      <c r="K1910">
        <v>2</v>
      </c>
      <c r="L1910" s="52">
        <v>1.6130000352859501E-2</v>
      </c>
      <c r="N1910">
        <v>2</v>
      </c>
      <c r="O1910" s="52">
        <v>6.3700000755488873E-3</v>
      </c>
      <c r="Q1910">
        <v>78</v>
      </c>
      <c r="R1910" s="52">
        <v>7.3199998587369919E-3</v>
      </c>
    </row>
    <row r="1911" spans="1:19">
      <c r="A1911" t="s">
        <v>28</v>
      </c>
      <c r="B1911" t="s">
        <v>412</v>
      </c>
      <c r="C1911" t="s">
        <v>440</v>
      </c>
      <c r="D1911" t="s">
        <v>330</v>
      </c>
      <c r="E1911" t="s">
        <v>97</v>
      </c>
      <c r="F1911" t="s">
        <v>98</v>
      </c>
      <c r="G1911">
        <v>4</v>
      </c>
      <c r="H1911" t="s">
        <v>398</v>
      </c>
      <c r="I1911" t="s">
        <v>326</v>
      </c>
      <c r="J1911" t="s">
        <v>290</v>
      </c>
      <c r="K1911">
        <v>5</v>
      </c>
      <c r="L1911" s="52">
        <v>4.0320001542568207E-2</v>
      </c>
      <c r="N1911">
        <v>10</v>
      </c>
      <c r="O1911" s="52">
        <v>3.1849998980760567E-2</v>
      </c>
      <c r="Q1911">
        <v>542</v>
      </c>
      <c r="R1911" s="52">
        <v>5.0840001553297043E-2</v>
      </c>
    </row>
    <row r="1912" spans="1:19">
      <c r="A1912" t="s">
        <v>28</v>
      </c>
      <c r="B1912" t="s">
        <v>412</v>
      </c>
      <c r="C1912" t="s">
        <v>440</v>
      </c>
      <c r="D1912" t="s">
        <v>330</v>
      </c>
      <c r="E1912" t="s">
        <v>97</v>
      </c>
      <c r="F1912" t="s">
        <v>98</v>
      </c>
      <c r="G1912">
        <v>4</v>
      </c>
      <c r="H1912" t="s">
        <v>398</v>
      </c>
      <c r="I1912" t="s">
        <v>326</v>
      </c>
      <c r="J1912" t="s">
        <v>291</v>
      </c>
      <c r="K1912">
        <v>13</v>
      </c>
      <c r="L1912" s="52">
        <v>0.1048400029540062</v>
      </c>
      <c r="N1912">
        <v>33</v>
      </c>
      <c r="O1912" s="52">
        <v>0.10509999841451639</v>
      </c>
      <c r="Q1912">
        <v>1332</v>
      </c>
      <c r="R1912" s="52">
        <v>0.124940000474453</v>
      </c>
    </row>
    <row r="1913" spans="1:19">
      <c r="A1913" t="s">
        <v>28</v>
      </c>
      <c r="B1913" t="s">
        <v>412</v>
      </c>
      <c r="C1913" t="s">
        <v>440</v>
      </c>
      <c r="D1913" t="s">
        <v>330</v>
      </c>
      <c r="E1913" t="s">
        <v>97</v>
      </c>
      <c r="F1913" t="s">
        <v>98</v>
      </c>
      <c r="G1913">
        <v>4</v>
      </c>
      <c r="H1913" t="s">
        <v>398</v>
      </c>
      <c r="I1913" t="s">
        <v>326</v>
      </c>
      <c r="J1913" t="s">
        <v>292</v>
      </c>
      <c r="K1913">
        <v>18</v>
      </c>
      <c r="L1913" s="52">
        <v>0.1451600044965744</v>
      </c>
      <c r="N1913">
        <v>56</v>
      </c>
      <c r="O1913" s="52">
        <v>0.17834000289440161</v>
      </c>
      <c r="Q1913">
        <v>2022</v>
      </c>
      <c r="R1913" s="52">
        <v>0.18965999782085419</v>
      </c>
    </row>
    <row r="1914" spans="1:19">
      <c r="A1914" t="s">
        <v>28</v>
      </c>
      <c r="B1914" t="s">
        <v>412</v>
      </c>
      <c r="C1914" t="s">
        <v>440</v>
      </c>
      <c r="D1914" t="s">
        <v>330</v>
      </c>
      <c r="E1914" t="s">
        <v>97</v>
      </c>
      <c r="F1914" t="s">
        <v>98</v>
      </c>
      <c r="G1914">
        <v>4</v>
      </c>
      <c r="H1914" t="s">
        <v>398</v>
      </c>
      <c r="I1914" t="s">
        <v>326</v>
      </c>
      <c r="J1914" t="s">
        <v>293</v>
      </c>
      <c r="K1914">
        <v>27</v>
      </c>
      <c r="L1914" s="52">
        <v>0.21773999929428101</v>
      </c>
      <c r="N1914">
        <v>59</v>
      </c>
      <c r="O1914" s="52">
        <v>0.18790000677108759</v>
      </c>
      <c r="Q1914">
        <v>1958</v>
      </c>
      <c r="R1914" s="52">
        <v>0.18366000056266779</v>
      </c>
    </row>
    <row r="1915" spans="1:19">
      <c r="A1915" t="s">
        <v>28</v>
      </c>
      <c r="B1915" t="s">
        <v>412</v>
      </c>
      <c r="C1915" t="s">
        <v>440</v>
      </c>
      <c r="D1915" t="s">
        <v>330</v>
      </c>
      <c r="E1915" t="s">
        <v>97</v>
      </c>
      <c r="F1915" t="s">
        <v>98</v>
      </c>
      <c r="G1915">
        <v>4</v>
      </c>
      <c r="H1915" t="s">
        <v>398</v>
      </c>
      <c r="I1915" t="s">
        <v>326</v>
      </c>
      <c r="J1915" t="s">
        <v>294</v>
      </c>
      <c r="K1915">
        <v>28</v>
      </c>
      <c r="L1915" s="52">
        <v>0.22581000626087189</v>
      </c>
      <c r="N1915">
        <v>74</v>
      </c>
      <c r="O1915" s="52">
        <v>0.2356700003147125</v>
      </c>
      <c r="Q1915">
        <v>2528</v>
      </c>
      <c r="R1915" s="52">
        <v>0.2371300011873245</v>
      </c>
    </row>
    <row r="1916" spans="1:19">
      <c r="A1916" t="s">
        <v>28</v>
      </c>
      <c r="B1916" t="s">
        <v>412</v>
      </c>
      <c r="C1916" t="s">
        <v>440</v>
      </c>
      <c r="D1916" t="s">
        <v>330</v>
      </c>
      <c r="E1916" t="s">
        <v>97</v>
      </c>
      <c r="F1916" t="s">
        <v>98</v>
      </c>
      <c r="G1916">
        <v>4</v>
      </c>
      <c r="H1916" t="s">
        <v>398</v>
      </c>
      <c r="I1916" t="s">
        <v>326</v>
      </c>
      <c r="J1916" t="s">
        <v>295</v>
      </c>
      <c r="K1916">
        <v>31</v>
      </c>
      <c r="L1916" s="52">
        <v>0.25</v>
      </c>
      <c r="N1916">
        <v>80</v>
      </c>
      <c r="O1916" s="52">
        <v>0.25477999448776251</v>
      </c>
      <c r="Q1916">
        <v>2201</v>
      </c>
      <c r="R1916" s="52">
        <v>0.20645000040531161</v>
      </c>
    </row>
    <row r="1917" spans="1:19">
      <c r="A1917" t="s">
        <v>28</v>
      </c>
      <c r="B1917" t="s">
        <v>412</v>
      </c>
      <c r="C1917" t="s">
        <v>440</v>
      </c>
      <c r="D1917" t="s">
        <v>330</v>
      </c>
      <c r="E1917" t="s">
        <v>97</v>
      </c>
      <c r="F1917" t="s">
        <v>98</v>
      </c>
      <c r="G1917">
        <v>4</v>
      </c>
      <c r="H1917" t="s">
        <v>398</v>
      </c>
      <c r="I1917" t="s">
        <v>359</v>
      </c>
      <c r="J1917" t="s">
        <v>14</v>
      </c>
      <c r="K1917">
        <v>86</v>
      </c>
      <c r="L1917" s="52">
        <v>0.6935499906539917</v>
      </c>
      <c r="M1917" s="52">
        <v>0.69919002056121826</v>
      </c>
      <c r="N1917">
        <v>220</v>
      </c>
      <c r="O1917" s="52">
        <v>0.70064002275466919</v>
      </c>
      <c r="P1917" s="52">
        <v>0.70968002080917358</v>
      </c>
      <c r="Q1917">
        <v>7648</v>
      </c>
      <c r="R1917" s="52">
        <v>0.71737998723983765</v>
      </c>
      <c r="S1917" s="52">
        <v>0.73221999406814575</v>
      </c>
    </row>
    <row r="1918" spans="1:19">
      <c r="A1918" t="s">
        <v>28</v>
      </c>
      <c r="B1918" t="s">
        <v>412</v>
      </c>
      <c r="C1918" t="s">
        <v>440</v>
      </c>
      <c r="D1918" t="s">
        <v>330</v>
      </c>
      <c r="E1918" t="s">
        <v>97</v>
      </c>
      <c r="F1918" t="s">
        <v>98</v>
      </c>
      <c r="G1918">
        <v>4</v>
      </c>
      <c r="H1918" t="s">
        <v>398</v>
      </c>
      <c r="I1918" t="s">
        <v>359</v>
      </c>
      <c r="J1918" t="s">
        <v>15</v>
      </c>
      <c r="K1918">
        <v>24</v>
      </c>
      <c r="L1918" s="52">
        <v>0.19355000555515289</v>
      </c>
      <c r="M1918" s="52">
        <v>0.1951200067996979</v>
      </c>
      <c r="N1918">
        <v>62</v>
      </c>
      <c r="O1918" s="52">
        <v>0.1974499970674515</v>
      </c>
      <c r="P1918" s="52">
        <v>0.20000000298023221</v>
      </c>
      <c r="Q1918">
        <v>1582</v>
      </c>
      <c r="R1918" s="52">
        <v>0.14838999509811401</v>
      </c>
      <c r="S1918" s="52">
        <v>0.1514600068330765</v>
      </c>
    </row>
    <row r="1919" spans="1:19">
      <c r="A1919" t="s">
        <v>28</v>
      </c>
      <c r="B1919" t="s">
        <v>412</v>
      </c>
      <c r="C1919" t="s">
        <v>440</v>
      </c>
      <c r="D1919" t="s">
        <v>330</v>
      </c>
      <c r="E1919" t="s">
        <v>97</v>
      </c>
      <c r="F1919" t="s">
        <v>98</v>
      </c>
      <c r="G1919">
        <v>4</v>
      </c>
      <c r="H1919" t="s">
        <v>398</v>
      </c>
      <c r="I1919" t="s">
        <v>359</v>
      </c>
      <c r="J1919" t="s">
        <v>317</v>
      </c>
      <c r="K1919">
        <v>13</v>
      </c>
      <c r="L1919" s="52">
        <v>0.1048400029540062</v>
      </c>
      <c r="M1919" s="52">
        <v>0.10569000244140631</v>
      </c>
      <c r="N1919">
        <v>28</v>
      </c>
      <c r="O1919" s="52">
        <v>8.9170001447200775E-2</v>
      </c>
      <c r="P1919" s="52">
        <v>9.0319998562335968E-2</v>
      </c>
      <c r="Q1919">
        <v>1215</v>
      </c>
      <c r="R1919" s="52">
        <v>0.1139699965715408</v>
      </c>
      <c r="S1919" s="52">
        <v>0.1163199990987778</v>
      </c>
    </row>
    <row r="1920" spans="1:19">
      <c r="A1920" t="s">
        <v>28</v>
      </c>
      <c r="B1920" t="s">
        <v>412</v>
      </c>
      <c r="C1920" t="s">
        <v>440</v>
      </c>
      <c r="D1920" t="s">
        <v>330</v>
      </c>
      <c r="E1920" t="s">
        <v>97</v>
      </c>
      <c r="F1920" t="s">
        <v>98</v>
      </c>
      <c r="G1920">
        <v>4</v>
      </c>
      <c r="H1920" t="s">
        <v>398</v>
      </c>
      <c r="I1920" t="s">
        <v>359</v>
      </c>
      <c r="J1920" t="s">
        <v>270</v>
      </c>
      <c r="K1920">
        <v>1</v>
      </c>
      <c r="L1920" s="52">
        <v>8.059999905526638E-3</v>
      </c>
      <c r="N1920">
        <v>4</v>
      </c>
      <c r="O1920" s="52">
        <v>1.2740000151097769E-2</v>
      </c>
      <c r="Q1920">
        <v>216</v>
      </c>
      <c r="R1920" s="52">
        <v>2.0260000601410869E-2</v>
      </c>
    </row>
    <row r="1921" spans="1:19">
      <c r="A1921" t="s">
        <v>28</v>
      </c>
      <c r="B1921" t="s">
        <v>412</v>
      </c>
      <c r="C1921" t="s">
        <v>440</v>
      </c>
      <c r="D1921" t="s">
        <v>330</v>
      </c>
      <c r="E1921" t="s">
        <v>97</v>
      </c>
      <c r="F1921" t="s">
        <v>98</v>
      </c>
      <c r="G1921">
        <v>4</v>
      </c>
      <c r="H1921" t="s">
        <v>398</v>
      </c>
      <c r="I1921" t="s">
        <v>325</v>
      </c>
      <c r="J1921" t="s">
        <v>302</v>
      </c>
      <c r="K1921">
        <v>43</v>
      </c>
      <c r="L1921" s="52">
        <v>0.34676998853683472</v>
      </c>
      <c r="N1921">
        <v>103</v>
      </c>
      <c r="O1921" s="52">
        <v>0.32802999019622803</v>
      </c>
      <c r="Q1921">
        <v>3494</v>
      </c>
      <c r="R1921" s="52">
        <v>0.32774001359939581</v>
      </c>
    </row>
    <row r="1922" spans="1:19">
      <c r="A1922" t="s">
        <v>28</v>
      </c>
      <c r="B1922" t="s">
        <v>412</v>
      </c>
      <c r="C1922" t="s">
        <v>440</v>
      </c>
      <c r="D1922" t="s">
        <v>330</v>
      </c>
      <c r="E1922" t="s">
        <v>97</v>
      </c>
      <c r="F1922" t="s">
        <v>98</v>
      </c>
      <c r="G1922">
        <v>4</v>
      </c>
      <c r="H1922" t="s">
        <v>398</v>
      </c>
      <c r="I1922" t="s">
        <v>325</v>
      </c>
      <c r="J1922" t="s">
        <v>303</v>
      </c>
      <c r="K1922">
        <v>41</v>
      </c>
      <c r="L1922" s="52">
        <v>0.33065000176429749</v>
      </c>
      <c r="N1922">
        <v>107</v>
      </c>
      <c r="O1922" s="52">
        <v>0.3407599925994873</v>
      </c>
      <c r="Q1922">
        <v>3387</v>
      </c>
      <c r="R1922" s="52">
        <v>0.31769999861717219</v>
      </c>
    </row>
    <row r="1923" spans="1:19">
      <c r="A1923" t="s">
        <v>28</v>
      </c>
      <c r="B1923" t="s">
        <v>412</v>
      </c>
      <c r="C1923" t="s">
        <v>440</v>
      </c>
      <c r="D1923" t="s">
        <v>330</v>
      </c>
      <c r="E1923" t="s">
        <v>97</v>
      </c>
      <c r="F1923" t="s">
        <v>98</v>
      </c>
      <c r="G1923">
        <v>4</v>
      </c>
      <c r="H1923" t="s">
        <v>398</v>
      </c>
      <c r="I1923" t="s">
        <v>325</v>
      </c>
      <c r="J1923" t="s">
        <v>304</v>
      </c>
      <c r="K1923">
        <v>40</v>
      </c>
      <c r="L1923" s="52">
        <v>0.3225800096988678</v>
      </c>
      <c r="N1923">
        <v>104</v>
      </c>
      <c r="O1923" s="52">
        <v>0.33120998740196228</v>
      </c>
      <c r="Q1923">
        <v>3780</v>
      </c>
      <c r="R1923" s="52">
        <v>0.35455998778343201</v>
      </c>
    </row>
    <row r="1924" spans="1:19">
      <c r="A1924" t="s">
        <v>28</v>
      </c>
      <c r="B1924" t="s">
        <v>412</v>
      </c>
      <c r="C1924" t="s">
        <v>440</v>
      </c>
      <c r="D1924" t="s">
        <v>330</v>
      </c>
      <c r="E1924" t="s">
        <v>97</v>
      </c>
      <c r="F1924" t="s">
        <v>98</v>
      </c>
      <c r="G1924">
        <v>4</v>
      </c>
      <c r="H1924" t="s">
        <v>398</v>
      </c>
      <c r="I1924" t="s">
        <v>349</v>
      </c>
      <c r="J1924" t="s">
        <v>350</v>
      </c>
      <c r="K1924">
        <v>8</v>
      </c>
      <c r="L1924" s="52">
        <v>6.4520001411437988E-2</v>
      </c>
      <c r="M1924" s="52">
        <v>7.4069999158382416E-2</v>
      </c>
      <c r="N1924">
        <v>31</v>
      </c>
      <c r="O1924" s="52">
        <v>9.8729997873306274E-2</v>
      </c>
      <c r="P1924" s="52">
        <v>0.1068999990820885</v>
      </c>
      <c r="Q1924">
        <v>745</v>
      </c>
      <c r="R1924" s="52">
        <v>6.9880001246929169E-2</v>
      </c>
      <c r="S1924" s="52">
        <v>8.060000091791153E-2</v>
      </c>
    </row>
    <row r="1925" spans="1:19">
      <c r="A1925" t="s">
        <v>28</v>
      </c>
      <c r="B1925" t="s">
        <v>412</v>
      </c>
      <c r="C1925" t="s">
        <v>440</v>
      </c>
      <c r="D1925" t="s">
        <v>330</v>
      </c>
      <c r="E1925" t="s">
        <v>97</v>
      </c>
      <c r="F1925" t="s">
        <v>98</v>
      </c>
      <c r="G1925">
        <v>4</v>
      </c>
      <c r="H1925" t="s">
        <v>398</v>
      </c>
      <c r="I1925" t="s">
        <v>349</v>
      </c>
      <c r="J1925" t="s">
        <v>351</v>
      </c>
      <c r="K1925">
        <v>83</v>
      </c>
      <c r="L1925" s="52">
        <v>0.6693500280380249</v>
      </c>
      <c r="M1925" s="52">
        <v>0.76851999759674072</v>
      </c>
      <c r="N1925">
        <v>205</v>
      </c>
      <c r="O1925" s="52">
        <v>0.65286999940872192</v>
      </c>
      <c r="P1925" s="52">
        <v>0.70690000057220459</v>
      </c>
      <c r="Q1925">
        <v>5882</v>
      </c>
      <c r="R1925" s="52">
        <v>0.55172997713088989</v>
      </c>
      <c r="S1925" s="52">
        <v>0.63637000322341919</v>
      </c>
    </row>
    <row r="1926" spans="1:19">
      <c r="A1926" t="s">
        <v>28</v>
      </c>
      <c r="B1926" t="s">
        <v>412</v>
      </c>
      <c r="C1926" t="s">
        <v>440</v>
      </c>
      <c r="D1926" t="s">
        <v>330</v>
      </c>
      <c r="E1926" t="s">
        <v>97</v>
      </c>
      <c r="F1926" t="s">
        <v>98</v>
      </c>
      <c r="G1926">
        <v>4</v>
      </c>
      <c r="H1926" t="s">
        <v>398</v>
      </c>
      <c r="I1926" t="s">
        <v>349</v>
      </c>
      <c r="J1926" t="s">
        <v>352</v>
      </c>
      <c r="K1926">
        <v>0</v>
      </c>
      <c r="L1926" s="52">
        <v>0</v>
      </c>
      <c r="M1926" s="52">
        <v>0</v>
      </c>
      <c r="N1926">
        <v>2</v>
      </c>
      <c r="O1926" s="52">
        <v>6.3700000755488873E-3</v>
      </c>
      <c r="P1926" s="52">
        <v>6.8999999202787876E-3</v>
      </c>
      <c r="Q1926">
        <v>19</v>
      </c>
      <c r="R1926" s="52">
        <v>1.780000049620867E-3</v>
      </c>
      <c r="S1926" s="52">
        <v>2.0600000862032179E-3</v>
      </c>
    </row>
    <row r="1927" spans="1:19">
      <c r="A1927" t="s">
        <v>28</v>
      </c>
      <c r="B1927" t="s">
        <v>412</v>
      </c>
      <c r="C1927" t="s">
        <v>440</v>
      </c>
      <c r="D1927" t="s">
        <v>330</v>
      </c>
      <c r="E1927" t="s">
        <v>97</v>
      </c>
      <c r="F1927" t="s">
        <v>98</v>
      </c>
      <c r="G1927">
        <v>4</v>
      </c>
      <c r="H1927" t="s">
        <v>398</v>
      </c>
      <c r="I1927" t="s">
        <v>349</v>
      </c>
      <c r="J1927" t="s">
        <v>353</v>
      </c>
      <c r="K1927">
        <v>17</v>
      </c>
      <c r="L1927" s="52">
        <v>0.13709999620914459</v>
      </c>
      <c r="M1927" s="52">
        <v>0.15740999579429629</v>
      </c>
      <c r="N1927">
        <v>52</v>
      </c>
      <c r="O1927" s="52">
        <v>0.1656100004911423</v>
      </c>
      <c r="P1927" s="52">
        <v>0.17930999398231509</v>
      </c>
      <c r="Q1927">
        <v>2597</v>
      </c>
      <c r="R1927" s="52">
        <v>0.24359999597072601</v>
      </c>
      <c r="S1927" s="52">
        <v>0.2809700071811676</v>
      </c>
    </row>
    <row r="1928" spans="1:19">
      <c r="A1928" t="s">
        <v>28</v>
      </c>
      <c r="B1928" t="s">
        <v>412</v>
      </c>
      <c r="C1928" t="s">
        <v>440</v>
      </c>
      <c r="D1928" t="s">
        <v>330</v>
      </c>
      <c r="E1928" t="s">
        <v>97</v>
      </c>
      <c r="F1928" t="s">
        <v>98</v>
      </c>
      <c r="G1928">
        <v>4</v>
      </c>
      <c r="H1928" t="s">
        <v>398</v>
      </c>
      <c r="I1928" t="s">
        <v>349</v>
      </c>
      <c r="J1928" t="s">
        <v>355</v>
      </c>
      <c r="K1928">
        <v>16</v>
      </c>
      <c r="L1928" s="52">
        <v>0.1290300041437149</v>
      </c>
      <c r="N1928">
        <v>24</v>
      </c>
      <c r="O1928" s="52">
        <v>7.6430000364780426E-2</v>
      </c>
      <c r="Q1928">
        <v>1418</v>
      </c>
      <c r="R1928" s="52">
        <v>0.13300999999046331</v>
      </c>
    </row>
    <row r="1929" spans="1:19">
      <c r="A1929" t="s">
        <v>28</v>
      </c>
      <c r="B1929" t="s">
        <v>412</v>
      </c>
      <c r="C1929" t="s">
        <v>440</v>
      </c>
      <c r="D1929" t="s">
        <v>330</v>
      </c>
      <c r="E1929" t="s">
        <v>97</v>
      </c>
      <c r="F1929" t="s">
        <v>98</v>
      </c>
      <c r="G1929">
        <v>4</v>
      </c>
      <c r="H1929" t="s">
        <v>398</v>
      </c>
      <c r="I1929" t="s">
        <v>734</v>
      </c>
      <c r="J1929" t="s">
        <v>299</v>
      </c>
      <c r="K1929">
        <v>0</v>
      </c>
      <c r="L1929" s="52">
        <v>0</v>
      </c>
      <c r="M1929" s="52">
        <v>0</v>
      </c>
      <c r="N1929">
        <v>2</v>
      </c>
      <c r="O1929" s="52">
        <v>6.3700000755488873E-3</v>
      </c>
      <c r="P1929" s="52">
        <v>7.1899998001754284E-3</v>
      </c>
      <c r="Q1929">
        <v>463</v>
      </c>
      <c r="R1929" s="52">
        <v>4.343000054359436E-2</v>
      </c>
      <c r="S1929" s="52">
        <v>4.6239998191595078E-2</v>
      </c>
    </row>
    <row r="1930" spans="1:19">
      <c r="A1930" t="s">
        <v>28</v>
      </c>
      <c r="B1930" t="s">
        <v>412</v>
      </c>
      <c r="C1930" t="s">
        <v>440</v>
      </c>
      <c r="D1930" t="s">
        <v>330</v>
      </c>
      <c r="E1930" t="s">
        <v>97</v>
      </c>
      <c r="F1930" t="s">
        <v>98</v>
      </c>
      <c r="G1930">
        <v>4</v>
      </c>
      <c r="H1930" t="s">
        <v>398</v>
      </c>
      <c r="I1930" t="s">
        <v>734</v>
      </c>
      <c r="J1930" t="s">
        <v>300</v>
      </c>
      <c r="K1930">
        <v>0</v>
      </c>
      <c r="L1930" s="52">
        <v>0</v>
      </c>
      <c r="M1930" s="52">
        <v>0</v>
      </c>
      <c r="N1930">
        <v>2</v>
      </c>
      <c r="O1930" s="52">
        <v>6.3700000755488873E-3</v>
      </c>
      <c r="P1930" s="52">
        <v>7.1899998001754284E-3</v>
      </c>
      <c r="Q1930">
        <v>331</v>
      </c>
      <c r="R1930" s="52">
        <v>3.1050000339746479E-2</v>
      </c>
      <c r="S1930" s="52">
        <v>3.3059999346733093E-2</v>
      </c>
    </row>
    <row r="1931" spans="1:19">
      <c r="A1931" t="s">
        <v>28</v>
      </c>
      <c r="B1931" t="s">
        <v>412</v>
      </c>
      <c r="C1931" t="s">
        <v>440</v>
      </c>
      <c r="D1931" t="s">
        <v>330</v>
      </c>
      <c r="E1931" t="s">
        <v>97</v>
      </c>
      <c r="F1931" t="s">
        <v>98</v>
      </c>
      <c r="G1931">
        <v>4</v>
      </c>
      <c r="H1931" t="s">
        <v>398</v>
      </c>
      <c r="I1931" t="s">
        <v>734</v>
      </c>
      <c r="J1931" t="s">
        <v>269</v>
      </c>
      <c r="K1931">
        <v>0</v>
      </c>
      <c r="L1931" s="52">
        <v>0</v>
      </c>
      <c r="M1931" s="52">
        <v>0</v>
      </c>
      <c r="N1931">
        <v>0</v>
      </c>
      <c r="O1931" s="52">
        <v>0</v>
      </c>
      <c r="P1931" s="52">
        <v>0</v>
      </c>
      <c r="Q1931">
        <v>91</v>
      </c>
      <c r="R1931" s="52">
        <v>8.5399998351931572E-3</v>
      </c>
      <c r="S1931" s="52">
        <v>9.089999832212925E-3</v>
      </c>
    </row>
    <row r="1932" spans="1:19">
      <c r="A1932" t="s">
        <v>28</v>
      </c>
      <c r="B1932" t="s">
        <v>412</v>
      </c>
      <c r="C1932" t="s">
        <v>440</v>
      </c>
      <c r="D1932" t="s">
        <v>330</v>
      </c>
      <c r="E1932" t="s">
        <v>97</v>
      </c>
      <c r="F1932" t="s">
        <v>98</v>
      </c>
      <c r="G1932">
        <v>4</v>
      </c>
      <c r="H1932" t="s">
        <v>398</v>
      </c>
      <c r="I1932" t="s">
        <v>734</v>
      </c>
      <c r="J1932" t="s">
        <v>301</v>
      </c>
      <c r="K1932">
        <v>2</v>
      </c>
      <c r="L1932" s="52">
        <v>1.6130000352859501E-2</v>
      </c>
      <c r="M1932" s="52">
        <v>1.9799999892711639E-2</v>
      </c>
      <c r="N1932">
        <v>5</v>
      </c>
      <c r="O1932" s="52">
        <v>1.5920000150799751E-2</v>
      </c>
      <c r="P1932" s="52">
        <v>1.799000054597855E-2</v>
      </c>
      <c r="Q1932">
        <v>215</v>
      </c>
      <c r="R1932" s="52">
        <v>2.0169999450445179E-2</v>
      </c>
      <c r="S1932" s="52">
        <v>2.1469999104738239E-2</v>
      </c>
    </row>
    <row r="1933" spans="1:19">
      <c r="A1933" t="s">
        <v>28</v>
      </c>
      <c r="B1933" t="s">
        <v>412</v>
      </c>
      <c r="C1933" t="s">
        <v>440</v>
      </c>
      <c r="D1933" t="s">
        <v>330</v>
      </c>
      <c r="E1933" t="s">
        <v>97</v>
      </c>
      <c r="F1933" t="s">
        <v>98</v>
      </c>
      <c r="G1933">
        <v>4</v>
      </c>
      <c r="H1933" t="s">
        <v>398</v>
      </c>
      <c r="I1933" t="s">
        <v>734</v>
      </c>
      <c r="J1933" t="s">
        <v>270</v>
      </c>
      <c r="K1933">
        <v>23</v>
      </c>
      <c r="L1933" s="52">
        <v>0.18547999858856201</v>
      </c>
      <c r="N1933">
        <v>36</v>
      </c>
      <c r="O1933" s="52">
        <v>0.1146500036120415</v>
      </c>
      <c r="Q1933">
        <v>648</v>
      </c>
      <c r="R1933" s="52">
        <v>6.0779999941587448E-2</v>
      </c>
    </row>
    <row r="1934" spans="1:19">
      <c r="A1934" t="s">
        <v>28</v>
      </c>
      <c r="B1934" t="s">
        <v>412</v>
      </c>
      <c r="C1934" t="s">
        <v>440</v>
      </c>
      <c r="D1934" t="s">
        <v>330</v>
      </c>
      <c r="E1934" t="s">
        <v>97</v>
      </c>
      <c r="F1934" t="s">
        <v>98</v>
      </c>
      <c r="G1934">
        <v>4</v>
      </c>
      <c r="H1934" t="s">
        <v>398</v>
      </c>
      <c r="I1934" t="s">
        <v>734</v>
      </c>
      <c r="J1934" t="s">
        <v>268</v>
      </c>
      <c r="K1934">
        <v>99</v>
      </c>
      <c r="L1934" s="52">
        <v>0.7983899712562561</v>
      </c>
      <c r="M1934" s="52">
        <v>0.98019999265670776</v>
      </c>
      <c r="N1934">
        <v>269</v>
      </c>
      <c r="O1934" s="52">
        <v>0.85668998956680298</v>
      </c>
      <c r="P1934" s="52">
        <v>0.96763002872467041</v>
      </c>
      <c r="Q1934">
        <v>8913</v>
      </c>
      <c r="R1934" s="52">
        <v>0.83604001998901367</v>
      </c>
      <c r="S1934" s="52">
        <v>0.89013999700546265</v>
      </c>
    </row>
    <row r="1935" spans="1:19">
      <c r="A1935" t="s">
        <v>28</v>
      </c>
      <c r="B1935" t="s">
        <v>412</v>
      </c>
      <c r="C1935" t="s">
        <v>440</v>
      </c>
      <c r="D1935" t="s">
        <v>330</v>
      </c>
      <c r="E1935" t="s">
        <v>97</v>
      </c>
      <c r="F1935" t="s">
        <v>98</v>
      </c>
      <c r="G1935">
        <v>4</v>
      </c>
      <c r="H1935" t="s">
        <v>398</v>
      </c>
      <c r="I1935" t="s">
        <v>735</v>
      </c>
      <c r="J1935" t="s">
        <v>270</v>
      </c>
      <c r="K1935">
        <v>124</v>
      </c>
      <c r="L1935" s="52">
        <v>1</v>
      </c>
      <c r="N1935">
        <v>314</v>
      </c>
      <c r="O1935" s="52">
        <v>1</v>
      </c>
      <c r="Q1935">
        <v>10661</v>
      </c>
      <c r="R1935" s="52">
        <v>1</v>
      </c>
    </row>
    <row r="1936" spans="1:19">
      <c r="A1936" t="s">
        <v>28</v>
      </c>
      <c r="B1936" t="s">
        <v>412</v>
      </c>
      <c r="C1936" t="s">
        <v>440</v>
      </c>
      <c r="D1936" t="s">
        <v>330</v>
      </c>
      <c r="E1936" t="s">
        <v>97</v>
      </c>
      <c r="F1936" t="s">
        <v>98</v>
      </c>
      <c r="G1936">
        <v>4</v>
      </c>
      <c r="H1936" t="s">
        <v>398</v>
      </c>
      <c r="I1936" t="s">
        <v>319</v>
      </c>
      <c r="J1936" t="s">
        <v>324</v>
      </c>
      <c r="K1936">
        <v>16</v>
      </c>
      <c r="L1936" s="52">
        <v>0.1290300041437149</v>
      </c>
      <c r="N1936">
        <v>24</v>
      </c>
      <c r="O1936" s="52">
        <v>7.6430000364780426E-2</v>
      </c>
      <c r="Q1936">
        <v>1418</v>
      </c>
      <c r="R1936" s="52">
        <v>0.13300999999046331</v>
      </c>
    </row>
    <row r="1937" spans="1:19">
      <c r="A1937" t="s">
        <v>28</v>
      </c>
      <c r="B1937" t="s">
        <v>412</v>
      </c>
      <c r="C1937" t="s">
        <v>440</v>
      </c>
      <c r="D1937" t="s">
        <v>330</v>
      </c>
      <c r="E1937" t="s">
        <v>97</v>
      </c>
      <c r="F1937" t="s">
        <v>98</v>
      </c>
      <c r="G1937">
        <v>4</v>
      </c>
      <c r="H1937" t="s">
        <v>398</v>
      </c>
      <c r="I1937" t="s">
        <v>319</v>
      </c>
      <c r="J1937" t="s">
        <v>320</v>
      </c>
      <c r="K1937">
        <v>0</v>
      </c>
      <c r="L1937" s="52">
        <v>0</v>
      </c>
      <c r="M1937" s="52">
        <v>0</v>
      </c>
      <c r="N1937">
        <v>2</v>
      </c>
      <c r="O1937" s="52">
        <v>6.3700000755488873E-3</v>
      </c>
      <c r="P1937" s="52">
        <v>6.8999999202787876E-3</v>
      </c>
      <c r="Q1937">
        <v>19</v>
      </c>
      <c r="R1937" s="52">
        <v>1.780000049620867E-3</v>
      </c>
      <c r="S1937" s="52">
        <v>2.0600000862032179E-3</v>
      </c>
    </row>
    <row r="1938" spans="1:19">
      <c r="A1938" t="s">
        <v>28</v>
      </c>
      <c r="B1938" t="s">
        <v>412</v>
      </c>
      <c r="C1938" t="s">
        <v>440</v>
      </c>
      <c r="D1938" t="s">
        <v>330</v>
      </c>
      <c r="E1938" t="s">
        <v>97</v>
      </c>
      <c r="F1938" t="s">
        <v>98</v>
      </c>
      <c r="G1938">
        <v>4</v>
      </c>
      <c r="H1938" t="s">
        <v>398</v>
      </c>
      <c r="I1938" t="s">
        <v>319</v>
      </c>
      <c r="J1938" t="s">
        <v>321</v>
      </c>
      <c r="K1938">
        <v>2</v>
      </c>
      <c r="L1938" s="52">
        <v>1.6130000352859501E-2</v>
      </c>
      <c r="M1938" s="52">
        <v>1.8519999459385868E-2</v>
      </c>
      <c r="N1938">
        <v>11</v>
      </c>
      <c r="O1938" s="52">
        <v>3.5029999911785133E-2</v>
      </c>
      <c r="P1938" s="52">
        <v>3.7930000573396683E-2</v>
      </c>
      <c r="Q1938">
        <v>380</v>
      </c>
      <c r="R1938" s="52">
        <v>3.564000129699707E-2</v>
      </c>
      <c r="S1938" s="52">
        <v>4.1110001504421227E-2</v>
      </c>
    </row>
    <row r="1939" spans="1:19">
      <c r="A1939" t="s">
        <v>28</v>
      </c>
      <c r="B1939" t="s">
        <v>412</v>
      </c>
      <c r="C1939" t="s">
        <v>440</v>
      </c>
      <c r="D1939" t="s">
        <v>330</v>
      </c>
      <c r="E1939" t="s">
        <v>97</v>
      </c>
      <c r="F1939" t="s">
        <v>98</v>
      </c>
      <c r="G1939">
        <v>4</v>
      </c>
      <c r="H1939" t="s">
        <v>398</v>
      </c>
      <c r="I1939" t="s">
        <v>319</v>
      </c>
      <c r="J1939" t="s">
        <v>322</v>
      </c>
      <c r="K1939">
        <v>12</v>
      </c>
      <c r="L1939" s="52">
        <v>9.6770003437995911E-2</v>
      </c>
      <c r="M1939" s="52">
        <v>0.1111100018024445</v>
      </c>
      <c r="N1939">
        <v>36</v>
      </c>
      <c r="O1939" s="52">
        <v>0.1146500036120415</v>
      </c>
      <c r="P1939" s="52">
        <v>0.1241400018334389</v>
      </c>
      <c r="Q1939">
        <v>1643</v>
      </c>
      <c r="R1939" s="52">
        <v>0.15410999953746801</v>
      </c>
      <c r="S1939" s="52">
        <v>0.17776000499725339</v>
      </c>
    </row>
    <row r="1940" spans="1:19">
      <c r="A1940" t="s">
        <v>28</v>
      </c>
      <c r="B1940" t="s">
        <v>412</v>
      </c>
      <c r="C1940" t="s">
        <v>440</v>
      </c>
      <c r="D1940" t="s">
        <v>330</v>
      </c>
      <c r="E1940" t="s">
        <v>97</v>
      </c>
      <c r="F1940" t="s">
        <v>98</v>
      </c>
      <c r="G1940">
        <v>4</v>
      </c>
      <c r="H1940" t="s">
        <v>398</v>
      </c>
      <c r="I1940" t="s">
        <v>319</v>
      </c>
      <c r="J1940" t="s">
        <v>323</v>
      </c>
      <c r="K1940">
        <v>9</v>
      </c>
      <c r="L1940" s="52">
        <v>7.2580002248287201E-2</v>
      </c>
      <c r="M1940" s="52">
        <v>8.3329997956752777E-2</v>
      </c>
      <c r="N1940">
        <v>36</v>
      </c>
      <c r="O1940" s="52">
        <v>0.1146500036120415</v>
      </c>
      <c r="P1940" s="52">
        <v>0.1241400018334389</v>
      </c>
      <c r="Q1940">
        <v>1319</v>
      </c>
      <c r="R1940" s="52">
        <v>0.1237199977040291</v>
      </c>
      <c r="S1940" s="52">
        <v>0.14270000159740451</v>
      </c>
    </row>
    <row r="1941" spans="1:19">
      <c r="A1941" t="s">
        <v>28</v>
      </c>
      <c r="B1941" t="s">
        <v>412</v>
      </c>
      <c r="C1941" t="s">
        <v>440</v>
      </c>
      <c r="D1941" t="s">
        <v>330</v>
      </c>
      <c r="E1941" t="s">
        <v>97</v>
      </c>
      <c r="F1941" t="s">
        <v>98</v>
      </c>
      <c r="G1941">
        <v>4</v>
      </c>
      <c r="H1941" t="s">
        <v>398</v>
      </c>
      <c r="I1941" t="s">
        <v>319</v>
      </c>
      <c r="J1941" t="s">
        <v>354</v>
      </c>
      <c r="K1941">
        <v>85</v>
      </c>
      <c r="L1941" s="52">
        <v>0.68547999858856201</v>
      </c>
      <c r="M1941" s="52">
        <v>0.78703999519348145</v>
      </c>
      <c r="N1941">
        <v>205</v>
      </c>
      <c r="O1941" s="52">
        <v>0.65286999940872192</v>
      </c>
      <c r="P1941" s="52">
        <v>0.70690000057220459</v>
      </c>
      <c r="Q1941">
        <v>5882</v>
      </c>
      <c r="R1941" s="52">
        <v>0.55172997713088989</v>
      </c>
      <c r="S1941" s="52">
        <v>0.63637000322341919</v>
      </c>
    </row>
    <row r="1942" spans="1:19">
      <c r="A1942" t="s">
        <v>28</v>
      </c>
      <c r="B1942" t="s">
        <v>412</v>
      </c>
      <c r="C1942" t="s">
        <v>440</v>
      </c>
      <c r="D1942" t="s">
        <v>330</v>
      </c>
      <c r="E1942" t="s">
        <v>97</v>
      </c>
      <c r="F1942" t="s">
        <v>98</v>
      </c>
      <c r="G1942">
        <v>4</v>
      </c>
      <c r="H1942" t="s">
        <v>398</v>
      </c>
      <c r="I1942" t="s">
        <v>360</v>
      </c>
      <c r="J1942" t="s">
        <v>361</v>
      </c>
      <c r="K1942">
        <v>16</v>
      </c>
      <c r="L1942" s="52">
        <v>0.1290300041437149</v>
      </c>
      <c r="N1942">
        <v>24</v>
      </c>
      <c r="O1942" s="52">
        <v>7.6430000364780426E-2</v>
      </c>
      <c r="Q1942">
        <v>1418</v>
      </c>
      <c r="R1942" s="52">
        <v>0.13300999999046331</v>
      </c>
    </row>
    <row r="1943" spans="1:19">
      <c r="A1943" t="s">
        <v>28</v>
      </c>
      <c r="B1943" t="s">
        <v>412</v>
      </c>
      <c r="C1943" t="s">
        <v>440</v>
      </c>
      <c r="D1943" t="s">
        <v>330</v>
      </c>
      <c r="E1943" t="s">
        <v>97</v>
      </c>
      <c r="F1943" t="s">
        <v>98</v>
      </c>
      <c r="G1943">
        <v>4</v>
      </c>
      <c r="H1943" t="s">
        <v>398</v>
      </c>
      <c r="I1943" t="s">
        <v>360</v>
      </c>
      <c r="J1943" t="s">
        <v>362</v>
      </c>
      <c r="K1943">
        <v>25</v>
      </c>
      <c r="L1943" s="52">
        <v>0.20160999894142151</v>
      </c>
      <c r="M1943" s="52">
        <v>0.23148000240325931</v>
      </c>
      <c r="N1943">
        <v>85</v>
      </c>
      <c r="O1943" s="52">
        <v>0.27070000767707819</v>
      </c>
      <c r="P1943" s="52">
        <v>0.29309999942779541</v>
      </c>
      <c r="Q1943">
        <v>3361</v>
      </c>
      <c r="R1943" s="52">
        <v>0.31525999307632452</v>
      </c>
      <c r="S1943" s="52">
        <v>0.36362999677658081</v>
      </c>
    </row>
    <row r="1944" spans="1:19">
      <c r="A1944" t="s">
        <v>28</v>
      </c>
      <c r="B1944" t="s">
        <v>412</v>
      </c>
      <c r="C1944" t="s">
        <v>440</v>
      </c>
      <c r="D1944" t="s">
        <v>330</v>
      </c>
      <c r="E1944" t="s">
        <v>97</v>
      </c>
      <c r="F1944" t="s">
        <v>98</v>
      </c>
      <c r="G1944">
        <v>4</v>
      </c>
      <c r="H1944" t="s">
        <v>398</v>
      </c>
      <c r="I1944" t="s">
        <v>360</v>
      </c>
      <c r="J1944" t="s">
        <v>354</v>
      </c>
      <c r="K1944">
        <v>83</v>
      </c>
      <c r="L1944" s="52">
        <v>0.6693500280380249</v>
      </c>
      <c r="M1944" s="52">
        <v>0.76851999759674072</v>
      </c>
      <c r="N1944">
        <v>205</v>
      </c>
      <c r="O1944" s="52">
        <v>0.65286999940872192</v>
      </c>
      <c r="P1944" s="52">
        <v>0.70690000057220459</v>
      </c>
      <c r="Q1944">
        <v>5882</v>
      </c>
      <c r="R1944" s="52">
        <v>0.55172997713088989</v>
      </c>
      <c r="S1944" s="52">
        <v>0.63637000322341919</v>
      </c>
    </row>
    <row r="1945" spans="1:19">
      <c r="A1945" t="s">
        <v>28</v>
      </c>
      <c r="B1945" t="s">
        <v>412</v>
      </c>
      <c r="C1945" t="s">
        <v>440</v>
      </c>
      <c r="D1945" t="s">
        <v>330</v>
      </c>
      <c r="E1945" t="s">
        <v>97</v>
      </c>
      <c r="F1945" t="s">
        <v>98</v>
      </c>
      <c r="G1945">
        <v>4</v>
      </c>
      <c r="H1945" t="s">
        <v>398</v>
      </c>
      <c r="I1945" t="s">
        <v>736</v>
      </c>
      <c r="J1945" t="s">
        <v>363</v>
      </c>
      <c r="K1945">
        <v>94</v>
      </c>
      <c r="L1945" s="52">
        <v>0.75805997848510742</v>
      </c>
      <c r="N1945">
        <v>174</v>
      </c>
      <c r="O1945" s="52">
        <v>0.55413997173309326</v>
      </c>
      <c r="Q1945">
        <v>4131</v>
      </c>
      <c r="R1945" s="52">
        <v>0.38749000430107122</v>
      </c>
    </row>
    <row r="1946" spans="1:19">
      <c r="A1946" t="s">
        <v>28</v>
      </c>
      <c r="B1946" t="s">
        <v>412</v>
      </c>
      <c r="C1946" t="s">
        <v>440</v>
      </c>
      <c r="D1946" t="s">
        <v>330</v>
      </c>
      <c r="E1946" t="s">
        <v>97</v>
      </c>
      <c r="F1946" t="s">
        <v>98</v>
      </c>
      <c r="G1946">
        <v>4</v>
      </c>
      <c r="H1946" t="s">
        <v>398</v>
      </c>
      <c r="I1946" t="s">
        <v>736</v>
      </c>
      <c r="J1946" t="s">
        <v>364</v>
      </c>
      <c r="K1946">
        <v>20</v>
      </c>
      <c r="L1946" s="52">
        <v>0.1612900048494339</v>
      </c>
      <c r="M1946" s="52">
        <v>0.66667002439498901</v>
      </c>
      <c r="N1946">
        <v>100</v>
      </c>
      <c r="O1946" s="52">
        <v>0.31847000122070313</v>
      </c>
      <c r="P1946" s="52">
        <v>0.71429002285003662</v>
      </c>
      <c r="Q1946">
        <v>4189</v>
      </c>
      <c r="R1946" s="52">
        <v>0.39293000102043152</v>
      </c>
      <c r="S1946" s="52">
        <v>0.64149999618530273</v>
      </c>
    </row>
    <row r="1947" spans="1:19">
      <c r="A1947" t="s">
        <v>28</v>
      </c>
      <c r="B1947" t="s">
        <v>412</v>
      </c>
      <c r="C1947" t="s">
        <v>440</v>
      </c>
      <c r="D1947" t="s">
        <v>330</v>
      </c>
      <c r="E1947" t="s">
        <v>97</v>
      </c>
      <c r="F1947" t="s">
        <v>98</v>
      </c>
      <c r="G1947">
        <v>4</v>
      </c>
      <c r="H1947" t="s">
        <v>398</v>
      </c>
      <c r="I1947" t="s">
        <v>736</v>
      </c>
      <c r="J1947" t="s">
        <v>365</v>
      </c>
      <c r="K1947">
        <v>6</v>
      </c>
      <c r="L1947" s="52">
        <v>4.8390001058578491E-2</v>
      </c>
      <c r="M1947" s="52">
        <v>0.20000000298023221</v>
      </c>
      <c r="N1947">
        <v>18</v>
      </c>
      <c r="O1947" s="52">
        <v>5.7319998741149902E-2</v>
      </c>
      <c r="P1947" s="52">
        <v>0.1285700052976608</v>
      </c>
      <c r="Q1947">
        <v>1316</v>
      </c>
      <c r="R1947" s="52">
        <v>0.1234399974346161</v>
      </c>
      <c r="S1947" s="52">
        <v>0.20152999460697171</v>
      </c>
    </row>
    <row r="1948" spans="1:19">
      <c r="A1948" t="s">
        <v>28</v>
      </c>
      <c r="B1948" t="s">
        <v>412</v>
      </c>
      <c r="C1948" t="s">
        <v>440</v>
      </c>
      <c r="D1948" t="s">
        <v>330</v>
      </c>
      <c r="E1948" t="s">
        <v>97</v>
      </c>
      <c r="F1948" t="s">
        <v>98</v>
      </c>
      <c r="G1948">
        <v>4</v>
      </c>
      <c r="H1948" t="s">
        <v>398</v>
      </c>
      <c r="I1948" t="s">
        <v>736</v>
      </c>
      <c r="J1948" t="s">
        <v>366</v>
      </c>
      <c r="K1948">
        <v>2</v>
      </c>
      <c r="L1948" s="52">
        <v>1.6130000352859501E-2</v>
      </c>
      <c r="M1948" s="52">
        <v>6.6670000553131104E-2</v>
      </c>
      <c r="N1948">
        <v>12</v>
      </c>
      <c r="O1948" s="52">
        <v>3.8219999521970749E-2</v>
      </c>
      <c r="P1948" s="52">
        <v>8.5709996521472931E-2</v>
      </c>
      <c r="Q1948">
        <v>566</v>
      </c>
      <c r="R1948" s="52">
        <v>5.3089998662471771E-2</v>
      </c>
      <c r="S1948" s="52">
        <v>8.6680002510547638E-2</v>
      </c>
    </row>
    <row r="1949" spans="1:19">
      <c r="A1949" t="s">
        <v>28</v>
      </c>
      <c r="B1949" t="s">
        <v>412</v>
      </c>
      <c r="C1949" t="s">
        <v>440</v>
      </c>
      <c r="D1949" t="s">
        <v>330</v>
      </c>
      <c r="E1949" t="s">
        <v>97</v>
      </c>
      <c r="F1949" t="s">
        <v>98</v>
      </c>
      <c r="G1949">
        <v>4</v>
      </c>
      <c r="H1949" t="s">
        <v>398</v>
      </c>
      <c r="I1949" t="s">
        <v>736</v>
      </c>
      <c r="J1949" t="s">
        <v>367</v>
      </c>
      <c r="K1949">
        <v>2</v>
      </c>
      <c r="L1949" s="52">
        <v>1.6130000352859501E-2</v>
      </c>
      <c r="M1949" s="52">
        <v>6.6670000553131104E-2</v>
      </c>
      <c r="N1949">
        <v>8</v>
      </c>
      <c r="O1949" s="52">
        <v>2.5480000302195549E-2</v>
      </c>
      <c r="P1949" s="52">
        <v>5.714000016450882E-2</v>
      </c>
      <c r="Q1949">
        <v>367</v>
      </c>
      <c r="R1949" s="52">
        <v>3.4419998526573181E-2</v>
      </c>
      <c r="S1949" s="52">
        <v>5.6200001388788223E-2</v>
      </c>
    </row>
    <row r="1950" spans="1:19">
      <c r="A1950" t="s">
        <v>28</v>
      </c>
      <c r="B1950" t="s">
        <v>412</v>
      </c>
      <c r="C1950" t="s">
        <v>440</v>
      </c>
      <c r="D1950" t="s">
        <v>330</v>
      </c>
      <c r="E1950" t="s">
        <v>97</v>
      </c>
      <c r="F1950" t="s">
        <v>98</v>
      </c>
      <c r="G1950">
        <v>4</v>
      </c>
      <c r="H1950" t="s">
        <v>398</v>
      </c>
      <c r="I1950" t="s">
        <v>736</v>
      </c>
      <c r="J1950" t="s">
        <v>368</v>
      </c>
      <c r="K1950">
        <v>0</v>
      </c>
      <c r="L1950" s="52">
        <v>0</v>
      </c>
      <c r="M1950" s="52">
        <v>0</v>
      </c>
      <c r="N1950">
        <v>2</v>
      </c>
      <c r="O1950" s="52">
        <v>6.3700000755488873E-3</v>
      </c>
      <c r="P1950" s="52">
        <v>1.4290000312030321E-2</v>
      </c>
      <c r="Q1950">
        <v>92</v>
      </c>
      <c r="R1950" s="52">
        <v>8.6300000548362732E-3</v>
      </c>
      <c r="S1950" s="52">
        <v>1.4089999720454219E-2</v>
      </c>
    </row>
    <row r="1951" spans="1:19">
      <c r="A1951" t="s">
        <v>28</v>
      </c>
      <c r="B1951" t="s">
        <v>412</v>
      </c>
      <c r="C1951" t="s">
        <v>440</v>
      </c>
      <c r="D1951" t="s">
        <v>330</v>
      </c>
      <c r="E1951" t="s">
        <v>97</v>
      </c>
      <c r="F1951" t="s">
        <v>98</v>
      </c>
      <c r="G1951">
        <v>4</v>
      </c>
      <c r="H1951" t="s">
        <v>398</v>
      </c>
      <c r="I1951" t="s">
        <v>307</v>
      </c>
      <c r="J1951" t="s">
        <v>329</v>
      </c>
      <c r="K1951">
        <v>122</v>
      </c>
      <c r="L1951" s="52">
        <v>0.98387002944946289</v>
      </c>
      <c r="N1951">
        <v>309</v>
      </c>
      <c r="O1951" s="52">
        <v>0.98408001661300659</v>
      </c>
      <c r="Q1951">
        <v>10555</v>
      </c>
      <c r="R1951" s="52">
        <v>0.99005997180938721</v>
      </c>
    </row>
    <row r="1952" spans="1:19">
      <c r="A1952" t="s">
        <v>28</v>
      </c>
      <c r="B1952" t="s">
        <v>412</v>
      </c>
      <c r="C1952" t="s">
        <v>440</v>
      </c>
      <c r="D1952" t="s">
        <v>330</v>
      </c>
      <c r="E1952" t="s">
        <v>97</v>
      </c>
      <c r="F1952" t="s">
        <v>98</v>
      </c>
      <c r="G1952">
        <v>4</v>
      </c>
      <c r="H1952" t="s">
        <v>398</v>
      </c>
      <c r="I1952" t="s">
        <v>307</v>
      </c>
      <c r="J1952" t="s">
        <v>309</v>
      </c>
      <c r="K1952">
        <v>2</v>
      </c>
      <c r="L1952" s="52">
        <v>1.6130000352859501E-2</v>
      </c>
      <c r="N1952">
        <v>5</v>
      </c>
      <c r="O1952" s="52">
        <v>1.5920000150799751E-2</v>
      </c>
      <c r="Q1952">
        <v>106</v>
      </c>
      <c r="R1952" s="52">
        <v>9.9400002509355545E-3</v>
      </c>
    </row>
    <row r="1953" spans="1:19">
      <c r="A1953" t="s">
        <v>28</v>
      </c>
      <c r="B1953" t="s">
        <v>412</v>
      </c>
      <c r="C1953" t="s">
        <v>440</v>
      </c>
      <c r="D1953" t="s">
        <v>330</v>
      </c>
      <c r="E1953" t="s">
        <v>97</v>
      </c>
      <c r="F1953" t="s">
        <v>98</v>
      </c>
      <c r="G1953">
        <v>4</v>
      </c>
      <c r="H1953" t="s">
        <v>398</v>
      </c>
      <c r="I1953" t="s">
        <v>737</v>
      </c>
      <c r="J1953" t="s">
        <v>310</v>
      </c>
      <c r="K1953">
        <v>43</v>
      </c>
      <c r="L1953" s="52">
        <v>0.34676998853683472</v>
      </c>
      <c r="N1953">
        <v>72</v>
      </c>
      <c r="O1953" s="52">
        <v>0.22930000722408289</v>
      </c>
      <c r="Q1953">
        <v>1888</v>
      </c>
      <c r="R1953" s="52">
        <v>0.17709000408649439</v>
      </c>
    </row>
    <row r="1954" spans="1:19">
      <c r="A1954" t="s">
        <v>28</v>
      </c>
      <c r="B1954" t="s">
        <v>412</v>
      </c>
      <c r="C1954" t="s">
        <v>440</v>
      </c>
      <c r="D1954" t="s">
        <v>330</v>
      </c>
      <c r="E1954" t="s">
        <v>97</v>
      </c>
      <c r="F1954" s="1" t="s">
        <v>98</v>
      </c>
      <c r="G1954" s="1">
        <v>4</v>
      </c>
      <c r="H1954" s="1" t="s">
        <v>398</v>
      </c>
      <c r="I1954" t="s">
        <v>737</v>
      </c>
      <c r="J1954" t="s">
        <v>16</v>
      </c>
      <c r="K1954">
        <v>23</v>
      </c>
      <c r="L1954" s="52">
        <v>0.18547999858856201</v>
      </c>
      <c r="N1954">
        <v>50</v>
      </c>
      <c r="O1954" s="52">
        <v>0.1592400074005127</v>
      </c>
      <c r="Q1954">
        <v>2164</v>
      </c>
      <c r="R1954" s="52">
        <v>0.2029799968004227</v>
      </c>
    </row>
    <row r="1955" spans="1:19">
      <c r="A1955" t="s">
        <v>28</v>
      </c>
      <c r="B1955" t="s">
        <v>412</v>
      </c>
      <c r="C1955" t="s">
        <v>440</v>
      </c>
      <c r="D1955" t="s">
        <v>330</v>
      </c>
      <c r="E1955" t="s">
        <v>97</v>
      </c>
      <c r="F1955" t="s">
        <v>98</v>
      </c>
      <c r="G1955">
        <v>4</v>
      </c>
      <c r="H1955" t="s">
        <v>398</v>
      </c>
      <c r="I1955" t="s">
        <v>737</v>
      </c>
      <c r="J1955" t="s">
        <v>17</v>
      </c>
      <c r="K1955">
        <v>21</v>
      </c>
      <c r="L1955" s="52">
        <v>0.16934999823570249</v>
      </c>
      <c r="N1955">
        <v>55</v>
      </c>
      <c r="O1955" s="52">
        <v>0.1751600056886673</v>
      </c>
      <c r="Q1955">
        <v>2220</v>
      </c>
      <c r="R1955" s="52">
        <v>0.20824000239372251</v>
      </c>
    </row>
    <row r="1956" spans="1:19">
      <c r="A1956" t="s">
        <v>28</v>
      </c>
      <c r="B1956" t="s">
        <v>412</v>
      </c>
      <c r="C1956" t="s">
        <v>440</v>
      </c>
      <c r="D1956" t="s">
        <v>330</v>
      </c>
      <c r="E1956" t="s">
        <v>97</v>
      </c>
      <c r="F1956" t="s">
        <v>98</v>
      </c>
      <c r="G1956">
        <v>4</v>
      </c>
      <c r="H1956" t="s">
        <v>398</v>
      </c>
      <c r="I1956" t="s">
        <v>737</v>
      </c>
      <c r="J1956" t="s">
        <v>18</v>
      </c>
      <c r="K1956">
        <v>20</v>
      </c>
      <c r="L1956" s="52">
        <v>0.1612900048494339</v>
      </c>
      <c r="N1956">
        <v>65</v>
      </c>
      <c r="O1956" s="52">
        <v>0.2070100009441376</v>
      </c>
      <c r="Q1956">
        <v>2174</v>
      </c>
      <c r="R1956" s="52">
        <v>0.20392000675201419</v>
      </c>
    </row>
    <row r="1957" spans="1:19">
      <c r="A1957" t="s">
        <v>28</v>
      </c>
      <c r="B1957" t="s">
        <v>412</v>
      </c>
      <c r="C1957" t="s">
        <v>440</v>
      </c>
      <c r="D1957" t="s">
        <v>330</v>
      </c>
      <c r="E1957" t="s">
        <v>97</v>
      </c>
      <c r="F1957" t="s">
        <v>98</v>
      </c>
      <c r="G1957">
        <v>4</v>
      </c>
      <c r="H1957" t="s">
        <v>398</v>
      </c>
      <c r="I1957" t="s">
        <v>737</v>
      </c>
      <c r="J1957" t="s">
        <v>311</v>
      </c>
      <c r="K1957">
        <v>17</v>
      </c>
      <c r="L1957" s="52">
        <v>0.13709999620914459</v>
      </c>
      <c r="N1957">
        <v>72</v>
      </c>
      <c r="O1957" s="52">
        <v>0.22930000722408289</v>
      </c>
      <c r="Q1957">
        <v>2215</v>
      </c>
      <c r="R1957" s="52">
        <v>0.20777000486850741</v>
      </c>
    </row>
    <row r="1958" spans="1:19">
      <c r="A1958" t="s">
        <v>28</v>
      </c>
      <c r="B1958" t="s">
        <v>412</v>
      </c>
      <c r="C1958" t="s">
        <v>440</v>
      </c>
      <c r="D1958" t="s">
        <v>330</v>
      </c>
      <c r="E1958" t="s">
        <v>97</v>
      </c>
      <c r="F1958" t="s">
        <v>98</v>
      </c>
      <c r="G1958">
        <v>4</v>
      </c>
      <c r="H1958" t="s">
        <v>398</v>
      </c>
      <c r="I1958" t="s">
        <v>312</v>
      </c>
      <c r="J1958" t="s">
        <v>313</v>
      </c>
      <c r="K1958">
        <v>74</v>
      </c>
      <c r="L1958" s="52">
        <v>0.59676998853683472</v>
      </c>
      <c r="M1958" s="52">
        <v>0.60162997245788574</v>
      </c>
      <c r="N1958">
        <v>188</v>
      </c>
      <c r="O1958" s="52">
        <v>0.59873002767562866</v>
      </c>
      <c r="P1958" s="52">
        <v>0.60645002126693726</v>
      </c>
      <c r="Q1958">
        <v>6420</v>
      </c>
      <c r="R1958" s="52">
        <v>0.60219001770019531</v>
      </c>
      <c r="S1958" s="52">
        <v>0.61465001106262207</v>
      </c>
    </row>
    <row r="1959" spans="1:19">
      <c r="A1959" t="s">
        <v>28</v>
      </c>
      <c r="B1959" t="s">
        <v>412</v>
      </c>
      <c r="C1959" t="s">
        <v>440</v>
      </c>
      <c r="D1959" t="s">
        <v>330</v>
      </c>
      <c r="E1959" t="s">
        <v>97</v>
      </c>
      <c r="F1959" t="s">
        <v>98</v>
      </c>
      <c r="G1959">
        <v>4</v>
      </c>
      <c r="H1959" t="s">
        <v>398</v>
      </c>
      <c r="I1959" t="s">
        <v>312</v>
      </c>
      <c r="J1959" t="s">
        <v>314</v>
      </c>
      <c r="K1959">
        <v>15</v>
      </c>
      <c r="L1959" s="52">
        <v>0.12097000330686571</v>
      </c>
      <c r="M1959" s="52">
        <v>0.1219500005245209</v>
      </c>
      <c r="N1959">
        <v>41</v>
      </c>
      <c r="O1959" s="52">
        <v>0.13056999444961551</v>
      </c>
      <c r="P1959" s="52">
        <v>0.13225999474525449</v>
      </c>
      <c r="Q1959">
        <v>1473</v>
      </c>
      <c r="R1959" s="52">
        <v>0.13817000389099121</v>
      </c>
      <c r="S1959" s="52">
        <v>0.14101999998092651</v>
      </c>
    </row>
    <row r="1960" spans="1:19">
      <c r="A1960" t="s">
        <v>28</v>
      </c>
      <c r="B1960" t="s">
        <v>412</v>
      </c>
      <c r="C1960" t="s">
        <v>440</v>
      </c>
      <c r="D1960" t="s">
        <v>330</v>
      </c>
      <c r="E1960" t="s">
        <v>97</v>
      </c>
      <c r="F1960" t="s">
        <v>98</v>
      </c>
      <c r="G1960">
        <v>4</v>
      </c>
      <c r="H1960" t="s">
        <v>398</v>
      </c>
      <c r="I1960" t="s">
        <v>312</v>
      </c>
      <c r="J1960" t="s">
        <v>315</v>
      </c>
      <c r="K1960">
        <v>19</v>
      </c>
      <c r="L1960" s="52">
        <v>0.15322999656200409</v>
      </c>
      <c r="M1960" s="52">
        <v>0.15446999669075009</v>
      </c>
      <c r="N1960">
        <v>48</v>
      </c>
      <c r="O1960" s="52">
        <v>0.1528699994087219</v>
      </c>
      <c r="P1960" s="52">
        <v>0.15484000742435461</v>
      </c>
      <c r="Q1960">
        <v>1374</v>
      </c>
      <c r="R1960" s="52">
        <v>0.12887999415397641</v>
      </c>
      <c r="S1960" s="52">
        <v>0.13154999911785131</v>
      </c>
    </row>
    <row r="1961" spans="1:19">
      <c r="A1961" t="s">
        <v>28</v>
      </c>
      <c r="B1961" t="s">
        <v>412</v>
      </c>
      <c r="C1961" t="s">
        <v>440</v>
      </c>
      <c r="D1961" t="s">
        <v>330</v>
      </c>
      <c r="E1961" t="s">
        <v>97</v>
      </c>
      <c r="F1961" t="s">
        <v>98</v>
      </c>
      <c r="G1961">
        <v>4</v>
      </c>
      <c r="H1961" t="s">
        <v>398</v>
      </c>
      <c r="I1961" t="s">
        <v>312</v>
      </c>
      <c r="J1961" t="s">
        <v>373</v>
      </c>
      <c r="K1961">
        <v>1</v>
      </c>
      <c r="L1961" s="52">
        <v>8.059999905526638E-3</v>
      </c>
      <c r="N1961">
        <v>4</v>
      </c>
      <c r="O1961" s="52">
        <v>1.2740000151097769E-2</v>
      </c>
      <c r="Q1961">
        <v>216</v>
      </c>
      <c r="R1961" s="52">
        <v>2.0260000601410869E-2</v>
      </c>
    </row>
    <row r="1962" spans="1:19">
      <c r="A1962" t="s">
        <v>28</v>
      </c>
      <c r="B1962" t="s">
        <v>412</v>
      </c>
      <c r="C1962" t="s">
        <v>440</v>
      </c>
      <c r="D1962" t="s">
        <v>330</v>
      </c>
      <c r="E1962" t="s">
        <v>97</v>
      </c>
      <c r="F1962" t="s">
        <v>98</v>
      </c>
      <c r="G1962">
        <v>4</v>
      </c>
      <c r="H1962" t="s">
        <v>398</v>
      </c>
      <c r="I1962" t="s">
        <v>312</v>
      </c>
      <c r="J1962" t="s">
        <v>316</v>
      </c>
      <c r="K1962">
        <v>15</v>
      </c>
      <c r="L1962" s="52">
        <v>0.12097000330686571</v>
      </c>
      <c r="M1962" s="52">
        <v>0.1219500005245209</v>
      </c>
      <c r="N1962">
        <v>33</v>
      </c>
      <c r="O1962" s="52">
        <v>0.10509999841451639</v>
      </c>
      <c r="P1962" s="52">
        <v>0.10644999891519551</v>
      </c>
      <c r="Q1962">
        <v>1178</v>
      </c>
      <c r="R1962" s="52">
        <v>0.1105000004172325</v>
      </c>
      <c r="S1962" s="52">
        <v>0.1127799972891808</v>
      </c>
    </row>
    <row r="1963" spans="1:19">
      <c r="A1963" t="s">
        <v>28</v>
      </c>
      <c r="B1963" t="s">
        <v>412</v>
      </c>
      <c r="C1963" t="s">
        <v>440</v>
      </c>
      <c r="D1963" t="s">
        <v>330</v>
      </c>
      <c r="E1963" t="s">
        <v>99</v>
      </c>
      <c r="F1963" t="s">
        <v>100</v>
      </c>
      <c r="G1963">
        <v>14</v>
      </c>
      <c r="H1963" t="s">
        <v>397</v>
      </c>
      <c r="I1963" t="s">
        <v>326</v>
      </c>
      <c r="J1963" t="s">
        <v>289</v>
      </c>
      <c r="K1963">
        <v>2</v>
      </c>
      <c r="L1963" s="52">
        <v>1.8519999459385868E-2</v>
      </c>
      <c r="N1963">
        <v>7</v>
      </c>
      <c r="O1963" s="52">
        <v>1.1989999562501911E-2</v>
      </c>
      <c r="Q1963">
        <v>78</v>
      </c>
      <c r="R1963" s="52">
        <v>7.3199998587369919E-3</v>
      </c>
    </row>
    <row r="1964" spans="1:19">
      <c r="A1964" t="s">
        <v>28</v>
      </c>
      <c r="B1964" t="s">
        <v>412</v>
      </c>
      <c r="C1964" t="s">
        <v>440</v>
      </c>
      <c r="D1964" t="s">
        <v>330</v>
      </c>
      <c r="E1964" t="s">
        <v>99</v>
      </c>
      <c r="F1964" t="s">
        <v>100</v>
      </c>
      <c r="G1964">
        <v>14</v>
      </c>
      <c r="H1964" t="s">
        <v>397</v>
      </c>
      <c r="I1964" t="s">
        <v>326</v>
      </c>
      <c r="J1964" t="s">
        <v>290</v>
      </c>
      <c r="K1964">
        <v>2</v>
      </c>
      <c r="L1964" s="52">
        <v>1.8519999459385868E-2</v>
      </c>
      <c r="N1964">
        <v>32</v>
      </c>
      <c r="O1964" s="52">
        <v>5.479000136256218E-2</v>
      </c>
      <c r="Q1964">
        <v>542</v>
      </c>
      <c r="R1964" s="52">
        <v>5.0840001553297043E-2</v>
      </c>
    </row>
    <row r="1965" spans="1:19">
      <c r="A1965" t="s">
        <v>28</v>
      </c>
      <c r="B1965" t="s">
        <v>412</v>
      </c>
      <c r="C1965" t="s">
        <v>440</v>
      </c>
      <c r="D1965" t="s">
        <v>330</v>
      </c>
      <c r="E1965" t="s">
        <v>99</v>
      </c>
      <c r="F1965" t="s">
        <v>100</v>
      </c>
      <c r="G1965">
        <v>14</v>
      </c>
      <c r="H1965" t="s">
        <v>397</v>
      </c>
      <c r="I1965" t="s">
        <v>326</v>
      </c>
      <c r="J1965" t="s">
        <v>291</v>
      </c>
      <c r="K1965">
        <v>22</v>
      </c>
      <c r="L1965" s="52">
        <v>0.20370000600814819</v>
      </c>
      <c r="N1965">
        <v>102</v>
      </c>
      <c r="O1965" s="52">
        <v>0.17465999722480771</v>
      </c>
      <c r="Q1965">
        <v>1332</v>
      </c>
      <c r="R1965" s="52">
        <v>0.124940000474453</v>
      </c>
    </row>
    <row r="1966" spans="1:19">
      <c r="A1966" t="s">
        <v>28</v>
      </c>
      <c r="B1966" t="s">
        <v>412</v>
      </c>
      <c r="C1966" t="s">
        <v>440</v>
      </c>
      <c r="D1966" t="s">
        <v>330</v>
      </c>
      <c r="E1966" t="s">
        <v>99</v>
      </c>
      <c r="F1966" t="s">
        <v>100</v>
      </c>
      <c r="G1966">
        <v>14</v>
      </c>
      <c r="H1966" t="s">
        <v>397</v>
      </c>
      <c r="I1966" t="s">
        <v>326</v>
      </c>
      <c r="J1966" t="s">
        <v>292</v>
      </c>
      <c r="K1966">
        <v>26</v>
      </c>
      <c r="L1966" s="52">
        <v>0.24074000120162961</v>
      </c>
      <c r="N1966">
        <v>115</v>
      </c>
      <c r="O1966" s="52">
        <v>0.1969199925661087</v>
      </c>
      <c r="Q1966">
        <v>2022</v>
      </c>
      <c r="R1966" s="52">
        <v>0.18965999782085419</v>
      </c>
    </row>
    <row r="1967" spans="1:19">
      <c r="A1967" t="s">
        <v>28</v>
      </c>
      <c r="B1967" t="s">
        <v>412</v>
      </c>
      <c r="C1967" t="s">
        <v>440</v>
      </c>
      <c r="D1967" t="s">
        <v>330</v>
      </c>
      <c r="E1967" t="s">
        <v>99</v>
      </c>
      <c r="F1967" t="s">
        <v>100</v>
      </c>
      <c r="G1967">
        <v>14</v>
      </c>
      <c r="H1967" t="s">
        <v>397</v>
      </c>
      <c r="I1967" t="s">
        <v>326</v>
      </c>
      <c r="J1967" t="s">
        <v>293</v>
      </c>
      <c r="K1967">
        <v>22</v>
      </c>
      <c r="L1967" s="52">
        <v>0.20370000600814819</v>
      </c>
      <c r="N1967">
        <v>105</v>
      </c>
      <c r="O1967" s="52">
        <v>0.17979000508785251</v>
      </c>
      <c r="Q1967">
        <v>1958</v>
      </c>
      <c r="R1967" s="52">
        <v>0.18366000056266779</v>
      </c>
    </row>
    <row r="1968" spans="1:19">
      <c r="A1968" t="s">
        <v>28</v>
      </c>
      <c r="B1968" t="s">
        <v>412</v>
      </c>
      <c r="C1968" t="s">
        <v>440</v>
      </c>
      <c r="D1968" t="s">
        <v>330</v>
      </c>
      <c r="E1968" t="s">
        <v>99</v>
      </c>
      <c r="F1968" t="s">
        <v>100</v>
      </c>
      <c r="G1968">
        <v>14</v>
      </c>
      <c r="H1968" t="s">
        <v>397</v>
      </c>
      <c r="I1968" t="s">
        <v>326</v>
      </c>
      <c r="J1968" t="s">
        <v>294</v>
      </c>
      <c r="K1968">
        <v>23</v>
      </c>
      <c r="L1968" s="52">
        <v>0.21296000480651861</v>
      </c>
      <c r="N1968">
        <v>129</v>
      </c>
      <c r="O1968" s="52">
        <v>0.22089000046253199</v>
      </c>
      <c r="Q1968">
        <v>2528</v>
      </c>
      <c r="R1968" s="52">
        <v>0.2371300011873245</v>
      </c>
    </row>
    <row r="1969" spans="1:19">
      <c r="A1969" t="s">
        <v>28</v>
      </c>
      <c r="B1969" t="s">
        <v>412</v>
      </c>
      <c r="C1969" t="s">
        <v>440</v>
      </c>
      <c r="D1969" t="s">
        <v>330</v>
      </c>
      <c r="E1969" t="s">
        <v>99</v>
      </c>
      <c r="F1969" t="s">
        <v>100</v>
      </c>
      <c r="G1969">
        <v>14</v>
      </c>
      <c r="H1969" t="s">
        <v>397</v>
      </c>
      <c r="I1969" t="s">
        <v>326</v>
      </c>
      <c r="J1969" t="s">
        <v>295</v>
      </c>
      <c r="K1969">
        <v>11</v>
      </c>
      <c r="L1969" s="52">
        <v>0.1018500030040741</v>
      </c>
      <c r="N1969">
        <v>94</v>
      </c>
      <c r="O1969" s="52">
        <v>0.16096000373363489</v>
      </c>
      <c r="Q1969">
        <v>2201</v>
      </c>
      <c r="R1969" s="52">
        <v>0.20645000040531161</v>
      </c>
    </row>
    <row r="1970" spans="1:19">
      <c r="A1970" t="s">
        <v>28</v>
      </c>
      <c r="B1970" t="s">
        <v>412</v>
      </c>
      <c r="C1970" t="s">
        <v>440</v>
      </c>
      <c r="D1970" t="s">
        <v>330</v>
      </c>
      <c r="E1970" t="s">
        <v>99</v>
      </c>
      <c r="F1970" t="s">
        <v>100</v>
      </c>
      <c r="G1970">
        <v>14</v>
      </c>
      <c r="H1970" t="s">
        <v>397</v>
      </c>
      <c r="I1970" t="s">
        <v>359</v>
      </c>
      <c r="J1970" t="s">
        <v>14</v>
      </c>
      <c r="K1970">
        <v>81</v>
      </c>
      <c r="L1970" s="52">
        <v>0.75</v>
      </c>
      <c r="M1970" s="52">
        <v>0.75700998306274414</v>
      </c>
      <c r="N1970">
        <v>431</v>
      </c>
      <c r="O1970" s="52">
        <v>0.7380099892616272</v>
      </c>
      <c r="P1970" s="52">
        <v>0.74181997776031494</v>
      </c>
      <c r="Q1970">
        <v>7648</v>
      </c>
      <c r="R1970" s="52">
        <v>0.71737998723983765</v>
      </c>
      <c r="S1970" s="52">
        <v>0.73221999406814575</v>
      </c>
    </row>
    <row r="1971" spans="1:19">
      <c r="A1971" t="s">
        <v>28</v>
      </c>
      <c r="B1971" t="s">
        <v>412</v>
      </c>
      <c r="C1971" t="s">
        <v>440</v>
      </c>
      <c r="D1971" t="s">
        <v>330</v>
      </c>
      <c r="E1971" t="s">
        <v>99</v>
      </c>
      <c r="F1971" t="s">
        <v>100</v>
      </c>
      <c r="G1971">
        <v>14</v>
      </c>
      <c r="H1971" t="s">
        <v>397</v>
      </c>
      <c r="I1971" t="s">
        <v>359</v>
      </c>
      <c r="J1971" t="s">
        <v>15</v>
      </c>
      <c r="K1971">
        <v>14</v>
      </c>
      <c r="L1971" s="52">
        <v>0.12962999939918521</v>
      </c>
      <c r="M1971" s="52">
        <v>0.130840003490448</v>
      </c>
      <c r="N1971">
        <v>87</v>
      </c>
      <c r="O1971" s="52">
        <v>0.14896999299526209</v>
      </c>
      <c r="P1971" s="52">
        <v>0.149739995598793</v>
      </c>
      <c r="Q1971">
        <v>1582</v>
      </c>
      <c r="R1971" s="52">
        <v>0.14838999509811401</v>
      </c>
      <c r="S1971" s="52">
        <v>0.1514600068330765</v>
      </c>
    </row>
    <row r="1972" spans="1:19">
      <c r="A1972" t="s">
        <v>28</v>
      </c>
      <c r="B1972" t="s">
        <v>412</v>
      </c>
      <c r="C1972" t="s">
        <v>440</v>
      </c>
      <c r="D1972" t="s">
        <v>330</v>
      </c>
      <c r="E1972" t="s">
        <v>99</v>
      </c>
      <c r="F1972" t="s">
        <v>100</v>
      </c>
      <c r="G1972">
        <v>14</v>
      </c>
      <c r="H1972" t="s">
        <v>397</v>
      </c>
      <c r="I1972" t="s">
        <v>359</v>
      </c>
      <c r="J1972" t="s">
        <v>317</v>
      </c>
      <c r="K1972">
        <v>12</v>
      </c>
      <c r="L1972" s="52">
        <v>0.1111100018024445</v>
      </c>
      <c r="M1972" s="52">
        <v>0.1121499985456467</v>
      </c>
      <c r="N1972">
        <v>63</v>
      </c>
      <c r="O1972" s="52">
        <v>0.10787999629974369</v>
      </c>
      <c r="P1972" s="52">
        <v>0.1084299981594086</v>
      </c>
      <c r="Q1972">
        <v>1215</v>
      </c>
      <c r="R1972" s="52">
        <v>0.1139699965715408</v>
      </c>
      <c r="S1972" s="52">
        <v>0.1163199990987778</v>
      </c>
    </row>
    <row r="1973" spans="1:19">
      <c r="A1973" t="s">
        <v>28</v>
      </c>
      <c r="B1973" t="s">
        <v>412</v>
      </c>
      <c r="C1973" t="s">
        <v>440</v>
      </c>
      <c r="D1973" t="s">
        <v>330</v>
      </c>
      <c r="E1973" t="s">
        <v>99</v>
      </c>
      <c r="F1973" t="s">
        <v>100</v>
      </c>
      <c r="G1973">
        <v>14</v>
      </c>
      <c r="H1973" t="s">
        <v>397</v>
      </c>
      <c r="I1973" t="s">
        <v>359</v>
      </c>
      <c r="J1973" t="s">
        <v>270</v>
      </c>
      <c r="K1973">
        <v>1</v>
      </c>
      <c r="L1973" s="52">
        <v>9.2599997296929359E-3</v>
      </c>
      <c r="N1973">
        <v>3</v>
      </c>
      <c r="O1973" s="52">
        <v>5.1400000229477882E-3</v>
      </c>
      <c r="Q1973">
        <v>216</v>
      </c>
      <c r="R1973" s="52">
        <v>2.0260000601410869E-2</v>
      </c>
    </row>
    <row r="1974" spans="1:19">
      <c r="A1974" t="s">
        <v>28</v>
      </c>
      <c r="B1974" t="s">
        <v>412</v>
      </c>
      <c r="C1974" t="s">
        <v>440</v>
      </c>
      <c r="D1974" t="s">
        <v>330</v>
      </c>
      <c r="E1974" t="s">
        <v>99</v>
      </c>
      <c r="F1974" t="s">
        <v>100</v>
      </c>
      <c r="G1974">
        <v>14</v>
      </c>
      <c r="H1974" t="s">
        <v>397</v>
      </c>
      <c r="I1974" t="s">
        <v>325</v>
      </c>
      <c r="J1974" t="s">
        <v>302</v>
      </c>
      <c r="K1974">
        <v>44</v>
      </c>
      <c r="L1974" s="52">
        <v>0.40740999579429632</v>
      </c>
      <c r="N1974">
        <v>220</v>
      </c>
      <c r="O1974" s="52">
        <v>0.37670999765396118</v>
      </c>
      <c r="Q1974">
        <v>3494</v>
      </c>
      <c r="R1974" s="52">
        <v>0.32774001359939581</v>
      </c>
    </row>
    <row r="1975" spans="1:19">
      <c r="A1975" t="s">
        <v>28</v>
      </c>
      <c r="B1975" t="s">
        <v>412</v>
      </c>
      <c r="C1975" t="s">
        <v>440</v>
      </c>
      <c r="D1975" t="s">
        <v>330</v>
      </c>
      <c r="E1975" t="s">
        <v>99</v>
      </c>
      <c r="F1975" t="s">
        <v>100</v>
      </c>
      <c r="G1975">
        <v>14</v>
      </c>
      <c r="H1975" t="s">
        <v>397</v>
      </c>
      <c r="I1975" t="s">
        <v>325</v>
      </c>
      <c r="J1975" t="s">
        <v>303</v>
      </c>
      <c r="K1975">
        <v>26</v>
      </c>
      <c r="L1975" s="52">
        <v>0.24074000120162961</v>
      </c>
      <c r="N1975">
        <v>177</v>
      </c>
      <c r="O1975" s="52">
        <v>0.3030799925327301</v>
      </c>
      <c r="Q1975">
        <v>3387</v>
      </c>
      <c r="R1975" s="52">
        <v>0.31769999861717219</v>
      </c>
    </row>
    <row r="1976" spans="1:19">
      <c r="A1976" t="s">
        <v>28</v>
      </c>
      <c r="B1976" t="s">
        <v>412</v>
      </c>
      <c r="C1976" t="s">
        <v>440</v>
      </c>
      <c r="D1976" t="s">
        <v>330</v>
      </c>
      <c r="E1976" t="s">
        <v>99</v>
      </c>
      <c r="F1976" t="s">
        <v>100</v>
      </c>
      <c r="G1976">
        <v>14</v>
      </c>
      <c r="H1976" t="s">
        <v>397</v>
      </c>
      <c r="I1976" t="s">
        <v>325</v>
      </c>
      <c r="J1976" t="s">
        <v>304</v>
      </c>
      <c r="K1976">
        <v>38</v>
      </c>
      <c r="L1976" s="52">
        <v>0.3518500030040741</v>
      </c>
      <c r="N1976">
        <v>187</v>
      </c>
      <c r="O1976" s="52">
        <v>0.32021000981330872</v>
      </c>
      <c r="Q1976">
        <v>3780</v>
      </c>
      <c r="R1976" s="52">
        <v>0.35455998778343201</v>
      </c>
    </row>
    <row r="1977" spans="1:19">
      <c r="A1977" t="s">
        <v>28</v>
      </c>
      <c r="B1977" t="s">
        <v>412</v>
      </c>
      <c r="C1977" t="s">
        <v>440</v>
      </c>
      <c r="D1977" t="s">
        <v>330</v>
      </c>
      <c r="E1977" t="s">
        <v>99</v>
      </c>
      <c r="F1977" t="s">
        <v>100</v>
      </c>
      <c r="G1977">
        <v>14</v>
      </c>
      <c r="H1977" t="s">
        <v>397</v>
      </c>
      <c r="I1977" t="s">
        <v>349</v>
      </c>
      <c r="J1977" t="s">
        <v>350</v>
      </c>
      <c r="K1977">
        <v>2</v>
      </c>
      <c r="L1977" s="52">
        <v>1.8519999459385868E-2</v>
      </c>
      <c r="M1977" s="52">
        <v>2.9410000890493389E-2</v>
      </c>
      <c r="N1977">
        <v>37</v>
      </c>
      <c r="O1977" s="52">
        <v>6.3359998166561127E-2</v>
      </c>
      <c r="P1977" s="52">
        <v>9.3670003116130829E-2</v>
      </c>
      <c r="Q1977">
        <v>745</v>
      </c>
      <c r="R1977" s="52">
        <v>6.9880001246929169E-2</v>
      </c>
      <c r="S1977" s="52">
        <v>8.060000091791153E-2</v>
      </c>
    </row>
    <row r="1978" spans="1:19">
      <c r="A1978" t="s">
        <v>28</v>
      </c>
      <c r="B1978" t="s">
        <v>412</v>
      </c>
      <c r="C1978" t="s">
        <v>440</v>
      </c>
      <c r="D1978" t="s">
        <v>330</v>
      </c>
      <c r="E1978" t="s">
        <v>99</v>
      </c>
      <c r="F1978" t="s">
        <v>100</v>
      </c>
      <c r="G1978">
        <v>14</v>
      </c>
      <c r="H1978" t="s">
        <v>397</v>
      </c>
      <c r="I1978" t="s">
        <v>349</v>
      </c>
      <c r="J1978" t="s">
        <v>351</v>
      </c>
      <c r="K1978">
        <v>48</v>
      </c>
      <c r="L1978" s="52">
        <v>0.44444000720977778</v>
      </c>
      <c r="M1978" s="52">
        <v>0.70587998628616333</v>
      </c>
      <c r="N1978">
        <v>251</v>
      </c>
      <c r="O1978" s="52">
        <v>0.42978999018669128</v>
      </c>
      <c r="P1978" s="52">
        <v>0.63543999195098877</v>
      </c>
      <c r="Q1978">
        <v>5882</v>
      </c>
      <c r="R1978" s="52">
        <v>0.55172997713088989</v>
      </c>
      <c r="S1978" s="52">
        <v>0.63637000322341919</v>
      </c>
    </row>
    <row r="1979" spans="1:19">
      <c r="A1979" t="s">
        <v>28</v>
      </c>
      <c r="B1979" t="s">
        <v>412</v>
      </c>
      <c r="C1979" t="s">
        <v>440</v>
      </c>
      <c r="D1979" t="s">
        <v>330</v>
      </c>
      <c r="E1979" t="s">
        <v>99</v>
      </c>
      <c r="F1979" t="s">
        <v>100</v>
      </c>
      <c r="G1979">
        <v>14</v>
      </c>
      <c r="H1979" t="s">
        <v>397</v>
      </c>
      <c r="I1979" t="s">
        <v>349</v>
      </c>
      <c r="J1979" t="s">
        <v>352</v>
      </c>
      <c r="K1979">
        <v>2</v>
      </c>
      <c r="L1979" s="52">
        <v>1.8519999459385868E-2</v>
      </c>
      <c r="M1979" s="52">
        <v>2.9410000890493389E-2</v>
      </c>
      <c r="N1979">
        <v>2</v>
      </c>
      <c r="O1979" s="52">
        <v>3.4199999645352359E-3</v>
      </c>
      <c r="P1979" s="52">
        <v>5.0599998794496059E-3</v>
      </c>
      <c r="Q1979">
        <v>19</v>
      </c>
      <c r="R1979" s="52">
        <v>1.780000049620867E-3</v>
      </c>
      <c r="S1979" s="52">
        <v>2.0600000862032179E-3</v>
      </c>
    </row>
    <row r="1980" spans="1:19">
      <c r="A1980" t="s">
        <v>28</v>
      </c>
      <c r="B1980" t="s">
        <v>412</v>
      </c>
      <c r="C1980" t="s">
        <v>440</v>
      </c>
      <c r="D1980" t="s">
        <v>330</v>
      </c>
      <c r="E1980" t="s">
        <v>99</v>
      </c>
      <c r="F1980" t="s">
        <v>100</v>
      </c>
      <c r="G1980">
        <v>14</v>
      </c>
      <c r="H1980" t="s">
        <v>397</v>
      </c>
      <c r="I1980" t="s">
        <v>349</v>
      </c>
      <c r="J1980" t="s">
        <v>353</v>
      </c>
      <c r="K1980">
        <v>16</v>
      </c>
      <c r="L1980" s="52">
        <v>0.1481499969959259</v>
      </c>
      <c r="M1980" s="52">
        <v>0.23529000580310819</v>
      </c>
      <c r="N1980">
        <v>105</v>
      </c>
      <c r="O1980" s="52">
        <v>0.17979000508785251</v>
      </c>
      <c r="P1980" s="52">
        <v>0.26581999659538269</v>
      </c>
      <c r="Q1980">
        <v>2597</v>
      </c>
      <c r="R1980" s="52">
        <v>0.24359999597072601</v>
      </c>
      <c r="S1980" s="52">
        <v>0.2809700071811676</v>
      </c>
    </row>
    <row r="1981" spans="1:19">
      <c r="A1981" t="s">
        <v>28</v>
      </c>
      <c r="B1981" t="s">
        <v>412</v>
      </c>
      <c r="C1981" t="s">
        <v>440</v>
      </c>
      <c r="D1981" t="s">
        <v>330</v>
      </c>
      <c r="E1981" t="s">
        <v>99</v>
      </c>
      <c r="F1981" t="s">
        <v>100</v>
      </c>
      <c r="G1981">
        <v>14</v>
      </c>
      <c r="H1981" t="s">
        <v>397</v>
      </c>
      <c r="I1981" t="s">
        <v>349</v>
      </c>
      <c r="J1981" t="s">
        <v>355</v>
      </c>
      <c r="K1981">
        <v>40</v>
      </c>
      <c r="L1981" s="52">
        <v>0.37037000060081482</v>
      </c>
      <c r="N1981">
        <v>189</v>
      </c>
      <c r="O1981" s="52">
        <v>0.32363000512123108</v>
      </c>
      <c r="Q1981">
        <v>1418</v>
      </c>
      <c r="R1981" s="52">
        <v>0.13300999999046331</v>
      </c>
    </row>
    <row r="1982" spans="1:19">
      <c r="A1982" t="s">
        <v>28</v>
      </c>
      <c r="B1982" t="s">
        <v>412</v>
      </c>
      <c r="C1982" t="s">
        <v>440</v>
      </c>
      <c r="D1982" t="s">
        <v>330</v>
      </c>
      <c r="E1982" t="s">
        <v>99</v>
      </c>
      <c r="F1982" t="s">
        <v>100</v>
      </c>
      <c r="G1982">
        <v>14</v>
      </c>
      <c r="H1982" t="s">
        <v>397</v>
      </c>
      <c r="I1982" t="s">
        <v>734</v>
      </c>
      <c r="J1982" t="s">
        <v>299</v>
      </c>
      <c r="K1982">
        <v>9</v>
      </c>
      <c r="L1982" s="52">
        <v>8.3329997956752777E-2</v>
      </c>
      <c r="M1982" s="52">
        <v>8.7379999458789825E-2</v>
      </c>
      <c r="N1982">
        <v>85</v>
      </c>
      <c r="O1982" s="52">
        <v>0.14554999768733981</v>
      </c>
      <c r="P1982" s="52">
        <v>0.15178999304771421</v>
      </c>
      <c r="Q1982">
        <v>463</v>
      </c>
      <c r="R1982" s="52">
        <v>4.343000054359436E-2</v>
      </c>
      <c r="S1982" s="52">
        <v>4.6239998191595078E-2</v>
      </c>
    </row>
    <row r="1983" spans="1:19">
      <c r="A1983" t="s">
        <v>28</v>
      </c>
      <c r="B1983" t="s">
        <v>412</v>
      </c>
      <c r="C1983" t="s">
        <v>440</v>
      </c>
      <c r="D1983" t="s">
        <v>330</v>
      </c>
      <c r="E1983" t="s">
        <v>99</v>
      </c>
      <c r="F1983" t="s">
        <v>100</v>
      </c>
      <c r="G1983">
        <v>14</v>
      </c>
      <c r="H1983" t="s">
        <v>397</v>
      </c>
      <c r="I1983" t="s">
        <v>734</v>
      </c>
      <c r="J1983" t="s">
        <v>300</v>
      </c>
      <c r="K1983">
        <v>9</v>
      </c>
      <c r="L1983" s="52">
        <v>8.3329997956752777E-2</v>
      </c>
      <c r="M1983" s="52">
        <v>8.7379999458789825E-2</v>
      </c>
      <c r="N1983">
        <v>50</v>
      </c>
      <c r="O1983" s="52">
        <v>8.5620000958442688E-2</v>
      </c>
      <c r="P1983" s="52">
        <v>8.929000049829483E-2</v>
      </c>
      <c r="Q1983">
        <v>331</v>
      </c>
      <c r="R1983" s="52">
        <v>3.1050000339746479E-2</v>
      </c>
      <c r="S1983" s="52">
        <v>3.3059999346733093E-2</v>
      </c>
    </row>
    <row r="1984" spans="1:19">
      <c r="A1984" t="s">
        <v>28</v>
      </c>
      <c r="B1984" t="s">
        <v>412</v>
      </c>
      <c r="C1984" t="s">
        <v>440</v>
      </c>
      <c r="D1984" t="s">
        <v>330</v>
      </c>
      <c r="E1984" t="s">
        <v>99</v>
      </c>
      <c r="F1984" t="s">
        <v>100</v>
      </c>
      <c r="G1984">
        <v>14</v>
      </c>
      <c r="H1984" t="s">
        <v>397</v>
      </c>
      <c r="I1984" t="s">
        <v>734</v>
      </c>
      <c r="J1984" t="s">
        <v>269</v>
      </c>
      <c r="K1984">
        <v>2</v>
      </c>
      <c r="L1984" s="52">
        <v>1.8519999459385868E-2</v>
      </c>
      <c r="M1984" s="52">
        <v>1.9419999793171879E-2</v>
      </c>
      <c r="N1984">
        <v>11</v>
      </c>
      <c r="O1984" s="52">
        <v>1.8840000033378601E-2</v>
      </c>
      <c r="P1984" s="52">
        <v>1.9640000537037849E-2</v>
      </c>
      <c r="Q1984">
        <v>91</v>
      </c>
      <c r="R1984" s="52">
        <v>8.5399998351931572E-3</v>
      </c>
      <c r="S1984" s="52">
        <v>9.089999832212925E-3</v>
      </c>
    </row>
    <row r="1985" spans="1:19">
      <c r="A1985" t="s">
        <v>28</v>
      </c>
      <c r="B1985" t="s">
        <v>412</v>
      </c>
      <c r="C1985" t="s">
        <v>440</v>
      </c>
      <c r="D1985" t="s">
        <v>330</v>
      </c>
      <c r="E1985" t="s">
        <v>99</v>
      </c>
      <c r="F1985" t="s">
        <v>100</v>
      </c>
      <c r="G1985">
        <v>14</v>
      </c>
      <c r="H1985" t="s">
        <v>397</v>
      </c>
      <c r="I1985" t="s">
        <v>734</v>
      </c>
      <c r="J1985" t="s">
        <v>301</v>
      </c>
      <c r="K1985">
        <v>18</v>
      </c>
      <c r="L1985" s="52">
        <v>0.1666699945926666</v>
      </c>
      <c r="M1985" s="52">
        <v>0.17475999891757971</v>
      </c>
      <c r="N1985">
        <v>56</v>
      </c>
      <c r="O1985" s="52">
        <v>9.5890000462532043E-2</v>
      </c>
      <c r="P1985" s="52">
        <v>0.10000000149011611</v>
      </c>
      <c r="Q1985">
        <v>215</v>
      </c>
      <c r="R1985" s="52">
        <v>2.0169999450445179E-2</v>
      </c>
      <c r="S1985" s="52">
        <v>2.1469999104738239E-2</v>
      </c>
    </row>
    <row r="1986" spans="1:19">
      <c r="A1986" t="s">
        <v>28</v>
      </c>
      <c r="B1986" t="s">
        <v>412</v>
      </c>
      <c r="C1986" t="s">
        <v>440</v>
      </c>
      <c r="D1986" t="s">
        <v>330</v>
      </c>
      <c r="E1986" t="s">
        <v>99</v>
      </c>
      <c r="F1986" t="s">
        <v>100</v>
      </c>
      <c r="G1986">
        <v>14</v>
      </c>
      <c r="H1986" t="s">
        <v>397</v>
      </c>
      <c r="I1986" t="s">
        <v>734</v>
      </c>
      <c r="J1986" t="s">
        <v>270</v>
      </c>
      <c r="K1986">
        <v>5</v>
      </c>
      <c r="L1986" s="52">
        <v>4.6300001442432397E-2</v>
      </c>
      <c r="N1986">
        <v>24</v>
      </c>
      <c r="O1986" s="52">
        <v>4.1099999099969857E-2</v>
      </c>
      <c r="Q1986">
        <v>648</v>
      </c>
      <c r="R1986" s="52">
        <v>6.0779999941587448E-2</v>
      </c>
    </row>
    <row r="1987" spans="1:19">
      <c r="A1987" t="s">
        <v>28</v>
      </c>
      <c r="B1987" t="s">
        <v>412</v>
      </c>
      <c r="C1987" t="s">
        <v>440</v>
      </c>
      <c r="D1987" t="s">
        <v>330</v>
      </c>
      <c r="E1987" t="s">
        <v>99</v>
      </c>
      <c r="F1987" t="s">
        <v>100</v>
      </c>
      <c r="G1987">
        <v>14</v>
      </c>
      <c r="H1987" t="s">
        <v>397</v>
      </c>
      <c r="I1987" t="s">
        <v>734</v>
      </c>
      <c r="J1987" t="s">
        <v>268</v>
      </c>
      <c r="K1987">
        <v>65</v>
      </c>
      <c r="L1987" s="52">
        <v>0.60184997320175171</v>
      </c>
      <c r="M1987" s="52">
        <v>0.63107001781463623</v>
      </c>
      <c r="N1987">
        <v>358</v>
      </c>
      <c r="O1987" s="52">
        <v>0.6130099892616272</v>
      </c>
      <c r="P1987" s="52">
        <v>0.6392899751663208</v>
      </c>
      <c r="Q1987">
        <v>8913</v>
      </c>
      <c r="R1987" s="52">
        <v>0.83604001998901367</v>
      </c>
      <c r="S1987" s="52">
        <v>0.89013999700546265</v>
      </c>
    </row>
    <row r="1988" spans="1:19">
      <c r="A1988" t="s">
        <v>28</v>
      </c>
      <c r="B1988" t="s">
        <v>412</v>
      </c>
      <c r="C1988" t="s">
        <v>440</v>
      </c>
      <c r="D1988" t="s">
        <v>330</v>
      </c>
      <c r="E1988" t="s">
        <v>99</v>
      </c>
      <c r="F1988" t="s">
        <v>100</v>
      </c>
      <c r="G1988">
        <v>14</v>
      </c>
      <c r="H1988" t="s">
        <v>397</v>
      </c>
      <c r="I1988" t="s">
        <v>735</v>
      </c>
      <c r="J1988" t="s">
        <v>270</v>
      </c>
      <c r="K1988">
        <v>108</v>
      </c>
      <c r="L1988" s="52">
        <v>1</v>
      </c>
      <c r="N1988">
        <v>584</v>
      </c>
      <c r="O1988" s="52">
        <v>1</v>
      </c>
      <c r="Q1988">
        <v>10661</v>
      </c>
      <c r="R1988" s="52">
        <v>1</v>
      </c>
    </row>
    <row r="1989" spans="1:19">
      <c r="A1989" t="s">
        <v>28</v>
      </c>
      <c r="B1989" t="s">
        <v>412</v>
      </c>
      <c r="C1989" t="s">
        <v>440</v>
      </c>
      <c r="D1989" t="s">
        <v>330</v>
      </c>
      <c r="E1989" t="s">
        <v>99</v>
      </c>
      <c r="F1989" t="s">
        <v>100</v>
      </c>
      <c r="G1989">
        <v>14</v>
      </c>
      <c r="H1989" t="s">
        <v>397</v>
      </c>
      <c r="I1989" t="s">
        <v>319</v>
      </c>
      <c r="J1989" t="s">
        <v>324</v>
      </c>
      <c r="K1989">
        <v>40</v>
      </c>
      <c r="L1989" s="52">
        <v>0.37037000060081482</v>
      </c>
      <c r="N1989">
        <v>189</v>
      </c>
      <c r="O1989" s="52">
        <v>0.32363000512123108</v>
      </c>
      <c r="Q1989">
        <v>1418</v>
      </c>
      <c r="R1989" s="52">
        <v>0.13300999999046331</v>
      </c>
    </row>
    <row r="1990" spans="1:19">
      <c r="A1990" t="s">
        <v>28</v>
      </c>
      <c r="B1990" t="s">
        <v>412</v>
      </c>
      <c r="C1990" t="s">
        <v>440</v>
      </c>
      <c r="D1990" t="s">
        <v>330</v>
      </c>
      <c r="E1990" t="s">
        <v>99</v>
      </c>
      <c r="F1990" t="s">
        <v>100</v>
      </c>
      <c r="G1990">
        <v>14</v>
      </c>
      <c r="H1990" t="s">
        <v>397</v>
      </c>
      <c r="I1990" t="s">
        <v>319</v>
      </c>
      <c r="J1990" t="s">
        <v>320</v>
      </c>
      <c r="K1990">
        <v>2</v>
      </c>
      <c r="L1990" s="52">
        <v>1.8519999459385868E-2</v>
      </c>
      <c r="M1990" s="52">
        <v>2.9410000890493389E-2</v>
      </c>
      <c r="N1990">
        <v>2</v>
      </c>
      <c r="O1990" s="52">
        <v>3.4199999645352359E-3</v>
      </c>
      <c r="P1990" s="52">
        <v>5.0599998794496059E-3</v>
      </c>
      <c r="Q1990">
        <v>19</v>
      </c>
      <c r="R1990" s="52">
        <v>1.780000049620867E-3</v>
      </c>
      <c r="S1990" s="52">
        <v>2.0600000862032179E-3</v>
      </c>
    </row>
    <row r="1991" spans="1:19">
      <c r="A1991" t="s">
        <v>28</v>
      </c>
      <c r="B1991" t="s">
        <v>412</v>
      </c>
      <c r="C1991" t="s">
        <v>440</v>
      </c>
      <c r="D1991" t="s">
        <v>330</v>
      </c>
      <c r="E1991" t="s">
        <v>99</v>
      </c>
      <c r="F1991" t="s">
        <v>100</v>
      </c>
      <c r="G1991">
        <v>14</v>
      </c>
      <c r="H1991" t="s">
        <v>397</v>
      </c>
      <c r="I1991" t="s">
        <v>319</v>
      </c>
      <c r="J1991" t="s">
        <v>321</v>
      </c>
      <c r="K1991">
        <v>2</v>
      </c>
      <c r="L1991" s="52">
        <v>1.8519999459385868E-2</v>
      </c>
      <c r="M1991" s="52">
        <v>2.9410000890493389E-2</v>
      </c>
      <c r="N1991">
        <v>10</v>
      </c>
      <c r="O1991" s="52">
        <v>1.7119999974966049E-2</v>
      </c>
      <c r="P1991" s="52">
        <v>2.531999908387661E-2</v>
      </c>
      <c r="Q1991">
        <v>380</v>
      </c>
      <c r="R1991" s="52">
        <v>3.564000129699707E-2</v>
      </c>
      <c r="S1991" s="52">
        <v>4.1110001504421227E-2</v>
      </c>
    </row>
    <row r="1992" spans="1:19">
      <c r="A1992" t="s">
        <v>28</v>
      </c>
      <c r="B1992" t="s">
        <v>412</v>
      </c>
      <c r="C1992" t="s">
        <v>440</v>
      </c>
      <c r="D1992" t="s">
        <v>330</v>
      </c>
      <c r="E1992" t="s">
        <v>99</v>
      </c>
      <c r="F1992" t="s">
        <v>100</v>
      </c>
      <c r="G1992">
        <v>14</v>
      </c>
      <c r="H1992" t="s">
        <v>397</v>
      </c>
      <c r="I1992" t="s">
        <v>319</v>
      </c>
      <c r="J1992" t="s">
        <v>322</v>
      </c>
      <c r="K1992">
        <v>10</v>
      </c>
      <c r="L1992" s="52">
        <v>9.2589996755123138E-2</v>
      </c>
      <c r="M1992" s="52">
        <v>0.14706000685691831</v>
      </c>
      <c r="N1992">
        <v>63</v>
      </c>
      <c r="O1992" s="52">
        <v>0.10787999629974369</v>
      </c>
      <c r="P1992" s="52">
        <v>0.15949000418186191</v>
      </c>
      <c r="Q1992">
        <v>1643</v>
      </c>
      <c r="R1992" s="52">
        <v>0.15410999953746801</v>
      </c>
      <c r="S1992" s="52">
        <v>0.17776000499725339</v>
      </c>
    </row>
    <row r="1993" spans="1:19">
      <c r="A1993" t="s">
        <v>28</v>
      </c>
      <c r="B1993" t="s">
        <v>412</v>
      </c>
      <c r="C1993" t="s">
        <v>440</v>
      </c>
      <c r="D1993" t="s">
        <v>330</v>
      </c>
      <c r="E1993" t="s">
        <v>99</v>
      </c>
      <c r="F1993" t="s">
        <v>100</v>
      </c>
      <c r="G1993">
        <v>14</v>
      </c>
      <c r="H1993" t="s">
        <v>397</v>
      </c>
      <c r="I1993" t="s">
        <v>319</v>
      </c>
      <c r="J1993" t="s">
        <v>323</v>
      </c>
      <c r="K1993">
        <v>9</v>
      </c>
      <c r="L1993" s="52">
        <v>8.3329997956752777E-2</v>
      </c>
      <c r="M1993" s="52">
        <v>0.13234999775886541</v>
      </c>
      <c r="N1993">
        <v>69</v>
      </c>
      <c r="O1993" s="52">
        <v>0.1181500032544136</v>
      </c>
      <c r="P1993" s="52">
        <v>0.17467999458312991</v>
      </c>
      <c r="Q1993">
        <v>1319</v>
      </c>
      <c r="R1993" s="52">
        <v>0.1237199977040291</v>
      </c>
      <c r="S1993" s="52">
        <v>0.14270000159740451</v>
      </c>
    </row>
    <row r="1994" spans="1:19">
      <c r="A1994" t="s">
        <v>28</v>
      </c>
      <c r="B1994" t="s">
        <v>412</v>
      </c>
      <c r="C1994" t="s">
        <v>440</v>
      </c>
      <c r="D1994" t="s">
        <v>330</v>
      </c>
      <c r="E1994" t="s">
        <v>99</v>
      </c>
      <c r="F1994" t="s">
        <v>100</v>
      </c>
      <c r="G1994">
        <v>14</v>
      </c>
      <c r="H1994" t="s">
        <v>397</v>
      </c>
      <c r="I1994" t="s">
        <v>319</v>
      </c>
      <c r="J1994" t="s">
        <v>354</v>
      </c>
      <c r="K1994">
        <v>45</v>
      </c>
      <c r="L1994" s="52">
        <v>0.41666999459266663</v>
      </c>
      <c r="M1994" s="52">
        <v>0.66175997257232666</v>
      </c>
      <c r="N1994">
        <v>251</v>
      </c>
      <c r="O1994" s="52">
        <v>0.42978999018669128</v>
      </c>
      <c r="P1994" s="52">
        <v>0.63543999195098877</v>
      </c>
      <c r="Q1994">
        <v>5882</v>
      </c>
      <c r="R1994" s="52">
        <v>0.55172997713088989</v>
      </c>
      <c r="S1994" s="52">
        <v>0.63637000322341919</v>
      </c>
    </row>
    <row r="1995" spans="1:19">
      <c r="A1995" t="s">
        <v>28</v>
      </c>
      <c r="B1995" t="s">
        <v>412</v>
      </c>
      <c r="C1995" t="s">
        <v>440</v>
      </c>
      <c r="D1995" t="s">
        <v>330</v>
      </c>
      <c r="E1995" t="s">
        <v>99</v>
      </c>
      <c r="F1995" t="s">
        <v>100</v>
      </c>
      <c r="G1995">
        <v>14</v>
      </c>
      <c r="H1995" t="s">
        <v>397</v>
      </c>
      <c r="I1995" t="s">
        <v>360</v>
      </c>
      <c r="J1995" t="s">
        <v>361</v>
      </c>
      <c r="K1995">
        <v>40</v>
      </c>
      <c r="L1995" s="52">
        <v>0.37037000060081482</v>
      </c>
      <c r="N1995">
        <v>189</v>
      </c>
      <c r="O1995" s="52">
        <v>0.32363000512123108</v>
      </c>
      <c r="Q1995">
        <v>1418</v>
      </c>
      <c r="R1995" s="52">
        <v>0.13300999999046331</v>
      </c>
    </row>
    <row r="1996" spans="1:19">
      <c r="A1996" t="s">
        <v>28</v>
      </c>
      <c r="B1996" t="s">
        <v>412</v>
      </c>
      <c r="C1996" t="s">
        <v>440</v>
      </c>
      <c r="D1996" t="s">
        <v>330</v>
      </c>
      <c r="E1996" t="s">
        <v>99</v>
      </c>
      <c r="F1996" t="s">
        <v>100</v>
      </c>
      <c r="G1996">
        <v>14</v>
      </c>
      <c r="H1996" t="s">
        <v>397</v>
      </c>
      <c r="I1996" t="s">
        <v>360</v>
      </c>
      <c r="J1996" t="s">
        <v>362</v>
      </c>
      <c r="K1996">
        <v>21</v>
      </c>
      <c r="L1996" s="52">
        <v>0.1944400072097778</v>
      </c>
      <c r="M1996" s="52">
        <v>0.30882000923156738</v>
      </c>
      <c r="N1996">
        <v>145</v>
      </c>
      <c r="O1996" s="52">
        <v>0.24829000234603879</v>
      </c>
      <c r="P1996" s="52">
        <v>0.36708998680114752</v>
      </c>
      <c r="Q1996">
        <v>3361</v>
      </c>
      <c r="R1996" s="52">
        <v>0.31525999307632452</v>
      </c>
      <c r="S1996" s="52">
        <v>0.36362999677658081</v>
      </c>
    </row>
    <row r="1997" spans="1:19">
      <c r="A1997" t="s">
        <v>28</v>
      </c>
      <c r="B1997" t="s">
        <v>412</v>
      </c>
      <c r="C1997" t="s">
        <v>440</v>
      </c>
      <c r="D1997" t="s">
        <v>330</v>
      </c>
      <c r="E1997" t="s">
        <v>99</v>
      </c>
      <c r="F1997" t="s">
        <v>100</v>
      </c>
      <c r="G1997">
        <v>14</v>
      </c>
      <c r="H1997" t="s">
        <v>397</v>
      </c>
      <c r="I1997" t="s">
        <v>360</v>
      </c>
      <c r="J1997" t="s">
        <v>354</v>
      </c>
      <c r="K1997">
        <v>47</v>
      </c>
      <c r="L1997" s="52">
        <v>0.43518999218940729</v>
      </c>
      <c r="M1997" s="52">
        <v>0.69117999076843262</v>
      </c>
      <c r="N1997">
        <v>250</v>
      </c>
      <c r="O1997" s="52">
        <v>0.4280799925327301</v>
      </c>
      <c r="P1997" s="52">
        <v>0.63291001319885254</v>
      </c>
      <c r="Q1997">
        <v>5882</v>
      </c>
      <c r="R1997" s="52">
        <v>0.55172997713088989</v>
      </c>
      <c r="S1997" s="52">
        <v>0.63637000322341919</v>
      </c>
    </row>
    <row r="1998" spans="1:19">
      <c r="A1998" t="s">
        <v>28</v>
      </c>
      <c r="B1998" t="s">
        <v>412</v>
      </c>
      <c r="C1998" t="s">
        <v>440</v>
      </c>
      <c r="D1998" t="s">
        <v>330</v>
      </c>
      <c r="E1998" t="s">
        <v>99</v>
      </c>
      <c r="F1998" t="s">
        <v>100</v>
      </c>
      <c r="G1998">
        <v>14</v>
      </c>
      <c r="H1998" t="s">
        <v>397</v>
      </c>
      <c r="I1998" t="s">
        <v>736</v>
      </c>
      <c r="J1998" t="s">
        <v>363</v>
      </c>
      <c r="K1998">
        <v>37</v>
      </c>
      <c r="L1998" s="52">
        <v>0.34259000420570368</v>
      </c>
      <c r="N1998">
        <v>254</v>
      </c>
      <c r="O1998" s="52">
        <v>0.43492999672889709</v>
      </c>
      <c r="Q1998">
        <v>4131</v>
      </c>
      <c r="R1998" s="52">
        <v>0.38749000430107122</v>
      </c>
    </row>
    <row r="1999" spans="1:19">
      <c r="A1999" t="s">
        <v>28</v>
      </c>
      <c r="B1999" t="s">
        <v>412</v>
      </c>
      <c r="C1999" t="s">
        <v>440</v>
      </c>
      <c r="D1999" t="s">
        <v>330</v>
      </c>
      <c r="E1999" t="s">
        <v>99</v>
      </c>
      <c r="F1999" t="s">
        <v>100</v>
      </c>
      <c r="G1999">
        <v>14</v>
      </c>
      <c r="H1999" t="s">
        <v>397</v>
      </c>
      <c r="I1999" t="s">
        <v>736</v>
      </c>
      <c r="J1999" t="s">
        <v>364</v>
      </c>
      <c r="K1999">
        <v>47</v>
      </c>
      <c r="L1999" s="52">
        <v>0.43518999218940729</v>
      </c>
      <c r="M1999" s="52">
        <v>0.66197001934051514</v>
      </c>
      <c r="N1999">
        <v>207</v>
      </c>
      <c r="O1999" s="52">
        <v>0.35444998741149902</v>
      </c>
      <c r="P1999" s="52">
        <v>0.62726998329162598</v>
      </c>
      <c r="Q1999">
        <v>4189</v>
      </c>
      <c r="R1999" s="52">
        <v>0.39293000102043152</v>
      </c>
      <c r="S1999" s="52">
        <v>0.64149999618530273</v>
      </c>
    </row>
    <row r="2000" spans="1:19">
      <c r="A2000" t="s">
        <v>28</v>
      </c>
      <c r="B2000" t="s">
        <v>412</v>
      </c>
      <c r="C2000" t="s">
        <v>440</v>
      </c>
      <c r="D2000" t="s">
        <v>330</v>
      </c>
      <c r="E2000" t="s">
        <v>99</v>
      </c>
      <c r="F2000" t="s">
        <v>100</v>
      </c>
      <c r="G2000">
        <v>14</v>
      </c>
      <c r="H2000" t="s">
        <v>397</v>
      </c>
      <c r="I2000" t="s">
        <v>736</v>
      </c>
      <c r="J2000" t="s">
        <v>365</v>
      </c>
      <c r="K2000">
        <v>20</v>
      </c>
      <c r="L2000" s="52">
        <v>0.18519000709056849</v>
      </c>
      <c r="M2000" s="52">
        <v>0.28169000148773188</v>
      </c>
      <c r="N2000">
        <v>81</v>
      </c>
      <c r="O2000" s="52">
        <v>0.13869999349117279</v>
      </c>
      <c r="P2000" s="52">
        <v>0.24545000493526459</v>
      </c>
      <c r="Q2000">
        <v>1316</v>
      </c>
      <c r="R2000" s="52">
        <v>0.1234399974346161</v>
      </c>
      <c r="S2000" s="52">
        <v>0.20152999460697171</v>
      </c>
    </row>
    <row r="2001" spans="1:19">
      <c r="A2001" t="s">
        <v>28</v>
      </c>
      <c r="B2001" t="s">
        <v>412</v>
      </c>
      <c r="C2001" t="s">
        <v>440</v>
      </c>
      <c r="D2001" t="s">
        <v>330</v>
      </c>
      <c r="E2001" t="s">
        <v>99</v>
      </c>
      <c r="F2001" t="s">
        <v>100</v>
      </c>
      <c r="G2001">
        <v>14</v>
      </c>
      <c r="H2001" t="s">
        <v>397</v>
      </c>
      <c r="I2001" t="s">
        <v>736</v>
      </c>
      <c r="J2001" t="s">
        <v>366</v>
      </c>
      <c r="K2001">
        <v>2</v>
      </c>
      <c r="L2001" s="52">
        <v>1.8519999459385868E-2</v>
      </c>
      <c r="M2001" s="52">
        <v>2.817000076174736E-2</v>
      </c>
      <c r="N2001">
        <v>29</v>
      </c>
      <c r="O2001" s="52">
        <v>4.9660000950098038E-2</v>
      </c>
      <c r="P2001" s="52">
        <v>8.7880000472068787E-2</v>
      </c>
      <c r="Q2001">
        <v>566</v>
      </c>
      <c r="R2001" s="52">
        <v>5.3089998662471771E-2</v>
      </c>
      <c r="S2001" s="52">
        <v>8.6680002510547638E-2</v>
      </c>
    </row>
    <row r="2002" spans="1:19">
      <c r="A2002" t="s">
        <v>28</v>
      </c>
      <c r="B2002" t="s">
        <v>412</v>
      </c>
      <c r="C2002" t="s">
        <v>440</v>
      </c>
      <c r="D2002" t="s">
        <v>330</v>
      </c>
      <c r="E2002" t="s">
        <v>99</v>
      </c>
      <c r="F2002" t="s">
        <v>100</v>
      </c>
      <c r="G2002">
        <v>14</v>
      </c>
      <c r="H2002" t="s">
        <v>397</v>
      </c>
      <c r="I2002" t="s">
        <v>736</v>
      </c>
      <c r="J2002" t="s">
        <v>367</v>
      </c>
      <c r="K2002">
        <v>2</v>
      </c>
      <c r="L2002" s="52">
        <v>1.8519999459385868E-2</v>
      </c>
      <c r="M2002" s="52">
        <v>2.817000076174736E-2</v>
      </c>
      <c r="N2002">
        <v>11</v>
      </c>
      <c r="O2002" s="52">
        <v>1.8840000033378601E-2</v>
      </c>
      <c r="P2002" s="52">
        <v>3.3330000936985023E-2</v>
      </c>
      <c r="Q2002">
        <v>367</v>
      </c>
      <c r="R2002" s="52">
        <v>3.4419998526573181E-2</v>
      </c>
      <c r="S2002" s="52">
        <v>5.6200001388788223E-2</v>
      </c>
    </row>
    <row r="2003" spans="1:19">
      <c r="A2003" t="s">
        <v>28</v>
      </c>
      <c r="B2003" t="s">
        <v>412</v>
      </c>
      <c r="C2003" t="s">
        <v>440</v>
      </c>
      <c r="D2003" t="s">
        <v>330</v>
      </c>
      <c r="E2003" t="s">
        <v>99</v>
      </c>
      <c r="F2003" t="s">
        <v>100</v>
      </c>
      <c r="G2003">
        <v>14</v>
      </c>
      <c r="H2003" t="s">
        <v>397</v>
      </c>
      <c r="I2003" t="s">
        <v>736</v>
      </c>
      <c r="J2003" t="s">
        <v>368</v>
      </c>
      <c r="K2003">
        <v>0</v>
      </c>
      <c r="L2003" s="52">
        <v>0</v>
      </c>
      <c r="M2003" s="52">
        <v>0</v>
      </c>
      <c r="N2003">
        <v>2</v>
      </c>
      <c r="O2003" s="52">
        <v>3.4199999645352359E-3</v>
      </c>
      <c r="P2003" s="52">
        <v>6.0600000433623791E-3</v>
      </c>
      <c r="Q2003">
        <v>92</v>
      </c>
      <c r="R2003" s="52">
        <v>8.6300000548362732E-3</v>
      </c>
      <c r="S2003" s="52">
        <v>1.4089999720454219E-2</v>
      </c>
    </row>
    <row r="2004" spans="1:19">
      <c r="A2004" t="s">
        <v>28</v>
      </c>
      <c r="B2004" t="s">
        <v>412</v>
      </c>
      <c r="C2004" t="s">
        <v>440</v>
      </c>
      <c r="D2004" t="s">
        <v>330</v>
      </c>
      <c r="E2004" t="s">
        <v>99</v>
      </c>
      <c r="F2004" t="s">
        <v>100</v>
      </c>
      <c r="G2004">
        <v>14</v>
      </c>
      <c r="H2004" t="s">
        <v>397</v>
      </c>
      <c r="I2004" t="s">
        <v>307</v>
      </c>
      <c r="J2004" t="s">
        <v>329</v>
      </c>
      <c r="K2004">
        <v>108</v>
      </c>
      <c r="L2004" s="52">
        <v>1</v>
      </c>
      <c r="N2004">
        <v>578</v>
      </c>
      <c r="O2004" s="52">
        <v>0.98973000049591064</v>
      </c>
      <c r="Q2004">
        <v>10555</v>
      </c>
      <c r="R2004" s="52">
        <v>0.99005997180938721</v>
      </c>
    </row>
    <row r="2005" spans="1:19">
      <c r="A2005" t="s">
        <v>28</v>
      </c>
      <c r="B2005" t="s">
        <v>412</v>
      </c>
      <c r="C2005" t="s">
        <v>440</v>
      </c>
      <c r="D2005" t="s">
        <v>330</v>
      </c>
      <c r="E2005" t="s">
        <v>99</v>
      </c>
      <c r="F2005" t="s">
        <v>100</v>
      </c>
      <c r="G2005">
        <v>14</v>
      </c>
      <c r="H2005" t="s">
        <v>397</v>
      </c>
      <c r="I2005" t="s">
        <v>307</v>
      </c>
      <c r="J2005" t="s">
        <v>309</v>
      </c>
      <c r="K2005">
        <v>0</v>
      </c>
      <c r="L2005" s="52">
        <v>0</v>
      </c>
      <c r="N2005">
        <v>6</v>
      </c>
      <c r="O2005" s="52">
        <v>1.027000043541193E-2</v>
      </c>
      <c r="Q2005">
        <v>106</v>
      </c>
      <c r="R2005" s="52">
        <v>9.9400002509355545E-3</v>
      </c>
    </row>
    <row r="2006" spans="1:19">
      <c r="A2006" t="s">
        <v>28</v>
      </c>
      <c r="B2006" t="s">
        <v>412</v>
      </c>
      <c r="C2006" t="s">
        <v>440</v>
      </c>
      <c r="D2006" t="s">
        <v>330</v>
      </c>
      <c r="E2006" t="s">
        <v>99</v>
      </c>
      <c r="F2006" t="s">
        <v>100</v>
      </c>
      <c r="G2006">
        <v>14</v>
      </c>
      <c r="H2006" t="s">
        <v>397</v>
      </c>
      <c r="I2006" t="s">
        <v>737</v>
      </c>
      <c r="J2006" t="s">
        <v>310</v>
      </c>
      <c r="K2006">
        <v>25</v>
      </c>
      <c r="L2006" s="52">
        <v>0.23148000240325931</v>
      </c>
      <c r="N2006">
        <v>60</v>
      </c>
      <c r="O2006" s="52">
        <v>0.1027399972081184</v>
      </c>
      <c r="Q2006">
        <v>1888</v>
      </c>
      <c r="R2006" s="52">
        <v>0.17709000408649439</v>
      </c>
    </row>
    <row r="2007" spans="1:19">
      <c r="A2007" t="s">
        <v>28</v>
      </c>
      <c r="B2007" t="s">
        <v>412</v>
      </c>
      <c r="C2007" t="s">
        <v>440</v>
      </c>
      <c r="D2007" t="s">
        <v>330</v>
      </c>
      <c r="E2007" t="s">
        <v>99</v>
      </c>
      <c r="F2007" t="s">
        <v>100</v>
      </c>
      <c r="G2007">
        <v>14</v>
      </c>
      <c r="H2007" t="s">
        <v>397</v>
      </c>
      <c r="I2007" t="s">
        <v>737</v>
      </c>
      <c r="J2007" t="s">
        <v>16</v>
      </c>
      <c r="K2007">
        <v>32</v>
      </c>
      <c r="L2007" s="52">
        <v>0.29629999399185181</v>
      </c>
      <c r="N2007">
        <v>133</v>
      </c>
      <c r="O2007" s="52">
        <v>0.22774000465869901</v>
      </c>
      <c r="Q2007">
        <v>2164</v>
      </c>
      <c r="R2007" s="52">
        <v>0.2029799968004227</v>
      </c>
    </row>
    <row r="2008" spans="1:19">
      <c r="A2008" t="s">
        <v>28</v>
      </c>
      <c r="B2008" t="s">
        <v>412</v>
      </c>
      <c r="C2008" t="s">
        <v>440</v>
      </c>
      <c r="D2008" t="s">
        <v>330</v>
      </c>
      <c r="E2008" t="s">
        <v>99</v>
      </c>
      <c r="F2008" t="s">
        <v>100</v>
      </c>
      <c r="G2008">
        <v>14</v>
      </c>
      <c r="H2008" t="s">
        <v>397</v>
      </c>
      <c r="I2008" t="s">
        <v>737</v>
      </c>
      <c r="J2008" t="s">
        <v>17</v>
      </c>
      <c r="K2008">
        <v>24</v>
      </c>
      <c r="L2008" s="52">
        <v>0.22222000360488889</v>
      </c>
      <c r="N2008">
        <v>152</v>
      </c>
      <c r="O2008" s="52">
        <v>0.26026999950408941</v>
      </c>
      <c r="Q2008">
        <v>2220</v>
      </c>
      <c r="R2008" s="52">
        <v>0.20824000239372251</v>
      </c>
    </row>
    <row r="2009" spans="1:19">
      <c r="A2009" t="s">
        <v>28</v>
      </c>
      <c r="B2009" t="s">
        <v>412</v>
      </c>
      <c r="C2009" t="s">
        <v>440</v>
      </c>
      <c r="D2009" t="s">
        <v>330</v>
      </c>
      <c r="E2009" t="s">
        <v>99</v>
      </c>
      <c r="F2009" t="s">
        <v>100</v>
      </c>
      <c r="G2009">
        <v>14</v>
      </c>
      <c r="H2009" t="s">
        <v>397</v>
      </c>
      <c r="I2009" t="s">
        <v>737</v>
      </c>
      <c r="J2009" t="s">
        <v>18</v>
      </c>
      <c r="K2009">
        <v>18</v>
      </c>
      <c r="L2009" s="52">
        <v>0.1666699945926666</v>
      </c>
      <c r="N2009">
        <v>123</v>
      </c>
      <c r="O2009" s="52">
        <v>0.21062000095844269</v>
      </c>
      <c r="Q2009">
        <v>2174</v>
      </c>
      <c r="R2009" s="52">
        <v>0.20392000675201419</v>
      </c>
    </row>
    <row r="2010" spans="1:19">
      <c r="A2010" t="s">
        <v>28</v>
      </c>
      <c r="B2010" t="s">
        <v>412</v>
      </c>
      <c r="C2010" t="s">
        <v>440</v>
      </c>
      <c r="D2010" t="s">
        <v>330</v>
      </c>
      <c r="E2010" t="s">
        <v>99</v>
      </c>
      <c r="F2010" t="s">
        <v>100</v>
      </c>
      <c r="G2010">
        <v>14</v>
      </c>
      <c r="H2010" t="s">
        <v>397</v>
      </c>
      <c r="I2010" t="s">
        <v>737</v>
      </c>
      <c r="J2010" t="s">
        <v>311</v>
      </c>
      <c r="K2010">
        <v>9</v>
      </c>
      <c r="L2010" s="52">
        <v>8.3329997956752777E-2</v>
      </c>
      <c r="N2010">
        <v>116</v>
      </c>
      <c r="O2010" s="52">
        <v>0.19863000512123111</v>
      </c>
      <c r="Q2010">
        <v>2215</v>
      </c>
      <c r="R2010" s="52">
        <v>0.20777000486850741</v>
      </c>
    </row>
    <row r="2011" spans="1:19">
      <c r="A2011" t="s">
        <v>28</v>
      </c>
      <c r="B2011" t="s">
        <v>412</v>
      </c>
      <c r="C2011" t="s">
        <v>440</v>
      </c>
      <c r="D2011" t="s">
        <v>330</v>
      </c>
      <c r="E2011" t="s">
        <v>99</v>
      </c>
      <c r="F2011" t="s">
        <v>100</v>
      </c>
      <c r="G2011">
        <v>14</v>
      </c>
      <c r="H2011" t="s">
        <v>397</v>
      </c>
      <c r="I2011" t="s">
        <v>312</v>
      </c>
      <c r="J2011" t="s">
        <v>313</v>
      </c>
      <c r="K2011">
        <v>69</v>
      </c>
      <c r="L2011" s="52">
        <v>0.63889002799987793</v>
      </c>
      <c r="M2011" s="52">
        <v>0.64486002922058105</v>
      </c>
      <c r="N2011">
        <v>353</v>
      </c>
      <c r="O2011" s="52">
        <v>0.60444998741149902</v>
      </c>
      <c r="P2011" s="52">
        <v>0.60756999254226685</v>
      </c>
      <c r="Q2011">
        <v>6420</v>
      </c>
      <c r="R2011" s="52">
        <v>0.60219001770019531</v>
      </c>
      <c r="S2011" s="52">
        <v>0.61465001106262207</v>
      </c>
    </row>
    <row r="2012" spans="1:19">
      <c r="A2012" t="s">
        <v>28</v>
      </c>
      <c r="B2012" t="s">
        <v>412</v>
      </c>
      <c r="C2012" t="s">
        <v>440</v>
      </c>
      <c r="D2012" t="s">
        <v>330</v>
      </c>
      <c r="E2012" t="s">
        <v>99</v>
      </c>
      <c r="F2012" t="s">
        <v>100</v>
      </c>
      <c r="G2012">
        <v>14</v>
      </c>
      <c r="H2012" t="s">
        <v>397</v>
      </c>
      <c r="I2012" t="s">
        <v>312</v>
      </c>
      <c r="J2012" t="s">
        <v>314</v>
      </c>
      <c r="K2012">
        <v>15</v>
      </c>
      <c r="L2012" s="52">
        <v>0.13888999819755549</v>
      </c>
      <c r="M2012" s="52">
        <v>0.1401900053024292</v>
      </c>
      <c r="N2012">
        <v>99</v>
      </c>
      <c r="O2012" s="52">
        <v>0.16952000558376309</v>
      </c>
      <c r="P2012" s="52">
        <v>0.1703999936580658</v>
      </c>
      <c r="Q2012">
        <v>1473</v>
      </c>
      <c r="R2012" s="52">
        <v>0.13817000389099121</v>
      </c>
      <c r="S2012" s="52">
        <v>0.14101999998092651</v>
      </c>
    </row>
    <row r="2013" spans="1:19">
      <c r="A2013" t="s">
        <v>28</v>
      </c>
      <c r="B2013" t="s">
        <v>412</v>
      </c>
      <c r="C2013" t="s">
        <v>440</v>
      </c>
      <c r="D2013" t="s">
        <v>330</v>
      </c>
      <c r="E2013" t="s">
        <v>99</v>
      </c>
      <c r="F2013" t="s">
        <v>100</v>
      </c>
      <c r="G2013">
        <v>14</v>
      </c>
      <c r="H2013" t="s">
        <v>397</v>
      </c>
      <c r="I2013" t="s">
        <v>312</v>
      </c>
      <c r="J2013" t="s">
        <v>315</v>
      </c>
      <c r="K2013">
        <v>14</v>
      </c>
      <c r="L2013" s="52">
        <v>0.12962999939918521</v>
      </c>
      <c r="M2013" s="52">
        <v>0.130840003490448</v>
      </c>
      <c r="N2013">
        <v>68</v>
      </c>
      <c r="O2013" s="52">
        <v>0.1164399981498718</v>
      </c>
      <c r="P2013" s="52">
        <v>0.1170400008559227</v>
      </c>
      <c r="Q2013">
        <v>1374</v>
      </c>
      <c r="R2013" s="52">
        <v>0.12887999415397641</v>
      </c>
      <c r="S2013" s="52">
        <v>0.13154999911785131</v>
      </c>
    </row>
    <row r="2014" spans="1:19">
      <c r="A2014" t="s">
        <v>28</v>
      </c>
      <c r="B2014" t="s">
        <v>412</v>
      </c>
      <c r="C2014" t="s">
        <v>440</v>
      </c>
      <c r="D2014" t="s">
        <v>330</v>
      </c>
      <c r="E2014" t="s">
        <v>99</v>
      </c>
      <c r="F2014" t="s">
        <v>100</v>
      </c>
      <c r="G2014">
        <v>14</v>
      </c>
      <c r="H2014" t="s">
        <v>397</v>
      </c>
      <c r="I2014" t="s">
        <v>312</v>
      </c>
      <c r="J2014" t="s">
        <v>373</v>
      </c>
      <c r="K2014">
        <v>1</v>
      </c>
      <c r="L2014" s="52">
        <v>9.2599997296929359E-3</v>
      </c>
      <c r="N2014">
        <v>3</v>
      </c>
      <c r="O2014" s="52">
        <v>5.1400000229477882E-3</v>
      </c>
      <c r="Q2014">
        <v>216</v>
      </c>
      <c r="R2014" s="52">
        <v>2.0260000601410869E-2</v>
      </c>
    </row>
    <row r="2015" spans="1:19">
      <c r="A2015" t="s">
        <v>28</v>
      </c>
      <c r="B2015" t="s">
        <v>412</v>
      </c>
      <c r="C2015" t="s">
        <v>440</v>
      </c>
      <c r="D2015" t="s">
        <v>330</v>
      </c>
      <c r="E2015" t="s">
        <v>99</v>
      </c>
      <c r="F2015" t="s">
        <v>100</v>
      </c>
      <c r="G2015">
        <v>14</v>
      </c>
      <c r="H2015" t="s">
        <v>397</v>
      </c>
      <c r="I2015" t="s">
        <v>312</v>
      </c>
      <c r="J2015" t="s">
        <v>316</v>
      </c>
      <c r="K2015">
        <v>9</v>
      </c>
      <c r="L2015" s="52">
        <v>8.3329997956752777E-2</v>
      </c>
      <c r="M2015" s="52">
        <v>8.4109999239444733E-2</v>
      </c>
      <c r="N2015">
        <v>61</v>
      </c>
      <c r="O2015" s="52">
        <v>0.1044500023126602</v>
      </c>
      <c r="P2015" s="52">
        <v>0.10498999804258349</v>
      </c>
      <c r="Q2015">
        <v>1178</v>
      </c>
      <c r="R2015" s="52">
        <v>0.1105000004172325</v>
      </c>
      <c r="S2015" s="52">
        <v>0.1127799972891808</v>
      </c>
    </row>
    <row r="2016" spans="1:19">
      <c r="A2016" t="s">
        <v>28</v>
      </c>
      <c r="B2016" t="s">
        <v>412</v>
      </c>
      <c r="C2016" t="s">
        <v>440</v>
      </c>
      <c r="D2016" t="s">
        <v>330</v>
      </c>
      <c r="E2016" t="s">
        <v>101</v>
      </c>
      <c r="F2016" t="s">
        <v>277</v>
      </c>
      <c r="G2016">
        <v>18</v>
      </c>
      <c r="H2016" t="s">
        <v>332</v>
      </c>
      <c r="I2016" t="s">
        <v>326</v>
      </c>
      <c r="J2016" t="s">
        <v>289</v>
      </c>
      <c r="K2016">
        <v>0</v>
      </c>
      <c r="L2016" s="52">
        <v>0</v>
      </c>
      <c r="N2016">
        <v>2</v>
      </c>
      <c r="O2016" s="52">
        <v>3.789999987930059E-3</v>
      </c>
      <c r="Q2016">
        <v>78</v>
      </c>
      <c r="R2016" s="52">
        <v>7.3199998587369919E-3</v>
      </c>
    </row>
    <row r="2017" spans="1:19">
      <c r="A2017" t="s">
        <v>28</v>
      </c>
      <c r="B2017" t="s">
        <v>412</v>
      </c>
      <c r="C2017" t="s">
        <v>440</v>
      </c>
      <c r="D2017" t="s">
        <v>330</v>
      </c>
      <c r="E2017" t="s">
        <v>101</v>
      </c>
      <c r="F2017" t="s">
        <v>277</v>
      </c>
      <c r="G2017">
        <v>18</v>
      </c>
      <c r="H2017" t="s">
        <v>332</v>
      </c>
      <c r="I2017" t="s">
        <v>326</v>
      </c>
      <c r="J2017" t="s">
        <v>290</v>
      </c>
      <c r="K2017">
        <v>2</v>
      </c>
      <c r="L2017" s="52">
        <v>4.4440001249313348E-2</v>
      </c>
      <c r="N2017">
        <v>21</v>
      </c>
      <c r="O2017" s="52">
        <v>3.976999968290329E-2</v>
      </c>
      <c r="Q2017">
        <v>542</v>
      </c>
      <c r="R2017" s="52">
        <v>5.0840001553297043E-2</v>
      </c>
    </row>
    <row r="2018" spans="1:19">
      <c r="A2018" t="s">
        <v>28</v>
      </c>
      <c r="B2018" t="s">
        <v>412</v>
      </c>
      <c r="C2018" t="s">
        <v>440</v>
      </c>
      <c r="D2018" t="s">
        <v>330</v>
      </c>
      <c r="E2018" t="s">
        <v>101</v>
      </c>
      <c r="F2018" s="1" t="s">
        <v>277</v>
      </c>
      <c r="G2018">
        <v>18</v>
      </c>
      <c r="H2018" t="s">
        <v>332</v>
      </c>
      <c r="I2018" t="s">
        <v>326</v>
      </c>
      <c r="J2018" t="s">
        <v>291</v>
      </c>
      <c r="K2018">
        <v>8</v>
      </c>
      <c r="L2018" s="52">
        <v>0.17778000235557559</v>
      </c>
      <c r="N2018">
        <v>57</v>
      </c>
      <c r="O2018" s="52">
        <v>0.10795000195503229</v>
      </c>
      <c r="Q2018">
        <v>1332</v>
      </c>
      <c r="R2018" s="52">
        <v>0.124940000474453</v>
      </c>
    </row>
    <row r="2019" spans="1:19">
      <c r="A2019" t="s">
        <v>28</v>
      </c>
      <c r="B2019" t="s">
        <v>412</v>
      </c>
      <c r="C2019" t="s">
        <v>440</v>
      </c>
      <c r="D2019" t="s">
        <v>330</v>
      </c>
      <c r="E2019" t="s">
        <v>101</v>
      </c>
      <c r="F2019" t="s">
        <v>277</v>
      </c>
      <c r="G2019">
        <v>18</v>
      </c>
      <c r="H2019" t="s">
        <v>332</v>
      </c>
      <c r="I2019" t="s">
        <v>326</v>
      </c>
      <c r="J2019" t="s">
        <v>292</v>
      </c>
      <c r="K2019">
        <v>2</v>
      </c>
      <c r="L2019" s="52">
        <v>4.4440001249313348E-2</v>
      </c>
      <c r="N2019">
        <v>104</v>
      </c>
      <c r="O2019" s="52">
        <v>0.19697000086307531</v>
      </c>
      <c r="Q2019">
        <v>2022</v>
      </c>
      <c r="R2019" s="52">
        <v>0.18965999782085419</v>
      </c>
    </row>
    <row r="2020" spans="1:19">
      <c r="A2020" t="s">
        <v>28</v>
      </c>
      <c r="B2020" t="s">
        <v>412</v>
      </c>
      <c r="C2020" t="s">
        <v>440</v>
      </c>
      <c r="D2020" t="s">
        <v>330</v>
      </c>
      <c r="E2020" t="s">
        <v>101</v>
      </c>
      <c r="F2020" t="s">
        <v>277</v>
      </c>
      <c r="G2020">
        <v>18</v>
      </c>
      <c r="H2020" t="s">
        <v>332</v>
      </c>
      <c r="I2020" t="s">
        <v>326</v>
      </c>
      <c r="J2020" t="s">
        <v>293</v>
      </c>
      <c r="K2020">
        <v>18</v>
      </c>
      <c r="L2020" s="52">
        <v>0.40000000596046448</v>
      </c>
      <c r="N2020">
        <v>104</v>
      </c>
      <c r="O2020" s="52">
        <v>0.19697000086307531</v>
      </c>
      <c r="Q2020">
        <v>1958</v>
      </c>
      <c r="R2020" s="52">
        <v>0.18366000056266779</v>
      </c>
    </row>
    <row r="2021" spans="1:19">
      <c r="A2021" t="s">
        <v>28</v>
      </c>
      <c r="B2021" t="s">
        <v>412</v>
      </c>
      <c r="C2021" t="s">
        <v>440</v>
      </c>
      <c r="D2021" t="s">
        <v>330</v>
      </c>
      <c r="E2021" t="s">
        <v>101</v>
      </c>
      <c r="F2021" t="s">
        <v>277</v>
      </c>
      <c r="G2021">
        <v>18</v>
      </c>
      <c r="H2021" t="s">
        <v>332</v>
      </c>
      <c r="I2021" t="s">
        <v>326</v>
      </c>
      <c r="J2021" t="s">
        <v>294</v>
      </c>
      <c r="K2021">
        <v>8</v>
      </c>
      <c r="L2021" s="52">
        <v>0.17778000235557559</v>
      </c>
      <c r="N2021">
        <v>131</v>
      </c>
      <c r="O2021" s="52">
        <v>0.24810999631881711</v>
      </c>
      <c r="Q2021">
        <v>2528</v>
      </c>
      <c r="R2021" s="52">
        <v>0.2371300011873245</v>
      </c>
    </row>
    <row r="2022" spans="1:19">
      <c r="A2022" t="s">
        <v>28</v>
      </c>
      <c r="B2022" t="s">
        <v>412</v>
      </c>
      <c r="C2022" t="s">
        <v>440</v>
      </c>
      <c r="D2022" t="s">
        <v>330</v>
      </c>
      <c r="E2022" t="s">
        <v>101</v>
      </c>
      <c r="F2022" t="s">
        <v>277</v>
      </c>
      <c r="G2022">
        <v>18</v>
      </c>
      <c r="H2022" t="s">
        <v>332</v>
      </c>
      <c r="I2022" t="s">
        <v>326</v>
      </c>
      <c r="J2022" t="s">
        <v>295</v>
      </c>
      <c r="K2022">
        <v>7</v>
      </c>
      <c r="L2022" s="52">
        <v>0.15556000173091891</v>
      </c>
      <c r="N2022">
        <v>109</v>
      </c>
      <c r="O2022" s="52">
        <v>0.20644000172615051</v>
      </c>
      <c r="Q2022">
        <v>2201</v>
      </c>
      <c r="R2022" s="52">
        <v>0.20645000040531161</v>
      </c>
    </row>
    <row r="2023" spans="1:19">
      <c r="A2023" t="s">
        <v>28</v>
      </c>
      <c r="B2023" t="s">
        <v>412</v>
      </c>
      <c r="C2023" t="s">
        <v>440</v>
      </c>
      <c r="D2023" t="s">
        <v>330</v>
      </c>
      <c r="E2023" t="s">
        <v>101</v>
      </c>
      <c r="F2023" t="s">
        <v>277</v>
      </c>
      <c r="G2023">
        <v>18</v>
      </c>
      <c r="H2023" t="s">
        <v>332</v>
      </c>
      <c r="I2023" t="s">
        <v>359</v>
      </c>
      <c r="J2023" t="s">
        <v>14</v>
      </c>
      <c r="K2023">
        <v>36</v>
      </c>
      <c r="L2023" s="52">
        <v>0.80000001192092896</v>
      </c>
      <c r="M2023" s="52">
        <v>0.83720999956130981</v>
      </c>
      <c r="N2023">
        <v>382</v>
      </c>
      <c r="O2023" s="52">
        <v>0.7234799861907959</v>
      </c>
      <c r="P2023" s="52">
        <v>0.73321002721786499</v>
      </c>
      <c r="Q2023">
        <v>7648</v>
      </c>
      <c r="R2023" s="52">
        <v>0.71737998723983765</v>
      </c>
      <c r="S2023" s="52">
        <v>0.73221999406814575</v>
      </c>
    </row>
    <row r="2024" spans="1:19">
      <c r="A2024" t="s">
        <v>28</v>
      </c>
      <c r="B2024" t="s">
        <v>412</v>
      </c>
      <c r="C2024" t="s">
        <v>440</v>
      </c>
      <c r="D2024" t="s">
        <v>330</v>
      </c>
      <c r="E2024" t="s">
        <v>101</v>
      </c>
      <c r="F2024" t="s">
        <v>277</v>
      </c>
      <c r="G2024">
        <v>18</v>
      </c>
      <c r="H2024" t="s">
        <v>332</v>
      </c>
      <c r="I2024" t="s">
        <v>359</v>
      </c>
      <c r="J2024" t="s">
        <v>15</v>
      </c>
      <c r="K2024">
        <v>5</v>
      </c>
      <c r="L2024" s="52">
        <v>0.1111100018024445</v>
      </c>
      <c r="M2024" s="52">
        <v>0.1162799969315529</v>
      </c>
      <c r="N2024">
        <v>81</v>
      </c>
      <c r="O2024" s="52">
        <v>0.1534100025892258</v>
      </c>
      <c r="P2024" s="52">
        <v>0.15546999871730799</v>
      </c>
      <c r="Q2024">
        <v>1582</v>
      </c>
      <c r="R2024" s="52">
        <v>0.14838999509811401</v>
      </c>
      <c r="S2024" s="52">
        <v>0.1514600068330765</v>
      </c>
    </row>
    <row r="2025" spans="1:19">
      <c r="A2025" t="s">
        <v>28</v>
      </c>
      <c r="B2025" t="s">
        <v>412</v>
      </c>
      <c r="C2025" t="s">
        <v>440</v>
      </c>
      <c r="D2025" t="s">
        <v>330</v>
      </c>
      <c r="E2025" t="s">
        <v>101</v>
      </c>
      <c r="F2025" t="s">
        <v>277</v>
      </c>
      <c r="G2025">
        <v>18</v>
      </c>
      <c r="H2025" t="s">
        <v>332</v>
      </c>
      <c r="I2025" t="s">
        <v>359</v>
      </c>
      <c r="J2025" t="s">
        <v>317</v>
      </c>
      <c r="K2025">
        <v>2</v>
      </c>
      <c r="L2025" s="52">
        <v>4.4440001249313348E-2</v>
      </c>
      <c r="M2025" s="52">
        <v>4.6509999781847E-2</v>
      </c>
      <c r="N2025">
        <v>58</v>
      </c>
      <c r="O2025" s="52">
        <v>0.1098499968647957</v>
      </c>
      <c r="P2025" s="52">
        <v>0.1113199964165688</v>
      </c>
      <c r="Q2025">
        <v>1215</v>
      </c>
      <c r="R2025" s="52">
        <v>0.1139699965715408</v>
      </c>
      <c r="S2025" s="52">
        <v>0.1163199990987778</v>
      </c>
    </row>
    <row r="2026" spans="1:19">
      <c r="A2026" t="s">
        <v>28</v>
      </c>
      <c r="B2026" t="s">
        <v>412</v>
      </c>
      <c r="C2026" t="s">
        <v>440</v>
      </c>
      <c r="D2026" t="s">
        <v>330</v>
      </c>
      <c r="E2026" t="s">
        <v>101</v>
      </c>
      <c r="F2026" t="s">
        <v>277</v>
      </c>
      <c r="G2026">
        <v>18</v>
      </c>
      <c r="H2026" t="s">
        <v>332</v>
      </c>
      <c r="I2026" t="s">
        <v>359</v>
      </c>
      <c r="J2026" t="s">
        <v>270</v>
      </c>
      <c r="K2026">
        <v>2</v>
      </c>
      <c r="L2026" s="52">
        <v>4.4440001249313348E-2</v>
      </c>
      <c r="N2026">
        <v>7</v>
      </c>
      <c r="O2026" s="52">
        <v>1.326000038534403E-2</v>
      </c>
      <c r="Q2026">
        <v>216</v>
      </c>
      <c r="R2026" s="52">
        <v>2.0260000601410869E-2</v>
      </c>
    </row>
    <row r="2027" spans="1:19">
      <c r="A2027" t="s">
        <v>28</v>
      </c>
      <c r="B2027" t="s">
        <v>412</v>
      </c>
      <c r="C2027" t="s">
        <v>440</v>
      </c>
      <c r="D2027" t="s">
        <v>330</v>
      </c>
      <c r="E2027" t="s">
        <v>101</v>
      </c>
      <c r="F2027" t="s">
        <v>277</v>
      </c>
      <c r="G2027">
        <v>18</v>
      </c>
      <c r="H2027" t="s">
        <v>332</v>
      </c>
      <c r="I2027" t="s">
        <v>325</v>
      </c>
      <c r="J2027" t="s">
        <v>302</v>
      </c>
      <c r="K2027">
        <v>23</v>
      </c>
      <c r="L2027" s="52">
        <v>0.51111000776290894</v>
      </c>
      <c r="N2027">
        <v>185</v>
      </c>
      <c r="O2027" s="52">
        <v>0.35038000345230103</v>
      </c>
      <c r="Q2027">
        <v>3494</v>
      </c>
      <c r="R2027" s="52">
        <v>0.32774001359939581</v>
      </c>
    </row>
    <row r="2028" spans="1:19">
      <c r="A2028" t="s">
        <v>28</v>
      </c>
      <c r="B2028" t="s">
        <v>412</v>
      </c>
      <c r="C2028" t="s">
        <v>440</v>
      </c>
      <c r="D2028" t="s">
        <v>330</v>
      </c>
      <c r="E2028" t="s">
        <v>101</v>
      </c>
      <c r="F2028" t="s">
        <v>277</v>
      </c>
      <c r="G2028">
        <v>18</v>
      </c>
      <c r="H2028" t="s">
        <v>332</v>
      </c>
      <c r="I2028" t="s">
        <v>325</v>
      </c>
      <c r="J2028" t="s">
        <v>303</v>
      </c>
      <c r="K2028">
        <v>10</v>
      </c>
      <c r="L2028" s="52">
        <v>0.22222000360488889</v>
      </c>
      <c r="N2028">
        <v>162</v>
      </c>
      <c r="O2028" s="52">
        <v>0.30682000517845148</v>
      </c>
      <c r="Q2028">
        <v>3387</v>
      </c>
      <c r="R2028" s="52">
        <v>0.31769999861717219</v>
      </c>
    </row>
    <row r="2029" spans="1:19">
      <c r="A2029" t="s">
        <v>28</v>
      </c>
      <c r="B2029" t="s">
        <v>412</v>
      </c>
      <c r="C2029" t="s">
        <v>440</v>
      </c>
      <c r="D2029" t="s">
        <v>330</v>
      </c>
      <c r="E2029" t="s">
        <v>101</v>
      </c>
      <c r="F2029" t="s">
        <v>277</v>
      </c>
      <c r="G2029">
        <v>18</v>
      </c>
      <c r="H2029" t="s">
        <v>332</v>
      </c>
      <c r="I2029" t="s">
        <v>325</v>
      </c>
      <c r="J2029" t="s">
        <v>304</v>
      </c>
      <c r="K2029">
        <v>12</v>
      </c>
      <c r="L2029" s="52">
        <v>0.26666998863220209</v>
      </c>
      <c r="N2029">
        <v>181</v>
      </c>
      <c r="O2029" s="52">
        <v>0.34279999136924738</v>
      </c>
      <c r="Q2029">
        <v>3780</v>
      </c>
      <c r="R2029" s="52">
        <v>0.35455998778343201</v>
      </c>
    </row>
    <row r="2030" spans="1:19">
      <c r="A2030" t="s">
        <v>28</v>
      </c>
      <c r="B2030" t="s">
        <v>412</v>
      </c>
      <c r="C2030" t="s">
        <v>440</v>
      </c>
      <c r="D2030" t="s">
        <v>330</v>
      </c>
      <c r="E2030" t="s">
        <v>101</v>
      </c>
      <c r="F2030" t="s">
        <v>277</v>
      </c>
      <c r="G2030">
        <v>18</v>
      </c>
      <c r="H2030" t="s">
        <v>332</v>
      </c>
      <c r="I2030" t="s">
        <v>349</v>
      </c>
      <c r="J2030" t="s">
        <v>350</v>
      </c>
      <c r="K2030">
        <v>5</v>
      </c>
      <c r="L2030" s="52">
        <v>0.1111100018024445</v>
      </c>
      <c r="M2030" s="52">
        <v>0.1162799969315529</v>
      </c>
      <c r="N2030">
        <v>29</v>
      </c>
      <c r="O2030" s="52">
        <v>5.4919999092817313E-2</v>
      </c>
      <c r="P2030" s="52">
        <v>5.7089999318122857E-2</v>
      </c>
      <c r="Q2030">
        <v>745</v>
      </c>
      <c r="R2030" s="52">
        <v>6.9880001246929169E-2</v>
      </c>
      <c r="S2030" s="52">
        <v>8.060000091791153E-2</v>
      </c>
    </row>
    <row r="2031" spans="1:19">
      <c r="A2031" t="s">
        <v>28</v>
      </c>
      <c r="B2031" t="s">
        <v>412</v>
      </c>
      <c r="C2031" t="s">
        <v>440</v>
      </c>
      <c r="D2031" t="s">
        <v>330</v>
      </c>
      <c r="E2031" t="s">
        <v>101</v>
      </c>
      <c r="F2031" t="s">
        <v>277</v>
      </c>
      <c r="G2031">
        <v>18</v>
      </c>
      <c r="H2031" t="s">
        <v>332</v>
      </c>
      <c r="I2031" t="s">
        <v>349</v>
      </c>
      <c r="J2031" t="s">
        <v>351</v>
      </c>
      <c r="K2031">
        <v>17</v>
      </c>
      <c r="L2031" s="52">
        <v>0.37777999043464661</v>
      </c>
      <c r="M2031" s="52">
        <v>0.39535000920295721</v>
      </c>
      <c r="N2031">
        <v>309</v>
      </c>
      <c r="O2031" s="52">
        <v>0.58522999286651611</v>
      </c>
      <c r="P2031" s="52">
        <v>0.60826998949050903</v>
      </c>
      <c r="Q2031">
        <v>5882</v>
      </c>
      <c r="R2031" s="52">
        <v>0.55172997713088989</v>
      </c>
      <c r="S2031" s="52">
        <v>0.63637000322341919</v>
      </c>
    </row>
    <row r="2032" spans="1:19">
      <c r="A2032" t="s">
        <v>28</v>
      </c>
      <c r="B2032" t="s">
        <v>412</v>
      </c>
      <c r="C2032" t="s">
        <v>440</v>
      </c>
      <c r="D2032" t="s">
        <v>330</v>
      </c>
      <c r="E2032" t="s">
        <v>101</v>
      </c>
      <c r="F2032" t="s">
        <v>277</v>
      </c>
      <c r="G2032">
        <v>18</v>
      </c>
      <c r="H2032" t="s">
        <v>332</v>
      </c>
      <c r="I2032" t="s">
        <v>349</v>
      </c>
      <c r="J2032" t="s">
        <v>352</v>
      </c>
      <c r="K2032">
        <v>0</v>
      </c>
      <c r="L2032" s="52">
        <v>0</v>
      </c>
      <c r="M2032" s="52">
        <v>0</v>
      </c>
      <c r="N2032">
        <v>0</v>
      </c>
      <c r="O2032" s="52">
        <v>0</v>
      </c>
      <c r="P2032" s="52">
        <v>0</v>
      </c>
      <c r="Q2032">
        <v>19</v>
      </c>
      <c r="R2032" s="52">
        <v>1.780000049620867E-3</v>
      </c>
      <c r="S2032" s="52">
        <v>2.0600000862032179E-3</v>
      </c>
    </row>
    <row r="2033" spans="1:19">
      <c r="A2033" t="s">
        <v>28</v>
      </c>
      <c r="B2033" t="s">
        <v>412</v>
      </c>
      <c r="C2033" t="s">
        <v>440</v>
      </c>
      <c r="D2033" t="s">
        <v>330</v>
      </c>
      <c r="E2033" t="s">
        <v>101</v>
      </c>
      <c r="F2033" t="s">
        <v>277</v>
      </c>
      <c r="G2033">
        <v>18</v>
      </c>
      <c r="H2033" t="s">
        <v>332</v>
      </c>
      <c r="I2033" t="s">
        <v>349</v>
      </c>
      <c r="J2033" t="s">
        <v>353</v>
      </c>
      <c r="K2033">
        <v>21</v>
      </c>
      <c r="L2033" s="52">
        <v>0.46667000651359558</v>
      </c>
      <c r="M2033" s="52">
        <v>0.48837000131607061</v>
      </c>
      <c r="N2033">
        <v>170</v>
      </c>
      <c r="O2033" s="52">
        <v>0.32196998596191412</v>
      </c>
      <c r="P2033" s="52">
        <v>0.33465000987052917</v>
      </c>
      <c r="Q2033">
        <v>2597</v>
      </c>
      <c r="R2033" s="52">
        <v>0.24359999597072601</v>
      </c>
      <c r="S2033" s="52">
        <v>0.2809700071811676</v>
      </c>
    </row>
    <row r="2034" spans="1:19">
      <c r="A2034" t="s">
        <v>28</v>
      </c>
      <c r="B2034" t="s">
        <v>412</v>
      </c>
      <c r="C2034" t="s">
        <v>440</v>
      </c>
      <c r="D2034" t="s">
        <v>330</v>
      </c>
      <c r="E2034" t="s">
        <v>101</v>
      </c>
      <c r="F2034" t="s">
        <v>277</v>
      </c>
      <c r="G2034">
        <v>18</v>
      </c>
      <c r="H2034" t="s">
        <v>332</v>
      </c>
      <c r="I2034" t="s">
        <v>349</v>
      </c>
      <c r="J2034" t="s">
        <v>355</v>
      </c>
      <c r="K2034">
        <v>2</v>
      </c>
      <c r="L2034" s="52">
        <v>4.4440001249313348E-2</v>
      </c>
      <c r="N2034">
        <v>20</v>
      </c>
      <c r="O2034" s="52">
        <v>3.7879999727010727E-2</v>
      </c>
      <c r="Q2034">
        <v>1418</v>
      </c>
      <c r="R2034" s="52">
        <v>0.13300999999046331</v>
      </c>
    </row>
    <row r="2035" spans="1:19">
      <c r="A2035" t="s">
        <v>28</v>
      </c>
      <c r="B2035" t="s">
        <v>412</v>
      </c>
      <c r="C2035" t="s">
        <v>440</v>
      </c>
      <c r="D2035" t="s">
        <v>330</v>
      </c>
      <c r="E2035" t="s">
        <v>101</v>
      </c>
      <c r="F2035" t="s">
        <v>277</v>
      </c>
      <c r="G2035">
        <v>18</v>
      </c>
      <c r="H2035" t="s">
        <v>332</v>
      </c>
      <c r="I2035" t="s">
        <v>734</v>
      </c>
      <c r="J2035" t="s">
        <v>299</v>
      </c>
      <c r="K2035">
        <v>2</v>
      </c>
      <c r="L2035" s="52">
        <v>4.4440001249313348E-2</v>
      </c>
      <c r="M2035" s="52">
        <v>4.4440001249313348E-2</v>
      </c>
      <c r="N2035">
        <v>5</v>
      </c>
      <c r="O2035" s="52">
        <v>9.4699999317526817E-3</v>
      </c>
      <c r="P2035" s="52">
        <v>1.066000014543533E-2</v>
      </c>
      <c r="Q2035">
        <v>463</v>
      </c>
      <c r="R2035" s="52">
        <v>4.343000054359436E-2</v>
      </c>
      <c r="S2035" s="52">
        <v>4.6239998191595078E-2</v>
      </c>
    </row>
    <row r="2036" spans="1:19">
      <c r="A2036" t="s">
        <v>28</v>
      </c>
      <c r="B2036" t="s">
        <v>412</v>
      </c>
      <c r="C2036" t="s">
        <v>440</v>
      </c>
      <c r="D2036" t="s">
        <v>330</v>
      </c>
      <c r="E2036" t="s">
        <v>101</v>
      </c>
      <c r="F2036" t="s">
        <v>277</v>
      </c>
      <c r="G2036">
        <v>18</v>
      </c>
      <c r="H2036" t="s">
        <v>332</v>
      </c>
      <c r="I2036" t="s">
        <v>734</v>
      </c>
      <c r="J2036" t="s">
        <v>300</v>
      </c>
      <c r="K2036">
        <v>0</v>
      </c>
      <c r="L2036" s="52">
        <v>0</v>
      </c>
      <c r="M2036" s="52">
        <v>0</v>
      </c>
      <c r="N2036">
        <v>2</v>
      </c>
      <c r="O2036" s="52">
        <v>3.789999987930059E-3</v>
      </c>
      <c r="P2036" s="52">
        <v>4.2599998414516449E-3</v>
      </c>
      <c r="Q2036">
        <v>331</v>
      </c>
      <c r="R2036" s="52">
        <v>3.1050000339746479E-2</v>
      </c>
      <c r="S2036" s="52">
        <v>3.3059999346733093E-2</v>
      </c>
    </row>
    <row r="2037" spans="1:19">
      <c r="A2037" t="s">
        <v>28</v>
      </c>
      <c r="B2037" t="s">
        <v>412</v>
      </c>
      <c r="C2037" t="s">
        <v>440</v>
      </c>
      <c r="D2037" t="s">
        <v>330</v>
      </c>
      <c r="E2037" t="s">
        <v>101</v>
      </c>
      <c r="F2037" t="s">
        <v>277</v>
      </c>
      <c r="G2037">
        <v>18</v>
      </c>
      <c r="H2037" t="s">
        <v>332</v>
      </c>
      <c r="I2037" t="s">
        <v>734</v>
      </c>
      <c r="J2037" t="s">
        <v>269</v>
      </c>
      <c r="K2037">
        <v>0</v>
      </c>
      <c r="L2037" s="52">
        <v>0</v>
      </c>
      <c r="M2037" s="52">
        <v>0</v>
      </c>
      <c r="N2037">
        <v>2</v>
      </c>
      <c r="O2037" s="52">
        <v>3.789999987930059E-3</v>
      </c>
      <c r="P2037" s="52">
        <v>4.2599998414516449E-3</v>
      </c>
      <c r="Q2037">
        <v>91</v>
      </c>
      <c r="R2037" s="52">
        <v>8.5399998351931572E-3</v>
      </c>
      <c r="S2037" s="52">
        <v>9.089999832212925E-3</v>
      </c>
    </row>
    <row r="2038" spans="1:19">
      <c r="A2038" t="s">
        <v>28</v>
      </c>
      <c r="B2038" t="s">
        <v>412</v>
      </c>
      <c r="C2038" t="s">
        <v>440</v>
      </c>
      <c r="D2038" t="s">
        <v>330</v>
      </c>
      <c r="E2038" t="s">
        <v>101</v>
      </c>
      <c r="F2038" t="s">
        <v>277</v>
      </c>
      <c r="G2038">
        <v>18</v>
      </c>
      <c r="H2038" t="s">
        <v>332</v>
      </c>
      <c r="I2038" t="s">
        <v>734</v>
      </c>
      <c r="J2038" t="s">
        <v>301</v>
      </c>
      <c r="K2038">
        <v>0</v>
      </c>
      <c r="L2038" s="52">
        <v>0</v>
      </c>
      <c r="M2038" s="52">
        <v>0</v>
      </c>
      <c r="N2038">
        <v>8</v>
      </c>
      <c r="O2038" s="52">
        <v>1.515000034123659E-2</v>
      </c>
      <c r="P2038" s="52">
        <v>1.7060000449419022E-2</v>
      </c>
      <c r="Q2038">
        <v>215</v>
      </c>
      <c r="R2038" s="52">
        <v>2.0169999450445179E-2</v>
      </c>
      <c r="S2038" s="52">
        <v>2.1469999104738239E-2</v>
      </c>
    </row>
    <row r="2039" spans="1:19">
      <c r="A2039" t="s">
        <v>28</v>
      </c>
      <c r="B2039" t="s">
        <v>412</v>
      </c>
      <c r="C2039" t="s">
        <v>440</v>
      </c>
      <c r="D2039" t="s">
        <v>330</v>
      </c>
      <c r="E2039" t="s">
        <v>101</v>
      </c>
      <c r="F2039" t="s">
        <v>277</v>
      </c>
      <c r="G2039">
        <v>18</v>
      </c>
      <c r="H2039" t="s">
        <v>332</v>
      </c>
      <c r="I2039" t="s">
        <v>734</v>
      </c>
      <c r="J2039" t="s">
        <v>270</v>
      </c>
      <c r="K2039">
        <v>0</v>
      </c>
      <c r="L2039" s="52">
        <v>0</v>
      </c>
      <c r="N2039">
        <v>59</v>
      </c>
      <c r="O2039" s="52">
        <v>0.1117400005459785</v>
      </c>
      <c r="Q2039">
        <v>648</v>
      </c>
      <c r="R2039" s="52">
        <v>6.0779999941587448E-2</v>
      </c>
    </row>
    <row r="2040" spans="1:19">
      <c r="A2040" t="s">
        <v>28</v>
      </c>
      <c r="B2040" t="s">
        <v>412</v>
      </c>
      <c r="C2040" t="s">
        <v>440</v>
      </c>
      <c r="D2040" t="s">
        <v>330</v>
      </c>
      <c r="E2040" t="s">
        <v>101</v>
      </c>
      <c r="F2040" t="s">
        <v>277</v>
      </c>
      <c r="G2040">
        <v>18</v>
      </c>
      <c r="H2040" t="s">
        <v>332</v>
      </c>
      <c r="I2040" t="s">
        <v>734</v>
      </c>
      <c r="J2040" t="s">
        <v>268</v>
      </c>
      <c r="K2040">
        <v>43</v>
      </c>
      <c r="L2040" s="52">
        <v>0.95556002855300903</v>
      </c>
      <c r="M2040" s="52">
        <v>0.95556002855300903</v>
      </c>
      <c r="N2040">
        <v>452</v>
      </c>
      <c r="O2040" s="52">
        <v>0.85606002807617188</v>
      </c>
      <c r="P2040" s="52">
        <v>0.96375000476837158</v>
      </c>
      <c r="Q2040">
        <v>8913</v>
      </c>
      <c r="R2040" s="52">
        <v>0.83604001998901367</v>
      </c>
      <c r="S2040" s="52">
        <v>0.89013999700546265</v>
      </c>
    </row>
    <row r="2041" spans="1:19">
      <c r="A2041" t="s">
        <v>28</v>
      </c>
      <c r="B2041" t="s">
        <v>412</v>
      </c>
      <c r="C2041" t="s">
        <v>440</v>
      </c>
      <c r="D2041" t="s">
        <v>330</v>
      </c>
      <c r="E2041" t="s">
        <v>101</v>
      </c>
      <c r="F2041" s="1" t="s">
        <v>277</v>
      </c>
      <c r="G2041" s="1">
        <v>18</v>
      </c>
      <c r="H2041" s="1" t="s">
        <v>332</v>
      </c>
      <c r="I2041" t="s">
        <v>735</v>
      </c>
      <c r="J2041" t="s">
        <v>270</v>
      </c>
      <c r="K2041">
        <v>45</v>
      </c>
      <c r="L2041" s="52">
        <v>1</v>
      </c>
      <c r="N2041">
        <v>528</v>
      </c>
      <c r="O2041" s="52">
        <v>1</v>
      </c>
      <c r="Q2041">
        <v>10661</v>
      </c>
      <c r="R2041" s="52">
        <v>1</v>
      </c>
    </row>
    <row r="2042" spans="1:19">
      <c r="A2042" t="s">
        <v>28</v>
      </c>
      <c r="B2042" t="s">
        <v>412</v>
      </c>
      <c r="C2042" t="s">
        <v>440</v>
      </c>
      <c r="D2042" t="s">
        <v>330</v>
      </c>
      <c r="E2042" t="s">
        <v>101</v>
      </c>
      <c r="F2042" t="s">
        <v>277</v>
      </c>
      <c r="G2042">
        <v>18</v>
      </c>
      <c r="H2042" t="s">
        <v>332</v>
      </c>
      <c r="I2042" t="s">
        <v>319</v>
      </c>
      <c r="J2042" t="s">
        <v>324</v>
      </c>
      <c r="K2042">
        <v>2</v>
      </c>
      <c r="L2042" s="52">
        <v>4.4440001249313348E-2</v>
      </c>
      <c r="N2042">
        <v>20</v>
      </c>
      <c r="O2042" s="52">
        <v>3.7879999727010727E-2</v>
      </c>
      <c r="Q2042">
        <v>1418</v>
      </c>
      <c r="R2042" s="52">
        <v>0.13300999999046331</v>
      </c>
    </row>
    <row r="2043" spans="1:19">
      <c r="A2043" t="s">
        <v>28</v>
      </c>
      <c r="B2043" t="s">
        <v>412</v>
      </c>
      <c r="C2043" t="s">
        <v>440</v>
      </c>
      <c r="D2043" t="s">
        <v>330</v>
      </c>
      <c r="E2043" t="s">
        <v>101</v>
      </c>
      <c r="F2043" t="s">
        <v>277</v>
      </c>
      <c r="G2043">
        <v>18</v>
      </c>
      <c r="H2043" t="s">
        <v>332</v>
      </c>
      <c r="I2043" t="s">
        <v>319</v>
      </c>
      <c r="J2043" t="s">
        <v>320</v>
      </c>
      <c r="K2043">
        <v>0</v>
      </c>
      <c r="L2043" s="52">
        <v>0</v>
      </c>
      <c r="M2043" s="52">
        <v>0</v>
      </c>
      <c r="N2043">
        <v>0</v>
      </c>
      <c r="O2043" s="52">
        <v>0</v>
      </c>
      <c r="P2043" s="52">
        <v>0</v>
      </c>
      <c r="Q2043">
        <v>19</v>
      </c>
      <c r="R2043" s="52">
        <v>1.780000049620867E-3</v>
      </c>
      <c r="S2043" s="52">
        <v>2.0600000862032179E-3</v>
      </c>
    </row>
    <row r="2044" spans="1:19">
      <c r="A2044" t="s">
        <v>28</v>
      </c>
      <c r="B2044" t="s">
        <v>412</v>
      </c>
      <c r="C2044" t="s">
        <v>440</v>
      </c>
      <c r="D2044" t="s">
        <v>330</v>
      </c>
      <c r="E2044" t="s">
        <v>101</v>
      </c>
      <c r="F2044" t="s">
        <v>277</v>
      </c>
      <c r="G2044">
        <v>18</v>
      </c>
      <c r="H2044" t="s">
        <v>332</v>
      </c>
      <c r="I2044" t="s">
        <v>319</v>
      </c>
      <c r="J2044" t="s">
        <v>321</v>
      </c>
      <c r="K2044">
        <v>2</v>
      </c>
      <c r="L2044" s="52">
        <v>4.4440001249313348E-2</v>
      </c>
      <c r="M2044" s="52">
        <v>4.6509999781847E-2</v>
      </c>
      <c r="N2044">
        <v>27</v>
      </c>
      <c r="O2044" s="52">
        <v>5.1139999181032181E-2</v>
      </c>
      <c r="P2044" s="52">
        <v>5.3149998188018799E-2</v>
      </c>
      <c r="Q2044">
        <v>380</v>
      </c>
      <c r="R2044" s="52">
        <v>3.564000129699707E-2</v>
      </c>
      <c r="S2044" s="52">
        <v>4.1110001504421227E-2</v>
      </c>
    </row>
    <row r="2045" spans="1:19">
      <c r="A2045" t="s">
        <v>28</v>
      </c>
      <c r="B2045" t="s">
        <v>412</v>
      </c>
      <c r="C2045" t="s">
        <v>440</v>
      </c>
      <c r="D2045" t="s">
        <v>330</v>
      </c>
      <c r="E2045" t="s">
        <v>101</v>
      </c>
      <c r="F2045" t="s">
        <v>277</v>
      </c>
      <c r="G2045">
        <v>18</v>
      </c>
      <c r="H2045" t="s">
        <v>332</v>
      </c>
      <c r="I2045" t="s">
        <v>319</v>
      </c>
      <c r="J2045" t="s">
        <v>322</v>
      </c>
      <c r="K2045">
        <v>14</v>
      </c>
      <c r="L2045" s="52">
        <v>0.3111099898815155</v>
      </c>
      <c r="M2045" s="52">
        <v>0.32558000087738043</v>
      </c>
      <c r="N2045">
        <v>114</v>
      </c>
      <c r="O2045" s="52">
        <v>0.2159100025892258</v>
      </c>
      <c r="P2045" s="52">
        <v>0.22440999746322629</v>
      </c>
      <c r="Q2045">
        <v>1643</v>
      </c>
      <c r="R2045" s="52">
        <v>0.15410999953746801</v>
      </c>
      <c r="S2045" s="52">
        <v>0.17776000499725339</v>
      </c>
    </row>
    <row r="2046" spans="1:19">
      <c r="A2046" t="s">
        <v>28</v>
      </c>
      <c r="B2046" t="s">
        <v>412</v>
      </c>
      <c r="C2046" t="s">
        <v>440</v>
      </c>
      <c r="D2046" t="s">
        <v>330</v>
      </c>
      <c r="E2046" t="s">
        <v>101</v>
      </c>
      <c r="F2046" t="s">
        <v>277</v>
      </c>
      <c r="G2046">
        <v>18</v>
      </c>
      <c r="H2046" t="s">
        <v>332</v>
      </c>
      <c r="I2046" t="s">
        <v>319</v>
      </c>
      <c r="J2046" t="s">
        <v>323</v>
      </c>
      <c r="K2046">
        <v>8</v>
      </c>
      <c r="L2046" s="52">
        <v>0.17778000235557559</v>
      </c>
      <c r="M2046" s="52">
        <v>0.1860499978065491</v>
      </c>
      <c r="N2046">
        <v>58</v>
      </c>
      <c r="O2046" s="52">
        <v>0.1098499968647957</v>
      </c>
      <c r="P2046" s="52">
        <v>0.1141699999570847</v>
      </c>
      <c r="Q2046">
        <v>1319</v>
      </c>
      <c r="R2046" s="52">
        <v>0.1237199977040291</v>
      </c>
      <c r="S2046" s="52">
        <v>0.14270000159740451</v>
      </c>
    </row>
    <row r="2047" spans="1:19">
      <c r="A2047" t="s">
        <v>28</v>
      </c>
      <c r="B2047" t="s">
        <v>412</v>
      </c>
      <c r="C2047" t="s">
        <v>440</v>
      </c>
      <c r="D2047" t="s">
        <v>330</v>
      </c>
      <c r="E2047" t="s">
        <v>101</v>
      </c>
      <c r="F2047" t="s">
        <v>277</v>
      </c>
      <c r="G2047">
        <v>18</v>
      </c>
      <c r="H2047" t="s">
        <v>332</v>
      </c>
      <c r="I2047" t="s">
        <v>319</v>
      </c>
      <c r="J2047" t="s">
        <v>354</v>
      </c>
      <c r="K2047">
        <v>19</v>
      </c>
      <c r="L2047" s="52">
        <v>0.42221999168396002</v>
      </c>
      <c r="M2047" s="52">
        <v>0.44185999035835272</v>
      </c>
      <c r="N2047">
        <v>309</v>
      </c>
      <c r="O2047" s="52">
        <v>0.58522999286651611</v>
      </c>
      <c r="P2047" s="52">
        <v>0.60826998949050903</v>
      </c>
      <c r="Q2047">
        <v>5882</v>
      </c>
      <c r="R2047" s="52">
        <v>0.55172997713088989</v>
      </c>
      <c r="S2047" s="52">
        <v>0.63637000322341919</v>
      </c>
    </row>
    <row r="2048" spans="1:19">
      <c r="A2048" t="s">
        <v>28</v>
      </c>
      <c r="B2048" t="s">
        <v>412</v>
      </c>
      <c r="C2048" t="s">
        <v>440</v>
      </c>
      <c r="D2048" t="s">
        <v>330</v>
      </c>
      <c r="E2048" t="s">
        <v>101</v>
      </c>
      <c r="F2048" t="s">
        <v>277</v>
      </c>
      <c r="G2048">
        <v>18</v>
      </c>
      <c r="H2048" t="s">
        <v>332</v>
      </c>
      <c r="I2048" t="s">
        <v>360</v>
      </c>
      <c r="J2048" t="s">
        <v>361</v>
      </c>
      <c r="K2048">
        <v>2</v>
      </c>
      <c r="L2048" s="52">
        <v>4.4440001249313348E-2</v>
      </c>
      <c r="N2048">
        <v>20</v>
      </c>
      <c r="O2048" s="52">
        <v>3.7879999727010727E-2</v>
      </c>
      <c r="Q2048">
        <v>1418</v>
      </c>
      <c r="R2048" s="52">
        <v>0.13300999999046331</v>
      </c>
    </row>
    <row r="2049" spans="1:19">
      <c r="A2049" t="s">
        <v>28</v>
      </c>
      <c r="B2049" t="s">
        <v>412</v>
      </c>
      <c r="C2049" t="s">
        <v>440</v>
      </c>
      <c r="D2049" t="s">
        <v>330</v>
      </c>
      <c r="E2049" t="s">
        <v>101</v>
      </c>
      <c r="F2049" t="s">
        <v>277</v>
      </c>
      <c r="G2049">
        <v>18</v>
      </c>
      <c r="H2049" t="s">
        <v>332</v>
      </c>
      <c r="I2049" t="s">
        <v>360</v>
      </c>
      <c r="J2049" t="s">
        <v>362</v>
      </c>
      <c r="K2049">
        <v>26</v>
      </c>
      <c r="L2049" s="52">
        <v>0.57778000831604004</v>
      </c>
      <c r="M2049" s="52">
        <v>0.60465002059936523</v>
      </c>
      <c r="N2049">
        <v>199</v>
      </c>
      <c r="O2049" s="52">
        <v>0.37689000368118292</v>
      </c>
      <c r="P2049" s="52">
        <v>0.39173001050949102</v>
      </c>
      <c r="Q2049">
        <v>3361</v>
      </c>
      <c r="R2049" s="52">
        <v>0.31525999307632452</v>
      </c>
      <c r="S2049" s="52">
        <v>0.36362999677658081</v>
      </c>
    </row>
    <row r="2050" spans="1:19">
      <c r="A2050" t="s">
        <v>28</v>
      </c>
      <c r="B2050" t="s">
        <v>412</v>
      </c>
      <c r="C2050" t="s">
        <v>440</v>
      </c>
      <c r="D2050" t="s">
        <v>330</v>
      </c>
      <c r="E2050" t="s">
        <v>101</v>
      </c>
      <c r="F2050" t="s">
        <v>277</v>
      </c>
      <c r="G2050">
        <v>18</v>
      </c>
      <c r="H2050" t="s">
        <v>332</v>
      </c>
      <c r="I2050" t="s">
        <v>360</v>
      </c>
      <c r="J2050" t="s">
        <v>354</v>
      </c>
      <c r="K2050">
        <v>17</v>
      </c>
      <c r="L2050" s="52">
        <v>0.37777999043464661</v>
      </c>
      <c r="M2050" s="52">
        <v>0.39535000920295721</v>
      </c>
      <c r="N2050">
        <v>309</v>
      </c>
      <c r="O2050" s="52">
        <v>0.58522999286651611</v>
      </c>
      <c r="P2050" s="52">
        <v>0.60826998949050903</v>
      </c>
      <c r="Q2050">
        <v>5882</v>
      </c>
      <c r="R2050" s="52">
        <v>0.55172997713088989</v>
      </c>
      <c r="S2050" s="52">
        <v>0.63637000322341919</v>
      </c>
    </row>
    <row r="2051" spans="1:19">
      <c r="A2051" t="s">
        <v>28</v>
      </c>
      <c r="B2051" t="s">
        <v>412</v>
      </c>
      <c r="C2051" t="s">
        <v>440</v>
      </c>
      <c r="D2051" t="s">
        <v>330</v>
      </c>
      <c r="E2051" t="s">
        <v>101</v>
      </c>
      <c r="F2051" t="s">
        <v>277</v>
      </c>
      <c r="G2051">
        <v>18</v>
      </c>
      <c r="H2051" t="s">
        <v>332</v>
      </c>
      <c r="I2051" t="s">
        <v>736</v>
      </c>
      <c r="J2051" t="s">
        <v>363</v>
      </c>
      <c r="K2051">
        <v>4</v>
      </c>
      <c r="L2051" s="52">
        <v>8.8890001177787781E-2</v>
      </c>
      <c r="N2051">
        <v>148</v>
      </c>
      <c r="O2051" s="52">
        <v>0.28029999136924738</v>
      </c>
      <c r="Q2051">
        <v>4131</v>
      </c>
      <c r="R2051" s="52">
        <v>0.38749000430107122</v>
      </c>
    </row>
    <row r="2052" spans="1:19">
      <c r="A2052" t="s">
        <v>28</v>
      </c>
      <c r="B2052" t="s">
        <v>412</v>
      </c>
      <c r="C2052" t="s">
        <v>440</v>
      </c>
      <c r="D2052" t="s">
        <v>330</v>
      </c>
      <c r="E2052" t="s">
        <v>101</v>
      </c>
      <c r="F2052" t="s">
        <v>277</v>
      </c>
      <c r="G2052">
        <v>18</v>
      </c>
      <c r="H2052" t="s">
        <v>332</v>
      </c>
      <c r="I2052" t="s">
        <v>736</v>
      </c>
      <c r="J2052" t="s">
        <v>364</v>
      </c>
      <c r="K2052">
        <v>31</v>
      </c>
      <c r="L2052" s="52">
        <v>0.68888998031616211</v>
      </c>
      <c r="M2052" s="52">
        <v>0.75609999895095825</v>
      </c>
      <c r="N2052">
        <v>246</v>
      </c>
      <c r="O2052" s="52">
        <v>0.46590998768806458</v>
      </c>
      <c r="P2052" s="52">
        <v>0.64736998081207275</v>
      </c>
      <c r="Q2052">
        <v>4189</v>
      </c>
      <c r="R2052" s="52">
        <v>0.39293000102043152</v>
      </c>
      <c r="S2052" s="52">
        <v>0.64149999618530273</v>
      </c>
    </row>
    <row r="2053" spans="1:19">
      <c r="A2053" t="s">
        <v>28</v>
      </c>
      <c r="B2053" t="s">
        <v>412</v>
      </c>
      <c r="C2053" t="s">
        <v>440</v>
      </c>
      <c r="D2053" t="s">
        <v>330</v>
      </c>
      <c r="E2053" t="s">
        <v>101</v>
      </c>
      <c r="F2053" s="1" t="s">
        <v>277</v>
      </c>
      <c r="G2053" s="1">
        <v>18</v>
      </c>
      <c r="H2053" s="1" t="s">
        <v>332</v>
      </c>
      <c r="I2053" t="s">
        <v>736</v>
      </c>
      <c r="J2053" t="s">
        <v>365</v>
      </c>
      <c r="K2053">
        <v>6</v>
      </c>
      <c r="L2053" s="52">
        <v>0.13333000242710111</v>
      </c>
      <c r="M2053" s="52">
        <v>0.14633999764919281</v>
      </c>
      <c r="N2053">
        <v>78</v>
      </c>
      <c r="O2053" s="52">
        <v>0.14772999286651611</v>
      </c>
      <c r="P2053" s="52">
        <v>0.20525999367237091</v>
      </c>
      <c r="Q2053">
        <v>1316</v>
      </c>
      <c r="R2053" s="52">
        <v>0.1234399974346161</v>
      </c>
      <c r="S2053" s="52">
        <v>0.20152999460697171</v>
      </c>
    </row>
    <row r="2054" spans="1:19">
      <c r="A2054" t="s">
        <v>28</v>
      </c>
      <c r="B2054" t="s">
        <v>412</v>
      </c>
      <c r="C2054" t="s">
        <v>440</v>
      </c>
      <c r="D2054" t="s">
        <v>330</v>
      </c>
      <c r="E2054" t="s">
        <v>101</v>
      </c>
      <c r="F2054" t="s">
        <v>277</v>
      </c>
      <c r="G2054">
        <v>18</v>
      </c>
      <c r="H2054" t="s">
        <v>332</v>
      </c>
      <c r="I2054" t="s">
        <v>736</v>
      </c>
      <c r="J2054" t="s">
        <v>366</v>
      </c>
      <c r="K2054">
        <v>2</v>
      </c>
      <c r="L2054" s="52">
        <v>4.4440001249313348E-2</v>
      </c>
      <c r="M2054" s="52">
        <v>4.8780001699924469E-2</v>
      </c>
      <c r="N2054">
        <v>34</v>
      </c>
      <c r="O2054" s="52">
        <v>6.4390003681182861E-2</v>
      </c>
      <c r="P2054" s="52">
        <v>8.9469999074935913E-2</v>
      </c>
      <c r="Q2054">
        <v>566</v>
      </c>
      <c r="R2054" s="52">
        <v>5.3089998662471771E-2</v>
      </c>
      <c r="S2054" s="52">
        <v>8.6680002510547638E-2</v>
      </c>
    </row>
    <row r="2055" spans="1:19">
      <c r="A2055" t="s">
        <v>28</v>
      </c>
      <c r="B2055" t="s">
        <v>412</v>
      </c>
      <c r="C2055" t="s">
        <v>440</v>
      </c>
      <c r="D2055" t="s">
        <v>330</v>
      </c>
      <c r="E2055" t="s">
        <v>101</v>
      </c>
      <c r="F2055" t="s">
        <v>277</v>
      </c>
      <c r="G2055">
        <v>18</v>
      </c>
      <c r="H2055" t="s">
        <v>332</v>
      </c>
      <c r="I2055" t="s">
        <v>736</v>
      </c>
      <c r="J2055" t="s">
        <v>367</v>
      </c>
      <c r="K2055">
        <v>2</v>
      </c>
      <c r="L2055" s="52">
        <v>4.4440001249313348E-2</v>
      </c>
      <c r="M2055" s="52">
        <v>4.8780001699924469E-2</v>
      </c>
      <c r="N2055">
        <v>17</v>
      </c>
      <c r="O2055" s="52">
        <v>3.2200001180171967E-2</v>
      </c>
      <c r="P2055" s="52">
        <v>4.4739998877048492E-2</v>
      </c>
      <c r="Q2055">
        <v>367</v>
      </c>
      <c r="R2055" s="52">
        <v>3.4419998526573181E-2</v>
      </c>
      <c r="S2055" s="52">
        <v>5.6200001388788223E-2</v>
      </c>
    </row>
    <row r="2056" spans="1:19">
      <c r="A2056" t="s">
        <v>28</v>
      </c>
      <c r="B2056" t="s">
        <v>412</v>
      </c>
      <c r="C2056" t="s">
        <v>440</v>
      </c>
      <c r="D2056" t="s">
        <v>330</v>
      </c>
      <c r="E2056" t="s">
        <v>101</v>
      </c>
      <c r="F2056" t="s">
        <v>277</v>
      </c>
      <c r="G2056">
        <v>18</v>
      </c>
      <c r="H2056" t="s">
        <v>332</v>
      </c>
      <c r="I2056" t="s">
        <v>736</v>
      </c>
      <c r="J2056" t="s">
        <v>368</v>
      </c>
      <c r="K2056">
        <v>0</v>
      </c>
      <c r="L2056" s="52">
        <v>0</v>
      </c>
      <c r="M2056" s="52">
        <v>0</v>
      </c>
      <c r="N2056">
        <v>5</v>
      </c>
      <c r="O2056" s="52">
        <v>9.4699999317526817E-3</v>
      </c>
      <c r="P2056" s="52">
        <v>1.315999962389469E-2</v>
      </c>
      <c r="Q2056">
        <v>92</v>
      </c>
      <c r="R2056" s="52">
        <v>8.6300000548362732E-3</v>
      </c>
      <c r="S2056" s="52">
        <v>1.4089999720454219E-2</v>
      </c>
    </row>
    <row r="2057" spans="1:19">
      <c r="A2057" t="s">
        <v>28</v>
      </c>
      <c r="B2057" t="s">
        <v>412</v>
      </c>
      <c r="C2057" t="s">
        <v>440</v>
      </c>
      <c r="D2057" t="s">
        <v>330</v>
      </c>
      <c r="E2057" t="s">
        <v>101</v>
      </c>
      <c r="F2057" t="s">
        <v>277</v>
      </c>
      <c r="G2057">
        <v>18</v>
      </c>
      <c r="H2057" t="s">
        <v>332</v>
      </c>
      <c r="I2057" t="s">
        <v>307</v>
      </c>
      <c r="J2057" t="s">
        <v>329</v>
      </c>
      <c r="K2057">
        <v>45</v>
      </c>
      <c r="L2057" s="52">
        <v>1</v>
      </c>
      <c r="N2057">
        <v>522</v>
      </c>
      <c r="O2057" s="52">
        <v>0.98864001035690308</v>
      </c>
      <c r="Q2057">
        <v>10555</v>
      </c>
      <c r="R2057" s="52">
        <v>0.99005997180938721</v>
      </c>
    </row>
    <row r="2058" spans="1:19">
      <c r="A2058" t="s">
        <v>28</v>
      </c>
      <c r="B2058" t="s">
        <v>412</v>
      </c>
      <c r="C2058" t="s">
        <v>440</v>
      </c>
      <c r="D2058" t="s">
        <v>330</v>
      </c>
      <c r="E2058" t="s">
        <v>101</v>
      </c>
      <c r="F2058" t="s">
        <v>277</v>
      </c>
      <c r="G2058">
        <v>18</v>
      </c>
      <c r="H2058" t="s">
        <v>332</v>
      </c>
      <c r="I2058" t="s">
        <v>307</v>
      </c>
      <c r="J2058" t="s">
        <v>309</v>
      </c>
      <c r="K2058">
        <v>0</v>
      </c>
      <c r="L2058" s="52">
        <v>0</v>
      </c>
      <c r="N2058">
        <v>6</v>
      </c>
      <c r="O2058" s="52">
        <v>1.1359999887645239E-2</v>
      </c>
      <c r="Q2058">
        <v>106</v>
      </c>
      <c r="R2058" s="52">
        <v>9.9400002509355545E-3</v>
      </c>
    </row>
    <row r="2059" spans="1:19">
      <c r="A2059" t="s">
        <v>28</v>
      </c>
      <c r="B2059" t="s">
        <v>412</v>
      </c>
      <c r="C2059" t="s">
        <v>440</v>
      </c>
      <c r="D2059" t="s">
        <v>330</v>
      </c>
      <c r="E2059" t="s">
        <v>101</v>
      </c>
      <c r="F2059" t="s">
        <v>277</v>
      </c>
      <c r="G2059">
        <v>18</v>
      </c>
      <c r="H2059" t="s">
        <v>332</v>
      </c>
      <c r="I2059" t="s">
        <v>737</v>
      </c>
      <c r="J2059" t="s">
        <v>310</v>
      </c>
      <c r="K2059">
        <v>5</v>
      </c>
      <c r="L2059" s="52">
        <v>0.1111100018024445</v>
      </c>
      <c r="N2059">
        <v>57</v>
      </c>
      <c r="O2059" s="52">
        <v>0.10795000195503229</v>
      </c>
      <c r="Q2059">
        <v>1888</v>
      </c>
      <c r="R2059" s="52">
        <v>0.17709000408649439</v>
      </c>
    </row>
    <row r="2060" spans="1:19">
      <c r="A2060" t="s">
        <v>28</v>
      </c>
      <c r="B2060" t="s">
        <v>412</v>
      </c>
      <c r="C2060" t="s">
        <v>440</v>
      </c>
      <c r="D2060" t="s">
        <v>330</v>
      </c>
      <c r="E2060" t="s">
        <v>101</v>
      </c>
      <c r="F2060" t="s">
        <v>277</v>
      </c>
      <c r="G2060">
        <v>18</v>
      </c>
      <c r="H2060" t="s">
        <v>332</v>
      </c>
      <c r="I2060" t="s">
        <v>737</v>
      </c>
      <c r="J2060" t="s">
        <v>16</v>
      </c>
      <c r="K2060">
        <v>21</v>
      </c>
      <c r="L2060" s="52">
        <v>0.46667000651359558</v>
      </c>
      <c r="N2060">
        <v>106</v>
      </c>
      <c r="O2060" s="52">
        <v>0.20076000690460211</v>
      </c>
      <c r="Q2060">
        <v>2164</v>
      </c>
      <c r="R2060" s="52">
        <v>0.2029799968004227</v>
      </c>
    </row>
    <row r="2061" spans="1:19">
      <c r="A2061" t="s">
        <v>28</v>
      </c>
      <c r="B2061" t="s">
        <v>412</v>
      </c>
      <c r="C2061" t="s">
        <v>440</v>
      </c>
      <c r="D2061" t="s">
        <v>330</v>
      </c>
      <c r="E2061" t="s">
        <v>101</v>
      </c>
      <c r="F2061" t="s">
        <v>277</v>
      </c>
      <c r="G2061">
        <v>18</v>
      </c>
      <c r="H2061" t="s">
        <v>332</v>
      </c>
      <c r="I2061" t="s">
        <v>737</v>
      </c>
      <c r="J2061" t="s">
        <v>17</v>
      </c>
      <c r="K2061">
        <v>12</v>
      </c>
      <c r="L2061" s="52">
        <v>0.26666998863220209</v>
      </c>
      <c r="N2061">
        <v>110</v>
      </c>
      <c r="O2061" s="52">
        <v>0.2083300054073334</v>
      </c>
      <c r="Q2061">
        <v>2220</v>
      </c>
      <c r="R2061" s="52">
        <v>0.20824000239372251</v>
      </c>
    </row>
    <row r="2062" spans="1:19">
      <c r="A2062" t="s">
        <v>28</v>
      </c>
      <c r="B2062" t="s">
        <v>412</v>
      </c>
      <c r="C2062" t="s">
        <v>440</v>
      </c>
      <c r="D2062" t="s">
        <v>330</v>
      </c>
      <c r="E2062" t="s">
        <v>101</v>
      </c>
      <c r="F2062" t="s">
        <v>277</v>
      </c>
      <c r="G2062">
        <v>18</v>
      </c>
      <c r="H2062" t="s">
        <v>332</v>
      </c>
      <c r="I2062" t="s">
        <v>737</v>
      </c>
      <c r="J2062" t="s">
        <v>18</v>
      </c>
      <c r="K2062">
        <v>5</v>
      </c>
      <c r="L2062" s="52">
        <v>0.1111100018024445</v>
      </c>
      <c r="N2062">
        <v>108</v>
      </c>
      <c r="O2062" s="52">
        <v>0.20454999804496771</v>
      </c>
      <c r="Q2062">
        <v>2174</v>
      </c>
      <c r="R2062" s="52">
        <v>0.20392000675201419</v>
      </c>
    </row>
    <row r="2063" spans="1:19">
      <c r="A2063" t="s">
        <v>28</v>
      </c>
      <c r="B2063" t="s">
        <v>412</v>
      </c>
      <c r="C2063" t="s">
        <v>440</v>
      </c>
      <c r="D2063" t="s">
        <v>330</v>
      </c>
      <c r="E2063" t="s">
        <v>101</v>
      </c>
      <c r="F2063" t="s">
        <v>277</v>
      </c>
      <c r="G2063">
        <v>18</v>
      </c>
      <c r="H2063" t="s">
        <v>332</v>
      </c>
      <c r="I2063" t="s">
        <v>737</v>
      </c>
      <c r="J2063" t="s">
        <v>311</v>
      </c>
      <c r="K2063">
        <v>2</v>
      </c>
      <c r="L2063" s="52">
        <v>4.4440001249313348E-2</v>
      </c>
      <c r="N2063">
        <v>147</v>
      </c>
      <c r="O2063" s="52">
        <v>0.27840998768806458</v>
      </c>
      <c r="Q2063">
        <v>2215</v>
      </c>
      <c r="R2063" s="52">
        <v>0.20777000486850741</v>
      </c>
    </row>
    <row r="2064" spans="1:19">
      <c r="A2064" t="s">
        <v>28</v>
      </c>
      <c r="B2064" t="s">
        <v>412</v>
      </c>
      <c r="C2064" t="s">
        <v>440</v>
      </c>
      <c r="D2064" t="s">
        <v>330</v>
      </c>
      <c r="E2064" t="s">
        <v>101</v>
      </c>
      <c r="F2064" t="s">
        <v>277</v>
      </c>
      <c r="G2064">
        <v>18</v>
      </c>
      <c r="H2064" t="s">
        <v>332</v>
      </c>
      <c r="I2064" t="s">
        <v>312</v>
      </c>
      <c r="J2064" t="s">
        <v>313</v>
      </c>
      <c r="K2064">
        <v>33</v>
      </c>
      <c r="L2064" s="52">
        <v>0.73333001136779785</v>
      </c>
      <c r="M2064" s="52">
        <v>0.76744002103805542</v>
      </c>
      <c r="N2064">
        <v>335</v>
      </c>
      <c r="O2064" s="52">
        <v>0.63446998596191406</v>
      </c>
      <c r="P2064" s="52">
        <v>0.64298999309539795</v>
      </c>
      <c r="Q2064">
        <v>6420</v>
      </c>
      <c r="R2064" s="52">
        <v>0.60219001770019531</v>
      </c>
      <c r="S2064" s="52">
        <v>0.61465001106262207</v>
      </c>
    </row>
    <row r="2065" spans="1:19">
      <c r="A2065" t="s">
        <v>28</v>
      </c>
      <c r="B2065" t="s">
        <v>412</v>
      </c>
      <c r="C2065" t="s">
        <v>440</v>
      </c>
      <c r="D2065" t="s">
        <v>330</v>
      </c>
      <c r="E2065" t="s">
        <v>101</v>
      </c>
      <c r="F2065" t="s">
        <v>277</v>
      </c>
      <c r="G2065">
        <v>18</v>
      </c>
      <c r="H2065" t="s">
        <v>332</v>
      </c>
      <c r="I2065" t="s">
        <v>312</v>
      </c>
      <c r="J2065" t="s">
        <v>314</v>
      </c>
      <c r="K2065">
        <v>2</v>
      </c>
      <c r="L2065" s="52">
        <v>4.4440001249313348E-2</v>
      </c>
      <c r="M2065" s="52">
        <v>4.6509999781847E-2</v>
      </c>
      <c r="N2065">
        <v>74</v>
      </c>
      <c r="O2065" s="52">
        <v>0.14014999568462369</v>
      </c>
      <c r="P2065" s="52">
        <v>0.14203000068664551</v>
      </c>
      <c r="Q2065">
        <v>1473</v>
      </c>
      <c r="R2065" s="52">
        <v>0.13817000389099121</v>
      </c>
      <c r="S2065" s="52">
        <v>0.14101999998092651</v>
      </c>
    </row>
    <row r="2066" spans="1:19">
      <c r="A2066" t="s">
        <v>28</v>
      </c>
      <c r="B2066" t="s">
        <v>412</v>
      </c>
      <c r="C2066" t="s">
        <v>440</v>
      </c>
      <c r="D2066" t="s">
        <v>330</v>
      </c>
      <c r="E2066" t="s">
        <v>101</v>
      </c>
      <c r="F2066" t="s">
        <v>277</v>
      </c>
      <c r="G2066">
        <v>18</v>
      </c>
      <c r="H2066" t="s">
        <v>332</v>
      </c>
      <c r="I2066" t="s">
        <v>312</v>
      </c>
      <c r="J2066" t="s">
        <v>315</v>
      </c>
      <c r="K2066">
        <v>2</v>
      </c>
      <c r="L2066" s="52">
        <v>4.4440001249313348E-2</v>
      </c>
      <c r="M2066" s="52">
        <v>4.6509999781847E-2</v>
      </c>
      <c r="N2066">
        <v>60</v>
      </c>
      <c r="O2066" s="52">
        <v>0.11364000290632249</v>
      </c>
      <c r="P2066" s="52">
        <v>0.11516000330448151</v>
      </c>
      <c r="Q2066">
        <v>1374</v>
      </c>
      <c r="R2066" s="52">
        <v>0.12887999415397641</v>
      </c>
      <c r="S2066" s="52">
        <v>0.13154999911785131</v>
      </c>
    </row>
    <row r="2067" spans="1:19">
      <c r="A2067" t="s">
        <v>28</v>
      </c>
      <c r="B2067" t="s">
        <v>412</v>
      </c>
      <c r="C2067" t="s">
        <v>440</v>
      </c>
      <c r="D2067" t="s">
        <v>330</v>
      </c>
      <c r="E2067" t="s">
        <v>101</v>
      </c>
      <c r="F2067" t="s">
        <v>277</v>
      </c>
      <c r="G2067">
        <v>18</v>
      </c>
      <c r="H2067" t="s">
        <v>332</v>
      </c>
      <c r="I2067" t="s">
        <v>312</v>
      </c>
      <c r="J2067" t="s">
        <v>373</v>
      </c>
      <c r="K2067">
        <v>2</v>
      </c>
      <c r="L2067" s="52">
        <v>4.4440001249313348E-2</v>
      </c>
      <c r="N2067">
        <v>7</v>
      </c>
      <c r="O2067" s="52">
        <v>1.326000038534403E-2</v>
      </c>
      <c r="Q2067">
        <v>216</v>
      </c>
      <c r="R2067" s="52">
        <v>2.0260000601410869E-2</v>
      </c>
    </row>
    <row r="2068" spans="1:19">
      <c r="A2068" t="s">
        <v>28</v>
      </c>
      <c r="B2068" t="s">
        <v>412</v>
      </c>
      <c r="C2068" t="s">
        <v>440</v>
      </c>
      <c r="D2068" t="s">
        <v>330</v>
      </c>
      <c r="E2068" t="s">
        <v>101</v>
      </c>
      <c r="F2068" t="s">
        <v>277</v>
      </c>
      <c r="G2068">
        <v>18</v>
      </c>
      <c r="H2068" t="s">
        <v>332</v>
      </c>
      <c r="I2068" t="s">
        <v>312</v>
      </c>
      <c r="J2068" t="s">
        <v>316</v>
      </c>
      <c r="K2068">
        <v>6</v>
      </c>
      <c r="L2068" s="52">
        <v>0.13333000242710111</v>
      </c>
      <c r="M2068" s="52">
        <v>0.1395300030708313</v>
      </c>
      <c r="N2068">
        <v>52</v>
      </c>
      <c r="O2068" s="52">
        <v>9.8480001091957092E-2</v>
      </c>
      <c r="P2068" s="52">
        <v>9.9809996783733368E-2</v>
      </c>
      <c r="Q2068">
        <v>1178</v>
      </c>
      <c r="R2068" s="52">
        <v>0.1105000004172325</v>
      </c>
      <c r="S2068" s="52">
        <v>0.1127799972891808</v>
      </c>
    </row>
    <row r="2069" spans="1:19">
      <c r="A2069" t="s">
        <v>28</v>
      </c>
      <c r="B2069" t="s">
        <v>412</v>
      </c>
      <c r="C2069" t="s">
        <v>440</v>
      </c>
      <c r="D2069" t="s">
        <v>330</v>
      </c>
      <c r="E2069" t="s">
        <v>103</v>
      </c>
      <c r="F2069" t="s">
        <v>104</v>
      </c>
      <c r="G2069">
        <v>10</v>
      </c>
      <c r="H2069" t="s">
        <v>341</v>
      </c>
      <c r="I2069" t="s">
        <v>326</v>
      </c>
      <c r="J2069" t="s">
        <v>289</v>
      </c>
      <c r="K2069">
        <v>2</v>
      </c>
      <c r="L2069" s="52">
        <v>4.6509999781847E-2</v>
      </c>
      <c r="N2069">
        <v>2</v>
      </c>
      <c r="O2069" s="52">
        <v>3.0199999455362558E-3</v>
      </c>
      <c r="Q2069">
        <v>78</v>
      </c>
      <c r="R2069" s="52">
        <v>7.3199998587369919E-3</v>
      </c>
    </row>
    <row r="2070" spans="1:19">
      <c r="A2070" t="s">
        <v>28</v>
      </c>
      <c r="B2070" t="s">
        <v>412</v>
      </c>
      <c r="C2070" t="s">
        <v>440</v>
      </c>
      <c r="D2070" t="s">
        <v>330</v>
      </c>
      <c r="E2070" t="s">
        <v>103</v>
      </c>
      <c r="F2070" t="s">
        <v>104</v>
      </c>
      <c r="G2070">
        <v>10</v>
      </c>
      <c r="H2070" t="s">
        <v>341</v>
      </c>
      <c r="I2070" t="s">
        <v>326</v>
      </c>
      <c r="J2070" t="s">
        <v>290</v>
      </c>
      <c r="K2070">
        <v>2</v>
      </c>
      <c r="L2070" s="52">
        <v>4.6509999781847E-2</v>
      </c>
      <c r="N2070">
        <v>29</v>
      </c>
      <c r="O2070" s="52">
        <v>4.3740000575780869E-2</v>
      </c>
      <c r="Q2070">
        <v>542</v>
      </c>
      <c r="R2070" s="52">
        <v>5.0840001553297043E-2</v>
      </c>
    </row>
    <row r="2071" spans="1:19">
      <c r="A2071" t="s">
        <v>28</v>
      </c>
      <c r="B2071" t="s">
        <v>412</v>
      </c>
      <c r="C2071" t="s">
        <v>440</v>
      </c>
      <c r="D2071" t="s">
        <v>330</v>
      </c>
      <c r="E2071" t="s">
        <v>103</v>
      </c>
      <c r="F2071" t="s">
        <v>104</v>
      </c>
      <c r="G2071">
        <v>10</v>
      </c>
      <c r="H2071" t="s">
        <v>341</v>
      </c>
      <c r="I2071" t="s">
        <v>326</v>
      </c>
      <c r="J2071" t="s">
        <v>291</v>
      </c>
      <c r="K2071">
        <v>2</v>
      </c>
      <c r="L2071" s="52">
        <v>4.6509999781847E-2</v>
      </c>
      <c r="N2071">
        <v>76</v>
      </c>
      <c r="O2071" s="52">
        <v>0.11462999880313871</v>
      </c>
      <c r="Q2071">
        <v>1332</v>
      </c>
      <c r="R2071" s="52">
        <v>0.124940000474453</v>
      </c>
    </row>
    <row r="2072" spans="1:19">
      <c r="A2072" t="s">
        <v>28</v>
      </c>
      <c r="B2072" t="s">
        <v>412</v>
      </c>
      <c r="C2072" t="s">
        <v>440</v>
      </c>
      <c r="D2072" t="s">
        <v>330</v>
      </c>
      <c r="E2072" t="s">
        <v>103</v>
      </c>
      <c r="F2072" t="s">
        <v>104</v>
      </c>
      <c r="G2072">
        <v>10</v>
      </c>
      <c r="H2072" t="s">
        <v>341</v>
      </c>
      <c r="I2072" t="s">
        <v>326</v>
      </c>
      <c r="J2072" t="s">
        <v>292</v>
      </c>
      <c r="K2072">
        <v>2</v>
      </c>
      <c r="L2072" s="52">
        <v>4.6509999781847E-2</v>
      </c>
      <c r="N2072">
        <v>111</v>
      </c>
      <c r="O2072" s="52">
        <v>0.16741999983787539</v>
      </c>
      <c r="Q2072">
        <v>2022</v>
      </c>
      <c r="R2072" s="52">
        <v>0.18965999782085419</v>
      </c>
    </row>
    <row r="2073" spans="1:19">
      <c r="A2073" t="s">
        <v>28</v>
      </c>
      <c r="B2073" t="s">
        <v>412</v>
      </c>
      <c r="C2073" t="s">
        <v>440</v>
      </c>
      <c r="D2073" t="s">
        <v>330</v>
      </c>
      <c r="E2073" t="s">
        <v>103</v>
      </c>
      <c r="F2073" t="s">
        <v>104</v>
      </c>
      <c r="G2073">
        <v>10</v>
      </c>
      <c r="H2073" t="s">
        <v>341</v>
      </c>
      <c r="I2073" t="s">
        <v>326</v>
      </c>
      <c r="J2073" t="s">
        <v>293</v>
      </c>
      <c r="K2073">
        <v>14</v>
      </c>
      <c r="L2073" s="52">
        <v>0.32558000087738043</v>
      </c>
      <c r="N2073">
        <v>123</v>
      </c>
      <c r="O2073" s="52">
        <v>0.1855199933052063</v>
      </c>
      <c r="Q2073">
        <v>1958</v>
      </c>
      <c r="R2073" s="52">
        <v>0.18366000056266779</v>
      </c>
    </row>
    <row r="2074" spans="1:19">
      <c r="A2074" t="s">
        <v>28</v>
      </c>
      <c r="B2074" t="s">
        <v>412</v>
      </c>
      <c r="C2074" t="s">
        <v>440</v>
      </c>
      <c r="D2074" t="s">
        <v>330</v>
      </c>
      <c r="E2074" t="s">
        <v>103</v>
      </c>
      <c r="F2074" t="s">
        <v>104</v>
      </c>
      <c r="G2074">
        <v>10</v>
      </c>
      <c r="H2074" t="s">
        <v>341</v>
      </c>
      <c r="I2074" t="s">
        <v>326</v>
      </c>
      <c r="J2074" t="s">
        <v>294</v>
      </c>
      <c r="K2074">
        <v>11</v>
      </c>
      <c r="L2074" s="52">
        <v>0.25580999255180359</v>
      </c>
      <c r="N2074">
        <v>168</v>
      </c>
      <c r="O2074" s="52">
        <v>0.25339001417160029</v>
      </c>
      <c r="Q2074">
        <v>2528</v>
      </c>
      <c r="R2074" s="52">
        <v>0.2371300011873245</v>
      </c>
    </row>
    <row r="2075" spans="1:19">
      <c r="A2075" t="s">
        <v>28</v>
      </c>
      <c r="B2075" t="s">
        <v>412</v>
      </c>
      <c r="C2075" t="s">
        <v>440</v>
      </c>
      <c r="D2075" t="s">
        <v>330</v>
      </c>
      <c r="E2075" t="s">
        <v>103</v>
      </c>
      <c r="F2075" t="s">
        <v>104</v>
      </c>
      <c r="G2075">
        <v>10</v>
      </c>
      <c r="H2075" t="s">
        <v>341</v>
      </c>
      <c r="I2075" t="s">
        <v>326</v>
      </c>
      <c r="J2075" t="s">
        <v>295</v>
      </c>
      <c r="K2075">
        <v>10</v>
      </c>
      <c r="L2075" s="52">
        <v>0.2325599938631058</v>
      </c>
      <c r="N2075">
        <v>154</v>
      </c>
      <c r="O2075" s="52">
        <v>0.2322800010442734</v>
      </c>
      <c r="Q2075">
        <v>2201</v>
      </c>
      <c r="R2075" s="52">
        <v>0.20645000040531161</v>
      </c>
    </row>
    <row r="2076" spans="1:19">
      <c r="A2076" t="s">
        <v>28</v>
      </c>
      <c r="B2076" t="s">
        <v>412</v>
      </c>
      <c r="C2076" t="s">
        <v>440</v>
      </c>
      <c r="D2076" t="s">
        <v>330</v>
      </c>
      <c r="E2076" t="s">
        <v>103</v>
      </c>
      <c r="F2076" t="s">
        <v>104</v>
      </c>
      <c r="G2076">
        <v>10</v>
      </c>
      <c r="H2076" t="s">
        <v>341</v>
      </c>
      <c r="I2076" t="s">
        <v>359</v>
      </c>
      <c r="J2076" t="s">
        <v>14</v>
      </c>
      <c r="K2076">
        <v>27</v>
      </c>
      <c r="L2076" s="52">
        <v>0.62791001796722412</v>
      </c>
      <c r="M2076" s="52">
        <v>0.62791001796722412</v>
      </c>
      <c r="N2076">
        <v>498</v>
      </c>
      <c r="O2076" s="52">
        <v>0.75112998485565186</v>
      </c>
      <c r="P2076" s="52">
        <v>0.76262998580932617</v>
      </c>
      <c r="Q2076">
        <v>7648</v>
      </c>
      <c r="R2076" s="52">
        <v>0.71737998723983765</v>
      </c>
      <c r="S2076" s="52">
        <v>0.73221999406814575</v>
      </c>
    </row>
    <row r="2077" spans="1:19">
      <c r="A2077" t="s">
        <v>28</v>
      </c>
      <c r="B2077" t="s">
        <v>412</v>
      </c>
      <c r="C2077" t="s">
        <v>440</v>
      </c>
      <c r="D2077" t="s">
        <v>330</v>
      </c>
      <c r="E2077" t="s">
        <v>103</v>
      </c>
      <c r="F2077" t="s">
        <v>104</v>
      </c>
      <c r="G2077">
        <v>10</v>
      </c>
      <c r="H2077" t="s">
        <v>341</v>
      </c>
      <c r="I2077" t="s">
        <v>359</v>
      </c>
      <c r="J2077" t="s">
        <v>15</v>
      </c>
      <c r="K2077">
        <v>6</v>
      </c>
      <c r="L2077" s="52">
        <v>0.1395300030708313</v>
      </c>
      <c r="M2077" s="52">
        <v>0.1395300030708313</v>
      </c>
      <c r="N2077">
        <v>86</v>
      </c>
      <c r="O2077" s="52">
        <v>0.12971000373363489</v>
      </c>
      <c r="P2077" s="52">
        <v>0.1316999942064285</v>
      </c>
      <c r="Q2077">
        <v>1582</v>
      </c>
      <c r="R2077" s="52">
        <v>0.14838999509811401</v>
      </c>
      <c r="S2077" s="52">
        <v>0.1514600068330765</v>
      </c>
    </row>
    <row r="2078" spans="1:19">
      <c r="A2078" t="s">
        <v>28</v>
      </c>
      <c r="B2078" t="s">
        <v>412</v>
      </c>
      <c r="C2078" t="s">
        <v>440</v>
      </c>
      <c r="D2078" t="s">
        <v>330</v>
      </c>
      <c r="E2078" t="s">
        <v>103</v>
      </c>
      <c r="F2078" t="s">
        <v>104</v>
      </c>
      <c r="G2078">
        <v>10</v>
      </c>
      <c r="H2078" t="s">
        <v>341</v>
      </c>
      <c r="I2078" t="s">
        <v>359</v>
      </c>
      <c r="J2078" t="s">
        <v>317</v>
      </c>
      <c r="K2078">
        <v>10</v>
      </c>
      <c r="L2078" s="52">
        <v>0.2325599938631058</v>
      </c>
      <c r="M2078" s="52">
        <v>0.2325599938631058</v>
      </c>
      <c r="N2078">
        <v>69</v>
      </c>
      <c r="O2078" s="52">
        <v>0.1040700003504753</v>
      </c>
      <c r="P2078" s="52">
        <v>0.1056699976325035</v>
      </c>
      <c r="Q2078">
        <v>1215</v>
      </c>
      <c r="R2078" s="52">
        <v>0.1139699965715408</v>
      </c>
      <c r="S2078" s="52">
        <v>0.1163199990987778</v>
      </c>
    </row>
    <row r="2079" spans="1:19">
      <c r="A2079" t="s">
        <v>28</v>
      </c>
      <c r="B2079" t="s">
        <v>412</v>
      </c>
      <c r="C2079" t="s">
        <v>440</v>
      </c>
      <c r="D2079" t="s">
        <v>330</v>
      </c>
      <c r="E2079" t="s">
        <v>103</v>
      </c>
      <c r="F2079" t="s">
        <v>104</v>
      </c>
      <c r="G2079">
        <v>10</v>
      </c>
      <c r="H2079" t="s">
        <v>341</v>
      </c>
      <c r="I2079" t="s">
        <v>359</v>
      </c>
      <c r="J2079" t="s">
        <v>270</v>
      </c>
      <c r="K2079">
        <v>0</v>
      </c>
      <c r="L2079" s="52">
        <v>0</v>
      </c>
      <c r="N2079">
        <v>10</v>
      </c>
      <c r="O2079" s="52">
        <v>1.5080000273883339E-2</v>
      </c>
      <c r="Q2079">
        <v>216</v>
      </c>
      <c r="R2079" s="52">
        <v>2.0260000601410869E-2</v>
      </c>
    </row>
    <row r="2080" spans="1:19">
      <c r="A2080" t="s">
        <v>28</v>
      </c>
      <c r="B2080" t="s">
        <v>412</v>
      </c>
      <c r="C2080" t="s">
        <v>440</v>
      </c>
      <c r="D2080" t="s">
        <v>330</v>
      </c>
      <c r="E2080" t="s">
        <v>103</v>
      </c>
      <c r="F2080" t="s">
        <v>104</v>
      </c>
      <c r="G2080">
        <v>10</v>
      </c>
      <c r="H2080" t="s">
        <v>341</v>
      </c>
      <c r="I2080" t="s">
        <v>325</v>
      </c>
      <c r="J2080" t="s">
        <v>302</v>
      </c>
      <c r="K2080">
        <v>14</v>
      </c>
      <c r="L2080" s="52">
        <v>0.32558000087738043</v>
      </c>
      <c r="N2080">
        <v>183</v>
      </c>
      <c r="O2080" s="52">
        <v>0.27601999044418329</v>
      </c>
      <c r="Q2080">
        <v>3494</v>
      </c>
      <c r="R2080" s="52">
        <v>0.32774001359939581</v>
      </c>
    </row>
    <row r="2081" spans="1:19">
      <c r="A2081" t="s">
        <v>28</v>
      </c>
      <c r="B2081" t="s">
        <v>412</v>
      </c>
      <c r="C2081" t="s">
        <v>440</v>
      </c>
      <c r="D2081" t="s">
        <v>330</v>
      </c>
      <c r="E2081" t="s">
        <v>103</v>
      </c>
      <c r="F2081" t="s">
        <v>104</v>
      </c>
      <c r="G2081">
        <v>10</v>
      </c>
      <c r="H2081" t="s">
        <v>341</v>
      </c>
      <c r="I2081" t="s">
        <v>325</v>
      </c>
      <c r="J2081" t="s">
        <v>303</v>
      </c>
      <c r="K2081">
        <v>16</v>
      </c>
      <c r="L2081" s="52">
        <v>0.37209001183509832</v>
      </c>
      <c r="N2081">
        <v>226</v>
      </c>
      <c r="O2081" s="52">
        <v>0.34086999297142029</v>
      </c>
      <c r="Q2081">
        <v>3387</v>
      </c>
      <c r="R2081" s="52">
        <v>0.31769999861717219</v>
      </c>
    </row>
    <row r="2082" spans="1:19">
      <c r="A2082" t="s">
        <v>28</v>
      </c>
      <c r="B2082" t="s">
        <v>412</v>
      </c>
      <c r="C2082" t="s">
        <v>440</v>
      </c>
      <c r="D2082" t="s">
        <v>330</v>
      </c>
      <c r="E2082" t="s">
        <v>103</v>
      </c>
      <c r="F2082" t="s">
        <v>104</v>
      </c>
      <c r="G2082">
        <v>10</v>
      </c>
      <c r="H2082" t="s">
        <v>341</v>
      </c>
      <c r="I2082" t="s">
        <v>325</v>
      </c>
      <c r="J2082" t="s">
        <v>304</v>
      </c>
      <c r="K2082">
        <v>13</v>
      </c>
      <c r="L2082" s="52">
        <v>0.30232998728752142</v>
      </c>
      <c r="N2082">
        <v>254</v>
      </c>
      <c r="O2082" s="52">
        <v>0.38310998678207397</v>
      </c>
      <c r="Q2082">
        <v>3780</v>
      </c>
      <c r="R2082" s="52">
        <v>0.35455998778343201</v>
      </c>
    </row>
    <row r="2083" spans="1:19">
      <c r="A2083" t="s">
        <v>28</v>
      </c>
      <c r="B2083" t="s">
        <v>412</v>
      </c>
      <c r="C2083" t="s">
        <v>440</v>
      </c>
      <c r="D2083" t="s">
        <v>330</v>
      </c>
      <c r="E2083" t="s">
        <v>103</v>
      </c>
      <c r="F2083" t="s">
        <v>104</v>
      </c>
      <c r="G2083">
        <v>10</v>
      </c>
      <c r="H2083" t="s">
        <v>341</v>
      </c>
      <c r="I2083" t="s">
        <v>349</v>
      </c>
      <c r="J2083" t="s">
        <v>350</v>
      </c>
      <c r="K2083">
        <v>2</v>
      </c>
      <c r="L2083" s="52">
        <v>4.6509999781847E-2</v>
      </c>
      <c r="M2083" s="52">
        <v>5.1279999315738678E-2</v>
      </c>
      <c r="N2083">
        <v>42</v>
      </c>
      <c r="O2083" s="52">
        <v>6.3349999487400055E-2</v>
      </c>
      <c r="P2083" s="52">
        <v>6.719999760389328E-2</v>
      </c>
      <c r="Q2083">
        <v>745</v>
      </c>
      <c r="R2083" s="52">
        <v>6.9880001246929169E-2</v>
      </c>
      <c r="S2083" s="52">
        <v>8.060000091791153E-2</v>
      </c>
    </row>
    <row r="2084" spans="1:19">
      <c r="A2084" t="s">
        <v>28</v>
      </c>
      <c r="B2084" t="s">
        <v>412</v>
      </c>
      <c r="C2084" t="s">
        <v>440</v>
      </c>
      <c r="D2084" t="s">
        <v>330</v>
      </c>
      <c r="E2084" t="s">
        <v>103</v>
      </c>
      <c r="F2084" t="s">
        <v>104</v>
      </c>
      <c r="G2084">
        <v>10</v>
      </c>
      <c r="H2084" t="s">
        <v>341</v>
      </c>
      <c r="I2084" t="s">
        <v>349</v>
      </c>
      <c r="J2084" t="s">
        <v>351</v>
      </c>
      <c r="K2084">
        <v>32</v>
      </c>
      <c r="L2084" s="52">
        <v>0.74418997764587402</v>
      </c>
      <c r="M2084" s="52">
        <v>0.82051002979278564</v>
      </c>
      <c r="N2084">
        <v>455</v>
      </c>
      <c r="O2084" s="52">
        <v>0.68626999855041504</v>
      </c>
      <c r="P2084" s="52">
        <v>0.7279999852180481</v>
      </c>
      <c r="Q2084">
        <v>5882</v>
      </c>
      <c r="R2084" s="52">
        <v>0.55172997713088989</v>
      </c>
      <c r="S2084" s="52">
        <v>0.63637000322341919</v>
      </c>
    </row>
    <row r="2085" spans="1:19">
      <c r="A2085" t="s">
        <v>28</v>
      </c>
      <c r="B2085" t="s">
        <v>412</v>
      </c>
      <c r="C2085" t="s">
        <v>440</v>
      </c>
      <c r="D2085" t="s">
        <v>330</v>
      </c>
      <c r="E2085" t="s">
        <v>103</v>
      </c>
      <c r="F2085" t="s">
        <v>104</v>
      </c>
      <c r="G2085">
        <v>10</v>
      </c>
      <c r="H2085" t="s">
        <v>341</v>
      </c>
      <c r="I2085" t="s">
        <v>349</v>
      </c>
      <c r="J2085" t="s">
        <v>352</v>
      </c>
      <c r="K2085">
        <v>0</v>
      </c>
      <c r="L2085" s="52">
        <v>0</v>
      </c>
      <c r="M2085" s="52">
        <v>0</v>
      </c>
      <c r="N2085">
        <v>2</v>
      </c>
      <c r="O2085" s="52">
        <v>3.0199999455362558E-3</v>
      </c>
      <c r="P2085" s="52">
        <v>3.199999919161201E-3</v>
      </c>
      <c r="Q2085">
        <v>19</v>
      </c>
      <c r="R2085" s="52">
        <v>1.780000049620867E-3</v>
      </c>
      <c r="S2085" s="52">
        <v>2.0600000862032179E-3</v>
      </c>
    </row>
    <row r="2086" spans="1:19">
      <c r="A2086" t="s">
        <v>28</v>
      </c>
      <c r="B2086" t="s">
        <v>412</v>
      </c>
      <c r="C2086" t="s">
        <v>440</v>
      </c>
      <c r="D2086" t="s">
        <v>330</v>
      </c>
      <c r="E2086" t="s">
        <v>103</v>
      </c>
      <c r="F2086" t="s">
        <v>104</v>
      </c>
      <c r="G2086">
        <v>10</v>
      </c>
      <c r="H2086" t="s">
        <v>341</v>
      </c>
      <c r="I2086" t="s">
        <v>349</v>
      </c>
      <c r="J2086" t="s">
        <v>353</v>
      </c>
      <c r="K2086">
        <v>5</v>
      </c>
      <c r="L2086" s="52">
        <v>0.1162799969315529</v>
      </c>
      <c r="M2086" s="52">
        <v>0.1282099932432175</v>
      </c>
      <c r="N2086">
        <v>126</v>
      </c>
      <c r="O2086" s="52">
        <v>0.19005000591278079</v>
      </c>
      <c r="P2086" s="52">
        <v>0.20160000026226041</v>
      </c>
      <c r="Q2086">
        <v>2597</v>
      </c>
      <c r="R2086" s="52">
        <v>0.24359999597072601</v>
      </c>
      <c r="S2086" s="52">
        <v>0.2809700071811676</v>
      </c>
    </row>
    <row r="2087" spans="1:19">
      <c r="A2087" t="s">
        <v>28</v>
      </c>
      <c r="B2087" t="s">
        <v>412</v>
      </c>
      <c r="C2087" t="s">
        <v>440</v>
      </c>
      <c r="D2087" t="s">
        <v>330</v>
      </c>
      <c r="E2087" t="s">
        <v>103</v>
      </c>
      <c r="F2087" t="s">
        <v>104</v>
      </c>
      <c r="G2087">
        <v>10</v>
      </c>
      <c r="H2087" t="s">
        <v>341</v>
      </c>
      <c r="I2087" t="s">
        <v>349</v>
      </c>
      <c r="J2087" t="s">
        <v>355</v>
      </c>
      <c r="K2087">
        <v>4</v>
      </c>
      <c r="L2087" s="52">
        <v>9.3019999563694E-2</v>
      </c>
      <c r="N2087">
        <v>38</v>
      </c>
      <c r="O2087" s="52">
        <v>5.7319998741149902E-2</v>
      </c>
      <c r="Q2087">
        <v>1418</v>
      </c>
      <c r="R2087" s="52">
        <v>0.13300999999046331</v>
      </c>
    </row>
    <row r="2088" spans="1:19">
      <c r="A2088" t="s">
        <v>28</v>
      </c>
      <c r="B2088" t="s">
        <v>412</v>
      </c>
      <c r="C2088" t="s">
        <v>440</v>
      </c>
      <c r="D2088" t="s">
        <v>330</v>
      </c>
      <c r="E2088" t="s">
        <v>103</v>
      </c>
      <c r="F2088" t="s">
        <v>104</v>
      </c>
      <c r="G2088">
        <v>10</v>
      </c>
      <c r="H2088" t="s">
        <v>341</v>
      </c>
      <c r="I2088" t="s">
        <v>734</v>
      </c>
      <c r="J2088" t="s">
        <v>299</v>
      </c>
      <c r="K2088">
        <v>0</v>
      </c>
      <c r="L2088" s="52">
        <v>0</v>
      </c>
      <c r="M2088" s="52">
        <v>0</v>
      </c>
      <c r="N2088">
        <v>11</v>
      </c>
      <c r="O2088" s="52">
        <v>1.6589999198913571E-2</v>
      </c>
      <c r="P2088" s="52">
        <v>1.7300000414252281E-2</v>
      </c>
      <c r="Q2088">
        <v>463</v>
      </c>
      <c r="R2088" s="52">
        <v>4.343000054359436E-2</v>
      </c>
      <c r="S2088" s="52">
        <v>4.6239998191595078E-2</v>
      </c>
    </row>
    <row r="2089" spans="1:19">
      <c r="A2089" t="s">
        <v>28</v>
      </c>
      <c r="B2089" t="s">
        <v>412</v>
      </c>
      <c r="C2089" t="s">
        <v>440</v>
      </c>
      <c r="D2089" t="s">
        <v>330</v>
      </c>
      <c r="E2089" t="s">
        <v>103</v>
      </c>
      <c r="F2089" t="s">
        <v>104</v>
      </c>
      <c r="G2089">
        <v>10</v>
      </c>
      <c r="H2089" t="s">
        <v>341</v>
      </c>
      <c r="I2089" t="s">
        <v>734</v>
      </c>
      <c r="J2089" t="s">
        <v>300</v>
      </c>
      <c r="K2089">
        <v>0</v>
      </c>
      <c r="L2089" s="52">
        <v>0</v>
      </c>
      <c r="M2089" s="52">
        <v>0</v>
      </c>
      <c r="N2089">
        <v>2</v>
      </c>
      <c r="O2089" s="52">
        <v>3.0199999455362558E-3</v>
      </c>
      <c r="P2089" s="52">
        <v>3.1399999279528861E-3</v>
      </c>
      <c r="Q2089">
        <v>331</v>
      </c>
      <c r="R2089" s="52">
        <v>3.1050000339746479E-2</v>
      </c>
      <c r="S2089" s="52">
        <v>3.3059999346733093E-2</v>
      </c>
    </row>
    <row r="2090" spans="1:19">
      <c r="A2090" t="s">
        <v>28</v>
      </c>
      <c r="B2090" t="s">
        <v>412</v>
      </c>
      <c r="C2090" t="s">
        <v>440</v>
      </c>
      <c r="D2090" t="s">
        <v>330</v>
      </c>
      <c r="E2090" t="s">
        <v>103</v>
      </c>
      <c r="F2090" t="s">
        <v>104</v>
      </c>
      <c r="G2090">
        <v>10</v>
      </c>
      <c r="H2090" t="s">
        <v>341</v>
      </c>
      <c r="I2090" t="s">
        <v>734</v>
      </c>
      <c r="J2090" t="s">
        <v>269</v>
      </c>
      <c r="K2090">
        <v>0</v>
      </c>
      <c r="L2090" s="52">
        <v>0</v>
      </c>
      <c r="M2090" s="52">
        <v>0</v>
      </c>
      <c r="N2090">
        <v>6</v>
      </c>
      <c r="O2090" s="52">
        <v>9.0500004589557648E-3</v>
      </c>
      <c r="P2090" s="52">
        <v>9.4299996271729469E-3</v>
      </c>
      <c r="Q2090">
        <v>91</v>
      </c>
      <c r="R2090" s="52">
        <v>8.5399998351931572E-3</v>
      </c>
      <c r="S2090" s="52">
        <v>9.089999832212925E-3</v>
      </c>
    </row>
    <row r="2091" spans="1:19">
      <c r="A2091" t="s">
        <v>28</v>
      </c>
      <c r="B2091" t="s">
        <v>412</v>
      </c>
      <c r="C2091" t="s">
        <v>440</v>
      </c>
      <c r="D2091" t="s">
        <v>330</v>
      </c>
      <c r="E2091" t="s">
        <v>103</v>
      </c>
      <c r="F2091" s="1" t="s">
        <v>104</v>
      </c>
      <c r="G2091" s="1">
        <v>10</v>
      </c>
      <c r="H2091" s="1" t="s">
        <v>341</v>
      </c>
      <c r="I2091" t="s">
        <v>734</v>
      </c>
      <c r="J2091" t="s">
        <v>301</v>
      </c>
      <c r="K2091">
        <v>2</v>
      </c>
      <c r="L2091" s="52">
        <v>4.6509999781847E-2</v>
      </c>
      <c r="M2091" s="52">
        <v>4.6509999781847E-2</v>
      </c>
      <c r="N2091">
        <v>5</v>
      </c>
      <c r="O2091" s="52">
        <v>7.5400001369416714E-3</v>
      </c>
      <c r="P2091" s="52">
        <v>7.8600002452731133E-3</v>
      </c>
      <c r="Q2091">
        <v>215</v>
      </c>
      <c r="R2091" s="52">
        <v>2.0169999450445179E-2</v>
      </c>
      <c r="S2091" s="52">
        <v>2.1469999104738239E-2</v>
      </c>
    </row>
    <row r="2092" spans="1:19">
      <c r="A2092" t="s">
        <v>28</v>
      </c>
      <c r="B2092" t="s">
        <v>412</v>
      </c>
      <c r="C2092" t="s">
        <v>440</v>
      </c>
      <c r="D2092" t="s">
        <v>330</v>
      </c>
      <c r="E2092" t="s">
        <v>103</v>
      </c>
      <c r="F2092" t="s">
        <v>104</v>
      </c>
      <c r="G2092">
        <v>10</v>
      </c>
      <c r="H2092" t="s">
        <v>341</v>
      </c>
      <c r="I2092" t="s">
        <v>734</v>
      </c>
      <c r="J2092" t="s">
        <v>270</v>
      </c>
      <c r="K2092">
        <v>0</v>
      </c>
      <c r="L2092" s="52">
        <v>0</v>
      </c>
      <c r="N2092">
        <v>27</v>
      </c>
      <c r="O2092" s="52">
        <v>4.0720000863075263E-2</v>
      </c>
      <c r="Q2092">
        <v>648</v>
      </c>
      <c r="R2092" s="52">
        <v>6.0779999941587448E-2</v>
      </c>
    </row>
    <row r="2093" spans="1:19">
      <c r="A2093" t="s">
        <v>28</v>
      </c>
      <c r="B2093" t="s">
        <v>412</v>
      </c>
      <c r="C2093" t="s">
        <v>440</v>
      </c>
      <c r="D2093" t="s">
        <v>330</v>
      </c>
      <c r="E2093" t="s">
        <v>103</v>
      </c>
      <c r="F2093" t="s">
        <v>104</v>
      </c>
      <c r="G2093">
        <v>10</v>
      </c>
      <c r="H2093" t="s">
        <v>341</v>
      </c>
      <c r="I2093" t="s">
        <v>734</v>
      </c>
      <c r="J2093" t="s">
        <v>268</v>
      </c>
      <c r="K2093">
        <v>41</v>
      </c>
      <c r="L2093" s="52">
        <v>0.95349001884460449</v>
      </c>
      <c r="M2093" s="52">
        <v>0.95349001884460449</v>
      </c>
      <c r="N2093">
        <v>612</v>
      </c>
      <c r="O2093" s="52">
        <v>0.92308002710342407</v>
      </c>
      <c r="P2093" s="52">
        <v>0.96226000785827637</v>
      </c>
      <c r="Q2093">
        <v>8913</v>
      </c>
      <c r="R2093" s="52">
        <v>0.83604001998901367</v>
      </c>
      <c r="S2093" s="52">
        <v>0.89013999700546265</v>
      </c>
    </row>
    <row r="2094" spans="1:19">
      <c r="A2094" t="s">
        <v>28</v>
      </c>
      <c r="B2094" t="s">
        <v>412</v>
      </c>
      <c r="C2094" t="s">
        <v>440</v>
      </c>
      <c r="D2094" t="s">
        <v>330</v>
      </c>
      <c r="E2094" t="s">
        <v>103</v>
      </c>
      <c r="F2094" t="s">
        <v>104</v>
      </c>
      <c r="G2094">
        <v>10</v>
      </c>
      <c r="H2094" t="s">
        <v>341</v>
      </c>
      <c r="I2094" t="s">
        <v>735</v>
      </c>
      <c r="J2094" t="s">
        <v>270</v>
      </c>
      <c r="K2094">
        <v>43</v>
      </c>
      <c r="L2094" s="52">
        <v>1</v>
      </c>
      <c r="N2094">
        <v>663</v>
      </c>
      <c r="O2094" s="52">
        <v>1</v>
      </c>
      <c r="Q2094">
        <v>10661</v>
      </c>
      <c r="R2094" s="52">
        <v>1</v>
      </c>
    </row>
    <row r="2095" spans="1:19">
      <c r="A2095" t="s">
        <v>28</v>
      </c>
      <c r="B2095" t="s">
        <v>412</v>
      </c>
      <c r="C2095" t="s">
        <v>440</v>
      </c>
      <c r="D2095" t="s">
        <v>330</v>
      </c>
      <c r="E2095" t="s">
        <v>103</v>
      </c>
      <c r="F2095" t="s">
        <v>104</v>
      </c>
      <c r="G2095">
        <v>10</v>
      </c>
      <c r="H2095" t="s">
        <v>341</v>
      </c>
      <c r="I2095" t="s">
        <v>319</v>
      </c>
      <c r="J2095" t="s">
        <v>324</v>
      </c>
      <c r="K2095">
        <v>4</v>
      </c>
      <c r="L2095" s="52">
        <v>9.3019999563694E-2</v>
      </c>
      <c r="N2095">
        <v>38</v>
      </c>
      <c r="O2095" s="52">
        <v>5.7319998741149902E-2</v>
      </c>
      <c r="Q2095">
        <v>1418</v>
      </c>
      <c r="R2095" s="52">
        <v>0.13300999999046331</v>
      </c>
    </row>
    <row r="2096" spans="1:19">
      <c r="A2096" t="s">
        <v>28</v>
      </c>
      <c r="B2096" t="s">
        <v>412</v>
      </c>
      <c r="C2096" t="s">
        <v>440</v>
      </c>
      <c r="D2096" t="s">
        <v>330</v>
      </c>
      <c r="E2096" t="s">
        <v>103</v>
      </c>
      <c r="F2096" s="1" t="s">
        <v>104</v>
      </c>
      <c r="G2096" s="1">
        <v>10</v>
      </c>
      <c r="H2096" s="1" t="s">
        <v>341</v>
      </c>
      <c r="I2096" t="s">
        <v>319</v>
      </c>
      <c r="J2096" t="s">
        <v>320</v>
      </c>
      <c r="K2096">
        <v>0</v>
      </c>
      <c r="L2096" s="52">
        <v>0</v>
      </c>
      <c r="M2096" s="52">
        <v>0</v>
      </c>
      <c r="N2096">
        <v>2</v>
      </c>
      <c r="O2096" s="52">
        <v>3.0199999455362558E-3</v>
      </c>
      <c r="P2096" s="52">
        <v>3.199999919161201E-3</v>
      </c>
      <c r="Q2096">
        <v>19</v>
      </c>
      <c r="R2096" s="52">
        <v>1.780000049620867E-3</v>
      </c>
      <c r="S2096" s="52">
        <v>2.0600000862032179E-3</v>
      </c>
    </row>
    <row r="2097" spans="1:19">
      <c r="A2097" t="s">
        <v>28</v>
      </c>
      <c r="B2097" t="s">
        <v>412</v>
      </c>
      <c r="C2097" t="s">
        <v>440</v>
      </c>
      <c r="D2097" t="s">
        <v>330</v>
      </c>
      <c r="E2097" t="s">
        <v>103</v>
      </c>
      <c r="F2097" t="s">
        <v>104</v>
      </c>
      <c r="G2097">
        <v>10</v>
      </c>
      <c r="H2097" t="s">
        <v>341</v>
      </c>
      <c r="I2097" t="s">
        <v>319</v>
      </c>
      <c r="J2097" t="s">
        <v>321</v>
      </c>
      <c r="K2097">
        <v>0</v>
      </c>
      <c r="L2097" s="52">
        <v>0</v>
      </c>
      <c r="M2097" s="52">
        <v>0</v>
      </c>
      <c r="N2097">
        <v>15</v>
      </c>
      <c r="O2097" s="52">
        <v>2.261999994516373E-2</v>
      </c>
      <c r="P2097" s="52">
        <v>2.400000020861626E-2</v>
      </c>
      <c r="Q2097">
        <v>380</v>
      </c>
      <c r="R2097" s="52">
        <v>3.564000129699707E-2</v>
      </c>
      <c r="S2097" s="52">
        <v>4.1110001504421227E-2</v>
      </c>
    </row>
    <row r="2098" spans="1:19">
      <c r="A2098" t="s">
        <v>28</v>
      </c>
      <c r="B2098" t="s">
        <v>412</v>
      </c>
      <c r="C2098" t="s">
        <v>440</v>
      </c>
      <c r="D2098" t="s">
        <v>330</v>
      </c>
      <c r="E2098" t="s">
        <v>103</v>
      </c>
      <c r="F2098" t="s">
        <v>104</v>
      </c>
      <c r="G2098">
        <v>10</v>
      </c>
      <c r="H2098" t="s">
        <v>341</v>
      </c>
      <c r="I2098" t="s">
        <v>319</v>
      </c>
      <c r="J2098" t="s">
        <v>322</v>
      </c>
      <c r="K2098">
        <v>5</v>
      </c>
      <c r="L2098" s="52">
        <v>0.1162799969315529</v>
      </c>
      <c r="M2098" s="52">
        <v>0.1282099932432175</v>
      </c>
      <c r="N2098">
        <v>85</v>
      </c>
      <c r="O2098" s="52">
        <v>0.1282099932432175</v>
      </c>
      <c r="P2098" s="52">
        <v>0.13600000739097601</v>
      </c>
      <c r="Q2098">
        <v>1643</v>
      </c>
      <c r="R2098" s="52">
        <v>0.15410999953746801</v>
      </c>
      <c r="S2098" s="52">
        <v>0.17776000499725339</v>
      </c>
    </row>
    <row r="2099" spans="1:19">
      <c r="A2099" t="s">
        <v>28</v>
      </c>
      <c r="B2099" t="s">
        <v>412</v>
      </c>
      <c r="C2099" t="s">
        <v>440</v>
      </c>
      <c r="D2099" t="s">
        <v>330</v>
      </c>
      <c r="E2099" t="s">
        <v>103</v>
      </c>
      <c r="F2099" t="s">
        <v>104</v>
      </c>
      <c r="G2099">
        <v>10</v>
      </c>
      <c r="H2099" t="s">
        <v>341</v>
      </c>
      <c r="I2099" t="s">
        <v>319</v>
      </c>
      <c r="J2099" t="s">
        <v>323</v>
      </c>
      <c r="K2099">
        <v>2</v>
      </c>
      <c r="L2099" s="52">
        <v>4.6509999781847E-2</v>
      </c>
      <c r="M2099" s="52">
        <v>5.1279999315738678E-2</v>
      </c>
      <c r="N2099">
        <v>68</v>
      </c>
      <c r="O2099" s="52">
        <v>0.1025599986314774</v>
      </c>
      <c r="P2099" s="52">
        <v>0.1088000014424324</v>
      </c>
      <c r="Q2099">
        <v>1319</v>
      </c>
      <c r="R2099" s="52">
        <v>0.1237199977040291</v>
      </c>
      <c r="S2099" s="52">
        <v>0.14270000159740451</v>
      </c>
    </row>
    <row r="2100" spans="1:19">
      <c r="A2100" t="s">
        <v>28</v>
      </c>
      <c r="B2100" t="s">
        <v>412</v>
      </c>
      <c r="C2100" t="s">
        <v>440</v>
      </c>
      <c r="D2100" t="s">
        <v>330</v>
      </c>
      <c r="E2100" t="s">
        <v>103</v>
      </c>
      <c r="F2100" t="s">
        <v>104</v>
      </c>
      <c r="G2100">
        <v>10</v>
      </c>
      <c r="H2100" t="s">
        <v>341</v>
      </c>
      <c r="I2100" t="s">
        <v>319</v>
      </c>
      <c r="J2100" t="s">
        <v>354</v>
      </c>
      <c r="K2100">
        <v>32</v>
      </c>
      <c r="L2100" s="52">
        <v>0.74418997764587402</v>
      </c>
      <c r="M2100" s="52">
        <v>0.82051002979278564</v>
      </c>
      <c r="N2100">
        <v>455</v>
      </c>
      <c r="O2100" s="52">
        <v>0.68626999855041504</v>
      </c>
      <c r="P2100" s="52">
        <v>0.7279999852180481</v>
      </c>
      <c r="Q2100">
        <v>5882</v>
      </c>
      <c r="R2100" s="52">
        <v>0.55172997713088989</v>
      </c>
      <c r="S2100" s="52">
        <v>0.63637000322341919</v>
      </c>
    </row>
    <row r="2101" spans="1:19">
      <c r="A2101" t="s">
        <v>28</v>
      </c>
      <c r="B2101" t="s">
        <v>412</v>
      </c>
      <c r="C2101" t="s">
        <v>440</v>
      </c>
      <c r="D2101" t="s">
        <v>330</v>
      </c>
      <c r="E2101" t="s">
        <v>103</v>
      </c>
      <c r="F2101" t="s">
        <v>104</v>
      </c>
      <c r="G2101">
        <v>10</v>
      </c>
      <c r="H2101" t="s">
        <v>341</v>
      </c>
      <c r="I2101" t="s">
        <v>360</v>
      </c>
      <c r="J2101" t="s">
        <v>361</v>
      </c>
      <c r="K2101">
        <v>4</v>
      </c>
      <c r="L2101" s="52">
        <v>9.3019999563694E-2</v>
      </c>
      <c r="N2101">
        <v>38</v>
      </c>
      <c r="O2101" s="52">
        <v>5.7319998741149902E-2</v>
      </c>
      <c r="Q2101">
        <v>1418</v>
      </c>
      <c r="R2101" s="52">
        <v>0.13300999999046331</v>
      </c>
    </row>
    <row r="2102" spans="1:19">
      <c r="A2102" t="s">
        <v>28</v>
      </c>
      <c r="B2102" t="s">
        <v>412</v>
      </c>
      <c r="C2102" t="s">
        <v>440</v>
      </c>
      <c r="D2102" t="s">
        <v>330</v>
      </c>
      <c r="E2102" t="s">
        <v>103</v>
      </c>
      <c r="F2102" t="s">
        <v>104</v>
      </c>
      <c r="G2102">
        <v>10</v>
      </c>
      <c r="H2102" t="s">
        <v>341</v>
      </c>
      <c r="I2102" t="s">
        <v>360</v>
      </c>
      <c r="J2102" t="s">
        <v>362</v>
      </c>
      <c r="K2102">
        <v>8</v>
      </c>
      <c r="L2102" s="52">
        <v>0.1860499978065491</v>
      </c>
      <c r="M2102" s="52">
        <v>0.20512999594211581</v>
      </c>
      <c r="N2102">
        <v>169</v>
      </c>
      <c r="O2102" s="52">
        <v>0.2549000084400177</v>
      </c>
      <c r="P2102" s="52">
        <v>0.27039998769760132</v>
      </c>
      <c r="Q2102">
        <v>3361</v>
      </c>
      <c r="R2102" s="52">
        <v>0.31525999307632452</v>
      </c>
      <c r="S2102" s="52">
        <v>0.36362999677658081</v>
      </c>
    </row>
    <row r="2103" spans="1:19">
      <c r="A2103" t="s">
        <v>28</v>
      </c>
      <c r="B2103" t="s">
        <v>412</v>
      </c>
      <c r="C2103" t="s">
        <v>440</v>
      </c>
      <c r="D2103" t="s">
        <v>330</v>
      </c>
      <c r="E2103" t="s">
        <v>103</v>
      </c>
      <c r="F2103" t="s">
        <v>104</v>
      </c>
      <c r="G2103">
        <v>10</v>
      </c>
      <c r="H2103" t="s">
        <v>341</v>
      </c>
      <c r="I2103" t="s">
        <v>360</v>
      </c>
      <c r="J2103" t="s">
        <v>354</v>
      </c>
      <c r="K2103">
        <v>31</v>
      </c>
      <c r="L2103" s="52">
        <v>0.72092998027801514</v>
      </c>
      <c r="M2103" s="52">
        <v>0.79487001895904541</v>
      </c>
      <c r="N2103">
        <v>456</v>
      </c>
      <c r="O2103" s="52">
        <v>0.68778002262115479</v>
      </c>
      <c r="P2103" s="52">
        <v>0.72960001230239868</v>
      </c>
      <c r="Q2103">
        <v>5882</v>
      </c>
      <c r="R2103" s="52">
        <v>0.55172997713088989</v>
      </c>
      <c r="S2103" s="52">
        <v>0.63637000322341919</v>
      </c>
    </row>
    <row r="2104" spans="1:19">
      <c r="A2104" t="s">
        <v>28</v>
      </c>
      <c r="B2104" t="s">
        <v>412</v>
      </c>
      <c r="C2104" t="s">
        <v>440</v>
      </c>
      <c r="D2104" t="s">
        <v>330</v>
      </c>
      <c r="E2104" t="s">
        <v>103</v>
      </c>
      <c r="F2104" t="s">
        <v>104</v>
      </c>
      <c r="G2104">
        <v>10</v>
      </c>
      <c r="H2104" t="s">
        <v>341</v>
      </c>
      <c r="I2104" t="s">
        <v>736</v>
      </c>
      <c r="J2104" t="s">
        <v>363</v>
      </c>
      <c r="K2104">
        <v>22</v>
      </c>
      <c r="L2104" s="52">
        <v>0.51162999868392944</v>
      </c>
      <c r="N2104">
        <v>207</v>
      </c>
      <c r="O2104" s="52">
        <v>0.3122200071811676</v>
      </c>
      <c r="Q2104">
        <v>4131</v>
      </c>
      <c r="R2104" s="52">
        <v>0.38749000430107122</v>
      </c>
    </row>
    <row r="2105" spans="1:19">
      <c r="A2105" t="s">
        <v>28</v>
      </c>
      <c r="B2105" t="s">
        <v>412</v>
      </c>
      <c r="C2105" t="s">
        <v>440</v>
      </c>
      <c r="D2105" t="s">
        <v>330</v>
      </c>
      <c r="E2105" t="s">
        <v>103</v>
      </c>
      <c r="F2105" t="s">
        <v>104</v>
      </c>
      <c r="G2105">
        <v>10</v>
      </c>
      <c r="H2105" t="s">
        <v>341</v>
      </c>
      <c r="I2105" t="s">
        <v>736</v>
      </c>
      <c r="J2105" t="s">
        <v>364</v>
      </c>
      <c r="K2105">
        <v>10</v>
      </c>
      <c r="L2105" s="52">
        <v>0.2325599938631058</v>
      </c>
      <c r="M2105" s="52">
        <v>0.4761900007724762</v>
      </c>
      <c r="N2105">
        <v>268</v>
      </c>
      <c r="O2105" s="52">
        <v>0.40422001481056208</v>
      </c>
      <c r="P2105" s="52">
        <v>0.58771997690200806</v>
      </c>
      <c r="Q2105">
        <v>4189</v>
      </c>
      <c r="R2105" s="52">
        <v>0.39293000102043152</v>
      </c>
      <c r="S2105" s="52">
        <v>0.64149999618530273</v>
      </c>
    </row>
    <row r="2106" spans="1:19">
      <c r="A2106" t="s">
        <v>28</v>
      </c>
      <c r="B2106" t="s">
        <v>412</v>
      </c>
      <c r="C2106" t="s">
        <v>440</v>
      </c>
      <c r="D2106" t="s">
        <v>330</v>
      </c>
      <c r="E2106" t="s">
        <v>103</v>
      </c>
      <c r="F2106" t="s">
        <v>104</v>
      </c>
      <c r="G2106">
        <v>10</v>
      </c>
      <c r="H2106" t="s">
        <v>341</v>
      </c>
      <c r="I2106" t="s">
        <v>736</v>
      </c>
      <c r="J2106" t="s">
        <v>365</v>
      </c>
      <c r="K2106">
        <v>7</v>
      </c>
      <c r="L2106" s="52">
        <v>0.16279000043869021</v>
      </c>
      <c r="M2106" s="52">
        <v>0.33333000540733337</v>
      </c>
      <c r="N2106">
        <v>104</v>
      </c>
      <c r="O2106" s="52">
        <v>0.15685999393463129</v>
      </c>
      <c r="P2106" s="52">
        <v>0.22807000577449801</v>
      </c>
      <c r="Q2106">
        <v>1316</v>
      </c>
      <c r="R2106" s="52">
        <v>0.1234399974346161</v>
      </c>
      <c r="S2106" s="52">
        <v>0.20152999460697171</v>
      </c>
    </row>
    <row r="2107" spans="1:19">
      <c r="A2107" t="s">
        <v>28</v>
      </c>
      <c r="B2107" t="s">
        <v>412</v>
      </c>
      <c r="C2107" t="s">
        <v>440</v>
      </c>
      <c r="D2107" t="s">
        <v>330</v>
      </c>
      <c r="E2107" t="s">
        <v>103</v>
      </c>
      <c r="F2107" t="s">
        <v>104</v>
      </c>
      <c r="G2107">
        <v>10</v>
      </c>
      <c r="H2107" t="s">
        <v>341</v>
      </c>
      <c r="I2107" t="s">
        <v>736</v>
      </c>
      <c r="J2107" t="s">
        <v>366</v>
      </c>
      <c r="K2107">
        <v>2</v>
      </c>
      <c r="L2107" s="52">
        <v>4.6509999781847E-2</v>
      </c>
      <c r="M2107" s="52">
        <v>9.5239996910095215E-2</v>
      </c>
      <c r="N2107">
        <v>49</v>
      </c>
      <c r="O2107" s="52">
        <v>7.3909997940063477E-2</v>
      </c>
      <c r="P2107" s="52">
        <v>0.1074599996209145</v>
      </c>
      <c r="Q2107">
        <v>566</v>
      </c>
      <c r="R2107" s="52">
        <v>5.3089998662471771E-2</v>
      </c>
      <c r="S2107" s="52">
        <v>8.6680002510547638E-2</v>
      </c>
    </row>
    <row r="2108" spans="1:19">
      <c r="A2108" t="s">
        <v>28</v>
      </c>
      <c r="B2108" t="s">
        <v>412</v>
      </c>
      <c r="C2108" t="s">
        <v>440</v>
      </c>
      <c r="D2108" t="s">
        <v>330</v>
      </c>
      <c r="E2108" t="s">
        <v>103</v>
      </c>
      <c r="F2108" t="s">
        <v>104</v>
      </c>
      <c r="G2108">
        <v>10</v>
      </c>
      <c r="H2108" t="s">
        <v>341</v>
      </c>
      <c r="I2108" t="s">
        <v>736</v>
      </c>
      <c r="J2108" t="s">
        <v>367</v>
      </c>
      <c r="K2108">
        <v>2</v>
      </c>
      <c r="L2108" s="52">
        <v>4.6509999781847E-2</v>
      </c>
      <c r="M2108" s="52">
        <v>9.5239996910095215E-2</v>
      </c>
      <c r="N2108">
        <v>33</v>
      </c>
      <c r="O2108" s="52">
        <v>4.9770001322031021E-2</v>
      </c>
      <c r="P2108" s="52">
        <v>7.2370000183582306E-2</v>
      </c>
      <c r="Q2108">
        <v>367</v>
      </c>
      <c r="R2108" s="52">
        <v>3.4419998526573181E-2</v>
      </c>
      <c r="S2108" s="52">
        <v>5.6200001388788223E-2</v>
      </c>
    </row>
    <row r="2109" spans="1:19">
      <c r="A2109" t="s">
        <v>28</v>
      </c>
      <c r="B2109" t="s">
        <v>412</v>
      </c>
      <c r="C2109" t="s">
        <v>440</v>
      </c>
      <c r="D2109" t="s">
        <v>330</v>
      </c>
      <c r="E2109" t="s">
        <v>103</v>
      </c>
      <c r="F2109" t="s">
        <v>104</v>
      </c>
      <c r="G2109">
        <v>10</v>
      </c>
      <c r="H2109" t="s">
        <v>341</v>
      </c>
      <c r="I2109" t="s">
        <v>736</v>
      </c>
      <c r="J2109" t="s">
        <v>368</v>
      </c>
      <c r="K2109">
        <v>0</v>
      </c>
      <c r="L2109" s="52">
        <v>0</v>
      </c>
      <c r="M2109" s="52">
        <v>0</v>
      </c>
      <c r="N2109">
        <v>2</v>
      </c>
      <c r="O2109" s="52">
        <v>3.0199999455362558E-3</v>
      </c>
      <c r="P2109" s="52">
        <v>4.3899999000132084E-3</v>
      </c>
      <c r="Q2109">
        <v>92</v>
      </c>
      <c r="R2109" s="52">
        <v>8.6300000548362732E-3</v>
      </c>
      <c r="S2109" s="52">
        <v>1.4089999720454219E-2</v>
      </c>
    </row>
    <row r="2110" spans="1:19">
      <c r="A2110" t="s">
        <v>28</v>
      </c>
      <c r="B2110" t="s">
        <v>412</v>
      </c>
      <c r="C2110" t="s">
        <v>440</v>
      </c>
      <c r="D2110" t="s">
        <v>330</v>
      </c>
      <c r="E2110" t="s">
        <v>103</v>
      </c>
      <c r="F2110" t="s">
        <v>104</v>
      </c>
      <c r="G2110">
        <v>10</v>
      </c>
      <c r="H2110" t="s">
        <v>341</v>
      </c>
      <c r="I2110" t="s">
        <v>307</v>
      </c>
      <c r="J2110" t="s">
        <v>329</v>
      </c>
      <c r="K2110">
        <v>43</v>
      </c>
      <c r="L2110" s="52">
        <v>1</v>
      </c>
      <c r="N2110">
        <v>657</v>
      </c>
      <c r="O2110" s="52">
        <v>0.99094998836517334</v>
      </c>
      <c r="Q2110">
        <v>10555</v>
      </c>
      <c r="R2110" s="52">
        <v>0.99005997180938721</v>
      </c>
    </row>
    <row r="2111" spans="1:19">
      <c r="A2111" t="s">
        <v>28</v>
      </c>
      <c r="B2111" t="s">
        <v>412</v>
      </c>
      <c r="C2111" t="s">
        <v>440</v>
      </c>
      <c r="D2111" t="s">
        <v>330</v>
      </c>
      <c r="E2111" t="s">
        <v>103</v>
      </c>
      <c r="F2111" t="s">
        <v>104</v>
      </c>
      <c r="G2111">
        <v>10</v>
      </c>
      <c r="H2111" t="s">
        <v>341</v>
      </c>
      <c r="I2111" t="s">
        <v>307</v>
      </c>
      <c r="J2111" t="s">
        <v>309</v>
      </c>
      <c r="K2111">
        <v>0</v>
      </c>
      <c r="L2111" s="52">
        <v>0</v>
      </c>
      <c r="N2111">
        <v>6</v>
      </c>
      <c r="O2111" s="52">
        <v>9.0500004589557648E-3</v>
      </c>
      <c r="Q2111">
        <v>106</v>
      </c>
      <c r="R2111" s="52">
        <v>9.9400002509355545E-3</v>
      </c>
    </row>
    <row r="2112" spans="1:19">
      <c r="A2112" t="s">
        <v>28</v>
      </c>
      <c r="B2112" t="s">
        <v>412</v>
      </c>
      <c r="C2112" t="s">
        <v>440</v>
      </c>
      <c r="D2112" t="s">
        <v>330</v>
      </c>
      <c r="E2112" t="s">
        <v>103</v>
      </c>
      <c r="F2112" t="s">
        <v>104</v>
      </c>
      <c r="G2112">
        <v>10</v>
      </c>
      <c r="H2112" t="s">
        <v>341</v>
      </c>
      <c r="I2112" t="s">
        <v>737</v>
      </c>
      <c r="J2112" t="s">
        <v>310</v>
      </c>
      <c r="K2112">
        <v>15</v>
      </c>
      <c r="L2112" s="52">
        <v>0.34883999824523931</v>
      </c>
      <c r="N2112">
        <v>74</v>
      </c>
      <c r="O2112" s="52">
        <v>0.11161000281572341</v>
      </c>
      <c r="Q2112">
        <v>1888</v>
      </c>
      <c r="R2112" s="52">
        <v>0.17709000408649439</v>
      </c>
    </row>
    <row r="2113" spans="1:19">
      <c r="A2113" t="s">
        <v>28</v>
      </c>
      <c r="B2113" t="s">
        <v>412</v>
      </c>
      <c r="C2113" t="s">
        <v>440</v>
      </c>
      <c r="D2113" t="s">
        <v>330</v>
      </c>
      <c r="E2113" t="s">
        <v>103</v>
      </c>
      <c r="F2113" t="s">
        <v>104</v>
      </c>
      <c r="G2113">
        <v>10</v>
      </c>
      <c r="H2113" t="s">
        <v>341</v>
      </c>
      <c r="I2113" t="s">
        <v>737</v>
      </c>
      <c r="J2113" t="s">
        <v>16</v>
      </c>
      <c r="K2113">
        <v>10</v>
      </c>
      <c r="L2113" s="52">
        <v>0.2325599938631058</v>
      </c>
      <c r="N2113">
        <v>129</v>
      </c>
      <c r="O2113" s="52">
        <v>0.19457000494003299</v>
      </c>
      <c r="Q2113">
        <v>2164</v>
      </c>
      <c r="R2113" s="52">
        <v>0.2029799968004227</v>
      </c>
    </row>
    <row r="2114" spans="1:19">
      <c r="A2114" t="s">
        <v>28</v>
      </c>
      <c r="B2114" t="s">
        <v>412</v>
      </c>
      <c r="C2114" t="s">
        <v>440</v>
      </c>
      <c r="D2114" t="s">
        <v>330</v>
      </c>
      <c r="E2114" t="s">
        <v>103</v>
      </c>
      <c r="F2114" t="s">
        <v>104</v>
      </c>
      <c r="G2114">
        <v>10</v>
      </c>
      <c r="H2114" t="s">
        <v>341</v>
      </c>
      <c r="I2114" t="s">
        <v>737</v>
      </c>
      <c r="J2114" t="s">
        <v>17</v>
      </c>
      <c r="K2114">
        <v>14</v>
      </c>
      <c r="L2114" s="52">
        <v>0.32558000087738043</v>
      </c>
      <c r="N2114">
        <v>200</v>
      </c>
      <c r="O2114" s="52">
        <v>0.30166000127792358</v>
      </c>
      <c r="Q2114">
        <v>2220</v>
      </c>
      <c r="R2114" s="52">
        <v>0.20824000239372251</v>
      </c>
    </row>
    <row r="2115" spans="1:19">
      <c r="A2115" t="s">
        <v>28</v>
      </c>
      <c r="B2115" t="s">
        <v>412</v>
      </c>
      <c r="C2115" t="s">
        <v>440</v>
      </c>
      <c r="D2115" t="s">
        <v>330</v>
      </c>
      <c r="E2115" t="s">
        <v>103</v>
      </c>
      <c r="F2115" t="s">
        <v>104</v>
      </c>
      <c r="G2115">
        <v>10</v>
      </c>
      <c r="H2115" t="s">
        <v>341</v>
      </c>
      <c r="I2115" t="s">
        <v>737</v>
      </c>
      <c r="J2115" t="s">
        <v>18</v>
      </c>
      <c r="K2115">
        <v>2</v>
      </c>
      <c r="L2115" s="52">
        <v>4.6509999781847E-2</v>
      </c>
      <c r="N2115">
        <v>143</v>
      </c>
      <c r="O2115" s="52">
        <v>0.2156900018453598</v>
      </c>
      <c r="Q2115">
        <v>2174</v>
      </c>
      <c r="R2115" s="52">
        <v>0.20392000675201419</v>
      </c>
    </row>
    <row r="2116" spans="1:19">
      <c r="A2116" t="s">
        <v>28</v>
      </c>
      <c r="B2116" t="s">
        <v>412</v>
      </c>
      <c r="C2116" t="s">
        <v>440</v>
      </c>
      <c r="D2116" t="s">
        <v>330</v>
      </c>
      <c r="E2116" t="s">
        <v>103</v>
      </c>
      <c r="F2116" t="s">
        <v>104</v>
      </c>
      <c r="G2116">
        <v>10</v>
      </c>
      <c r="H2116" t="s">
        <v>341</v>
      </c>
      <c r="I2116" t="s">
        <v>737</v>
      </c>
      <c r="J2116" t="s">
        <v>311</v>
      </c>
      <c r="K2116">
        <v>2</v>
      </c>
      <c r="L2116" s="52">
        <v>4.6509999781847E-2</v>
      </c>
      <c r="N2116">
        <v>117</v>
      </c>
      <c r="O2116" s="52">
        <v>0.1764699965715408</v>
      </c>
      <c r="Q2116">
        <v>2215</v>
      </c>
      <c r="R2116" s="52">
        <v>0.20777000486850741</v>
      </c>
    </row>
    <row r="2117" spans="1:19">
      <c r="A2117" t="s">
        <v>28</v>
      </c>
      <c r="B2117" t="s">
        <v>412</v>
      </c>
      <c r="C2117" t="s">
        <v>440</v>
      </c>
      <c r="D2117" t="s">
        <v>330</v>
      </c>
      <c r="E2117" t="s">
        <v>103</v>
      </c>
      <c r="F2117" t="s">
        <v>104</v>
      </c>
      <c r="G2117">
        <v>10</v>
      </c>
      <c r="H2117" t="s">
        <v>341</v>
      </c>
      <c r="I2117" t="s">
        <v>312</v>
      </c>
      <c r="J2117" t="s">
        <v>313</v>
      </c>
      <c r="K2117">
        <v>22</v>
      </c>
      <c r="L2117" s="52">
        <v>0.51162999868392944</v>
      </c>
      <c r="M2117" s="52">
        <v>0.51162999868392944</v>
      </c>
      <c r="N2117">
        <v>429</v>
      </c>
      <c r="O2117" s="52">
        <v>0.64705997705459595</v>
      </c>
      <c r="P2117" s="52">
        <v>0.65697002410888672</v>
      </c>
      <c r="Q2117">
        <v>6420</v>
      </c>
      <c r="R2117" s="52">
        <v>0.60219001770019531</v>
      </c>
      <c r="S2117" s="52">
        <v>0.61465001106262207</v>
      </c>
    </row>
    <row r="2118" spans="1:19">
      <c r="A2118" t="s">
        <v>28</v>
      </c>
      <c r="B2118" t="s">
        <v>412</v>
      </c>
      <c r="C2118" t="s">
        <v>440</v>
      </c>
      <c r="D2118" t="s">
        <v>330</v>
      </c>
      <c r="E2118" t="s">
        <v>103</v>
      </c>
      <c r="F2118" t="s">
        <v>104</v>
      </c>
      <c r="G2118">
        <v>10</v>
      </c>
      <c r="H2118" t="s">
        <v>341</v>
      </c>
      <c r="I2118" t="s">
        <v>312</v>
      </c>
      <c r="J2118" t="s">
        <v>314</v>
      </c>
      <c r="K2118">
        <v>8</v>
      </c>
      <c r="L2118" s="52">
        <v>0.1860499978065491</v>
      </c>
      <c r="M2118" s="52">
        <v>0.1860499978065491</v>
      </c>
      <c r="N2118">
        <v>85</v>
      </c>
      <c r="O2118" s="52">
        <v>0.1282099932432175</v>
      </c>
      <c r="P2118" s="52">
        <v>0.130170002579689</v>
      </c>
      <c r="Q2118">
        <v>1473</v>
      </c>
      <c r="R2118" s="52">
        <v>0.13817000389099121</v>
      </c>
      <c r="S2118" s="52">
        <v>0.14101999998092651</v>
      </c>
    </row>
    <row r="2119" spans="1:19">
      <c r="A2119" t="s">
        <v>28</v>
      </c>
      <c r="B2119" t="s">
        <v>412</v>
      </c>
      <c r="C2119" t="s">
        <v>440</v>
      </c>
      <c r="D2119" t="s">
        <v>330</v>
      </c>
      <c r="E2119" t="s">
        <v>103</v>
      </c>
      <c r="F2119" t="s">
        <v>104</v>
      </c>
      <c r="G2119">
        <v>10</v>
      </c>
      <c r="H2119" t="s">
        <v>341</v>
      </c>
      <c r="I2119" t="s">
        <v>312</v>
      </c>
      <c r="J2119" t="s">
        <v>315</v>
      </c>
      <c r="K2119">
        <v>5</v>
      </c>
      <c r="L2119" s="52">
        <v>0.1162799969315529</v>
      </c>
      <c r="M2119" s="52">
        <v>0.1162799969315529</v>
      </c>
      <c r="N2119">
        <v>73</v>
      </c>
      <c r="O2119" s="52">
        <v>0.11010999977588649</v>
      </c>
      <c r="P2119" s="52">
        <v>0.1117900013923645</v>
      </c>
      <c r="Q2119">
        <v>1374</v>
      </c>
      <c r="R2119" s="52">
        <v>0.12887999415397641</v>
      </c>
      <c r="S2119" s="52">
        <v>0.13154999911785131</v>
      </c>
    </row>
    <row r="2120" spans="1:19">
      <c r="A2120" t="s">
        <v>28</v>
      </c>
      <c r="B2120" t="s">
        <v>412</v>
      </c>
      <c r="C2120" t="s">
        <v>440</v>
      </c>
      <c r="D2120" t="s">
        <v>330</v>
      </c>
      <c r="E2120" t="s">
        <v>103</v>
      </c>
      <c r="F2120" t="s">
        <v>104</v>
      </c>
      <c r="G2120">
        <v>10</v>
      </c>
      <c r="H2120" t="s">
        <v>341</v>
      </c>
      <c r="I2120" t="s">
        <v>312</v>
      </c>
      <c r="J2120" t="s">
        <v>373</v>
      </c>
      <c r="K2120">
        <v>0</v>
      </c>
      <c r="L2120" s="52">
        <v>0</v>
      </c>
      <c r="N2120">
        <v>10</v>
      </c>
      <c r="O2120" s="52">
        <v>1.5080000273883339E-2</v>
      </c>
      <c r="Q2120">
        <v>216</v>
      </c>
      <c r="R2120" s="52">
        <v>2.0260000601410869E-2</v>
      </c>
    </row>
    <row r="2121" spans="1:19">
      <c r="A2121" t="s">
        <v>28</v>
      </c>
      <c r="B2121" t="s">
        <v>412</v>
      </c>
      <c r="C2121" t="s">
        <v>440</v>
      </c>
      <c r="D2121" t="s">
        <v>330</v>
      </c>
      <c r="E2121" t="s">
        <v>103</v>
      </c>
      <c r="F2121" t="s">
        <v>104</v>
      </c>
      <c r="G2121">
        <v>10</v>
      </c>
      <c r="H2121" t="s">
        <v>341</v>
      </c>
      <c r="I2121" t="s">
        <v>312</v>
      </c>
      <c r="J2121" t="s">
        <v>316</v>
      </c>
      <c r="K2121">
        <v>8</v>
      </c>
      <c r="L2121" s="52">
        <v>0.1860499978065491</v>
      </c>
      <c r="M2121" s="52">
        <v>0.1860499978065491</v>
      </c>
      <c r="N2121">
        <v>66</v>
      </c>
      <c r="O2121" s="52">
        <v>9.9550001323223114E-2</v>
      </c>
      <c r="P2121" s="52">
        <v>0.1010700017213821</v>
      </c>
      <c r="Q2121">
        <v>1178</v>
      </c>
      <c r="R2121" s="52">
        <v>0.1105000004172325</v>
      </c>
      <c r="S2121" s="52">
        <v>0.1127799972891808</v>
      </c>
    </row>
    <row r="2122" spans="1:19">
      <c r="A2122" t="s">
        <v>28</v>
      </c>
      <c r="B2122" t="s">
        <v>412</v>
      </c>
      <c r="C2122" t="s">
        <v>440</v>
      </c>
      <c r="D2122" t="s">
        <v>330</v>
      </c>
      <c r="E2122" t="s">
        <v>105</v>
      </c>
      <c r="F2122" t="s">
        <v>106</v>
      </c>
      <c r="G2122">
        <v>9</v>
      </c>
      <c r="H2122" t="s">
        <v>345</v>
      </c>
      <c r="I2122" t="s">
        <v>326</v>
      </c>
      <c r="J2122" t="s">
        <v>289</v>
      </c>
      <c r="K2122">
        <v>2</v>
      </c>
      <c r="L2122" s="52">
        <v>4.2550001293420792E-2</v>
      </c>
      <c r="N2122">
        <v>6</v>
      </c>
      <c r="O2122" s="52">
        <v>7.5900000520050526E-3</v>
      </c>
      <c r="Q2122">
        <v>78</v>
      </c>
      <c r="R2122" s="52">
        <v>7.3199998587369919E-3</v>
      </c>
    </row>
    <row r="2123" spans="1:19">
      <c r="A2123" t="s">
        <v>28</v>
      </c>
      <c r="B2123" t="s">
        <v>412</v>
      </c>
      <c r="C2123" t="s">
        <v>440</v>
      </c>
      <c r="D2123" t="s">
        <v>330</v>
      </c>
      <c r="E2123" t="s">
        <v>105</v>
      </c>
      <c r="F2123" t="s">
        <v>106</v>
      </c>
      <c r="G2123">
        <v>9</v>
      </c>
      <c r="H2123" t="s">
        <v>345</v>
      </c>
      <c r="I2123" t="s">
        <v>326</v>
      </c>
      <c r="J2123" t="s">
        <v>290</v>
      </c>
      <c r="K2123">
        <v>2</v>
      </c>
      <c r="L2123" s="52">
        <v>4.2550001293420792E-2</v>
      </c>
      <c r="N2123">
        <v>38</v>
      </c>
      <c r="O2123" s="52">
        <v>4.8039998859167099E-2</v>
      </c>
      <c r="Q2123">
        <v>542</v>
      </c>
      <c r="R2123" s="52">
        <v>5.0840001553297043E-2</v>
      </c>
    </row>
    <row r="2124" spans="1:19">
      <c r="A2124" t="s">
        <v>28</v>
      </c>
      <c r="B2124" t="s">
        <v>412</v>
      </c>
      <c r="C2124" t="s">
        <v>440</v>
      </c>
      <c r="D2124" t="s">
        <v>330</v>
      </c>
      <c r="E2124" t="s">
        <v>105</v>
      </c>
      <c r="F2124" t="s">
        <v>106</v>
      </c>
      <c r="G2124">
        <v>9</v>
      </c>
      <c r="H2124" t="s">
        <v>345</v>
      </c>
      <c r="I2124" t="s">
        <v>326</v>
      </c>
      <c r="J2124" t="s">
        <v>291</v>
      </c>
      <c r="K2124">
        <v>6</v>
      </c>
      <c r="L2124" s="52">
        <v>0.12766000628471369</v>
      </c>
      <c r="N2124">
        <v>97</v>
      </c>
      <c r="O2124" s="52">
        <v>0.1226300001144409</v>
      </c>
      <c r="Q2124">
        <v>1332</v>
      </c>
      <c r="R2124" s="52">
        <v>0.124940000474453</v>
      </c>
    </row>
    <row r="2125" spans="1:19">
      <c r="A2125" t="s">
        <v>28</v>
      </c>
      <c r="B2125" t="s">
        <v>412</v>
      </c>
      <c r="C2125" t="s">
        <v>440</v>
      </c>
      <c r="D2125" t="s">
        <v>330</v>
      </c>
      <c r="E2125" t="s">
        <v>105</v>
      </c>
      <c r="F2125" t="s">
        <v>106</v>
      </c>
      <c r="G2125">
        <v>9</v>
      </c>
      <c r="H2125" t="s">
        <v>345</v>
      </c>
      <c r="I2125" t="s">
        <v>326</v>
      </c>
      <c r="J2125" t="s">
        <v>292</v>
      </c>
      <c r="K2125">
        <v>5</v>
      </c>
      <c r="L2125" s="52">
        <v>0.10638000071048739</v>
      </c>
      <c r="N2125">
        <v>143</v>
      </c>
      <c r="O2125" s="52">
        <v>0.18077999353408811</v>
      </c>
      <c r="Q2125">
        <v>2022</v>
      </c>
      <c r="R2125" s="52">
        <v>0.18965999782085419</v>
      </c>
    </row>
    <row r="2126" spans="1:19">
      <c r="A2126" t="s">
        <v>28</v>
      </c>
      <c r="B2126" t="s">
        <v>412</v>
      </c>
      <c r="C2126" t="s">
        <v>440</v>
      </c>
      <c r="D2126" t="s">
        <v>330</v>
      </c>
      <c r="E2126" t="s">
        <v>105</v>
      </c>
      <c r="F2126" t="s">
        <v>106</v>
      </c>
      <c r="G2126">
        <v>9</v>
      </c>
      <c r="H2126" t="s">
        <v>345</v>
      </c>
      <c r="I2126" t="s">
        <v>326</v>
      </c>
      <c r="J2126" t="s">
        <v>293</v>
      </c>
      <c r="K2126">
        <v>8</v>
      </c>
      <c r="L2126" s="52">
        <v>0.17021000385284421</v>
      </c>
      <c r="N2126">
        <v>147</v>
      </c>
      <c r="O2126" s="52">
        <v>0.18583999574184421</v>
      </c>
      <c r="Q2126">
        <v>1958</v>
      </c>
      <c r="R2126" s="52">
        <v>0.18366000056266779</v>
      </c>
    </row>
    <row r="2127" spans="1:19">
      <c r="A2127" t="s">
        <v>28</v>
      </c>
      <c r="B2127" t="s">
        <v>412</v>
      </c>
      <c r="C2127" t="s">
        <v>440</v>
      </c>
      <c r="D2127" t="s">
        <v>330</v>
      </c>
      <c r="E2127" t="s">
        <v>105</v>
      </c>
      <c r="F2127" t="s">
        <v>106</v>
      </c>
      <c r="G2127">
        <v>9</v>
      </c>
      <c r="H2127" t="s">
        <v>345</v>
      </c>
      <c r="I2127" t="s">
        <v>326</v>
      </c>
      <c r="J2127" t="s">
        <v>294</v>
      </c>
      <c r="K2127">
        <v>13</v>
      </c>
      <c r="L2127" s="52">
        <v>0.27660000324249268</v>
      </c>
      <c r="N2127">
        <v>194</v>
      </c>
      <c r="O2127" s="52">
        <v>0.24526000022888181</v>
      </c>
      <c r="Q2127">
        <v>2528</v>
      </c>
      <c r="R2127" s="52">
        <v>0.2371300011873245</v>
      </c>
    </row>
    <row r="2128" spans="1:19">
      <c r="A2128" t="s">
        <v>28</v>
      </c>
      <c r="B2128" t="s">
        <v>412</v>
      </c>
      <c r="C2128" t="s">
        <v>440</v>
      </c>
      <c r="D2128" t="s">
        <v>330</v>
      </c>
      <c r="E2128" t="s">
        <v>105</v>
      </c>
      <c r="F2128" t="s">
        <v>106</v>
      </c>
      <c r="G2128">
        <v>9</v>
      </c>
      <c r="H2128" t="s">
        <v>345</v>
      </c>
      <c r="I2128" t="s">
        <v>326</v>
      </c>
      <c r="J2128" t="s">
        <v>295</v>
      </c>
      <c r="K2128">
        <v>11</v>
      </c>
      <c r="L2128" s="52">
        <v>0.23404000699520111</v>
      </c>
      <c r="N2128">
        <v>166</v>
      </c>
      <c r="O2128" s="52">
        <v>0.2098599970340729</v>
      </c>
      <c r="Q2128">
        <v>2201</v>
      </c>
      <c r="R2128" s="52">
        <v>0.20645000040531161</v>
      </c>
    </row>
    <row r="2129" spans="1:19">
      <c r="A2129" t="s">
        <v>28</v>
      </c>
      <c r="B2129" t="s">
        <v>412</v>
      </c>
      <c r="C2129" t="s">
        <v>440</v>
      </c>
      <c r="D2129" t="s">
        <v>330</v>
      </c>
      <c r="E2129" t="s">
        <v>105</v>
      </c>
      <c r="F2129" t="s">
        <v>106</v>
      </c>
      <c r="G2129">
        <v>9</v>
      </c>
      <c r="H2129" t="s">
        <v>345</v>
      </c>
      <c r="I2129" t="s">
        <v>359</v>
      </c>
      <c r="J2129" t="s">
        <v>14</v>
      </c>
      <c r="K2129">
        <v>30</v>
      </c>
      <c r="L2129" s="52">
        <v>0.63830000162124634</v>
      </c>
      <c r="M2129" s="52">
        <v>0.65217000246047974</v>
      </c>
      <c r="N2129">
        <v>537</v>
      </c>
      <c r="O2129" s="52">
        <v>0.67888998985290527</v>
      </c>
      <c r="P2129" s="52">
        <v>0.70288002490997314</v>
      </c>
      <c r="Q2129">
        <v>7648</v>
      </c>
      <c r="R2129" s="52">
        <v>0.71737998723983765</v>
      </c>
      <c r="S2129" s="52">
        <v>0.73221999406814575</v>
      </c>
    </row>
    <row r="2130" spans="1:19">
      <c r="A2130" t="s">
        <v>28</v>
      </c>
      <c r="B2130" t="s">
        <v>412</v>
      </c>
      <c r="C2130" t="s">
        <v>440</v>
      </c>
      <c r="D2130" t="s">
        <v>330</v>
      </c>
      <c r="E2130" t="s">
        <v>105</v>
      </c>
      <c r="F2130" t="s">
        <v>106</v>
      </c>
      <c r="G2130">
        <v>9</v>
      </c>
      <c r="H2130" t="s">
        <v>345</v>
      </c>
      <c r="I2130" t="s">
        <v>359</v>
      </c>
      <c r="J2130" t="s">
        <v>15</v>
      </c>
      <c r="K2130">
        <v>7</v>
      </c>
      <c r="L2130" s="52">
        <v>0.1489399969577789</v>
      </c>
      <c r="M2130" s="52">
        <v>0.15217000246047971</v>
      </c>
      <c r="N2130">
        <v>129</v>
      </c>
      <c r="O2130" s="52">
        <v>0.16308000683784479</v>
      </c>
      <c r="P2130" s="52">
        <v>0.16885000467300421</v>
      </c>
      <c r="Q2130">
        <v>1582</v>
      </c>
      <c r="R2130" s="52">
        <v>0.14838999509811401</v>
      </c>
      <c r="S2130" s="52">
        <v>0.1514600068330765</v>
      </c>
    </row>
    <row r="2131" spans="1:19">
      <c r="A2131" t="s">
        <v>28</v>
      </c>
      <c r="B2131" t="s">
        <v>412</v>
      </c>
      <c r="C2131" t="s">
        <v>440</v>
      </c>
      <c r="D2131" t="s">
        <v>330</v>
      </c>
      <c r="E2131" t="s">
        <v>105</v>
      </c>
      <c r="F2131" t="s">
        <v>106</v>
      </c>
      <c r="G2131">
        <v>9</v>
      </c>
      <c r="H2131" t="s">
        <v>345</v>
      </c>
      <c r="I2131" t="s">
        <v>359</v>
      </c>
      <c r="J2131" t="s">
        <v>317</v>
      </c>
      <c r="K2131">
        <v>9</v>
      </c>
      <c r="L2131" s="52">
        <v>0.1914899945259094</v>
      </c>
      <c r="M2131" s="52">
        <v>0.19564999639987951</v>
      </c>
      <c r="N2131">
        <v>98</v>
      </c>
      <c r="O2131" s="52">
        <v>0.12388999760150909</v>
      </c>
      <c r="P2131" s="52">
        <v>0.12827000021934509</v>
      </c>
      <c r="Q2131">
        <v>1215</v>
      </c>
      <c r="R2131" s="52">
        <v>0.1139699965715408</v>
      </c>
      <c r="S2131" s="52">
        <v>0.1163199990987778</v>
      </c>
    </row>
    <row r="2132" spans="1:19">
      <c r="A2132" t="s">
        <v>28</v>
      </c>
      <c r="B2132" t="s">
        <v>412</v>
      </c>
      <c r="C2132" t="s">
        <v>440</v>
      </c>
      <c r="D2132" t="s">
        <v>330</v>
      </c>
      <c r="E2132" t="s">
        <v>105</v>
      </c>
      <c r="F2132" t="s">
        <v>106</v>
      </c>
      <c r="G2132">
        <v>9</v>
      </c>
      <c r="H2132" t="s">
        <v>345</v>
      </c>
      <c r="I2132" t="s">
        <v>359</v>
      </c>
      <c r="J2132" t="s">
        <v>270</v>
      </c>
      <c r="K2132">
        <v>1</v>
      </c>
      <c r="L2132" s="52">
        <v>2.1279999986290932E-2</v>
      </c>
      <c r="N2132">
        <v>27</v>
      </c>
      <c r="O2132" s="52">
        <v>3.4129999577999108E-2</v>
      </c>
      <c r="Q2132">
        <v>216</v>
      </c>
      <c r="R2132" s="52">
        <v>2.0260000601410869E-2</v>
      </c>
    </row>
    <row r="2133" spans="1:19">
      <c r="A2133" t="s">
        <v>28</v>
      </c>
      <c r="B2133" t="s">
        <v>412</v>
      </c>
      <c r="C2133" t="s">
        <v>440</v>
      </c>
      <c r="D2133" t="s">
        <v>330</v>
      </c>
      <c r="E2133" t="s">
        <v>105</v>
      </c>
      <c r="F2133" t="s">
        <v>106</v>
      </c>
      <c r="G2133">
        <v>9</v>
      </c>
      <c r="H2133" t="s">
        <v>345</v>
      </c>
      <c r="I2133" t="s">
        <v>325</v>
      </c>
      <c r="J2133" t="s">
        <v>302</v>
      </c>
      <c r="K2133">
        <v>15</v>
      </c>
      <c r="L2133" s="52">
        <v>0.31915000081062322</v>
      </c>
      <c r="N2133">
        <v>226</v>
      </c>
      <c r="O2133" s="52">
        <v>0.28571000695228582</v>
      </c>
      <c r="Q2133">
        <v>3494</v>
      </c>
      <c r="R2133" s="52">
        <v>0.32774001359939581</v>
      </c>
    </row>
    <row r="2134" spans="1:19">
      <c r="A2134" t="s">
        <v>28</v>
      </c>
      <c r="B2134" t="s">
        <v>412</v>
      </c>
      <c r="C2134" t="s">
        <v>440</v>
      </c>
      <c r="D2134" t="s">
        <v>330</v>
      </c>
      <c r="E2134" t="s">
        <v>105</v>
      </c>
      <c r="F2134" s="1" t="s">
        <v>106</v>
      </c>
      <c r="G2134" s="1">
        <v>9</v>
      </c>
      <c r="H2134" s="1" t="s">
        <v>345</v>
      </c>
      <c r="I2134" t="s">
        <v>325</v>
      </c>
      <c r="J2134" t="s">
        <v>303</v>
      </c>
      <c r="K2134">
        <v>13</v>
      </c>
      <c r="L2134" s="52">
        <v>0.27660000324249268</v>
      </c>
      <c r="N2134">
        <v>256</v>
      </c>
      <c r="O2134" s="52">
        <v>0.32363998889923101</v>
      </c>
      <c r="Q2134">
        <v>3387</v>
      </c>
      <c r="R2134" s="52">
        <v>0.31769999861717219</v>
      </c>
    </row>
    <row r="2135" spans="1:19">
      <c r="A2135" t="s">
        <v>28</v>
      </c>
      <c r="B2135" t="s">
        <v>412</v>
      </c>
      <c r="C2135" t="s">
        <v>440</v>
      </c>
      <c r="D2135" t="s">
        <v>330</v>
      </c>
      <c r="E2135" t="s">
        <v>105</v>
      </c>
      <c r="F2135" t="s">
        <v>106</v>
      </c>
      <c r="G2135">
        <v>9</v>
      </c>
      <c r="H2135" t="s">
        <v>345</v>
      </c>
      <c r="I2135" t="s">
        <v>325</v>
      </c>
      <c r="J2135" t="s">
        <v>304</v>
      </c>
      <c r="K2135">
        <v>19</v>
      </c>
      <c r="L2135" s="52">
        <v>0.40426000952720642</v>
      </c>
      <c r="N2135">
        <v>309</v>
      </c>
      <c r="O2135" s="52">
        <v>0.39063999056816101</v>
      </c>
      <c r="Q2135">
        <v>3780</v>
      </c>
      <c r="R2135" s="52">
        <v>0.35455998778343201</v>
      </c>
    </row>
    <row r="2136" spans="1:19">
      <c r="A2136" t="s">
        <v>28</v>
      </c>
      <c r="B2136" t="s">
        <v>412</v>
      </c>
      <c r="C2136" t="s">
        <v>440</v>
      </c>
      <c r="D2136" t="s">
        <v>330</v>
      </c>
      <c r="E2136" t="s">
        <v>105</v>
      </c>
      <c r="F2136" t="s">
        <v>106</v>
      </c>
      <c r="G2136">
        <v>9</v>
      </c>
      <c r="H2136" t="s">
        <v>345</v>
      </c>
      <c r="I2136" t="s">
        <v>349</v>
      </c>
      <c r="J2136" t="s">
        <v>350</v>
      </c>
      <c r="K2136">
        <v>5</v>
      </c>
      <c r="L2136" s="52">
        <v>0.10638000071048739</v>
      </c>
      <c r="M2136" s="52">
        <v>0.14285999536514279</v>
      </c>
      <c r="N2136">
        <v>45</v>
      </c>
      <c r="O2136" s="52">
        <v>5.6889999657869339E-2</v>
      </c>
      <c r="P2136" s="52">
        <v>6.7979998886585236E-2</v>
      </c>
      <c r="Q2136">
        <v>745</v>
      </c>
      <c r="R2136" s="52">
        <v>6.9880001246929169E-2</v>
      </c>
      <c r="S2136" s="52">
        <v>8.060000091791153E-2</v>
      </c>
    </row>
    <row r="2137" spans="1:19">
      <c r="A2137" t="s">
        <v>28</v>
      </c>
      <c r="B2137" t="s">
        <v>412</v>
      </c>
      <c r="C2137" t="s">
        <v>440</v>
      </c>
      <c r="D2137" t="s">
        <v>330</v>
      </c>
      <c r="E2137" t="s">
        <v>105</v>
      </c>
      <c r="F2137" t="s">
        <v>106</v>
      </c>
      <c r="G2137">
        <v>9</v>
      </c>
      <c r="H2137" t="s">
        <v>345</v>
      </c>
      <c r="I2137" t="s">
        <v>349</v>
      </c>
      <c r="J2137" t="s">
        <v>351</v>
      </c>
      <c r="K2137">
        <v>21</v>
      </c>
      <c r="L2137" s="52">
        <v>0.44681000709533691</v>
      </c>
      <c r="M2137" s="52">
        <v>0.60000002384185791</v>
      </c>
      <c r="N2137">
        <v>489</v>
      </c>
      <c r="O2137" s="52">
        <v>0.61820000410079956</v>
      </c>
      <c r="P2137" s="52">
        <v>0.7386699914932251</v>
      </c>
      <c r="Q2137">
        <v>5882</v>
      </c>
      <c r="R2137" s="52">
        <v>0.55172997713088989</v>
      </c>
      <c r="S2137" s="52">
        <v>0.63637000322341919</v>
      </c>
    </row>
    <row r="2138" spans="1:19">
      <c r="A2138" t="s">
        <v>28</v>
      </c>
      <c r="B2138" t="s">
        <v>412</v>
      </c>
      <c r="C2138" t="s">
        <v>440</v>
      </c>
      <c r="D2138" t="s">
        <v>330</v>
      </c>
      <c r="E2138" t="s">
        <v>105</v>
      </c>
      <c r="F2138" t="s">
        <v>106</v>
      </c>
      <c r="G2138">
        <v>9</v>
      </c>
      <c r="H2138" t="s">
        <v>345</v>
      </c>
      <c r="I2138" t="s">
        <v>349</v>
      </c>
      <c r="J2138" t="s">
        <v>352</v>
      </c>
      <c r="K2138">
        <v>2</v>
      </c>
      <c r="L2138" s="52">
        <v>4.2550001293420792E-2</v>
      </c>
      <c r="M2138" s="52">
        <v>5.714000016450882E-2</v>
      </c>
      <c r="N2138">
        <v>2</v>
      </c>
      <c r="O2138" s="52">
        <v>2.529999939724803E-3</v>
      </c>
      <c r="P2138" s="52">
        <v>3.0199999455362558E-3</v>
      </c>
      <c r="Q2138">
        <v>19</v>
      </c>
      <c r="R2138" s="52">
        <v>1.780000049620867E-3</v>
      </c>
      <c r="S2138" s="52">
        <v>2.0600000862032179E-3</v>
      </c>
    </row>
    <row r="2139" spans="1:19">
      <c r="A2139" t="s">
        <v>28</v>
      </c>
      <c r="B2139" t="s">
        <v>412</v>
      </c>
      <c r="C2139" t="s">
        <v>440</v>
      </c>
      <c r="D2139" t="s">
        <v>330</v>
      </c>
      <c r="E2139" t="s">
        <v>105</v>
      </c>
      <c r="F2139" t="s">
        <v>106</v>
      </c>
      <c r="G2139">
        <v>9</v>
      </c>
      <c r="H2139" t="s">
        <v>345</v>
      </c>
      <c r="I2139" t="s">
        <v>349</v>
      </c>
      <c r="J2139" t="s">
        <v>353</v>
      </c>
      <c r="K2139">
        <v>7</v>
      </c>
      <c r="L2139" s="52">
        <v>0.1489399969577789</v>
      </c>
      <c r="M2139" s="52">
        <v>0.20000000298023221</v>
      </c>
      <c r="N2139">
        <v>126</v>
      </c>
      <c r="O2139" s="52">
        <v>0.15929000079631811</v>
      </c>
      <c r="P2139" s="52">
        <v>0.19032999873161319</v>
      </c>
      <c r="Q2139">
        <v>2597</v>
      </c>
      <c r="R2139" s="52">
        <v>0.24359999597072601</v>
      </c>
      <c r="S2139" s="52">
        <v>0.2809700071811676</v>
      </c>
    </row>
    <row r="2140" spans="1:19">
      <c r="A2140" t="s">
        <v>28</v>
      </c>
      <c r="B2140" t="s">
        <v>412</v>
      </c>
      <c r="C2140" t="s">
        <v>440</v>
      </c>
      <c r="D2140" t="s">
        <v>330</v>
      </c>
      <c r="E2140" t="s">
        <v>105</v>
      </c>
      <c r="F2140" t="s">
        <v>106</v>
      </c>
      <c r="G2140">
        <v>9</v>
      </c>
      <c r="H2140" t="s">
        <v>345</v>
      </c>
      <c r="I2140" t="s">
        <v>349</v>
      </c>
      <c r="J2140" t="s">
        <v>355</v>
      </c>
      <c r="K2140">
        <v>12</v>
      </c>
      <c r="L2140" s="52">
        <v>0.25532001256942749</v>
      </c>
      <c r="N2140">
        <v>129</v>
      </c>
      <c r="O2140" s="52">
        <v>0.16308000683784479</v>
      </c>
      <c r="Q2140">
        <v>1418</v>
      </c>
      <c r="R2140" s="52">
        <v>0.13300999999046331</v>
      </c>
    </row>
    <row r="2141" spans="1:19">
      <c r="A2141" t="s">
        <v>28</v>
      </c>
      <c r="B2141" t="s">
        <v>412</v>
      </c>
      <c r="C2141" t="s">
        <v>440</v>
      </c>
      <c r="D2141" t="s">
        <v>330</v>
      </c>
      <c r="E2141" t="s">
        <v>105</v>
      </c>
      <c r="F2141" t="s">
        <v>106</v>
      </c>
      <c r="G2141">
        <v>9</v>
      </c>
      <c r="H2141" t="s">
        <v>345</v>
      </c>
      <c r="I2141" t="s">
        <v>734</v>
      </c>
      <c r="J2141" t="s">
        <v>299</v>
      </c>
      <c r="K2141">
        <v>2</v>
      </c>
      <c r="L2141" s="52">
        <v>4.2550001293420792E-2</v>
      </c>
      <c r="M2141" s="52">
        <v>4.2550001293420792E-2</v>
      </c>
      <c r="N2141">
        <v>31</v>
      </c>
      <c r="O2141" s="52">
        <v>3.9190001785755157E-2</v>
      </c>
      <c r="P2141" s="52">
        <v>4.2580001056194312E-2</v>
      </c>
      <c r="Q2141">
        <v>463</v>
      </c>
      <c r="R2141" s="52">
        <v>4.343000054359436E-2</v>
      </c>
      <c r="S2141" s="52">
        <v>4.6239998191595078E-2</v>
      </c>
    </row>
    <row r="2142" spans="1:19">
      <c r="A2142" t="s">
        <v>28</v>
      </c>
      <c r="B2142" t="s">
        <v>412</v>
      </c>
      <c r="C2142" t="s">
        <v>440</v>
      </c>
      <c r="D2142" t="s">
        <v>330</v>
      </c>
      <c r="E2142" t="s">
        <v>105</v>
      </c>
      <c r="F2142" t="s">
        <v>106</v>
      </c>
      <c r="G2142">
        <v>9</v>
      </c>
      <c r="H2142" t="s">
        <v>345</v>
      </c>
      <c r="I2142" t="s">
        <v>734</v>
      </c>
      <c r="J2142" t="s">
        <v>300</v>
      </c>
      <c r="K2142">
        <v>2</v>
      </c>
      <c r="L2142" s="52">
        <v>4.2550001293420792E-2</v>
      </c>
      <c r="M2142" s="52">
        <v>4.2550001293420792E-2</v>
      </c>
      <c r="N2142">
        <v>16</v>
      </c>
      <c r="O2142" s="52">
        <v>2.0230000838637349E-2</v>
      </c>
      <c r="P2142" s="52">
        <v>2.1980000659823421E-2</v>
      </c>
      <c r="Q2142">
        <v>331</v>
      </c>
      <c r="R2142" s="52">
        <v>3.1050000339746479E-2</v>
      </c>
      <c r="S2142" s="52">
        <v>3.3059999346733093E-2</v>
      </c>
    </row>
    <row r="2143" spans="1:19">
      <c r="A2143" t="s">
        <v>28</v>
      </c>
      <c r="B2143" t="s">
        <v>412</v>
      </c>
      <c r="C2143" t="s">
        <v>440</v>
      </c>
      <c r="D2143" t="s">
        <v>330</v>
      </c>
      <c r="E2143" t="s">
        <v>105</v>
      </c>
      <c r="F2143" t="s">
        <v>106</v>
      </c>
      <c r="G2143">
        <v>9</v>
      </c>
      <c r="H2143" t="s">
        <v>345</v>
      </c>
      <c r="I2143" t="s">
        <v>734</v>
      </c>
      <c r="J2143" t="s">
        <v>269</v>
      </c>
      <c r="K2143">
        <v>0</v>
      </c>
      <c r="L2143" s="52">
        <v>0</v>
      </c>
      <c r="M2143" s="52">
        <v>0</v>
      </c>
      <c r="N2143">
        <v>2</v>
      </c>
      <c r="O2143" s="52">
        <v>2.529999939724803E-3</v>
      </c>
      <c r="P2143" s="52">
        <v>2.7499999850988388E-3</v>
      </c>
      <c r="Q2143">
        <v>91</v>
      </c>
      <c r="R2143" s="52">
        <v>8.5399998351931572E-3</v>
      </c>
      <c r="S2143" s="52">
        <v>9.089999832212925E-3</v>
      </c>
    </row>
    <row r="2144" spans="1:19">
      <c r="A2144" t="s">
        <v>28</v>
      </c>
      <c r="B2144" t="s">
        <v>412</v>
      </c>
      <c r="C2144" t="s">
        <v>440</v>
      </c>
      <c r="D2144" t="s">
        <v>330</v>
      </c>
      <c r="E2144" t="s">
        <v>105</v>
      </c>
      <c r="F2144" t="s">
        <v>106</v>
      </c>
      <c r="G2144">
        <v>9</v>
      </c>
      <c r="H2144" t="s">
        <v>345</v>
      </c>
      <c r="I2144" t="s">
        <v>734</v>
      </c>
      <c r="J2144" t="s">
        <v>301</v>
      </c>
      <c r="K2144">
        <v>0</v>
      </c>
      <c r="L2144" s="52">
        <v>0</v>
      </c>
      <c r="M2144" s="52">
        <v>0</v>
      </c>
      <c r="N2144">
        <v>5</v>
      </c>
      <c r="O2144" s="52">
        <v>6.3200001604855061E-3</v>
      </c>
      <c r="P2144" s="52">
        <v>6.8700001575052738E-3</v>
      </c>
      <c r="Q2144">
        <v>215</v>
      </c>
      <c r="R2144" s="52">
        <v>2.0169999450445179E-2</v>
      </c>
      <c r="S2144" s="52">
        <v>2.1469999104738239E-2</v>
      </c>
    </row>
    <row r="2145" spans="1:19">
      <c r="A2145" t="s">
        <v>28</v>
      </c>
      <c r="B2145" t="s">
        <v>412</v>
      </c>
      <c r="C2145" t="s">
        <v>440</v>
      </c>
      <c r="D2145" t="s">
        <v>330</v>
      </c>
      <c r="E2145" t="s">
        <v>105</v>
      </c>
      <c r="F2145" t="s">
        <v>106</v>
      </c>
      <c r="G2145">
        <v>9</v>
      </c>
      <c r="H2145" t="s">
        <v>345</v>
      </c>
      <c r="I2145" t="s">
        <v>734</v>
      </c>
      <c r="J2145" t="s">
        <v>270</v>
      </c>
      <c r="K2145">
        <v>0</v>
      </c>
      <c r="L2145" s="52">
        <v>0</v>
      </c>
      <c r="N2145">
        <v>63</v>
      </c>
      <c r="O2145" s="52">
        <v>7.9649999737739563E-2</v>
      </c>
      <c r="Q2145">
        <v>648</v>
      </c>
      <c r="R2145" s="52">
        <v>6.0779999941587448E-2</v>
      </c>
    </row>
    <row r="2146" spans="1:19">
      <c r="A2146" t="s">
        <v>28</v>
      </c>
      <c r="B2146" t="s">
        <v>412</v>
      </c>
      <c r="C2146" t="s">
        <v>440</v>
      </c>
      <c r="D2146" t="s">
        <v>330</v>
      </c>
      <c r="E2146" t="s">
        <v>105</v>
      </c>
      <c r="F2146" t="s">
        <v>106</v>
      </c>
      <c r="G2146">
        <v>9</v>
      </c>
      <c r="H2146" t="s">
        <v>345</v>
      </c>
      <c r="I2146" t="s">
        <v>734</v>
      </c>
      <c r="J2146" t="s">
        <v>268</v>
      </c>
      <c r="K2146">
        <v>43</v>
      </c>
      <c r="L2146" s="52">
        <v>0.91488999128341675</v>
      </c>
      <c r="M2146" s="52">
        <v>0.91488999128341675</v>
      </c>
      <c r="N2146">
        <v>674</v>
      </c>
      <c r="O2146" s="52">
        <v>0.85209000110626221</v>
      </c>
      <c r="P2146" s="52">
        <v>0.925819993019104</v>
      </c>
      <c r="Q2146">
        <v>8913</v>
      </c>
      <c r="R2146" s="52">
        <v>0.83604001998901367</v>
      </c>
      <c r="S2146" s="52">
        <v>0.89013999700546265</v>
      </c>
    </row>
    <row r="2147" spans="1:19">
      <c r="A2147" t="s">
        <v>28</v>
      </c>
      <c r="B2147" t="s">
        <v>412</v>
      </c>
      <c r="C2147" t="s">
        <v>440</v>
      </c>
      <c r="D2147" t="s">
        <v>330</v>
      </c>
      <c r="E2147" t="s">
        <v>105</v>
      </c>
      <c r="F2147" t="s">
        <v>106</v>
      </c>
      <c r="G2147">
        <v>9</v>
      </c>
      <c r="H2147" t="s">
        <v>345</v>
      </c>
      <c r="I2147" t="s">
        <v>735</v>
      </c>
      <c r="J2147" t="s">
        <v>270</v>
      </c>
      <c r="K2147">
        <v>47</v>
      </c>
      <c r="L2147" s="52">
        <v>1</v>
      </c>
      <c r="N2147">
        <v>791</v>
      </c>
      <c r="O2147" s="52">
        <v>1</v>
      </c>
      <c r="Q2147">
        <v>10661</v>
      </c>
      <c r="R2147" s="52">
        <v>1</v>
      </c>
    </row>
    <row r="2148" spans="1:19">
      <c r="A2148" t="s">
        <v>28</v>
      </c>
      <c r="B2148" t="s">
        <v>412</v>
      </c>
      <c r="C2148" t="s">
        <v>440</v>
      </c>
      <c r="D2148" t="s">
        <v>330</v>
      </c>
      <c r="E2148" t="s">
        <v>105</v>
      </c>
      <c r="F2148" t="s">
        <v>106</v>
      </c>
      <c r="G2148">
        <v>9</v>
      </c>
      <c r="H2148" t="s">
        <v>345</v>
      </c>
      <c r="I2148" t="s">
        <v>319</v>
      </c>
      <c r="J2148" t="s">
        <v>324</v>
      </c>
      <c r="K2148">
        <v>12</v>
      </c>
      <c r="L2148" s="52">
        <v>0.25532001256942749</v>
      </c>
      <c r="N2148">
        <v>129</v>
      </c>
      <c r="O2148" s="52">
        <v>0.16308000683784479</v>
      </c>
      <c r="Q2148">
        <v>1418</v>
      </c>
      <c r="R2148" s="52">
        <v>0.13300999999046331</v>
      </c>
    </row>
    <row r="2149" spans="1:19">
      <c r="A2149" t="s">
        <v>28</v>
      </c>
      <c r="B2149" t="s">
        <v>412</v>
      </c>
      <c r="C2149" t="s">
        <v>440</v>
      </c>
      <c r="D2149" t="s">
        <v>330</v>
      </c>
      <c r="E2149" t="s">
        <v>105</v>
      </c>
      <c r="F2149" t="s">
        <v>106</v>
      </c>
      <c r="G2149">
        <v>9</v>
      </c>
      <c r="H2149" t="s">
        <v>345</v>
      </c>
      <c r="I2149" t="s">
        <v>319</v>
      </c>
      <c r="J2149" t="s">
        <v>320</v>
      </c>
      <c r="K2149">
        <v>2</v>
      </c>
      <c r="L2149" s="52">
        <v>4.2550001293420792E-2</v>
      </c>
      <c r="M2149" s="52">
        <v>5.714000016450882E-2</v>
      </c>
      <c r="N2149">
        <v>2</v>
      </c>
      <c r="O2149" s="52">
        <v>2.529999939724803E-3</v>
      </c>
      <c r="P2149" s="52">
        <v>3.0199999455362558E-3</v>
      </c>
      <c r="Q2149">
        <v>19</v>
      </c>
      <c r="R2149" s="52">
        <v>1.780000049620867E-3</v>
      </c>
      <c r="S2149" s="52">
        <v>2.0600000862032179E-3</v>
      </c>
    </row>
    <row r="2150" spans="1:19">
      <c r="A2150" t="s">
        <v>28</v>
      </c>
      <c r="B2150" t="s">
        <v>412</v>
      </c>
      <c r="C2150" t="s">
        <v>440</v>
      </c>
      <c r="D2150" t="s">
        <v>330</v>
      </c>
      <c r="E2150" t="s">
        <v>105</v>
      </c>
      <c r="F2150" t="s">
        <v>106</v>
      </c>
      <c r="G2150">
        <v>9</v>
      </c>
      <c r="H2150" t="s">
        <v>345</v>
      </c>
      <c r="I2150" t="s">
        <v>319</v>
      </c>
      <c r="J2150" t="s">
        <v>321</v>
      </c>
      <c r="K2150">
        <v>2</v>
      </c>
      <c r="L2150" s="52">
        <v>4.2550001293420792E-2</v>
      </c>
      <c r="M2150" s="52">
        <v>5.714000016450882E-2</v>
      </c>
      <c r="N2150">
        <v>28</v>
      </c>
      <c r="O2150" s="52">
        <v>3.5399999469518661E-2</v>
      </c>
      <c r="P2150" s="52">
        <v>4.2300000786781311E-2</v>
      </c>
      <c r="Q2150">
        <v>380</v>
      </c>
      <c r="R2150" s="52">
        <v>3.564000129699707E-2</v>
      </c>
      <c r="S2150" s="52">
        <v>4.1110001504421227E-2</v>
      </c>
    </row>
    <row r="2151" spans="1:19">
      <c r="A2151" t="s">
        <v>28</v>
      </c>
      <c r="B2151" t="s">
        <v>412</v>
      </c>
      <c r="C2151" t="s">
        <v>440</v>
      </c>
      <c r="D2151" t="s">
        <v>330</v>
      </c>
      <c r="E2151" t="s">
        <v>105</v>
      </c>
      <c r="F2151" t="s">
        <v>106</v>
      </c>
      <c r="G2151">
        <v>9</v>
      </c>
      <c r="H2151" t="s">
        <v>345</v>
      </c>
      <c r="I2151" t="s">
        <v>319</v>
      </c>
      <c r="J2151" t="s">
        <v>322</v>
      </c>
      <c r="K2151">
        <v>2</v>
      </c>
      <c r="L2151" s="52">
        <v>4.2550001293420792E-2</v>
      </c>
      <c r="M2151" s="52">
        <v>5.714000016450882E-2</v>
      </c>
      <c r="N2151">
        <v>79</v>
      </c>
      <c r="O2151" s="52">
        <v>9.9869996309280396E-2</v>
      </c>
      <c r="P2151" s="52">
        <v>0.1193400025367737</v>
      </c>
      <c r="Q2151">
        <v>1643</v>
      </c>
      <c r="R2151" s="52">
        <v>0.15410999953746801</v>
      </c>
      <c r="S2151" s="52">
        <v>0.17776000499725339</v>
      </c>
    </row>
    <row r="2152" spans="1:19">
      <c r="A2152" t="s">
        <v>28</v>
      </c>
      <c r="B2152" t="s">
        <v>412</v>
      </c>
      <c r="C2152" t="s">
        <v>440</v>
      </c>
      <c r="D2152" t="s">
        <v>330</v>
      </c>
      <c r="E2152" t="s">
        <v>105</v>
      </c>
      <c r="F2152" t="s">
        <v>106</v>
      </c>
      <c r="G2152">
        <v>9</v>
      </c>
      <c r="H2152" t="s">
        <v>345</v>
      </c>
      <c r="I2152" t="s">
        <v>319</v>
      </c>
      <c r="J2152" t="s">
        <v>323</v>
      </c>
      <c r="K2152">
        <v>6</v>
      </c>
      <c r="L2152" s="52">
        <v>0.12766000628471369</v>
      </c>
      <c r="M2152" s="52">
        <v>0.1714300066232681</v>
      </c>
      <c r="N2152">
        <v>64</v>
      </c>
      <c r="O2152" s="52">
        <v>8.0909997224807739E-2</v>
      </c>
      <c r="P2152" s="52">
        <v>9.6680000424385071E-2</v>
      </c>
      <c r="Q2152">
        <v>1319</v>
      </c>
      <c r="R2152" s="52">
        <v>0.1237199977040291</v>
      </c>
      <c r="S2152" s="52">
        <v>0.14270000159740451</v>
      </c>
    </row>
    <row r="2153" spans="1:19">
      <c r="A2153" t="s">
        <v>28</v>
      </c>
      <c r="B2153" t="s">
        <v>412</v>
      </c>
      <c r="C2153" t="s">
        <v>440</v>
      </c>
      <c r="D2153" t="s">
        <v>330</v>
      </c>
      <c r="E2153" t="s">
        <v>105</v>
      </c>
      <c r="F2153" t="s">
        <v>106</v>
      </c>
      <c r="G2153">
        <v>9</v>
      </c>
      <c r="H2153" t="s">
        <v>345</v>
      </c>
      <c r="I2153" t="s">
        <v>319</v>
      </c>
      <c r="J2153" t="s">
        <v>354</v>
      </c>
      <c r="K2153">
        <v>23</v>
      </c>
      <c r="L2153" s="52">
        <v>0.48936000466346741</v>
      </c>
      <c r="M2153" s="52">
        <v>0.65714001655578613</v>
      </c>
      <c r="N2153">
        <v>489</v>
      </c>
      <c r="O2153" s="52">
        <v>0.61820000410079956</v>
      </c>
      <c r="P2153" s="52">
        <v>0.7386699914932251</v>
      </c>
      <c r="Q2153">
        <v>5882</v>
      </c>
      <c r="R2153" s="52">
        <v>0.55172997713088989</v>
      </c>
      <c r="S2153" s="52">
        <v>0.63637000322341919</v>
      </c>
    </row>
    <row r="2154" spans="1:19">
      <c r="A2154" t="s">
        <v>28</v>
      </c>
      <c r="B2154" t="s">
        <v>412</v>
      </c>
      <c r="C2154" t="s">
        <v>440</v>
      </c>
      <c r="D2154" t="s">
        <v>330</v>
      </c>
      <c r="E2154" t="s">
        <v>105</v>
      </c>
      <c r="F2154" t="s">
        <v>106</v>
      </c>
      <c r="G2154">
        <v>9</v>
      </c>
      <c r="H2154" t="s">
        <v>345</v>
      </c>
      <c r="I2154" t="s">
        <v>360</v>
      </c>
      <c r="J2154" t="s">
        <v>361</v>
      </c>
      <c r="K2154">
        <v>12</v>
      </c>
      <c r="L2154" s="52">
        <v>0.25532001256942749</v>
      </c>
      <c r="N2154">
        <v>129</v>
      </c>
      <c r="O2154" s="52">
        <v>0.16308000683784479</v>
      </c>
      <c r="Q2154">
        <v>1418</v>
      </c>
      <c r="R2154" s="52">
        <v>0.13300999999046331</v>
      </c>
    </row>
    <row r="2155" spans="1:19">
      <c r="A2155" t="s">
        <v>28</v>
      </c>
      <c r="B2155" t="s">
        <v>412</v>
      </c>
      <c r="C2155" t="s">
        <v>440</v>
      </c>
      <c r="D2155" t="s">
        <v>330</v>
      </c>
      <c r="E2155" t="s">
        <v>105</v>
      </c>
      <c r="F2155" t="s">
        <v>106</v>
      </c>
      <c r="G2155">
        <v>9</v>
      </c>
      <c r="H2155" t="s">
        <v>345</v>
      </c>
      <c r="I2155" t="s">
        <v>360</v>
      </c>
      <c r="J2155" t="s">
        <v>362</v>
      </c>
      <c r="K2155">
        <v>13</v>
      </c>
      <c r="L2155" s="52">
        <v>0.27660000324249268</v>
      </c>
      <c r="M2155" s="52">
        <v>0.37143000960350042</v>
      </c>
      <c r="N2155">
        <v>174</v>
      </c>
      <c r="O2155" s="52">
        <v>0.21997000277042389</v>
      </c>
      <c r="P2155" s="52">
        <v>0.26284000277519232</v>
      </c>
      <c r="Q2155">
        <v>3361</v>
      </c>
      <c r="R2155" s="52">
        <v>0.31525999307632452</v>
      </c>
      <c r="S2155" s="52">
        <v>0.36362999677658081</v>
      </c>
    </row>
    <row r="2156" spans="1:19">
      <c r="A2156" t="s">
        <v>28</v>
      </c>
      <c r="B2156" t="s">
        <v>412</v>
      </c>
      <c r="C2156" t="s">
        <v>440</v>
      </c>
      <c r="D2156" t="s">
        <v>330</v>
      </c>
      <c r="E2156" t="s">
        <v>105</v>
      </c>
      <c r="F2156" t="s">
        <v>106</v>
      </c>
      <c r="G2156">
        <v>9</v>
      </c>
      <c r="H2156" t="s">
        <v>345</v>
      </c>
      <c r="I2156" t="s">
        <v>360</v>
      </c>
      <c r="J2156" t="s">
        <v>354</v>
      </c>
      <c r="K2156">
        <v>22</v>
      </c>
      <c r="L2156" s="52">
        <v>0.4680899977684021</v>
      </c>
      <c r="M2156" s="52">
        <v>0.62857002019882202</v>
      </c>
      <c r="N2156">
        <v>488</v>
      </c>
      <c r="O2156" s="52">
        <v>0.61694002151489258</v>
      </c>
      <c r="P2156" s="52">
        <v>0.73716002702713013</v>
      </c>
      <c r="Q2156">
        <v>5882</v>
      </c>
      <c r="R2156" s="52">
        <v>0.55172997713088989</v>
      </c>
      <c r="S2156" s="52">
        <v>0.63637000322341919</v>
      </c>
    </row>
    <row r="2157" spans="1:19">
      <c r="A2157" t="s">
        <v>28</v>
      </c>
      <c r="B2157" t="s">
        <v>412</v>
      </c>
      <c r="C2157" t="s">
        <v>440</v>
      </c>
      <c r="D2157" t="s">
        <v>330</v>
      </c>
      <c r="E2157" t="s">
        <v>105</v>
      </c>
      <c r="F2157" t="s">
        <v>106</v>
      </c>
      <c r="G2157">
        <v>9</v>
      </c>
      <c r="H2157" t="s">
        <v>345</v>
      </c>
      <c r="I2157" t="s">
        <v>736</v>
      </c>
      <c r="J2157" t="s">
        <v>363</v>
      </c>
      <c r="K2157">
        <v>19</v>
      </c>
      <c r="L2157" s="52">
        <v>0.40426000952720642</v>
      </c>
      <c r="N2157">
        <v>295</v>
      </c>
      <c r="O2157" s="52">
        <v>0.3729499876499176</v>
      </c>
      <c r="Q2157">
        <v>4131</v>
      </c>
      <c r="R2157" s="52">
        <v>0.38749000430107122</v>
      </c>
    </row>
    <row r="2158" spans="1:19">
      <c r="A2158" t="s">
        <v>28</v>
      </c>
      <c r="B2158" t="s">
        <v>412</v>
      </c>
      <c r="C2158" t="s">
        <v>440</v>
      </c>
      <c r="D2158" t="s">
        <v>330</v>
      </c>
      <c r="E2158" t="s">
        <v>105</v>
      </c>
      <c r="F2158" t="s">
        <v>106</v>
      </c>
      <c r="G2158">
        <v>9</v>
      </c>
      <c r="H2158" t="s">
        <v>345</v>
      </c>
      <c r="I2158" t="s">
        <v>736</v>
      </c>
      <c r="J2158" t="s">
        <v>364</v>
      </c>
      <c r="K2158">
        <v>21</v>
      </c>
      <c r="L2158" s="52">
        <v>0.44681000709533691</v>
      </c>
      <c r="M2158" s="52">
        <v>0.75</v>
      </c>
      <c r="N2158">
        <v>303</v>
      </c>
      <c r="O2158" s="52">
        <v>0.38306000828742981</v>
      </c>
      <c r="P2158" s="52">
        <v>0.6108899712562561</v>
      </c>
      <c r="Q2158">
        <v>4189</v>
      </c>
      <c r="R2158" s="52">
        <v>0.39293000102043152</v>
      </c>
      <c r="S2158" s="52">
        <v>0.64149999618530273</v>
      </c>
    </row>
    <row r="2159" spans="1:19">
      <c r="A2159" t="s">
        <v>28</v>
      </c>
      <c r="B2159" t="s">
        <v>412</v>
      </c>
      <c r="C2159" t="s">
        <v>440</v>
      </c>
      <c r="D2159" t="s">
        <v>330</v>
      </c>
      <c r="E2159" t="s">
        <v>105</v>
      </c>
      <c r="F2159" t="s">
        <v>106</v>
      </c>
      <c r="G2159">
        <v>9</v>
      </c>
      <c r="H2159" t="s">
        <v>345</v>
      </c>
      <c r="I2159" t="s">
        <v>736</v>
      </c>
      <c r="J2159" t="s">
        <v>365</v>
      </c>
      <c r="K2159">
        <v>5</v>
      </c>
      <c r="L2159" s="52">
        <v>0.10638000071048739</v>
      </c>
      <c r="M2159" s="52">
        <v>0.17857000231742859</v>
      </c>
      <c r="N2159">
        <v>109</v>
      </c>
      <c r="O2159" s="52">
        <v>0.13779999315738681</v>
      </c>
      <c r="P2159" s="52">
        <v>0.21976000070571899</v>
      </c>
      <c r="Q2159">
        <v>1316</v>
      </c>
      <c r="R2159" s="52">
        <v>0.1234399974346161</v>
      </c>
      <c r="S2159" s="52">
        <v>0.20152999460697171</v>
      </c>
    </row>
    <row r="2160" spans="1:19">
      <c r="A2160" t="s">
        <v>28</v>
      </c>
      <c r="B2160" t="s">
        <v>412</v>
      </c>
      <c r="C2160" t="s">
        <v>440</v>
      </c>
      <c r="D2160" t="s">
        <v>330</v>
      </c>
      <c r="E2160" t="s">
        <v>105</v>
      </c>
      <c r="F2160" t="s">
        <v>106</v>
      </c>
      <c r="G2160">
        <v>9</v>
      </c>
      <c r="H2160" t="s">
        <v>345</v>
      </c>
      <c r="I2160" t="s">
        <v>736</v>
      </c>
      <c r="J2160" t="s">
        <v>366</v>
      </c>
      <c r="K2160">
        <v>2</v>
      </c>
      <c r="L2160" s="52">
        <v>4.2550001293420792E-2</v>
      </c>
      <c r="M2160" s="52">
        <v>7.1429997682571411E-2</v>
      </c>
      <c r="N2160">
        <v>46</v>
      </c>
      <c r="O2160" s="52">
        <v>5.8150000870227807E-2</v>
      </c>
      <c r="P2160" s="52">
        <v>9.2739999294281006E-2</v>
      </c>
      <c r="Q2160">
        <v>566</v>
      </c>
      <c r="R2160" s="52">
        <v>5.3089998662471771E-2</v>
      </c>
      <c r="S2160" s="52">
        <v>8.6680002510547638E-2</v>
      </c>
    </row>
    <row r="2161" spans="1:19">
      <c r="A2161" t="s">
        <v>28</v>
      </c>
      <c r="B2161" t="s">
        <v>412</v>
      </c>
      <c r="C2161" t="s">
        <v>440</v>
      </c>
      <c r="D2161" t="s">
        <v>330</v>
      </c>
      <c r="E2161" t="s">
        <v>105</v>
      </c>
      <c r="F2161" t="s">
        <v>106</v>
      </c>
      <c r="G2161">
        <v>9</v>
      </c>
      <c r="H2161" t="s">
        <v>345</v>
      </c>
      <c r="I2161" t="s">
        <v>736</v>
      </c>
      <c r="J2161" t="s">
        <v>367</v>
      </c>
      <c r="K2161">
        <v>0</v>
      </c>
      <c r="L2161" s="52">
        <v>0</v>
      </c>
      <c r="M2161" s="52">
        <v>0</v>
      </c>
      <c r="N2161">
        <v>27</v>
      </c>
      <c r="O2161" s="52">
        <v>3.4129999577999108E-2</v>
      </c>
      <c r="P2161" s="52">
        <v>5.4439999163150787E-2</v>
      </c>
      <c r="Q2161">
        <v>367</v>
      </c>
      <c r="R2161" s="52">
        <v>3.4419998526573181E-2</v>
      </c>
      <c r="S2161" s="52">
        <v>5.6200001388788223E-2</v>
      </c>
    </row>
    <row r="2162" spans="1:19">
      <c r="A2162" t="s">
        <v>28</v>
      </c>
      <c r="B2162" t="s">
        <v>412</v>
      </c>
      <c r="C2162" t="s">
        <v>440</v>
      </c>
      <c r="D2162" t="s">
        <v>330</v>
      </c>
      <c r="E2162" t="s">
        <v>105</v>
      </c>
      <c r="F2162" t="s">
        <v>106</v>
      </c>
      <c r="G2162">
        <v>9</v>
      </c>
      <c r="H2162" t="s">
        <v>345</v>
      </c>
      <c r="I2162" t="s">
        <v>736</v>
      </c>
      <c r="J2162" t="s">
        <v>368</v>
      </c>
      <c r="K2162">
        <v>0</v>
      </c>
      <c r="L2162" s="52">
        <v>0</v>
      </c>
      <c r="M2162" s="52">
        <v>0</v>
      </c>
      <c r="N2162">
        <v>11</v>
      </c>
      <c r="O2162" s="52">
        <v>1.391000021249056E-2</v>
      </c>
      <c r="P2162" s="52">
        <v>2.2180000320076939E-2</v>
      </c>
      <c r="Q2162">
        <v>92</v>
      </c>
      <c r="R2162" s="52">
        <v>8.6300000548362732E-3</v>
      </c>
      <c r="S2162" s="52">
        <v>1.4089999720454219E-2</v>
      </c>
    </row>
    <row r="2163" spans="1:19">
      <c r="A2163" t="s">
        <v>28</v>
      </c>
      <c r="B2163" t="s">
        <v>412</v>
      </c>
      <c r="C2163" t="s">
        <v>440</v>
      </c>
      <c r="D2163" t="s">
        <v>330</v>
      </c>
      <c r="E2163" t="s">
        <v>105</v>
      </c>
      <c r="F2163" t="s">
        <v>106</v>
      </c>
      <c r="G2163">
        <v>9</v>
      </c>
      <c r="H2163" t="s">
        <v>345</v>
      </c>
      <c r="I2163" t="s">
        <v>307</v>
      </c>
      <c r="J2163" t="s">
        <v>329</v>
      </c>
      <c r="K2163">
        <v>47</v>
      </c>
      <c r="L2163" s="52">
        <v>1</v>
      </c>
      <c r="N2163">
        <v>784</v>
      </c>
      <c r="O2163" s="52">
        <v>0.99115002155303955</v>
      </c>
      <c r="Q2163">
        <v>10555</v>
      </c>
      <c r="R2163" s="52">
        <v>0.99005997180938721</v>
      </c>
    </row>
    <row r="2164" spans="1:19">
      <c r="A2164" t="s">
        <v>28</v>
      </c>
      <c r="B2164" t="s">
        <v>412</v>
      </c>
      <c r="C2164" t="s">
        <v>440</v>
      </c>
      <c r="D2164" t="s">
        <v>330</v>
      </c>
      <c r="E2164" t="s">
        <v>105</v>
      </c>
      <c r="F2164" t="s">
        <v>106</v>
      </c>
      <c r="G2164">
        <v>9</v>
      </c>
      <c r="H2164" t="s">
        <v>345</v>
      </c>
      <c r="I2164" t="s">
        <v>307</v>
      </c>
      <c r="J2164" t="s">
        <v>309</v>
      </c>
      <c r="K2164">
        <v>0</v>
      </c>
      <c r="L2164" s="52">
        <v>0</v>
      </c>
      <c r="N2164">
        <v>7</v>
      </c>
      <c r="O2164" s="52">
        <v>8.8499998673796654E-3</v>
      </c>
      <c r="Q2164">
        <v>106</v>
      </c>
      <c r="R2164" s="52">
        <v>9.9400002509355545E-3</v>
      </c>
    </row>
    <row r="2165" spans="1:19">
      <c r="A2165" t="s">
        <v>28</v>
      </c>
      <c r="B2165" t="s">
        <v>412</v>
      </c>
      <c r="C2165" t="s">
        <v>440</v>
      </c>
      <c r="D2165" t="s">
        <v>330</v>
      </c>
      <c r="E2165" t="s">
        <v>105</v>
      </c>
      <c r="F2165" t="s">
        <v>106</v>
      </c>
      <c r="G2165">
        <v>9</v>
      </c>
      <c r="H2165" t="s">
        <v>345</v>
      </c>
      <c r="I2165" t="s">
        <v>737</v>
      </c>
      <c r="J2165" t="s">
        <v>310</v>
      </c>
      <c r="K2165">
        <v>5</v>
      </c>
      <c r="L2165" s="52">
        <v>0.10638000071048739</v>
      </c>
      <c r="N2165">
        <v>117</v>
      </c>
      <c r="O2165" s="52">
        <v>0.14790999889373779</v>
      </c>
      <c r="Q2165">
        <v>1888</v>
      </c>
      <c r="R2165" s="52">
        <v>0.17709000408649439</v>
      </c>
    </row>
    <row r="2166" spans="1:19">
      <c r="A2166" t="s">
        <v>28</v>
      </c>
      <c r="B2166" t="s">
        <v>412</v>
      </c>
      <c r="C2166" t="s">
        <v>440</v>
      </c>
      <c r="D2166" t="s">
        <v>330</v>
      </c>
      <c r="E2166" t="s">
        <v>105</v>
      </c>
      <c r="F2166" t="s">
        <v>106</v>
      </c>
      <c r="G2166">
        <v>9</v>
      </c>
      <c r="H2166" t="s">
        <v>345</v>
      </c>
      <c r="I2166" t="s">
        <v>737</v>
      </c>
      <c r="J2166" t="s">
        <v>16</v>
      </c>
      <c r="K2166">
        <v>13</v>
      </c>
      <c r="L2166" s="52">
        <v>0.27660000324249268</v>
      </c>
      <c r="N2166">
        <v>174</v>
      </c>
      <c r="O2166" s="52">
        <v>0.21997000277042389</v>
      </c>
      <c r="Q2166">
        <v>2164</v>
      </c>
      <c r="R2166" s="52">
        <v>0.2029799968004227</v>
      </c>
    </row>
    <row r="2167" spans="1:19">
      <c r="A2167" t="s">
        <v>28</v>
      </c>
      <c r="B2167" t="s">
        <v>412</v>
      </c>
      <c r="C2167" t="s">
        <v>440</v>
      </c>
      <c r="D2167" t="s">
        <v>330</v>
      </c>
      <c r="E2167" t="s">
        <v>105</v>
      </c>
      <c r="F2167" t="s">
        <v>106</v>
      </c>
      <c r="G2167">
        <v>9</v>
      </c>
      <c r="H2167" t="s">
        <v>345</v>
      </c>
      <c r="I2167" t="s">
        <v>737</v>
      </c>
      <c r="J2167" t="s">
        <v>17</v>
      </c>
      <c r="K2167">
        <v>8</v>
      </c>
      <c r="L2167" s="52">
        <v>0.17021000385284421</v>
      </c>
      <c r="N2167">
        <v>151</v>
      </c>
      <c r="O2167" s="52">
        <v>0.19089999794960019</v>
      </c>
      <c r="Q2167">
        <v>2220</v>
      </c>
      <c r="R2167" s="52">
        <v>0.20824000239372251</v>
      </c>
    </row>
    <row r="2168" spans="1:19">
      <c r="A2168" t="s">
        <v>28</v>
      </c>
      <c r="B2168" t="s">
        <v>412</v>
      </c>
      <c r="C2168" t="s">
        <v>440</v>
      </c>
      <c r="D2168" t="s">
        <v>330</v>
      </c>
      <c r="E2168" t="s">
        <v>105</v>
      </c>
      <c r="F2168" t="s">
        <v>106</v>
      </c>
      <c r="G2168">
        <v>9</v>
      </c>
      <c r="H2168" t="s">
        <v>345</v>
      </c>
      <c r="I2168" t="s">
        <v>737</v>
      </c>
      <c r="J2168" t="s">
        <v>18</v>
      </c>
      <c r="K2168">
        <v>16</v>
      </c>
      <c r="L2168" s="52">
        <v>0.34042999148368841</v>
      </c>
      <c r="N2168">
        <v>183</v>
      </c>
      <c r="O2168" s="52">
        <v>0.23135000467300421</v>
      </c>
      <c r="Q2168">
        <v>2174</v>
      </c>
      <c r="R2168" s="52">
        <v>0.20392000675201419</v>
      </c>
    </row>
    <row r="2169" spans="1:19">
      <c r="A2169" t="s">
        <v>28</v>
      </c>
      <c r="B2169" t="s">
        <v>412</v>
      </c>
      <c r="C2169" t="s">
        <v>440</v>
      </c>
      <c r="D2169" t="s">
        <v>330</v>
      </c>
      <c r="E2169" t="s">
        <v>105</v>
      </c>
      <c r="F2169" t="s">
        <v>106</v>
      </c>
      <c r="G2169">
        <v>9</v>
      </c>
      <c r="H2169" t="s">
        <v>345</v>
      </c>
      <c r="I2169" t="s">
        <v>737</v>
      </c>
      <c r="J2169" t="s">
        <v>311</v>
      </c>
      <c r="K2169">
        <v>5</v>
      </c>
      <c r="L2169" s="52">
        <v>0.10638000071048739</v>
      </c>
      <c r="N2169">
        <v>166</v>
      </c>
      <c r="O2169" s="52">
        <v>0.2098599970340729</v>
      </c>
      <c r="Q2169">
        <v>2215</v>
      </c>
      <c r="R2169" s="52">
        <v>0.20777000486850741</v>
      </c>
    </row>
    <row r="2170" spans="1:19">
      <c r="A2170" t="s">
        <v>28</v>
      </c>
      <c r="B2170" t="s">
        <v>412</v>
      </c>
      <c r="C2170" t="s">
        <v>440</v>
      </c>
      <c r="D2170" t="s">
        <v>330</v>
      </c>
      <c r="E2170" t="s">
        <v>105</v>
      </c>
      <c r="F2170" t="s">
        <v>106</v>
      </c>
      <c r="G2170">
        <v>9</v>
      </c>
      <c r="H2170" t="s">
        <v>345</v>
      </c>
      <c r="I2170" t="s">
        <v>312</v>
      </c>
      <c r="J2170" t="s">
        <v>313</v>
      </c>
      <c r="K2170">
        <v>26</v>
      </c>
      <c r="L2170" s="52">
        <v>0.55318999290466309</v>
      </c>
      <c r="M2170" s="52">
        <v>0.56521999835968018</v>
      </c>
      <c r="N2170">
        <v>458</v>
      </c>
      <c r="O2170" s="52">
        <v>0.579010009765625</v>
      </c>
      <c r="P2170" s="52">
        <v>0.59947997331619263</v>
      </c>
      <c r="Q2170">
        <v>6420</v>
      </c>
      <c r="R2170" s="52">
        <v>0.60219001770019531</v>
      </c>
      <c r="S2170" s="52">
        <v>0.61465001106262207</v>
      </c>
    </row>
    <row r="2171" spans="1:19">
      <c r="A2171" t="s">
        <v>28</v>
      </c>
      <c r="B2171" t="s">
        <v>412</v>
      </c>
      <c r="C2171" t="s">
        <v>440</v>
      </c>
      <c r="D2171" t="s">
        <v>330</v>
      </c>
      <c r="E2171" t="s">
        <v>105</v>
      </c>
      <c r="F2171" t="s">
        <v>106</v>
      </c>
      <c r="G2171">
        <v>9</v>
      </c>
      <c r="H2171" t="s">
        <v>345</v>
      </c>
      <c r="I2171" t="s">
        <v>312</v>
      </c>
      <c r="J2171" t="s">
        <v>314</v>
      </c>
      <c r="K2171">
        <v>8</v>
      </c>
      <c r="L2171" s="52">
        <v>0.17021000385284421</v>
      </c>
      <c r="M2171" s="52">
        <v>0.17391000688076019</v>
      </c>
      <c r="N2171">
        <v>113</v>
      </c>
      <c r="O2171" s="52">
        <v>0.14285999536514279</v>
      </c>
      <c r="P2171" s="52">
        <v>0.14790999889373779</v>
      </c>
      <c r="Q2171">
        <v>1473</v>
      </c>
      <c r="R2171" s="52">
        <v>0.13817000389099121</v>
      </c>
      <c r="S2171" s="52">
        <v>0.14101999998092651</v>
      </c>
    </row>
    <row r="2172" spans="1:19">
      <c r="A2172" t="s">
        <v>28</v>
      </c>
      <c r="B2172" t="s">
        <v>412</v>
      </c>
      <c r="C2172" t="s">
        <v>440</v>
      </c>
      <c r="D2172" t="s">
        <v>330</v>
      </c>
      <c r="E2172" t="s">
        <v>105</v>
      </c>
      <c r="F2172" t="s">
        <v>106</v>
      </c>
      <c r="G2172">
        <v>9</v>
      </c>
      <c r="H2172" t="s">
        <v>345</v>
      </c>
      <c r="I2172" t="s">
        <v>312</v>
      </c>
      <c r="J2172" t="s">
        <v>315</v>
      </c>
      <c r="K2172">
        <v>5</v>
      </c>
      <c r="L2172" s="52">
        <v>0.10638000071048739</v>
      </c>
      <c r="M2172" s="52">
        <v>0.10869999974966051</v>
      </c>
      <c r="N2172">
        <v>94</v>
      </c>
      <c r="O2172" s="52">
        <v>0.11884000152349471</v>
      </c>
      <c r="P2172" s="52">
        <v>0.123039998114109</v>
      </c>
      <c r="Q2172">
        <v>1374</v>
      </c>
      <c r="R2172" s="52">
        <v>0.12887999415397641</v>
      </c>
      <c r="S2172" s="52">
        <v>0.13154999911785131</v>
      </c>
    </row>
    <row r="2173" spans="1:19">
      <c r="A2173" t="s">
        <v>28</v>
      </c>
      <c r="B2173" t="s">
        <v>412</v>
      </c>
      <c r="C2173" t="s">
        <v>440</v>
      </c>
      <c r="D2173" t="s">
        <v>330</v>
      </c>
      <c r="E2173" t="s">
        <v>105</v>
      </c>
      <c r="F2173" t="s">
        <v>106</v>
      </c>
      <c r="G2173">
        <v>9</v>
      </c>
      <c r="H2173" t="s">
        <v>345</v>
      </c>
      <c r="I2173" t="s">
        <v>312</v>
      </c>
      <c r="J2173" t="s">
        <v>373</v>
      </c>
      <c r="K2173">
        <v>1</v>
      </c>
      <c r="L2173" s="52">
        <v>2.1279999986290932E-2</v>
      </c>
      <c r="N2173">
        <v>27</v>
      </c>
      <c r="O2173" s="52">
        <v>3.4129999577999108E-2</v>
      </c>
      <c r="Q2173">
        <v>216</v>
      </c>
      <c r="R2173" s="52">
        <v>2.0260000601410869E-2</v>
      </c>
    </row>
    <row r="2174" spans="1:19">
      <c r="A2174" t="s">
        <v>28</v>
      </c>
      <c r="B2174" t="s">
        <v>412</v>
      </c>
      <c r="C2174" t="s">
        <v>440</v>
      </c>
      <c r="D2174" t="s">
        <v>330</v>
      </c>
      <c r="E2174" t="s">
        <v>105</v>
      </c>
      <c r="F2174" t="s">
        <v>106</v>
      </c>
      <c r="G2174">
        <v>9</v>
      </c>
      <c r="H2174" t="s">
        <v>345</v>
      </c>
      <c r="I2174" t="s">
        <v>312</v>
      </c>
      <c r="J2174" t="s">
        <v>316</v>
      </c>
      <c r="K2174">
        <v>7</v>
      </c>
      <c r="L2174" s="52">
        <v>0.1489399969577789</v>
      </c>
      <c r="M2174" s="52">
        <v>0.15217000246047971</v>
      </c>
      <c r="N2174">
        <v>99</v>
      </c>
      <c r="O2174" s="52">
        <v>0.12515999376773829</v>
      </c>
      <c r="P2174" s="52">
        <v>0.12958000600337979</v>
      </c>
      <c r="Q2174">
        <v>1178</v>
      </c>
      <c r="R2174" s="52">
        <v>0.1105000004172325</v>
      </c>
      <c r="S2174" s="52">
        <v>0.1127799972891808</v>
      </c>
    </row>
    <row r="2175" spans="1:19">
      <c r="A2175" t="s">
        <v>28</v>
      </c>
      <c r="B2175" t="s">
        <v>412</v>
      </c>
      <c r="C2175" t="s">
        <v>440</v>
      </c>
      <c r="D2175" t="s">
        <v>330</v>
      </c>
      <c r="E2175" t="s">
        <v>107</v>
      </c>
      <c r="F2175" t="s">
        <v>108</v>
      </c>
      <c r="G2175">
        <v>15</v>
      </c>
      <c r="H2175" t="s">
        <v>344</v>
      </c>
      <c r="I2175" t="s">
        <v>326</v>
      </c>
      <c r="J2175" t="s">
        <v>289</v>
      </c>
      <c r="K2175">
        <v>2</v>
      </c>
      <c r="L2175" s="52">
        <v>1.460000034421682E-2</v>
      </c>
      <c r="N2175">
        <v>2</v>
      </c>
      <c r="O2175" s="52">
        <v>6.5600001253187656E-3</v>
      </c>
      <c r="Q2175">
        <v>78</v>
      </c>
      <c r="R2175" s="52">
        <v>7.3199998587369919E-3</v>
      </c>
    </row>
    <row r="2176" spans="1:19">
      <c r="A2176" t="s">
        <v>28</v>
      </c>
      <c r="B2176" t="s">
        <v>412</v>
      </c>
      <c r="C2176" t="s">
        <v>440</v>
      </c>
      <c r="D2176" t="s">
        <v>330</v>
      </c>
      <c r="E2176" t="s">
        <v>107</v>
      </c>
      <c r="F2176" t="s">
        <v>108</v>
      </c>
      <c r="G2176">
        <v>15</v>
      </c>
      <c r="H2176" t="s">
        <v>344</v>
      </c>
      <c r="I2176" t="s">
        <v>326</v>
      </c>
      <c r="J2176" t="s">
        <v>290</v>
      </c>
      <c r="K2176">
        <v>9</v>
      </c>
      <c r="L2176" s="52">
        <v>6.5690003335475922E-2</v>
      </c>
      <c r="N2176">
        <v>23</v>
      </c>
      <c r="O2176" s="52">
        <v>7.541000097990036E-2</v>
      </c>
      <c r="Q2176">
        <v>542</v>
      </c>
      <c r="R2176" s="52">
        <v>5.0840001553297043E-2</v>
      </c>
    </row>
    <row r="2177" spans="1:19">
      <c r="A2177" t="s">
        <v>28</v>
      </c>
      <c r="B2177" t="s">
        <v>412</v>
      </c>
      <c r="C2177" t="s">
        <v>440</v>
      </c>
      <c r="D2177" t="s">
        <v>330</v>
      </c>
      <c r="E2177" t="s">
        <v>107</v>
      </c>
      <c r="F2177" t="s">
        <v>108</v>
      </c>
      <c r="G2177">
        <v>15</v>
      </c>
      <c r="H2177" t="s">
        <v>344</v>
      </c>
      <c r="I2177" t="s">
        <v>326</v>
      </c>
      <c r="J2177" t="s">
        <v>291</v>
      </c>
      <c r="K2177">
        <v>18</v>
      </c>
      <c r="L2177" s="52">
        <v>0.13139000535011289</v>
      </c>
      <c r="N2177">
        <v>48</v>
      </c>
      <c r="O2177" s="52">
        <v>0.15737999975681299</v>
      </c>
      <c r="Q2177">
        <v>1332</v>
      </c>
      <c r="R2177" s="52">
        <v>0.124940000474453</v>
      </c>
    </row>
    <row r="2178" spans="1:19">
      <c r="A2178" t="s">
        <v>28</v>
      </c>
      <c r="B2178" t="s">
        <v>412</v>
      </c>
      <c r="C2178" t="s">
        <v>440</v>
      </c>
      <c r="D2178" t="s">
        <v>330</v>
      </c>
      <c r="E2178" t="s">
        <v>107</v>
      </c>
      <c r="F2178" t="s">
        <v>108</v>
      </c>
      <c r="G2178">
        <v>15</v>
      </c>
      <c r="H2178" t="s">
        <v>344</v>
      </c>
      <c r="I2178" t="s">
        <v>326</v>
      </c>
      <c r="J2178" t="s">
        <v>292</v>
      </c>
      <c r="K2178">
        <v>35</v>
      </c>
      <c r="L2178" s="52">
        <v>0.25547000765800482</v>
      </c>
      <c r="N2178">
        <v>74</v>
      </c>
      <c r="O2178" s="52">
        <v>0.2426200062036514</v>
      </c>
      <c r="Q2178">
        <v>2022</v>
      </c>
      <c r="R2178" s="52">
        <v>0.18965999782085419</v>
      </c>
    </row>
    <row r="2179" spans="1:19">
      <c r="A2179" t="s">
        <v>28</v>
      </c>
      <c r="B2179" t="s">
        <v>412</v>
      </c>
      <c r="C2179" t="s">
        <v>440</v>
      </c>
      <c r="D2179" t="s">
        <v>330</v>
      </c>
      <c r="E2179" t="s">
        <v>107</v>
      </c>
      <c r="F2179" t="s">
        <v>108</v>
      </c>
      <c r="G2179">
        <v>15</v>
      </c>
      <c r="H2179" t="s">
        <v>344</v>
      </c>
      <c r="I2179" t="s">
        <v>326</v>
      </c>
      <c r="J2179" t="s">
        <v>293</v>
      </c>
      <c r="K2179">
        <v>31</v>
      </c>
      <c r="L2179" s="52">
        <v>0.22628000378608701</v>
      </c>
      <c r="N2179">
        <v>58</v>
      </c>
      <c r="O2179" s="52">
        <v>0.19016000628471369</v>
      </c>
      <c r="Q2179">
        <v>1958</v>
      </c>
      <c r="R2179" s="52">
        <v>0.18366000056266779</v>
      </c>
    </row>
    <row r="2180" spans="1:19">
      <c r="A2180" t="s">
        <v>28</v>
      </c>
      <c r="B2180" t="s">
        <v>412</v>
      </c>
      <c r="C2180" t="s">
        <v>440</v>
      </c>
      <c r="D2180" t="s">
        <v>330</v>
      </c>
      <c r="E2180" t="s">
        <v>107</v>
      </c>
      <c r="F2180" t="s">
        <v>108</v>
      </c>
      <c r="G2180">
        <v>15</v>
      </c>
      <c r="H2180" t="s">
        <v>344</v>
      </c>
      <c r="I2180" t="s">
        <v>326</v>
      </c>
      <c r="J2180" t="s">
        <v>294</v>
      </c>
      <c r="K2180">
        <v>23</v>
      </c>
      <c r="L2180" s="52">
        <v>0.16787999868392939</v>
      </c>
      <c r="N2180">
        <v>53</v>
      </c>
      <c r="O2180" s="52">
        <v>0.1737699955701828</v>
      </c>
      <c r="Q2180">
        <v>2528</v>
      </c>
      <c r="R2180" s="52">
        <v>0.2371300011873245</v>
      </c>
    </row>
    <row r="2181" spans="1:19">
      <c r="A2181" t="s">
        <v>28</v>
      </c>
      <c r="B2181" t="s">
        <v>412</v>
      </c>
      <c r="C2181" t="s">
        <v>440</v>
      </c>
      <c r="D2181" t="s">
        <v>330</v>
      </c>
      <c r="E2181" t="s">
        <v>107</v>
      </c>
      <c r="F2181" t="s">
        <v>108</v>
      </c>
      <c r="G2181">
        <v>15</v>
      </c>
      <c r="H2181" t="s">
        <v>344</v>
      </c>
      <c r="I2181" t="s">
        <v>326</v>
      </c>
      <c r="J2181" t="s">
        <v>295</v>
      </c>
      <c r="K2181">
        <v>19</v>
      </c>
      <c r="L2181" s="52">
        <v>0.13868999481201169</v>
      </c>
      <c r="N2181">
        <v>47</v>
      </c>
      <c r="O2181" s="52">
        <v>0.15410000085830691</v>
      </c>
      <c r="Q2181">
        <v>2201</v>
      </c>
      <c r="R2181" s="52">
        <v>0.20645000040531161</v>
      </c>
    </row>
    <row r="2182" spans="1:19">
      <c r="A2182" t="s">
        <v>28</v>
      </c>
      <c r="B2182" t="s">
        <v>412</v>
      </c>
      <c r="C2182" t="s">
        <v>440</v>
      </c>
      <c r="D2182" t="s">
        <v>330</v>
      </c>
      <c r="E2182" t="s">
        <v>107</v>
      </c>
      <c r="F2182" t="s">
        <v>108</v>
      </c>
      <c r="G2182">
        <v>15</v>
      </c>
      <c r="H2182" t="s">
        <v>344</v>
      </c>
      <c r="I2182" t="s">
        <v>359</v>
      </c>
      <c r="J2182" t="s">
        <v>14</v>
      </c>
      <c r="K2182">
        <v>98</v>
      </c>
      <c r="L2182" s="52">
        <v>0.71533000469207764</v>
      </c>
      <c r="M2182" s="52">
        <v>0.73684000968933105</v>
      </c>
      <c r="N2182">
        <v>216</v>
      </c>
      <c r="O2182" s="52">
        <v>0.70819997787475586</v>
      </c>
      <c r="P2182" s="52">
        <v>0.73469001054763794</v>
      </c>
      <c r="Q2182">
        <v>7648</v>
      </c>
      <c r="R2182" s="52">
        <v>0.71737998723983765</v>
      </c>
      <c r="S2182" s="52">
        <v>0.73221999406814575</v>
      </c>
    </row>
    <row r="2183" spans="1:19">
      <c r="A2183" t="s">
        <v>28</v>
      </c>
      <c r="B2183" t="s">
        <v>412</v>
      </c>
      <c r="C2183" t="s">
        <v>440</v>
      </c>
      <c r="D2183" t="s">
        <v>330</v>
      </c>
      <c r="E2183" t="s">
        <v>107</v>
      </c>
      <c r="F2183" t="s">
        <v>108</v>
      </c>
      <c r="G2183">
        <v>15</v>
      </c>
      <c r="H2183" t="s">
        <v>344</v>
      </c>
      <c r="I2183" t="s">
        <v>359</v>
      </c>
      <c r="J2183" t="s">
        <v>15</v>
      </c>
      <c r="K2183">
        <v>16</v>
      </c>
      <c r="L2183" s="52">
        <v>0.11678999662399291</v>
      </c>
      <c r="M2183" s="52">
        <v>0.12030000239610671</v>
      </c>
      <c r="N2183">
        <v>41</v>
      </c>
      <c r="O2183" s="52">
        <v>0.134430006146431</v>
      </c>
      <c r="P2183" s="52">
        <v>0.1394599974155426</v>
      </c>
      <c r="Q2183">
        <v>1582</v>
      </c>
      <c r="R2183" s="52">
        <v>0.14838999509811401</v>
      </c>
      <c r="S2183" s="52">
        <v>0.1514600068330765</v>
      </c>
    </row>
    <row r="2184" spans="1:19">
      <c r="A2184" t="s">
        <v>28</v>
      </c>
      <c r="B2184" t="s">
        <v>412</v>
      </c>
      <c r="C2184" t="s">
        <v>440</v>
      </c>
      <c r="D2184" t="s">
        <v>330</v>
      </c>
      <c r="E2184" t="s">
        <v>107</v>
      </c>
      <c r="F2184" t="s">
        <v>108</v>
      </c>
      <c r="G2184">
        <v>15</v>
      </c>
      <c r="H2184" t="s">
        <v>344</v>
      </c>
      <c r="I2184" t="s">
        <v>359</v>
      </c>
      <c r="J2184" t="s">
        <v>317</v>
      </c>
      <c r="K2184">
        <v>19</v>
      </c>
      <c r="L2184" s="52">
        <v>0.13868999481201169</v>
      </c>
      <c r="M2184" s="52">
        <v>0.14285999536514279</v>
      </c>
      <c r="N2184">
        <v>37</v>
      </c>
      <c r="O2184" s="52">
        <v>0.1213100031018257</v>
      </c>
      <c r="P2184" s="52">
        <v>0.12585000693798071</v>
      </c>
      <c r="Q2184">
        <v>1215</v>
      </c>
      <c r="R2184" s="52">
        <v>0.1139699965715408</v>
      </c>
      <c r="S2184" s="52">
        <v>0.1163199990987778</v>
      </c>
    </row>
    <row r="2185" spans="1:19">
      <c r="A2185" t="s">
        <v>28</v>
      </c>
      <c r="B2185" t="s">
        <v>412</v>
      </c>
      <c r="C2185" t="s">
        <v>440</v>
      </c>
      <c r="D2185" t="s">
        <v>330</v>
      </c>
      <c r="E2185" t="s">
        <v>107</v>
      </c>
      <c r="F2185" t="s">
        <v>108</v>
      </c>
      <c r="G2185">
        <v>15</v>
      </c>
      <c r="H2185" t="s">
        <v>344</v>
      </c>
      <c r="I2185" t="s">
        <v>359</v>
      </c>
      <c r="J2185" t="s">
        <v>270</v>
      </c>
      <c r="K2185">
        <v>4</v>
      </c>
      <c r="L2185" s="52">
        <v>2.9200000688433651E-2</v>
      </c>
      <c r="N2185">
        <v>11</v>
      </c>
      <c r="O2185" s="52">
        <v>3.6070000380277627E-2</v>
      </c>
      <c r="Q2185">
        <v>216</v>
      </c>
      <c r="R2185" s="52">
        <v>2.0260000601410869E-2</v>
      </c>
    </row>
    <row r="2186" spans="1:19">
      <c r="A2186" t="s">
        <v>28</v>
      </c>
      <c r="B2186" t="s">
        <v>412</v>
      </c>
      <c r="C2186" t="s">
        <v>440</v>
      </c>
      <c r="D2186" t="s">
        <v>330</v>
      </c>
      <c r="E2186" t="s">
        <v>107</v>
      </c>
      <c r="F2186" t="s">
        <v>108</v>
      </c>
      <c r="G2186">
        <v>15</v>
      </c>
      <c r="H2186" t="s">
        <v>344</v>
      </c>
      <c r="I2186" t="s">
        <v>325</v>
      </c>
      <c r="J2186" t="s">
        <v>302</v>
      </c>
      <c r="K2186">
        <v>45</v>
      </c>
      <c r="L2186" s="52">
        <v>0.32846999168396002</v>
      </c>
      <c r="N2186">
        <v>83</v>
      </c>
      <c r="O2186" s="52">
        <v>0.27213001251220698</v>
      </c>
      <c r="Q2186">
        <v>3494</v>
      </c>
      <c r="R2186" s="52">
        <v>0.32774001359939581</v>
      </c>
    </row>
    <row r="2187" spans="1:19">
      <c r="A2187" t="s">
        <v>28</v>
      </c>
      <c r="B2187" t="s">
        <v>412</v>
      </c>
      <c r="C2187" t="s">
        <v>440</v>
      </c>
      <c r="D2187" t="s">
        <v>330</v>
      </c>
      <c r="E2187" t="s">
        <v>107</v>
      </c>
      <c r="F2187" t="s">
        <v>108</v>
      </c>
      <c r="G2187">
        <v>15</v>
      </c>
      <c r="H2187" t="s">
        <v>344</v>
      </c>
      <c r="I2187" t="s">
        <v>325</v>
      </c>
      <c r="J2187" t="s">
        <v>303</v>
      </c>
      <c r="K2187">
        <v>46</v>
      </c>
      <c r="L2187" s="52">
        <v>0.33577001094818121</v>
      </c>
      <c r="N2187">
        <v>102</v>
      </c>
      <c r="O2187" s="52">
        <v>0.33443000912666321</v>
      </c>
      <c r="Q2187">
        <v>3387</v>
      </c>
      <c r="R2187" s="52">
        <v>0.31769999861717219</v>
      </c>
    </row>
    <row r="2188" spans="1:19">
      <c r="A2188" t="s">
        <v>28</v>
      </c>
      <c r="B2188" t="s">
        <v>412</v>
      </c>
      <c r="C2188" t="s">
        <v>440</v>
      </c>
      <c r="D2188" t="s">
        <v>330</v>
      </c>
      <c r="E2188" t="s">
        <v>107</v>
      </c>
      <c r="F2188" t="s">
        <v>108</v>
      </c>
      <c r="G2188">
        <v>15</v>
      </c>
      <c r="H2188" t="s">
        <v>344</v>
      </c>
      <c r="I2188" t="s">
        <v>325</v>
      </c>
      <c r="J2188" t="s">
        <v>304</v>
      </c>
      <c r="K2188">
        <v>46</v>
      </c>
      <c r="L2188" s="52">
        <v>0.33577001094818121</v>
      </c>
      <c r="N2188">
        <v>120</v>
      </c>
      <c r="O2188" s="52">
        <v>0.39344000816345209</v>
      </c>
      <c r="Q2188">
        <v>3780</v>
      </c>
      <c r="R2188" s="52">
        <v>0.35455998778343201</v>
      </c>
    </row>
    <row r="2189" spans="1:19">
      <c r="A2189" t="s">
        <v>28</v>
      </c>
      <c r="B2189" t="s">
        <v>412</v>
      </c>
      <c r="C2189" t="s">
        <v>440</v>
      </c>
      <c r="D2189" t="s">
        <v>330</v>
      </c>
      <c r="E2189" t="s">
        <v>107</v>
      </c>
      <c r="F2189" t="s">
        <v>108</v>
      </c>
      <c r="G2189">
        <v>15</v>
      </c>
      <c r="H2189" t="s">
        <v>344</v>
      </c>
      <c r="I2189" t="s">
        <v>349</v>
      </c>
      <c r="J2189" t="s">
        <v>350</v>
      </c>
      <c r="K2189">
        <v>15</v>
      </c>
      <c r="L2189" s="52">
        <v>0.10948999971151351</v>
      </c>
      <c r="M2189" s="52">
        <v>0.15151999890804291</v>
      </c>
      <c r="N2189">
        <v>26</v>
      </c>
      <c r="O2189" s="52">
        <v>8.5249997675418854E-2</v>
      </c>
      <c r="P2189" s="52">
        <v>0.10441999882459641</v>
      </c>
      <c r="Q2189">
        <v>745</v>
      </c>
      <c r="R2189" s="52">
        <v>6.9880001246929169E-2</v>
      </c>
      <c r="S2189" s="52">
        <v>8.060000091791153E-2</v>
      </c>
    </row>
    <row r="2190" spans="1:19">
      <c r="A2190" t="s">
        <v>28</v>
      </c>
      <c r="B2190" t="s">
        <v>412</v>
      </c>
      <c r="C2190" t="s">
        <v>440</v>
      </c>
      <c r="D2190" t="s">
        <v>330</v>
      </c>
      <c r="E2190" t="s">
        <v>107</v>
      </c>
      <c r="F2190" t="s">
        <v>108</v>
      </c>
      <c r="G2190">
        <v>15</v>
      </c>
      <c r="H2190" t="s">
        <v>344</v>
      </c>
      <c r="I2190" t="s">
        <v>349</v>
      </c>
      <c r="J2190" t="s">
        <v>351</v>
      </c>
      <c r="K2190">
        <v>53</v>
      </c>
      <c r="L2190" s="52">
        <v>0.38686001300811768</v>
      </c>
      <c r="M2190" s="52">
        <v>0.53535002470016479</v>
      </c>
      <c r="N2190">
        <v>171</v>
      </c>
      <c r="O2190" s="52">
        <v>0.56066000461578369</v>
      </c>
      <c r="P2190" s="52">
        <v>0.68674999475479126</v>
      </c>
      <c r="Q2190">
        <v>5882</v>
      </c>
      <c r="R2190" s="52">
        <v>0.55172997713088989</v>
      </c>
      <c r="S2190" s="52">
        <v>0.63637000322341919</v>
      </c>
    </row>
    <row r="2191" spans="1:19">
      <c r="A2191" t="s">
        <v>28</v>
      </c>
      <c r="B2191" t="s">
        <v>412</v>
      </c>
      <c r="C2191" t="s">
        <v>440</v>
      </c>
      <c r="D2191" t="s">
        <v>330</v>
      </c>
      <c r="E2191" t="s">
        <v>107</v>
      </c>
      <c r="F2191" t="s">
        <v>108</v>
      </c>
      <c r="G2191">
        <v>15</v>
      </c>
      <c r="H2191" t="s">
        <v>344</v>
      </c>
      <c r="I2191" t="s">
        <v>349</v>
      </c>
      <c r="J2191" t="s">
        <v>352</v>
      </c>
      <c r="K2191">
        <v>0</v>
      </c>
      <c r="L2191" s="52">
        <v>0</v>
      </c>
      <c r="M2191" s="52">
        <v>0</v>
      </c>
      <c r="N2191">
        <v>0</v>
      </c>
      <c r="O2191" s="52">
        <v>0</v>
      </c>
      <c r="P2191" s="52">
        <v>0</v>
      </c>
      <c r="Q2191">
        <v>19</v>
      </c>
      <c r="R2191" s="52">
        <v>1.780000049620867E-3</v>
      </c>
      <c r="S2191" s="52">
        <v>2.0600000862032179E-3</v>
      </c>
    </row>
    <row r="2192" spans="1:19">
      <c r="A2192" t="s">
        <v>28</v>
      </c>
      <c r="B2192" t="s">
        <v>412</v>
      </c>
      <c r="C2192" t="s">
        <v>440</v>
      </c>
      <c r="D2192" t="s">
        <v>330</v>
      </c>
      <c r="E2192" t="s">
        <v>107</v>
      </c>
      <c r="F2192" t="s">
        <v>108</v>
      </c>
      <c r="G2192">
        <v>15</v>
      </c>
      <c r="H2192" t="s">
        <v>344</v>
      </c>
      <c r="I2192" t="s">
        <v>349</v>
      </c>
      <c r="J2192" t="s">
        <v>353</v>
      </c>
      <c r="K2192">
        <v>31</v>
      </c>
      <c r="L2192" s="52">
        <v>0.22628000378608701</v>
      </c>
      <c r="M2192" s="52">
        <v>0.31312999129295349</v>
      </c>
      <c r="N2192">
        <v>52</v>
      </c>
      <c r="O2192" s="52">
        <v>0.17048999667167661</v>
      </c>
      <c r="P2192" s="52">
        <v>0.20883999764919281</v>
      </c>
      <c r="Q2192">
        <v>2597</v>
      </c>
      <c r="R2192" s="52">
        <v>0.24359999597072601</v>
      </c>
      <c r="S2192" s="52">
        <v>0.2809700071811676</v>
      </c>
    </row>
    <row r="2193" spans="1:19">
      <c r="A2193" t="s">
        <v>28</v>
      </c>
      <c r="B2193" t="s">
        <v>412</v>
      </c>
      <c r="C2193" t="s">
        <v>440</v>
      </c>
      <c r="D2193" t="s">
        <v>330</v>
      </c>
      <c r="E2193" t="s">
        <v>107</v>
      </c>
      <c r="F2193" t="s">
        <v>108</v>
      </c>
      <c r="G2193">
        <v>15</v>
      </c>
      <c r="H2193" t="s">
        <v>344</v>
      </c>
      <c r="I2193" t="s">
        <v>349</v>
      </c>
      <c r="J2193" t="s">
        <v>355</v>
      </c>
      <c r="K2193">
        <v>38</v>
      </c>
      <c r="L2193" s="52">
        <v>0.27737000584602362</v>
      </c>
      <c r="N2193">
        <v>56</v>
      </c>
      <c r="O2193" s="52">
        <v>0.18361000716686249</v>
      </c>
      <c r="Q2193">
        <v>1418</v>
      </c>
      <c r="R2193" s="52">
        <v>0.13300999999046331</v>
      </c>
    </row>
    <row r="2194" spans="1:19">
      <c r="A2194" t="s">
        <v>28</v>
      </c>
      <c r="B2194" t="s">
        <v>412</v>
      </c>
      <c r="C2194" t="s">
        <v>440</v>
      </c>
      <c r="D2194" t="s">
        <v>330</v>
      </c>
      <c r="E2194" t="s">
        <v>107</v>
      </c>
      <c r="F2194" t="s">
        <v>108</v>
      </c>
      <c r="G2194">
        <v>15</v>
      </c>
      <c r="H2194" t="s">
        <v>344</v>
      </c>
      <c r="I2194" t="s">
        <v>734</v>
      </c>
      <c r="J2194" t="s">
        <v>299</v>
      </c>
      <c r="K2194">
        <v>2</v>
      </c>
      <c r="L2194" s="52">
        <v>1.460000034421682E-2</v>
      </c>
      <c r="M2194" s="52">
        <v>1.575000025331974E-2</v>
      </c>
      <c r="N2194">
        <v>13</v>
      </c>
      <c r="O2194" s="52">
        <v>4.2619999498128891E-2</v>
      </c>
      <c r="P2194" s="52">
        <v>4.6760000288486481E-2</v>
      </c>
      <c r="Q2194">
        <v>463</v>
      </c>
      <c r="R2194" s="52">
        <v>4.343000054359436E-2</v>
      </c>
      <c r="S2194" s="52">
        <v>4.6239998191595078E-2</v>
      </c>
    </row>
    <row r="2195" spans="1:19">
      <c r="A2195" t="s">
        <v>28</v>
      </c>
      <c r="B2195" t="s">
        <v>412</v>
      </c>
      <c r="C2195" t="s">
        <v>440</v>
      </c>
      <c r="D2195" t="s">
        <v>330</v>
      </c>
      <c r="E2195" t="s">
        <v>107</v>
      </c>
      <c r="F2195" t="s">
        <v>108</v>
      </c>
      <c r="G2195">
        <v>15</v>
      </c>
      <c r="H2195" t="s">
        <v>344</v>
      </c>
      <c r="I2195" t="s">
        <v>734</v>
      </c>
      <c r="J2195" t="s">
        <v>300</v>
      </c>
      <c r="K2195">
        <v>24</v>
      </c>
      <c r="L2195" s="52">
        <v>0.17518000304698941</v>
      </c>
      <c r="M2195" s="52">
        <v>0.18897999823093409</v>
      </c>
      <c r="N2195">
        <v>60</v>
      </c>
      <c r="O2195" s="52">
        <v>0.1967200040817261</v>
      </c>
      <c r="P2195" s="52">
        <v>0.215829998254776</v>
      </c>
      <c r="Q2195">
        <v>331</v>
      </c>
      <c r="R2195" s="52">
        <v>3.1050000339746479E-2</v>
      </c>
      <c r="S2195" s="52">
        <v>3.3059999346733093E-2</v>
      </c>
    </row>
    <row r="2196" spans="1:19">
      <c r="A2196" t="s">
        <v>28</v>
      </c>
      <c r="B2196" t="s">
        <v>412</v>
      </c>
      <c r="C2196" t="s">
        <v>440</v>
      </c>
      <c r="D2196" t="s">
        <v>330</v>
      </c>
      <c r="E2196" t="s">
        <v>107</v>
      </c>
      <c r="F2196" t="s">
        <v>108</v>
      </c>
      <c r="G2196">
        <v>15</v>
      </c>
      <c r="H2196" t="s">
        <v>344</v>
      </c>
      <c r="I2196" t="s">
        <v>734</v>
      </c>
      <c r="J2196" t="s">
        <v>269</v>
      </c>
      <c r="K2196">
        <v>6</v>
      </c>
      <c r="L2196" s="52">
        <v>4.3800000101327903E-2</v>
      </c>
      <c r="M2196" s="52">
        <v>4.7240000218153E-2</v>
      </c>
      <c r="N2196">
        <v>11</v>
      </c>
      <c r="O2196" s="52">
        <v>3.6070000380277627E-2</v>
      </c>
      <c r="P2196" s="52">
        <v>3.9570000022649772E-2</v>
      </c>
      <c r="Q2196">
        <v>91</v>
      </c>
      <c r="R2196" s="52">
        <v>8.5399998351931572E-3</v>
      </c>
      <c r="S2196" s="52">
        <v>9.089999832212925E-3</v>
      </c>
    </row>
    <row r="2197" spans="1:19">
      <c r="A2197" t="s">
        <v>28</v>
      </c>
      <c r="B2197" t="s">
        <v>412</v>
      </c>
      <c r="C2197" t="s">
        <v>440</v>
      </c>
      <c r="D2197" t="s">
        <v>330</v>
      </c>
      <c r="E2197" t="s">
        <v>107</v>
      </c>
      <c r="F2197" t="s">
        <v>108</v>
      </c>
      <c r="G2197">
        <v>15</v>
      </c>
      <c r="H2197" t="s">
        <v>344</v>
      </c>
      <c r="I2197" t="s">
        <v>734</v>
      </c>
      <c r="J2197" t="s">
        <v>301</v>
      </c>
      <c r="K2197">
        <v>7</v>
      </c>
      <c r="L2197" s="52">
        <v>5.1089998334646218E-2</v>
      </c>
      <c r="M2197" s="52">
        <v>5.5119998753070831E-2</v>
      </c>
      <c r="N2197">
        <v>18</v>
      </c>
      <c r="O2197" s="52">
        <v>5.9020001441240311E-2</v>
      </c>
      <c r="P2197" s="52">
        <v>6.4750000834465027E-2</v>
      </c>
      <c r="Q2197">
        <v>215</v>
      </c>
      <c r="R2197" s="52">
        <v>2.0169999450445179E-2</v>
      </c>
      <c r="S2197" s="52">
        <v>2.1469999104738239E-2</v>
      </c>
    </row>
    <row r="2198" spans="1:19">
      <c r="A2198" t="s">
        <v>28</v>
      </c>
      <c r="B2198" t="s">
        <v>412</v>
      </c>
      <c r="C2198" t="s">
        <v>440</v>
      </c>
      <c r="D2198" t="s">
        <v>330</v>
      </c>
      <c r="E2198" t="s">
        <v>107</v>
      </c>
      <c r="F2198" t="s">
        <v>108</v>
      </c>
      <c r="G2198">
        <v>15</v>
      </c>
      <c r="H2198" t="s">
        <v>344</v>
      </c>
      <c r="I2198" t="s">
        <v>734</v>
      </c>
      <c r="J2198" t="s">
        <v>270</v>
      </c>
      <c r="K2198">
        <v>10</v>
      </c>
      <c r="L2198" s="52">
        <v>7.2990000247955322E-2</v>
      </c>
      <c r="N2198">
        <v>27</v>
      </c>
      <c r="O2198" s="52">
        <v>8.8519997894763947E-2</v>
      </c>
      <c r="Q2198">
        <v>648</v>
      </c>
      <c r="R2198" s="52">
        <v>6.0779999941587448E-2</v>
      </c>
    </row>
    <row r="2199" spans="1:19">
      <c r="A2199" t="s">
        <v>28</v>
      </c>
      <c r="B2199" t="s">
        <v>412</v>
      </c>
      <c r="C2199" t="s">
        <v>440</v>
      </c>
      <c r="D2199" t="s">
        <v>330</v>
      </c>
      <c r="E2199" t="s">
        <v>107</v>
      </c>
      <c r="F2199" t="s">
        <v>108</v>
      </c>
      <c r="G2199">
        <v>15</v>
      </c>
      <c r="H2199" t="s">
        <v>344</v>
      </c>
      <c r="I2199" t="s">
        <v>734</v>
      </c>
      <c r="J2199" t="s">
        <v>268</v>
      </c>
      <c r="K2199">
        <v>88</v>
      </c>
      <c r="L2199" s="52">
        <v>0.64234000444412231</v>
      </c>
      <c r="M2199" s="52">
        <v>0.69291001558303833</v>
      </c>
      <c r="N2199">
        <v>176</v>
      </c>
      <c r="O2199" s="52">
        <v>0.57704997062683105</v>
      </c>
      <c r="P2199" s="52">
        <v>0.63309001922607422</v>
      </c>
      <c r="Q2199">
        <v>8913</v>
      </c>
      <c r="R2199" s="52">
        <v>0.83604001998901367</v>
      </c>
      <c r="S2199" s="52">
        <v>0.89013999700546265</v>
      </c>
    </row>
    <row r="2200" spans="1:19">
      <c r="A2200" t="s">
        <v>28</v>
      </c>
      <c r="B2200" t="s">
        <v>412</v>
      </c>
      <c r="C2200" t="s">
        <v>440</v>
      </c>
      <c r="D2200" t="s">
        <v>330</v>
      </c>
      <c r="E2200" t="s">
        <v>107</v>
      </c>
      <c r="F2200" t="s">
        <v>108</v>
      </c>
      <c r="G2200">
        <v>15</v>
      </c>
      <c r="H2200" t="s">
        <v>344</v>
      </c>
      <c r="I2200" t="s">
        <v>735</v>
      </c>
      <c r="J2200" t="s">
        <v>270</v>
      </c>
      <c r="K2200">
        <v>137</v>
      </c>
      <c r="L2200" s="52">
        <v>1</v>
      </c>
      <c r="N2200">
        <v>305</v>
      </c>
      <c r="O2200" s="52">
        <v>1</v>
      </c>
      <c r="Q2200">
        <v>10661</v>
      </c>
      <c r="R2200" s="52">
        <v>1</v>
      </c>
    </row>
    <row r="2201" spans="1:19">
      <c r="A2201" t="s">
        <v>28</v>
      </c>
      <c r="B2201" t="s">
        <v>412</v>
      </c>
      <c r="C2201" t="s">
        <v>440</v>
      </c>
      <c r="D2201" t="s">
        <v>330</v>
      </c>
      <c r="E2201" t="s">
        <v>107</v>
      </c>
      <c r="F2201" t="s">
        <v>108</v>
      </c>
      <c r="G2201">
        <v>15</v>
      </c>
      <c r="H2201" t="s">
        <v>344</v>
      </c>
      <c r="I2201" t="s">
        <v>319</v>
      </c>
      <c r="J2201" t="s">
        <v>324</v>
      </c>
      <c r="K2201">
        <v>38</v>
      </c>
      <c r="L2201" s="52">
        <v>0.27737000584602362</v>
      </c>
      <c r="N2201">
        <v>56</v>
      </c>
      <c r="O2201" s="52">
        <v>0.18361000716686249</v>
      </c>
      <c r="Q2201">
        <v>1418</v>
      </c>
      <c r="R2201" s="52">
        <v>0.13300999999046331</v>
      </c>
    </row>
    <row r="2202" spans="1:19">
      <c r="A2202" t="s">
        <v>28</v>
      </c>
      <c r="B2202" t="s">
        <v>412</v>
      </c>
      <c r="C2202" t="s">
        <v>440</v>
      </c>
      <c r="D2202" t="s">
        <v>330</v>
      </c>
      <c r="E2202" t="s">
        <v>107</v>
      </c>
      <c r="F2202" t="s">
        <v>108</v>
      </c>
      <c r="G2202">
        <v>15</v>
      </c>
      <c r="H2202" t="s">
        <v>344</v>
      </c>
      <c r="I2202" t="s">
        <v>319</v>
      </c>
      <c r="J2202" t="s">
        <v>320</v>
      </c>
      <c r="K2202">
        <v>0</v>
      </c>
      <c r="L2202" s="52">
        <v>0</v>
      </c>
      <c r="M2202" s="52">
        <v>0</v>
      </c>
      <c r="N2202">
        <v>0</v>
      </c>
      <c r="O2202" s="52">
        <v>0</v>
      </c>
      <c r="P2202" s="52">
        <v>0</v>
      </c>
      <c r="Q2202">
        <v>19</v>
      </c>
      <c r="R2202" s="52">
        <v>1.780000049620867E-3</v>
      </c>
      <c r="S2202" s="52">
        <v>2.0600000862032179E-3</v>
      </c>
    </row>
    <row r="2203" spans="1:19">
      <c r="A2203" t="s">
        <v>28</v>
      </c>
      <c r="B2203" t="s">
        <v>412</v>
      </c>
      <c r="C2203" t="s">
        <v>440</v>
      </c>
      <c r="D2203" t="s">
        <v>330</v>
      </c>
      <c r="E2203" t="s">
        <v>107</v>
      </c>
      <c r="F2203" t="s">
        <v>108</v>
      </c>
      <c r="G2203">
        <v>15</v>
      </c>
      <c r="H2203" t="s">
        <v>344</v>
      </c>
      <c r="I2203" t="s">
        <v>319</v>
      </c>
      <c r="J2203" t="s">
        <v>321</v>
      </c>
      <c r="K2203">
        <v>8</v>
      </c>
      <c r="L2203" s="52">
        <v>5.8389998972415917E-2</v>
      </c>
      <c r="M2203" s="52">
        <v>8.0810002982616425E-2</v>
      </c>
      <c r="N2203">
        <v>15</v>
      </c>
      <c r="O2203" s="52">
        <v>4.9180001020431519E-2</v>
      </c>
      <c r="P2203" s="52">
        <v>6.0240000486373901E-2</v>
      </c>
      <c r="Q2203">
        <v>380</v>
      </c>
      <c r="R2203" s="52">
        <v>3.564000129699707E-2</v>
      </c>
      <c r="S2203" s="52">
        <v>4.1110001504421227E-2</v>
      </c>
    </row>
    <row r="2204" spans="1:19">
      <c r="A2204" t="s">
        <v>28</v>
      </c>
      <c r="B2204" t="s">
        <v>412</v>
      </c>
      <c r="C2204" t="s">
        <v>440</v>
      </c>
      <c r="D2204" t="s">
        <v>330</v>
      </c>
      <c r="E2204" t="s">
        <v>107</v>
      </c>
      <c r="F2204" t="s">
        <v>108</v>
      </c>
      <c r="G2204">
        <v>15</v>
      </c>
      <c r="H2204" t="s">
        <v>344</v>
      </c>
      <c r="I2204" t="s">
        <v>319</v>
      </c>
      <c r="J2204" t="s">
        <v>322</v>
      </c>
      <c r="K2204">
        <v>16</v>
      </c>
      <c r="L2204" s="52">
        <v>0.11678999662399291</v>
      </c>
      <c r="M2204" s="52">
        <v>0.16162000596523279</v>
      </c>
      <c r="N2204">
        <v>25</v>
      </c>
      <c r="O2204" s="52">
        <v>8.1969998776912689E-2</v>
      </c>
      <c r="P2204" s="52">
        <v>0.1004000008106232</v>
      </c>
      <c r="Q2204">
        <v>1643</v>
      </c>
      <c r="R2204" s="52">
        <v>0.15410999953746801</v>
      </c>
      <c r="S2204" s="52">
        <v>0.17776000499725339</v>
      </c>
    </row>
    <row r="2205" spans="1:19">
      <c r="A2205" t="s">
        <v>28</v>
      </c>
      <c r="B2205" t="s">
        <v>412</v>
      </c>
      <c r="C2205" t="s">
        <v>440</v>
      </c>
      <c r="D2205" t="s">
        <v>330</v>
      </c>
      <c r="E2205" t="s">
        <v>107</v>
      </c>
      <c r="F2205" t="s">
        <v>108</v>
      </c>
      <c r="G2205">
        <v>15</v>
      </c>
      <c r="H2205" t="s">
        <v>344</v>
      </c>
      <c r="I2205" t="s">
        <v>319</v>
      </c>
      <c r="J2205" t="s">
        <v>323</v>
      </c>
      <c r="K2205">
        <v>22</v>
      </c>
      <c r="L2205" s="52">
        <v>0.16057999432086939</v>
      </c>
      <c r="M2205" s="52">
        <v>0.22222000360488889</v>
      </c>
      <c r="N2205">
        <v>38</v>
      </c>
      <c r="O2205" s="52">
        <v>0.12459000200033191</v>
      </c>
      <c r="P2205" s="52">
        <v>0.1526100039482117</v>
      </c>
      <c r="Q2205">
        <v>1319</v>
      </c>
      <c r="R2205" s="52">
        <v>0.1237199977040291</v>
      </c>
      <c r="S2205" s="52">
        <v>0.14270000159740451</v>
      </c>
    </row>
    <row r="2206" spans="1:19">
      <c r="A2206" t="s">
        <v>28</v>
      </c>
      <c r="B2206" t="s">
        <v>412</v>
      </c>
      <c r="C2206" t="s">
        <v>440</v>
      </c>
      <c r="D2206" t="s">
        <v>330</v>
      </c>
      <c r="E2206" t="s">
        <v>107</v>
      </c>
      <c r="F2206" t="s">
        <v>108</v>
      </c>
      <c r="G2206">
        <v>15</v>
      </c>
      <c r="H2206" t="s">
        <v>344</v>
      </c>
      <c r="I2206" t="s">
        <v>319</v>
      </c>
      <c r="J2206" t="s">
        <v>354</v>
      </c>
      <c r="K2206">
        <v>53</v>
      </c>
      <c r="L2206" s="52">
        <v>0.38686001300811768</v>
      </c>
      <c r="M2206" s="52">
        <v>0.53535002470016479</v>
      </c>
      <c r="N2206">
        <v>171</v>
      </c>
      <c r="O2206" s="52">
        <v>0.56066000461578369</v>
      </c>
      <c r="P2206" s="52">
        <v>0.68674999475479126</v>
      </c>
      <c r="Q2206">
        <v>5882</v>
      </c>
      <c r="R2206" s="52">
        <v>0.55172997713088989</v>
      </c>
      <c r="S2206" s="52">
        <v>0.63637000322341919</v>
      </c>
    </row>
    <row r="2207" spans="1:19">
      <c r="A2207" t="s">
        <v>28</v>
      </c>
      <c r="B2207" t="s">
        <v>412</v>
      </c>
      <c r="C2207" t="s">
        <v>440</v>
      </c>
      <c r="D2207" t="s">
        <v>330</v>
      </c>
      <c r="E2207" t="s">
        <v>107</v>
      </c>
      <c r="F2207" t="s">
        <v>108</v>
      </c>
      <c r="G2207">
        <v>15</v>
      </c>
      <c r="H2207" t="s">
        <v>344</v>
      </c>
      <c r="I2207" t="s">
        <v>360</v>
      </c>
      <c r="J2207" t="s">
        <v>361</v>
      </c>
      <c r="K2207">
        <v>38</v>
      </c>
      <c r="L2207" s="52">
        <v>0.27737000584602362</v>
      </c>
      <c r="N2207">
        <v>56</v>
      </c>
      <c r="O2207" s="52">
        <v>0.18361000716686249</v>
      </c>
      <c r="Q2207">
        <v>1418</v>
      </c>
      <c r="R2207" s="52">
        <v>0.13300999999046331</v>
      </c>
    </row>
    <row r="2208" spans="1:19">
      <c r="A2208" t="s">
        <v>28</v>
      </c>
      <c r="B2208" t="s">
        <v>412</v>
      </c>
      <c r="C2208" t="s">
        <v>440</v>
      </c>
      <c r="D2208" t="s">
        <v>330</v>
      </c>
      <c r="E2208" t="s">
        <v>107</v>
      </c>
      <c r="F2208" t="s">
        <v>108</v>
      </c>
      <c r="G2208">
        <v>15</v>
      </c>
      <c r="H2208" t="s">
        <v>344</v>
      </c>
      <c r="I2208" t="s">
        <v>360</v>
      </c>
      <c r="J2208" t="s">
        <v>362</v>
      </c>
      <c r="K2208">
        <v>46</v>
      </c>
      <c r="L2208" s="52">
        <v>0.33577001094818121</v>
      </c>
      <c r="M2208" s="52">
        <v>0.46465000510215759</v>
      </c>
      <c r="N2208">
        <v>78</v>
      </c>
      <c r="O2208" s="52">
        <v>0.25573998689651489</v>
      </c>
      <c r="P2208" s="52">
        <v>0.31325000524520868</v>
      </c>
      <c r="Q2208">
        <v>3361</v>
      </c>
      <c r="R2208" s="52">
        <v>0.31525999307632452</v>
      </c>
      <c r="S2208" s="52">
        <v>0.36362999677658081</v>
      </c>
    </row>
    <row r="2209" spans="1:19">
      <c r="A2209" t="s">
        <v>28</v>
      </c>
      <c r="B2209" t="s">
        <v>412</v>
      </c>
      <c r="C2209" t="s">
        <v>440</v>
      </c>
      <c r="D2209" t="s">
        <v>330</v>
      </c>
      <c r="E2209" t="s">
        <v>107</v>
      </c>
      <c r="F2209" t="s">
        <v>108</v>
      </c>
      <c r="G2209">
        <v>15</v>
      </c>
      <c r="H2209" t="s">
        <v>344</v>
      </c>
      <c r="I2209" t="s">
        <v>360</v>
      </c>
      <c r="J2209" t="s">
        <v>354</v>
      </c>
      <c r="K2209">
        <v>53</v>
      </c>
      <c r="L2209" s="52">
        <v>0.38686001300811768</v>
      </c>
      <c r="M2209" s="52">
        <v>0.53535002470016479</v>
      </c>
      <c r="N2209">
        <v>171</v>
      </c>
      <c r="O2209" s="52">
        <v>0.56066000461578369</v>
      </c>
      <c r="P2209" s="52">
        <v>0.68674999475479126</v>
      </c>
      <c r="Q2209">
        <v>5882</v>
      </c>
      <c r="R2209" s="52">
        <v>0.55172997713088989</v>
      </c>
      <c r="S2209" s="52">
        <v>0.63637000322341919</v>
      </c>
    </row>
    <row r="2210" spans="1:19">
      <c r="A2210" t="s">
        <v>28</v>
      </c>
      <c r="B2210" t="s">
        <v>412</v>
      </c>
      <c r="C2210" t="s">
        <v>440</v>
      </c>
      <c r="D2210" t="s">
        <v>330</v>
      </c>
      <c r="E2210" t="s">
        <v>107</v>
      </c>
      <c r="F2210" t="s">
        <v>108</v>
      </c>
      <c r="G2210">
        <v>15</v>
      </c>
      <c r="H2210" t="s">
        <v>344</v>
      </c>
      <c r="I2210" t="s">
        <v>736</v>
      </c>
      <c r="J2210" t="s">
        <v>363</v>
      </c>
      <c r="K2210">
        <v>71</v>
      </c>
      <c r="L2210" s="52">
        <v>0.5182499885559082</v>
      </c>
      <c r="N2210">
        <v>94</v>
      </c>
      <c r="O2210" s="52">
        <v>0.30820000171661383</v>
      </c>
      <c r="Q2210">
        <v>4131</v>
      </c>
      <c r="R2210" s="52">
        <v>0.38749000430107122</v>
      </c>
    </row>
    <row r="2211" spans="1:19">
      <c r="A2211" t="s">
        <v>28</v>
      </c>
      <c r="B2211" t="s">
        <v>412</v>
      </c>
      <c r="C2211" t="s">
        <v>440</v>
      </c>
      <c r="D2211" t="s">
        <v>330</v>
      </c>
      <c r="E2211" t="s">
        <v>107</v>
      </c>
      <c r="F2211" t="s">
        <v>108</v>
      </c>
      <c r="G2211">
        <v>15</v>
      </c>
      <c r="H2211" t="s">
        <v>344</v>
      </c>
      <c r="I2211" t="s">
        <v>736</v>
      </c>
      <c r="J2211" t="s">
        <v>364</v>
      </c>
      <c r="K2211">
        <v>52</v>
      </c>
      <c r="L2211" s="52">
        <v>0.37955999374389648</v>
      </c>
      <c r="M2211" s="52">
        <v>0.78788000345230103</v>
      </c>
      <c r="N2211">
        <v>156</v>
      </c>
      <c r="O2211" s="52">
        <v>0.51147997379302979</v>
      </c>
      <c r="P2211" s="52">
        <v>0.73934000730514526</v>
      </c>
      <c r="Q2211">
        <v>4189</v>
      </c>
      <c r="R2211" s="52">
        <v>0.39293000102043152</v>
      </c>
      <c r="S2211" s="52">
        <v>0.64149999618530273</v>
      </c>
    </row>
    <row r="2212" spans="1:19">
      <c r="A2212" t="s">
        <v>28</v>
      </c>
      <c r="B2212" t="s">
        <v>412</v>
      </c>
      <c r="C2212" t="s">
        <v>440</v>
      </c>
      <c r="D2212" t="s">
        <v>330</v>
      </c>
      <c r="E2212" t="s">
        <v>107</v>
      </c>
      <c r="F2212" t="s">
        <v>108</v>
      </c>
      <c r="G2212">
        <v>15</v>
      </c>
      <c r="H2212" t="s">
        <v>344</v>
      </c>
      <c r="I2212" t="s">
        <v>736</v>
      </c>
      <c r="J2212" t="s">
        <v>365</v>
      </c>
      <c r="K2212">
        <v>10</v>
      </c>
      <c r="L2212" s="52">
        <v>7.2990000247955322E-2</v>
      </c>
      <c r="M2212" s="52">
        <v>0.15151999890804291</v>
      </c>
      <c r="N2212">
        <v>34</v>
      </c>
      <c r="O2212" s="52">
        <v>0.1114799976348877</v>
      </c>
      <c r="P2212" s="52">
        <v>0.16113999485969541</v>
      </c>
      <c r="Q2212">
        <v>1316</v>
      </c>
      <c r="R2212" s="52">
        <v>0.1234399974346161</v>
      </c>
      <c r="S2212" s="52">
        <v>0.20152999460697171</v>
      </c>
    </row>
    <row r="2213" spans="1:19">
      <c r="A2213" t="s">
        <v>28</v>
      </c>
      <c r="B2213" t="s">
        <v>412</v>
      </c>
      <c r="C2213" t="s">
        <v>440</v>
      </c>
      <c r="D2213" t="s">
        <v>330</v>
      </c>
      <c r="E2213" t="s">
        <v>107</v>
      </c>
      <c r="F2213" t="s">
        <v>108</v>
      </c>
      <c r="G2213">
        <v>15</v>
      </c>
      <c r="H2213" t="s">
        <v>344</v>
      </c>
      <c r="I2213" t="s">
        <v>736</v>
      </c>
      <c r="J2213" t="s">
        <v>366</v>
      </c>
      <c r="K2213">
        <v>2</v>
      </c>
      <c r="L2213" s="52">
        <v>1.460000034421682E-2</v>
      </c>
      <c r="M2213" s="52">
        <v>3.0300000682473179E-2</v>
      </c>
      <c r="N2213">
        <v>12</v>
      </c>
      <c r="O2213" s="52">
        <v>3.9340000599622733E-2</v>
      </c>
      <c r="P2213" s="52">
        <v>5.6869998574256897E-2</v>
      </c>
      <c r="Q2213">
        <v>566</v>
      </c>
      <c r="R2213" s="52">
        <v>5.3089998662471771E-2</v>
      </c>
      <c r="S2213" s="52">
        <v>8.6680002510547638E-2</v>
      </c>
    </row>
    <row r="2214" spans="1:19">
      <c r="A2214" t="s">
        <v>28</v>
      </c>
      <c r="B2214" t="s">
        <v>412</v>
      </c>
      <c r="C2214" t="s">
        <v>440</v>
      </c>
      <c r="D2214" t="s">
        <v>330</v>
      </c>
      <c r="E2214" t="s">
        <v>107</v>
      </c>
      <c r="F2214" t="s">
        <v>108</v>
      </c>
      <c r="G2214">
        <v>15</v>
      </c>
      <c r="H2214" t="s">
        <v>344</v>
      </c>
      <c r="I2214" t="s">
        <v>736</v>
      </c>
      <c r="J2214" t="s">
        <v>367</v>
      </c>
      <c r="K2214">
        <v>2</v>
      </c>
      <c r="L2214" s="52">
        <v>1.460000034421682E-2</v>
      </c>
      <c r="M2214" s="52">
        <v>3.0300000682473179E-2</v>
      </c>
      <c r="N2214">
        <v>7</v>
      </c>
      <c r="O2214" s="52">
        <v>2.2949999198317531E-2</v>
      </c>
      <c r="P2214" s="52">
        <v>3.3179998397827148E-2</v>
      </c>
      <c r="Q2214">
        <v>367</v>
      </c>
      <c r="R2214" s="52">
        <v>3.4419998526573181E-2</v>
      </c>
      <c r="S2214" s="52">
        <v>5.6200001388788223E-2</v>
      </c>
    </row>
    <row r="2215" spans="1:19">
      <c r="A2215" t="s">
        <v>28</v>
      </c>
      <c r="B2215" t="s">
        <v>412</v>
      </c>
      <c r="C2215" t="s">
        <v>440</v>
      </c>
      <c r="D2215" t="s">
        <v>330</v>
      </c>
      <c r="E2215" t="s">
        <v>107</v>
      </c>
      <c r="F2215" t="s">
        <v>108</v>
      </c>
      <c r="G2215">
        <v>15</v>
      </c>
      <c r="H2215" t="s">
        <v>344</v>
      </c>
      <c r="I2215" t="s">
        <v>736</v>
      </c>
      <c r="J2215" t="s">
        <v>368</v>
      </c>
      <c r="K2215">
        <v>0</v>
      </c>
      <c r="L2215" s="52">
        <v>0</v>
      </c>
      <c r="M2215" s="52">
        <v>0</v>
      </c>
      <c r="N2215">
        <v>2</v>
      </c>
      <c r="O2215" s="52">
        <v>6.5600001253187656E-3</v>
      </c>
      <c r="P2215" s="52">
        <v>9.4799995422363281E-3</v>
      </c>
      <c r="Q2215">
        <v>92</v>
      </c>
      <c r="R2215" s="52">
        <v>8.6300000548362732E-3</v>
      </c>
      <c r="S2215" s="52">
        <v>1.4089999720454219E-2</v>
      </c>
    </row>
    <row r="2216" spans="1:19">
      <c r="A2216" t="s">
        <v>28</v>
      </c>
      <c r="B2216" t="s">
        <v>412</v>
      </c>
      <c r="C2216" t="s">
        <v>440</v>
      </c>
      <c r="D2216" t="s">
        <v>330</v>
      </c>
      <c r="E2216" t="s">
        <v>107</v>
      </c>
      <c r="F2216" t="s">
        <v>108</v>
      </c>
      <c r="G2216">
        <v>15</v>
      </c>
      <c r="H2216" t="s">
        <v>344</v>
      </c>
      <c r="I2216" t="s">
        <v>307</v>
      </c>
      <c r="J2216" t="s">
        <v>329</v>
      </c>
      <c r="K2216">
        <v>137</v>
      </c>
      <c r="L2216" s="52">
        <v>1</v>
      </c>
      <c r="N2216">
        <v>303</v>
      </c>
      <c r="O2216" s="52">
        <v>0.99343997240066528</v>
      </c>
      <c r="Q2216">
        <v>10555</v>
      </c>
      <c r="R2216" s="52">
        <v>0.99005997180938721</v>
      </c>
    </row>
    <row r="2217" spans="1:19">
      <c r="A2217" t="s">
        <v>28</v>
      </c>
      <c r="B2217" t="s">
        <v>412</v>
      </c>
      <c r="C2217" t="s">
        <v>440</v>
      </c>
      <c r="D2217" t="s">
        <v>330</v>
      </c>
      <c r="E2217" t="s">
        <v>107</v>
      </c>
      <c r="F2217" t="s">
        <v>108</v>
      </c>
      <c r="G2217">
        <v>15</v>
      </c>
      <c r="H2217" t="s">
        <v>344</v>
      </c>
      <c r="I2217" t="s">
        <v>307</v>
      </c>
      <c r="J2217" t="s">
        <v>309</v>
      </c>
      <c r="K2217">
        <v>0</v>
      </c>
      <c r="L2217" s="52">
        <v>0</v>
      </c>
      <c r="N2217">
        <v>2</v>
      </c>
      <c r="O2217" s="52">
        <v>6.5600001253187656E-3</v>
      </c>
      <c r="Q2217">
        <v>106</v>
      </c>
      <c r="R2217" s="52">
        <v>9.9400002509355545E-3</v>
      </c>
    </row>
    <row r="2218" spans="1:19">
      <c r="A2218" t="s">
        <v>28</v>
      </c>
      <c r="B2218" t="s">
        <v>412</v>
      </c>
      <c r="C2218" t="s">
        <v>440</v>
      </c>
      <c r="D2218" t="s">
        <v>330</v>
      </c>
      <c r="E2218" t="s">
        <v>107</v>
      </c>
      <c r="F2218" t="s">
        <v>108</v>
      </c>
      <c r="G2218">
        <v>15</v>
      </c>
      <c r="H2218" t="s">
        <v>344</v>
      </c>
      <c r="I2218" t="s">
        <v>737</v>
      </c>
      <c r="J2218" t="s">
        <v>310</v>
      </c>
      <c r="K2218">
        <v>29</v>
      </c>
      <c r="L2218" s="52">
        <v>0.21167999505996701</v>
      </c>
      <c r="N2218">
        <v>64</v>
      </c>
      <c r="O2218" s="52">
        <v>0.2098399996757507</v>
      </c>
      <c r="Q2218">
        <v>1888</v>
      </c>
      <c r="R2218" s="52">
        <v>0.17709000408649439</v>
      </c>
    </row>
    <row r="2219" spans="1:19">
      <c r="A2219" t="s">
        <v>28</v>
      </c>
      <c r="B2219" t="s">
        <v>412</v>
      </c>
      <c r="C2219" t="s">
        <v>440</v>
      </c>
      <c r="D2219" t="s">
        <v>330</v>
      </c>
      <c r="E2219" t="s">
        <v>107</v>
      </c>
      <c r="F2219" t="s">
        <v>108</v>
      </c>
      <c r="G2219">
        <v>15</v>
      </c>
      <c r="H2219" t="s">
        <v>344</v>
      </c>
      <c r="I2219" t="s">
        <v>737</v>
      </c>
      <c r="J2219" t="s">
        <v>16</v>
      </c>
      <c r="K2219">
        <v>34</v>
      </c>
      <c r="L2219" s="52">
        <v>0.24818000197410581</v>
      </c>
      <c r="N2219">
        <v>99</v>
      </c>
      <c r="O2219" s="52">
        <v>0.32458999752998352</v>
      </c>
      <c r="Q2219">
        <v>2164</v>
      </c>
      <c r="R2219" s="52">
        <v>0.2029799968004227</v>
      </c>
    </row>
    <row r="2220" spans="1:19">
      <c r="A2220" t="s">
        <v>28</v>
      </c>
      <c r="B2220" t="s">
        <v>412</v>
      </c>
      <c r="C2220" t="s">
        <v>440</v>
      </c>
      <c r="D2220" t="s">
        <v>330</v>
      </c>
      <c r="E2220" t="s">
        <v>107</v>
      </c>
      <c r="F2220" t="s">
        <v>108</v>
      </c>
      <c r="G2220">
        <v>15</v>
      </c>
      <c r="H2220" t="s">
        <v>344</v>
      </c>
      <c r="I2220" t="s">
        <v>737</v>
      </c>
      <c r="J2220" t="s">
        <v>17</v>
      </c>
      <c r="K2220">
        <v>29</v>
      </c>
      <c r="L2220" s="52">
        <v>0.21167999505996701</v>
      </c>
      <c r="N2220">
        <v>61</v>
      </c>
      <c r="O2220" s="52">
        <v>0.20000000298023221</v>
      </c>
      <c r="Q2220">
        <v>2220</v>
      </c>
      <c r="R2220" s="52">
        <v>0.20824000239372251</v>
      </c>
    </row>
    <row r="2221" spans="1:19">
      <c r="A2221" t="s">
        <v>28</v>
      </c>
      <c r="B2221" t="s">
        <v>412</v>
      </c>
      <c r="C2221" t="s">
        <v>440</v>
      </c>
      <c r="D2221" t="s">
        <v>330</v>
      </c>
      <c r="E2221" t="s">
        <v>107</v>
      </c>
      <c r="F2221" t="s">
        <v>108</v>
      </c>
      <c r="G2221">
        <v>15</v>
      </c>
      <c r="H2221" t="s">
        <v>344</v>
      </c>
      <c r="I2221" t="s">
        <v>737</v>
      </c>
      <c r="J2221" t="s">
        <v>18</v>
      </c>
      <c r="K2221">
        <v>21</v>
      </c>
      <c r="L2221" s="52">
        <v>0.15328000485897059</v>
      </c>
      <c r="N2221">
        <v>45</v>
      </c>
      <c r="O2221" s="52">
        <v>0.14754000306129461</v>
      </c>
      <c r="Q2221">
        <v>2174</v>
      </c>
      <c r="R2221" s="52">
        <v>0.20392000675201419</v>
      </c>
    </row>
    <row r="2222" spans="1:19">
      <c r="A2222" t="s">
        <v>28</v>
      </c>
      <c r="B2222" t="s">
        <v>412</v>
      </c>
      <c r="C2222" t="s">
        <v>440</v>
      </c>
      <c r="D2222" t="s">
        <v>330</v>
      </c>
      <c r="E2222" t="s">
        <v>107</v>
      </c>
      <c r="F2222" t="s">
        <v>108</v>
      </c>
      <c r="G2222">
        <v>15</v>
      </c>
      <c r="H2222" t="s">
        <v>344</v>
      </c>
      <c r="I2222" t="s">
        <v>737</v>
      </c>
      <c r="J2222" t="s">
        <v>311</v>
      </c>
      <c r="K2222">
        <v>24</v>
      </c>
      <c r="L2222" s="52">
        <v>0.17518000304698941</v>
      </c>
      <c r="N2222">
        <v>36</v>
      </c>
      <c r="O2222" s="52">
        <v>0.11802999675273899</v>
      </c>
      <c r="Q2222">
        <v>2215</v>
      </c>
      <c r="R2222" s="52">
        <v>0.20777000486850741</v>
      </c>
    </row>
    <row r="2223" spans="1:19">
      <c r="A2223" t="s">
        <v>28</v>
      </c>
      <c r="B2223" t="s">
        <v>412</v>
      </c>
      <c r="C2223" t="s">
        <v>440</v>
      </c>
      <c r="D2223" t="s">
        <v>330</v>
      </c>
      <c r="E2223" t="s">
        <v>107</v>
      </c>
      <c r="F2223" t="s">
        <v>108</v>
      </c>
      <c r="G2223">
        <v>15</v>
      </c>
      <c r="H2223" t="s">
        <v>344</v>
      </c>
      <c r="I2223" t="s">
        <v>312</v>
      </c>
      <c r="J2223" t="s">
        <v>313</v>
      </c>
      <c r="K2223">
        <v>80</v>
      </c>
      <c r="L2223" s="52">
        <v>0.58394002914428711</v>
      </c>
      <c r="M2223" s="52">
        <v>0.60149997472763062</v>
      </c>
      <c r="N2223">
        <v>186</v>
      </c>
      <c r="O2223" s="52">
        <v>0.60983997583389282</v>
      </c>
      <c r="P2223" s="52">
        <v>0.63265001773834229</v>
      </c>
      <c r="Q2223">
        <v>6420</v>
      </c>
      <c r="R2223" s="52">
        <v>0.60219001770019531</v>
      </c>
      <c r="S2223" s="52">
        <v>0.61465001106262207</v>
      </c>
    </row>
    <row r="2224" spans="1:19">
      <c r="A2224" t="s">
        <v>28</v>
      </c>
      <c r="B2224" t="s">
        <v>412</v>
      </c>
      <c r="C2224" t="s">
        <v>440</v>
      </c>
      <c r="D2224" t="s">
        <v>330</v>
      </c>
      <c r="E2224" t="s">
        <v>107</v>
      </c>
      <c r="F2224" t="s">
        <v>108</v>
      </c>
      <c r="G2224">
        <v>15</v>
      </c>
      <c r="H2224" t="s">
        <v>344</v>
      </c>
      <c r="I2224" t="s">
        <v>312</v>
      </c>
      <c r="J2224" t="s">
        <v>314</v>
      </c>
      <c r="K2224">
        <v>16</v>
      </c>
      <c r="L2224" s="52">
        <v>0.11678999662399291</v>
      </c>
      <c r="M2224" s="52">
        <v>0.12030000239610671</v>
      </c>
      <c r="N2224">
        <v>36</v>
      </c>
      <c r="O2224" s="52">
        <v>0.11802999675273899</v>
      </c>
      <c r="P2224" s="52">
        <v>0.12245000153779979</v>
      </c>
      <c r="Q2224">
        <v>1473</v>
      </c>
      <c r="R2224" s="52">
        <v>0.13817000389099121</v>
      </c>
      <c r="S2224" s="52">
        <v>0.14101999998092651</v>
      </c>
    </row>
    <row r="2225" spans="1:19">
      <c r="A2225" t="s">
        <v>28</v>
      </c>
      <c r="B2225" t="s">
        <v>412</v>
      </c>
      <c r="C2225" t="s">
        <v>440</v>
      </c>
      <c r="D2225" t="s">
        <v>330</v>
      </c>
      <c r="E2225" t="s">
        <v>107</v>
      </c>
      <c r="F2225" t="s">
        <v>108</v>
      </c>
      <c r="G2225">
        <v>15</v>
      </c>
      <c r="H2225" t="s">
        <v>344</v>
      </c>
      <c r="I2225" t="s">
        <v>312</v>
      </c>
      <c r="J2225" t="s">
        <v>315</v>
      </c>
      <c r="K2225">
        <v>18</v>
      </c>
      <c r="L2225" s="52">
        <v>0.13139000535011289</v>
      </c>
      <c r="M2225" s="52">
        <v>0.13534000515937811</v>
      </c>
      <c r="N2225">
        <v>36</v>
      </c>
      <c r="O2225" s="52">
        <v>0.11802999675273899</v>
      </c>
      <c r="P2225" s="52">
        <v>0.12245000153779979</v>
      </c>
      <c r="Q2225">
        <v>1374</v>
      </c>
      <c r="R2225" s="52">
        <v>0.12887999415397641</v>
      </c>
      <c r="S2225" s="52">
        <v>0.13154999911785131</v>
      </c>
    </row>
    <row r="2226" spans="1:19">
      <c r="A2226" t="s">
        <v>28</v>
      </c>
      <c r="B2226" t="s">
        <v>412</v>
      </c>
      <c r="C2226" t="s">
        <v>440</v>
      </c>
      <c r="D2226" t="s">
        <v>330</v>
      </c>
      <c r="E2226" t="s">
        <v>107</v>
      </c>
      <c r="F2226" t="s">
        <v>108</v>
      </c>
      <c r="G2226">
        <v>15</v>
      </c>
      <c r="H2226" t="s">
        <v>344</v>
      </c>
      <c r="I2226" t="s">
        <v>312</v>
      </c>
      <c r="J2226" t="s">
        <v>373</v>
      </c>
      <c r="K2226">
        <v>4</v>
      </c>
      <c r="L2226" s="52">
        <v>2.9200000688433651E-2</v>
      </c>
      <c r="N2226">
        <v>11</v>
      </c>
      <c r="O2226" s="52">
        <v>3.6070000380277627E-2</v>
      </c>
      <c r="Q2226">
        <v>216</v>
      </c>
      <c r="R2226" s="52">
        <v>2.0260000601410869E-2</v>
      </c>
    </row>
    <row r="2227" spans="1:19">
      <c r="A2227" t="s">
        <v>28</v>
      </c>
      <c r="B2227" t="s">
        <v>412</v>
      </c>
      <c r="C2227" t="s">
        <v>440</v>
      </c>
      <c r="D2227" t="s">
        <v>330</v>
      </c>
      <c r="E2227" t="s">
        <v>107</v>
      </c>
      <c r="F2227" t="s">
        <v>108</v>
      </c>
      <c r="G2227">
        <v>15</v>
      </c>
      <c r="H2227" t="s">
        <v>344</v>
      </c>
      <c r="I2227" t="s">
        <v>312</v>
      </c>
      <c r="J2227" t="s">
        <v>316</v>
      </c>
      <c r="K2227">
        <v>19</v>
      </c>
      <c r="L2227" s="52">
        <v>0.13868999481201169</v>
      </c>
      <c r="M2227" s="52">
        <v>0.14285999536514279</v>
      </c>
      <c r="N2227">
        <v>36</v>
      </c>
      <c r="O2227" s="52">
        <v>0.11802999675273899</v>
      </c>
      <c r="P2227" s="52">
        <v>0.12245000153779979</v>
      </c>
      <c r="Q2227">
        <v>1178</v>
      </c>
      <c r="R2227" s="52">
        <v>0.1105000004172325</v>
      </c>
      <c r="S2227" s="52">
        <v>0.1127799972891808</v>
      </c>
    </row>
    <row r="2228" spans="1:19">
      <c r="A2228" t="s">
        <v>28</v>
      </c>
      <c r="B2228" t="s">
        <v>412</v>
      </c>
      <c r="C2228" t="s">
        <v>440</v>
      </c>
      <c r="D2228" t="s">
        <v>330</v>
      </c>
      <c r="E2228" t="s">
        <v>109</v>
      </c>
      <c r="F2228" t="s">
        <v>110</v>
      </c>
      <c r="G2228">
        <v>14</v>
      </c>
      <c r="H2228" t="s">
        <v>397</v>
      </c>
      <c r="I2228" t="s">
        <v>326</v>
      </c>
      <c r="J2228" t="s">
        <v>289</v>
      </c>
      <c r="K2228">
        <v>0</v>
      </c>
      <c r="L2228" s="52">
        <v>0</v>
      </c>
      <c r="N2228">
        <v>7</v>
      </c>
      <c r="O2228" s="52">
        <v>1.1989999562501911E-2</v>
      </c>
      <c r="Q2228">
        <v>78</v>
      </c>
      <c r="R2228" s="52">
        <v>7.3199998587369919E-3</v>
      </c>
    </row>
    <row r="2229" spans="1:19">
      <c r="A2229" t="s">
        <v>28</v>
      </c>
      <c r="B2229" t="s">
        <v>412</v>
      </c>
      <c r="C2229" t="s">
        <v>440</v>
      </c>
      <c r="D2229" t="s">
        <v>330</v>
      </c>
      <c r="E2229" t="s">
        <v>109</v>
      </c>
      <c r="F2229" t="s">
        <v>110</v>
      </c>
      <c r="G2229">
        <v>14</v>
      </c>
      <c r="H2229" t="s">
        <v>397</v>
      </c>
      <c r="I2229" t="s">
        <v>326</v>
      </c>
      <c r="J2229" t="s">
        <v>290</v>
      </c>
      <c r="K2229">
        <v>2</v>
      </c>
      <c r="L2229" s="52">
        <v>4.3480001389980323E-2</v>
      </c>
      <c r="N2229">
        <v>32</v>
      </c>
      <c r="O2229" s="52">
        <v>5.479000136256218E-2</v>
      </c>
      <c r="Q2229">
        <v>542</v>
      </c>
      <c r="R2229" s="52">
        <v>5.0840001553297043E-2</v>
      </c>
    </row>
    <row r="2230" spans="1:19">
      <c r="A2230" t="s">
        <v>28</v>
      </c>
      <c r="B2230" t="s">
        <v>412</v>
      </c>
      <c r="C2230" t="s">
        <v>440</v>
      </c>
      <c r="D2230" t="s">
        <v>330</v>
      </c>
      <c r="E2230" t="s">
        <v>109</v>
      </c>
      <c r="F2230" t="s">
        <v>110</v>
      </c>
      <c r="G2230">
        <v>14</v>
      </c>
      <c r="H2230" t="s">
        <v>397</v>
      </c>
      <c r="I2230" t="s">
        <v>326</v>
      </c>
      <c r="J2230" t="s">
        <v>291</v>
      </c>
      <c r="K2230">
        <v>9</v>
      </c>
      <c r="L2230" s="52">
        <v>0.19564999639987951</v>
      </c>
      <c r="N2230">
        <v>102</v>
      </c>
      <c r="O2230" s="52">
        <v>0.17465999722480771</v>
      </c>
      <c r="Q2230">
        <v>1332</v>
      </c>
      <c r="R2230" s="52">
        <v>0.124940000474453</v>
      </c>
    </row>
    <row r="2231" spans="1:19">
      <c r="A2231" t="s">
        <v>28</v>
      </c>
      <c r="B2231" t="s">
        <v>412</v>
      </c>
      <c r="C2231" t="s">
        <v>440</v>
      </c>
      <c r="D2231" t="s">
        <v>330</v>
      </c>
      <c r="E2231" t="s">
        <v>109</v>
      </c>
      <c r="F2231" t="s">
        <v>110</v>
      </c>
      <c r="G2231">
        <v>14</v>
      </c>
      <c r="H2231" t="s">
        <v>397</v>
      </c>
      <c r="I2231" t="s">
        <v>326</v>
      </c>
      <c r="J2231" t="s">
        <v>292</v>
      </c>
      <c r="K2231">
        <v>8</v>
      </c>
      <c r="L2231" s="52">
        <v>0.17391000688076019</v>
      </c>
      <c r="N2231">
        <v>115</v>
      </c>
      <c r="O2231" s="52">
        <v>0.1969199925661087</v>
      </c>
      <c r="Q2231">
        <v>2022</v>
      </c>
      <c r="R2231" s="52">
        <v>0.18965999782085419</v>
      </c>
    </row>
    <row r="2232" spans="1:19">
      <c r="A2232" t="s">
        <v>28</v>
      </c>
      <c r="B2232" t="s">
        <v>412</v>
      </c>
      <c r="C2232" t="s">
        <v>440</v>
      </c>
      <c r="D2232" t="s">
        <v>330</v>
      </c>
      <c r="E2232" t="s">
        <v>109</v>
      </c>
      <c r="F2232" t="s">
        <v>110</v>
      </c>
      <c r="G2232">
        <v>14</v>
      </c>
      <c r="H2232" t="s">
        <v>397</v>
      </c>
      <c r="I2232" t="s">
        <v>326</v>
      </c>
      <c r="J2232" t="s">
        <v>293</v>
      </c>
      <c r="K2232">
        <v>2</v>
      </c>
      <c r="L2232" s="52">
        <v>4.3480001389980323E-2</v>
      </c>
      <c r="N2232">
        <v>105</v>
      </c>
      <c r="O2232" s="52">
        <v>0.17979000508785251</v>
      </c>
      <c r="Q2232">
        <v>1958</v>
      </c>
      <c r="R2232" s="52">
        <v>0.18366000056266779</v>
      </c>
    </row>
    <row r="2233" spans="1:19">
      <c r="A2233" t="s">
        <v>28</v>
      </c>
      <c r="B2233" t="s">
        <v>412</v>
      </c>
      <c r="C2233" t="s">
        <v>440</v>
      </c>
      <c r="D2233" t="s">
        <v>330</v>
      </c>
      <c r="E2233" t="s">
        <v>109</v>
      </c>
      <c r="F2233" t="s">
        <v>110</v>
      </c>
      <c r="G2233">
        <v>14</v>
      </c>
      <c r="H2233" t="s">
        <v>397</v>
      </c>
      <c r="I2233" t="s">
        <v>326</v>
      </c>
      <c r="J2233" t="s">
        <v>294</v>
      </c>
      <c r="K2233">
        <v>11</v>
      </c>
      <c r="L2233" s="52">
        <v>0.2391300052404404</v>
      </c>
      <c r="N2233">
        <v>129</v>
      </c>
      <c r="O2233" s="52">
        <v>0.22089000046253199</v>
      </c>
      <c r="Q2233">
        <v>2528</v>
      </c>
      <c r="R2233" s="52">
        <v>0.2371300011873245</v>
      </c>
    </row>
    <row r="2234" spans="1:19">
      <c r="A2234" t="s">
        <v>28</v>
      </c>
      <c r="B2234" t="s">
        <v>412</v>
      </c>
      <c r="C2234" t="s">
        <v>440</v>
      </c>
      <c r="D2234" t="s">
        <v>330</v>
      </c>
      <c r="E2234" t="s">
        <v>109</v>
      </c>
      <c r="F2234" t="s">
        <v>110</v>
      </c>
      <c r="G2234">
        <v>14</v>
      </c>
      <c r="H2234" t="s">
        <v>397</v>
      </c>
      <c r="I2234" t="s">
        <v>326</v>
      </c>
      <c r="J2234" t="s">
        <v>295</v>
      </c>
      <c r="K2234">
        <v>14</v>
      </c>
      <c r="L2234" s="52">
        <v>0.30434998869895941</v>
      </c>
      <c r="N2234">
        <v>94</v>
      </c>
      <c r="O2234" s="52">
        <v>0.16096000373363489</v>
      </c>
      <c r="Q2234">
        <v>2201</v>
      </c>
      <c r="R2234" s="52">
        <v>0.20645000040531161</v>
      </c>
    </row>
    <row r="2235" spans="1:19">
      <c r="A2235" t="s">
        <v>28</v>
      </c>
      <c r="B2235" t="s">
        <v>412</v>
      </c>
      <c r="C2235" t="s">
        <v>440</v>
      </c>
      <c r="D2235" t="s">
        <v>330</v>
      </c>
      <c r="E2235" t="s">
        <v>109</v>
      </c>
      <c r="F2235" t="s">
        <v>110</v>
      </c>
      <c r="G2235">
        <v>14</v>
      </c>
      <c r="H2235" t="s">
        <v>397</v>
      </c>
      <c r="I2235" t="s">
        <v>359</v>
      </c>
      <c r="J2235" t="s">
        <v>14</v>
      </c>
      <c r="K2235">
        <v>30</v>
      </c>
      <c r="L2235" s="52">
        <v>0.65217000246047974</v>
      </c>
      <c r="M2235" s="52">
        <v>0.65217000246047974</v>
      </c>
      <c r="N2235">
        <v>431</v>
      </c>
      <c r="O2235" s="52">
        <v>0.7380099892616272</v>
      </c>
      <c r="P2235" s="52">
        <v>0.74181997776031494</v>
      </c>
      <c r="Q2235">
        <v>7648</v>
      </c>
      <c r="R2235" s="52">
        <v>0.71737998723983765</v>
      </c>
      <c r="S2235" s="52">
        <v>0.73221999406814575</v>
      </c>
    </row>
    <row r="2236" spans="1:19">
      <c r="A2236" t="s">
        <v>28</v>
      </c>
      <c r="B2236" t="s">
        <v>412</v>
      </c>
      <c r="C2236" t="s">
        <v>440</v>
      </c>
      <c r="D2236" t="s">
        <v>330</v>
      </c>
      <c r="E2236" t="s">
        <v>109</v>
      </c>
      <c r="F2236" t="s">
        <v>110</v>
      </c>
      <c r="G2236">
        <v>14</v>
      </c>
      <c r="H2236" t="s">
        <v>397</v>
      </c>
      <c r="I2236" t="s">
        <v>359</v>
      </c>
      <c r="J2236" t="s">
        <v>15</v>
      </c>
      <c r="K2236">
        <v>8</v>
      </c>
      <c r="L2236" s="52">
        <v>0.17391000688076019</v>
      </c>
      <c r="M2236" s="52">
        <v>0.17391000688076019</v>
      </c>
      <c r="N2236">
        <v>87</v>
      </c>
      <c r="O2236" s="52">
        <v>0.14896999299526209</v>
      </c>
      <c r="P2236" s="52">
        <v>0.149739995598793</v>
      </c>
      <c r="Q2236">
        <v>1582</v>
      </c>
      <c r="R2236" s="52">
        <v>0.14838999509811401</v>
      </c>
      <c r="S2236" s="52">
        <v>0.1514600068330765</v>
      </c>
    </row>
    <row r="2237" spans="1:19">
      <c r="A2237" t="s">
        <v>28</v>
      </c>
      <c r="B2237" t="s">
        <v>412</v>
      </c>
      <c r="C2237" t="s">
        <v>440</v>
      </c>
      <c r="D2237" t="s">
        <v>330</v>
      </c>
      <c r="E2237" t="s">
        <v>109</v>
      </c>
      <c r="F2237" t="s">
        <v>110</v>
      </c>
      <c r="G2237">
        <v>14</v>
      </c>
      <c r="H2237" t="s">
        <v>397</v>
      </c>
      <c r="I2237" t="s">
        <v>359</v>
      </c>
      <c r="J2237" t="s">
        <v>317</v>
      </c>
      <c r="K2237">
        <v>8</v>
      </c>
      <c r="L2237" s="52">
        <v>0.17391000688076019</v>
      </c>
      <c r="M2237" s="52">
        <v>0.17391000688076019</v>
      </c>
      <c r="N2237">
        <v>63</v>
      </c>
      <c r="O2237" s="52">
        <v>0.10787999629974369</v>
      </c>
      <c r="P2237" s="52">
        <v>0.1084299981594086</v>
      </c>
      <c r="Q2237">
        <v>1215</v>
      </c>
      <c r="R2237" s="52">
        <v>0.1139699965715408</v>
      </c>
      <c r="S2237" s="52">
        <v>0.1163199990987778</v>
      </c>
    </row>
    <row r="2238" spans="1:19">
      <c r="A2238" t="s">
        <v>28</v>
      </c>
      <c r="B2238" t="s">
        <v>412</v>
      </c>
      <c r="C2238" t="s">
        <v>440</v>
      </c>
      <c r="D2238" t="s">
        <v>330</v>
      </c>
      <c r="E2238" t="s">
        <v>109</v>
      </c>
      <c r="F2238" t="s">
        <v>110</v>
      </c>
      <c r="G2238">
        <v>14</v>
      </c>
      <c r="H2238" t="s">
        <v>397</v>
      </c>
      <c r="I2238" t="s">
        <v>359</v>
      </c>
      <c r="J2238" t="s">
        <v>270</v>
      </c>
      <c r="K2238">
        <v>0</v>
      </c>
      <c r="L2238" s="52">
        <v>0</v>
      </c>
      <c r="N2238">
        <v>3</v>
      </c>
      <c r="O2238" s="52">
        <v>5.1400000229477882E-3</v>
      </c>
      <c r="Q2238">
        <v>216</v>
      </c>
      <c r="R2238" s="52">
        <v>2.0260000601410869E-2</v>
      </c>
    </row>
    <row r="2239" spans="1:19">
      <c r="A2239" t="s">
        <v>28</v>
      </c>
      <c r="B2239" t="s">
        <v>412</v>
      </c>
      <c r="C2239" t="s">
        <v>440</v>
      </c>
      <c r="D2239" t="s">
        <v>330</v>
      </c>
      <c r="E2239" t="s">
        <v>109</v>
      </c>
      <c r="F2239" t="s">
        <v>110</v>
      </c>
      <c r="G2239">
        <v>14</v>
      </c>
      <c r="H2239" t="s">
        <v>397</v>
      </c>
      <c r="I2239" t="s">
        <v>325</v>
      </c>
      <c r="J2239" t="s">
        <v>302</v>
      </c>
      <c r="K2239">
        <v>13</v>
      </c>
      <c r="L2239" s="52">
        <v>0.28260999917984009</v>
      </c>
      <c r="N2239">
        <v>220</v>
      </c>
      <c r="O2239" s="52">
        <v>0.37670999765396118</v>
      </c>
      <c r="Q2239">
        <v>3494</v>
      </c>
      <c r="R2239" s="52">
        <v>0.32774001359939581</v>
      </c>
    </row>
    <row r="2240" spans="1:19">
      <c r="A2240" t="s">
        <v>28</v>
      </c>
      <c r="B2240" t="s">
        <v>412</v>
      </c>
      <c r="C2240" t="s">
        <v>440</v>
      </c>
      <c r="D2240" t="s">
        <v>330</v>
      </c>
      <c r="E2240" t="s">
        <v>109</v>
      </c>
      <c r="F2240" t="s">
        <v>110</v>
      </c>
      <c r="G2240">
        <v>14</v>
      </c>
      <c r="H2240" t="s">
        <v>397</v>
      </c>
      <c r="I2240" t="s">
        <v>325</v>
      </c>
      <c r="J2240" t="s">
        <v>303</v>
      </c>
      <c r="K2240">
        <v>18</v>
      </c>
      <c r="L2240" s="52">
        <v>0.39129999279975891</v>
      </c>
      <c r="N2240">
        <v>177</v>
      </c>
      <c r="O2240" s="52">
        <v>0.3030799925327301</v>
      </c>
      <c r="Q2240">
        <v>3387</v>
      </c>
      <c r="R2240" s="52">
        <v>0.31769999861717219</v>
      </c>
    </row>
    <row r="2241" spans="1:19">
      <c r="A2241" t="s">
        <v>28</v>
      </c>
      <c r="B2241" t="s">
        <v>412</v>
      </c>
      <c r="C2241" t="s">
        <v>440</v>
      </c>
      <c r="D2241" t="s">
        <v>330</v>
      </c>
      <c r="E2241" t="s">
        <v>109</v>
      </c>
      <c r="F2241" t="s">
        <v>110</v>
      </c>
      <c r="G2241">
        <v>14</v>
      </c>
      <c r="H2241" t="s">
        <v>397</v>
      </c>
      <c r="I2241" t="s">
        <v>325</v>
      </c>
      <c r="J2241" t="s">
        <v>304</v>
      </c>
      <c r="K2241">
        <v>15</v>
      </c>
      <c r="L2241" s="52">
        <v>0.326090008020401</v>
      </c>
      <c r="N2241">
        <v>187</v>
      </c>
      <c r="O2241" s="52">
        <v>0.32021000981330872</v>
      </c>
      <c r="Q2241">
        <v>3780</v>
      </c>
      <c r="R2241" s="52">
        <v>0.35455998778343201</v>
      </c>
    </row>
    <row r="2242" spans="1:19">
      <c r="A2242" t="s">
        <v>28</v>
      </c>
      <c r="B2242" t="s">
        <v>412</v>
      </c>
      <c r="C2242" t="s">
        <v>440</v>
      </c>
      <c r="D2242" t="s">
        <v>330</v>
      </c>
      <c r="E2242" t="s">
        <v>109</v>
      </c>
      <c r="F2242" t="s">
        <v>110</v>
      </c>
      <c r="G2242">
        <v>14</v>
      </c>
      <c r="H2242" t="s">
        <v>397</v>
      </c>
      <c r="I2242" t="s">
        <v>349</v>
      </c>
      <c r="J2242" t="s">
        <v>350</v>
      </c>
      <c r="K2242">
        <v>2</v>
      </c>
      <c r="L2242" s="52">
        <v>4.3480001389980323E-2</v>
      </c>
      <c r="M2242" s="52">
        <v>7.9999998211860657E-2</v>
      </c>
      <c r="N2242">
        <v>37</v>
      </c>
      <c r="O2242" s="52">
        <v>6.3359998166561127E-2</v>
      </c>
      <c r="P2242" s="52">
        <v>9.3670003116130829E-2</v>
      </c>
      <c r="Q2242">
        <v>745</v>
      </c>
      <c r="R2242" s="52">
        <v>6.9880001246929169E-2</v>
      </c>
      <c r="S2242" s="52">
        <v>8.060000091791153E-2</v>
      </c>
    </row>
    <row r="2243" spans="1:19">
      <c r="A2243" t="s">
        <v>28</v>
      </c>
      <c r="B2243" t="s">
        <v>412</v>
      </c>
      <c r="C2243" t="s">
        <v>440</v>
      </c>
      <c r="D2243" t="s">
        <v>330</v>
      </c>
      <c r="E2243" t="s">
        <v>109</v>
      </c>
      <c r="F2243" t="s">
        <v>110</v>
      </c>
      <c r="G2243">
        <v>14</v>
      </c>
      <c r="H2243" t="s">
        <v>397</v>
      </c>
      <c r="I2243" t="s">
        <v>349</v>
      </c>
      <c r="J2243" t="s">
        <v>351</v>
      </c>
      <c r="K2243">
        <v>18</v>
      </c>
      <c r="L2243" s="52">
        <v>0.39129999279975891</v>
      </c>
      <c r="M2243" s="52">
        <v>0.72000002861022949</v>
      </c>
      <c r="N2243">
        <v>251</v>
      </c>
      <c r="O2243" s="52">
        <v>0.42978999018669128</v>
      </c>
      <c r="P2243" s="52">
        <v>0.63543999195098877</v>
      </c>
      <c r="Q2243">
        <v>5882</v>
      </c>
      <c r="R2243" s="52">
        <v>0.55172997713088989</v>
      </c>
      <c r="S2243" s="52">
        <v>0.63637000322341919</v>
      </c>
    </row>
    <row r="2244" spans="1:19">
      <c r="A2244" t="s">
        <v>28</v>
      </c>
      <c r="B2244" t="s">
        <v>412</v>
      </c>
      <c r="C2244" t="s">
        <v>440</v>
      </c>
      <c r="D2244" t="s">
        <v>330</v>
      </c>
      <c r="E2244" t="s">
        <v>109</v>
      </c>
      <c r="F2244" t="s">
        <v>110</v>
      </c>
      <c r="G2244">
        <v>14</v>
      </c>
      <c r="H2244" t="s">
        <v>397</v>
      </c>
      <c r="I2244" t="s">
        <v>349</v>
      </c>
      <c r="J2244" t="s">
        <v>352</v>
      </c>
      <c r="K2244">
        <v>0</v>
      </c>
      <c r="L2244" s="52">
        <v>0</v>
      </c>
      <c r="M2244" s="52">
        <v>0</v>
      </c>
      <c r="N2244">
        <v>2</v>
      </c>
      <c r="O2244" s="52">
        <v>3.4199999645352359E-3</v>
      </c>
      <c r="P2244" s="52">
        <v>5.0599998794496059E-3</v>
      </c>
      <c r="Q2244">
        <v>19</v>
      </c>
      <c r="R2244" s="52">
        <v>1.780000049620867E-3</v>
      </c>
      <c r="S2244" s="52">
        <v>2.0600000862032179E-3</v>
      </c>
    </row>
    <row r="2245" spans="1:19">
      <c r="A2245" t="s">
        <v>28</v>
      </c>
      <c r="B2245" t="s">
        <v>412</v>
      </c>
      <c r="C2245" t="s">
        <v>440</v>
      </c>
      <c r="D2245" t="s">
        <v>330</v>
      </c>
      <c r="E2245" t="s">
        <v>109</v>
      </c>
      <c r="F2245" t="s">
        <v>110</v>
      </c>
      <c r="G2245">
        <v>14</v>
      </c>
      <c r="H2245" t="s">
        <v>397</v>
      </c>
      <c r="I2245" t="s">
        <v>349</v>
      </c>
      <c r="J2245" t="s">
        <v>353</v>
      </c>
      <c r="K2245">
        <v>5</v>
      </c>
      <c r="L2245" s="52">
        <v>0.10869999974966051</v>
      </c>
      <c r="M2245" s="52">
        <v>0.20000000298023221</v>
      </c>
      <c r="N2245">
        <v>105</v>
      </c>
      <c r="O2245" s="52">
        <v>0.17979000508785251</v>
      </c>
      <c r="P2245" s="52">
        <v>0.26581999659538269</v>
      </c>
      <c r="Q2245">
        <v>2597</v>
      </c>
      <c r="R2245" s="52">
        <v>0.24359999597072601</v>
      </c>
      <c r="S2245" s="52">
        <v>0.2809700071811676</v>
      </c>
    </row>
    <row r="2246" spans="1:19">
      <c r="A2246" t="s">
        <v>28</v>
      </c>
      <c r="B2246" t="s">
        <v>412</v>
      </c>
      <c r="C2246" t="s">
        <v>440</v>
      </c>
      <c r="D2246" t="s">
        <v>330</v>
      </c>
      <c r="E2246" t="s">
        <v>109</v>
      </c>
      <c r="F2246" t="s">
        <v>110</v>
      </c>
      <c r="G2246">
        <v>14</v>
      </c>
      <c r="H2246" t="s">
        <v>397</v>
      </c>
      <c r="I2246" t="s">
        <v>349</v>
      </c>
      <c r="J2246" t="s">
        <v>355</v>
      </c>
      <c r="K2246">
        <v>21</v>
      </c>
      <c r="L2246" s="52">
        <v>0.45651999115943909</v>
      </c>
      <c r="N2246">
        <v>189</v>
      </c>
      <c r="O2246" s="52">
        <v>0.32363000512123108</v>
      </c>
      <c r="Q2246">
        <v>1418</v>
      </c>
      <c r="R2246" s="52">
        <v>0.13300999999046331</v>
      </c>
    </row>
    <row r="2247" spans="1:19">
      <c r="A2247" t="s">
        <v>28</v>
      </c>
      <c r="B2247" t="s">
        <v>412</v>
      </c>
      <c r="C2247" t="s">
        <v>440</v>
      </c>
      <c r="D2247" t="s">
        <v>330</v>
      </c>
      <c r="E2247" t="s">
        <v>109</v>
      </c>
      <c r="F2247" t="s">
        <v>110</v>
      </c>
      <c r="G2247">
        <v>14</v>
      </c>
      <c r="H2247" t="s">
        <v>397</v>
      </c>
      <c r="I2247" t="s">
        <v>734</v>
      </c>
      <c r="J2247" t="s">
        <v>299</v>
      </c>
      <c r="K2247">
        <v>2</v>
      </c>
      <c r="L2247" s="52">
        <v>4.3480001389980323E-2</v>
      </c>
      <c r="M2247" s="52">
        <v>4.3480001389980323E-2</v>
      </c>
      <c r="N2247">
        <v>85</v>
      </c>
      <c r="O2247" s="52">
        <v>0.14554999768733981</v>
      </c>
      <c r="P2247" s="52">
        <v>0.15178999304771421</v>
      </c>
      <c r="Q2247">
        <v>463</v>
      </c>
      <c r="R2247" s="52">
        <v>4.343000054359436E-2</v>
      </c>
      <c r="S2247" s="52">
        <v>4.6239998191595078E-2</v>
      </c>
    </row>
    <row r="2248" spans="1:19">
      <c r="A2248" t="s">
        <v>28</v>
      </c>
      <c r="B2248" t="s">
        <v>412</v>
      </c>
      <c r="C2248" t="s">
        <v>440</v>
      </c>
      <c r="D2248" t="s">
        <v>330</v>
      </c>
      <c r="E2248" t="s">
        <v>109</v>
      </c>
      <c r="F2248" t="s">
        <v>110</v>
      </c>
      <c r="G2248">
        <v>14</v>
      </c>
      <c r="H2248" t="s">
        <v>397</v>
      </c>
      <c r="I2248" t="s">
        <v>734</v>
      </c>
      <c r="J2248" t="s">
        <v>300</v>
      </c>
      <c r="K2248">
        <v>2</v>
      </c>
      <c r="L2248" s="52">
        <v>4.3480001389980323E-2</v>
      </c>
      <c r="M2248" s="52">
        <v>4.3480001389980323E-2</v>
      </c>
      <c r="N2248">
        <v>50</v>
      </c>
      <c r="O2248" s="52">
        <v>8.5620000958442688E-2</v>
      </c>
      <c r="P2248" s="52">
        <v>8.929000049829483E-2</v>
      </c>
      <c r="Q2248">
        <v>331</v>
      </c>
      <c r="R2248" s="52">
        <v>3.1050000339746479E-2</v>
      </c>
      <c r="S2248" s="52">
        <v>3.3059999346733093E-2</v>
      </c>
    </row>
    <row r="2249" spans="1:19">
      <c r="A2249" t="s">
        <v>28</v>
      </c>
      <c r="B2249" t="s">
        <v>412</v>
      </c>
      <c r="C2249" t="s">
        <v>440</v>
      </c>
      <c r="D2249" t="s">
        <v>330</v>
      </c>
      <c r="E2249" t="s">
        <v>109</v>
      </c>
      <c r="F2249" t="s">
        <v>110</v>
      </c>
      <c r="G2249">
        <v>14</v>
      </c>
      <c r="H2249" t="s">
        <v>397</v>
      </c>
      <c r="I2249" t="s">
        <v>734</v>
      </c>
      <c r="J2249" t="s">
        <v>269</v>
      </c>
      <c r="K2249">
        <v>2</v>
      </c>
      <c r="L2249" s="52">
        <v>4.3480001389980323E-2</v>
      </c>
      <c r="M2249" s="52">
        <v>4.3480001389980323E-2</v>
      </c>
      <c r="N2249">
        <v>11</v>
      </c>
      <c r="O2249" s="52">
        <v>1.8840000033378601E-2</v>
      </c>
      <c r="P2249" s="52">
        <v>1.9640000537037849E-2</v>
      </c>
      <c r="Q2249">
        <v>91</v>
      </c>
      <c r="R2249" s="52">
        <v>8.5399998351931572E-3</v>
      </c>
      <c r="S2249" s="52">
        <v>9.089999832212925E-3</v>
      </c>
    </row>
    <row r="2250" spans="1:19">
      <c r="A2250" t="s">
        <v>28</v>
      </c>
      <c r="B2250" t="s">
        <v>412</v>
      </c>
      <c r="C2250" t="s">
        <v>440</v>
      </c>
      <c r="D2250" t="s">
        <v>330</v>
      </c>
      <c r="E2250" t="s">
        <v>109</v>
      </c>
      <c r="F2250" t="s">
        <v>110</v>
      </c>
      <c r="G2250">
        <v>14</v>
      </c>
      <c r="H2250" t="s">
        <v>397</v>
      </c>
      <c r="I2250" t="s">
        <v>734</v>
      </c>
      <c r="J2250" t="s">
        <v>301</v>
      </c>
      <c r="K2250">
        <v>2</v>
      </c>
      <c r="L2250" s="52">
        <v>4.3480001389980323E-2</v>
      </c>
      <c r="M2250" s="52">
        <v>4.3480001389980323E-2</v>
      </c>
      <c r="N2250">
        <v>56</v>
      </c>
      <c r="O2250" s="52">
        <v>9.5890000462532043E-2</v>
      </c>
      <c r="P2250" s="52">
        <v>0.10000000149011611</v>
      </c>
      <c r="Q2250">
        <v>215</v>
      </c>
      <c r="R2250" s="52">
        <v>2.0169999450445179E-2</v>
      </c>
      <c r="S2250" s="52">
        <v>2.1469999104738239E-2</v>
      </c>
    </row>
    <row r="2251" spans="1:19">
      <c r="A2251" t="s">
        <v>28</v>
      </c>
      <c r="B2251" t="s">
        <v>412</v>
      </c>
      <c r="C2251" t="s">
        <v>440</v>
      </c>
      <c r="D2251" t="s">
        <v>330</v>
      </c>
      <c r="E2251" t="s">
        <v>109</v>
      </c>
      <c r="F2251" t="s">
        <v>110</v>
      </c>
      <c r="G2251">
        <v>14</v>
      </c>
      <c r="H2251" t="s">
        <v>397</v>
      </c>
      <c r="I2251" t="s">
        <v>734</v>
      </c>
      <c r="J2251" t="s">
        <v>270</v>
      </c>
      <c r="K2251">
        <v>0</v>
      </c>
      <c r="L2251" s="52">
        <v>0</v>
      </c>
      <c r="N2251">
        <v>24</v>
      </c>
      <c r="O2251" s="52">
        <v>4.1099999099969857E-2</v>
      </c>
      <c r="Q2251">
        <v>648</v>
      </c>
      <c r="R2251" s="52">
        <v>6.0779999941587448E-2</v>
      </c>
    </row>
    <row r="2252" spans="1:19">
      <c r="A2252" t="s">
        <v>28</v>
      </c>
      <c r="B2252" t="s">
        <v>412</v>
      </c>
      <c r="C2252" t="s">
        <v>440</v>
      </c>
      <c r="D2252" t="s">
        <v>330</v>
      </c>
      <c r="E2252" t="s">
        <v>109</v>
      </c>
      <c r="F2252" t="s">
        <v>110</v>
      </c>
      <c r="G2252">
        <v>14</v>
      </c>
      <c r="H2252" t="s">
        <v>397</v>
      </c>
      <c r="I2252" t="s">
        <v>734</v>
      </c>
      <c r="J2252" t="s">
        <v>268</v>
      </c>
      <c r="K2252">
        <v>38</v>
      </c>
      <c r="L2252" s="52">
        <v>0.82608997821807861</v>
      </c>
      <c r="M2252" s="52">
        <v>0.82608997821807861</v>
      </c>
      <c r="N2252">
        <v>358</v>
      </c>
      <c r="O2252" s="52">
        <v>0.6130099892616272</v>
      </c>
      <c r="P2252" s="52">
        <v>0.6392899751663208</v>
      </c>
      <c r="Q2252">
        <v>8913</v>
      </c>
      <c r="R2252" s="52">
        <v>0.83604001998901367</v>
      </c>
      <c r="S2252" s="52">
        <v>0.89013999700546265</v>
      </c>
    </row>
    <row r="2253" spans="1:19">
      <c r="A2253" t="s">
        <v>28</v>
      </c>
      <c r="B2253" t="s">
        <v>412</v>
      </c>
      <c r="C2253" t="s">
        <v>440</v>
      </c>
      <c r="D2253" t="s">
        <v>330</v>
      </c>
      <c r="E2253" t="s">
        <v>109</v>
      </c>
      <c r="F2253" t="s">
        <v>110</v>
      </c>
      <c r="G2253">
        <v>14</v>
      </c>
      <c r="H2253" t="s">
        <v>397</v>
      </c>
      <c r="I2253" t="s">
        <v>735</v>
      </c>
      <c r="J2253" t="s">
        <v>270</v>
      </c>
      <c r="K2253">
        <v>46</v>
      </c>
      <c r="L2253" s="52">
        <v>1</v>
      </c>
      <c r="N2253">
        <v>584</v>
      </c>
      <c r="O2253" s="52">
        <v>1</v>
      </c>
      <c r="Q2253">
        <v>10661</v>
      </c>
      <c r="R2253" s="52">
        <v>1</v>
      </c>
    </row>
    <row r="2254" spans="1:19">
      <c r="A2254" t="s">
        <v>28</v>
      </c>
      <c r="B2254" t="s">
        <v>412</v>
      </c>
      <c r="C2254" t="s">
        <v>440</v>
      </c>
      <c r="D2254" t="s">
        <v>330</v>
      </c>
      <c r="E2254" t="s">
        <v>109</v>
      </c>
      <c r="F2254" t="s">
        <v>110</v>
      </c>
      <c r="G2254">
        <v>14</v>
      </c>
      <c r="H2254" t="s">
        <v>397</v>
      </c>
      <c r="I2254" t="s">
        <v>319</v>
      </c>
      <c r="J2254" t="s">
        <v>324</v>
      </c>
      <c r="K2254">
        <v>24</v>
      </c>
      <c r="L2254" s="52">
        <v>0.52174001932144165</v>
      </c>
      <c r="N2254">
        <v>189</v>
      </c>
      <c r="O2254" s="52">
        <v>0.32363000512123108</v>
      </c>
      <c r="Q2254">
        <v>1418</v>
      </c>
      <c r="R2254" s="52">
        <v>0.13300999999046331</v>
      </c>
    </row>
    <row r="2255" spans="1:19">
      <c r="A2255" t="s">
        <v>28</v>
      </c>
      <c r="B2255" t="s">
        <v>412</v>
      </c>
      <c r="C2255" t="s">
        <v>440</v>
      </c>
      <c r="D2255" t="s">
        <v>330</v>
      </c>
      <c r="E2255" t="s">
        <v>109</v>
      </c>
      <c r="F2255" t="s">
        <v>110</v>
      </c>
      <c r="G2255">
        <v>14</v>
      </c>
      <c r="H2255" t="s">
        <v>397</v>
      </c>
      <c r="I2255" t="s">
        <v>319</v>
      </c>
      <c r="J2255" t="s">
        <v>320</v>
      </c>
      <c r="K2255">
        <v>0</v>
      </c>
      <c r="L2255" s="52">
        <v>0</v>
      </c>
      <c r="M2255" s="52">
        <v>0</v>
      </c>
      <c r="N2255">
        <v>2</v>
      </c>
      <c r="O2255" s="52">
        <v>3.4199999645352359E-3</v>
      </c>
      <c r="P2255" s="52">
        <v>5.0599998794496059E-3</v>
      </c>
      <c r="Q2255">
        <v>19</v>
      </c>
      <c r="R2255" s="52">
        <v>1.780000049620867E-3</v>
      </c>
      <c r="S2255" s="52">
        <v>2.0600000862032179E-3</v>
      </c>
    </row>
    <row r="2256" spans="1:19">
      <c r="A2256" t="s">
        <v>28</v>
      </c>
      <c r="B2256" t="s">
        <v>412</v>
      </c>
      <c r="C2256" t="s">
        <v>440</v>
      </c>
      <c r="D2256" t="s">
        <v>330</v>
      </c>
      <c r="E2256" t="s">
        <v>109</v>
      </c>
      <c r="F2256" t="s">
        <v>110</v>
      </c>
      <c r="G2256">
        <v>14</v>
      </c>
      <c r="H2256" t="s">
        <v>397</v>
      </c>
      <c r="I2256" t="s">
        <v>319</v>
      </c>
      <c r="J2256" t="s">
        <v>321</v>
      </c>
      <c r="K2256">
        <v>0</v>
      </c>
      <c r="L2256" s="52">
        <v>0</v>
      </c>
      <c r="M2256" s="52">
        <v>0</v>
      </c>
      <c r="N2256">
        <v>10</v>
      </c>
      <c r="O2256" s="52">
        <v>1.7119999974966049E-2</v>
      </c>
      <c r="P2256" s="52">
        <v>2.531999908387661E-2</v>
      </c>
      <c r="Q2256">
        <v>380</v>
      </c>
      <c r="R2256" s="52">
        <v>3.564000129699707E-2</v>
      </c>
      <c r="S2256" s="52">
        <v>4.1110001504421227E-2</v>
      </c>
    </row>
    <row r="2257" spans="1:19">
      <c r="A2257" t="s">
        <v>28</v>
      </c>
      <c r="B2257" t="s">
        <v>412</v>
      </c>
      <c r="C2257" t="s">
        <v>440</v>
      </c>
      <c r="D2257" t="s">
        <v>330</v>
      </c>
      <c r="E2257" t="s">
        <v>109</v>
      </c>
      <c r="F2257" t="s">
        <v>110</v>
      </c>
      <c r="G2257">
        <v>14</v>
      </c>
      <c r="H2257" t="s">
        <v>397</v>
      </c>
      <c r="I2257" t="s">
        <v>319</v>
      </c>
      <c r="J2257" t="s">
        <v>322</v>
      </c>
      <c r="K2257">
        <v>2</v>
      </c>
      <c r="L2257" s="52">
        <v>4.3480001389980323E-2</v>
      </c>
      <c r="M2257" s="52">
        <v>9.0910002589225769E-2</v>
      </c>
      <c r="N2257">
        <v>63</v>
      </c>
      <c r="O2257" s="52">
        <v>0.10787999629974369</v>
      </c>
      <c r="P2257" s="52">
        <v>0.15949000418186191</v>
      </c>
      <c r="Q2257">
        <v>1643</v>
      </c>
      <c r="R2257" s="52">
        <v>0.15410999953746801</v>
      </c>
      <c r="S2257" s="52">
        <v>0.17776000499725339</v>
      </c>
    </row>
    <row r="2258" spans="1:19">
      <c r="A2258" t="s">
        <v>28</v>
      </c>
      <c r="B2258" t="s">
        <v>412</v>
      </c>
      <c r="C2258" t="s">
        <v>440</v>
      </c>
      <c r="D2258" t="s">
        <v>330</v>
      </c>
      <c r="E2258" t="s">
        <v>109</v>
      </c>
      <c r="F2258" t="s">
        <v>110</v>
      </c>
      <c r="G2258">
        <v>14</v>
      </c>
      <c r="H2258" t="s">
        <v>397</v>
      </c>
      <c r="I2258" t="s">
        <v>319</v>
      </c>
      <c r="J2258" t="s">
        <v>323</v>
      </c>
      <c r="K2258">
        <v>2</v>
      </c>
      <c r="L2258" s="52">
        <v>4.3480001389980323E-2</v>
      </c>
      <c r="M2258" s="52">
        <v>9.0910002589225769E-2</v>
      </c>
      <c r="N2258">
        <v>69</v>
      </c>
      <c r="O2258" s="52">
        <v>0.1181500032544136</v>
      </c>
      <c r="P2258" s="52">
        <v>0.17467999458312991</v>
      </c>
      <c r="Q2258">
        <v>1319</v>
      </c>
      <c r="R2258" s="52">
        <v>0.1237199977040291</v>
      </c>
      <c r="S2258" s="52">
        <v>0.14270000159740451</v>
      </c>
    </row>
    <row r="2259" spans="1:19">
      <c r="A2259" t="s">
        <v>28</v>
      </c>
      <c r="B2259" t="s">
        <v>412</v>
      </c>
      <c r="C2259" t="s">
        <v>440</v>
      </c>
      <c r="D2259" t="s">
        <v>330</v>
      </c>
      <c r="E2259" t="s">
        <v>109</v>
      </c>
      <c r="F2259" t="s">
        <v>110</v>
      </c>
      <c r="G2259">
        <v>14</v>
      </c>
      <c r="H2259" t="s">
        <v>397</v>
      </c>
      <c r="I2259" t="s">
        <v>319</v>
      </c>
      <c r="J2259" t="s">
        <v>354</v>
      </c>
      <c r="K2259">
        <v>18</v>
      </c>
      <c r="L2259" s="52">
        <v>0.39129999279975891</v>
      </c>
      <c r="M2259" s="52">
        <v>0.81818002462387085</v>
      </c>
      <c r="N2259">
        <v>251</v>
      </c>
      <c r="O2259" s="52">
        <v>0.42978999018669128</v>
      </c>
      <c r="P2259" s="52">
        <v>0.63543999195098877</v>
      </c>
      <c r="Q2259">
        <v>5882</v>
      </c>
      <c r="R2259" s="52">
        <v>0.55172997713088989</v>
      </c>
      <c r="S2259" s="52">
        <v>0.63637000322341919</v>
      </c>
    </row>
    <row r="2260" spans="1:19">
      <c r="A2260" t="s">
        <v>28</v>
      </c>
      <c r="B2260" t="s">
        <v>412</v>
      </c>
      <c r="C2260" t="s">
        <v>440</v>
      </c>
      <c r="D2260" t="s">
        <v>330</v>
      </c>
      <c r="E2260" t="s">
        <v>109</v>
      </c>
      <c r="F2260" t="s">
        <v>110</v>
      </c>
      <c r="G2260">
        <v>14</v>
      </c>
      <c r="H2260" t="s">
        <v>397</v>
      </c>
      <c r="I2260" t="s">
        <v>360</v>
      </c>
      <c r="J2260" t="s">
        <v>361</v>
      </c>
      <c r="K2260">
        <v>20</v>
      </c>
      <c r="L2260" s="52">
        <v>0.43478000164031982</v>
      </c>
      <c r="N2260">
        <v>189</v>
      </c>
      <c r="O2260" s="52">
        <v>0.32363000512123108</v>
      </c>
      <c r="Q2260">
        <v>1418</v>
      </c>
      <c r="R2260" s="52">
        <v>0.13300999999046331</v>
      </c>
    </row>
    <row r="2261" spans="1:19">
      <c r="A2261" t="s">
        <v>28</v>
      </c>
      <c r="B2261" t="s">
        <v>412</v>
      </c>
      <c r="C2261" t="s">
        <v>440</v>
      </c>
      <c r="D2261" t="s">
        <v>330</v>
      </c>
      <c r="E2261" t="s">
        <v>109</v>
      </c>
      <c r="F2261" t="s">
        <v>110</v>
      </c>
      <c r="G2261">
        <v>14</v>
      </c>
      <c r="H2261" t="s">
        <v>397</v>
      </c>
      <c r="I2261" t="s">
        <v>360</v>
      </c>
      <c r="J2261" t="s">
        <v>362</v>
      </c>
      <c r="K2261">
        <v>8</v>
      </c>
      <c r="L2261" s="52">
        <v>0.17391000688076019</v>
      </c>
      <c r="M2261" s="52">
        <v>0.30768999457359308</v>
      </c>
      <c r="N2261">
        <v>145</v>
      </c>
      <c r="O2261" s="52">
        <v>0.24829000234603879</v>
      </c>
      <c r="P2261" s="52">
        <v>0.36708998680114752</v>
      </c>
      <c r="Q2261">
        <v>3361</v>
      </c>
      <c r="R2261" s="52">
        <v>0.31525999307632452</v>
      </c>
      <c r="S2261" s="52">
        <v>0.36362999677658081</v>
      </c>
    </row>
    <row r="2262" spans="1:19">
      <c r="A2262" t="s">
        <v>28</v>
      </c>
      <c r="B2262" t="s">
        <v>412</v>
      </c>
      <c r="C2262" t="s">
        <v>440</v>
      </c>
      <c r="D2262" t="s">
        <v>330</v>
      </c>
      <c r="E2262" t="s">
        <v>109</v>
      </c>
      <c r="F2262" t="s">
        <v>110</v>
      </c>
      <c r="G2262">
        <v>14</v>
      </c>
      <c r="H2262" t="s">
        <v>397</v>
      </c>
      <c r="I2262" t="s">
        <v>360</v>
      </c>
      <c r="J2262" t="s">
        <v>354</v>
      </c>
      <c r="K2262">
        <v>18</v>
      </c>
      <c r="L2262" s="52">
        <v>0.39129999279975891</v>
      </c>
      <c r="M2262" s="52">
        <v>0.69230997562408447</v>
      </c>
      <c r="N2262">
        <v>250</v>
      </c>
      <c r="O2262" s="52">
        <v>0.4280799925327301</v>
      </c>
      <c r="P2262" s="52">
        <v>0.63291001319885254</v>
      </c>
      <c r="Q2262">
        <v>5882</v>
      </c>
      <c r="R2262" s="52">
        <v>0.55172997713088989</v>
      </c>
      <c r="S2262" s="52">
        <v>0.63637000322341919</v>
      </c>
    </row>
    <row r="2263" spans="1:19">
      <c r="A2263" t="s">
        <v>28</v>
      </c>
      <c r="B2263" t="s">
        <v>412</v>
      </c>
      <c r="C2263" t="s">
        <v>440</v>
      </c>
      <c r="D2263" t="s">
        <v>330</v>
      </c>
      <c r="E2263" t="s">
        <v>109</v>
      </c>
      <c r="F2263" t="s">
        <v>110</v>
      </c>
      <c r="G2263">
        <v>14</v>
      </c>
      <c r="H2263" t="s">
        <v>397</v>
      </c>
      <c r="I2263" t="s">
        <v>736</v>
      </c>
      <c r="J2263" t="s">
        <v>363</v>
      </c>
      <c r="K2263">
        <v>25</v>
      </c>
      <c r="L2263" s="52">
        <v>0.54347997903823853</v>
      </c>
      <c r="N2263">
        <v>254</v>
      </c>
      <c r="O2263" s="52">
        <v>0.43492999672889709</v>
      </c>
      <c r="Q2263">
        <v>4131</v>
      </c>
      <c r="R2263" s="52">
        <v>0.38749000430107122</v>
      </c>
    </row>
    <row r="2264" spans="1:19">
      <c r="A2264" t="s">
        <v>28</v>
      </c>
      <c r="B2264" t="s">
        <v>412</v>
      </c>
      <c r="C2264" t="s">
        <v>440</v>
      </c>
      <c r="D2264" t="s">
        <v>330</v>
      </c>
      <c r="E2264" t="s">
        <v>109</v>
      </c>
      <c r="F2264" t="s">
        <v>110</v>
      </c>
      <c r="G2264">
        <v>14</v>
      </c>
      <c r="H2264" t="s">
        <v>397</v>
      </c>
      <c r="I2264" t="s">
        <v>736</v>
      </c>
      <c r="J2264" t="s">
        <v>364</v>
      </c>
      <c r="K2264">
        <v>14</v>
      </c>
      <c r="L2264" s="52">
        <v>0.30434998869895941</v>
      </c>
      <c r="M2264" s="52">
        <v>0.66667002439498901</v>
      </c>
      <c r="N2264">
        <v>207</v>
      </c>
      <c r="O2264" s="52">
        <v>0.35444998741149902</v>
      </c>
      <c r="P2264" s="52">
        <v>0.62726998329162598</v>
      </c>
      <c r="Q2264">
        <v>4189</v>
      </c>
      <c r="R2264" s="52">
        <v>0.39293000102043152</v>
      </c>
      <c r="S2264" s="52">
        <v>0.64149999618530273</v>
      </c>
    </row>
    <row r="2265" spans="1:19">
      <c r="A2265" t="s">
        <v>28</v>
      </c>
      <c r="B2265" t="s">
        <v>412</v>
      </c>
      <c r="C2265" t="s">
        <v>440</v>
      </c>
      <c r="D2265" t="s">
        <v>330</v>
      </c>
      <c r="E2265" t="s">
        <v>109</v>
      </c>
      <c r="F2265" t="s">
        <v>110</v>
      </c>
      <c r="G2265">
        <v>14</v>
      </c>
      <c r="H2265" t="s">
        <v>397</v>
      </c>
      <c r="I2265" t="s">
        <v>736</v>
      </c>
      <c r="J2265" t="s">
        <v>365</v>
      </c>
      <c r="K2265">
        <v>5</v>
      </c>
      <c r="L2265" s="52">
        <v>0.10869999974966051</v>
      </c>
      <c r="M2265" s="52">
        <v>0.2381000071763992</v>
      </c>
      <c r="N2265">
        <v>81</v>
      </c>
      <c r="O2265" s="52">
        <v>0.13869999349117279</v>
      </c>
      <c r="P2265" s="52">
        <v>0.24545000493526459</v>
      </c>
      <c r="Q2265">
        <v>1316</v>
      </c>
      <c r="R2265" s="52">
        <v>0.1234399974346161</v>
      </c>
      <c r="S2265" s="52">
        <v>0.20152999460697171</v>
      </c>
    </row>
    <row r="2266" spans="1:19">
      <c r="A2266" t="s">
        <v>28</v>
      </c>
      <c r="B2266" t="s">
        <v>412</v>
      </c>
      <c r="C2266" t="s">
        <v>440</v>
      </c>
      <c r="D2266" t="s">
        <v>330</v>
      </c>
      <c r="E2266" t="s">
        <v>109</v>
      </c>
      <c r="F2266" t="s">
        <v>110</v>
      </c>
      <c r="G2266">
        <v>14</v>
      </c>
      <c r="H2266" t="s">
        <v>397</v>
      </c>
      <c r="I2266" t="s">
        <v>736</v>
      </c>
      <c r="J2266" t="s">
        <v>366</v>
      </c>
      <c r="K2266">
        <v>0</v>
      </c>
      <c r="L2266" s="52">
        <v>0</v>
      </c>
      <c r="M2266" s="52">
        <v>0</v>
      </c>
      <c r="N2266">
        <v>29</v>
      </c>
      <c r="O2266" s="52">
        <v>4.9660000950098038E-2</v>
      </c>
      <c r="P2266" s="52">
        <v>8.7880000472068787E-2</v>
      </c>
      <c r="Q2266">
        <v>566</v>
      </c>
      <c r="R2266" s="52">
        <v>5.3089998662471771E-2</v>
      </c>
      <c r="S2266" s="52">
        <v>8.6680002510547638E-2</v>
      </c>
    </row>
    <row r="2267" spans="1:19">
      <c r="A2267" t="s">
        <v>28</v>
      </c>
      <c r="B2267" t="s">
        <v>412</v>
      </c>
      <c r="C2267" t="s">
        <v>440</v>
      </c>
      <c r="D2267" t="s">
        <v>330</v>
      </c>
      <c r="E2267" t="s">
        <v>109</v>
      </c>
      <c r="F2267" t="s">
        <v>110</v>
      </c>
      <c r="G2267">
        <v>14</v>
      </c>
      <c r="H2267" t="s">
        <v>397</v>
      </c>
      <c r="I2267" t="s">
        <v>736</v>
      </c>
      <c r="J2267" t="s">
        <v>367</v>
      </c>
      <c r="K2267">
        <v>2</v>
      </c>
      <c r="L2267" s="52">
        <v>4.3480001389980323E-2</v>
      </c>
      <c r="M2267" s="52">
        <v>9.5239996910095215E-2</v>
      </c>
      <c r="N2267">
        <v>11</v>
      </c>
      <c r="O2267" s="52">
        <v>1.8840000033378601E-2</v>
      </c>
      <c r="P2267" s="52">
        <v>3.3330000936985023E-2</v>
      </c>
      <c r="Q2267">
        <v>367</v>
      </c>
      <c r="R2267" s="52">
        <v>3.4419998526573181E-2</v>
      </c>
      <c r="S2267" s="52">
        <v>5.6200001388788223E-2</v>
      </c>
    </row>
    <row r="2268" spans="1:19">
      <c r="A2268" t="s">
        <v>28</v>
      </c>
      <c r="B2268" t="s">
        <v>412</v>
      </c>
      <c r="C2268" t="s">
        <v>440</v>
      </c>
      <c r="D2268" t="s">
        <v>330</v>
      </c>
      <c r="E2268" t="s">
        <v>109</v>
      </c>
      <c r="F2268" t="s">
        <v>110</v>
      </c>
      <c r="G2268">
        <v>14</v>
      </c>
      <c r="H2268" t="s">
        <v>397</v>
      </c>
      <c r="I2268" t="s">
        <v>736</v>
      </c>
      <c r="J2268" t="s">
        <v>368</v>
      </c>
      <c r="K2268">
        <v>0</v>
      </c>
      <c r="L2268" s="52">
        <v>0</v>
      </c>
      <c r="M2268" s="52">
        <v>0</v>
      </c>
      <c r="N2268">
        <v>2</v>
      </c>
      <c r="O2268" s="52">
        <v>3.4199999645352359E-3</v>
      </c>
      <c r="P2268" s="52">
        <v>6.0600000433623791E-3</v>
      </c>
      <c r="Q2268">
        <v>92</v>
      </c>
      <c r="R2268" s="52">
        <v>8.6300000548362732E-3</v>
      </c>
      <c r="S2268" s="52">
        <v>1.4089999720454219E-2</v>
      </c>
    </row>
    <row r="2269" spans="1:19">
      <c r="A2269" t="s">
        <v>28</v>
      </c>
      <c r="B2269" t="s">
        <v>412</v>
      </c>
      <c r="C2269" t="s">
        <v>440</v>
      </c>
      <c r="D2269" t="s">
        <v>330</v>
      </c>
      <c r="E2269" t="s">
        <v>109</v>
      </c>
      <c r="F2269" t="s">
        <v>110</v>
      </c>
      <c r="G2269">
        <v>14</v>
      </c>
      <c r="H2269" t="s">
        <v>397</v>
      </c>
      <c r="I2269" t="s">
        <v>307</v>
      </c>
      <c r="J2269" t="s">
        <v>329</v>
      </c>
      <c r="K2269">
        <v>44</v>
      </c>
      <c r="L2269" s="52">
        <v>0.95652002096176147</v>
      </c>
      <c r="N2269">
        <v>578</v>
      </c>
      <c r="O2269" s="52">
        <v>0.98973000049591064</v>
      </c>
      <c r="Q2269">
        <v>10555</v>
      </c>
      <c r="R2269" s="52">
        <v>0.99005997180938721</v>
      </c>
    </row>
    <row r="2270" spans="1:19">
      <c r="A2270" t="s">
        <v>28</v>
      </c>
      <c r="B2270" t="s">
        <v>412</v>
      </c>
      <c r="C2270" t="s">
        <v>440</v>
      </c>
      <c r="D2270" t="s">
        <v>330</v>
      </c>
      <c r="E2270" t="s">
        <v>109</v>
      </c>
      <c r="F2270" t="s">
        <v>110</v>
      </c>
      <c r="G2270">
        <v>14</v>
      </c>
      <c r="H2270" t="s">
        <v>397</v>
      </c>
      <c r="I2270" t="s">
        <v>307</v>
      </c>
      <c r="J2270" t="s">
        <v>309</v>
      </c>
      <c r="K2270">
        <v>2</v>
      </c>
      <c r="L2270" s="52">
        <v>4.3480001389980323E-2</v>
      </c>
      <c r="N2270">
        <v>6</v>
      </c>
      <c r="O2270" s="52">
        <v>1.027000043541193E-2</v>
      </c>
      <c r="Q2270">
        <v>106</v>
      </c>
      <c r="R2270" s="52">
        <v>9.9400002509355545E-3</v>
      </c>
    </row>
    <row r="2271" spans="1:19">
      <c r="A2271" t="s">
        <v>28</v>
      </c>
      <c r="B2271" t="s">
        <v>412</v>
      </c>
      <c r="C2271" t="s">
        <v>440</v>
      </c>
      <c r="D2271" t="s">
        <v>330</v>
      </c>
      <c r="E2271" t="s">
        <v>109</v>
      </c>
      <c r="F2271" t="s">
        <v>110</v>
      </c>
      <c r="G2271">
        <v>14</v>
      </c>
      <c r="H2271" t="s">
        <v>397</v>
      </c>
      <c r="I2271" t="s">
        <v>737</v>
      </c>
      <c r="J2271" t="s">
        <v>310</v>
      </c>
      <c r="K2271">
        <v>2</v>
      </c>
      <c r="L2271" s="52">
        <v>4.3480001389980323E-2</v>
      </c>
      <c r="N2271">
        <v>60</v>
      </c>
      <c r="O2271" s="52">
        <v>0.1027399972081184</v>
      </c>
      <c r="Q2271">
        <v>1888</v>
      </c>
      <c r="R2271" s="52">
        <v>0.17709000408649439</v>
      </c>
    </row>
    <row r="2272" spans="1:19">
      <c r="A2272" t="s">
        <v>28</v>
      </c>
      <c r="B2272" t="s">
        <v>412</v>
      </c>
      <c r="C2272" t="s">
        <v>440</v>
      </c>
      <c r="D2272" t="s">
        <v>330</v>
      </c>
      <c r="E2272" t="s">
        <v>109</v>
      </c>
      <c r="F2272" t="s">
        <v>110</v>
      </c>
      <c r="G2272">
        <v>14</v>
      </c>
      <c r="H2272" t="s">
        <v>397</v>
      </c>
      <c r="I2272" t="s">
        <v>737</v>
      </c>
      <c r="J2272" t="s">
        <v>16</v>
      </c>
      <c r="K2272">
        <v>2</v>
      </c>
      <c r="L2272" s="52">
        <v>4.3480001389980323E-2</v>
      </c>
      <c r="N2272">
        <v>133</v>
      </c>
      <c r="O2272" s="52">
        <v>0.22774000465869901</v>
      </c>
      <c r="Q2272">
        <v>2164</v>
      </c>
      <c r="R2272" s="52">
        <v>0.2029799968004227</v>
      </c>
    </row>
    <row r="2273" spans="1:19">
      <c r="A2273" t="s">
        <v>28</v>
      </c>
      <c r="B2273" t="s">
        <v>412</v>
      </c>
      <c r="C2273" t="s">
        <v>440</v>
      </c>
      <c r="D2273" t="s">
        <v>330</v>
      </c>
      <c r="E2273" t="s">
        <v>109</v>
      </c>
      <c r="F2273" t="s">
        <v>110</v>
      </c>
      <c r="G2273">
        <v>14</v>
      </c>
      <c r="H2273" t="s">
        <v>397</v>
      </c>
      <c r="I2273" t="s">
        <v>737</v>
      </c>
      <c r="J2273" t="s">
        <v>17</v>
      </c>
      <c r="K2273">
        <v>12</v>
      </c>
      <c r="L2273" s="52">
        <v>0.26087000966072083</v>
      </c>
      <c r="N2273">
        <v>152</v>
      </c>
      <c r="O2273" s="52">
        <v>0.26026999950408941</v>
      </c>
      <c r="Q2273">
        <v>2220</v>
      </c>
      <c r="R2273" s="52">
        <v>0.20824000239372251</v>
      </c>
    </row>
    <row r="2274" spans="1:19">
      <c r="A2274" t="s">
        <v>28</v>
      </c>
      <c r="B2274" t="s">
        <v>412</v>
      </c>
      <c r="C2274" t="s">
        <v>440</v>
      </c>
      <c r="D2274" t="s">
        <v>330</v>
      </c>
      <c r="E2274" t="s">
        <v>109</v>
      </c>
      <c r="F2274" t="s">
        <v>110</v>
      </c>
      <c r="G2274">
        <v>14</v>
      </c>
      <c r="H2274" t="s">
        <v>397</v>
      </c>
      <c r="I2274" t="s">
        <v>737</v>
      </c>
      <c r="J2274" t="s">
        <v>18</v>
      </c>
      <c r="K2274">
        <v>8</v>
      </c>
      <c r="L2274" s="52">
        <v>0.17391000688076019</v>
      </c>
      <c r="N2274">
        <v>123</v>
      </c>
      <c r="O2274" s="52">
        <v>0.21062000095844269</v>
      </c>
      <c r="Q2274">
        <v>2174</v>
      </c>
      <c r="R2274" s="52">
        <v>0.20392000675201419</v>
      </c>
    </row>
    <row r="2275" spans="1:19">
      <c r="A2275" t="s">
        <v>28</v>
      </c>
      <c r="B2275" t="s">
        <v>412</v>
      </c>
      <c r="C2275" t="s">
        <v>440</v>
      </c>
      <c r="D2275" t="s">
        <v>330</v>
      </c>
      <c r="E2275" t="s">
        <v>109</v>
      </c>
      <c r="F2275" t="s">
        <v>110</v>
      </c>
      <c r="G2275">
        <v>14</v>
      </c>
      <c r="H2275" t="s">
        <v>397</v>
      </c>
      <c r="I2275" t="s">
        <v>737</v>
      </c>
      <c r="J2275" t="s">
        <v>311</v>
      </c>
      <c r="K2275">
        <v>22</v>
      </c>
      <c r="L2275" s="52">
        <v>0.47826001048088068</v>
      </c>
      <c r="N2275">
        <v>116</v>
      </c>
      <c r="O2275" s="52">
        <v>0.19863000512123111</v>
      </c>
      <c r="Q2275">
        <v>2215</v>
      </c>
      <c r="R2275" s="52">
        <v>0.20777000486850741</v>
      </c>
    </row>
    <row r="2276" spans="1:19">
      <c r="A2276" t="s">
        <v>28</v>
      </c>
      <c r="B2276" t="s">
        <v>412</v>
      </c>
      <c r="C2276" t="s">
        <v>440</v>
      </c>
      <c r="D2276" t="s">
        <v>330</v>
      </c>
      <c r="E2276" t="s">
        <v>109</v>
      </c>
      <c r="F2276" t="s">
        <v>110</v>
      </c>
      <c r="G2276">
        <v>14</v>
      </c>
      <c r="H2276" t="s">
        <v>397</v>
      </c>
      <c r="I2276" t="s">
        <v>312</v>
      </c>
      <c r="J2276" t="s">
        <v>313</v>
      </c>
      <c r="K2276">
        <v>26</v>
      </c>
      <c r="L2276" s="52">
        <v>0.56521999835968018</v>
      </c>
      <c r="M2276" s="52">
        <v>0.56521999835968018</v>
      </c>
      <c r="N2276">
        <v>353</v>
      </c>
      <c r="O2276" s="52">
        <v>0.60444998741149902</v>
      </c>
      <c r="P2276" s="52">
        <v>0.60756999254226685</v>
      </c>
      <c r="Q2276">
        <v>6420</v>
      </c>
      <c r="R2276" s="52">
        <v>0.60219001770019531</v>
      </c>
      <c r="S2276" s="52">
        <v>0.61465001106262207</v>
      </c>
    </row>
    <row r="2277" spans="1:19">
      <c r="A2277" t="s">
        <v>28</v>
      </c>
      <c r="B2277" t="s">
        <v>412</v>
      </c>
      <c r="C2277" t="s">
        <v>440</v>
      </c>
      <c r="D2277" t="s">
        <v>330</v>
      </c>
      <c r="E2277" t="s">
        <v>109</v>
      </c>
      <c r="F2277" t="s">
        <v>110</v>
      </c>
      <c r="G2277">
        <v>14</v>
      </c>
      <c r="H2277" t="s">
        <v>397</v>
      </c>
      <c r="I2277" t="s">
        <v>312</v>
      </c>
      <c r="J2277" t="s">
        <v>314</v>
      </c>
      <c r="K2277">
        <v>7</v>
      </c>
      <c r="L2277" s="52">
        <v>0.15217000246047971</v>
      </c>
      <c r="M2277" s="52">
        <v>0.15217000246047971</v>
      </c>
      <c r="N2277">
        <v>99</v>
      </c>
      <c r="O2277" s="52">
        <v>0.16952000558376309</v>
      </c>
      <c r="P2277" s="52">
        <v>0.1703999936580658</v>
      </c>
      <c r="Q2277">
        <v>1473</v>
      </c>
      <c r="R2277" s="52">
        <v>0.13817000389099121</v>
      </c>
      <c r="S2277" s="52">
        <v>0.14101999998092651</v>
      </c>
    </row>
    <row r="2278" spans="1:19">
      <c r="A2278" t="s">
        <v>28</v>
      </c>
      <c r="B2278" t="s">
        <v>412</v>
      </c>
      <c r="C2278" t="s">
        <v>440</v>
      </c>
      <c r="D2278" t="s">
        <v>330</v>
      </c>
      <c r="E2278" t="s">
        <v>109</v>
      </c>
      <c r="F2278" t="s">
        <v>110</v>
      </c>
      <c r="G2278">
        <v>14</v>
      </c>
      <c r="H2278" t="s">
        <v>397</v>
      </c>
      <c r="I2278" t="s">
        <v>312</v>
      </c>
      <c r="J2278" t="s">
        <v>315</v>
      </c>
      <c r="K2278">
        <v>8</v>
      </c>
      <c r="L2278" s="52">
        <v>0.17391000688076019</v>
      </c>
      <c r="M2278" s="52">
        <v>0.17391000688076019</v>
      </c>
      <c r="N2278">
        <v>68</v>
      </c>
      <c r="O2278" s="52">
        <v>0.1164399981498718</v>
      </c>
      <c r="P2278" s="52">
        <v>0.1170400008559227</v>
      </c>
      <c r="Q2278">
        <v>1374</v>
      </c>
      <c r="R2278" s="52">
        <v>0.12887999415397641</v>
      </c>
      <c r="S2278" s="52">
        <v>0.13154999911785131</v>
      </c>
    </row>
    <row r="2279" spans="1:19">
      <c r="A2279" t="s">
        <v>28</v>
      </c>
      <c r="B2279" t="s">
        <v>412</v>
      </c>
      <c r="C2279" t="s">
        <v>440</v>
      </c>
      <c r="D2279" t="s">
        <v>330</v>
      </c>
      <c r="E2279" t="s">
        <v>109</v>
      </c>
      <c r="F2279" t="s">
        <v>110</v>
      </c>
      <c r="G2279">
        <v>14</v>
      </c>
      <c r="H2279" t="s">
        <v>397</v>
      </c>
      <c r="I2279" t="s">
        <v>312</v>
      </c>
      <c r="J2279" t="s">
        <v>373</v>
      </c>
      <c r="K2279">
        <v>0</v>
      </c>
      <c r="L2279" s="52">
        <v>0</v>
      </c>
      <c r="N2279">
        <v>3</v>
      </c>
      <c r="O2279" s="52">
        <v>5.1400000229477882E-3</v>
      </c>
      <c r="Q2279">
        <v>216</v>
      </c>
      <c r="R2279" s="52">
        <v>2.0260000601410869E-2</v>
      </c>
    </row>
    <row r="2280" spans="1:19">
      <c r="A2280" t="s">
        <v>28</v>
      </c>
      <c r="B2280" t="s">
        <v>412</v>
      </c>
      <c r="C2280" t="s">
        <v>440</v>
      </c>
      <c r="D2280" t="s">
        <v>330</v>
      </c>
      <c r="E2280" t="s">
        <v>109</v>
      </c>
      <c r="F2280" t="s">
        <v>110</v>
      </c>
      <c r="G2280">
        <v>14</v>
      </c>
      <c r="H2280" t="s">
        <v>397</v>
      </c>
      <c r="I2280" t="s">
        <v>312</v>
      </c>
      <c r="J2280" t="s">
        <v>316</v>
      </c>
      <c r="K2280">
        <v>5</v>
      </c>
      <c r="L2280" s="52">
        <v>0.10869999974966051</v>
      </c>
      <c r="M2280" s="52">
        <v>0.10869999974966051</v>
      </c>
      <c r="N2280">
        <v>61</v>
      </c>
      <c r="O2280" s="52">
        <v>0.1044500023126602</v>
      </c>
      <c r="P2280" s="52">
        <v>0.10498999804258349</v>
      </c>
      <c r="Q2280">
        <v>1178</v>
      </c>
      <c r="R2280" s="52">
        <v>0.1105000004172325</v>
      </c>
      <c r="S2280" s="52">
        <v>0.1127799972891808</v>
      </c>
    </row>
    <row r="2281" spans="1:19">
      <c r="A2281" t="s">
        <v>28</v>
      </c>
      <c r="B2281" t="s">
        <v>412</v>
      </c>
      <c r="C2281" t="s">
        <v>440</v>
      </c>
      <c r="D2281" t="s">
        <v>330</v>
      </c>
      <c r="E2281" t="s">
        <v>111</v>
      </c>
      <c r="F2281" t="s">
        <v>112</v>
      </c>
      <c r="G2281">
        <v>2</v>
      </c>
      <c r="H2281" t="s">
        <v>348</v>
      </c>
      <c r="I2281" t="s">
        <v>326</v>
      </c>
      <c r="J2281" t="s">
        <v>289</v>
      </c>
      <c r="K2281">
        <v>0</v>
      </c>
      <c r="L2281" s="52">
        <v>0</v>
      </c>
      <c r="N2281">
        <v>0</v>
      </c>
      <c r="O2281" s="52">
        <v>0</v>
      </c>
      <c r="Q2281">
        <v>78</v>
      </c>
      <c r="R2281" s="52">
        <v>7.3199998587369919E-3</v>
      </c>
    </row>
    <row r="2282" spans="1:19">
      <c r="A2282" t="s">
        <v>28</v>
      </c>
      <c r="B2282" t="s">
        <v>412</v>
      </c>
      <c r="C2282" t="s">
        <v>440</v>
      </c>
      <c r="D2282" t="s">
        <v>330</v>
      </c>
      <c r="E2282" t="s">
        <v>111</v>
      </c>
      <c r="F2282" t="s">
        <v>112</v>
      </c>
      <c r="G2282">
        <v>2</v>
      </c>
      <c r="H2282" t="s">
        <v>348</v>
      </c>
      <c r="I2282" t="s">
        <v>326</v>
      </c>
      <c r="J2282" t="s">
        <v>290</v>
      </c>
      <c r="K2282">
        <v>6</v>
      </c>
      <c r="L2282" s="52">
        <v>6.8970002233982086E-2</v>
      </c>
      <c r="N2282">
        <v>25</v>
      </c>
      <c r="O2282" s="52">
        <v>5.9950001537799842E-2</v>
      </c>
      <c r="Q2282">
        <v>542</v>
      </c>
      <c r="R2282" s="52">
        <v>5.0840001553297043E-2</v>
      </c>
    </row>
    <row r="2283" spans="1:19">
      <c r="A2283" t="s">
        <v>28</v>
      </c>
      <c r="B2283" t="s">
        <v>412</v>
      </c>
      <c r="C2283" t="s">
        <v>440</v>
      </c>
      <c r="D2283" t="s">
        <v>330</v>
      </c>
      <c r="E2283" t="s">
        <v>111</v>
      </c>
      <c r="F2283" t="s">
        <v>112</v>
      </c>
      <c r="G2283">
        <v>2</v>
      </c>
      <c r="H2283" t="s">
        <v>348</v>
      </c>
      <c r="I2283" t="s">
        <v>326</v>
      </c>
      <c r="J2283" t="s">
        <v>291</v>
      </c>
      <c r="K2283">
        <v>8</v>
      </c>
      <c r="L2283" s="52">
        <v>9.1949999332427979E-2</v>
      </c>
      <c r="N2283">
        <v>49</v>
      </c>
      <c r="O2283" s="52">
        <v>0.11750999838113781</v>
      </c>
      <c r="Q2283">
        <v>1332</v>
      </c>
      <c r="R2283" s="52">
        <v>0.124940000474453</v>
      </c>
    </row>
    <row r="2284" spans="1:19">
      <c r="A2284" t="s">
        <v>28</v>
      </c>
      <c r="B2284" t="s">
        <v>412</v>
      </c>
      <c r="C2284" t="s">
        <v>440</v>
      </c>
      <c r="D2284" t="s">
        <v>330</v>
      </c>
      <c r="E2284" t="s">
        <v>111</v>
      </c>
      <c r="F2284" t="s">
        <v>112</v>
      </c>
      <c r="G2284">
        <v>2</v>
      </c>
      <c r="H2284" t="s">
        <v>348</v>
      </c>
      <c r="I2284" t="s">
        <v>326</v>
      </c>
      <c r="J2284" t="s">
        <v>292</v>
      </c>
      <c r="K2284">
        <v>13</v>
      </c>
      <c r="L2284" s="52">
        <v>0.14943000674247739</v>
      </c>
      <c r="N2284">
        <v>75</v>
      </c>
      <c r="O2284" s="52">
        <v>0.17985999584198001</v>
      </c>
      <c r="Q2284">
        <v>2022</v>
      </c>
      <c r="R2284" s="52">
        <v>0.18965999782085419</v>
      </c>
    </row>
    <row r="2285" spans="1:19">
      <c r="A2285" t="s">
        <v>28</v>
      </c>
      <c r="B2285" t="s">
        <v>412</v>
      </c>
      <c r="C2285" t="s">
        <v>440</v>
      </c>
      <c r="D2285" t="s">
        <v>330</v>
      </c>
      <c r="E2285" t="s">
        <v>111</v>
      </c>
      <c r="F2285" t="s">
        <v>112</v>
      </c>
      <c r="G2285">
        <v>2</v>
      </c>
      <c r="H2285" t="s">
        <v>348</v>
      </c>
      <c r="I2285" t="s">
        <v>326</v>
      </c>
      <c r="J2285" t="s">
        <v>293</v>
      </c>
      <c r="K2285">
        <v>15</v>
      </c>
      <c r="L2285" s="52">
        <v>0.17240999639034271</v>
      </c>
      <c r="N2285">
        <v>86</v>
      </c>
      <c r="O2285" s="52">
        <v>0.20623999834060669</v>
      </c>
      <c r="Q2285">
        <v>1958</v>
      </c>
      <c r="R2285" s="52">
        <v>0.18366000056266779</v>
      </c>
    </row>
    <row r="2286" spans="1:19">
      <c r="A2286" t="s">
        <v>28</v>
      </c>
      <c r="B2286" t="s">
        <v>412</v>
      </c>
      <c r="C2286" t="s">
        <v>440</v>
      </c>
      <c r="D2286" t="s">
        <v>330</v>
      </c>
      <c r="E2286" t="s">
        <v>111</v>
      </c>
      <c r="F2286" t="s">
        <v>112</v>
      </c>
      <c r="G2286">
        <v>2</v>
      </c>
      <c r="H2286" t="s">
        <v>348</v>
      </c>
      <c r="I2286" t="s">
        <v>326</v>
      </c>
      <c r="J2286" t="s">
        <v>294</v>
      </c>
      <c r="K2286">
        <v>28</v>
      </c>
      <c r="L2286" s="52">
        <v>0.32183998823165888</v>
      </c>
      <c r="N2286">
        <v>112</v>
      </c>
      <c r="O2286" s="52">
        <v>0.26859000325202942</v>
      </c>
      <c r="Q2286">
        <v>2528</v>
      </c>
      <c r="R2286" s="52">
        <v>0.2371300011873245</v>
      </c>
    </row>
    <row r="2287" spans="1:19">
      <c r="A2287" t="s">
        <v>28</v>
      </c>
      <c r="B2287" t="s">
        <v>412</v>
      </c>
      <c r="C2287" t="s">
        <v>440</v>
      </c>
      <c r="D2287" t="s">
        <v>330</v>
      </c>
      <c r="E2287" t="s">
        <v>111</v>
      </c>
      <c r="F2287" t="s">
        <v>112</v>
      </c>
      <c r="G2287">
        <v>2</v>
      </c>
      <c r="H2287" t="s">
        <v>348</v>
      </c>
      <c r="I2287" t="s">
        <v>326</v>
      </c>
      <c r="J2287" t="s">
        <v>295</v>
      </c>
      <c r="K2287">
        <v>17</v>
      </c>
      <c r="L2287" s="52">
        <v>0.1953999996185303</v>
      </c>
      <c r="N2287">
        <v>70</v>
      </c>
      <c r="O2287" s="52">
        <v>0.1678700000047684</v>
      </c>
      <c r="Q2287">
        <v>2201</v>
      </c>
      <c r="R2287" s="52">
        <v>0.20645000040531161</v>
      </c>
    </row>
    <row r="2288" spans="1:19">
      <c r="A2288" t="s">
        <v>28</v>
      </c>
      <c r="B2288" t="s">
        <v>412</v>
      </c>
      <c r="C2288" t="s">
        <v>440</v>
      </c>
      <c r="D2288" t="s">
        <v>330</v>
      </c>
      <c r="E2288" t="s">
        <v>111</v>
      </c>
      <c r="F2288" t="s">
        <v>112</v>
      </c>
      <c r="G2288">
        <v>2</v>
      </c>
      <c r="H2288" t="s">
        <v>348</v>
      </c>
      <c r="I2288" t="s">
        <v>359</v>
      </c>
      <c r="J2288" t="s">
        <v>14</v>
      </c>
      <c r="K2288">
        <v>60</v>
      </c>
      <c r="L2288" s="52">
        <v>0.68966001272201538</v>
      </c>
      <c r="M2288" s="52">
        <v>0.68966001272201538</v>
      </c>
      <c r="N2288">
        <v>305</v>
      </c>
      <c r="O2288" s="52">
        <v>0.73141002655029297</v>
      </c>
      <c r="P2288" s="52">
        <v>0.73671001195907593</v>
      </c>
      <c r="Q2288">
        <v>7648</v>
      </c>
      <c r="R2288" s="52">
        <v>0.71737998723983765</v>
      </c>
      <c r="S2288" s="52">
        <v>0.73221999406814575</v>
      </c>
    </row>
    <row r="2289" spans="1:19">
      <c r="A2289" t="s">
        <v>28</v>
      </c>
      <c r="B2289" t="s">
        <v>412</v>
      </c>
      <c r="C2289" t="s">
        <v>440</v>
      </c>
      <c r="D2289" t="s">
        <v>330</v>
      </c>
      <c r="E2289" t="s">
        <v>111</v>
      </c>
      <c r="F2289" t="s">
        <v>112</v>
      </c>
      <c r="G2289">
        <v>2</v>
      </c>
      <c r="H2289" t="s">
        <v>348</v>
      </c>
      <c r="I2289" t="s">
        <v>359</v>
      </c>
      <c r="J2289" t="s">
        <v>15</v>
      </c>
      <c r="K2289">
        <v>16</v>
      </c>
      <c r="L2289" s="52">
        <v>0.183909997344017</v>
      </c>
      <c r="M2289" s="52">
        <v>0.183909997344017</v>
      </c>
      <c r="N2289">
        <v>55</v>
      </c>
      <c r="O2289" s="52">
        <v>0.13188999891281131</v>
      </c>
      <c r="P2289" s="52">
        <v>0.13285000622272489</v>
      </c>
      <c r="Q2289">
        <v>1582</v>
      </c>
      <c r="R2289" s="52">
        <v>0.14838999509811401</v>
      </c>
      <c r="S2289" s="52">
        <v>0.1514600068330765</v>
      </c>
    </row>
    <row r="2290" spans="1:19">
      <c r="A2290" t="s">
        <v>28</v>
      </c>
      <c r="B2290" t="s">
        <v>412</v>
      </c>
      <c r="C2290" t="s">
        <v>440</v>
      </c>
      <c r="D2290" t="s">
        <v>330</v>
      </c>
      <c r="E2290" t="s">
        <v>111</v>
      </c>
      <c r="F2290" t="s">
        <v>112</v>
      </c>
      <c r="G2290">
        <v>2</v>
      </c>
      <c r="H2290" t="s">
        <v>348</v>
      </c>
      <c r="I2290" t="s">
        <v>359</v>
      </c>
      <c r="J2290" t="s">
        <v>317</v>
      </c>
      <c r="K2290">
        <v>11</v>
      </c>
      <c r="L2290" s="52">
        <v>0.12644000351428991</v>
      </c>
      <c r="M2290" s="52">
        <v>0.12644000351428991</v>
      </c>
      <c r="N2290">
        <v>54</v>
      </c>
      <c r="O2290" s="52">
        <v>0.12950000166893011</v>
      </c>
      <c r="P2290" s="52">
        <v>0.13042999804019931</v>
      </c>
      <c r="Q2290">
        <v>1215</v>
      </c>
      <c r="R2290" s="52">
        <v>0.1139699965715408</v>
      </c>
      <c r="S2290" s="52">
        <v>0.1163199990987778</v>
      </c>
    </row>
    <row r="2291" spans="1:19">
      <c r="A2291" t="s">
        <v>28</v>
      </c>
      <c r="B2291" t="s">
        <v>412</v>
      </c>
      <c r="C2291" t="s">
        <v>440</v>
      </c>
      <c r="D2291" t="s">
        <v>330</v>
      </c>
      <c r="E2291" t="s">
        <v>111</v>
      </c>
      <c r="F2291" t="s">
        <v>112</v>
      </c>
      <c r="G2291">
        <v>2</v>
      </c>
      <c r="H2291" t="s">
        <v>348</v>
      </c>
      <c r="I2291" t="s">
        <v>359</v>
      </c>
      <c r="J2291" t="s">
        <v>270</v>
      </c>
      <c r="K2291">
        <v>0</v>
      </c>
      <c r="L2291" s="52">
        <v>0</v>
      </c>
      <c r="N2291">
        <v>3</v>
      </c>
      <c r="O2291" s="52">
        <v>7.1899998001754284E-3</v>
      </c>
      <c r="Q2291">
        <v>216</v>
      </c>
      <c r="R2291" s="52">
        <v>2.0260000601410869E-2</v>
      </c>
    </row>
    <row r="2292" spans="1:19">
      <c r="A2292" t="s">
        <v>28</v>
      </c>
      <c r="B2292" t="s">
        <v>412</v>
      </c>
      <c r="C2292" t="s">
        <v>440</v>
      </c>
      <c r="D2292" t="s">
        <v>330</v>
      </c>
      <c r="E2292" t="s">
        <v>111</v>
      </c>
      <c r="F2292" t="s">
        <v>112</v>
      </c>
      <c r="G2292">
        <v>2</v>
      </c>
      <c r="H2292" t="s">
        <v>348</v>
      </c>
      <c r="I2292" t="s">
        <v>325</v>
      </c>
      <c r="J2292" t="s">
        <v>302</v>
      </c>
      <c r="K2292">
        <v>23</v>
      </c>
      <c r="L2292" s="52">
        <v>0.26436999440193182</v>
      </c>
      <c r="N2292">
        <v>143</v>
      </c>
      <c r="O2292" s="52">
        <v>0.34292998909950262</v>
      </c>
      <c r="Q2292">
        <v>3494</v>
      </c>
      <c r="R2292" s="52">
        <v>0.32774001359939581</v>
      </c>
    </row>
    <row r="2293" spans="1:19">
      <c r="A2293" t="s">
        <v>28</v>
      </c>
      <c r="B2293" t="s">
        <v>412</v>
      </c>
      <c r="C2293" t="s">
        <v>440</v>
      </c>
      <c r="D2293" t="s">
        <v>330</v>
      </c>
      <c r="E2293" t="s">
        <v>111</v>
      </c>
      <c r="F2293" t="s">
        <v>112</v>
      </c>
      <c r="G2293">
        <v>2</v>
      </c>
      <c r="H2293" t="s">
        <v>348</v>
      </c>
      <c r="I2293" t="s">
        <v>325</v>
      </c>
      <c r="J2293" t="s">
        <v>303</v>
      </c>
      <c r="K2293">
        <v>30</v>
      </c>
      <c r="L2293" s="52">
        <v>0.34483000636100769</v>
      </c>
      <c r="N2293">
        <v>129</v>
      </c>
      <c r="O2293" s="52">
        <v>0.30935001373291021</v>
      </c>
      <c r="Q2293">
        <v>3387</v>
      </c>
      <c r="R2293" s="52">
        <v>0.31769999861717219</v>
      </c>
    </row>
    <row r="2294" spans="1:19">
      <c r="A2294" t="s">
        <v>28</v>
      </c>
      <c r="B2294" t="s">
        <v>412</v>
      </c>
      <c r="C2294" t="s">
        <v>440</v>
      </c>
      <c r="D2294" t="s">
        <v>330</v>
      </c>
      <c r="E2294" t="s">
        <v>111</v>
      </c>
      <c r="F2294" t="s">
        <v>112</v>
      </c>
      <c r="G2294">
        <v>2</v>
      </c>
      <c r="H2294" t="s">
        <v>348</v>
      </c>
      <c r="I2294" t="s">
        <v>325</v>
      </c>
      <c r="J2294" t="s">
        <v>304</v>
      </c>
      <c r="K2294">
        <v>34</v>
      </c>
      <c r="L2294" s="52">
        <v>0.39079999923706049</v>
      </c>
      <c r="N2294">
        <v>145</v>
      </c>
      <c r="O2294" s="52">
        <v>0.34771999716758728</v>
      </c>
      <c r="Q2294">
        <v>3780</v>
      </c>
      <c r="R2294" s="52">
        <v>0.35455998778343201</v>
      </c>
    </row>
    <row r="2295" spans="1:19">
      <c r="A2295" t="s">
        <v>28</v>
      </c>
      <c r="B2295" t="s">
        <v>412</v>
      </c>
      <c r="C2295" t="s">
        <v>440</v>
      </c>
      <c r="D2295" t="s">
        <v>330</v>
      </c>
      <c r="E2295" t="s">
        <v>111</v>
      </c>
      <c r="F2295" t="s">
        <v>112</v>
      </c>
      <c r="G2295">
        <v>2</v>
      </c>
      <c r="H2295" t="s">
        <v>348</v>
      </c>
      <c r="I2295" t="s">
        <v>349</v>
      </c>
      <c r="J2295" t="s">
        <v>350</v>
      </c>
      <c r="K2295">
        <v>13</v>
      </c>
      <c r="L2295" s="52">
        <v>0.14943000674247739</v>
      </c>
      <c r="M2295" s="52">
        <v>0.16249999403953549</v>
      </c>
      <c r="N2295">
        <v>35</v>
      </c>
      <c r="O2295" s="52">
        <v>8.393000066280365E-2</v>
      </c>
      <c r="P2295" s="52">
        <v>8.8160000741481781E-2</v>
      </c>
      <c r="Q2295">
        <v>745</v>
      </c>
      <c r="R2295" s="52">
        <v>6.9880001246929169E-2</v>
      </c>
      <c r="S2295" s="52">
        <v>8.060000091791153E-2</v>
      </c>
    </row>
    <row r="2296" spans="1:19">
      <c r="A2296" t="s">
        <v>28</v>
      </c>
      <c r="B2296" t="s">
        <v>412</v>
      </c>
      <c r="C2296" t="s">
        <v>440</v>
      </c>
      <c r="D2296" t="s">
        <v>330</v>
      </c>
      <c r="E2296" t="s">
        <v>111</v>
      </c>
      <c r="F2296" t="s">
        <v>112</v>
      </c>
      <c r="G2296">
        <v>2</v>
      </c>
      <c r="H2296" t="s">
        <v>348</v>
      </c>
      <c r="I2296" t="s">
        <v>349</v>
      </c>
      <c r="J2296" t="s">
        <v>351</v>
      </c>
      <c r="K2296">
        <v>38</v>
      </c>
      <c r="L2296" s="52">
        <v>0.43678000569343572</v>
      </c>
      <c r="M2296" s="52">
        <v>0.47499999403953552</v>
      </c>
      <c r="N2296">
        <v>167</v>
      </c>
      <c r="O2296" s="52">
        <v>0.4004800021648407</v>
      </c>
      <c r="P2296" s="52">
        <v>0.42065000534057623</v>
      </c>
      <c r="Q2296">
        <v>5882</v>
      </c>
      <c r="R2296" s="52">
        <v>0.55172997713088989</v>
      </c>
      <c r="S2296" s="52">
        <v>0.63637000322341919</v>
      </c>
    </row>
    <row r="2297" spans="1:19">
      <c r="A2297" t="s">
        <v>28</v>
      </c>
      <c r="B2297" t="s">
        <v>412</v>
      </c>
      <c r="C2297" t="s">
        <v>440</v>
      </c>
      <c r="D2297" t="s">
        <v>330</v>
      </c>
      <c r="E2297" t="s">
        <v>111</v>
      </c>
      <c r="F2297" t="s">
        <v>112</v>
      </c>
      <c r="G2297">
        <v>2</v>
      </c>
      <c r="H2297" t="s">
        <v>348</v>
      </c>
      <c r="I2297" t="s">
        <v>349</v>
      </c>
      <c r="J2297" t="s">
        <v>352</v>
      </c>
      <c r="K2297">
        <v>0</v>
      </c>
      <c r="L2297" s="52">
        <v>0</v>
      </c>
      <c r="M2297" s="52">
        <v>0</v>
      </c>
      <c r="N2297">
        <v>0</v>
      </c>
      <c r="O2297" s="52">
        <v>0</v>
      </c>
      <c r="P2297" s="52">
        <v>0</v>
      </c>
      <c r="Q2297">
        <v>19</v>
      </c>
      <c r="R2297" s="52">
        <v>1.780000049620867E-3</v>
      </c>
      <c r="S2297" s="52">
        <v>2.0600000862032179E-3</v>
      </c>
    </row>
    <row r="2298" spans="1:19">
      <c r="A2298" t="s">
        <v>28</v>
      </c>
      <c r="B2298" t="s">
        <v>412</v>
      </c>
      <c r="C2298" t="s">
        <v>440</v>
      </c>
      <c r="D2298" t="s">
        <v>330</v>
      </c>
      <c r="E2298" t="s">
        <v>111</v>
      </c>
      <c r="F2298" t="s">
        <v>112</v>
      </c>
      <c r="G2298">
        <v>2</v>
      </c>
      <c r="H2298" t="s">
        <v>348</v>
      </c>
      <c r="I2298" t="s">
        <v>349</v>
      </c>
      <c r="J2298" t="s">
        <v>353</v>
      </c>
      <c r="K2298">
        <v>29</v>
      </c>
      <c r="L2298" s="52">
        <v>0.33333000540733337</v>
      </c>
      <c r="M2298" s="52">
        <v>0.36250001192092901</v>
      </c>
      <c r="N2298">
        <v>195</v>
      </c>
      <c r="O2298" s="52">
        <v>0.46762999892234802</v>
      </c>
      <c r="P2298" s="52">
        <v>0.49118000268936157</v>
      </c>
      <c r="Q2298">
        <v>2597</v>
      </c>
      <c r="R2298" s="52">
        <v>0.24359999597072601</v>
      </c>
      <c r="S2298" s="52">
        <v>0.2809700071811676</v>
      </c>
    </row>
    <row r="2299" spans="1:19">
      <c r="A2299" t="s">
        <v>28</v>
      </c>
      <c r="B2299" t="s">
        <v>412</v>
      </c>
      <c r="C2299" t="s">
        <v>440</v>
      </c>
      <c r="D2299" t="s">
        <v>330</v>
      </c>
      <c r="E2299" t="s">
        <v>111</v>
      </c>
      <c r="F2299" t="s">
        <v>112</v>
      </c>
      <c r="G2299">
        <v>2</v>
      </c>
      <c r="H2299" t="s">
        <v>348</v>
      </c>
      <c r="I2299" t="s">
        <v>349</v>
      </c>
      <c r="J2299" t="s">
        <v>355</v>
      </c>
      <c r="K2299">
        <v>7</v>
      </c>
      <c r="L2299" s="52">
        <v>8.0459997057914734E-2</v>
      </c>
      <c r="N2299">
        <v>20</v>
      </c>
      <c r="O2299" s="52">
        <v>4.7959998250007629E-2</v>
      </c>
      <c r="Q2299">
        <v>1418</v>
      </c>
      <c r="R2299" s="52">
        <v>0.13300999999046331</v>
      </c>
    </row>
    <row r="2300" spans="1:19">
      <c r="A2300" t="s">
        <v>28</v>
      </c>
      <c r="B2300" t="s">
        <v>412</v>
      </c>
      <c r="C2300" t="s">
        <v>440</v>
      </c>
      <c r="D2300" t="s">
        <v>330</v>
      </c>
      <c r="E2300" t="s">
        <v>111</v>
      </c>
      <c r="F2300" t="s">
        <v>112</v>
      </c>
      <c r="G2300">
        <v>2</v>
      </c>
      <c r="H2300" t="s">
        <v>348</v>
      </c>
      <c r="I2300" t="s">
        <v>734</v>
      </c>
      <c r="J2300" t="s">
        <v>299</v>
      </c>
      <c r="K2300">
        <v>2</v>
      </c>
      <c r="L2300" s="52">
        <v>2.2989999502897259E-2</v>
      </c>
      <c r="M2300" s="52">
        <v>2.3259999230504039E-2</v>
      </c>
      <c r="N2300">
        <v>17</v>
      </c>
      <c r="O2300" s="52">
        <v>4.0770001709461212E-2</v>
      </c>
      <c r="P2300" s="52">
        <v>4.2080000042915337E-2</v>
      </c>
      <c r="Q2300">
        <v>463</v>
      </c>
      <c r="R2300" s="52">
        <v>4.343000054359436E-2</v>
      </c>
      <c r="S2300" s="52">
        <v>4.6239998191595078E-2</v>
      </c>
    </row>
    <row r="2301" spans="1:19">
      <c r="A2301" t="s">
        <v>28</v>
      </c>
      <c r="B2301" t="s">
        <v>412</v>
      </c>
      <c r="C2301" t="s">
        <v>440</v>
      </c>
      <c r="D2301" t="s">
        <v>330</v>
      </c>
      <c r="E2301" t="s">
        <v>111</v>
      </c>
      <c r="F2301" t="s">
        <v>112</v>
      </c>
      <c r="G2301">
        <v>2</v>
      </c>
      <c r="H2301" t="s">
        <v>348</v>
      </c>
      <c r="I2301" t="s">
        <v>734</v>
      </c>
      <c r="J2301" t="s">
        <v>300</v>
      </c>
      <c r="K2301">
        <v>0</v>
      </c>
      <c r="L2301" s="52">
        <v>0</v>
      </c>
      <c r="M2301" s="52">
        <v>0</v>
      </c>
      <c r="N2301">
        <v>2</v>
      </c>
      <c r="O2301" s="52">
        <v>4.8000002279877663E-3</v>
      </c>
      <c r="P2301" s="52">
        <v>4.9499999731779099E-3</v>
      </c>
      <c r="Q2301">
        <v>331</v>
      </c>
      <c r="R2301" s="52">
        <v>3.1050000339746479E-2</v>
      </c>
      <c r="S2301" s="52">
        <v>3.3059999346733093E-2</v>
      </c>
    </row>
    <row r="2302" spans="1:19">
      <c r="A2302" t="s">
        <v>28</v>
      </c>
      <c r="B2302" t="s">
        <v>412</v>
      </c>
      <c r="C2302" t="s">
        <v>440</v>
      </c>
      <c r="D2302" t="s">
        <v>330</v>
      </c>
      <c r="E2302" t="s">
        <v>111</v>
      </c>
      <c r="F2302" t="s">
        <v>112</v>
      </c>
      <c r="G2302">
        <v>2</v>
      </c>
      <c r="H2302" t="s">
        <v>348</v>
      </c>
      <c r="I2302" t="s">
        <v>734</v>
      </c>
      <c r="J2302" t="s">
        <v>269</v>
      </c>
      <c r="K2302">
        <v>0</v>
      </c>
      <c r="L2302" s="52">
        <v>0</v>
      </c>
      <c r="M2302" s="52">
        <v>0</v>
      </c>
      <c r="N2302">
        <v>2</v>
      </c>
      <c r="O2302" s="52">
        <v>4.8000002279877663E-3</v>
      </c>
      <c r="P2302" s="52">
        <v>4.9499999731779099E-3</v>
      </c>
      <c r="Q2302">
        <v>91</v>
      </c>
      <c r="R2302" s="52">
        <v>8.5399998351931572E-3</v>
      </c>
      <c r="S2302" s="52">
        <v>9.089999832212925E-3</v>
      </c>
    </row>
    <row r="2303" spans="1:19">
      <c r="A2303" t="s">
        <v>28</v>
      </c>
      <c r="B2303" t="s">
        <v>412</v>
      </c>
      <c r="C2303" t="s">
        <v>440</v>
      </c>
      <c r="D2303" t="s">
        <v>330</v>
      </c>
      <c r="E2303" t="s">
        <v>111</v>
      </c>
      <c r="F2303" t="s">
        <v>112</v>
      </c>
      <c r="G2303">
        <v>2</v>
      </c>
      <c r="H2303" t="s">
        <v>348</v>
      </c>
      <c r="I2303" t="s">
        <v>734</v>
      </c>
      <c r="J2303" t="s">
        <v>301</v>
      </c>
      <c r="K2303">
        <v>2</v>
      </c>
      <c r="L2303" s="52">
        <v>2.2989999502897259E-2</v>
      </c>
      <c r="M2303" s="52">
        <v>2.3259999230504039E-2</v>
      </c>
      <c r="N2303">
        <v>2</v>
      </c>
      <c r="O2303" s="52">
        <v>4.8000002279877663E-3</v>
      </c>
      <c r="P2303" s="52">
        <v>4.9499999731779099E-3</v>
      </c>
      <c r="Q2303">
        <v>215</v>
      </c>
      <c r="R2303" s="52">
        <v>2.0169999450445179E-2</v>
      </c>
      <c r="S2303" s="52">
        <v>2.1469999104738239E-2</v>
      </c>
    </row>
    <row r="2304" spans="1:19">
      <c r="A2304" t="s">
        <v>28</v>
      </c>
      <c r="B2304" t="s">
        <v>412</v>
      </c>
      <c r="C2304" t="s">
        <v>440</v>
      </c>
      <c r="D2304" t="s">
        <v>330</v>
      </c>
      <c r="E2304" t="s">
        <v>111</v>
      </c>
      <c r="F2304" t="s">
        <v>112</v>
      </c>
      <c r="G2304">
        <v>2</v>
      </c>
      <c r="H2304" t="s">
        <v>348</v>
      </c>
      <c r="I2304" t="s">
        <v>734</v>
      </c>
      <c r="J2304" t="s">
        <v>270</v>
      </c>
      <c r="K2304">
        <v>1</v>
      </c>
      <c r="L2304" s="52">
        <v>1.1490000411868101E-2</v>
      </c>
      <c r="N2304">
        <v>13</v>
      </c>
      <c r="O2304" s="52">
        <v>3.1179999932646751E-2</v>
      </c>
      <c r="Q2304">
        <v>648</v>
      </c>
      <c r="R2304" s="52">
        <v>6.0779999941587448E-2</v>
      </c>
    </row>
    <row r="2305" spans="1:19">
      <c r="A2305" t="s">
        <v>28</v>
      </c>
      <c r="B2305" t="s">
        <v>412</v>
      </c>
      <c r="C2305" t="s">
        <v>440</v>
      </c>
      <c r="D2305" t="s">
        <v>330</v>
      </c>
      <c r="E2305" t="s">
        <v>111</v>
      </c>
      <c r="F2305" t="s">
        <v>112</v>
      </c>
      <c r="G2305">
        <v>2</v>
      </c>
      <c r="H2305" t="s">
        <v>348</v>
      </c>
      <c r="I2305" t="s">
        <v>734</v>
      </c>
      <c r="J2305" t="s">
        <v>268</v>
      </c>
      <c r="K2305">
        <v>82</v>
      </c>
      <c r="L2305" s="52">
        <v>0.94252997636795044</v>
      </c>
      <c r="M2305" s="52">
        <v>0.95349001884460449</v>
      </c>
      <c r="N2305">
        <v>381</v>
      </c>
      <c r="O2305" s="52">
        <v>0.91367000341415405</v>
      </c>
      <c r="P2305" s="52">
        <v>0.94306999444961548</v>
      </c>
      <c r="Q2305">
        <v>8913</v>
      </c>
      <c r="R2305" s="52">
        <v>0.83604001998901367</v>
      </c>
      <c r="S2305" s="52">
        <v>0.89013999700546265</v>
      </c>
    </row>
    <row r="2306" spans="1:19">
      <c r="A2306" t="s">
        <v>28</v>
      </c>
      <c r="B2306" t="s">
        <v>412</v>
      </c>
      <c r="C2306" t="s">
        <v>440</v>
      </c>
      <c r="D2306" t="s">
        <v>330</v>
      </c>
      <c r="E2306" t="s">
        <v>111</v>
      </c>
      <c r="F2306" t="s">
        <v>112</v>
      </c>
      <c r="G2306">
        <v>2</v>
      </c>
      <c r="H2306" t="s">
        <v>348</v>
      </c>
      <c r="I2306" t="s">
        <v>735</v>
      </c>
      <c r="J2306" t="s">
        <v>270</v>
      </c>
      <c r="K2306">
        <v>87</v>
      </c>
      <c r="L2306" s="52">
        <v>1</v>
      </c>
      <c r="N2306">
        <v>417</v>
      </c>
      <c r="O2306" s="52">
        <v>1</v>
      </c>
      <c r="Q2306">
        <v>10661</v>
      </c>
      <c r="R2306" s="52">
        <v>1</v>
      </c>
    </row>
    <row r="2307" spans="1:19">
      <c r="A2307" t="s">
        <v>28</v>
      </c>
      <c r="B2307" t="s">
        <v>412</v>
      </c>
      <c r="C2307" t="s">
        <v>440</v>
      </c>
      <c r="D2307" t="s">
        <v>330</v>
      </c>
      <c r="E2307" t="s">
        <v>111</v>
      </c>
      <c r="F2307" t="s">
        <v>112</v>
      </c>
      <c r="G2307">
        <v>2</v>
      </c>
      <c r="H2307" t="s">
        <v>348</v>
      </c>
      <c r="I2307" t="s">
        <v>319</v>
      </c>
      <c r="J2307" t="s">
        <v>324</v>
      </c>
      <c r="K2307">
        <v>7</v>
      </c>
      <c r="L2307" s="52">
        <v>8.0459997057914734E-2</v>
      </c>
      <c r="N2307">
        <v>20</v>
      </c>
      <c r="O2307" s="52">
        <v>4.7959998250007629E-2</v>
      </c>
      <c r="Q2307">
        <v>1418</v>
      </c>
      <c r="R2307" s="52">
        <v>0.13300999999046331</v>
      </c>
    </row>
    <row r="2308" spans="1:19">
      <c r="A2308" t="s">
        <v>28</v>
      </c>
      <c r="B2308" t="s">
        <v>412</v>
      </c>
      <c r="C2308" t="s">
        <v>440</v>
      </c>
      <c r="D2308" t="s">
        <v>330</v>
      </c>
      <c r="E2308" t="s">
        <v>111</v>
      </c>
      <c r="F2308" t="s">
        <v>112</v>
      </c>
      <c r="G2308">
        <v>2</v>
      </c>
      <c r="H2308" t="s">
        <v>348</v>
      </c>
      <c r="I2308" t="s">
        <v>319</v>
      </c>
      <c r="J2308" t="s">
        <v>320</v>
      </c>
      <c r="K2308">
        <v>0</v>
      </c>
      <c r="L2308" s="52">
        <v>0</v>
      </c>
      <c r="M2308" s="52">
        <v>0</v>
      </c>
      <c r="N2308">
        <v>0</v>
      </c>
      <c r="O2308" s="52">
        <v>0</v>
      </c>
      <c r="P2308" s="52">
        <v>0</v>
      </c>
      <c r="Q2308">
        <v>19</v>
      </c>
      <c r="R2308" s="52">
        <v>1.780000049620867E-3</v>
      </c>
      <c r="S2308" s="52">
        <v>2.0600000862032179E-3</v>
      </c>
    </row>
    <row r="2309" spans="1:19">
      <c r="A2309" t="s">
        <v>28</v>
      </c>
      <c r="B2309" t="s">
        <v>412</v>
      </c>
      <c r="C2309" t="s">
        <v>440</v>
      </c>
      <c r="D2309" t="s">
        <v>330</v>
      </c>
      <c r="E2309" t="s">
        <v>111</v>
      </c>
      <c r="F2309" t="s">
        <v>112</v>
      </c>
      <c r="G2309">
        <v>2</v>
      </c>
      <c r="H2309" t="s">
        <v>348</v>
      </c>
      <c r="I2309" t="s">
        <v>319</v>
      </c>
      <c r="J2309" t="s">
        <v>321</v>
      </c>
      <c r="K2309">
        <v>2</v>
      </c>
      <c r="L2309" s="52">
        <v>2.2989999502897259E-2</v>
      </c>
      <c r="M2309" s="52">
        <v>2.500000037252903E-2</v>
      </c>
      <c r="N2309">
        <v>22</v>
      </c>
      <c r="O2309" s="52">
        <v>5.276000127196312E-2</v>
      </c>
      <c r="P2309" s="52">
        <v>5.5420000106096268E-2</v>
      </c>
      <c r="Q2309">
        <v>380</v>
      </c>
      <c r="R2309" s="52">
        <v>3.564000129699707E-2</v>
      </c>
      <c r="S2309" s="52">
        <v>4.1110001504421227E-2</v>
      </c>
    </row>
    <row r="2310" spans="1:19">
      <c r="A2310" t="s">
        <v>28</v>
      </c>
      <c r="B2310" t="s">
        <v>412</v>
      </c>
      <c r="C2310" t="s">
        <v>440</v>
      </c>
      <c r="D2310" t="s">
        <v>330</v>
      </c>
      <c r="E2310" t="s">
        <v>111</v>
      </c>
      <c r="F2310" t="s">
        <v>112</v>
      </c>
      <c r="G2310">
        <v>2</v>
      </c>
      <c r="H2310" t="s">
        <v>348</v>
      </c>
      <c r="I2310" t="s">
        <v>319</v>
      </c>
      <c r="J2310" t="s">
        <v>322</v>
      </c>
      <c r="K2310">
        <v>18</v>
      </c>
      <c r="L2310" s="52">
        <v>0.20690000057220459</v>
      </c>
      <c r="M2310" s="52">
        <v>0.22499999403953549</v>
      </c>
      <c r="N2310">
        <v>130</v>
      </c>
      <c r="O2310" s="52">
        <v>0.31174999475479132</v>
      </c>
      <c r="P2310" s="52">
        <v>0.32745999097824102</v>
      </c>
      <c r="Q2310">
        <v>1643</v>
      </c>
      <c r="R2310" s="52">
        <v>0.15410999953746801</v>
      </c>
      <c r="S2310" s="52">
        <v>0.17776000499725339</v>
      </c>
    </row>
    <row r="2311" spans="1:19">
      <c r="A2311" t="s">
        <v>28</v>
      </c>
      <c r="B2311" t="s">
        <v>412</v>
      </c>
      <c r="C2311" t="s">
        <v>440</v>
      </c>
      <c r="D2311" t="s">
        <v>330</v>
      </c>
      <c r="E2311" t="s">
        <v>111</v>
      </c>
      <c r="F2311" t="s">
        <v>112</v>
      </c>
      <c r="G2311">
        <v>2</v>
      </c>
      <c r="H2311" t="s">
        <v>348</v>
      </c>
      <c r="I2311" t="s">
        <v>319</v>
      </c>
      <c r="J2311" t="s">
        <v>323</v>
      </c>
      <c r="K2311">
        <v>20</v>
      </c>
      <c r="L2311" s="52">
        <v>0.22989000380039221</v>
      </c>
      <c r="M2311" s="52">
        <v>0.25</v>
      </c>
      <c r="N2311">
        <v>78</v>
      </c>
      <c r="O2311" s="52">
        <v>0.18704999983310699</v>
      </c>
      <c r="P2311" s="52">
        <v>0.19647000730037689</v>
      </c>
      <c r="Q2311">
        <v>1319</v>
      </c>
      <c r="R2311" s="52">
        <v>0.1237199977040291</v>
      </c>
      <c r="S2311" s="52">
        <v>0.14270000159740451</v>
      </c>
    </row>
    <row r="2312" spans="1:19">
      <c r="A2312" t="s">
        <v>28</v>
      </c>
      <c r="B2312" t="s">
        <v>412</v>
      </c>
      <c r="C2312" t="s">
        <v>440</v>
      </c>
      <c r="D2312" t="s">
        <v>330</v>
      </c>
      <c r="E2312" t="s">
        <v>111</v>
      </c>
      <c r="F2312" t="s">
        <v>112</v>
      </c>
      <c r="G2312">
        <v>2</v>
      </c>
      <c r="H2312" t="s">
        <v>348</v>
      </c>
      <c r="I2312" t="s">
        <v>319</v>
      </c>
      <c r="J2312" t="s">
        <v>354</v>
      </c>
      <c r="K2312">
        <v>40</v>
      </c>
      <c r="L2312" s="52">
        <v>0.45976999402046198</v>
      </c>
      <c r="M2312" s="52">
        <v>0.5</v>
      </c>
      <c r="N2312">
        <v>167</v>
      </c>
      <c r="O2312" s="52">
        <v>0.4004800021648407</v>
      </c>
      <c r="P2312" s="52">
        <v>0.42065000534057623</v>
      </c>
      <c r="Q2312">
        <v>5882</v>
      </c>
      <c r="R2312" s="52">
        <v>0.55172997713088989</v>
      </c>
      <c r="S2312" s="52">
        <v>0.63637000322341919</v>
      </c>
    </row>
    <row r="2313" spans="1:19">
      <c r="A2313" t="s">
        <v>28</v>
      </c>
      <c r="B2313" t="s">
        <v>412</v>
      </c>
      <c r="C2313" t="s">
        <v>440</v>
      </c>
      <c r="D2313" t="s">
        <v>330</v>
      </c>
      <c r="E2313" t="s">
        <v>111</v>
      </c>
      <c r="F2313" t="s">
        <v>112</v>
      </c>
      <c r="G2313">
        <v>2</v>
      </c>
      <c r="H2313" t="s">
        <v>348</v>
      </c>
      <c r="I2313" t="s">
        <v>360</v>
      </c>
      <c r="J2313" t="s">
        <v>361</v>
      </c>
      <c r="K2313">
        <v>7</v>
      </c>
      <c r="L2313" s="52">
        <v>8.0459997057914734E-2</v>
      </c>
      <c r="N2313">
        <v>20</v>
      </c>
      <c r="O2313" s="52">
        <v>4.7959998250007629E-2</v>
      </c>
      <c r="Q2313">
        <v>1418</v>
      </c>
      <c r="R2313" s="52">
        <v>0.13300999999046331</v>
      </c>
    </row>
    <row r="2314" spans="1:19">
      <c r="A2314" t="s">
        <v>28</v>
      </c>
      <c r="B2314" t="s">
        <v>412</v>
      </c>
      <c r="C2314" t="s">
        <v>440</v>
      </c>
      <c r="D2314" t="s">
        <v>330</v>
      </c>
      <c r="E2314" t="s">
        <v>111</v>
      </c>
      <c r="F2314" t="s">
        <v>112</v>
      </c>
      <c r="G2314">
        <v>2</v>
      </c>
      <c r="H2314" t="s">
        <v>348</v>
      </c>
      <c r="I2314" t="s">
        <v>360</v>
      </c>
      <c r="J2314" t="s">
        <v>362</v>
      </c>
      <c r="K2314">
        <v>42</v>
      </c>
      <c r="L2314" s="52">
        <v>0.48276001214981079</v>
      </c>
      <c r="M2314" s="52">
        <v>0.52499997615814209</v>
      </c>
      <c r="N2314">
        <v>230</v>
      </c>
      <c r="O2314" s="52">
        <v>0.55155998468399048</v>
      </c>
      <c r="P2314" s="52">
        <v>0.57934999465942383</v>
      </c>
      <c r="Q2314">
        <v>3361</v>
      </c>
      <c r="R2314" s="52">
        <v>0.31525999307632452</v>
      </c>
      <c r="S2314" s="52">
        <v>0.36362999677658081</v>
      </c>
    </row>
    <row r="2315" spans="1:19">
      <c r="A2315" t="s">
        <v>28</v>
      </c>
      <c r="B2315" t="s">
        <v>412</v>
      </c>
      <c r="C2315" t="s">
        <v>440</v>
      </c>
      <c r="D2315" t="s">
        <v>330</v>
      </c>
      <c r="E2315" t="s">
        <v>111</v>
      </c>
      <c r="F2315" t="s">
        <v>112</v>
      </c>
      <c r="G2315">
        <v>2</v>
      </c>
      <c r="H2315" t="s">
        <v>348</v>
      </c>
      <c r="I2315" t="s">
        <v>360</v>
      </c>
      <c r="J2315" t="s">
        <v>354</v>
      </c>
      <c r="K2315">
        <v>38</v>
      </c>
      <c r="L2315" s="52">
        <v>0.43678000569343572</v>
      </c>
      <c r="M2315" s="52">
        <v>0.47499999403953552</v>
      </c>
      <c r="N2315">
        <v>167</v>
      </c>
      <c r="O2315" s="52">
        <v>0.4004800021648407</v>
      </c>
      <c r="P2315" s="52">
        <v>0.42065000534057623</v>
      </c>
      <c r="Q2315">
        <v>5882</v>
      </c>
      <c r="R2315" s="52">
        <v>0.55172997713088989</v>
      </c>
      <c r="S2315" s="52">
        <v>0.63637000322341919</v>
      </c>
    </row>
    <row r="2316" spans="1:19">
      <c r="A2316" t="s">
        <v>28</v>
      </c>
      <c r="B2316" t="s">
        <v>412</v>
      </c>
      <c r="C2316" t="s">
        <v>440</v>
      </c>
      <c r="D2316" t="s">
        <v>330</v>
      </c>
      <c r="E2316" t="s">
        <v>111</v>
      </c>
      <c r="F2316" t="s">
        <v>112</v>
      </c>
      <c r="G2316">
        <v>2</v>
      </c>
      <c r="H2316" t="s">
        <v>348</v>
      </c>
      <c r="I2316" t="s">
        <v>736</v>
      </c>
      <c r="J2316" t="s">
        <v>363</v>
      </c>
      <c r="K2316">
        <v>15</v>
      </c>
      <c r="L2316" s="52">
        <v>0.17240999639034271</v>
      </c>
      <c r="N2316">
        <v>74</v>
      </c>
      <c r="O2316" s="52">
        <v>0.17745999991893771</v>
      </c>
      <c r="Q2316">
        <v>4131</v>
      </c>
      <c r="R2316" s="52">
        <v>0.38749000430107122</v>
      </c>
    </row>
    <row r="2317" spans="1:19">
      <c r="A2317" t="s">
        <v>28</v>
      </c>
      <c r="B2317" t="s">
        <v>412</v>
      </c>
      <c r="C2317" t="s">
        <v>440</v>
      </c>
      <c r="D2317" t="s">
        <v>330</v>
      </c>
      <c r="E2317" t="s">
        <v>111</v>
      </c>
      <c r="F2317" t="s">
        <v>112</v>
      </c>
      <c r="G2317">
        <v>2</v>
      </c>
      <c r="H2317" t="s">
        <v>348</v>
      </c>
      <c r="I2317" t="s">
        <v>736</v>
      </c>
      <c r="J2317" t="s">
        <v>364</v>
      </c>
      <c r="K2317">
        <v>51</v>
      </c>
      <c r="L2317" s="52">
        <v>0.58621001243591309</v>
      </c>
      <c r="M2317" s="52">
        <v>0.70832997560501099</v>
      </c>
      <c r="N2317">
        <v>233</v>
      </c>
      <c r="O2317" s="52">
        <v>0.5587499737739563</v>
      </c>
      <c r="P2317" s="52">
        <v>0.67930001020431519</v>
      </c>
      <c r="Q2317">
        <v>4189</v>
      </c>
      <c r="R2317" s="52">
        <v>0.39293000102043152</v>
      </c>
      <c r="S2317" s="52">
        <v>0.64149999618530273</v>
      </c>
    </row>
    <row r="2318" spans="1:19">
      <c r="A2318" t="s">
        <v>28</v>
      </c>
      <c r="B2318" t="s">
        <v>412</v>
      </c>
      <c r="C2318" t="s">
        <v>440</v>
      </c>
      <c r="D2318" t="s">
        <v>330</v>
      </c>
      <c r="E2318" t="s">
        <v>111</v>
      </c>
      <c r="F2318" t="s">
        <v>112</v>
      </c>
      <c r="G2318">
        <v>2</v>
      </c>
      <c r="H2318" t="s">
        <v>348</v>
      </c>
      <c r="I2318" t="s">
        <v>736</v>
      </c>
      <c r="J2318" t="s">
        <v>365</v>
      </c>
      <c r="K2318">
        <v>17</v>
      </c>
      <c r="L2318" s="52">
        <v>0.1953999996185303</v>
      </c>
      <c r="M2318" s="52">
        <v>0.23611000180244451</v>
      </c>
      <c r="N2318">
        <v>66</v>
      </c>
      <c r="O2318" s="52">
        <v>0.15827000141143799</v>
      </c>
      <c r="P2318" s="52">
        <v>0.19242000579833979</v>
      </c>
      <c r="Q2318">
        <v>1316</v>
      </c>
      <c r="R2318" s="52">
        <v>0.1234399974346161</v>
      </c>
      <c r="S2318" s="52">
        <v>0.20152999460697171</v>
      </c>
    </row>
    <row r="2319" spans="1:19">
      <c r="A2319" t="s">
        <v>28</v>
      </c>
      <c r="B2319" t="s">
        <v>412</v>
      </c>
      <c r="C2319" t="s">
        <v>440</v>
      </c>
      <c r="D2319" t="s">
        <v>330</v>
      </c>
      <c r="E2319" t="s">
        <v>111</v>
      </c>
      <c r="F2319" t="s">
        <v>112</v>
      </c>
      <c r="G2319">
        <v>2</v>
      </c>
      <c r="H2319" t="s">
        <v>348</v>
      </c>
      <c r="I2319" t="s">
        <v>736</v>
      </c>
      <c r="J2319" t="s">
        <v>366</v>
      </c>
      <c r="K2319">
        <v>2</v>
      </c>
      <c r="L2319" s="52">
        <v>2.2989999502897259E-2</v>
      </c>
      <c r="M2319" s="52">
        <v>2.7780000120401379E-2</v>
      </c>
      <c r="N2319">
        <v>24</v>
      </c>
      <c r="O2319" s="52">
        <v>5.7549998164176941E-2</v>
      </c>
      <c r="P2319" s="52">
        <v>6.9969996809959412E-2</v>
      </c>
      <c r="Q2319">
        <v>566</v>
      </c>
      <c r="R2319" s="52">
        <v>5.3089998662471771E-2</v>
      </c>
      <c r="S2319" s="52">
        <v>8.6680002510547638E-2</v>
      </c>
    </row>
    <row r="2320" spans="1:19">
      <c r="A2320" t="s">
        <v>28</v>
      </c>
      <c r="B2320" t="s">
        <v>412</v>
      </c>
      <c r="C2320" t="s">
        <v>440</v>
      </c>
      <c r="D2320" t="s">
        <v>330</v>
      </c>
      <c r="E2320" t="s">
        <v>111</v>
      </c>
      <c r="F2320" t="s">
        <v>112</v>
      </c>
      <c r="G2320">
        <v>2</v>
      </c>
      <c r="H2320" t="s">
        <v>348</v>
      </c>
      <c r="I2320" t="s">
        <v>736</v>
      </c>
      <c r="J2320" t="s">
        <v>367</v>
      </c>
      <c r="K2320">
        <v>2</v>
      </c>
      <c r="L2320" s="52">
        <v>2.2989999502897259E-2</v>
      </c>
      <c r="M2320" s="52">
        <v>2.7780000120401379E-2</v>
      </c>
      <c r="N2320">
        <v>18</v>
      </c>
      <c r="O2320" s="52">
        <v>4.3170001357793808E-2</v>
      </c>
      <c r="P2320" s="52">
        <v>5.2480001002550132E-2</v>
      </c>
      <c r="Q2320">
        <v>367</v>
      </c>
      <c r="R2320" s="52">
        <v>3.4419998526573181E-2</v>
      </c>
      <c r="S2320" s="52">
        <v>5.6200001388788223E-2</v>
      </c>
    </row>
    <row r="2321" spans="1:19">
      <c r="A2321" t="s">
        <v>28</v>
      </c>
      <c r="B2321" t="s">
        <v>412</v>
      </c>
      <c r="C2321" t="s">
        <v>440</v>
      </c>
      <c r="D2321" t="s">
        <v>330</v>
      </c>
      <c r="E2321" t="s">
        <v>111</v>
      </c>
      <c r="F2321" t="s">
        <v>112</v>
      </c>
      <c r="G2321">
        <v>2</v>
      </c>
      <c r="H2321" t="s">
        <v>348</v>
      </c>
      <c r="I2321" t="s">
        <v>736</v>
      </c>
      <c r="J2321" t="s">
        <v>368</v>
      </c>
      <c r="K2321">
        <v>0</v>
      </c>
      <c r="L2321" s="52">
        <v>0</v>
      </c>
      <c r="M2321" s="52">
        <v>0</v>
      </c>
      <c r="N2321">
        <v>2</v>
      </c>
      <c r="O2321" s="52">
        <v>4.8000002279877663E-3</v>
      </c>
      <c r="P2321" s="52">
        <v>5.8300001546740532E-3</v>
      </c>
      <c r="Q2321">
        <v>92</v>
      </c>
      <c r="R2321" s="52">
        <v>8.6300000548362732E-3</v>
      </c>
      <c r="S2321" s="52">
        <v>1.4089999720454219E-2</v>
      </c>
    </row>
    <row r="2322" spans="1:19">
      <c r="A2322" t="s">
        <v>28</v>
      </c>
      <c r="B2322" t="s">
        <v>412</v>
      </c>
      <c r="C2322" t="s">
        <v>440</v>
      </c>
      <c r="D2322" t="s">
        <v>330</v>
      </c>
      <c r="E2322" t="s">
        <v>111</v>
      </c>
      <c r="F2322" t="s">
        <v>112</v>
      </c>
      <c r="G2322">
        <v>2</v>
      </c>
      <c r="H2322" t="s">
        <v>348</v>
      </c>
      <c r="I2322" t="s">
        <v>307</v>
      </c>
      <c r="J2322" t="s">
        <v>329</v>
      </c>
      <c r="K2322">
        <v>85</v>
      </c>
      <c r="L2322" s="52">
        <v>0.97701001167297363</v>
      </c>
      <c r="N2322">
        <v>412</v>
      </c>
      <c r="O2322" s="52">
        <v>0.9880099892616272</v>
      </c>
      <c r="Q2322">
        <v>10555</v>
      </c>
      <c r="R2322" s="52">
        <v>0.99005997180938721</v>
      </c>
    </row>
    <row r="2323" spans="1:19">
      <c r="A2323" t="s">
        <v>28</v>
      </c>
      <c r="B2323" t="s">
        <v>412</v>
      </c>
      <c r="C2323" t="s">
        <v>440</v>
      </c>
      <c r="D2323" t="s">
        <v>330</v>
      </c>
      <c r="E2323" t="s">
        <v>111</v>
      </c>
      <c r="F2323" t="s">
        <v>112</v>
      </c>
      <c r="G2323">
        <v>2</v>
      </c>
      <c r="H2323" t="s">
        <v>348</v>
      </c>
      <c r="I2323" t="s">
        <v>307</v>
      </c>
      <c r="J2323" t="s">
        <v>309</v>
      </c>
      <c r="K2323">
        <v>2</v>
      </c>
      <c r="L2323" s="52">
        <v>2.2989999502897259E-2</v>
      </c>
      <c r="N2323">
        <v>5</v>
      </c>
      <c r="O2323" s="52">
        <v>1.1989999562501911E-2</v>
      </c>
      <c r="Q2323">
        <v>106</v>
      </c>
      <c r="R2323" s="52">
        <v>9.9400002509355545E-3</v>
      </c>
    </row>
    <row r="2324" spans="1:19">
      <c r="A2324" t="s">
        <v>28</v>
      </c>
      <c r="B2324" t="s">
        <v>412</v>
      </c>
      <c r="C2324" t="s">
        <v>440</v>
      </c>
      <c r="D2324" t="s">
        <v>330</v>
      </c>
      <c r="E2324" t="s">
        <v>111</v>
      </c>
      <c r="F2324" t="s">
        <v>112</v>
      </c>
      <c r="G2324">
        <v>2</v>
      </c>
      <c r="H2324" t="s">
        <v>348</v>
      </c>
      <c r="I2324" t="s">
        <v>737</v>
      </c>
      <c r="J2324" t="s">
        <v>310</v>
      </c>
      <c r="K2324">
        <v>13</v>
      </c>
      <c r="L2324" s="52">
        <v>0.14943000674247739</v>
      </c>
      <c r="N2324">
        <v>117</v>
      </c>
      <c r="O2324" s="52">
        <v>0.28058001399040222</v>
      </c>
      <c r="Q2324">
        <v>1888</v>
      </c>
      <c r="R2324" s="52">
        <v>0.17709000408649439</v>
      </c>
    </row>
    <row r="2325" spans="1:19">
      <c r="A2325" t="s">
        <v>28</v>
      </c>
      <c r="B2325" t="s">
        <v>412</v>
      </c>
      <c r="C2325" t="s">
        <v>440</v>
      </c>
      <c r="D2325" t="s">
        <v>330</v>
      </c>
      <c r="E2325" t="s">
        <v>111</v>
      </c>
      <c r="F2325" t="s">
        <v>112</v>
      </c>
      <c r="G2325">
        <v>2</v>
      </c>
      <c r="H2325" t="s">
        <v>348</v>
      </c>
      <c r="I2325" t="s">
        <v>737</v>
      </c>
      <c r="J2325" t="s">
        <v>16</v>
      </c>
      <c r="K2325">
        <v>19</v>
      </c>
      <c r="L2325" s="52">
        <v>0.21839000284671781</v>
      </c>
      <c r="N2325">
        <v>92</v>
      </c>
      <c r="O2325" s="52">
        <v>0.22062000632286069</v>
      </c>
      <c r="Q2325">
        <v>2164</v>
      </c>
      <c r="R2325" s="52">
        <v>0.2029799968004227</v>
      </c>
    </row>
    <row r="2326" spans="1:19">
      <c r="A2326" t="s">
        <v>28</v>
      </c>
      <c r="B2326" t="s">
        <v>412</v>
      </c>
      <c r="C2326" t="s">
        <v>440</v>
      </c>
      <c r="D2326" t="s">
        <v>330</v>
      </c>
      <c r="E2326" t="s">
        <v>111</v>
      </c>
      <c r="F2326" t="s">
        <v>112</v>
      </c>
      <c r="G2326">
        <v>2</v>
      </c>
      <c r="H2326" t="s">
        <v>348</v>
      </c>
      <c r="I2326" t="s">
        <v>737</v>
      </c>
      <c r="J2326" t="s">
        <v>17</v>
      </c>
      <c r="K2326">
        <v>13</v>
      </c>
      <c r="L2326" s="52">
        <v>0.14943000674247739</v>
      </c>
      <c r="N2326">
        <v>62</v>
      </c>
      <c r="O2326" s="52">
        <v>0.1486800014972687</v>
      </c>
      <c r="Q2326">
        <v>2220</v>
      </c>
      <c r="R2326" s="52">
        <v>0.20824000239372251</v>
      </c>
    </row>
    <row r="2327" spans="1:19">
      <c r="A2327" t="s">
        <v>28</v>
      </c>
      <c r="B2327" t="s">
        <v>412</v>
      </c>
      <c r="C2327" t="s">
        <v>440</v>
      </c>
      <c r="D2327" t="s">
        <v>330</v>
      </c>
      <c r="E2327" t="s">
        <v>111</v>
      </c>
      <c r="F2327" t="s">
        <v>112</v>
      </c>
      <c r="G2327">
        <v>2</v>
      </c>
      <c r="H2327" t="s">
        <v>348</v>
      </c>
      <c r="I2327" t="s">
        <v>737</v>
      </c>
      <c r="J2327" t="s">
        <v>18</v>
      </c>
      <c r="K2327">
        <v>16</v>
      </c>
      <c r="L2327" s="52">
        <v>0.183909997344017</v>
      </c>
      <c r="N2327">
        <v>82</v>
      </c>
      <c r="O2327" s="52">
        <v>0.19663999974727631</v>
      </c>
      <c r="Q2327">
        <v>2174</v>
      </c>
      <c r="R2327" s="52">
        <v>0.20392000675201419</v>
      </c>
    </row>
    <row r="2328" spans="1:19">
      <c r="A2328" t="s">
        <v>28</v>
      </c>
      <c r="B2328" t="s">
        <v>412</v>
      </c>
      <c r="C2328" t="s">
        <v>440</v>
      </c>
      <c r="D2328" t="s">
        <v>330</v>
      </c>
      <c r="E2328" t="s">
        <v>111</v>
      </c>
      <c r="F2328" t="s">
        <v>112</v>
      </c>
      <c r="G2328">
        <v>2</v>
      </c>
      <c r="H2328" t="s">
        <v>348</v>
      </c>
      <c r="I2328" t="s">
        <v>737</v>
      </c>
      <c r="J2328" t="s">
        <v>311</v>
      </c>
      <c r="K2328">
        <v>26</v>
      </c>
      <c r="L2328" s="52">
        <v>0.29884999990463262</v>
      </c>
      <c r="N2328">
        <v>64</v>
      </c>
      <c r="O2328" s="52">
        <v>0.1534799933433533</v>
      </c>
      <c r="Q2328">
        <v>2215</v>
      </c>
      <c r="R2328" s="52">
        <v>0.20777000486850741</v>
      </c>
    </row>
    <row r="2329" spans="1:19">
      <c r="A2329" t="s">
        <v>28</v>
      </c>
      <c r="B2329" t="s">
        <v>412</v>
      </c>
      <c r="C2329" t="s">
        <v>440</v>
      </c>
      <c r="D2329" t="s">
        <v>330</v>
      </c>
      <c r="E2329" t="s">
        <v>111</v>
      </c>
      <c r="F2329" t="s">
        <v>112</v>
      </c>
      <c r="G2329">
        <v>2</v>
      </c>
      <c r="H2329" t="s">
        <v>348</v>
      </c>
      <c r="I2329" t="s">
        <v>312</v>
      </c>
      <c r="J2329" t="s">
        <v>313</v>
      </c>
      <c r="K2329">
        <v>50</v>
      </c>
      <c r="L2329" s="52">
        <v>0.57471001148223877</v>
      </c>
      <c r="M2329" s="52">
        <v>0.57471001148223877</v>
      </c>
      <c r="N2329">
        <v>252</v>
      </c>
      <c r="O2329" s="52">
        <v>0.6043199896812439</v>
      </c>
      <c r="P2329" s="52">
        <v>0.6086999773979187</v>
      </c>
      <c r="Q2329">
        <v>6420</v>
      </c>
      <c r="R2329" s="52">
        <v>0.60219001770019531</v>
      </c>
      <c r="S2329" s="52">
        <v>0.61465001106262207</v>
      </c>
    </row>
    <row r="2330" spans="1:19">
      <c r="A2330" t="s">
        <v>28</v>
      </c>
      <c r="B2330" t="s">
        <v>412</v>
      </c>
      <c r="C2330" t="s">
        <v>440</v>
      </c>
      <c r="D2330" t="s">
        <v>330</v>
      </c>
      <c r="E2330" t="s">
        <v>111</v>
      </c>
      <c r="F2330" t="s">
        <v>112</v>
      </c>
      <c r="G2330">
        <v>2</v>
      </c>
      <c r="H2330" t="s">
        <v>348</v>
      </c>
      <c r="I2330" t="s">
        <v>312</v>
      </c>
      <c r="J2330" t="s">
        <v>314</v>
      </c>
      <c r="K2330">
        <v>13</v>
      </c>
      <c r="L2330" s="52">
        <v>0.14943000674247739</v>
      </c>
      <c r="M2330" s="52">
        <v>0.14943000674247739</v>
      </c>
      <c r="N2330">
        <v>57</v>
      </c>
      <c r="O2330" s="52">
        <v>0.1366900056600571</v>
      </c>
      <c r="P2330" s="52">
        <v>0.1376799941062927</v>
      </c>
      <c r="Q2330">
        <v>1473</v>
      </c>
      <c r="R2330" s="52">
        <v>0.13817000389099121</v>
      </c>
      <c r="S2330" s="52">
        <v>0.14101999998092651</v>
      </c>
    </row>
    <row r="2331" spans="1:19">
      <c r="A2331" t="s">
        <v>28</v>
      </c>
      <c r="B2331" t="s">
        <v>412</v>
      </c>
      <c r="C2331" t="s">
        <v>440</v>
      </c>
      <c r="D2331" t="s">
        <v>330</v>
      </c>
      <c r="E2331" t="s">
        <v>111</v>
      </c>
      <c r="F2331" t="s">
        <v>112</v>
      </c>
      <c r="G2331">
        <v>2</v>
      </c>
      <c r="H2331" t="s">
        <v>348</v>
      </c>
      <c r="I2331" t="s">
        <v>312</v>
      </c>
      <c r="J2331" t="s">
        <v>315</v>
      </c>
      <c r="K2331">
        <v>13</v>
      </c>
      <c r="L2331" s="52">
        <v>0.14943000674247739</v>
      </c>
      <c r="M2331" s="52">
        <v>0.14943000674247739</v>
      </c>
      <c r="N2331">
        <v>54</v>
      </c>
      <c r="O2331" s="52">
        <v>0.12950000166893011</v>
      </c>
      <c r="P2331" s="52">
        <v>0.13042999804019931</v>
      </c>
      <c r="Q2331">
        <v>1374</v>
      </c>
      <c r="R2331" s="52">
        <v>0.12887999415397641</v>
      </c>
      <c r="S2331" s="52">
        <v>0.13154999911785131</v>
      </c>
    </row>
    <row r="2332" spans="1:19">
      <c r="A2332" t="s">
        <v>28</v>
      </c>
      <c r="B2332" t="s">
        <v>412</v>
      </c>
      <c r="C2332" t="s">
        <v>440</v>
      </c>
      <c r="D2332" t="s">
        <v>330</v>
      </c>
      <c r="E2332" t="s">
        <v>111</v>
      </c>
      <c r="F2332" t="s">
        <v>112</v>
      </c>
      <c r="G2332">
        <v>2</v>
      </c>
      <c r="H2332" t="s">
        <v>348</v>
      </c>
      <c r="I2332" t="s">
        <v>312</v>
      </c>
      <c r="J2332" t="s">
        <v>373</v>
      </c>
      <c r="K2332">
        <v>0</v>
      </c>
      <c r="L2332" s="52">
        <v>0</v>
      </c>
      <c r="N2332">
        <v>3</v>
      </c>
      <c r="O2332" s="52">
        <v>7.1899998001754284E-3</v>
      </c>
      <c r="Q2332">
        <v>216</v>
      </c>
      <c r="R2332" s="52">
        <v>2.0260000601410869E-2</v>
      </c>
    </row>
    <row r="2333" spans="1:19">
      <c r="A2333" t="s">
        <v>28</v>
      </c>
      <c r="B2333" t="s">
        <v>412</v>
      </c>
      <c r="C2333" t="s">
        <v>440</v>
      </c>
      <c r="D2333" t="s">
        <v>330</v>
      </c>
      <c r="E2333" t="s">
        <v>111</v>
      </c>
      <c r="F2333" t="s">
        <v>112</v>
      </c>
      <c r="G2333">
        <v>2</v>
      </c>
      <c r="H2333" t="s">
        <v>348</v>
      </c>
      <c r="I2333" t="s">
        <v>312</v>
      </c>
      <c r="J2333" t="s">
        <v>316</v>
      </c>
      <c r="K2333">
        <v>11</v>
      </c>
      <c r="L2333" s="52">
        <v>0.12644000351428991</v>
      </c>
      <c r="M2333" s="52">
        <v>0.12644000351428991</v>
      </c>
      <c r="N2333">
        <v>51</v>
      </c>
      <c r="O2333" s="52">
        <v>0.122299998998642</v>
      </c>
      <c r="P2333" s="52">
        <v>0.12319000065326691</v>
      </c>
      <c r="Q2333">
        <v>1178</v>
      </c>
      <c r="R2333" s="52">
        <v>0.1105000004172325</v>
      </c>
      <c r="S2333" s="52">
        <v>0.1127799972891808</v>
      </c>
    </row>
    <row r="2334" spans="1:19">
      <c r="A2334" t="s">
        <v>28</v>
      </c>
      <c r="B2334" t="s">
        <v>412</v>
      </c>
      <c r="C2334" t="s">
        <v>440</v>
      </c>
      <c r="D2334" t="s">
        <v>330</v>
      </c>
      <c r="E2334" t="s">
        <v>113</v>
      </c>
      <c r="F2334" t="s">
        <v>114</v>
      </c>
      <c r="G2334">
        <v>3</v>
      </c>
      <c r="H2334" t="s">
        <v>336</v>
      </c>
      <c r="I2334" t="s">
        <v>326</v>
      </c>
      <c r="J2334" t="s">
        <v>289</v>
      </c>
      <c r="K2334">
        <v>2</v>
      </c>
      <c r="L2334" s="52">
        <v>1.8349999561905861E-2</v>
      </c>
      <c r="N2334">
        <v>2</v>
      </c>
      <c r="O2334" s="52">
        <v>5.5900001898407936E-3</v>
      </c>
      <c r="Q2334">
        <v>78</v>
      </c>
      <c r="R2334" s="52">
        <v>7.3199998587369919E-3</v>
      </c>
    </row>
    <row r="2335" spans="1:19">
      <c r="A2335" t="s">
        <v>28</v>
      </c>
      <c r="B2335" t="s">
        <v>412</v>
      </c>
      <c r="C2335" t="s">
        <v>440</v>
      </c>
      <c r="D2335" t="s">
        <v>330</v>
      </c>
      <c r="E2335" t="s">
        <v>113</v>
      </c>
      <c r="F2335" t="s">
        <v>114</v>
      </c>
      <c r="G2335">
        <v>3</v>
      </c>
      <c r="H2335" t="s">
        <v>336</v>
      </c>
      <c r="I2335" t="s">
        <v>326</v>
      </c>
      <c r="J2335" t="s">
        <v>290</v>
      </c>
      <c r="K2335">
        <v>10</v>
      </c>
      <c r="L2335" s="52">
        <v>9.1739997267723083E-2</v>
      </c>
      <c r="N2335">
        <v>24</v>
      </c>
      <c r="O2335" s="52">
        <v>6.7039996385574341E-2</v>
      </c>
      <c r="Q2335">
        <v>542</v>
      </c>
      <c r="R2335" s="52">
        <v>5.0840001553297043E-2</v>
      </c>
    </row>
    <row r="2336" spans="1:19">
      <c r="A2336" t="s">
        <v>28</v>
      </c>
      <c r="B2336" t="s">
        <v>412</v>
      </c>
      <c r="C2336" t="s">
        <v>440</v>
      </c>
      <c r="D2336" t="s">
        <v>330</v>
      </c>
      <c r="E2336" t="s">
        <v>113</v>
      </c>
      <c r="F2336" t="s">
        <v>114</v>
      </c>
      <c r="G2336">
        <v>3</v>
      </c>
      <c r="H2336" t="s">
        <v>336</v>
      </c>
      <c r="I2336" t="s">
        <v>326</v>
      </c>
      <c r="J2336" t="s">
        <v>291</v>
      </c>
      <c r="K2336">
        <v>18</v>
      </c>
      <c r="L2336" s="52">
        <v>0.1651400029659271</v>
      </c>
      <c r="N2336">
        <v>54</v>
      </c>
      <c r="O2336" s="52">
        <v>0.15083999931812289</v>
      </c>
      <c r="Q2336">
        <v>1332</v>
      </c>
      <c r="R2336" s="52">
        <v>0.124940000474453</v>
      </c>
    </row>
    <row r="2337" spans="1:19">
      <c r="A2337" t="s">
        <v>28</v>
      </c>
      <c r="B2337" t="s">
        <v>412</v>
      </c>
      <c r="C2337" t="s">
        <v>440</v>
      </c>
      <c r="D2337" t="s">
        <v>330</v>
      </c>
      <c r="E2337" t="s">
        <v>113</v>
      </c>
      <c r="F2337" t="s">
        <v>114</v>
      </c>
      <c r="G2337">
        <v>3</v>
      </c>
      <c r="H2337" t="s">
        <v>336</v>
      </c>
      <c r="I2337" t="s">
        <v>326</v>
      </c>
      <c r="J2337" t="s">
        <v>292</v>
      </c>
      <c r="K2337">
        <v>19</v>
      </c>
      <c r="L2337" s="52">
        <v>0.17430999875068659</v>
      </c>
      <c r="N2337">
        <v>68</v>
      </c>
      <c r="O2337" s="52">
        <v>0.18994000554084781</v>
      </c>
      <c r="Q2337">
        <v>2022</v>
      </c>
      <c r="R2337" s="52">
        <v>0.18965999782085419</v>
      </c>
    </row>
    <row r="2338" spans="1:19">
      <c r="A2338" t="s">
        <v>28</v>
      </c>
      <c r="B2338" t="s">
        <v>412</v>
      </c>
      <c r="C2338" t="s">
        <v>440</v>
      </c>
      <c r="D2338" t="s">
        <v>330</v>
      </c>
      <c r="E2338" t="s">
        <v>113</v>
      </c>
      <c r="F2338" t="s">
        <v>114</v>
      </c>
      <c r="G2338">
        <v>3</v>
      </c>
      <c r="H2338" t="s">
        <v>336</v>
      </c>
      <c r="I2338" t="s">
        <v>326</v>
      </c>
      <c r="J2338" t="s">
        <v>293</v>
      </c>
      <c r="K2338">
        <v>15</v>
      </c>
      <c r="L2338" s="52">
        <v>0.13761000335216519</v>
      </c>
      <c r="N2338">
        <v>62</v>
      </c>
      <c r="O2338" s="52">
        <v>0.1731799989938736</v>
      </c>
      <c r="Q2338">
        <v>1958</v>
      </c>
      <c r="R2338" s="52">
        <v>0.18366000056266779</v>
      </c>
    </row>
    <row r="2339" spans="1:19">
      <c r="A2339" t="s">
        <v>28</v>
      </c>
      <c r="B2339" t="s">
        <v>412</v>
      </c>
      <c r="C2339" t="s">
        <v>440</v>
      </c>
      <c r="D2339" t="s">
        <v>330</v>
      </c>
      <c r="E2339" t="s">
        <v>113</v>
      </c>
      <c r="F2339" t="s">
        <v>114</v>
      </c>
      <c r="G2339">
        <v>3</v>
      </c>
      <c r="H2339" t="s">
        <v>336</v>
      </c>
      <c r="I2339" t="s">
        <v>326</v>
      </c>
      <c r="J2339" t="s">
        <v>294</v>
      </c>
      <c r="K2339">
        <v>27</v>
      </c>
      <c r="L2339" s="52">
        <v>0.24771000444889071</v>
      </c>
      <c r="N2339">
        <v>72</v>
      </c>
      <c r="O2339" s="52">
        <v>0.20112000405788419</v>
      </c>
      <c r="Q2339">
        <v>2528</v>
      </c>
      <c r="R2339" s="52">
        <v>0.2371300011873245</v>
      </c>
    </row>
    <row r="2340" spans="1:19">
      <c r="A2340" t="s">
        <v>28</v>
      </c>
      <c r="B2340" t="s">
        <v>412</v>
      </c>
      <c r="C2340" t="s">
        <v>440</v>
      </c>
      <c r="D2340" t="s">
        <v>330</v>
      </c>
      <c r="E2340" t="s">
        <v>113</v>
      </c>
      <c r="F2340" t="s">
        <v>114</v>
      </c>
      <c r="G2340">
        <v>3</v>
      </c>
      <c r="H2340" t="s">
        <v>336</v>
      </c>
      <c r="I2340" t="s">
        <v>326</v>
      </c>
      <c r="J2340" t="s">
        <v>295</v>
      </c>
      <c r="K2340">
        <v>18</v>
      </c>
      <c r="L2340" s="52">
        <v>0.1651400029659271</v>
      </c>
      <c r="N2340">
        <v>76</v>
      </c>
      <c r="O2340" s="52">
        <v>0.21229000389575961</v>
      </c>
      <c r="Q2340">
        <v>2201</v>
      </c>
      <c r="R2340" s="52">
        <v>0.20645000040531161</v>
      </c>
    </row>
    <row r="2341" spans="1:19">
      <c r="A2341" t="s">
        <v>28</v>
      </c>
      <c r="B2341" t="s">
        <v>412</v>
      </c>
      <c r="C2341" t="s">
        <v>440</v>
      </c>
      <c r="D2341" t="s">
        <v>330</v>
      </c>
      <c r="E2341" t="s">
        <v>113</v>
      </c>
      <c r="F2341" t="s">
        <v>114</v>
      </c>
      <c r="G2341">
        <v>3</v>
      </c>
      <c r="H2341" t="s">
        <v>336</v>
      </c>
      <c r="I2341" t="s">
        <v>359</v>
      </c>
      <c r="J2341" t="s">
        <v>14</v>
      </c>
      <c r="K2341">
        <v>79</v>
      </c>
      <c r="L2341" s="52">
        <v>0.72477000951766968</v>
      </c>
      <c r="M2341" s="52">
        <v>0.73148000240325928</v>
      </c>
      <c r="N2341">
        <v>256</v>
      </c>
      <c r="O2341" s="52">
        <v>0.71508002281188965</v>
      </c>
      <c r="P2341" s="52">
        <v>0.71709001064300537</v>
      </c>
      <c r="Q2341">
        <v>7648</v>
      </c>
      <c r="R2341" s="52">
        <v>0.71737998723983765</v>
      </c>
      <c r="S2341" s="52">
        <v>0.73221999406814575</v>
      </c>
    </row>
    <row r="2342" spans="1:19">
      <c r="A2342" t="s">
        <v>28</v>
      </c>
      <c r="B2342" t="s">
        <v>412</v>
      </c>
      <c r="C2342" t="s">
        <v>440</v>
      </c>
      <c r="D2342" t="s">
        <v>330</v>
      </c>
      <c r="E2342" t="s">
        <v>113</v>
      </c>
      <c r="F2342" t="s">
        <v>114</v>
      </c>
      <c r="G2342">
        <v>3</v>
      </c>
      <c r="H2342" t="s">
        <v>336</v>
      </c>
      <c r="I2342" t="s">
        <v>359</v>
      </c>
      <c r="J2342" t="s">
        <v>15</v>
      </c>
      <c r="K2342">
        <v>19</v>
      </c>
      <c r="L2342" s="52">
        <v>0.17430999875068659</v>
      </c>
      <c r="M2342" s="52">
        <v>0.17592999339103699</v>
      </c>
      <c r="N2342">
        <v>54</v>
      </c>
      <c r="O2342" s="52">
        <v>0.15083999931812289</v>
      </c>
      <c r="P2342" s="52">
        <v>0.15126000344753271</v>
      </c>
      <c r="Q2342">
        <v>1582</v>
      </c>
      <c r="R2342" s="52">
        <v>0.14838999509811401</v>
      </c>
      <c r="S2342" s="52">
        <v>0.1514600068330765</v>
      </c>
    </row>
    <row r="2343" spans="1:19">
      <c r="A2343" t="s">
        <v>28</v>
      </c>
      <c r="B2343" t="s">
        <v>412</v>
      </c>
      <c r="C2343" t="s">
        <v>440</v>
      </c>
      <c r="D2343" t="s">
        <v>330</v>
      </c>
      <c r="E2343" t="s">
        <v>113</v>
      </c>
      <c r="F2343" t="s">
        <v>114</v>
      </c>
      <c r="G2343">
        <v>3</v>
      </c>
      <c r="H2343" t="s">
        <v>336</v>
      </c>
      <c r="I2343" t="s">
        <v>359</v>
      </c>
      <c r="J2343" t="s">
        <v>317</v>
      </c>
      <c r="K2343">
        <v>10</v>
      </c>
      <c r="L2343" s="52">
        <v>9.1739997267723083E-2</v>
      </c>
      <c r="M2343" s="52">
        <v>9.2589996755123138E-2</v>
      </c>
      <c r="N2343">
        <v>47</v>
      </c>
      <c r="O2343" s="52">
        <v>0.1312800049781799</v>
      </c>
      <c r="P2343" s="52">
        <v>0.1316500008106232</v>
      </c>
      <c r="Q2343">
        <v>1215</v>
      </c>
      <c r="R2343" s="52">
        <v>0.1139699965715408</v>
      </c>
      <c r="S2343" s="52">
        <v>0.1163199990987778</v>
      </c>
    </row>
    <row r="2344" spans="1:19">
      <c r="A2344" t="s">
        <v>28</v>
      </c>
      <c r="B2344" t="s">
        <v>412</v>
      </c>
      <c r="C2344" t="s">
        <v>440</v>
      </c>
      <c r="D2344" t="s">
        <v>330</v>
      </c>
      <c r="E2344" t="s">
        <v>113</v>
      </c>
      <c r="F2344" t="s">
        <v>114</v>
      </c>
      <c r="G2344">
        <v>3</v>
      </c>
      <c r="H2344" t="s">
        <v>336</v>
      </c>
      <c r="I2344" t="s">
        <v>359</v>
      </c>
      <c r="J2344" t="s">
        <v>270</v>
      </c>
      <c r="K2344">
        <v>1</v>
      </c>
      <c r="L2344" s="52">
        <v>9.1700004413723946E-3</v>
      </c>
      <c r="N2344">
        <v>1</v>
      </c>
      <c r="O2344" s="52">
        <v>2.79000005684793E-3</v>
      </c>
      <c r="Q2344">
        <v>216</v>
      </c>
      <c r="R2344" s="52">
        <v>2.0260000601410869E-2</v>
      </c>
    </row>
    <row r="2345" spans="1:19">
      <c r="A2345" t="s">
        <v>28</v>
      </c>
      <c r="B2345" t="s">
        <v>412</v>
      </c>
      <c r="C2345" t="s">
        <v>440</v>
      </c>
      <c r="D2345" t="s">
        <v>330</v>
      </c>
      <c r="E2345" t="s">
        <v>113</v>
      </c>
      <c r="F2345" t="s">
        <v>114</v>
      </c>
      <c r="G2345">
        <v>3</v>
      </c>
      <c r="H2345" t="s">
        <v>336</v>
      </c>
      <c r="I2345" t="s">
        <v>325</v>
      </c>
      <c r="J2345" t="s">
        <v>302</v>
      </c>
      <c r="K2345">
        <v>43</v>
      </c>
      <c r="L2345" s="52">
        <v>0.39449998736381531</v>
      </c>
      <c r="N2345">
        <v>116</v>
      </c>
      <c r="O2345" s="52">
        <v>0.32401999831199652</v>
      </c>
      <c r="Q2345">
        <v>3494</v>
      </c>
      <c r="R2345" s="52">
        <v>0.32774001359939581</v>
      </c>
    </row>
    <row r="2346" spans="1:19">
      <c r="A2346" t="s">
        <v>28</v>
      </c>
      <c r="B2346" t="s">
        <v>412</v>
      </c>
      <c r="C2346" t="s">
        <v>440</v>
      </c>
      <c r="D2346" t="s">
        <v>330</v>
      </c>
      <c r="E2346" t="s">
        <v>113</v>
      </c>
      <c r="F2346" t="s">
        <v>114</v>
      </c>
      <c r="G2346">
        <v>3</v>
      </c>
      <c r="H2346" t="s">
        <v>336</v>
      </c>
      <c r="I2346" t="s">
        <v>325</v>
      </c>
      <c r="J2346" t="s">
        <v>303</v>
      </c>
      <c r="K2346">
        <v>36</v>
      </c>
      <c r="L2346" s="52">
        <v>0.33028000593185419</v>
      </c>
      <c r="N2346">
        <v>113</v>
      </c>
      <c r="O2346" s="52">
        <v>0.31564000248909002</v>
      </c>
      <c r="Q2346">
        <v>3387</v>
      </c>
      <c r="R2346" s="52">
        <v>0.31769999861717219</v>
      </c>
    </row>
    <row r="2347" spans="1:19">
      <c r="A2347" t="s">
        <v>28</v>
      </c>
      <c r="B2347" t="s">
        <v>412</v>
      </c>
      <c r="C2347" t="s">
        <v>440</v>
      </c>
      <c r="D2347" t="s">
        <v>330</v>
      </c>
      <c r="E2347" t="s">
        <v>113</v>
      </c>
      <c r="F2347" t="s">
        <v>114</v>
      </c>
      <c r="G2347">
        <v>3</v>
      </c>
      <c r="H2347" t="s">
        <v>336</v>
      </c>
      <c r="I2347" t="s">
        <v>325</v>
      </c>
      <c r="J2347" t="s">
        <v>304</v>
      </c>
      <c r="K2347">
        <v>30</v>
      </c>
      <c r="L2347" s="52">
        <v>0.27522999048233032</v>
      </c>
      <c r="N2347">
        <v>129</v>
      </c>
      <c r="O2347" s="52">
        <v>0.36033999919891357</v>
      </c>
      <c r="Q2347">
        <v>3780</v>
      </c>
      <c r="R2347" s="52">
        <v>0.35455998778343201</v>
      </c>
    </row>
    <row r="2348" spans="1:19">
      <c r="A2348" t="s">
        <v>28</v>
      </c>
      <c r="B2348" t="s">
        <v>412</v>
      </c>
      <c r="C2348" t="s">
        <v>440</v>
      </c>
      <c r="D2348" t="s">
        <v>330</v>
      </c>
      <c r="E2348" t="s">
        <v>113</v>
      </c>
      <c r="F2348" t="s">
        <v>114</v>
      </c>
      <c r="G2348">
        <v>3</v>
      </c>
      <c r="H2348" t="s">
        <v>336</v>
      </c>
      <c r="I2348" t="s">
        <v>349</v>
      </c>
      <c r="J2348" t="s">
        <v>350</v>
      </c>
      <c r="K2348">
        <v>7</v>
      </c>
      <c r="L2348" s="52">
        <v>6.4219996333122253E-2</v>
      </c>
      <c r="M2348" s="52">
        <v>6.7960001528263092E-2</v>
      </c>
      <c r="N2348">
        <v>27</v>
      </c>
      <c r="O2348" s="52">
        <v>7.5419999659061432E-2</v>
      </c>
      <c r="P2348" s="52">
        <v>8.5709996521472931E-2</v>
      </c>
      <c r="Q2348">
        <v>745</v>
      </c>
      <c r="R2348" s="52">
        <v>6.9880001246929169E-2</v>
      </c>
      <c r="S2348" s="52">
        <v>8.060000091791153E-2</v>
      </c>
    </row>
    <row r="2349" spans="1:19">
      <c r="A2349" t="s">
        <v>28</v>
      </c>
      <c r="B2349" t="s">
        <v>412</v>
      </c>
      <c r="C2349" t="s">
        <v>440</v>
      </c>
      <c r="D2349" t="s">
        <v>330</v>
      </c>
      <c r="E2349" t="s">
        <v>113</v>
      </c>
      <c r="F2349" t="s">
        <v>114</v>
      </c>
      <c r="G2349">
        <v>3</v>
      </c>
      <c r="H2349" t="s">
        <v>336</v>
      </c>
      <c r="I2349" t="s">
        <v>349</v>
      </c>
      <c r="J2349" t="s">
        <v>351</v>
      </c>
      <c r="K2349">
        <v>77</v>
      </c>
      <c r="L2349" s="52">
        <v>0.70642000436782837</v>
      </c>
      <c r="M2349" s="52">
        <v>0.7475699782371521</v>
      </c>
      <c r="N2349">
        <v>205</v>
      </c>
      <c r="O2349" s="52">
        <v>0.57262998819351196</v>
      </c>
      <c r="P2349" s="52">
        <v>0.65078997611999512</v>
      </c>
      <c r="Q2349">
        <v>5882</v>
      </c>
      <c r="R2349" s="52">
        <v>0.55172997713088989</v>
      </c>
      <c r="S2349" s="52">
        <v>0.63637000322341919</v>
      </c>
    </row>
    <row r="2350" spans="1:19">
      <c r="A2350" t="s">
        <v>28</v>
      </c>
      <c r="B2350" t="s">
        <v>412</v>
      </c>
      <c r="C2350" t="s">
        <v>440</v>
      </c>
      <c r="D2350" t="s">
        <v>330</v>
      </c>
      <c r="E2350" t="s">
        <v>113</v>
      </c>
      <c r="F2350" t="s">
        <v>114</v>
      </c>
      <c r="G2350">
        <v>3</v>
      </c>
      <c r="H2350" t="s">
        <v>336</v>
      </c>
      <c r="I2350" t="s">
        <v>349</v>
      </c>
      <c r="J2350" t="s">
        <v>352</v>
      </c>
      <c r="K2350">
        <v>0</v>
      </c>
      <c r="L2350" s="52">
        <v>0</v>
      </c>
      <c r="M2350" s="52">
        <v>0</v>
      </c>
      <c r="N2350">
        <v>0</v>
      </c>
      <c r="O2350" s="52">
        <v>0</v>
      </c>
      <c r="P2350" s="52">
        <v>0</v>
      </c>
      <c r="Q2350">
        <v>19</v>
      </c>
      <c r="R2350" s="52">
        <v>1.780000049620867E-3</v>
      </c>
      <c r="S2350" s="52">
        <v>2.0600000862032179E-3</v>
      </c>
    </row>
    <row r="2351" spans="1:19">
      <c r="A2351" t="s">
        <v>28</v>
      </c>
      <c r="B2351" t="s">
        <v>412</v>
      </c>
      <c r="C2351" t="s">
        <v>440</v>
      </c>
      <c r="D2351" t="s">
        <v>330</v>
      </c>
      <c r="E2351" t="s">
        <v>113</v>
      </c>
      <c r="F2351" t="s">
        <v>114</v>
      </c>
      <c r="G2351">
        <v>3</v>
      </c>
      <c r="H2351" t="s">
        <v>336</v>
      </c>
      <c r="I2351" t="s">
        <v>349</v>
      </c>
      <c r="J2351" t="s">
        <v>353</v>
      </c>
      <c r="K2351">
        <v>19</v>
      </c>
      <c r="L2351" s="52">
        <v>0.17430999875068659</v>
      </c>
      <c r="M2351" s="52">
        <v>0.18446999788284299</v>
      </c>
      <c r="N2351">
        <v>83</v>
      </c>
      <c r="O2351" s="52">
        <v>0.23183999955654139</v>
      </c>
      <c r="P2351" s="52">
        <v>0.2634899914264679</v>
      </c>
      <c r="Q2351">
        <v>2597</v>
      </c>
      <c r="R2351" s="52">
        <v>0.24359999597072601</v>
      </c>
      <c r="S2351" s="52">
        <v>0.2809700071811676</v>
      </c>
    </row>
    <row r="2352" spans="1:19">
      <c r="A2352" t="s">
        <v>28</v>
      </c>
      <c r="B2352" t="s">
        <v>412</v>
      </c>
      <c r="C2352" t="s">
        <v>440</v>
      </c>
      <c r="D2352" t="s">
        <v>330</v>
      </c>
      <c r="E2352" t="s">
        <v>113</v>
      </c>
      <c r="F2352" t="s">
        <v>114</v>
      </c>
      <c r="G2352">
        <v>3</v>
      </c>
      <c r="H2352" t="s">
        <v>336</v>
      </c>
      <c r="I2352" t="s">
        <v>349</v>
      </c>
      <c r="J2352" t="s">
        <v>355</v>
      </c>
      <c r="K2352">
        <v>6</v>
      </c>
      <c r="L2352" s="52">
        <v>5.5050000548362732E-2</v>
      </c>
      <c r="N2352">
        <v>43</v>
      </c>
      <c r="O2352" s="52">
        <v>0.120109997689724</v>
      </c>
      <c r="Q2352">
        <v>1418</v>
      </c>
      <c r="R2352" s="52">
        <v>0.13300999999046331</v>
      </c>
    </row>
    <row r="2353" spans="1:19">
      <c r="A2353" t="s">
        <v>28</v>
      </c>
      <c r="B2353" t="s">
        <v>412</v>
      </c>
      <c r="C2353" t="s">
        <v>440</v>
      </c>
      <c r="D2353" t="s">
        <v>330</v>
      </c>
      <c r="E2353" t="s">
        <v>113</v>
      </c>
      <c r="F2353" t="s">
        <v>114</v>
      </c>
      <c r="G2353">
        <v>3</v>
      </c>
      <c r="H2353" t="s">
        <v>336</v>
      </c>
      <c r="I2353" t="s">
        <v>734</v>
      </c>
      <c r="J2353" t="s">
        <v>299</v>
      </c>
      <c r="K2353">
        <v>7</v>
      </c>
      <c r="L2353" s="52">
        <v>6.4219996333122253E-2</v>
      </c>
      <c r="M2353" s="52">
        <v>6.4219996333122253E-2</v>
      </c>
      <c r="N2353">
        <v>29</v>
      </c>
      <c r="O2353" s="52">
        <v>8.1009998917579651E-2</v>
      </c>
      <c r="P2353" s="52">
        <v>8.5040003061294556E-2</v>
      </c>
      <c r="Q2353">
        <v>463</v>
      </c>
      <c r="R2353" s="52">
        <v>4.343000054359436E-2</v>
      </c>
      <c r="S2353" s="52">
        <v>4.6239998191595078E-2</v>
      </c>
    </row>
    <row r="2354" spans="1:19">
      <c r="A2354" t="s">
        <v>28</v>
      </c>
      <c r="B2354" t="s">
        <v>412</v>
      </c>
      <c r="C2354" t="s">
        <v>440</v>
      </c>
      <c r="D2354" t="s">
        <v>330</v>
      </c>
      <c r="E2354" t="s">
        <v>113</v>
      </c>
      <c r="F2354" t="s">
        <v>114</v>
      </c>
      <c r="G2354">
        <v>3</v>
      </c>
      <c r="H2354" t="s">
        <v>336</v>
      </c>
      <c r="I2354" t="s">
        <v>734</v>
      </c>
      <c r="J2354" t="s">
        <v>300</v>
      </c>
      <c r="K2354">
        <v>2</v>
      </c>
      <c r="L2354" s="52">
        <v>1.8349999561905861E-2</v>
      </c>
      <c r="M2354" s="52">
        <v>1.8349999561905861E-2</v>
      </c>
      <c r="N2354">
        <v>2</v>
      </c>
      <c r="O2354" s="52">
        <v>5.5900001898407936E-3</v>
      </c>
      <c r="P2354" s="52">
        <v>5.8699999935925007E-3</v>
      </c>
      <c r="Q2354">
        <v>331</v>
      </c>
      <c r="R2354" s="52">
        <v>3.1050000339746479E-2</v>
      </c>
      <c r="S2354" s="52">
        <v>3.3059999346733093E-2</v>
      </c>
    </row>
    <row r="2355" spans="1:19">
      <c r="A2355" t="s">
        <v>28</v>
      </c>
      <c r="B2355" t="s">
        <v>412</v>
      </c>
      <c r="C2355" t="s">
        <v>440</v>
      </c>
      <c r="D2355" t="s">
        <v>330</v>
      </c>
      <c r="E2355" t="s">
        <v>113</v>
      </c>
      <c r="F2355" t="s">
        <v>114</v>
      </c>
      <c r="G2355">
        <v>3</v>
      </c>
      <c r="H2355" t="s">
        <v>336</v>
      </c>
      <c r="I2355" t="s">
        <v>734</v>
      </c>
      <c r="J2355" t="s">
        <v>269</v>
      </c>
      <c r="K2355">
        <v>0</v>
      </c>
      <c r="L2355" s="52">
        <v>0</v>
      </c>
      <c r="M2355" s="52">
        <v>0</v>
      </c>
      <c r="N2355">
        <v>2</v>
      </c>
      <c r="O2355" s="52">
        <v>5.5900001898407936E-3</v>
      </c>
      <c r="P2355" s="52">
        <v>5.8699999935925007E-3</v>
      </c>
      <c r="Q2355">
        <v>91</v>
      </c>
      <c r="R2355" s="52">
        <v>8.5399998351931572E-3</v>
      </c>
      <c r="S2355" s="52">
        <v>9.089999832212925E-3</v>
      </c>
    </row>
    <row r="2356" spans="1:19">
      <c r="A2356" t="s">
        <v>28</v>
      </c>
      <c r="B2356" t="s">
        <v>412</v>
      </c>
      <c r="C2356" t="s">
        <v>440</v>
      </c>
      <c r="D2356" t="s">
        <v>330</v>
      </c>
      <c r="E2356" t="s">
        <v>113</v>
      </c>
      <c r="F2356" t="s">
        <v>114</v>
      </c>
      <c r="G2356">
        <v>3</v>
      </c>
      <c r="H2356" t="s">
        <v>336</v>
      </c>
      <c r="I2356" t="s">
        <v>734</v>
      </c>
      <c r="J2356" t="s">
        <v>301</v>
      </c>
      <c r="K2356">
        <v>2</v>
      </c>
      <c r="L2356" s="52">
        <v>1.8349999561905861E-2</v>
      </c>
      <c r="M2356" s="52">
        <v>1.8349999561905861E-2</v>
      </c>
      <c r="N2356">
        <v>6</v>
      </c>
      <c r="O2356" s="52">
        <v>1.6759999096393589E-2</v>
      </c>
      <c r="P2356" s="52">
        <v>1.7599999904632568E-2</v>
      </c>
      <c r="Q2356">
        <v>215</v>
      </c>
      <c r="R2356" s="52">
        <v>2.0169999450445179E-2</v>
      </c>
      <c r="S2356" s="52">
        <v>2.1469999104738239E-2</v>
      </c>
    </row>
    <row r="2357" spans="1:19">
      <c r="A2357" t="s">
        <v>28</v>
      </c>
      <c r="B2357" t="s">
        <v>412</v>
      </c>
      <c r="C2357" t="s">
        <v>440</v>
      </c>
      <c r="D2357" t="s">
        <v>330</v>
      </c>
      <c r="E2357" t="s">
        <v>113</v>
      </c>
      <c r="F2357" s="1" t="s">
        <v>114</v>
      </c>
      <c r="G2357" s="1">
        <v>3</v>
      </c>
      <c r="H2357" s="1" t="s">
        <v>336</v>
      </c>
      <c r="I2357" t="s">
        <v>734</v>
      </c>
      <c r="J2357" t="s">
        <v>270</v>
      </c>
      <c r="K2357">
        <v>0</v>
      </c>
      <c r="L2357" s="52">
        <v>0</v>
      </c>
      <c r="N2357">
        <v>17</v>
      </c>
      <c r="O2357" s="52">
        <v>4.749000072479248E-2</v>
      </c>
      <c r="Q2357">
        <v>648</v>
      </c>
      <c r="R2357" s="52">
        <v>6.0779999941587448E-2</v>
      </c>
    </row>
    <row r="2358" spans="1:19">
      <c r="A2358" t="s">
        <v>28</v>
      </c>
      <c r="B2358" t="s">
        <v>412</v>
      </c>
      <c r="C2358" t="s">
        <v>440</v>
      </c>
      <c r="D2358" t="s">
        <v>330</v>
      </c>
      <c r="E2358" t="s">
        <v>113</v>
      </c>
      <c r="F2358" t="s">
        <v>114</v>
      </c>
      <c r="G2358">
        <v>3</v>
      </c>
      <c r="H2358" t="s">
        <v>336</v>
      </c>
      <c r="I2358" t="s">
        <v>734</v>
      </c>
      <c r="J2358" t="s">
        <v>268</v>
      </c>
      <c r="K2358">
        <v>98</v>
      </c>
      <c r="L2358" s="52">
        <v>0.89907997846603394</v>
      </c>
      <c r="M2358" s="52">
        <v>0.89907997846603394</v>
      </c>
      <c r="N2358">
        <v>302</v>
      </c>
      <c r="O2358" s="52">
        <v>0.84358000755310059</v>
      </c>
      <c r="P2358" s="52">
        <v>0.88563001155853271</v>
      </c>
      <c r="Q2358">
        <v>8913</v>
      </c>
      <c r="R2358" s="52">
        <v>0.83604001998901367</v>
      </c>
      <c r="S2358" s="52">
        <v>0.89013999700546265</v>
      </c>
    </row>
    <row r="2359" spans="1:19">
      <c r="A2359" t="s">
        <v>28</v>
      </c>
      <c r="B2359" t="s">
        <v>412</v>
      </c>
      <c r="C2359" t="s">
        <v>440</v>
      </c>
      <c r="D2359" t="s">
        <v>330</v>
      </c>
      <c r="E2359" t="s">
        <v>113</v>
      </c>
      <c r="F2359" t="s">
        <v>114</v>
      </c>
      <c r="G2359">
        <v>3</v>
      </c>
      <c r="H2359" t="s">
        <v>336</v>
      </c>
      <c r="I2359" t="s">
        <v>735</v>
      </c>
      <c r="J2359" t="s">
        <v>270</v>
      </c>
      <c r="K2359">
        <v>109</v>
      </c>
      <c r="L2359" s="52">
        <v>1</v>
      </c>
      <c r="N2359">
        <v>358</v>
      </c>
      <c r="O2359" s="52">
        <v>1</v>
      </c>
      <c r="Q2359">
        <v>10661</v>
      </c>
      <c r="R2359" s="52">
        <v>1</v>
      </c>
    </row>
    <row r="2360" spans="1:19">
      <c r="A2360" t="s">
        <v>28</v>
      </c>
      <c r="B2360" t="s">
        <v>412</v>
      </c>
      <c r="C2360" t="s">
        <v>440</v>
      </c>
      <c r="D2360" t="s">
        <v>330</v>
      </c>
      <c r="E2360" t="s">
        <v>113</v>
      </c>
      <c r="F2360" t="s">
        <v>114</v>
      </c>
      <c r="G2360">
        <v>3</v>
      </c>
      <c r="H2360" t="s">
        <v>336</v>
      </c>
      <c r="I2360" t="s">
        <v>319</v>
      </c>
      <c r="J2360" t="s">
        <v>324</v>
      </c>
      <c r="K2360">
        <v>6</v>
      </c>
      <c r="L2360" s="52">
        <v>5.5050000548362732E-2</v>
      </c>
      <c r="N2360">
        <v>43</v>
      </c>
      <c r="O2360" s="52">
        <v>0.120109997689724</v>
      </c>
      <c r="Q2360">
        <v>1418</v>
      </c>
      <c r="R2360" s="52">
        <v>0.13300999999046331</v>
      </c>
    </row>
    <row r="2361" spans="1:19">
      <c r="A2361" t="s">
        <v>28</v>
      </c>
      <c r="B2361" t="s">
        <v>412</v>
      </c>
      <c r="C2361" t="s">
        <v>440</v>
      </c>
      <c r="D2361" t="s">
        <v>330</v>
      </c>
      <c r="E2361" t="s">
        <v>113</v>
      </c>
      <c r="F2361" t="s">
        <v>114</v>
      </c>
      <c r="G2361">
        <v>3</v>
      </c>
      <c r="H2361" t="s">
        <v>336</v>
      </c>
      <c r="I2361" t="s">
        <v>319</v>
      </c>
      <c r="J2361" t="s">
        <v>320</v>
      </c>
      <c r="K2361">
        <v>0</v>
      </c>
      <c r="L2361" s="52">
        <v>0</v>
      </c>
      <c r="M2361" s="52">
        <v>0</v>
      </c>
      <c r="N2361">
        <v>0</v>
      </c>
      <c r="O2361" s="52">
        <v>0</v>
      </c>
      <c r="P2361" s="52">
        <v>0</v>
      </c>
      <c r="Q2361">
        <v>19</v>
      </c>
      <c r="R2361" s="52">
        <v>1.780000049620867E-3</v>
      </c>
      <c r="S2361" s="52">
        <v>2.0600000862032179E-3</v>
      </c>
    </row>
    <row r="2362" spans="1:19">
      <c r="A2362" t="s">
        <v>28</v>
      </c>
      <c r="B2362" t="s">
        <v>412</v>
      </c>
      <c r="C2362" t="s">
        <v>440</v>
      </c>
      <c r="D2362" t="s">
        <v>330</v>
      </c>
      <c r="E2362" t="s">
        <v>113</v>
      </c>
      <c r="F2362" t="s">
        <v>114</v>
      </c>
      <c r="G2362">
        <v>3</v>
      </c>
      <c r="H2362" t="s">
        <v>336</v>
      </c>
      <c r="I2362" t="s">
        <v>319</v>
      </c>
      <c r="J2362" t="s">
        <v>321</v>
      </c>
      <c r="K2362">
        <v>2</v>
      </c>
      <c r="L2362" s="52">
        <v>1.8349999561905861E-2</v>
      </c>
      <c r="M2362" s="52">
        <v>1.9419999793171879E-2</v>
      </c>
      <c r="N2362">
        <v>16</v>
      </c>
      <c r="O2362" s="52">
        <v>4.4690001755952842E-2</v>
      </c>
      <c r="P2362" s="52">
        <v>5.0790000706911087E-2</v>
      </c>
      <c r="Q2362">
        <v>380</v>
      </c>
      <c r="R2362" s="52">
        <v>3.564000129699707E-2</v>
      </c>
      <c r="S2362" s="52">
        <v>4.1110001504421227E-2</v>
      </c>
    </row>
    <row r="2363" spans="1:19">
      <c r="A2363" t="s">
        <v>28</v>
      </c>
      <c r="B2363" t="s">
        <v>412</v>
      </c>
      <c r="C2363" t="s">
        <v>440</v>
      </c>
      <c r="D2363" t="s">
        <v>330</v>
      </c>
      <c r="E2363" t="s">
        <v>113</v>
      </c>
      <c r="F2363" t="s">
        <v>114</v>
      </c>
      <c r="G2363">
        <v>3</v>
      </c>
      <c r="H2363" t="s">
        <v>336</v>
      </c>
      <c r="I2363" t="s">
        <v>319</v>
      </c>
      <c r="J2363" t="s">
        <v>322</v>
      </c>
      <c r="K2363">
        <v>10</v>
      </c>
      <c r="L2363" s="52">
        <v>9.1739997267723083E-2</v>
      </c>
      <c r="M2363" s="52">
        <v>9.7089998424053192E-2</v>
      </c>
      <c r="N2363">
        <v>47</v>
      </c>
      <c r="O2363" s="52">
        <v>0.1312800049781799</v>
      </c>
      <c r="P2363" s="52">
        <v>0.14921000599861151</v>
      </c>
      <c r="Q2363">
        <v>1643</v>
      </c>
      <c r="R2363" s="52">
        <v>0.15410999953746801</v>
      </c>
      <c r="S2363" s="52">
        <v>0.17776000499725339</v>
      </c>
    </row>
    <row r="2364" spans="1:19">
      <c r="A2364" t="s">
        <v>28</v>
      </c>
      <c r="B2364" t="s">
        <v>412</v>
      </c>
      <c r="C2364" t="s">
        <v>440</v>
      </c>
      <c r="D2364" t="s">
        <v>330</v>
      </c>
      <c r="E2364" t="s">
        <v>113</v>
      </c>
      <c r="F2364" t="s">
        <v>114</v>
      </c>
      <c r="G2364">
        <v>3</v>
      </c>
      <c r="H2364" t="s">
        <v>336</v>
      </c>
      <c r="I2364" t="s">
        <v>319</v>
      </c>
      <c r="J2364" t="s">
        <v>323</v>
      </c>
      <c r="K2364">
        <v>12</v>
      </c>
      <c r="L2364" s="52">
        <v>0.11009000241756441</v>
      </c>
      <c r="M2364" s="52">
        <v>0.1164999976754189</v>
      </c>
      <c r="N2364">
        <v>47</v>
      </c>
      <c r="O2364" s="52">
        <v>0.1312800049781799</v>
      </c>
      <c r="P2364" s="52">
        <v>0.14921000599861151</v>
      </c>
      <c r="Q2364">
        <v>1319</v>
      </c>
      <c r="R2364" s="52">
        <v>0.1237199977040291</v>
      </c>
      <c r="S2364" s="52">
        <v>0.14270000159740451</v>
      </c>
    </row>
    <row r="2365" spans="1:19">
      <c r="A2365" t="s">
        <v>28</v>
      </c>
      <c r="B2365" t="s">
        <v>412</v>
      </c>
      <c r="C2365" t="s">
        <v>440</v>
      </c>
      <c r="D2365" t="s">
        <v>330</v>
      </c>
      <c r="E2365" t="s">
        <v>113</v>
      </c>
      <c r="F2365" t="s">
        <v>114</v>
      </c>
      <c r="G2365">
        <v>3</v>
      </c>
      <c r="H2365" t="s">
        <v>336</v>
      </c>
      <c r="I2365" t="s">
        <v>319</v>
      </c>
      <c r="J2365" t="s">
        <v>354</v>
      </c>
      <c r="K2365">
        <v>79</v>
      </c>
      <c r="L2365" s="52">
        <v>0.72477000951766968</v>
      </c>
      <c r="M2365" s="52">
        <v>0.76699000597000122</v>
      </c>
      <c r="N2365">
        <v>205</v>
      </c>
      <c r="O2365" s="52">
        <v>0.57262998819351196</v>
      </c>
      <c r="P2365" s="52">
        <v>0.65078997611999512</v>
      </c>
      <c r="Q2365">
        <v>5882</v>
      </c>
      <c r="R2365" s="52">
        <v>0.55172997713088989</v>
      </c>
      <c r="S2365" s="52">
        <v>0.63637000322341919</v>
      </c>
    </row>
    <row r="2366" spans="1:19">
      <c r="A2366" t="s">
        <v>28</v>
      </c>
      <c r="B2366" t="s">
        <v>412</v>
      </c>
      <c r="C2366" t="s">
        <v>440</v>
      </c>
      <c r="D2366" t="s">
        <v>330</v>
      </c>
      <c r="E2366" t="s">
        <v>113</v>
      </c>
      <c r="F2366" t="s">
        <v>114</v>
      </c>
      <c r="G2366">
        <v>3</v>
      </c>
      <c r="H2366" t="s">
        <v>336</v>
      </c>
      <c r="I2366" t="s">
        <v>360</v>
      </c>
      <c r="J2366" t="s">
        <v>361</v>
      </c>
      <c r="K2366">
        <v>6</v>
      </c>
      <c r="L2366" s="52">
        <v>5.5050000548362732E-2</v>
      </c>
      <c r="N2366">
        <v>43</v>
      </c>
      <c r="O2366" s="52">
        <v>0.120109997689724</v>
      </c>
      <c r="Q2366">
        <v>1418</v>
      </c>
      <c r="R2366" s="52">
        <v>0.13300999999046331</v>
      </c>
    </row>
    <row r="2367" spans="1:19">
      <c r="A2367" t="s">
        <v>28</v>
      </c>
      <c r="B2367" t="s">
        <v>412</v>
      </c>
      <c r="C2367" t="s">
        <v>440</v>
      </c>
      <c r="D2367" t="s">
        <v>330</v>
      </c>
      <c r="E2367" t="s">
        <v>113</v>
      </c>
      <c r="F2367" t="s">
        <v>114</v>
      </c>
      <c r="G2367">
        <v>3</v>
      </c>
      <c r="H2367" t="s">
        <v>336</v>
      </c>
      <c r="I2367" t="s">
        <v>360</v>
      </c>
      <c r="J2367" t="s">
        <v>362</v>
      </c>
      <c r="K2367">
        <v>26</v>
      </c>
      <c r="L2367" s="52">
        <v>0.2385299950838089</v>
      </c>
      <c r="M2367" s="52">
        <v>0.25242999196052551</v>
      </c>
      <c r="N2367">
        <v>110</v>
      </c>
      <c r="O2367" s="52">
        <v>0.30726000666618353</v>
      </c>
      <c r="P2367" s="52">
        <v>0.3492099940776825</v>
      </c>
      <c r="Q2367">
        <v>3361</v>
      </c>
      <c r="R2367" s="52">
        <v>0.31525999307632452</v>
      </c>
      <c r="S2367" s="52">
        <v>0.36362999677658081</v>
      </c>
    </row>
    <row r="2368" spans="1:19">
      <c r="A2368" t="s">
        <v>28</v>
      </c>
      <c r="B2368" t="s">
        <v>412</v>
      </c>
      <c r="C2368" t="s">
        <v>440</v>
      </c>
      <c r="D2368" t="s">
        <v>330</v>
      </c>
      <c r="E2368" t="s">
        <v>113</v>
      </c>
      <c r="F2368" t="s">
        <v>114</v>
      </c>
      <c r="G2368">
        <v>3</v>
      </c>
      <c r="H2368" t="s">
        <v>336</v>
      </c>
      <c r="I2368" t="s">
        <v>360</v>
      </c>
      <c r="J2368" t="s">
        <v>354</v>
      </c>
      <c r="K2368">
        <v>77</v>
      </c>
      <c r="L2368" s="52">
        <v>0.70642000436782837</v>
      </c>
      <c r="M2368" s="52">
        <v>0.7475699782371521</v>
      </c>
      <c r="N2368">
        <v>205</v>
      </c>
      <c r="O2368" s="52">
        <v>0.57262998819351196</v>
      </c>
      <c r="P2368" s="52">
        <v>0.65078997611999512</v>
      </c>
      <c r="Q2368">
        <v>5882</v>
      </c>
      <c r="R2368" s="52">
        <v>0.55172997713088989</v>
      </c>
      <c r="S2368" s="52">
        <v>0.63637000322341919</v>
      </c>
    </row>
    <row r="2369" spans="1:19">
      <c r="A2369" t="s">
        <v>28</v>
      </c>
      <c r="B2369" t="s">
        <v>412</v>
      </c>
      <c r="C2369" t="s">
        <v>440</v>
      </c>
      <c r="D2369" t="s">
        <v>330</v>
      </c>
      <c r="E2369" t="s">
        <v>113</v>
      </c>
      <c r="F2369" t="s">
        <v>114</v>
      </c>
      <c r="G2369">
        <v>3</v>
      </c>
      <c r="H2369" t="s">
        <v>336</v>
      </c>
      <c r="I2369" t="s">
        <v>736</v>
      </c>
      <c r="J2369" t="s">
        <v>363</v>
      </c>
      <c r="K2369">
        <v>17</v>
      </c>
      <c r="L2369" s="52">
        <v>0.15595999360084531</v>
      </c>
      <c r="N2369">
        <v>100</v>
      </c>
      <c r="O2369" s="52">
        <v>0.27932998538017267</v>
      </c>
      <c r="Q2369">
        <v>4131</v>
      </c>
      <c r="R2369" s="52">
        <v>0.38749000430107122</v>
      </c>
    </row>
    <row r="2370" spans="1:19">
      <c r="A2370" t="s">
        <v>28</v>
      </c>
      <c r="B2370" t="s">
        <v>412</v>
      </c>
      <c r="C2370" t="s">
        <v>440</v>
      </c>
      <c r="D2370" t="s">
        <v>330</v>
      </c>
      <c r="E2370" t="s">
        <v>113</v>
      </c>
      <c r="F2370" t="s">
        <v>114</v>
      </c>
      <c r="G2370">
        <v>3</v>
      </c>
      <c r="H2370" t="s">
        <v>336</v>
      </c>
      <c r="I2370" t="s">
        <v>736</v>
      </c>
      <c r="J2370" t="s">
        <v>364</v>
      </c>
      <c r="K2370">
        <v>81</v>
      </c>
      <c r="L2370" s="52">
        <v>0.74312001466751099</v>
      </c>
      <c r="M2370" s="52">
        <v>0.88042998313903809</v>
      </c>
      <c r="N2370">
        <v>200</v>
      </c>
      <c r="O2370" s="52">
        <v>0.55865997076034546</v>
      </c>
      <c r="P2370" s="52">
        <v>0.77518999576568604</v>
      </c>
      <c r="Q2370">
        <v>4189</v>
      </c>
      <c r="R2370" s="52">
        <v>0.39293000102043152</v>
      </c>
      <c r="S2370" s="52">
        <v>0.64149999618530273</v>
      </c>
    </row>
    <row r="2371" spans="1:19">
      <c r="A2371" t="s">
        <v>28</v>
      </c>
      <c r="B2371" t="s">
        <v>412</v>
      </c>
      <c r="C2371" t="s">
        <v>440</v>
      </c>
      <c r="D2371" t="s">
        <v>330</v>
      </c>
      <c r="E2371" t="s">
        <v>113</v>
      </c>
      <c r="F2371" t="s">
        <v>114</v>
      </c>
      <c r="G2371">
        <v>3</v>
      </c>
      <c r="H2371" t="s">
        <v>336</v>
      </c>
      <c r="I2371" t="s">
        <v>736</v>
      </c>
      <c r="J2371" t="s">
        <v>365</v>
      </c>
      <c r="K2371">
        <v>5</v>
      </c>
      <c r="L2371" s="52">
        <v>4.5869998633861542E-2</v>
      </c>
      <c r="M2371" s="52">
        <v>5.4349999874830253E-2</v>
      </c>
      <c r="N2371">
        <v>22</v>
      </c>
      <c r="O2371" s="52">
        <v>6.145000085234642E-2</v>
      </c>
      <c r="P2371" s="52">
        <v>8.5270002484321594E-2</v>
      </c>
      <c r="Q2371">
        <v>1316</v>
      </c>
      <c r="R2371" s="52">
        <v>0.1234399974346161</v>
      </c>
      <c r="S2371" s="52">
        <v>0.20152999460697171</v>
      </c>
    </row>
    <row r="2372" spans="1:19">
      <c r="A2372" t="s">
        <v>28</v>
      </c>
      <c r="B2372" t="s">
        <v>412</v>
      </c>
      <c r="C2372" t="s">
        <v>440</v>
      </c>
      <c r="D2372" t="s">
        <v>330</v>
      </c>
      <c r="E2372" t="s">
        <v>113</v>
      </c>
      <c r="F2372" t="s">
        <v>114</v>
      </c>
      <c r="G2372">
        <v>3</v>
      </c>
      <c r="H2372" t="s">
        <v>336</v>
      </c>
      <c r="I2372" t="s">
        <v>736</v>
      </c>
      <c r="J2372" t="s">
        <v>366</v>
      </c>
      <c r="K2372">
        <v>2</v>
      </c>
      <c r="L2372" s="52">
        <v>1.8349999561905861E-2</v>
      </c>
      <c r="M2372" s="52">
        <v>2.1740000694990162E-2</v>
      </c>
      <c r="N2372">
        <v>13</v>
      </c>
      <c r="O2372" s="52">
        <v>3.6309998482465737E-2</v>
      </c>
      <c r="P2372" s="52">
        <v>5.0390001386404037E-2</v>
      </c>
      <c r="Q2372">
        <v>566</v>
      </c>
      <c r="R2372" s="52">
        <v>5.3089998662471771E-2</v>
      </c>
      <c r="S2372" s="52">
        <v>8.6680002510547638E-2</v>
      </c>
    </row>
    <row r="2373" spans="1:19">
      <c r="A2373" t="s">
        <v>28</v>
      </c>
      <c r="B2373" t="s">
        <v>412</v>
      </c>
      <c r="C2373" t="s">
        <v>440</v>
      </c>
      <c r="D2373" t="s">
        <v>330</v>
      </c>
      <c r="E2373" t="s">
        <v>113</v>
      </c>
      <c r="F2373" t="s">
        <v>114</v>
      </c>
      <c r="G2373">
        <v>3</v>
      </c>
      <c r="H2373" t="s">
        <v>336</v>
      </c>
      <c r="I2373" t="s">
        <v>736</v>
      </c>
      <c r="J2373" t="s">
        <v>367</v>
      </c>
      <c r="K2373">
        <v>2</v>
      </c>
      <c r="L2373" s="52">
        <v>1.8349999561905861E-2</v>
      </c>
      <c r="M2373" s="52">
        <v>2.1740000694990162E-2</v>
      </c>
      <c r="N2373">
        <v>16</v>
      </c>
      <c r="O2373" s="52">
        <v>4.4690001755952842E-2</v>
      </c>
      <c r="P2373" s="52">
        <v>6.2020000070333481E-2</v>
      </c>
      <c r="Q2373">
        <v>367</v>
      </c>
      <c r="R2373" s="52">
        <v>3.4419998526573181E-2</v>
      </c>
      <c r="S2373" s="52">
        <v>5.6200001388788223E-2</v>
      </c>
    </row>
    <row r="2374" spans="1:19">
      <c r="A2374" t="s">
        <v>28</v>
      </c>
      <c r="B2374" t="s">
        <v>412</v>
      </c>
      <c r="C2374" t="s">
        <v>440</v>
      </c>
      <c r="D2374" t="s">
        <v>330</v>
      </c>
      <c r="E2374" t="s">
        <v>113</v>
      </c>
      <c r="F2374" t="s">
        <v>114</v>
      </c>
      <c r="G2374">
        <v>3</v>
      </c>
      <c r="H2374" t="s">
        <v>336</v>
      </c>
      <c r="I2374" t="s">
        <v>736</v>
      </c>
      <c r="J2374" t="s">
        <v>368</v>
      </c>
      <c r="K2374">
        <v>2</v>
      </c>
      <c r="L2374" s="52">
        <v>1.8349999561905861E-2</v>
      </c>
      <c r="M2374" s="52">
        <v>2.1740000694990162E-2</v>
      </c>
      <c r="N2374">
        <v>7</v>
      </c>
      <c r="O2374" s="52">
        <v>1.9549999386072159E-2</v>
      </c>
      <c r="P2374" s="52">
        <v>2.7130000293254849E-2</v>
      </c>
      <c r="Q2374">
        <v>92</v>
      </c>
      <c r="R2374" s="52">
        <v>8.6300000548362732E-3</v>
      </c>
      <c r="S2374" s="52">
        <v>1.4089999720454219E-2</v>
      </c>
    </row>
    <row r="2375" spans="1:19">
      <c r="A2375" t="s">
        <v>28</v>
      </c>
      <c r="B2375" t="s">
        <v>412</v>
      </c>
      <c r="C2375" t="s">
        <v>440</v>
      </c>
      <c r="D2375" t="s">
        <v>330</v>
      </c>
      <c r="E2375" t="s">
        <v>113</v>
      </c>
      <c r="F2375" s="1" t="s">
        <v>114</v>
      </c>
      <c r="G2375" s="1">
        <v>3</v>
      </c>
      <c r="H2375" s="1" t="s">
        <v>336</v>
      </c>
      <c r="I2375" t="s">
        <v>307</v>
      </c>
      <c r="J2375" t="s">
        <v>329</v>
      </c>
      <c r="K2375">
        <v>107</v>
      </c>
      <c r="L2375" s="52">
        <v>0.98164999485015869</v>
      </c>
      <c r="N2375">
        <v>356</v>
      </c>
      <c r="O2375" s="52">
        <v>0.99440997838973999</v>
      </c>
      <c r="Q2375">
        <v>10555</v>
      </c>
      <c r="R2375" s="52">
        <v>0.99005997180938721</v>
      </c>
    </row>
    <row r="2376" spans="1:19">
      <c r="A2376" t="s">
        <v>28</v>
      </c>
      <c r="B2376" t="s">
        <v>412</v>
      </c>
      <c r="C2376" t="s">
        <v>440</v>
      </c>
      <c r="D2376" t="s">
        <v>330</v>
      </c>
      <c r="E2376" t="s">
        <v>113</v>
      </c>
      <c r="F2376" t="s">
        <v>114</v>
      </c>
      <c r="G2376">
        <v>3</v>
      </c>
      <c r="H2376" t="s">
        <v>336</v>
      </c>
      <c r="I2376" t="s">
        <v>307</v>
      </c>
      <c r="J2376" t="s">
        <v>309</v>
      </c>
      <c r="K2376">
        <v>2</v>
      </c>
      <c r="L2376" s="52">
        <v>1.8349999561905861E-2</v>
      </c>
      <c r="N2376">
        <v>2</v>
      </c>
      <c r="O2376" s="52">
        <v>5.5900001898407936E-3</v>
      </c>
      <c r="Q2376">
        <v>106</v>
      </c>
      <c r="R2376" s="52">
        <v>9.9400002509355545E-3</v>
      </c>
    </row>
    <row r="2377" spans="1:19">
      <c r="A2377" t="s">
        <v>28</v>
      </c>
      <c r="B2377" t="s">
        <v>412</v>
      </c>
      <c r="C2377" t="s">
        <v>440</v>
      </c>
      <c r="D2377" t="s">
        <v>330</v>
      </c>
      <c r="E2377" t="s">
        <v>113</v>
      </c>
      <c r="F2377" t="s">
        <v>114</v>
      </c>
      <c r="G2377">
        <v>3</v>
      </c>
      <c r="H2377" t="s">
        <v>336</v>
      </c>
      <c r="I2377" t="s">
        <v>737</v>
      </c>
      <c r="J2377" t="s">
        <v>310</v>
      </c>
      <c r="K2377">
        <v>33</v>
      </c>
      <c r="L2377" s="52">
        <v>0.30274999141693121</v>
      </c>
      <c r="N2377">
        <v>106</v>
      </c>
      <c r="O2377" s="52">
        <v>0.29609000682830811</v>
      </c>
      <c r="Q2377">
        <v>1888</v>
      </c>
      <c r="R2377" s="52">
        <v>0.17709000408649439</v>
      </c>
    </row>
    <row r="2378" spans="1:19">
      <c r="A2378" t="s">
        <v>28</v>
      </c>
      <c r="B2378" t="s">
        <v>412</v>
      </c>
      <c r="C2378" t="s">
        <v>440</v>
      </c>
      <c r="D2378" t="s">
        <v>330</v>
      </c>
      <c r="E2378" t="s">
        <v>113</v>
      </c>
      <c r="F2378" s="1" t="s">
        <v>114</v>
      </c>
      <c r="G2378">
        <v>3</v>
      </c>
      <c r="H2378" t="s">
        <v>336</v>
      </c>
      <c r="I2378" t="s">
        <v>737</v>
      </c>
      <c r="J2378" t="s">
        <v>16</v>
      </c>
      <c r="K2378">
        <v>14</v>
      </c>
      <c r="L2378" s="52">
        <v>0.12843999266624451</v>
      </c>
      <c r="N2378">
        <v>60</v>
      </c>
      <c r="O2378" s="52">
        <v>0.16760000586509699</v>
      </c>
      <c r="Q2378">
        <v>2164</v>
      </c>
      <c r="R2378" s="52">
        <v>0.2029799968004227</v>
      </c>
    </row>
    <row r="2379" spans="1:19">
      <c r="A2379" t="s">
        <v>28</v>
      </c>
      <c r="B2379" t="s">
        <v>412</v>
      </c>
      <c r="C2379" t="s">
        <v>440</v>
      </c>
      <c r="D2379" t="s">
        <v>330</v>
      </c>
      <c r="E2379" t="s">
        <v>113</v>
      </c>
      <c r="F2379" t="s">
        <v>114</v>
      </c>
      <c r="G2379">
        <v>3</v>
      </c>
      <c r="H2379" t="s">
        <v>336</v>
      </c>
      <c r="I2379" t="s">
        <v>737</v>
      </c>
      <c r="J2379" t="s">
        <v>17</v>
      </c>
      <c r="K2379">
        <v>20</v>
      </c>
      <c r="L2379" s="52">
        <v>0.18348999321460721</v>
      </c>
      <c r="N2379">
        <v>67</v>
      </c>
      <c r="O2379" s="52">
        <v>0.18715000152587891</v>
      </c>
      <c r="Q2379">
        <v>2220</v>
      </c>
      <c r="R2379" s="52">
        <v>0.20824000239372251</v>
      </c>
    </row>
    <row r="2380" spans="1:19">
      <c r="A2380" t="s">
        <v>28</v>
      </c>
      <c r="B2380" t="s">
        <v>412</v>
      </c>
      <c r="C2380" t="s">
        <v>440</v>
      </c>
      <c r="D2380" t="s">
        <v>330</v>
      </c>
      <c r="E2380" t="s">
        <v>113</v>
      </c>
      <c r="F2380" t="s">
        <v>114</v>
      </c>
      <c r="G2380">
        <v>3</v>
      </c>
      <c r="H2380" t="s">
        <v>336</v>
      </c>
      <c r="I2380" t="s">
        <v>737</v>
      </c>
      <c r="J2380" t="s">
        <v>18</v>
      </c>
      <c r="K2380">
        <v>24</v>
      </c>
      <c r="L2380" s="52">
        <v>0.22018000483512881</v>
      </c>
      <c r="N2380">
        <v>75</v>
      </c>
      <c r="O2380" s="52">
        <v>0.20949999988079071</v>
      </c>
      <c r="Q2380">
        <v>2174</v>
      </c>
      <c r="R2380" s="52">
        <v>0.20392000675201419</v>
      </c>
    </row>
    <row r="2381" spans="1:19">
      <c r="A2381" t="s">
        <v>28</v>
      </c>
      <c r="B2381" t="s">
        <v>412</v>
      </c>
      <c r="C2381" t="s">
        <v>440</v>
      </c>
      <c r="D2381" t="s">
        <v>330</v>
      </c>
      <c r="E2381" t="s">
        <v>113</v>
      </c>
      <c r="F2381" t="s">
        <v>114</v>
      </c>
      <c r="G2381">
        <v>3</v>
      </c>
      <c r="H2381" t="s">
        <v>336</v>
      </c>
      <c r="I2381" t="s">
        <v>737</v>
      </c>
      <c r="J2381" t="s">
        <v>311</v>
      </c>
      <c r="K2381">
        <v>18</v>
      </c>
      <c r="L2381" s="52">
        <v>0.1651400029659271</v>
      </c>
      <c r="N2381">
        <v>50</v>
      </c>
      <c r="O2381" s="52">
        <v>0.1396600008010864</v>
      </c>
      <c r="Q2381">
        <v>2215</v>
      </c>
      <c r="R2381" s="52">
        <v>0.20777000486850741</v>
      </c>
    </row>
    <row r="2382" spans="1:19">
      <c r="A2382" t="s">
        <v>28</v>
      </c>
      <c r="B2382" t="s">
        <v>412</v>
      </c>
      <c r="C2382" t="s">
        <v>440</v>
      </c>
      <c r="D2382" t="s">
        <v>330</v>
      </c>
      <c r="E2382" t="s">
        <v>113</v>
      </c>
      <c r="F2382" t="s">
        <v>114</v>
      </c>
      <c r="G2382">
        <v>3</v>
      </c>
      <c r="H2382" t="s">
        <v>336</v>
      </c>
      <c r="I2382" t="s">
        <v>312</v>
      </c>
      <c r="J2382" t="s">
        <v>313</v>
      </c>
      <c r="K2382">
        <v>67</v>
      </c>
      <c r="L2382" s="52">
        <v>0.61467999219894409</v>
      </c>
      <c r="M2382" s="52">
        <v>0.62036997079849243</v>
      </c>
      <c r="N2382">
        <v>224</v>
      </c>
      <c r="O2382" s="52">
        <v>0.62569999694824219</v>
      </c>
      <c r="P2382" s="52">
        <v>0.62744998931884766</v>
      </c>
      <c r="Q2382">
        <v>6420</v>
      </c>
      <c r="R2382" s="52">
        <v>0.60219001770019531</v>
      </c>
      <c r="S2382" s="52">
        <v>0.61465001106262207</v>
      </c>
    </row>
    <row r="2383" spans="1:19">
      <c r="A2383" t="s">
        <v>28</v>
      </c>
      <c r="B2383" t="s">
        <v>412</v>
      </c>
      <c r="C2383" t="s">
        <v>440</v>
      </c>
      <c r="D2383" t="s">
        <v>330</v>
      </c>
      <c r="E2383" t="s">
        <v>113</v>
      </c>
      <c r="F2383" t="s">
        <v>114</v>
      </c>
      <c r="G2383">
        <v>3</v>
      </c>
      <c r="H2383" t="s">
        <v>336</v>
      </c>
      <c r="I2383" t="s">
        <v>312</v>
      </c>
      <c r="J2383" t="s">
        <v>314</v>
      </c>
      <c r="K2383">
        <v>15</v>
      </c>
      <c r="L2383" s="52">
        <v>0.13761000335216519</v>
      </c>
      <c r="M2383" s="52">
        <v>0.13888999819755549</v>
      </c>
      <c r="N2383">
        <v>43</v>
      </c>
      <c r="O2383" s="52">
        <v>0.120109997689724</v>
      </c>
      <c r="P2383" s="52">
        <v>0.120449997484684</v>
      </c>
      <c r="Q2383">
        <v>1473</v>
      </c>
      <c r="R2383" s="52">
        <v>0.13817000389099121</v>
      </c>
      <c r="S2383" s="52">
        <v>0.14101999998092651</v>
      </c>
    </row>
    <row r="2384" spans="1:19">
      <c r="A2384" t="s">
        <v>28</v>
      </c>
      <c r="B2384" t="s">
        <v>412</v>
      </c>
      <c r="C2384" t="s">
        <v>440</v>
      </c>
      <c r="D2384" t="s">
        <v>330</v>
      </c>
      <c r="E2384" t="s">
        <v>113</v>
      </c>
      <c r="F2384" t="s">
        <v>114</v>
      </c>
      <c r="G2384">
        <v>3</v>
      </c>
      <c r="H2384" t="s">
        <v>336</v>
      </c>
      <c r="I2384" t="s">
        <v>312</v>
      </c>
      <c r="J2384" t="s">
        <v>315</v>
      </c>
      <c r="K2384">
        <v>20</v>
      </c>
      <c r="L2384" s="52">
        <v>0.18348999321460721</v>
      </c>
      <c r="M2384" s="52">
        <v>0.18519000709056849</v>
      </c>
      <c r="N2384">
        <v>53</v>
      </c>
      <c r="O2384" s="52">
        <v>0.14803999662399289</v>
      </c>
      <c r="P2384" s="52">
        <v>0.14846000075340271</v>
      </c>
      <c r="Q2384">
        <v>1374</v>
      </c>
      <c r="R2384" s="52">
        <v>0.12887999415397641</v>
      </c>
      <c r="S2384" s="52">
        <v>0.13154999911785131</v>
      </c>
    </row>
    <row r="2385" spans="1:19">
      <c r="A2385" t="s">
        <v>28</v>
      </c>
      <c r="B2385" t="s">
        <v>412</v>
      </c>
      <c r="C2385" t="s">
        <v>440</v>
      </c>
      <c r="D2385" t="s">
        <v>330</v>
      </c>
      <c r="E2385" t="s">
        <v>113</v>
      </c>
      <c r="F2385" t="s">
        <v>114</v>
      </c>
      <c r="G2385">
        <v>3</v>
      </c>
      <c r="H2385" t="s">
        <v>336</v>
      </c>
      <c r="I2385" t="s">
        <v>312</v>
      </c>
      <c r="J2385" t="s">
        <v>373</v>
      </c>
      <c r="K2385">
        <v>1</v>
      </c>
      <c r="L2385" s="52">
        <v>9.1700004413723946E-3</v>
      </c>
      <c r="N2385">
        <v>1</v>
      </c>
      <c r="O2385" s="52">
        <v>2.79000005684793E-3</v>
      </c>
      <c r="Q2385">
        <v>216</v>
      </c>
      <c r="R2385" s="52">
        <v>2.0260000601410869E-2</v>
      </c>
    </row>
    <row r="2386" spans="1:19">
      <c r="A2386" t="s">
        <v>28</v>
      </c>
      <c r="B2386" t="s">
        <v>412</v>
      </c>
      <c r="C2386" t="s">
        <v>440</v>
      </c>
      <c r="D2386" t="s">
        <v>330</v>
      </c>
      <c r="E2386" t="s">
        <v>113</v>
      </c>
      <c r="F2386" t="s">
        <v>114</v>
      </c>
      <c r="G2386">
        <v>3</v>
      </c>
      <c r="H2386" t="s">
        <v>336</v>
      </c>
      <c r="I2386" t="s">
        <v>312</v>
      </c>
      <c r="J2386" t="s">
        <v>316</v>
      </c>
      <c r="K2386">
        <v>6</v>
      </c>
      <c r="L2386" s="52">
        <v>5.5050000548362732E-2</v>
      </c>
      <c r="M2386" s="52">
        <v>5.5560000240802758E-2</v>
      </c>
      <c r="N2386">
        <v>37</v>
      </c>
      <c r="O2386" s="52">
        <v>0.1033499985933304</v>
      </c>
      <c r="P2386" s="52">
        <v>0.10363999754190439</v>
      </c>
      <c r="Q2386">
        <v>1178</v>
      </c>
      <c r="R2386" s="52">
        <v>0.1105000004172325</v>
      </c>
      <c r="S2386" s="52">
        <v>0.1127799972891808</v>
      </c>
    </row>
    <row r="2387" spans="1:19">
      <c r="A2387" t="s">
        <v>28</v>
      </c>
      <c r="B2387" t="s">
        <v>412</v>
      </c>
      <c r="C2387" t="s">
        <v>440</v>
      </c>
      <c r="D2387" t="s">
        <v>330</v>
      </c>
      <c r="E2387" t="s">
        <v>115</v>
      </c>
      <c r="F2387" t="s">
        <v>116</v>
      </c>
      <c r="G2387">
        <v>15</v>
      </c>
      <c r="H2387" t="s">
        <v>344</v>
      </c>
      <c r="I2387" t="s">
        <v>326</v>
      </c>
      <c r="J2387" t="s">
        <v>289</v>
      </c>
      <c r="K2387">
        <v>2</v>
      </c>
      <c r="L2387" s="52">
        <v>2.4100000038743019E-2</v>
      </c>
      <c r="N2387">
        <v>2</v>
      </c>
      <c r="O2387" s="52">
        <v>6.5600001253187656E-3</v>
      </c>
      <c r="Q2387">
        <v>78</v>
      </c>
      <c r="R2387" s="52">
        <v>7.3199998587369919E-3</v>
      </c>
    </row>
    <row r="2388" spans="1:19">
      <c r="A2388" t="s">
        <v>28</v>
      </c>
      <c r="B2388" t="s">
        <v>412</v>
      </c>
      <c r="C2388" t="s">
        <v>440</v>
      </c>
      <c r="D2388" t="s">
        <v>330</v>
      </c>
      <c r="E2388" t="s">
        <v>115</v>
      </c>
      <c r="F2388" t="s">
        <v>116</v>
      </c>
      <c r="G2388">
        <v>15</v>
      </c>
      <c r="H2388" t="s">
        <v>344</v>
      </c>
      <c r="I2388" t="s">
        <v>326</v>
      </c>
      <c r="J2388" t="s">
        <v>290</v>
      </c>
      <c r="K2388">
        <v>9</v>
      </c>
      <c r="L2388" s="52">
        <v>0.1084299981594086</v>
      </c>
      <c r="N2388">
        <v>23</v>
      </c>
      <c r="O2388" s="52">
        <v>7.541000097990036E-2</v>
      </c>
      <c r="Q2388">
        <v>542</v>
      </c>
      <c r="R2388" s="52">
        <v>5.0840001553297043E-2</v>
      </c>
    </row>
    <row r="2389" spans="1:19">
      <c r="A2389" t="s">
        <v>28</v>
      </c>
      <c r="B2389" t="s">
        <v>412</v>
      </c>
      <c r="C2389" t="s">
        <v>440</v>
      </c>
      <c r="D2389" t="s">
        <v>330</v>
      </c>
      <c r="E2389" t="s">
        <v>115</v>
      </c>
      <c r="F2389" t="s">
        <v>116</v>
      </c>
      <c r="G2389">
        <v>15</v>
      </c>
      <c r="H2389" t="s">
        <v>344</v>
      </c>
      <c r="I2389" t="s">
        <v>326</v>
      </c>
      <c r="J2389" t="s">
        <v>291</v>
      </c>
      <c r="K2389">
        <v>11</v>
      </c>
      <c r="L2389" s="52">
        <v>0.13253000378608701</v>
      </c>
      <c r="N2389">
        <v>48</v>
      </c>
      <c r="O2389" s="52">
        <v>0.15737999975681299</v>
      </c>
      <c r="Q2389">
        <v>1332</v>
      </c>
      <c r="R2389" s="52">
        <v>0.124940000474453</v>
      </c>
    </row>
    <row r="2390" spans="1:19">
      <c r="A2390" t="s">
        <v>28</v>
      </c>
      <c r="B2390" t="s">
        <v>412</v>
      </c>
      <c r="C2390" t="s">
        <v>440</v>
      </c>
      <c r="D2390" t="s">
        <v>330</v>
      </c>
      <c r="E2390" t="s">
        <v>115</v>
      </c>
      <c r="F2390" t="s">
        <v>116</v>
      </c>
      <c r="G2390">
        <v>15</v>
      </c>
      <c r="H2390" t="s">
        <v>344</v>
      </c>
      <c r="I2390" t="s">
        <v>326</v>
      </c>
      <c r="J2390" t="s">
        <v>292</v>
      </c>
      <c r="K2390">
        <v>15</v>
      </c>
      <c r="L2390" s="52">
        <v>0.1807200014591217</v>
      </c>
      <c r="N2390">
        <v>74</v>
      </c>
      <c r="O2390" s="52">
        <v>0.2426200062036514</v>
      </c>
      <c r="Q2390">
        <v>2022</v>
      </c>
      <c r="R2390" s="52">
        <v>0.18965999782085419</v>
      </c>
    </row>
    <row r="2391" spans="1:19">
      <c r="A2391" t="s">
        <v>28</v>
      </c>
      <c r="B2391" t="s">
        <v>412</v>
      </c>
      <c r="C2391" t="s">
        <v>440</v>
      </c>
      <c r="D2391" t="s">
        <v>330</v>
      </c>
      <c r="E2391" t="s">
        <v>115</v>
      </c>
      <c r="F2391" t="s">
        <v>116</v>
      </c>
      <c r="G2391">
        <v>15</v>
      </c>
      <c r="H2391" t="s">
        <v>344</v>
      </c>
      <c r="I2391" t="s">
        <v>326</v>
      </c>
      <c r="J2391" t="s">
        <v>293</v>
      </c>
      <c r="K2391">
        <v>10</v>
      </c>
      <c r="L2391" s="52">
        <v>0.1204800009727478</v>
      </c>
      <c r="N2391">
        <v>58</v>
      </c>
      <c r="O2391" s="52">
        <v>0.19016000628471369</v>
      </c>
      <c r="Q2391">
        <v>1958</v>
      </c>
      <c r="R2391" s="52">
        <v>0.18366000056266779</v>
      </c>
    </row>
    <row r="2392" spans="1:19">
      <c r="A2392" t="s">
        <v>28</v>
      </c>
      <c r="B2392" t="s">
        <v>412</v>
      </c>
      <c r="C2392" t="s">
        <v>440</v>
      </c>
      <c r="D2392" t="s">
        <v>330</v>
      </c>
      <c r="E2392" t="s">
        <v>115</v>
      </c>
      <c r="F2392" t="s">
        <v>116</v>
      </c>
      <c r="G2392">
        <v>15</v>
      </c>
      <c r="H2392" t="s">
        <v>344</v>
      </c>
      <c r="I2392" t="s">
        <v>326</v>
      </c>
      <c r="J2392" t="s">
        <v>294</v>
      </c>
      <c r="K2392">
        <v>15</v>
      </c>
      <c r="L2392" s="52">
        <v>0.1807200014591217</v>
      </c>
      <c r="N2392">
        <v>53</v>
      </c>
      <c r="O2392" s="52">
        <v>0.1737699955701828</v>
      </c>
      <c r="Q2392">
        <v>2528</v>
      </c>
      <c r="R2392" s="52">
        <v>0.2371300011873245</v>
      </c>
    </row>
    <row r="2393" spans="1:19">
      <c r="A2393" t="s">
        <v>28</v>
      </c>
      <c r="B2393" t="s">
        <v>412</v>
      </c>
      <c r="C2393" t="s">
        <v>440</v>
      </c>
      <c r="D2393" t="s">
        <v>330</v>
      </c>
      <c r="E2393" t="s">
        <v>115</v>
      </c>
      <c r="F2393" t="s">
        <v>116</v>
      </c>
      <c r="G2393">
        <v>15</v>
      </c>
      <c r="H2393" t="s">
        <v>344</v>
      </c>
      <c r="I2393" t="s">
        <v>326</v>
      </c>
      <c r="J2393" t="s">
        <v>295</v>
      </c>
      <c r="K2393">
        <v>21</v>
      </c>
      <c r="L2393" s="52">
        <v>0.25301000475883478</v>
      </c>
      <c r="N2393">
        <v>47</v>
      </c>
      <c r="O2393" s="52">
        <v>0.15410000085830691</v>
      </c>
      <c r="Q2393">
        <v>2201</v>
      </c>
      <c r="R2393" s="52">
        <v>0.20645000040531161</v>
      </c>
    </row>
    <row r="2394" spans="1:19">
      <c r="A2394" t="s">
        <v>28</v>
      </c>
      <c r="B2394" t="s">
        <v>412</v>
      </c>
      <c r="C2394" t="s">
        <v>440</v>
      </c>
      <c r="D2394" t="s">
        <v>330</v>
      </c>
      <c r="E2394" t="s">
        <v>115</v>
      </c>
      <c r="F2394" t="s">
        <v>116</v>
      </c>
      <c r="G2394">
        <v>15</v>
      </c>
      <c r="H2394" t="s">
        <v>344</v>
      </c>
      <c r="I2394" t="s">
        <v>359</v>
      </c>
      <c r="J2394" t="s">
        <v>14</v>
      </c>
      <c r="K2394">
        <v>59</v>
      </c>
      <c r="L2394" s="52">
        <v>0.71083998680114746</v>
      </c>
      <c r="M2394" s="52">
        <v>0.73750001192092896</v>
      </c>
      <c r="N2394">
        <v>216</v>
      </c>
      <c r="O2394" s="52">
        <v>0.70819997787475586</v>
      </c>
      <c r="P2394" s="52">
        <v>0.73469001054763794</v>
      </c>
      <c r="Q2394">
        <v>7648</v>
      </c>
      <c r="R2394" s="52">
        <v>0.71737998723983765</v>
      </c>
      <c r="S2394" s="52">
        <v>0.73221999406814575</v>
      </c>
    </row>
    <row r="2395" spans="1:19">
      <c r="A2395" t="s">
        <v>28</v>
      </c>
      <c r="B2395" t="s">
        <v>412</v>
      </c>
      <c r="C2395" t="s">
        <v>440</v>
      </c>
      <c r="D2395" t="s">
        <v>330</v>
      </c>
      <c r="E2395" t="s">
        <v>115</v>
      </c>
      <c r="F2395" t="s">
        <v>116</v>
      </c>
      <c r="G2395">
        <v>15</v>
      </c>
      <c r="H2395" t="s">
        <v>344</v>
      </c>
      <c r="I2395" t="s">
        <v>359</v>
      </c>
      <c r="J2395" t="s">
        <v>15</v>
      </c>
      <c r="K2395">
        <v>13</v>
      </c>
      <c r="L2395" s="52">
        <v>0.15662999451160431</v>
      </c>
      <c r="M2395" s="52">
        <v>0.16249999403953549</v>
      </c>
      <c r="N2395">
        <v>41</v>
      </c>
      <c r="O2395" s="52">
        <v>0.134430006146431</v>
      </c>
      <c r="P2395" s="52">
        <v>0.1394599974155426</v>
      </c>
      <c r="Q2395">
        <v>1582</v>
      </c>
      <c r="R2395" s="52">
        <v>0.14838999509811401</v>
      </c>
      <c r="S2395" s="52">
        <v>0.1514600068330765</v>
      </c>
    </row>
    <row r="2396" spans="1:19">
      <c r="A2396" t="s">
        <v>28</v>
      </c>
      <c r="B2396" t="s">
        <v>412</v>
      </c>
      <c r="C2396" t="s">
        <v>440</v>
      </c>
      <c r="D2396" t="s">
        <v>330</v>
      </c>
      <c r="E2396" t="s">
        <v>115</v>
      </c>
      <c r="F2396" t="s">
        <v>116</v>
      </c>
      <c r="G2396">
        <v>15</v>
      </c>
      <c r="H2396" t="s">
        <v>344</v>
      </c>
      <c r="I2396" t="s">
        <v>359</v>
      </c>
      <c r="J2396" t="s">
        <v>317</v>
      </c>
      <c r="K2396">
        <v>8</v>
      </c>
      <c r="L2396" s="52">
        <v>9.6390001475811005E-2</v>
      </c>
      <c r="M2396" s="52">
        <v>0.10000000149011611</v>
      </c>
      <c r="N2396">
        <v>37</v>
      </c>
      <c r="O2396" s="52">
        <v>0.1213100031018257</v>
      </c>
      <c r="P2396" s="52">
        <v>0.12585000693798071</v>
      </c>
      <c r="Q2396">
        <v>1215</v>
      </c>
      <c r="R2396" s="52">
        <v>0.1139699965715408</v>
      </c>
      <c r="S2396" s="52">
        <v>0.1163199990987778</v>
      </c>
    </row>
    <row r="2397" spans="1:19">
      <c r="A2397" t="s">
        <v>28</v>
      </c>
      <c r="B2397" t="s">
        <v>412</v>
      </c>
      <c r="C2397" t="s">
        <v>440</v>
      </c>
      <c r="D2397" t="s">
        <v>330</v>
      </c>
      <c r="E2397" t="s">
        <v>115</v>
      </c>
      <c r="F2397" t="s">
        <v>116</v>
      </c>
      <c r="G2397">
        <v>15</v>
      </c>
      <c r="H2397" t="s">
        <v>344</v>
      </c>
      <c r="I2397" t="s">
        <v>359</v>
      </c>
      <c r="J2397" t="s">
        <v>270</v>
      </c>
      <c r="K2397">
        <v>3</v>
      </c>
      <c r="L2397" s="52">
        <v>3.6139998584985733E-2</v>
      </c>
      <c r="N2397">
        <v>11</v>
      </c>
      <c r="O2397" s="52">
        <v>3.6070000380277627E-2</v>
      </c>
      <c r="Q2397">
        <v>216</v>
      </c>
      <c r="R2397" s="52">
        <v>2.0260000601410869E-2</v>
      </c>
    </row>
    <row r="2398" spans="1:19">
      <c r="A2398" t="s">
        <v>28</v>
      </c>
      <c r="B2398" t="s">
        <v>412</v>
      </c>
      <c r="C2398" t="s">
        <v>440</v>
      </c>
      <c r="D2398" t="s">
        <v>330</v>
      </c>
      <c r="E2398" t="s">
        <v>115</v>
      </c>
      <c r="F2398" t="s">
        <v>116</v>
      </c>
      <c r="G2398">
        <v>15</v>
      </c>
      <c r="H2398" t="s">
        <v>344</v>
      </c>
      <c r="I2398" t="s">
        <v>325</v>
      </c>
      <c r="J2398" t="s">
        <v>302</v>
      </c>
      <c r="K2398">
        <v>14</v>
      </c>
      <c r="L2398" s="52">
        <v>0.1686699986457825</v>
      </c>
      <c r="N2398">
        <v>83</v>
      </c>
      <c r="O2398" s="52">
        <v>0.27213001251220698</v>
      </c>
      <c r="Q2398">
        <v>3494</v>
      </c>
      <c r="R2398" s="52">
        <v>0.32774001359939581</v>
      </c>
    </row>
    <row r="2399" spans="1:19">
      <c r="A2399" t="s">
        <v>28</v>
      </c>
      <c r="B2399" t="s">
        <v>412</v>
      </c>
      <c r="C2399" t="s">
        <v>440</v>
      </c>
      <c r="D2399" t="s">
        <v>330</v>
      </c>
      <c r="E2399" t="s">
        <v>115</v>
      </c>
      <c r="F2399" t="s">
        <v>116</v>
      </c>
      <c r="G2399">
        <v>15</v>
      </c>
      <c r="H2399" t="s">
        <v>344</v>
      </c>
      <c r="I2399" t="s">
        <v>325</v>
      </c>
      <c r="J2399" t="s">
        <v>303</v>
      </c>
      <c r="K2399">
        <v>31</v>
      </c>
      <c r="L2399" s="52">
        <v>0.37349000573158259</v>
      </c>
      <c r="N2399">
        <v>102</v>
      </c>
      <c r="O2399" s="52">
        <v>0.33443000912666321</v>
      </c>
      <c r="Q2399">
        <v>3387</v>
      </c>
      <c r="R2399" s="52">
        <v>0.31769999861717219</v>
      </c>
    </row>
    <row r="2400" spans="1:19">
      <c r="A2400" t="s">
        <v>28</v>
      </c>
      <c r="B2400" t="s">
        <v>412</v>
      </c>
      <c r="C2400" t="s">
        <v>440</v>
      </c>
      <c r="D2400" t="s">
        <v>330</v>
      </c>
      <c r="E2400" t="s">
        <v>115</v>
      </c>
      <c r="F2400" t="s">
        <v>116</v>
      </c>
      <c r="G2400">
        <v>15</v>
      </c>
      <c r="H2400" t="s">
        <v>344</v>
      </c>
      <c r="I2400" t="s">
        <v>325</v>
      </c>
      <c r="J2400" t="s">
        <v>304</v>
      </c>
      <c r="K2400">
        <v>38</v>
      </c>
      <c r="L2400" s="52">
        <v>0.45783001184463501</v>
      </c>
      <c r="N2400">
        <v>120</v>
      </c>
      <c r="O2400" s="52">
        <v>0.39344000816345209</v>
      </c>
      <c r="Q2400">
        <v>3780</v>
      </c>
      <c r="R2400" s="52">
        <v>0.35455998778343201</v>
      </c>
    </row>
    <row r="2401" spans="1:19">
      <c r="A2401" t="s">
        <v>28</v>
      </c>
      <c r="B2401" t="s">
        <v>412</v>
      </c>
      <c r="C2401" t="s">
        <v>440</v>
      </c>
      <c r="D2401" t="s">
        <v>330</v>
      </c>
      <c r="E2401" t="s">
        <v>115</v>
      </c>
      <c r="F2401" t="s">
        <v>116</v>
      </c>
      <c r="G2401">
        <v>15</v>
      </c>
      <c r="H2401" t="s">
        <v>344</v>
      </c>
      <c r="I2401" t="s">
        <v>349</v>
      </c>
      <c r="J2401" t="s">
        <v>350</v>
      </c>
      <c r="K2401">
        <v>9</v>
      </c>
      <c r="L2401" s="52">
        <v>0.1084299981594086</v>
      </c>
      <c r="M2401" s="52">
        <v>0.1232900023460388</v>
      </c>
      <c r="N2401">
        <v>26</v>
      </c>
      <c r="O2401" s="52">
        <v>8.5249997675418854E-2</v>
      </c>
      <c r="P2401" s="52">
        <v>0.10441999882459641</v>
      </c>
      <c r="Q2401">
        <v>745</v>
      </c>
      <c r="R2401" s="52">
        <v>6.9880001246929169E-2</v>
      </c>
      <c r="S2401" s="52">
        <v>8.060000091791153E-2</v>
      </c>
    </row>
    <row r="2402" spans="1:19">
      <c r="A2402" t="s">
        <v>28</v>
      </c>
      <c r="B2402" t="s">
        <v>412</v>
      </c>
      <c r="C2402" t="s">
        <v>440</v>
      </c>
      <c r="D2402" t="s">
        <v>330</v>
      </c>
      <c r="E2402" t="s">
        <v>115</v>
      </c>
      <c r="F2402" t="s">
        <v>116</v>
      </c>
      <c r="G2402">
        <v>15</v>
      </c>
      <c r="H2402" t="s">
        <v>344</v>
      </c>
      <c r="I2402" t="s">
        <v>349</v>
      </c>
      <c r="J2402" t="s">
        <v>351</v>
      </c>
      <c r="K2402">
        <v>57</v>
      </c>
      <c r="L2402" s="52">
        <v>0.68674999475479126</v>
      </c>
      <c r="M2402" s="52">
        <v>0.78082001209259033</v>
      </c>
      <c r="N2402">
        <v>171</v>
      </c>
      <c r="O2402" s="52">
        <v>0.56066000461578369</v>
      </c>
      <c r="P2402" s="52">
        <v>0.68674999475479126</v>
      </c>
      <c r="Q2402">
        <v>5882</v>
      </c>
      <c r="R2402" s="52">
        <v>0.55172997713088989</v>
      </c>
      <c r="S2402" s="52">
        <v>0.63637000322341919</v>
      </c>
    </row>
    <row r="2403" spans="1:19">
      <c r="A2403" t="s">
        <v>28</v>
      </c>
      <c r="B2403" t="s">
        <v>412</v>
      </c>
      <c r="C2403" t="s">
        <v>440</v>
      </c>
      <c r="D2403" t="s">
        <v>330</v>
      </c>
      <c r="E2403" t="s">
        <v>115</v>
      </c>
      <c r="F2403" t="s">
        <v>116</v>
      </c>
      <c r="G2403">
        <v>15</v>
      </c>
      <c r="H2403" t="s">
        <v>344</v>
      </c>
      <c r="I2403" t="s">
        <v>349</v>
      </c>
      <c r="J2403" t="s">
        <v>352</v>
      </c>
      <c r="K2403">
        <v>0</v>
      </c>
      <c r="L2403" s="52">
        <v>0</v>
      </c>
      <c r="M2403" s="52">
        <v>0</v>
      </c>
      <c r="N2403">
        <v>0</v>
      </c>
      <c r="O2403" s="52">
        <v>0</v>
      </c>
      <c r="P2403" s="52">
        <v>0</v>
      </c>
      <c r="Q2403">
        <v>19</v>
      </c>
      <c r="R2403" s="52">
        <v>1.780000049620867E-3</v>
      </c>
      <c r="S2403" s="52">
        <v>2.0600000862032179E-3</v>
      </c>
    </row>
    <row r="2404" spans="1:19">
      <c r="A2404" t="s">
        <v>28</v>
      </c>
      <c r="B2404" t="s">
        <v>412</v>
      </c>
      <c r="C2404" t="s">
        <v>440</v>
      </c>
      <c r="D2404" t="s">
        <v>330</v>
      </c>
      <c r="E2404" t="s">
        <v>115</v>
      </c>
      <c r="F2404" t="s">
        <v>116</v>
      </c>
      <c r="G2404">
        <v>15</v>
      </c>
      <c r="H2404" t="s">
        <v>344</v>
      </c>
      <c r="I2404" t="s">
        <v>349</v>
      </c>
      <c r="J2404" t="s">
        <v>353</v>
      </c>
      <c r="K2404">
        <v>7</v>
      </c>
      <c r="L2404" s="52">
        <v>8.4339998662471771E-2</v>
      </c>
      <c r="M2404" s="52">
        <v>9.5890000462532043E-2</v>
      </c>
      <c r="N2404">
        <v>52</v>
      </c>
      <c r="O2404" s="52">
        <v>0.17048999667167661</v>
      </c>
      <c r="P2404" s="52">
        <v>0.20883999764919281</v>
      </c>
      <c r="Q2404">
        <v>2597</v>
      </c>
      <c r="R2404" s="52">
        <v>0.24359999597072601</v>
      </c>
      <c r="S2404" s="52">
        <v>0.2809700071811676</v>
      </c>
    </row>
    <row r="2405" spans="1:19">
      <c r="A2405" t="s">
        <v>28</v>
      </c>
      <c r="B2405" t="s">
        <v>412</v>
      </c>
      <c r="C2405" t="s">
        <v>440</v>
      </c>
      <c r="D2405" t="s">
        <v>330</v>
      </c>
      <c r="E2405" t="s">
        <v>115</v>
      </c>
      <c r="F2405" t="s">
        <v>116</v>
      </c>
      <c r="G2405">
        <v>15</v>
      </c>
      <c r="H2405" t="s">
        <v>344</v>
      </c>
      <c r="I2405" t="s">
        <v>349</v>
      </c>
      <c r="J2405" t="s">
        <v>355</v>
      </c>
      <c r="K2405">
        <v>10</v>
      </c>
      <c r="L2405" s="52">
        <v>0.1204800009727478</v>
      </c>
      <c r="N2405">
        <v>56</v>
      </c>
      <c r="O2405" s="52">
        <v>0.18361000716686249</v>
      </c>
      <c r="Q2405">
        <v>1418</v>
      </c>
      <c r="R2405" s="52">
        <v>0.13300999999046331</v>
      </c>
    </row>
    <row r="2406" spans="1:19">
      <c r="A2406" t="s">
        <v>28</v>
      </c>
      <c r="B2406" t="s">
        <v>412</v>
      </c>
      <c r="C2406" t="s">
        <v>440</v>
      </c>
      <c r="D2406" t="s">
        <v>330</v>
      </c>
      <c r="E2406" t="s">
        <v>115</v>
      </c>
      <c r="F2406" t="s">
        <v>116</v>
      </c>
      <c r="G2406">
        <v>15</v>
      </c>
      <c r="H2406" t="s">
        <v>344</v>
      </c>
      <c r="I2406" t="s">
        <v>734</v>
      </c>
      <c r="J2406" t="s">
        <v>299</v>
      </c>
      <c r="K2406">
        <v>2</v>
      </c>
      <c r="L2406" s="52">
        <v>2.4100000038743019E-2</v>
      </c>
      <c r="M2406" s="52">
        <v>2.703000046312809E-2</v>
      </c>
      <c r="N2406">
        <v>13</v>
      </c>
      <c r="O2406" s="52">
        <v>4.2619999498128891E-2</v>
      </c>
      <c r="P2406" s="52">
        <v>4.6760000288486481E-2</v>
      </c>
      <c r="Q2406">
        <v>463</v>
      </c>
      <c r="R2406" s="52">
        <v>4.343000054359436E-2</v>
      </c>
      <c r="S2406" s="52">
        <v>4.6239998191595078E-2</v>
      </c>
    </row>
    <row r="2407" spans="1:19">
      <c r="A2407" t="s">
        <v>28</v>
      </c>
      <c r="B2407" t="s">
        <v>412</v>
      </c>
      <c r="C2407" t="s">
        <v>440</v>
      </c>
      <c r="D2407" t="s">
        <v>330</v>
      </c>
      <c r="E2407" t="s">
        <v>115</v>
      </c>
      <c r="F2407" t="s">
        <v>116</v>
      </c>
      <c r="G2407">
        <v>15</v>
      </c>
      <c r="H2407" t="s">
        <v>344</v>
      </c>
      <c r="I2407" t="s">
        <v>734</v>
      </c>
      <c r="J2407" t="s">
        <v>300</v>
      </c>
      <c r="K2407">
        <v>14</v>
      </c>
      <c r="L2407" s="52">
        <v>0.1686699986457825</v>
      </c>
      <c r="M2407" s="52">
        <v>0.18919000029563901</v>
      </c>
      <c r="N2407">
        <v>60</v>
      </c>
      <c r="O2407" s="52">
        <v>0.1967200040817261</v>
      </c>
      <c r="P2407" s="52">
        <v>0.215829998254776</v>
      </c>
      <c r="Q2407">
        <v>331</v>
      </c>
      <c r="R2407" s="52">
        <v>3.1050000339746479E-2</v>
      </c>
      <c r="S2407" s="52">
        <v>3.3059999346733093E-2</v>
      </c>
    </row>
    <row r="2408" spans="1:19">
      <c r="A2408" t="s">
        <v>28</v>
      </c>
      <c r="B2408" t="s">
        <v>412</v>
      </c>
      <c r="C2408" t="s">
        <v>440</v>
      </c>
      <c r="D2408" t="s">
        <v>330</v>
      </c>
      <c r="E2408" t="s">
        <v>115</v>
      </c>
      <c r="F2408" t="s">
        <v>116</v>
      </c>
      <c r="G2408">
        <v>15</v>
      </c>
      <c r="H2408" t="s">
        <v>344</v>
      </c>
      <c r="I2408" t="s">
        <v>734</v>
      </c>
      <c r="J2408" t="s">
        <v>269</v>
      </c>
      <c r="K2408">
        <v>2</v>
      </c>
      <c r="L2408" s="52">
        <v>2.4100000038743019E-2</v>
      </c>
      <c r="M2408" s="52">
        <v>2.703000046312809E-2</v>
      </c>
      <c r="N2408">
        <v>11</v>
      </c>
      <c r="O2408" s="52">
        <v>3.6070000380277627E-2</v>
      </c>
      <c r="P2408" s="52">
        <v>3.9570000022649772E-2</v>
      </c>
      <c r="Q2408">
        <v>91</v>
      </c>
      <c r="R2408" s="52">
        <v>8.5399998351931572E-3</v>
      </c>
      <c r="S2408" s="52">
        <v>9.089999832212925E-3</v>
      </c>
    </row>
    <row r="2409" spans="1:19">
      <c r="A2409" t="s">
        <v>28</v>
      </c>
      <c r="B2409" t="s">
        <v>412</v>
      </c>
      <c r="C2409" t="s">
        <v>440</v>
      </c>
      <c r="D2409" t="s">
        <v>330</v>
      </c>
      <c r="E2409" t="s">
        <v>115</v>
      </c>
      <c r="F2409" t="s">
        <v>116</v>
      </c>
      <c r="G2409">
        <v>15</v>
      </c>
      <c r="H2409" t="s">
        <v>344</v>
      </c>
      <c r="I2409" t="s">
        <v>734</v>
      </c>
      <c r="J2409" t="s">
        <v>301</v>
      </c>
      <c r="K2409">
        <v>5</v>
      </c>
      <c r="L2409" s="52">
        <v>6.0240000486373901E-2</v>
      </c>
      <c r="M2409" s="52">
        <v>6.7570000886917114E-2</v>
      </c>
      <c r="N2409">
        <v>18</v>
      </c>
      <c r="O2409" s="52">
        <v>5.9020001441240311E-2</v>
      </c>
      <c r="P2409" s="52">
        <v>6.4750000834465027E-2</v>
      </c>
      <c r="Q2409">
        <v>215</v>
      </c>
      <c r="R2409" s="52">
        <v>2.0169999450445179E-2</v>
      </c>
      <c r="S2409" s="52">
        <v>2.1469999104738239E-2</v>
      </c>
    </row>
    <row r="2410" spans="1:19">
      <c r="A2410" t="s">
        <v>28</v>
      </c>
      <c r="B2410" t="s">
        <v>412</v>
      </c>
      <c r="C2410" t="s">
        <v>440</v>
      </c>
      <c r="D2410" t="s">
        <v>330</v>
      </c>
      <c r="E2410" t="s">
        <v>115</v>
      </c>
      <c r="F2410" t="s">
        <v>116</v>
      </c>
      <c r="G2410">
        <v>15</v>
      </c>
      <c r="H2410" t="s">
        <v>344</v>
      </c>
      <c r="I2410" t="s">
        <v>734</v>
      </c>
      <c r="J2410" t="s">
        <v>270</v>
      </c>
      <c r="K2410">
        <v>9</v>
      </c>
      <c r="L2410" s="52">
        <v>0.1084299981594086</v>
      </c>
      <c r="N2410">
        <v>27</v>
      </c>
      <c r="O2410" s="52">
        <v>8.8519997894763947E-2</v>
      </c>
      <c r="Q2410">
        <v>648</v>
      </c>
      <c r="R2410" s="52">
        <v>6.0779999941587448E-2</v>
      </c>
    </row>
    <row r="2411" spans="1:19">
      <c r="A2411" t="s">
        <v>28</v>
      </c>
      <c r="B2411" t="s">
        <v>412</v>
      </c>
      <c r="C2411" t="s">
        <v>440</v>
      </c>
      <c r="D2411" t="s">
        <v>330</v>
      </c>
      <c r="E2411" t="s">
        <v>115</v>
      </c>
      <c r="F2411" t="s">
        <v>116</v>
      </c>
      <c r="G2411">
        <v>15</v>
      </c>
      <c r="H2411" t="s">
        <v>344</v>
      </c>
      <c r="I2411" t="s">
        <v>734</v>
      </c>
      <c r="J2411" t="s">
        <v>268</v>
      </c>
      <c r="K2411">
        <v>51</v>
      </c>
      <c r="L2411" s="52">
        <v>0.61445999145507813</v>
      </c>
      <c r="M2411" s="52">
        <v>0.68918997049331665</v>
      </c>
      <c r="N2411">
        <v>176</v>
      </c>
      <c r="O2411" s="52">
        <v>0.57704997062683105</v>
      </c>
      <c r="P2411" s="52">
        <v>0.63309001922607422</v>
      </c>
      <c r="Q2411">
        <v>8913</v>
      </c>
      <c r="R2411" s="52">
        <v>0.83604001998901367</v>
      </c>
      <c r="S2411" s="52">
        <v>0.89013999700546265</v>
      </c>
    </row>
    <row r="2412" spans="1:19">
      <c r="A2412" t="s">
        <v>28</v>
      </c>
      <c r="B2412" t="s">
        <v>412</v>
      </c>
      <c r="C2412" t="s">
        <v>440</v>
      </c>
      <c r="D2412" t="s">
        <v>330</v>
      </c>
      <c r="E2412" t="s">
        <v>115</v>
      </c>
      <c r="F2412" t="s">
        <v>116</v>
      </c>
      <c r="G2412">
        <v>15</v>
      </c>
      <c r="H2412" t="s">
        <v>344</v>
      </c>
      <c r="I2412" t="s">
        <v>735</v>
      </c>
      <c r="J2412" t="s">
        <v>270</v>
      </c>
      <c r="K2412">
        <v>83</v>
      </c>
      <c r="L2412" s="52">
        <v>1</v>
      </c>
      <c r="N2412">
        <v>305</v>
      </c>
      <c r="O2412" s="52">
        <v>1</v>
      </c>
      <c r="Q2412">
        <v>10661</v>
      </c>
      <c r="R2412" s="52">
        <v>1</v>
      </c>
    </row>
    <row r="2413" spans="1:19">
      <c r="A2413" t="s">
        <v>28</v>
      </c>
      <c r="B2413" t="s">
        <v>412</v>
      </c>
      <c r="C2413" t="s">
        <v>440</v>
      </c>
      <c r="D2413" t="s">
        <v>330</v>
      </c>
      <c r="E2413" t="s">
        <v>115</v>
      </c>
      <c r="F2413" t="s">
        <v>116</v>
      </c>
      <c r="G2413">
        <v>15</v>
      </c>
      <c r="H2413" t="s">
        <v>344</v>
      </c>
      <c r="I2413" t="s">
        <v>319</v>
      </c>
      <c r="J2413" t="s">
        <v>324</v>
      </c>
      <c r="K2413">
        <v>10</v>
      </c>
      <c r="L2413" s="52">
        <v>0.1204800009727478</v>
      </c>
      <c r="N2413">
        <v>56</v>
      </c>
      <c r="O2413" s="52">
        <v>0.18361000716686249</v>
      </c>
      <c r="Q2413">
        <v>1418</v>
      </c>
      <c r="R2413" s="52">
        <v>0.13300999999046331</v>
      </c>
    </row>
    <row r="2414" spans="1:19">
      <c r="A2414" t="s">
        <v>28</v>
      </c>
      <c r="B2414" t="s">
        <v>412</v>
      </c>
      <c r="C2414" t="s">
        <v>440</v>
      </c>
      <c r="D2414" t="s">
        <v>330</v>
      </c>
      <c r="E2414" t="s">
        <v>115</v>
      </c>
      <c r="F2414" t="s">
        <v>116</v>
      </c>
      <c r="G2414">
        <v>15</v>
      </c>
      <c r="H2414" t="s">
        <v>344</v>
      </c>
      <c r="I2414" t="s">
        <v>319</v>
      </c>
      <c r="J2414" t="s">
        <v>320</v>
      </c>
      <c r="K2414">
        <v>0</v>
      </c>
      <c r="L2414" s="52">
        <v>0</v>
      </c>
      <c r="M2414" s="52">
        <v>0</v>
      </c>
      <c r="N2414">
        <v>0</v>
      </c>
      <c r="O2414" s="52">
        <v>0</v>
      </c>
      <c r="P2414" s="52">
        <v>0</v>
      </c>
      <c r="Q2414">
        <v>19</v>
      </c>
      <c r="R2414" s="52">
        <v>1.780000049620867E-3</v>
      </c>
      <c r="S2414" s="52">
        <v>2.0600000862032179E-3</v>
      </c>
    </row>
    <row r="2415" spans="1:19">
      <c r="A2415" t="s">
        <v>28</v>
      </c>
      <c r="B2415" t="s">
        <v>412</v>
      </c>
      <c r="C2415" t="s">
        <v>440</v>
      </c>
      <c r="D2415" t="s">
        <v>330</v>
      </c>
      <c r="E2415" t="s">
        <v>115</v>
      </c>
      <c r="F2415" t="s">
        <v>116</v>
      </c>
      <c r="G2415">
        <v>15</v>
      </c>
      <c r="H2415" t="s">
        <v>344</v>
      </c>
      <c r="I2415" t="s">
        <v>319</v>
      </c>
      <c r="J2415" t="s">
        <v>321</v>
      </c>
      <c r="K2415">
        <v>2</v>
      </c>
      <c r="L2415" s="52">
        <v>2.4100000038743019E-2</v>
      </c>
      <c r="M2415" s="52">
        <v>2.7400000020861629E-2</v>
      </c>
      <c r="N2415">
        <v>15</v>
      </c>
      <c r="O2415" s="52">
        <v>4.9180001020431519E-2</v>
      </c>
      <c r="P2415" s="52">
        <v>6.0240000486373901E-2</v>
      </c>
      <c r="Q2415">
        <v>380</v>
      </c>
      <c r="R2415" s="52">
        <v>3.564000129699707E-2</v>
      </c>
      <c r="S2415" s="52">
        <v>4.1110001504421227E-2</v>
      </c>
    </row>
    <row r="2416" spans="1:19">
      <c r="A2416" t="s">
        <v>28</v>
      </c>
      <c r="B2416" t="s">
        <v>412</v>
      </c>
      <c r="C2416" t="s">
        <v>440</v>
      </c>
      <c r="D2416" t="s">
        <v>330</v>
      </c>
      <c r="E2416" t="s">
        <v>115</v>
      </c>
      <c r="F2416" t="s">
        <v>116</v>
      </c>
      <c r="G2416">
        <v>15</v>
      </c>
      <c r="H2416" t="s">
        <v>344</v>
      </c>
      <c r="I2416" t="s">
        <v>319</v>
      </c>
      <c r="J2416" t="s">
        <v>322</v>
      </c>
      <c r="K2416">
        <v>2</v>
      </c>
      <c r="L2416" s="52">
        <v>2.4100000038743019E-2</v>
      </c>
      <c r="M2416" s="52">
        <v>2.7400000020861629E-2</v>
      </c>
      <c r="N2416">
        <v>25</v>
      </c>
      <c r="O2416" s="52">
        <v>8.1969998776912689E-2</v>
      </c>
      <c r="P2416" s="52">
        <v>0.1004000008106232</v>
      </c>
      <c r="Q2416">
        <v>1643</v>
      </c>
      <c r="R2416" s="52">
        <v>0.15410999953746801</v>
      </c>
      <c r="S2416" s="52">
        <v>0.17776000499725339</v>
      </c>
    </row>
    <row r="2417" spans="1:19">
      <c r="A2417" t="s">
        <v>28</v>
      </c>
      <c r="B2417" t="s">
        <v>412</v>
      </c>
      <c r="C2417" t="s">
        <v>440</v>
      </c>
      <c r="D2417" t="s">
        <v>330</v>
      </c>
      <c r="E2417" t="s">
        <v>115</v>
      </c>
      <c r="F2417" t="s">
        <v>116</v>
      </c>
      <c r="G2417">
        <v>15</v>
      </c>
      <c r="H2417" t="s">
        <v>344</v>
      </c>
      <c r="I2417" t="s">
        <v>319</v>
      </c>
      <c r="J2417" t="s">
        <v>323</v>
      </c>
      <c r="K2417">
        <v>10</v>
      </c>
      <c r="L2417" s="52">
        <v>0.1204800009727478</v>
      </c>
      <c r="M2417" s="52">
        <v>0.13698999583721161</v>
      </c>
      <c r="N2417">
        <v>38</v>
      </c>
      <c r="O2417" s="52">
        <v>0.12459000200033191</v>
      </c>
      <c r="P2417" s="52">
        <v>0.1526100039482117</v>
      </c>
      <c r="Q2417">
        <v>1319</v>
      </c>
      <c r="R2417" s="52">
        <v>0.1237199977040291</v>
      </c>
      <c r="S2417" s="52">
        <v>0.14270000159740451</v>
      </c>
    </row>
    <row r="2418" spans="1:19">
      <c r="A2418" t="s">
        <v>28</v>
      </c>
      <c r="B2418" t="s">
        <v>412</v>
      </c>
      <c r="C2418" t="s">
        <v>440</v>
      </c>
      <c r="D2418" t="s">
        <v>330</v>
      </c>
      <c r="E2418" t="s">
        <v>115</v>
      </c>
      <c r="F2418" t="s">
        <v>116</v>
      </c>
      <c r="G2418">
        <v>15</v>
      </c>
      <c r="H2418" t="s">
        <v>344</v>
      </c>
      <c r="I2418" t="s">
        <v>319</v>
      </c>
      <c r="J2418" t="s">
        <v>354</v>
      </c>
      <c r="K2418">
        <v>59</v>
      </c>
      <c r="L2418" s="52">
        <v>0.71083998680114746</v>
      </c>
      <c r="M2418" s="52">
        <v>0.8082200288772583</v>
      </c>
      <c r="N2418">
        <v>171</v>
      </c>
      <c r="O2418" s="52">
        <v>0.56066000461578369</v>
      </c>
      <c r="P2418" s="52">
        <v>0.68674999475479126</v>
      </c>
      <c r="Q2418">
        <v>5882</v>
      </c>
      <c r="R2418" s="52">
        <v>0.55172997713088989</v>
      </c>
      <c r="S2418" s="52">
        <v>0.63637000322341919</v>
      </c>
    </row>
    <row r="2419" spans="1:19">
      <c r="A2419" t="s">
        <v>28</v>
      </c>
      <c r="B2419" t="s">
        <v>412</v>
      </c>
      <c r="C2419" t="s">
        <v>440</v>
      </c>
      <c r="D2419" t="s">
        <v>330</v>
      </c>
      <c r="E2419" t="s">
        <v>115</v>
      </c>
      <c r="F2419" t="s">
        <v>116</v>
      </c>
      <c r="G2419">
        <v>15</v>
      </c>
      <c r="H2419" t="s">
        <v>344</v>
      </c>
      <c r="I2419" t="s">
        <v>360</v>
      </c>
      <c r="J2419" t="s">
        <v>361</v>
      </c>
      <c r="K2419">
        <v>10</v>
      </c>
      <c r="L2419" s="52">
        <v>0.1204800009727478</v>
      </c>
      <c r="N2419">
        <v>56</v>
      </c>
      <c r="O2419" s="52">
        <v>0.18361000716686249</v>
      </c>
      <c r="Q2419">
        <v>1418</v>
      </c>
      <c r="R2419" s="52">
        <v>0.13300999999046331</v>
      </c>
    </row>
    <row r="2420" spans="1:19">
      <c r="A2420" t="s">
        <v>28</v>
      </c>
      <c r="B2420" t="s">
        <v>412</v>
      </c>
      <c r="C2420" t="s">
        <v>440</v>
      </c>
      <c r="D2420" t="s">
        <v>330</v>
      </c>
      <c r="E2420" t="s">
        <v>115</v>
      </c>
      <c r="F2420" t="s">
        <v>116</v>
      </c>
      <c r="G2420">
        <v>15</v>
      </c>
      <c r="H2420" t="s">
        <v>344</v>
      </c>
      <c r="I2420" t="s">
        <v>360</v>
      </c>
      <c r="J2420" t="s">
        <v>362</v>
      </c>
      <c r="K2420">
        <v>16</v>
      </c>
      <c r="L2420" s="52">
        <v>0.19277000427246091</v>
      </c>
      <c r="M2420" s="52">
        <v>0.21918000280857089</v>
      </c>
      <c r="N2420">
        <v>78</v>
      </c>
      <c r="O2420" s="52">
        <v>0.25573998689651489</v>
      </c>
      <c r="P2420" s="52">
        <v>0.31325000524520868</v>
      </c>
      <c r="Q2420">
        <v>3361</v>
      </c>
      <c r="R2420" s="52">
        <v>0.31525999307632452</v>
      </c>
      <c r="S2420" s="52">
        <v>0.36362999677658081</v>
      </c>
    </row>
    <row r="2421" spans="1:19">
      <c r="A2421" t="s">
        <v>28</v>
      </c>
      <c r="B2421" t="s">
        <v>412</v>
      </c>
      <c r="C2421" t="s">
        <v>440</v>
      </c>
      <c r="D2421" t="s">
        <v>330</v>
      </c>
      <c r="E2421" t="s">
        <v>115</v>
      </c>
      <c r="F2421" t="s">
        <v>116</v>
      </c>
      <c r="G2421">
        <v>15</v>
      </c>
      <c r="H2421" t="s">
        <v>344</v>
      </c>
      <c r="I2421" t="s">
        <v>360</v>
      </c>
      <c r="J2421" t="s">
        <v>354</v>
      </c>
      <c r="K2421">
        <v>57</v>
      </c>
      <c r="L2421" s="52">
        <v>0.68674999475479126</v>
      </c>
      <c r="M2421" s="52">
        <v>0.78082001209259033</v>
      </c>
      <c r="N2421">
        <v>171</v>
      </c>
      <c r="O2421" s="52">
        <v>0.56066000461578369</v>
      </c>
      <c r="P2421" s="52">
        <v>0.68674999475479126</v>
      </c>
      <c r="Q2421">
        <v>5882</v>
      </c>
      <c r="R2421" s="52">
        <v>0.55172997713088989</v>
      </c>
      <c r="S2421" s="52">
        <v>0.63637000322341919</v>
      </c>
    </row>
    <row r="2422" spans="1:19">
      <c r="A2422" t="s">
        <v>28</v>
      </c>
      <c r="B2422" t="s">
        <v>412</v>
      </c>
      <c r="C2422" t="s">
        <v>440</v>
      </c>
      <c r="D2422" t="s">
        <v>330</v>
      </c>
      <c r="E2422" t="s">
        <v>115</v>
      </c>
      <c r="F2422" t="s">
        <v>116</v>
      </c>
      <c r="G2422">
        <v>15</v>
      </c>
      <c r="H2422" t="s">
        <v>344</v>
      </c>
      <c r="I2422" t="s">
        <v>736</v>
      </c>
      <c r="J2422" t="s">
        <v>363</v>
      </c>
      <c r="K2422">
        <v>12</v>
      </c>
      <c r="L2422" s="52">
        <v>0.1445800065994263</v>
      </c>
      <c r="N2422">
        <v>94</v>
      </c>
      <c r="O2422" s="52">
        <v>0.30820000171661383</v>
      </c>
      <c r="Q2422">
        <v>4131</v>
      </c>
      <c r="R2422" s="52">
        <v>0.38749000430107122</v>
      </c>
    </row>
    <row r="2423" spans="1:19">
      <c r="A2423" t="s">
        <v>28</v>
      </c>
      <c r="B2423" t="s">
        <v>412</v>
      </c>
      <c r="C2423" t="s">
        <v>440</v>
      </c>
      <c r="D2423" t="s">
        <v>330</v>
      </c>
      <c r="E2423" t="s">
        <v>115</v>
      </c>
      <c r="F2423" t="s">
        <v>116</v>
      </c>
      <c r="G2423">
        <v>15</v>
      </c>
      <c r="H2423" t="s">
        <v>344</v>
      </c>
      <c r="I2423" t="s">
        <v>736</v>
      </c>
      <c r="J2423" t="s">
        <v>364</v>
      </c>
      <c r="K2423">
        <v>43</v>
      </c>
      <c r="L2423" s="52">
        <v>0.51806998252868652</v>
      </c>
      <c r="M2423" s="52">
        <v>0.60562998056411743</v>
      </c>
      <c r="N2423">
        <v>156</v>
      </c>
      <c r="O2423" s="52">
        <v>0.51147997379302979</v>
      </c>
      <c r="P2423" s="52">
        <v>0.73934000730514526</v>
      </c>
      <c r="Q2423">
        <v>4189</v>
      </c>
      <c r="R2423" s="52">
        <v>0.39293000102043152</v>
      </c>
      <c r="S2423" s="52">
        <v>0.64149999618530273</v>
      </c>
    </row>
    <row r="2424" spans="1:19">
      <c r="A2424" t="s">
        <v>28</v>
      </c>
      <c r="B2424" t="s">
        <v>412</v>
      </c>
      <c r="C2424" t="s">
        <v>440</v>
      </c>
      <c r="D2424" t="s">
        <v>330</v>
      </c>
      <c r="E2424" t="s">
        <v>115</v>
      </c>
      <c r="F2424" t="s">
        <v>116</v>
      </c>
      <c r="G2424">
        <v>15</v>
      </c>
      <c r="H2424" t="s">
        <v>344</v>
      </c>
      <c r="I2424" t="s">
        <v>736</v>
      </c>
      <c r="J2424" t="s">
        <v>365</v>
      </c>
      <c r="K2424">
        <v>16</v>
      </c>
      <c r="L2424" s="52">
        <v>0.19277000427246091</v>
      </c>
      <c r="M2424" s="52">
        <v>0.22535000741481781</v>
      </c>
      <c r="N2424">
        <v>34</v>
      </c>
      <c r="O2424" s="52">
        <v>0.1114799976348877</v>
      </c>
      <c r="P2424" s="52">
        <v>0.16113999485969541</v>
      </c>
      <c r="Q2424">
        <v>1316</v>
      </c>
      <c r="R2424" s="52">
        <v>0.1234399974346161</v>
      </c>
      <c r="S2424" s="52">
        <v>0.20152999460697171</v>
      </c>
    </row>
    <row r="2425" spans="1:19">
      <c r="A2425" t="s">
        <v>28</v>
      </c>
      <c r="B2425" t="s">
        <v>412</v>
      </c>
      <c r="C2425" t="s">
        <v>440</v>
      </c>
      <c r="D2425" t="s">
        <v>330</v>
      </c>
      <c r="E2425" t="s">
        <v>115</v>
      </c>
      <c r="F2425" t="s">
        <v>116</v>
      </c>
      <c r="G2425">
        <v>15</v>
      </c>
      <c r="H2425" t="s">
        <v>344</v>
      </c>
      <c r="I2425" t="s">
        <v>736</v>
      </c>
      <c r="J2425" t="s">
        <v>366</v>
      </c>
      <c r="K2425">
        <v>8</v>
      </c>
      <c r="L2425" s="52">
        <v>9.6390001475811005E-2</v>
      </c>
      <c r="M2425" s="52">
        <v>0.1126800030469894</v>
      </c>
      <c r="N2425">
        <v>12</v>
      </c>
      <c r="O2425" s="52">
        <v>3.9340000599622733E-2</v>
      </c>
      <c r="P2425" s="52">
        <v>5.6869998574256897E-2</v>
      </c>
      <c r="Q2425">
        <v>566</v>
      </c>
      <c r="R2425" s="52">
        <v>5.3089998662471771E-2</v>
      </c>
      <c r="S2425" s="52">
        <v>8.6680002510547638E-2</v>
      </c>
    </row>
    <row r="2426" spans="1:19">
      <c r="A2426" t="s">
        <v>28</v>
      </c>
      <c r="B2426" t="s">
        <v>412</v>
      </c>
      <c r="C2426" t="s">
        <v>440</v>
      </c>
      <c r="D2426" t="s">
        <v>330</v>
      </c>
      <c r="E2426" t="s">
        <v>115</v>
      </c>
      <c r="F2426" t="s">
        <v>116</v>
      </c>
      <c r="G2426">
        <v>15</v>
      </c>
      <c r="H2426" t="s">
        <v>344</v>
      </c>
      <c r="I2426" t="s">
        <v>736</v>
      </c>
      <c r="J2426" t="s">
        <v>367</v>
      </c>
      <c r="K2426">
        <v>2</v>
      </c>
      <c r="L2426" s="52">
        <v>2.4100000038743019E-2</v>
      </c>
      <c r="M2426" s="52">
        <v>2.817000076174736E-2</v>
      </c>
      <c r="N2426">
        <v>7</v>
      </c>
      <c r="O2426" s="52">
        <v>2.2949999198317531E-2</v>
      </c>
      <c r="P2426" s="52">
        <v>3.3179998397827148E-2</v>
      </c>
      <c r="Q2426">
        <v>367</v>
      </c>
      <c r="R2426" s="52">
        <v>3.4419998526573181E-2</v>
      </c>
      <c r="S2426" s="52">
        <v>5.6200001388788223E-2</v>
      </c>
    </row>
    <row r="2427" spans="1:19">
      <c r="A2427" t="s">
        <v>28</v>
      </c>
      <c r="B2427" t="s">
        <v>412</v>
      </c>
      <c r="C2427" t="s">
        <v>440</v>
      </c>
      <c r="D2427" t="s">
        <v>330</v>
      </c>
      <c r="E2427" t="s">
        <v>115</v>
      </c>
      <c r="F2427" t="s">
        <v>116</v>
      </c>
      <c r="G2427">
        <v>15</v>
      </c>
      <c r="H2427" t="s">
        <v>344</v>
      </c>
      <c r="I2427" t="s">
        <v>736</v>
      </c>
      <c r="J2427" t="s">
        <v>368</v>
      </c>
      <c r="K2427">
        <v>2</v>
      </c>
      <c r="L2427" s="52">
        <v>2.4100000038743019E-2</v>
      </c>
      <c r="M2427" s="52">
        <v>2.817000076174736E-2</v>
      </c>
      <c r="N2427">
        <v>2</v>
      </c>
      <c r="O2427" s="52">
        <v>6.5600001253187656E-3</v>
      </c>
      <c r="P2427" s="52">
        <v>9.4799995422363281E-3</v>
      </c>
      <c r="Q2427">
        <v>92</v>
      </c>
      <c r="R2427" s="52">
        <v>8.6300000548362732E-3</v>
      </c>
      <c r="S2427" s="52">
        <v>1.4089999720454219E-2</v>
      </c>
    </row>
    <row r="2428" spans="1:19">
      <c r="A2428" t="s">
        <v>28</v>
      </c>
      <c r="B2428" t="s">
        <v>412</v>
      </c>
      <c r="C2428" t="s">
        <v>440</v>
      </c>
      <c r="D2428" t="s">
        <v>330</v>
      </c>
      <c r="E2428" t="s">
        <v>115</v>
      </c>
      <c r="F2428" t="s">
        <v>116</v>
      </c>
      <c r="G2428">
        <v>15</v>
      </c>
      <c r="H2428" t="s">
        <v>344</v>
      </c>
      <c r="I2428" t="s">
        <v>307</v>
      </c>
      <c r="J2428" t="s">
        <v>329</v>
      </c>
      <c r="K2428">
        <v>83</v>
      </c>
      <c r="L2428" s="52">
        <v>1</v>
      </c>
      <c r="N2428">
        <v>303</v>
      </c>
      <c r="O2428" s="52">
        <v>0.99343997240066528</v>
      </c>
      <c r="Q2428">
        <v>10555</v>
      </c>
      <c r="R2428" s="52">
        <v>0.99005997180938721</v>
      </c>
    </row>
    <row r="2429" spans="1:19">
      <c r="A2429" t="s">
        <v>28</v>
      </c>
      <c r="B2429" t="s">
        <v>412</v>
      </c>
      <c r="C2429" t="s">
        <v>440</v>
      </c>
      <c r="D2429" t="s">
        <v>330</v>
      </c>
      <c r="E2429" t="s">
        <v>115</v>
      </c>
      <c r="F2429" t="s">
        <v>116</v>
      </c>
      <c r="G2429">
        <v>15</v>
      </c>
      <c r="H2429" t="s">
        <v>344</v>
      </c>
      <c r="I2429" t="s">
        <v>307</v>
      </c>
      <c r="J2429" t="s">
        <v>309</v>
      </c>
      <c r="K2429">
        <v>0</v>
      </c>
      <c r="L2429" s="52">
        <v>0</v>
      </c>
      <c r="N2429">
        <v>2</v>
      </c>
      <c r="O2429" s="52">
        <v>6.5600001253187656E-3</v>
      </c>
      <c r="Q2429">
        <v>106</v>
      </c>
      <c r="R2429" s="52">
        <v>9.9400002509355545E-3</v>
      </c>
    </row>
    <row r="2430" spans="1:19">
      <c r="A2430" t="s">
        <v>28</v>
      </c>
      <c r="B2430" t="s">
        <v>412</v>
      </c>
      <c r="C2430" t="s">
        <v>440</v>
      </c>
      <c r="D2430" t="s">
        <v>330</v>
      </c>
      <c r="E2430" t="s">
        <v>115</v>
      </c>
      <c r="F2430" t="s">
        <v>116</v>
      </c>
      <c r="G2430">
        <v>15</v>
      </c>
      <c r="H2430" t="s">
        <v>344</v>
      </c>
      <c r="I2430" t="s">
        <v>737</v>
      </c>
      <c r="J2430" t="s">
        <v>310</v>
      </c>
      <c r="K2430">
        <v>16</v>
      </c>
      <c r="L2430" s="52">
        <v>0.19277000427246091</v>
      </c>
      <c r="N2430">
        <v>64</v>
      </c>
      <c r="O2430" s="52">
        <v>0.2098399996757507</v>
      </c>
      <c r="Q2430">
        <v>1888</v>
      </c>
      <c r="R2430" s="52">
        <v>0.17709000408649439</v>
      </c>
    </row>
    <row r="2431" spans="1:19">
      <c r="A2431" t="s">
        <v>28</v>
      </c>
      <c r="B2431" t="s">
        <v>412</v>
      </c>
      <c r="C2431" t="s">
        <v>440</v>
      </c>
      <c r="D2431" t="s">
        <v>330</v>
      </c>
      <c r="E2431" t="s">
        <v>115</v>
      </c>
      <c r="F2431" t="s">
        <v>116</v>
      </c>
      <c r="G2431">
        <v>15</v>
      </c>
      <c r="H2431" t="s">
        <v>344</v>
      </c>
      <c r="I2431" t="s">
        <v>737</v>
      </c>
      <c r="J2431" t="s">
        <v>16</v>
      </c>
      <c r="K2431">
        <v>28</v>
      </c>
      <c r="L2431" s="52">
        <v>0.33735001087188721</v>
      </c>
      <c r="N2431">
        <v>99</v>
      </c>
      <c r="O2431" s="52">
        <v>0.32458999752998352</v>
      </c>
      <c r="Q2431">
        <v>2164</v>
      </c>
      <c r="R2431" s="52">
        <v>0.2029799968004227</v>
      </c>
    </row>
    <row r="2432" spans="1:19">
      <c r="A2432" t="s">
        <v>28</v>
      </c>
      <c r="B2432" t="s">
        <v>412</v>
      </c>
      <c r="C2432" t="s">
        <v>440</v>
      </c>
      <c r="D2432" t="s">
        <v>330</v>
      </c>
      <c r="E2432" t="s">
        <v>115</v>
      </c>
      <c r="F2432" t="s">
        <v>116</v>
      </c>
      <c r="G2432">
        <v>15</v>
      </c>
      <c r="H2432" t="s">
        <v>344</v>
      </c>
      <c r="I2432" t="s">
        <v>737</v>
      </c>
      <c r="J2432" t="s">
        <v>17</v>
      </c>
      <c r="K2432">
        <v>19</v>
      </c>
      <c r="L2432" s="52">
        <v>0.22891999781131739</v>
      </c>
      <c r="N2432">
        <v>61</v>
      </c>
      <c r="O2432" s="52">
        <v>0.20000000298023221</v>
      </c>
      <c r="Q2432">
        <v>2220</v>
      </c>
      <c r="R2432" s="52">
        <v>0.20824000239372251</v>
      </c>
    </row>
    <row r="2433" spans="1:19">
      <c r="A2433" t="s">
        <v>28</v>
      </c>
      <c r="B2433" t="s">
        <v>412</v>
      </c>
      <c r="C2433" t="s">
        <v>440</v>
      </c>
      <c r="D2433" t="s">
        <v>330</v>
      </c>
      <c r="E2433" t="s">
        <v>115</v>
      </c>
      <c r="F2433" t="s">
        <v>116</v>
      </c>
      <c r="G2433">
        <v>15</v>
      </c>
      <c r="H2433" t="s">
        <v>344</v>
      </c>
      <c r="I2433" t="s">
        <v>737</v>
      </c>
      <c r="J2433" t="s">
        <v>18</v>
      </c>
      <c r="K2433">
        <v>13</v>
      </c>
      <c r="L2433" s="52">
        <v>0.15662999451160431</v>
      </c>
      <c r="N2433">
        <v>45</v>
      </c>
      <c r="O2433" s="52">
        <v>0.14754000306129461</v>
      </c>
      <c r="Q2433">
        <v>2174</v>
      </c>
      <c r="R2433" s="52">
        <v>0.20392000675201419</v>
      </c>
    </row>
    <row r="2434" spans="1:19">
      <c r="A2434" t="s">
        <v>28</v>
      </c>
      <c r="B2434" t="s">
        <v>412</v>
      </c>
      <c r="C2434" t="s">
        <v>440</v>
      </c>
      <c r="D2434" t="s">
        <v>330</v>
      </c>
      <c r="E2434" t="s">
        <v>115</v>
      </c>
      <c r="F2434" t="s">
        <v>116</v>
      </c>
      <c r="G2434">
        <v>15</v>
      </c>
      <c r="H2434" t="s">
        <v>344</v>
      </c>
      <c r="I2434" t="s">
        <v>737</v>
      </c>
      <c r="J2434" t="s">
        <v>311</v>
      </c>
      <c r="K2434">
        <v>7</v>
      </c>
      <c r="L2434" s="52">
        <v>8.4339998662471771E-2</v>
      </c>
      <c r="N2434">
        <v>36</v>
      </c>
      <c r="O2434" s="52">
        <v>0.11802999675273899</v>
      </c>
      <c r="Q2434">
        <v>2215</v>
      </c>
      <c r="R2434" s="52">
        <v>0.20777000486850741</v>
      </c>
    </row>
    <row r="2435" spans="1:19">
      <c r="A2435" t="s">
        <v>28</v>
      </c>
      <c r="B2435" t="s">
        <v>412</v>
      </c>
      <c r="C2435" t="s">
        <v>440</v>
      </c>
      <c r="D2435" t="s">
        <v>330</v>
      </c>
      <c r="E2435" t="s">
        <v>115</v>
      </c>
      <c r="F2435" t="s">
        <v>116</v>
      </c>
      <c r="G2435">
        <v>15</v>
      </c>
      <c r="H2435" t="s">
        <v>344</v>
      </c>
      <c r="I2435" t="s">
        <v>312</v>
      </c>
      <c r="J2435" t="s">
        <v>313</v>
      </c>
      <c r="K2435">
        <v>53</v>
      </c>
      <c r="L2435" s="52">
        <v>0.63854998350143433</v>
      </c>
      <c r="M2435" s="52">
        <v>0.66250002384185791</v>
      </c>
      <c r="N2435">
        <v>186</v>
      </c>
      <c r="O2435" s="52">
        <v>0.60983997583389282</v>
      </c>
      <c r="P2435" s="52">
        <v>0.63265001773834229</v>
      </c>
      <c r="Q2435">
        <v>6420</v>
      </c>
      <c r="R2435" s="52">
        <v>0.60219001770019531</v>
      </c>
      <c r="S2435" s="52">
        <v>0.61465001106262207</v>
      </c>
    </row>
    <row r="2436" spans="1:19">
      <c r="A2436" t="s">
        <v>28</v>
      </c>
      <c r="B2436" t="s">
        <v>412</v>
      </c>
      <c r="C2436" t="s">
        <v>440</v>
      </c>
      <c r="D2436" t="s">
        <v>330</v>
      </c>
      <c r="E2436" t="s">
        <v>115</v>
      </c>
      <c r="F2436" t="s">
        <v>116</v>
      </c>
      <c r="G2436">
        <v>15</v>
      </c>
      <c r="H2436" t="s">
        <v>344</v>
      </c>
      <c r="I2436" t="s">
        <v>312</v>
      </c>
      <c r="J2436" t="s">
        <v>314</v>
      </c>
      <c r="K2436">
        <v>9</v>
      </c>
      <c r="L2436" s="52">
        <v>0.1084299981594086</v>
      </c>
      <c r="M2436" s="52">
        <v>0.1124999970197678</v>
      </c>
      <c r="N2436">
        <v>36</v>
      </c>
      <c r="O2436" s="52">
        <v>0.11802999675273899</v>
      </c>
      <c r="P2436" s="52">
        <v>0.12245000153779979</v>
      </c>
      <c r="Q2436">
        <v>1473</v>
      </c>
      <c r="R2436" s="52">
        <v>0.13817000389099121</v>
      </c>
      <c r="S2436" s="52">
        <v>0.14101999998092651</v>
      </c>
    </row>
    <row r="2437" spans="1:19">
      <c r="A2437" t="s">
        <v>28</v>
      </c>
      <c r="B2437" t="s">
        <v>412</v>
      </c>
      <c r="C2437" t="s">
        <v>440</v>
      </c>
      <c r="D2437" t="s">
        <v>330</v>
      </c>
      <c r="E2437" t="s">
        <v>115</v>
      </c>
      <c r="F2437" t="s">
        <v>116</v>
      </c>
      <c r="G2437">
        <v>15</v>
      </c>
      <c r="H2437" t="s">
        <v>344</v>
      </c>
      <c r="I2437" t="s">
        <v>312</v>
      </c>
      <c r="J2437" t="s">
        <v>315</v>
      </c>
      <c r="K2437">
        <v>10</v>
      </c>
      <c r="L2437" s="52">
        <v>0.1204800009727478</v>
      </c>
      <c r="M2437" s="52">
        <v>0.125</v>
      </c>
      <c r="N2437">
        <v>36</v>
      </c>
      <c r="O2437" s="52">
        <v>0.11802999675273899</v>
      </c>
      <c r="P2437" s="52">
        <v>0.12245000153779979</v>
      </c>
      <c r="Q2437">
        <v>1374</v>
      </c>
      <c r="R2437" s="52">
        <v>0.12887999415397641</v>
      </c>
      <c r="S2437" s="52">
        <v>0.13154999911785131</v>
      </c>
    </row>
    <row r="2438" spans="1:19">
      <c r="A2438" t="s">
        <v>28</v>
      </c>
      <c r="B2438" t="s">
        <v>412</v>
      </c>
      <c r="C2438" t="s">
        <v>440</v>
      </c>
      <c r="D2438" t="s">
        <v>330</v>
      </c>
      <c r="E2438" t="s">
        <v>115</v>
      </c>
      <c r="F2438" t="s">
        <v>116</v>
      </c>
      <c r="G2438">
        <v>15</v>
      </c>
      <c r="H2438" t="s">
        <v>344</v>
      </c>
      <c r="I2438" t="s">
        <v>312</v>
      </c>
      <c r="J2438" t="s">
        <v>373</v>
      </c>
      <c r="K2438">
        <v>3</v>
      </c>
      <c r="L2438" s="52">
        <v>3.6139998584985733E-2</v>
      </c>
      <c r="N2438">
        <v>11</v>
      </c>
      <c r="O2438" s="52">
        <v>3.6070000380277627E-2</v>
      </c>
      <c r="Q2438">
        <v>216</v>
      </c>
      <c r="R2438" s="52">
        <v>2.0260000601410869E-2</v>
      </c>
    </row>
    <row r="2439" spans="1:19">
      <c r="A2439" t="s">
        <v>28</v>
      </c>
      <c r="B2439" t="s">
        <v>412</v>
      </c>
      <c r="C2439" t="s">
        <v>440</v>
      </c>
      <c r="D2439" t="s">
        <v>330</v>
      </c>
      <c r="E2439" t="s">
        <v>115</v>
      </c>
      <c r="F2439" t="s">
        <v>116</v>
      </c>
      <c r="G2439">
        <v>15</v>
      </c>
      <c r="H2439" t="s">
        <v>344</v>
      </c>
      <c r="I2439" t="s">
        <v>312</v>
      </c>
      <c r="J2439" t="s">
        <v>316</v>
      </c>
      <c r="K2439">
        <v>8</v>
      </c>
      <c r="L2439" s="52">
        <v>9.6390001475811005E-2</v>
      </c>
      <c r="M2439" s="52">
        <v>0.10000000149011611</v>
      </c>
      <c r="N2439">
        <v>36</v>
      </c>
      <c r="O2439" s="52">
        <v>0.11802999675273899</v>
      </c>
      <c r="P2439" s="52">
        <v>0.12245000153779979</v>
      </c>
      <c r="Q2439">
        <v>1178</v>
      </c>
      <c r="R2439" s="52">
        <v>0.1105000004172325</v>
      </c>
      <c r="S2439" s="52">
        <v>0.1127799972891808</v>
      </c>
    </row>
    <row r="2440" spans="1:19">
      <c r="A2440" t="s">
        <v>28</v>
      </c>
      <c r="B2440" t="s">
        <v>412</v>
      </c>
      <c r="C2440" t="s">
        <v>440</v>
      </c>
      <c r="D2440" t="s">
        <v>330</v>
      </c>
      <c r="E2440" t="s">
        <v>117</v>
      </c>
      <c r="F2440" t="s">
        <v>118</v>
      </c>
      <c r="G2440">
        <v>5</v>
      </c>
      <c r="H2440" t="s">
        <v>340</v>
      </c>
      <c r="I2440" t="s">
        <v>326</v>
      </c>
      <c r="J2440" t="s">
        <v>289</v>
      </c>
      <c r="K2440">
        <v>2</v>
      </c>
      <c r="L2440" s="52">
        <v>1.257999986410141E-2</v>
      </c>
      <c r="N2440">
        <v>6</v>
      </c>
      <c r="O2440" s="52">
        <v>1.169999968260527E-2</v>
      </c>
      <c r="Q2440">
        <v>78</v>
      </c>
      <c r="R2440" s="52">
        <v>7.3199998587369919E-3</v>
      </c>
    </row>
    <row r="2441" spans="1:19">
      <c r="A2441" t="s">
        <v>28</v>
      </c>
      <c r="B2441" t="s">
        <v>412</v>
      </c>
      <c r="C2441" t="s">
        <v>440</v>
      </c>
      <c r="D2441" t="s">
        <v>330</v>
      </c>
      <c r="E2441" t="s">
        <v>117</v>
      </c>
      <c r="F2441" t="s">
        <v>118</v>
      </c>
      <c r="G2441">
        <v>5</v>
      </c>
      <c r="H2441" t="s">
        <v>340</v>
      </c>
      <c r="I2441" t="s">
        <v>326</v>
      </c>
      <c r="J2441" t="s">
        <v>290</v>
      </c>
      <c r="K2441">
        <v>8</v>
      </c>
      <c r="L2441" s="52">
        <v>5.0310000777244568E-2</v>
      </c>
      <c r="N2441">
        <v>21</v>
      </c>
      <c r="O2441" s="52">
        <v>4.0940001606941223E-2</v>
      </c>
      <c r="Q2441">
        <v>542</v>
      </c>
      <c r="R2441" s="52">
        <v>5.0840001553297043E-2</v>
      </c>
    </row>
    <row r="2442" spans="1:19">
      <c r="A2442" t="s">
        <v>28</v>
      </c>
      <c r="B2442" t="s">
        <v>412</v>
      </c>
      <c r="C2442" t="s">
        <v>440</v>
      </c>
      <c r="D2442" t="s">
        <v>330</v>
      </c>
      <c r="E2442" t="s">
        <v>117</v>
      </c>
      <c r="F2442" t="s">
        <v>118</v>
      </c>
      <c r="G2442">
        <v>5</v>
      </c>
      <c r="H2442" t="s">
        <v>340</v>
      </c>
      <c r="I2442" t="s">
        <v>326</v>
      </c>
      <c r="J2442" t="s">
        <v>291</v>
      </c>
      <c r="K2442">
        <v>18</v>
      </c>
      <c r="L2442" s="52">
        <v>0.1132100000977516</v>
      </c>
      <c r="N2442">
        <v>56</v>
      </c>
      <c r="O2442" s="52">
        <v>0.1091599985957146</v>
      </c>
      <c r="Q2442">
        <v>1332</v>
      </c>
      <c r="R2442" s="52">
        <v>0.124940000474453</v>
      </c>
    </row>
    <row r="2443" spans="1:19">
      <c r="A2443" t="s">
        <v>28</v>
      </c>
      <c r="B2443" t="s">
        <v>412</v>
      </c>
      <c r="C2443" t="s">
        <v>440</v>
      </c>
      <c r="D2443" t="s">
        <v>330</v>
      </c>
      <c r="E2443" t="s">
        <v>117</v>
      </c>
      <c r="F2443" t="s">
        <v>118</v>
      </c>
      <c r="G2443">
        <v>5</v>
      </c>
      <c r="H2443" t="s">
        <v>340</v>
      </c>
      <c r="I2443" t="s">
        <v>326</v>
      </c>
      <c r="J2443" t="s">
        <v>292</v>
      </c>
      <c r="K2443">
        <v>25</v>
      </c>
      <c r="L2443" s="52">
        <v>0.15723000466823581</v>
      </c>
      <c r="N2443">
        <v>80</v>
      </c>
      <c r="O2443" s="52">
        <v>0.15594999492168429</v>
      </c>
      <c r="Q2443">
        <v>2022</v>
      </c>
      <c r="R2443" s="52">
        <v>0.18965999782085419</v>
      </c>
    </row>
    <row r="2444" spans="1:19">
      <c r="A2444" t="s">
        <v>28</v>
      </c>
      <c r="B2444" t="s">
        <v>412</v>
      </c>
      <c r="C2444" t="s">
        <v>440</v>
      </c>
      <c r="D2444" t="s">
        <v>330</v>
      </c>
      <c r="E2444" t="s">
        <v>117</v>
      </c>
      <c r="F2444" t="s">
        <v>118</v>
      </c>
      <c r="G2444">
        <v>5</v>
      </c>
      <c r="H2444" t="s">
        <v>340</v>
      </c>
      <c r="I2444" t="s">
        <v>326</v>
      </c>
      <c r="J2444" t="s">
        <v>293</v>
      </c>
      <c r="K2444">
        <v>27</v>
      </c>
      <c r="L2444" s="52">
        <v>0.16980999708175659</v>
      </c>
      <c r="N2444">
        <v>90</v>
      </c>
      <c r="O2444" s="52">
        <v>0.17543999850749969</v>
      </c>
      <c r="Q2444">
        <v>1958</v>
      </c>
      <c r="R2444" s="52">
        <v>0.18366000056266779</v>
      </c>
    </row>
    <row r="2445" spans="1:19">
      <c r="A2445" t="s">
        <v>28</v>
      </c>
      <c r="B2445" t="s">
        <v>412</v>
      </c>
      <c r="C2445" t="s">
        <v>440</v>
      </c>
      <c r="D2445" t="s">
        <v>330</v>
      </c>
      <c r="E2445" t="s">
        <v>117</v>
      </c>
      <c r="F2445" t="s">
        <v>118</v>
      </c>
      <c r="G2445">
        <v>5</v>
      </c>
      <c r="H2445" t="s">
        <v>340</v>
      </c>
      <c r="I2445" t="s">
        <v>326</v>
      </c>
      <c r="J2445" t="s">
        <v>294</v>
      </c>
      <c r="K2445">
        <v>53</v>
      </c>
      <c r="L2445" s="52">
        <v>0.33333000540733337</v>
      </c>
      <c r="N2445">
        <v>147</v>
      </c>
      <c r="O2445" s="52">
        <v>0.28654998540878301</v>
      </c>
      <c r="Q2445">
        <v>2528</v>
      </c>
      <c r="R2445" s="52">
        <v>0.2371300011873245</v>
      </c>
    </row>
    <row r="2446" spans="1:19">
      <c r="A2446" t="s">
        <v>28</v>
      </c>
      <c r="B2446" t="s">
        <v>412</v>
      </c>
      <c r="C2446" t="s">
        <v>440</v>
      </c>
      <c r="D2446" t="s">
        <v>330</v>
      </c>
      <c r="E2446" t="s">
        <v>117</v>
      </c>
      <c r="F2446" t="s">
        <v>118</v>
      </c>
      <c r="G2446">
        <v>5</v>
      </c>
      <c r="H2446" t="s">
        <v>340</v>
      </c>
      <c r="I2446" t="s">
        <v>326</v>
      </c>
      <c r="J2446" t="s">
        <v>295</v>
      </c>
      <c r="K2446">
        <v>26</v>
      </c>
      <c r="L2446" s="52">
        <v>0.16351999342441559</v>
      </c>
      <c r="N2446">
        <v>113</v>
      </c>
      <c r="O2446" s="52">
        <v>0.2202699929475784</v>
      </c>
      <c r="Q2446">
        <v>2201</v>
      </c>
      <c r="R2446" s="52">
        <v>0.20645000040531161</v>
      </c>
    </row>
    <row r="2447" spans="1:19">
      <c r="A2447" t="s">
        <v>28</v>
      </c>
      <c r="B2447" t="s">
        <v>412</v>
      </c>
      <c r="C2447" t="s">
        <v>440</v>
      </c>
      <c r="D2447" t="s">
        <v>330</v>
      </c>
      <c r="E2447" t="s">
        <v>117</v>
      </c>
      <c r="F2447" t="s">
        <v>118</v>
      </c>
      <c r="G2447">
        <v>5</v>
      </c>
      <c r="H2447" t="s">
        <v>340</v>
      </c>
      <c r="I2447" t="s">
        <v>359</v>
      </c>
      <c r="J2447" t="s">
        <v>14</v>
      </c>
      <c r="K2447">
        <v>105</v>
      </c>
      <c r="L2447" s="52">
        <v>0.66038000583648682</v>
      </c>
      <c r="M2447" s="52">
        <v>0.67742002010345459</v>
      </c>
      <c r="N2447">
        <v>343</v>
      </c>
      <c r="O2447" s="52">
        <v>0.66861999034881592</v>
      </c>
      <c r="P2447" s="52">
        <v>0.68875998258590698</v>
      </c>
      <c r="Q2447">
        <v>7648</v>
      </c>
      <c r="R2447" s="52">
        <v>0.71737998723983765</v>
      </c>
      <c r="S2447" s="52">
        <v>0.73221999406814575</v>
      </c>
    </row>
    <row r="2448" spans="1:19">
      <c r="A2448" t="s">
        <v>28</v>
      </c>
      <c r="B2448" t="s">
        <v>412</v>
      </c>
      <c r="C2448" t="s">
        <v>440</v>
      </c>
      <c r="D2448" t="s">
        <v>330</v>
      </c>
      <c r="E2448" t="s">
        <v>117</v>
      </c>
      <c r="F2448" t="s">
        <v>118</v>
      </c>
      <c r="G2448">
        <v>5</v>
      </c>
      <c r="H2448" t="s">
        <v>340</v>
      </c>
      <c r="I2448" t="s">
        <v>359</v>
      </c>
      <c r="J2448" t="s">
        <v>15</v>
      </c>
      <c r="K2448">
        <v>33</v>
      </c>
      <c r="L2448" s="52">
        <v>0.20755000412464139</v>
      </c>
      <c r="M2448" s="52">
        <v>0.2128999978303909</v>
      </c>
      <c r="N2448">
        <v>96</v>
      </c>
      <c r="O2448" s="52">
        <v>0.18713000416755679</v>
      </c>
      <c r="P2448" s="52">
        <v>0.19277000427246091</v>
      </c>
      <c r="Q2448">
        <v>1582</v>
      </c>
      <c r="R2448" s="52">
        <v>0.14838999509811401</v>
      </c>
      <c r="S2448" s="52">
        <v>0.1514600068330765</v>
      </c>
    </row>
    <row r="2449" spans="1:19">
      <c r="A2449" t="s">
        <v>28</v>
      </c>
      <c r="B2449" t="s">
        <v>412</v>
      </c>
      <c r="C2449" t="s">
        <v>440</v>
      </c>
      <c r="D2449" t="s">
        <v>330</v>
      </c>
      <c r="E2449" t="s">
        <v>117</v>
      </c>
      <c r="F2449" t="s">
        <v>118</v>
      </c>
      <c r="G2449">
        <v>5</v>
      </c>
      <c r="H2449" t="s">
        <v>340</v>
      </c>
      <c r="I2449" t="s">
        <v>359</v>
      </c>
      <c r="J2449" t="s">
        <v>317</v>
      </c>
      <c r="K2449">
        <v>17</v>
      </c>
      <c r="L2449" s="52">
        <v>0.1069199964404106</v>
      </c>
      <c r="M2449" s="52">
        <v>0.1096799969673157</v>
      </c>
      <c r="N2449">
        <v>59</v>
      </c>
      <c r="O2449" s="52">
        <v>0.1150100007653236</v>
      </c>
      <c r="P2449" s="52">
        <v>0.1184699982404709</v>
      </c>
      <c r="Q2449">
        <v>1215</v>
      </c>
      <c r="R2449" s="52">
        <v>0.1139699965715408</v>
      </c>
      <c r="S2449" s="52">
        <v>0.1163199990987778</v>
      </c>
    </row>
    <row r="2450" spans="1:19">
      <c r="A2450" t="s">
        <v>28</v>
      </c>
      <c r="B2450" t="s">
        <v>412</v>
      </c>
      <c r="C2450" t="s">
        <v>440</v>
      </c>
      <c r="D2450" t="s">
        <v>330</v>
      </c>
      <c r="E2450" t="s">
        <v>117</v>
      </c>
      <c r="F2450" t="s">
        <v>118</v>
      </c>
      <c r="G2450">
        <v>5</v>
      </c>
      <c r="H2450" t="s">
        <v>340</v>
      </c>
      <c r="I2450" t="s">
        <v>359</v>
      </c>
      <c r="J2450" t="s">
        <v>270</v>
      </c>
      <c r="K2450">
        <v>4</v>
      </c>
      <c r="L2450" s="52">
        <v>2.515999972820282E-2</v>
      </c>
      <c r="N2450">
        <v>15</v>
      </c>
      <c r="O2450" s="52">
        <v>2.9239999130368229E-2</v>
      </c>
      <c r="Q2450">
        <v>216</v>
      </c>
      <c r="R2450" s="52">
        <v>2.0260000601410869E-2</v>
      </c>
    </row>
    <row r="2451" spans="1:19">
      <c r="A2451" t="s">
        <v>28</v>
      </c>
      <c r="B2451" t="s">
        <v>412</v>
      </c>
      <c r="C2451" t="s">
        <v>440</v>
      </c>
      <c r="D2451" t="s">
        <v>330</v>
      </c>
      <c r="E2451" t="s">
        <v>117</v>
      </c>
      <c r="F2451" t="s">
        <v>118</v>
      </c>
      <c r="G2451">
        <v>5</v>
      </c>
      <c r="H2451" t="s">
        <v>340</v>
      </c>
      <c r="I2451" t="s">
        <v>325</v>
      </c>
      <c r="J2451" t="s">
        <v>302</v>
      </c>
      <c r="K2451">
        <v>48</v>
      </c>
      <c r="L2451" s="52">
        <v>0.30188998579978937</v>
      </c>
      <c r="N2451">
        <v>163</v>
      </c>
      <c r="O2451" s="52">
        <v>0.31773999333381647</v>
      </c>
      <c r="Q2451">
        <v>3494</v>
      </c>
      <c r="R2451" s="52">
        <v>0.32774001359939581</v>
      </c>
    </row>
    <row r="2452" spans="1:19">
      <c r="A2452" t="s">
        <v>28</v>
      </c>
      <c r="B2452" t="s">
        <v>412</v>
      </c>
      <c r="C2452" t="s">
        <v>440</v>
      </c>
      <c r="D2452" t="s">
        <v>330</v>
      </c>
      <c r="E2452" t="s">
        <v>117</v>
      </c>
      <c r="F2452" t="s">
        <v>118</v>
      </c>
      <c r="G2452">
        <v>5</v>
      </c>
      <c r="H2452" t="s">
        <v>340</v>
      </c>
      <c r="I2452" t="s">
        <v>325</v>
      </c>
      <c r="J2452" t="s">
        <v>303</v>
      </c>
      <c r="K2452">
        <v>46</v>
      </c>
      <c r="L2452" s="52">
        <v>0.28931000828742981</v>
      </c>
      <c r="N2452">
        <v>180</v>
      </c>
      <c r="O2452" s="52">
        <v>0.35087999701499939</v>
      </c>
      <c r="Q2452">
        <v>3387</v>
      </c>
      <c r="R2452" s="52">
        <v>0.31769999861717219</v>
      </c>
    </row>
    <row r="2453" spans="1:19">
      <c r="A2453" t="s">
        <v>28</v>
      </c>
      <c r="B2453" t="s">
        <v>412</v>
      </c>
      <c r="C2453" t="s">
        <v>440</v>
      </c>
      <c r="D2453" t="s">
        <v>330</v>
      </c>
      <c r="E2453" t="s">
        <v>117</v>
      </c>
      <c r="F2453" t="s">
        <v>118</v>
      </c>
      <c r="G2453">
        <v>5</v>
      </c>
      <c r="H2453" t="s">
        <v>340</v>
      </c>
      <c r="I2453" t="s">
        <v>325</v>
      </c>
      <c r="J2453" t="s">
        <v>304</v>
      </c>
      <c r="K2453">
        <v>65</v>
      </c>
      <c r="L2453" s="52">
        <v>0.40880998969078058</v>
      </c>
      <c r="N2453">
        <v>170</v>
      </c>
      <c r="O2453" s="52">
        <v>0.33138000965118408</v>
      </c>
      <c r="Q2453">
        <v>3780</v>
      </c>
      <c r="R2453" s="52">
        <v>0.35455998778343201</v>
      </c>
    </row>
    <row r="2454" spans="1:19">
      <c r="A2454" t="s">
        <v>28</v>
      </c>
      <c r="B2454" t="s">
        <v>412</v>
      </c>
      <c r="C2454" t="s">
        <v>440</v>
      </c>
      <c r="D2454" t="s">
        <v>330</v>
      </c>
      <c r="E2454" t="s">
        <v>117</v>
      </c>
      <c r="F2454" t="s">
        <v>118</v>
      </c>
      <c r="G2454">
        <v>5</v>
      </c>
      <c r="H2454" t="s">
        <v>340</v>
      </c>
      <c r="I2454" t="s">
        <v>349</v>
      </c>
      <c r="J2454" t="s">
        <v>350</v>
      </c>
      <c r="K2454">
        <v>9</v>
      </c>
      <c r="L2454" s="52">
        <v>5.6600000709295273E-2</v>
      </c>
      <c r="M2454" s="52">
        <v>6.4750000834465027E-2</v>
      </c>
      <c r="N2454">
        <v>33</v>
      </c>
      <c r="O2454" s="52">
        <v>6.4329996705055237E-2</v>
      </c>
      <c r="P2454" s="52">
        <v>6.9920003414154053E-2</v>
      </c>
      <c r="Q2454">
        <v>745</v>
      </c>
      <c r="R2454" s="52">
        <v>6.9880001246929169E-2</v>
      </c>
      <c r="S2454" s="52">
        <v>8.060000091791153E-2</v>
      </c>
    </row>
    <row r="2455" spans="1:19">
      <c r="A2455" t="s">
        <v>28</v>
      </c>
      <c r="B2455" t="s">
        <v>412</v>
      </c>
      <c r="C2455" t="s">
        <v>440</v>
      </c>
      <c r="D2455" t="s">
        <v>330</v>
      </c>
      <c r="E2455" t="s">
        <v>117</v>
      </c>
      <c r="F2455" t="s">
        <v>118</v>
      </c>
      <c r="G2455">
        <v>5</v>
      </c>
      <c r="H2455" t="s">
        <v>340</v>
      </c>
      <c r="I2455" t="s">
        <v>349</v>
      </c>
      <c r="J2455" t="s">
        <v>351</v>
      </c>
      <c r="K2455">
        <v>99</v>
      </c>
      <c r="L2455" s="52">
        <v>0.62264001369476318</v>
      </c>
      <c r="M2455" s="52">
        <v>0.71223002672195435</v>
      </c>
      <c r="N2455">
        <v>318</v>
      </c>
      <c r="O2455" s="52">
        <v>0.61988002061843872</v>
      </c>
      <c r="P2455" s="52">
        <v>0.67373001575469971</v>
      </c>
      <c r="Q2455">
        <v>5882</v>
      </c>
      <c r="R2455" s="52">
        <v>0.55172997713088989</v>
      </c>
      <c r="S2455" s="52">
        <v>0.63637000322341919</v>
      </c>
    </row>
    <row r="2456" spans="1:19">
      <c r="A2456" t="s">
        <v>28</v>
      </c>
      <c r="B2456" t="s">
        <v>412</v>
      </c>
      <c r="C2456" t="s">
        <v>440</v>
      </c>
      <c r="D2456" t="s">
        <v>330</v>
      </c>
      <c r="E2456" t="s">
        <v>117</v>
      </c>
      <c r="F2456" t="s">
        <v>118</v>
      </c>
      <c r="G2456">
        <v>5</v>
      </c>
      <c r="H2456" t="s">
        <v>340</v>
      </c>
      <c r="I2456" t="s">
        <v>349</v>
      </c>
      <c r="J2456" t="s">
        <v>352</v>
      </c>
      <c r="K2456">
        <v>0</v>
      </c>
      <c r="L2456" s="52">
        <v>0</v>
      </c>
      <c r="M2456" s="52">
        <v>0</v>
      </c>
      <c r="N2456">
        <v>0</v>
      </c>
      <c r="O2456" s="52">
        <v>0</v>
      </c>
      <c r="P2456" s="52">
        <v>0</v>
      </c>
      <c r="Q2456">
        <v>19</v>
      </c>
      <c r="R2456" s="52">
        <v>1.780000049620867E-3</v>
      </c>
      <c r="S2456" s="52">
        <v>2.0600000862032179E-3</v>
      </c>
    </row>
    <row r="2457" spans="1:19">
      <c r="A2457" t="s">
        <v>28</v>
      </c>
      <c r="B2457" t="s">
        <v>412</v>
      </c>
      <c r="C2457" t="s">
        <v>440</v>
      </c>
      <c r="D2457" t="s">
        <v>330</v>
      </c>
      <c r="E2457" t="s">
        <v>117</v>
      </c>
      <c r="F2457" t="s">
        <v>118</v>
      </c>
      <c r="G2457">
        <v>5</v>
      </c>
      <c r="H2457" t="s">
        <v>340</v>
      </c>
      <c r="I2457" t="s">
        <v>349</v>
      </c>
      <c r="J2457" t="s">
        <v>353</v>
      </c>
      <c r="K2457">
        <v>31</v>
      </c>
      <c r="L2457" s="52">
        <v>0.19496999680995941</v>
      </c>
      <c r="M2457" s="52">
        <v>0.22302000224590299</v>
      </c>
      <c r="N2457">
        <v>121</v>
      </c>
      <c r="O2457" s="52">
        <v>0.23587000370025629</v>
      </c>
      <c r="P2457" s="52">
        <v>0.25635999441146851</v>
      </c>
      <c r="Q2457">
        <v>2597</v>
      </c>
      <c r="R2457" s="52">
        <v>0.24359999597072601</v>
      </c>
      <c r="S2457" s="52">
        <v>0.2809700071811676</v>
      </c>
    </row>
    <row r="2458" spans="1:19">
      <c r="A2458" t="s">
        <v>28</v>
      </c>
      <c r="B2458" t="s">
        <v>412</v>
      </c>
      <c r="C2458" t="s">
        <v>440</v>
      </c>
      <c r="D2458" t="s">
        <v>330</v>
      </c>
      <c r="E2458" t="s">
        <v>117</v>
      </c>
      <c r="F2458" t="s">
        <v>118</v>
      </c>
      <c r="G2458">
        <v>5</v>
      </c>
      <c r="H2458" t="s">
        <v>340</v>
      </c>
      <c r="I2458" t="s">
        <v>349</v>
      </c>
      <c r="J2458" t="s">
        <v>355</v>
      </c>
      <c r="K2458">
        <v>20</v>
      </c>
      <c r="L2458" s="52">
        <v>0.125789999961853</v>
      </c>
      <c r="N2458">
        <v>41</v>
      </c>
      <c r="O2458" s="52">
        <v>7.9920001327991486E-2</v>
      </c>
      <c r="Q2458">
        <v>1418</v>
      </c>
      <c r="R2458" s="52">
        <v>0.13300999999046331</v>
      </c>
    </row>
    <row r="2459" spans="1:19">
      <c r="A2459" t="s">
        <v>28</v>
      </c>
      <c r="B2459" t="s">
        <v>412</v>
      </c>
      <c r="C2459" t="s">
        <v>440</v>
      </c>
      <c r="D2459" t="s">
        <v>330</v>
      </c>
      <c r="E2459" t="s">
        <v>117</v>
      </c>
      <c r="F2459" t="s">
        <v>118</v>
      </c>
      <c r="G2459">
        <v>5</v>
      </c>
      <c r="H2459" t="s">
        <v>340</v>
      </c>
      <c r="I2459" t="s">
        <v>734</v>
      </c>
      <c r="J2459" t="s">
        <v>299</v>
      </c>
      <c r="K2459">
        <v>2</v>
      </c>
      <c r="L2459" s="52">
        <v>1.257999986410141E-2</v>
      </c>
      <c r="M2459" s="52">
        <v>1.2900000438094141E-2</v>
      </c>
      <c r="N2459">
        <v>6</v>
      </c>
      <c r="O2459" s="52">
        <v>1.169999968260527E-2</v>
      </c>
      <c r="P2459" s="52">
        <v>1.205000001937151E-2</v>
      </c>
      <c r="Q2459">
        <v>463</v>
      </c>
      <c r="R2459" s="52">
        <v>4.343000054359436E-2</v>
      </c>
      <c r="S2459" s="52">
        <v>4.6239998191595078E-2</v>
      </c>
    </row>
    <row r="2460" spans="1:19">
      <c r="A2460" t="s">
        <v>28</v>
      </c>
      <c r="B2460" t="s">
        <v>412</v>
      </c>
      <c r="C2460" t="s">
        <v>440</v>
      </c>
      <c r="D2460" t="s">
        <v>330</v>
      </c>
      <c r="E2460" t="s">
        <v>117</v>
      </c>
      <c r="F2460" t="s">
        <v>118</v>
      </c>
      <c r="G2460">
        <v>5</v>
      </c>
      <c r="H2460" t="s">
        <v>340</v>
      </c>
      <c r="I2460" t="s">
        <v>734</v>
      </c>
      <c r="J2460" t="s">
        <v>300</v>
      </c>
      <c r="K2460">
        <v>2</v>
      </c>
      <c r="L2460" s="52">
        <v>1.257999986410141E-2</v>
      </c>
      <c r="M2460" s="52">
        <v>1.2900000438094141E-2</v>
      </c>
      <c r="N2460">
        <v>9</v>
      </c>
      <c r="O2460" s="52">
        <v>1.7540000379085541E-2</v>
      </c>
      <c r="P2460" s="52">
        <v>1.806999929249287E-2</v>
      </c>
      <c r="Q2460">
        <v>331</v>
      </c>
      <c r="R2460" s="52">
        <v>3.1050000339746479E-2</v>
      </c>
      <c r="S2460" s="52">
        <v>3.3059999346733093E-2</v>
      </c>
    </row>
    <row r="2461" spans="1:19">
      <c r="A2461" t="s">
        <v>28</v>
      </c>
      <c r="B2461" t="s">
        <v>412</v>
      </c>
      <c r="C2461" t="s">
        <v>440</v>
      </c>
      <c r="D2461" t="s">
        <v>330</v>
      </c>
      <c r="E2461" t="s">
        <v>117</v>
      </c>
      <c r="F2461" t="s">
        <v>118</v>
      </c>
      <c r="G2461">
        <v>5</v>
      </c>
      <c r="H2461" t="s">
        <v>340</v>
      </c>
      <c r="I2461" t="s">
        <v>734</v>
      </c>
      <c r="J2461" t="s">
        <v>269</v>
      </c>
      <c r="K2461">
        <v>2</v>
      </c>
      <c r="L2461" s="52">
        <v>1.257999986410141E-2</v>
      </c>
      <c r="M2461" s="52">
        <v>1.2900000438094141E-2</v>
      </c>
      <c r="N2461">
        <v>6</v>
      </c>
      <c r="O2461" s="52">
        <v>1.169999968260527E-2</v>
      </c>
      <c r="P2461" s="52">
        <v>1.205000001937151E-2</v>
      </c>
      <c r="Q2461">
        <v>91</v>
      </c>
      <c r="R2461" s="52">
        <v>8.5399998351931572E-3</v>
      </c>
      <c r="S2461" s="52">
        <v>9.089999832212925E-3</v>
      </c>
    </row>
    <row r="2462" spans="1:19">
      <c r="A2462" t="s">
        <v>28</v>
      </c>
      <c r="B2462" t="s">
        <v>412</v>
      </c>
      <c r="C2462" t="s">
        <v>440</v>
      </c>
      <c r="D2462" t="s">
        <v>330</v>
      </c>
      <c r="E2462" t="s">
        <v>117</v>
      </c>
      <c r="F2462" t="s">
        <v>118</v>
      </c>
      <c r="G2462">
        <v>5</v>
      </c>
      <c r="H2462" t="s">
        <v>340</v>
      </c>
      <c r="I2462" t="s">
        <v>734</v>
      </c>
      <c r="J2462" t="s">
        <v>301</v>
      </c>
      <c r="K2462">
        <v>2</v>
      </c>
      <c r="L2462" s="52">
        <v>1.257999986410141E-2</v>
      </c>
      <c r="M2462" s="52">
        <v>1.2900000438094141E-2</v>
      </c>
      <c r="N2462">
        <v>2</v>
      </c>
      <c r="O2462" s="52">
        <v>3.899999894201756E-3</v>
      </c>
      <c r="P2462" s="52">
        <v>4.0199998766183853E-3</v>
      </c>
      <c r="Q2462">
        <v>215</v>
      </c>
      <c r="R2462" s="52">
        <v>2.0169999450445179E-2</v>
      </c>
      <c r="S2462" s="52">
        <v>2.1469999104738239E-2</v>
      </c>
    </row>
    <row r="2463" spans="1:19">
      <c r="A2463" t="s">
        <v>28</v>
      </c>
      <c r="B2463" t="s">
        <v>412</v>
      </c>
      <c r="C2463" t="s">
        <v>440</v>
      </c>
      <c r="D2463" t="s">
        <v>330</v>
      </c>
      <c r="E2463" t="s">
        <v>117</v>
      </c>
      <c r="F2463" s="1" t="s">
        <v>118</v>
      </c>
      <c r="G2463" s="1">
        <v>5</v>
      </c>
      <c r="H2463" s="1" t="s">
        <v>340</v>
      </c>
      <c r="I2463" t="s">
        <v>734</v>
      </c>
      <c r="J2463" t="s">
        <v>270</v>
      </c>
      <c r="K2463">
        <v>4</v>
      </c>
      <c r="L2463" s="52">
        <v>2.515999972820282E-2</v>
      </c>
      <c r="N2463">
        <v>15</v>
      </c>
      <c r="O2463" s="52">
        <v>2.9239999130368229E-2</v>
      </c>
      <c r="Q2463">
        <v>648</v>
      </c>
      <c r="R2463" s="52">
        <v>6.0779999941587448E-2</v>
      </c>
    </row>
    <row r="2464" spans="1:19">
      <c r="A2464" t="s">
        <v>28</v>
      </c>
      <c r="B2464" t="s">
        <v>412</v>
      </c>
      <c r="C2464" t="s">
        <v>440</v>
      </c>
      <c r="D2464" t="s">
        <v>330</v>
      </c>
      <c r="E2464" t="s">
        <v>117</v>
      </c>
      <c r="F2464" t="s">
        <v>118</v>
      </c>
      <c r="G2464">
        <v>5</v>
      </c>
      <c r="H2464" t="s">
        <v>340</v>
      </c>
      <c r="I2464" t="s">
        <v>734</v>
      </c>
      <c r="J2464" t="s">
        <v>268</v>
      </c>
      <c r="K2464">
        <v>147</v>
      </c>
      <c r="L2464" s="52">
        <v>0.924530029296875</v>
      </c>
      <c r="M2464" s="52">
        <v>0.94839000701904297</v>
      </c>
      <c r="N2464">
        <v>475</v>
      </c>
      <c r="O2464" s="52">
        <v>0.92593002319335938</v>
      </c>
      <c r="P2464" s="52">
        <v>0.95381999015808105</v>
      </c>
      <c r="Q2464">
        <v>8913</v>
      </c>
      <c r="R2464" s="52">
        <v>0.83604001998901367</v>
      </c>
      <c r="S2464" s="52">
        <v>0.89013999700546265</v>
      </c>
    </row>
    <row r="2465" spans="1:19">
      <c r="A2465" t="s">
        <v>28</v>
      </c>
      <c r="B2465" t="s">
        <v>412</v>
      </c>
      <c r="C2465" t="s">
        <v>440</v>
      </c>
      <c r="D2465" t="s">
        <v>330</v>
      </c>
      <c r="E2465" t="s">
        <v>117</v>
      </c>
      <c r="F2465" t="s">
        <v>118</v>
      </c>
      <c r="G2465">
        <v>5</v>
      </c>
      <c r="H2465" t="s">
        <v>340</v>
      </c>
      <c r="I2465" t="s">
        <v>735</v>
      </c>
      <c r="J2465" t="s">
        <v>270</v>
      </c>
      <c r="K2465">
        <v>159</v>
      </c>
      <c r="L2465" s="52">
        <v>1</v>
      </c>
      <c r="N2465">
        <v>513</v>
      </c>
      <c r="O2465" s="52">
        <v>1</v>
      </c>
      <c r="Q2465">
        <v>10661</v>
      </c>
      <c r="R2465" s="52">
        <v>1</v>
      </c>
    </row>
    <row r="2466" spans="1:19">
      <c r="A2466" t="s">
        <v>28</v>
      </c>
      <c r="B2466" t="s">
        <v>412</v>
      </c>
      <c r="C2466" t="s">
        <v>440</v>
      </c>
      <c r="D2466" t="s">
        <v>330</v>
      </c>
      <c r="E2466" t="s">
        <v>117</v>
      </c>
      <c r="F2466" t="s">
        <v>118</v>
      </c>
      <c r="G2466">
        <v>5</v>
      </c>
      <c r="H2466" t="s">
        <v>340</v>
      </c>
      <c r="I2466" t="s">
        <v>319</v>
      </c>
      <c r="J2466" t="s">
        <v>324</v>
      </c>
      <c r="K2466">
        <v>20</v>
      </c>
      <c r="L2466" s="52">
        <v>0.125789999961853</v>
      </c>
      <c r="N2466">
        <v>41</v>
      </c>
      <c r="O2466" s="52">
        <v>7.9920001327991486E-2</v>
      </c>
      <c r="Q2466">
        <v>1418</v>
      </c>
      <c r="R2466" s="52">
        <v>0.13300999999046331</v>
      </c>
    </row>
    <row r="2467" spans="1:19">
      <c r="A2467" t="s">
        <v>28</v>
      </c>
      <c r="B2467" t="s">
        <v>412</v>
      </c>
      <c r="C2467" t="s">
        <v>440</v>
      </c>
      <c r="D2467" t="s">
        <v>330</v>
      </c>
      <c r="E2467" t="s">
        <v>117</v>
      </c>
      <c r="F2467" t="s">
        <v>118</v>
      </c>
      <c r="G2467">
        <v>5</v>
      </c>
      <c r="H2467" t="s">
        <v>340</v>
      </c>
      <c r="I2467" t="s">
        <v>319</v>
      </c>
      <c r="J2467" t="s">
        <v>320</v>
      </c>
      <c r="K2467">
        <v>0</v>
      </c>
      <c r="L2467" s="52">
        <v>0</v>
      </c>
      <c r="M2467" s="52">
        <v>0</v>
      </c>
      <c r="N2467">
        <v>0</v>
      </c>
      <c r="O2467" s="52">
        <v>0</v>
      </c>
      <c r="P2467" s="52">
        <v>0</v>
      </c>
      <c r="Q2467">
        <v>19</v>
      </c>
      <c r="R2467" s="52">
        <v>1.780000049620867E-3</v>
      </c>
      <c r="S2467" s="52">
        <v>2.0600000862032179E-3</v>
      </c>
    </row>
    <row r="2468" spans="1:19">
      <c r="A2468" t="s">
        <v>28</v>
      </c>
      <c r="B2468" t="s">
        <v>412</v>
      </c>
      <c r="C2468" t="s">
        <v>440</v>
      </c>
      <c r="D2468" t="s">
        <v>330</v>
      </c>
      <c r="E2468" t="s">
        <v>117</v>
      </c>
      <c r="F2468" t="s">
        <v>118</v>
      </c>
      <c r="G2468">
        <v>5</v>
      </c>
      <c r="H2468" t="s">
        <v>340</v>
      </c>
      <c r="I2468" t="s">
        <v>319</v>
      </c>
      <c r="J2468" t="s">
        <v>321</v>
      </c>
      <c r="K2468">
        <v>8</v>
      </c>
      <c r="L2468" s="52">
        <v>5.0310000777244568E-2</v>
      </c>
      <c r="M2468" s="52">
        <v>5.7549998164176941E-2</v>
      </c>
      <c r="N2468">
        <v>25</v>
      </c>
      <c r="O2468" s="52">
        <v>4.8730000853538513E-2</v>
      </c>
      <c r="P2468" s="52">
        <v>5.2969999611377723E-2</v>
      </c>
      <c r="Q2468">
        <v>380</v>
      </c>
      <c r="R2468" s="52">
        <v>3.564000129699707E-2</v>
      </c>
      <c r="S2468" s="52">
        <v>4.1110001504421227E-2</v>
      </c>
    </row>
    <row r="2469" spans="1:19">
      <c r="A2469" t="s">
        <v>28</v>
      </c>
      <c r="B2469" t="s">
        <v>412</v>
      </c>
      <c r="C2469" t="s">
        <v>440</v>
      </c>
      <c r="D2469" t="s">
        <v>330</v>
      </c>
      <c r="E2469" t="s">
        <v>117</v>
      </c>
      <c r="F2469" t="s">
        <v>118</v>
      </c>
      <c r="G2469">
        <v>5</v>
      </c>
      <c r="H2469" t="s">
        <v>340</v>
      </c>
      <c r="I2469" t="s">
        <v>319</v>
      </c>
      <c r="J2469" t="s">
        <v>322</v>
      </c>
      <c r="K2469">
        <v>18</v>
      </c>
      <c r="L2469" s="52">
        <v>0.1132100000977516</v>
      </c>
      <c r="M2469" s="52">
        <v>0.12950000166893011</v>
      </c>
      <c r="N2469">
        <v>70</v>
      </c>
      <c r="O2469" s="52">
        <v>0.13644999265670779</v>
      </c>
      <c r="P2469" s="52">
        <v>0.14831000566482541</v>
      </c>
      <c r="Q2469">
        <v>1643</v>
      </c>
      <c r="R2469" s="52">
        <v>0.15410999953746801</v>
      </c>
      <c r="S2469" s="52">
        <v>0.17776000499725339</v>
      </c>
    </row>
    <row r="2470" spans="1:19">
      <c r="A2470" t="s">
        <v>28</v>
      </c>
      <c r="B2470" t="s">
        <v>412</v>
      </c>
      <c r="C2470" t="s">
        <v>440</v>
      </c>
      <c r="D2470" t="s">
        <v>330</v>
      </c>
      <c r="E2470" t="s">
        <v>117</v>
      </c>
      <c r="F2470" t="s">
        <v>118</v>
      </c>
      <c r="G2470">
        <v>5</v>
      </c>
      <c r="H2470" t="s">
        <v>340</v>
      </c>
      <c r="I2470" t="s">
        <v>319</v>
      </c>
      <c r="J2470" t="s">
        <v>323</v>
      </c>
      <c r="K2470">
        <v>14</v>
      </c>
      <c r="L2470" s="52">
        <v>8.8050000369548798E-2</v>
      </c>
      <c r="M2470" s="52">
        <v>0.10072000324726101</v>
      </c>
      <c r="N2470">
        <v>59</v>
      </c>
      <c r="O2470" s="52">
        <v>0.1150100007653236</v>
      </c>
      <c r="P2470" s="52">
        <v>0.125</v>
      </c>
      <c r="Q2470">
        <v>1319</v>
      </c>
      <c r="R2470" s="52">
        <v>0.1237199977040291</v>
      </c>
      <c r="S2470" s="52">
        <v>0.14270000159740451</v>
      </c>
    </row>
    <row r="2471" spans="1:19">
      <c r="A2471" t="s">
        <v>28</v>
      </c>
      <c r="B2471" t="s">
        <v>412</v>
      </c>
      <c r="C2471" t="s">
        <v>440</v>
      </c>
      <c r="D2471" t="s">
        <v>330</v>
      </c>
      <c r="E2471" t="s">
        <v>117</v>
      </c>
      <c r="F2471" t="s">
        <v>118</v>
      </c>
      <c r="G2471">
        <v>5</v>
      </c>
      <c r="H2471" t="s">
        <v>340</v>
      </c>
      <c r="I2471" t="s">
        <v>319</v>
      </c>
      <c r="J2471" t="s">
        <v>354</v>
      </c>
      <c r="K2471">
        <v>99</v>
      </c>
      <c r="L2471" s="52">
        <v>0.62264001369476318</v>
      </c>
      <c r="M2471" s="52">
        <v>0.71223002672195435</v>
      </c>
      <c r="N2471">
        <v>318</v>
      </c>
      <c r="O2471" s="52">
        <v>0.61988002061843872</v>
      </c>
      <c r="P2471" s="52">
        <v>0.67373001575469971</v>
      </c>
      <c r="Q2471">
        <v>5882</v>
      </c>
      <c r="R2471" s="52">
        <v>0.55172997713088989</v>
      </c>
      <c r="S2471" s="52">
        <v>0.63637000322341919</v>
      </c>
    </row>
    <row r="2472" spans="1:19">
      <c r="A2472" t="s">
        <v>28</v>
      </c>
      <c r="B2472" t="s">
        <v>412</v>
      </c>
      <c r="C2472" t="s">
        <v>440</v>
      </c>
      <c r="D2472" t="s">
        <v>330</v>
      </c>
      <c r="E2472" t="s">
        <v>117</v>
      </c>
      <c r="F2472" t="s">
        <v>118</v>
      </c>
      <c r="G2472">
        <v>5</v>
      </c>
      <c r="H2472" t="s">
        <v>340</v>
      </c>
      <c r="I2472" t="s">
        <v>360</v>
      </c>
      <c r="J2472" t="s">
        <v>361</v>
      </c>
      <c r="K2472">
        <v>20</v>
      </c>
      <c r="L2472" s="52">
        <v>0.125789999961853</v>
      </c>
      <c r="N2472">
        <v>41</v>
      </c>
      <c r="O2472" s="52">
        <v>7.9920001327991486E-2</v>
      </c>
      <c r="Q2472">
        <v>1418</v>
      </c>
      <c r="R2472" s="52">
        <v>0.13300999999046331</v>
      </c>
    </row>
    <row r="2473" spans="1:19">
      <c r="A2473" t="s">
        <v>28</v>
      </c>
      <c r="B2473" t="s">
        <v>412</v>
      </c>
      <c r="C2473" t="s">
        <v>440</v>
      </c>
      <c r="D2473" t="s">
        <v>330</v>
      </c>
      <c r="E2473" t="s">
        <v>117</v>
      </c>
      <c r="F2473" t="s">
        <v>118</v>
      </c>
      <c r="G2473">
        <v>5</v>
      </c>
      <c r="H2473" t="s">
        <v>340</v>
      </c>
      <c r="I2473" t="s">
        <v>360</v>
      </c>
      <c r="J2473" t="s">
        <v>362</v>
      </c>
      <c r="K2473">
        <v>40</v>
      </c>
      <c r="L2473" s="52">
        <v>0.25156998634338379</v>
      </c>
      <c r="M2473" s="52">
        <v>0.28777000308036799</v>
      </c>
      <c r="N2473">
        <v>154</v>
      </c>
      <c r="O2473" s="52">
        <v>0.30019000172615051</v>
      </c>
      <c r="P2473" s="52">
        <v>0.32627001404762268</v>
      </c>
      <c r="Q2473">
        <v>3361</v>
      </c>
      <c r="R2473" s="52">
        <v>0.31525999307632452</v>
      </c>
      <c r="S2473" s="52">
        <v>0.36362999677658081</v>
      </c>
    </row>
    <row r="2474" spans="1:19">
      <c r="A2474" t="s">
        <v>28</v>
      </c>
      <c r="B2474" t="s">
        <v>412</v>
      </c>
      <c r="C2474" t="s">
        <v>440</v>
      </c>
      <c r="D2474" t="s">
        <v>330</v>
      </c>
      <c r="E2474" t="s">
        <v>117</v>
      </c>
      <c r="F2474" t="s">
        <v>118</v>
      </c>
      <c r="G2474">
        <v>5</v>
      </c>
      <c r="H2474" t="s">
        <v>340</v>
      </c>
      <c r="I2474" t="s">
        <v>360</v>
      </c>
      <c r="J2474" t="s">
        <v>354</v>
      </c>
      <c r="K2474">
        <v>99</v>
      </c>
      <c r="L2474" s="52">
        <v>0.62264001369476318</v>
      </c>
      <c r="M2474" s="52">
        <v>0.71223002672195435</v>
      </c>
      <c r="N2474">
        <v>318</v>
      </c>
      <c r="O2474" s="52">
        <v>0.61988002061843872</v>
      </c>
      <c r="P2474" s="52">
        <v>0.67373001575469971</v>
      </c>
      <c r="Q2474">
        <v>5882</v>
      </c>
      <c r="R2474" s="52">
        <v>0.55172997713088989</v>
      </c>
      <c r="S2474" s="52">
        <v>0.63637000322341919</v>
      </c>
    </row>
    <row r="2475" spans="1:19">
      <c r="A2475" t="s">
        <v>28</v>
      </c>
      <c r="B2475" t="s">
        <v>412</v>
      </c>
      <c r="C2475" t="s">
        <v>440</v>
      </c>
      <c r="D2475" t="s">
        <v>330</v>
      </c>
      <c r="E2475" t="s">
        <v>117</v>
      </c>
      <c r="F2475" t="s">
        <v>118</v>
      </c>
      <c r="G2475">
        <v>5</v>
      </c>
      <c r="H2475" t="s">
        <v>340</v>
      </c>
      <c r="I2475" t="s">
        <v>736</v>
      </c>
      <c r="J2475" t="s">
        <v>363</v>
      </c>
      <c r="K2475">
        <v>41</v>
      </c>
      <c r="L2475" s="52">
        <v>0.25786000490188599</v>
      </c>
      <c r="N2475">
        <v>143</v>
      </c>
      <c r="O2475" s="52">
        <v>0.27875000238418579</v>
      </c>
      <c r="Q2475">
        <v>4131</v>
      </c>
      <c r="R2475" s="52">
        <v>0.38749000430107122</v>
      </c>
    </row>
    <row r="2476" spans="1:19">
      <c r="A2476" t="s">
        <v>28</v>
      </c>
      <c r="B2476" t="s">
        <v>412</v>
      </c>
      <c r="C2476" t="s">
        <v>440</v>
      </c>
      <c r="D2476" t="s">
        <v>330</v>
      </c>
      <c r="E2476" t="s">
        <v>117</v>
      </c>
      <c r="F2476" t="s">
        <v>118</v>
      </c>
      <c r="G2476">
        <v>5</v>
      </c>
      <c r="H2476" t="s">
        <v>340</v>
      </c>
      <c r="I2476" t="s">
        <v>736</v>
      </c>
      <c r="J2476" t="s">
        <v>364</v>
      </c>
      <c r="K2476">
        <v>61</v>
      </c>
      <c r="L2476" s="52">
        <v>0.38365000486373901</v>
      </c>
      <c r="M2476" s="52">
        <v>0.51695001125335693</v>
      </c>
      <c r="N2476">
        <v>202</v>
      </c>
      <c r="O2476" s="52">
        <v>0.39375999569892878</v>
      </c>
      <c r="P2476" s="52">
        <v>0.54594999551773071</v>
      </c>
      <c r="Q2476">
        <v>4189</v>
      </c>
      <c r="R2476" s="52">
        <v>0.39293000102043152</v>
      </c>
      <c r="S2476" s="52">
        <v>0.64149999618530273</v>
      </c>
    </row>
    <row r="2477" spans="1:19">
      <c r="A2477" t="s">
        <v>28</v>
      </c>
      <c r="B2477" t="s">
        <v>412</v>
      </c>
      <c r="C2477" t="s">
        <v>440</v>
      </c>
      <c r="D2477" t="s">
        <v>330</v>
      </c>
      <c r="E2477" t="s">
        <v>117</v>
      </c>
      <c r="F2477" t="s">
        <v>118</v>
      </c>
      <c r="G2477">
        <v>5</v>
      </c>
      <c r="H2477" t="s">
        <v>340</v>
      </c>
      <c r="I2477" t="s">
        <v>736</v>
      </c>
      <c r="J2477" t="s">
        <v>365</v>
      </c>
      <c r="K2477">
        <v>28</v>
      </c>
      <c r="L2477" s="52">
        <v>0.1761000007390976</v>
      </c>
      <c r="M2477" s="52">
        <v>0.23728999495506289</v>
      </c>
      <c r="N2477">
        <v>85</v>
      </c>
      <c r="O2477" s="52">
        <v>0.16569000482559201</v>
      </c>
      <c r="P2477" s="52">
        <v>0.22972999513149259</v>
      </c>
      <c r="Q2477">
        <v>1316</v>
      </c>
      <c r="R2477" s="52">
        <v>0.1234399974346161</v>
      </c>
      <c r="S2477" s="52">
        <v>0.20152999460697171</v>
      </c>
    </row>
    <row r="2478" spans="1:19">
      <c r="A2478" t="s">
        <v>28</v>
      </c>
      <c r="B2478" t="s">
        <v>412</v>
      </c>
      <c r="C2478" t="s">
        <v>440</v>
      </c>
      <c r="D2478" t="s">
        <v>330</v>
      </c>
      <c r="E2478" t="s">
        <v>117</v>
      </c>
      <c r="F2478" t="s">
        <v>118</v>
      </c>
      <c r="G2478">
        <v>5</v>
      </c>
      <c r="H2478" t="s">
        <v>340</v>
      </c>
      <c r="I2478" t="s">
        <v>736</v>
      </c>
      <c r="J2478" t="s">
        <v>366</v>
      </c>
      <c r="K2478">
        <v>17</v>
      </c>
      <c r="L2478" s="52">
        <v>0.1069199964404106</v>
      </c>
      <c r="M2478" s="52">
        <v>0.14406999945640561</v>
      </c>
      <c r="N2478">
        <v>47</v>
      </c>
      <c r="O2478" s="52">
        <v>9.1619998216629028E-2</v>
      </c>
      <c r="P2478" s="52">
        <v>0.12703000009059909</v>
      </c>
      <c r="Q2478">
        <v>566</v>
      </c>
      <c r="R2478" s="52">
        <v>5.3089998662471771E-2</v>
      </c>
      <c r="S2478" s="52">
        <v>8.6680002510547638E-2</v>
      </c>
    </row>
    <row r="2479" spans="1:19">
      <c r="A2479" t="s">
        <v>28</v>
      </c>
      <c r="B2479" t="s">
        <v>412</v>
      </c>
      <c r="C2479" t="s">
        <v>440</v>
      </c>
      <c r="D2479" t="s">
        <v>330</v>
      </c>
      <c r="E2479" t="s">
        <v>117</v>
      </c>
      <c r="F2479" t="s">
        <v>118</v>
      </c>
      <c r="G2479">
        <v>5</v>
      </c>
      <c r="H2479" t="s">
        <v>340</v>
      </c>
      <c r="I2479" t="s">
        <v>736</v>
      </c>
      <c r="J2479" t="s">
        <v>367</v>
      </c>
      <c r="K2479">
        <v>10</v>
      </c>
      <c r="L2479" s="52">
        <v>6.2890000641345978E-2</v>
      </c>
      <c r="M2479" s="52">
        <v>8.4749996662139893E-2</v>
      </c>
      <c r="N2479">
        <v>30</v>
      </c>
      <c r="O2479" s="52">
        <v>5.8479998260736472E-2</v>
      </c>
      <c r="P2479" s="52">
        <v>8.107999712228775E-2</v>
      </c>
      <c r="Q2479">
        <v>367</v>
      </c>
      <c r="R2479" s="52">
        <v>3.4419998526573181E-2</v>
      </c>
      <c r="S2479" s="52">
        <v>5.6200001388788223E-2</v>
      </c>
    </row>
    <row r="2480" spans="1:19">
      <c r="A2480" t="s">
        <v>28</v>
      </c>
      <c r="B2480" t="s">
        <v>412</v>
      </c>
      <c r="C2480" t="s">
        <v>440</v>
      </c>
      <c r="D2480" t="s">
        <v>330</v>
      </c>
      <c r="E2480" t="s">
        <v>117</v>
      </c>
      <c r="F2480" t="s">
        <v>118</v>
      </c>
      <c r="G2480">
        <v>5</v>
      </c>
      <c r="H2480" t="s">
        <v>340</v>
      </c>
      <c r="I2480" t="s">
        <v>736</v>
      </c>
      <c r="J2480" t="s">
        <v>368</v>
      </c>
      <c r="K2480">
        <v>2</v>
      </c>
      <c r="L2480" s="52">
        <v>1.257999986410141E-2</v>
      </c>
      <c r="M2480" s="52">
        <v>1.6950000077486042E-2</v>
      </c>
      <c r="N2480">
        <v>6</v>
      </c>
      <c r="O2480" s="52">
        <v>1.169999968260527E-2</v>
      </c>
      <c r="P2480" s="52">
        <v>1.6219999641180038E-2</v>
      </c>
      <c r="Q2480">
        <v>92</v>
      </c>
      <c r="R2480" s="52">
        <v>8.6300000548362732E-3</v>
      </c>
      <c r="S2480" s="52">
        <v>1.4089999720454219E-2</v>
      </c>
    </row>
    <row r="2481" spans="1:19">
      <c r="A2481" t="s">
        <v>28</v>
      </c>
      <c r="B2481" t="s">
        <v>412</v>
      </c>
      <c r="C2481" t="s">
        <v>440</v>
      </c>
      <c r="D2481" t="s">
        <v>330</v>
      </c>
      <c r="E2481" t="s">
        <v>117</v>
      </c>
      <c r="F2481" t="s">
        <v>118</v>
      </c>
      <c r="G2481">
        <v>5</v>
      </c>
      <c r="H2481" t="s">
        <v>340</v>
      </c>
      <c r="I2481" t="s">
        <v>307</v>
      </c>
      <c r="J2481" t="s">
        <v>329</v>
      </c>
      <c r="K2481">
        <v>159</v>
      </c>
      <c r="L2481" s="52">
        <v>1</v>
      </c>
      <c r="N2481">
        <v>508</v>
      </c>
      <c r="O2481" s="52">
        <v>0.99024999141693115</v>
      </c>
      <c r="Q2481">
        <v>10555</v>
      </c>
      <c r="R2481" s="52">
        <v>0.99005997180938721</v>
      </c>
    </row>
    <row r="2482" spans="1:19">
      <c r="A2482" t="s">
        <v>28</v>
      </c>
      <c r="B2482" t="s">
        <v>412</v>
      </c>
      <c r="C2482" t="s">
        <v>440</v>
      </c>
      <c r="D2482" t="s">
        <v>330</v>
      </c>
      <c r="E2482" t="s">
        <v>117</v>
      </c>
      <c r="F2482" t="s">
        <v>118</v>
      </c>
      <c r="G2482">
        <v>5</v>
      </c>
      <c r="H2482" t="s">
        <v>340</v>
      </c>
      <c r="I2482" t="s">
        <v>307</v>
      </c>
      <c r="J2482" t="s">
        <v>309</v>
      </c>
      <c r="K2482">
        <v>0</v>
      </c>
      <c r="L2482" s="52">
        <v>0</v>
      </c>
      <c r="N2482">
        <v>5</v>
      </c>
      <c r="O2482" s="52">
        <v>9.7500002011656761E-3</v>
      </c>
      <c r="Q2482">
        <v>106</v>
      </c>
      <c r="R2482" s="52">
        <v>9.9400002509355545E-3</v>
      </c>
    </row>
    <row r="2483" spans="1:19">
      <c r="A2483" t="s">
        <v>28</v>
      </c>
      <c r="B2483" t="s">
        <v>412</v>
      </c>
      <c r="C2483" t="s">
        <v>440</v>
      </c>
      <c r="D2483" t="s">
        <v>330</v>
      </c>
      <c r="E2483" t="s">
        <v>117</v>
      </c>
      <c r="F2483" t="s">
        <v>118</v>
      </c>
      <c r="G2483">
        <v>5</v>
      </c>
      <c r="H2483" t="s">
        <v>340</v>
      </c>
      <c r="I2483" t="s">
        <v>737</v>
      </c>
      <c r="J2483" t="s">
        <v>310</v>
      </c>
      <c r="K2483">
        <v>87</v>
      </c>
      <c r="L2483" s="52">
        <v>0.54716998338699341</v>
      </c>
      <c r="N2483">
        <v>164</v>
      </c>
      <c r="O2483" s="52">
        <v>0.31968998908996582</v>
      </c>
      <c r="Q2483">
        <v>1888</v>
      </c>
      <c r="R2483" s="52">
        <v>0.17709000408649439</v>
      </c>
    </row>
    <row r="2484" spans="1:19">
      <c r="A2484" t="s">
        <v>28</v>
      </c>
      <c r="B2484" t="s">
        <v>412</v>
      </c>
      <c r="C2484" t="s">
        <v>440</v>
      </c>
      <c r="D2484" t="s">
        <v>330</v>
      </c>
      <c r="E2484" t="s">
        <v>117</v>
      </c>
      <c r="F2484" t="s">
        <v>118</v>
      </c>
      <c r="G2484">
        <v>5</v>
      </c>
      <c r="H2484" t="s">
        <v>340</v>
      </c>
      <c r="I2484" t="s">
        <v>737</v>
      </c>
      <c r="J2484" t="s">
        <v>16</v>
      </c>
      <c r="K2484">
        <v>16</v>
      </c>
      <c r="L2484" s="52">
        <v>0.10063000023365019</v>
      </c>
      <c r="N2484">
        <v>79</v>
      </c>
      <c r="O2484" s="52">
        <v>0.153999999165535</v>
      </c>
      <c r="Q2484">
        <v>2164</v>
      </c>
      <c r="R2484" s="52">
        <v>0.2029799968004227</v>
      </c>
    </row>
    <row r="2485" spans="1:19">
      <c r="A2485" t="s">
        <v>28</v>
      </c>
      <c r="B2485" t="s">
        <v>412</v>
      </c>
      <c r="C2485" t="s">
        <v>440</v>
      </c>
      <c r="D2485" t="s">
        <v>330</v>
      </c>
      <c r="E2485" t="s">
        <v>117</v>
      </c>
      <c r="F2485" t="s">
        <v>118</v>
      </c>
      <c r="G2485">
        <v>5</v>
      </c>
      <c r="H2485" t="s">
        <v>340</v>
      </c>
      <c r="I2485" t="s">
        <v>737</v>
      </c>
      <c r="J2485" t="s">
        <v>17</v>
      </c>
      <c r="K2485">
        <v>24</v>
      </c>
      <c r="L2485" s="52">
        <v>0.1509400010108948</v>
      </c>
      <c r="N2485">
        <v>81</v>
      </c>
      <c r="O2485" s="52">
        <v>0.15789000689983371</v>
      </c>
      <c r="Q2485">
        <v>2220</v>
      </c>
      <c r="R2485" s="52">
        <v>0.20824000239372251</v>
      </c>
    </row>
    <row r="2486" spans="1:19">
      <c r="A2486" t="s">
        <v>28</v>
      </c>
      <c r="B2486" t="s">
        <v>412</v>
      </c>
      <c r="C2486" t="s">
        <v>440</v>
      </c>
      <c r="D2486" t="s">
        <v>330</v>
      </c>
      <c r="E2486" t="s">
        <v>117</v>
      </c>
      <c r="F2486" t="s">
        <v>118</v>
      </c>
      <c r="G2486">
        <v>5</v>
      </c>
      <c r="H2486" t="s">
        <v>340</v>
      </c>
      <c r="I2486" t="s">
        <v>737</v>
      </c>
      <c r="J2486" t="s">
        <v>18</v>
      </c>
      <c r="K2486">
        <v>23</v>
      </c>
      <c r="L2486" s="52">
        <v>0.1446499973535538</v>
      </c>
      <c r="N2486">
        <v>97</v>
      </c>
      <c r="O2486" s="52">
        <v>0.18907999992370611</v>
      </c>
      <c r="Q2486">
        <v>2174</v>
      </c>
      <c r="R2486" s="52">
        <v>0.20392000675201419</v>
      </c>
    </row>
    <row r="2487" spans="1:19">
      <c r="A2487" t="s">
        <v>28</v>
      </c>
      <c r="B2487" t="s">
        <v>412</v>
      </c>
      <c r="C2487" t="s">
        <v>440</v>
      </c>
      <c r="D2487" t="s">
        <v>330</v>
      </c>
      <c r="E2487" t="s">
        <v>117</v>
      </c>
      <c r="F2487" s="1" t="s">
        <v>118</v>
      </c>
      <c r="G2487" s="1">
        <v>5</v>
      </c>
      <c r="H2487" s="1" t="s">
        <v>340</v>
      </c>
      <c r="I2487" t="s">
        <v>737</v>
      </c>
      <c r="J2487" t="s">
        <v>311</v>
      </c>
      <c r="K2487">
        <v>9</v>
      </c>
      <c r="L2487" s="52">
        <v>5.6600000709295273E-2</v>
      </c>
      <c r="N2487">
        <v>92</v>
      </c>
      <c r="O2487" s="52">
        <v>0.1793400049209595</v>
      </c>
      <c r="Q2487">
        <v>2215</v>
      </c>
      <c r="R2487" s="52">
        <v>0.20777000486850741</v>
      </c>
    </row>
    <row r="2488" spans="1:19">
      <c r="A2488" t="s">
        <v>28</v>
      </c>
      <c r="B2488" t="s">
        <v>412</v>
      </c>
      <c r="C2488" t="s">
        <v>440</v>
      </c>
      <c r="D2488" t="s">
        <v>330</v>
      </c>
      <c r="E2488" t="s">
        <v>117</v>
      </c>
      <c r="F2488" t="s">
        <v>118</v>
      </c>
      <c r="G2488">
        <v>5</v>
      </c>
      <c r="H2488" t="s">
        <v>340</v>
      </c>
      <c r="I2488" t="s">
        <v>312</v>
      </c>
      <c r="J2488" t="s">
        <v>313</v>
      </c>
      <c r="K2488">
        <v>87</v>
      </c>
      <c r="L2488" s="52">
        <v>0.54716998338699341</v>
      </c>
      <c r="M2488" s="52">
        <v>0.56129002571105957</v>
      </c>
      <c r="N2488">
        <v>278</v>
      </c>
      <c r="O2488" s="52">
        <v>0.54190999269485474</v>
      </c>
      <c r="P2488" s="52">
        <v>0.55822998285293579</v>
      </c>
      <c r="Q2488">
        <v>6420</v>
      </c>
      <c r="R2488" s="52">
        <v>0.60219001770019531</v>
      </c>
      <c r="S2488" s="52">
        <v>0.61465001106262207</v>
      </c>
    </row>
    <row r="2489" spans="1:19">
      <c r="A2489" t="s">
        <v>28</v>
      </c>
      <c r="B2489" t="s">
        <v>412</v>
      </c>
      <c r="C2489" t="s">
        <v>440</v>
      </c>
      <c r="D2489" t="s">
        <v>330</v>
      </c>
      <c r="E2489" t="s">
        <v>117</v>
      </c>
      <c r="F2489" t="s">
        <v>118</v>
      </c>
      <c r="G2489">
        <v>5</v>
      </c>
      <c r="H2489" t="s">
        <v>340</v>
      </c>
      <c r="I2489" t="s">
        <v>312</v>
      </c>
      <c r="J2489" t="s">
        <v>314</v>
      </c>
      <c r="K2489">
        <v>25</v>
      </c>
      <c r="L2489" s="52">
        <v>0.15723000466823581</v>
      </c>
      <c r="M2489" s="52">
        <v>0.1612900048494339</v>
      </c>
      <c r="N2489">
        <v>74</v>
      </c>
      <c r="O2489" s="52">
        <v>0.14425000548362729</v>
      </c>
      <c r="P2489" s="52">
        <v>0.14858999848365781</v>
      </c>
      <c r="Q2489">
        <v>1473</v>
      </c>
      <c r="R2489" s="52">
        <v>0.13817000389099121</v>
      </c>
      <c r="S2489" s="52">
        <v>0.14101999998092651</v>
      </c>
    </row>
    <row r="2490" spans="1:19">
      <c r="A2490" t="s">
        <v>28</v>
      </c>
      <c r="B2490" t="s">
        <v>412</v>
      </c>
      <c r="C2490" t="s">
        <v>440</v>
      </c>
      <c r="D2490" t="s">
        <v>330</v>
      </c>
      <c r="E2490" t="s">
        <v>117</v>
      </c>
      <c r="F2490" t="s">
        <v>118</v>
      </c>
      <c r="G2490">
        <v>5</v>
      </c>
      <c r="H2490" t="s">
        <v>340</v>
      </c>
      <c r="I2490" t="s">
        <v>312</v>
      </c>
      <c r="J2490" t="s">
        <v>315</v>
      </c>
      <c r="K2490">
        <v>22</v>
      </c>
      <c r="L2490" s="52">
        <v>0.1383599936962128</v>
      </c>
      <c r="M2490" s="52">
        <v>0.1419399976730347</v>
      </c>
      <c r="N2490">
        <v>78</v>
      </c>
      <c r="O2490" s="52">
        <v>0.15205000340938571</v>
      </c>
      <c r="P2490" s="52">
        <v>0.15662999451160431</v>
      </c>
      <c r="Q2490">
        <v>1374</v>
      </c>
      <c r="R2490" s="52">
        <v>0.12887999415397641</v>
      </c>
      <c r="S2490" s="52">
        <v>0.13154999911785131</v>
      </c>
    </row>
    <row r="2491" spans="1:19">
      <c r="A2491" t="s">
        <v>28</v>
      </c>
      <c r="B2491" t="s">
        <v>412</v>
      </c>
      <c r="C2491" t="s">
        <v>440</v>
      </c>
      <c r="D2491" t="s">
        <v>330</v>
      </c>
      <c r="E2491" t="s">
        <v>117</v>
      </c>
      <c r="F2491" t="s">
        <v>118</v>
      </c>
      <c r="G2491">
        <v>5</v>
      </c>
      <c r="H2491" t="s">
        <v>340</v>
      </c>
      <c r="I2491" t="s">
        <v>312</v>
      </c>
      <c r="J2491" t="s">
        <v>373</v>
      </c>
      <c r="K2491">
        <v>4</v>
      </c>
      <c r="L2491" s="52">
        <v>2.515999972820282E-2</v>
      </c>
      <c r="N2491">
        <v>15</v>
      </c>
      <c r="O2491" s="52">
        <v>2.9239999130368229E-2</v>
      </c>
      <c r="Q2491">
        <v>216</v>
      </c>
      <c r="R2491" s="52">
        <v>2.0260000601410869E-2</v>
      </c>
    </row>
    <row r="2492" spans="1:19">
      <c r="A2492" t="s">
        <v>28</v>
      </c>
      <c r="B2492" t="s">
        <v>412</v>
      </c>
      <c r="C2492" t="s">
        <v>440</v>
      </c>
      <c r="D2492" t="s">
        <v>330</v>
      </c>
      <c r="E2492" t="s">
        <v>117</v>
      </c>
      <c r="F2492" t="s">
        <v>118</v>
      </c>
      <c r="G2492">
        <v>5</v>
      </c>
      <c r="H2492" t="s">
        <v>340</v>
      </c>
      <c r="I2492" t="s">
        <v>312</v>
      </c>
      <c r="J2492" t="s">
        <v>316</v>
      </c>
      <c r="K2492">
        <v>21</v>
      </c>
      <c r="L2492" s="52">
        <v>0.132080003619194</v>
      </c>
      <c r="M2492" s="52">
        <v>0.13548000156879431</v>
      </c>
      <c r="N2492">
        <v>68</v>
      </c>
      <c r="O2492" s="52">
        <v>0.13255000114440921</v>
      </c>
      <c r="P2492" s="52">
        <v>0.1365499943494797</v>
      </c>
      <c r="Q2492">
        <v>1178</v>
      </c>
      <c r="R2492" s="52">
        <v>0.1105000004172325</v>
      </c>
      <c r="S2492" s="52">
        <v>0.1127799972891808</v>
      </c>
    </row>
    <row r="2493" spans="1:19">
      <c r="A2493" t="s">
        <v>28</v>
      </c>
      <c r="B2493" t="s">
        <v>412</v>
      </c>
      <c r="C2493" t="s">
        <v>440</v>
      </c>
      <c r="D2493" t="s">
        <v>330</v>
      </c>
      <c r="E2493" t="s">
        <v>119</v>
      </c>
      <c r="F2493" t="s">
        <v>120</v>
      </c>
      <c r="G2493">
        <v>14</v>
      </c>
      <c r="H2493" t="s">
        <v>397</v>
      </c>
      <c r="I2493" t="s">
        <v>326</v>
      </c>
      <c r="J2493" t="s">
        <v>289</v>
      </c>
      <c r="K2493">
        <v>2</v>
      </c>
      <c r="L2493" s="52">
        <v>1.8349999561905861E-2</v>
      </c>
      <c r="N2493">
        <v>7</v>
      </c>
      <c r="O2493" s="52">
        <v>1.1989999562501911E-2</v>
      </c>
      <c r="Q2493">
        <v>78</v>
      </c>
      <c r="R2493" s="52">
        <v>7.3199998587369919E-3</v>
      </c>
    </row>
    <row r="2494" spans="1:19">
      <c r="A2494" t="s">
        <v>28</v>
      </c>
      <c r="B2494" t="s">
        <v>412</v>
      </c>
      <c r="C2494" t="s">
        <v>440</v>
      </c>
      <c r="D2494" t="s">
        <v>330</v>
      </c>
      <c r="E2494" t="s">
        <v>119</v>
      </c>
      <c r="F2494" t="s">
        <v>120</v>
      </c>
      <c r="G2494">
        <v>14</v>
      </c>
      <c r="H2494" t="s">
        <v>397</v>
      </c>
      <c r="I2494" t="s">
        <v>326</v>
      </c>
      <c r="J2494" t="s">
        <v>290</v>
      </c>
      <c r="K2494">
        <v>7</v>
      </c>
      <c r="L2494" s="52">
        <v>6.4219996333122253E-2</v>
      </c>
      <c r="N2494">
        <v>32</v>
      </c>
      <c r="O2494" s="52">
        <v>5.479000136256218E-2</v>
      </c>
      <c r="Q2494">
        <v>542</v>
      </c>
      <c r="R2494" s="52">
        <v>5.0840001553297043E-2</v>
      </c>
    </row>
    <row r="2495" spans="1:19">
      <c r="A2495" t="s">
        <v>28</v>
      </c>
      <c r="B2495" t="s">
        <v>412</v>
      </c>
      <c r="C2495" t="s">
        <v>440</v>
      </c>
      <c r="D2495" t="s">
        <v>330</v>
      </c>
      <c r="E2495" t="s">
        <v>119</v>
      </c>
      <c r="F2495" t="s">
        <v>120</v>
      </c>
      <c r="G2495">
        <v>14</v>
      </c>
      <c r="H2495" t="s">
        <v>397</v>
      </c>
      <c r="I2495" t="s">
        <v>326</v>
      </c>
      <c r="J2495" t="s">
        <v>291</v>
      </c>
      <c r="K2495">
        <v>15</v>
      </c>
      <c r="L2495" s="52">
        <v>0.13761000335216519</v>
      </c>
      <c r="N2495">
        <v>102</v>
      </c>
      <c r="O2495" s="52">
        <v>0.17465999722480771</v>
      </c>
      <c r="Q2495">
        <v>1332</v>
      </c>
      <c r="R2495" s="52">
        <v>0.124940000474453</v>
      </c>
    </row>
    <row r="2496" spans="1:19">
      <c r="A2496" t="s">
        <v>28</v>
      </c>
      <c r="B2496" t="s">
        <v>412</v>
      </c>
      <c r="C2496" t="s">
        <v>440</v>
      </c>
      <c r="D2496" t="s">
        <v>330</v>
      </c>
      <c r="E2496" t="s">
        <v>119</v>
      </c>
      <c r="F2496" t="s">
        <v>120</v>
      </c>
      <c r="G2496">
        <v>14</v>
      </c>
      <c r="H2496" t="s">
        <v>397</v>
      </c>
      <c r="I2496" t="s">
        <v>326</v>
      </c>
      <c r="J2496" t="s">
        <v>292</v>
      </c>
      <c r="K2496">
        <v>18</v>
      </c>
      <c r="L2496" s="52">
        <v>0.1651400029659271</v>
      </c>
      <c r="N2496">
        <v>115</v>
      </c>
      <c r="O2496" s="52">
        <v>0.1969199925661087</v>
      </c>
      <c r="Q2496">
        <v>2022</v>
      </c>
      <c r="R2496" s="52">
        <v>0.18965999782085419</v>
      </c>
    </row>
    <row r="2497" spans="1:19">
      <c r="A2497" t="s">
        <v>28</v>
      </c>
      <c r="B2497" t="s">
        <v>412</v>
      </c>
      <c r="C2497" t="s">
        <v>440</v>
      </c>
      <c r="D2497" t="s">
        <v>330</v>
      </c>
      <c r="E2497" t="s">
        <v>119</v>
      </c>
      <c r="F2497" t="s">
        <v>120</v>
      </c>
      <c r="G2497">
        <v>14</v>
      </c>
      <c r="H2497" t="s">
        <v>397</v>
      </c>
      <c r="I2497" t="s">
        <v>326</v>
      </c>
      <c r="J2497" t="s">
        <v>293</v>
      </c>
      <c r="K2497">
        <v>24</v>
      </c>
      <c r="L2497" s="52">
        <v>0.22018000483512881</v>
      </c>
      <c r="N2497">
        <v>105</v>
      </c>
      <c r="O2497" s="52">
        <v>0.17979000508785251</v>
      </c>
      <c r="Q2497">
        <v>1958</v>
      </c>
      <c r="R2497" s="52">
        <v>0.18366000056266779</v>
      </c>
    </row>
    <row r="2498" spans="1:19">
      <c r="A2498" t="s">
        <v>28</v>
      </c>
      <c r="B2498" t="s">
        <v>412</v>
      </c>
      <c r="C2498" t="s">
        <v>440</v>
      </c>
      <c r="D2498" t="s">
        <v>330</v>
      </c>
      <c r="E2498" t="s">
        <v>119</v>
      </c>
      <c r="F2498" t="s">
        <v>120</v>
      </c>
      <c r="G2498">
        <v>14</v>
      </c>
      <c r="H2498" t="s">
        <v>397</v>
      </c>
      <c r="I2498" t="s">
        <v>326</v>
      </c>
      <c r="J2498" t="s">
        <v>294</v>
      </c>
      <c r="K2498">
        <v>21</v>
      </c>
      <c r="L2498" s="52">
        <v>0.19266000390052801</v>
      </c>
      <c r="N2498">
        <v>129</v>
      </c>
      <c r="O2498" s="52">
        <v>0.22089000046253199</v>
      </c>
      <c r="Q2498">
        <v>2528</v>
      </c>
      <c r="R2498" s="52">
        <v>0.2371300011873245</v>
      </c>
    </row>
    <row r="2499" spans="1:19">
      <c r="A2499" t="s">
        <v>28</v>
      </c>
      <c r="B2499" t="s">
        <v>412</v>
      </c>
      <c r="C2499" t="s">
        <v>440</v>
      </c>
      <c r="D2499" t="s">
        <v>330</v>
      </c>
      <c r="E2499" t="s">
        <v>119</v>
      </c>
      <c r="F2499" t="s">
        <v>120</v>
      </c>
      <c r="G2499">
        <v>14</v>
      </c>
      <c r="H2499" t="s">
        <v>397</v>
      </c>
      <c r="I2499" t="s">
        <v>326</v>
      </c>
      <c r="J2499" t="s">
        <v>295</v>
      </c>
      <c r="K2499">
        <v>22</v>
      </c>
      <c r="L2499" s="52">
        <v>0.2018299996852875</v>
      </c>
      <c r="N2499">
        <v>94</v>
      </c>
      <c r="O2499" s="52">
        <v>0.16096000373363489</v>
      </c>
      <c r="Q2499">
        <v>2201</v>
      </c>
      <c r="R2499" s="52">
        <v>0.20645000040531161</v>
      </c>
    </row>
    <row r="2500" spans="1:19">
      <c r="A2500" t="s">
        <v>28</v>
      </c>
      <c r="B2500" t="s">
        <v>412</v>
      </c>
      <c r="C2500" t="s">
        <v>440</v>
      </c>
      <c r="D2500" t="s">
        <v>330</v>
      </c>
      <c r="E2500" t="s">
        <v>119</v>
      </c>
      <c r="F2500" t="s">
        <v>120</v>
      </c>
      <c r="G2500">
        <v>14</v>
      </c>
      <c r="H2500" t="s">
        <v>397</v>
      </c>
      <c r="I2500" t="s">
        <v>359</v>
      </c>
      <c r="J2500" t="s">
        <v>14</v>
      </c>
      <c r="K2500">
        <v>73</v>
      </c>
      <c r="L2500" s="52">
        <v>0.66971999406814575</v>
      </c>
      <c r="M2500" s="52">
        <v>0.66971999406814575</v>
      </c>
      <c r="N2500">
        <v>431</v>
      </c>
      <c r="O2500" s="52">
        <v>0.7380099892616272</v>
      </c>
      <c r="P2500" s="52">
        <v>0.74181997776031494</v>
      </c>
      <c r="Q2500">
        <v>7648</v>
      </c>
      <c r="R2500" s="52">
        <v>0.71737998723983765</v>
      </c>
      <c r="S2500" s="52">
        <v>0.73221999406814575</v>
      </c>
    </row>
    <row r="2501" spans="1:19">
      <c r="A2501" t="s">
        <v>28</v>
      </c>
      <c r="B2501" t="s">
        <v>412</v>
      </c>
      <c r="C2501" t="s">
        <v>440</v>
      </c>
      <c r="D2501" t="s">
        <v>330</v>
      </c>
      <c r="E2501" t="s">
        <v>119</v>
      </c>
      <c r="F2501" t="s">
        <v>120</v>
      </c>
      <c r="G2501">
        <v>14</v>
      </c>
      <c r="H2501" t="s">
        <v>397</v>
      </c>
      <c r="I2501" t="s">
        <v>359</v>
      </c>
      <c r="J2501" t="s">
        <v>15</v>
      </c>
      <c r="K2501">
        <v>18</v>
      </c>
      <c r="L2501" s="52">
        <v>0.1651400029659271</v>
      </c>
      <c r="M2501" s="52">
        <v>0.1651400029659271</v>
      </c>
      <c r="N2501">
        <v>87</v>
      </c>
      <c r="O2501" s="52">
        <v>0.14896999299526209</v>
      </c>
      <c r="P2501" s="52">
        <v>0.149739995598793</v>
      </c>
      <c r="Q2501">
        <v>1582</v>
      </c>
      <c r="R2501" s="52">
        <v>0.14838999509811401</v>
      </c>
      <c r="S2501" s="52">
        <v>0.1514600068330765</v>
      </c>
    </row>
    <row r="2502" spans="1:19">
      <c r="A2502" t="s">
        <v>28</v>
      </c>
      <c r="B2502" t="s">
        <v>412</v>
      </c>
      <c r="C2502" t="s">
        <v>440</v>
      </c>
      <c r="D2502" t="s">
        <v>330</v>
      </c>
      <c r="E2502" t="s">
        <v>119</v>
      </c>
      <c r="F2502" t="s">
        <v>120</v>
      </c>
      <c r="G2502">
        <v>14</v>
      </c>
      <c r="H2502" t="s">
        <v>397</v>
      </c>
      <c r="I2502" t="s">
        <v>359</v>
      </c>
      <c r="J2502" t="s">
        <v>317</v>
      </c>
      <c r="K2502">
        <v>18</v>
      </c>
      <c r="L2502" s="52">
        <v>0.1651400029659271</v>
      </c>
      <c r="M2502" s="52">
        <v>0.1651400029659271</v>
      </c>
      <c r="N2502">
        <v>63</v>
      </c>
      <c r="O2502" s="52">
        <v>0.10787999629974369</v>
      </c>
      <c r="P2502" s="52">
        <v>0.1084299981594086</v>
      </c>
      <c r="Q2502">
        <v>1215</v>
      </c>
      <c r="R2502" s="52">
        <v>0.1139699965715408</v>
      </c>
      <c r="S2502" s="52">
        <v>0.1163199990987778</v>
      </c>
    </row>
    <row r="2503" spans="1:19">
      <c r="A2503" t="s">
        <v>28</v>
      </c>
      <c r="B2503" t="s">
        <v>412</v>
      </c>
      <c r="C2503" t="s">
        <v>440</v>
      </c>
      <c r="D2503" t="s">
        <v>330</v>
      </c>
      <c r="E2503" t="s">
        <v>119</v>
      </c>
      <c r="F2503" t="s">
        <v>120</v>
      </c>
      <c r="G2503">
        <v>14</v>
      </c>
      <c r="H2503" t="s">
        <v>397</v>
      </c>
      <c r="I2503" t="s">
        <v>359</v>
      </c>
      <c r="J2503" t="s">
        <v>270</v>
      </c>
      <c r="K2503">
        <v>0</v>
      </c>
      <c r="L2503" s="52">
        <v>0</v>
      </c>
      <c r="N2503">
        <v>3</v>
      </c>
      <c r="O2503" s="52">
        <v>5.1400000229477882E-3</v>
      </c>
      <c r="Q2503">
        <v>216</v>
      </c>
      <c r="R2503" s="52">
        <v>2.0260000601410869E-2</v>
      </c>
    </row>
    <row r="2504" spans="1:19">
      <c r="A2504" t="s">
        <v>28</v>
      </c>
      <c r="B2504" t="s">
        <v>412</v>
      </c>
      <c r="C2504" t="s">
        <v>440</v>
      </c>
      <c r="D2504" t="s">
        <v>330</v>
      </c>
      <c r="E2504" t="s">
        <v>119</v>
      </c>
      <c r="F2504" t="s">
        <v>120</v>
      </c>
      <c r="G2504">
        <v>14</v>
      </c>
      <c r="H2504" t="s">
        <v>397</v>
      </c>
      <c r="I2504" t="s">
        <v>325</v>
      </c>
      <c r="J2504" t="s">
        <v>302</v>
      </c>
      <c r="K2504">
        <v>40</v>
      </c>
      <c r="L2504" s="52">
        <v>0.3669700026512146</v>
      </c>
      <c r="N2504">
        <v>220</v>
      </c>
      <c r="O2504" s="52">
        <v>0.37670999765396118</v>
      </c>
      <c r="Q2504">
        <v>3494</v>
      </c>
      <c r="R2504" s="52">
        <v>0.32774001359939581</v>
      </c>
    </row>
    <row r="2505" spans="1:19">
      <c r="A2505" t="s">
        <v>28</v>
      </c>
      <c r="B2505" t="s">
        <v>412</v>
      </c>
      <c r="C2505" t="s">
        <v>440</v>
      </c>
      <c r="D2505" t="s">
        <v>330</v>
      </c>
      <c r="E2505" t="s">
        <v>119</v>
      </c>
      <c r="F2505" t="s">
        <v>120</v>
      </c>
      <c r="G2505">
        <v>14</v>
      </c>
      <c r="H2505" t="s">
        <v>397</v>
      </c>
      <c r="I2505" t="s">
        <v>325</v>
      </c>
      <c r="J2505" t="s">
        <v>303</v>
      </c>
      <c r="K2505">
        <v>37</v>
      </c>
      <c r="L2505" s="52">
        <v>0.33945000171661383</v>
      </c>
      <c r="N2505">
        <v>177</v>
      </c>
      <c r="O2505" s="52">
        <v>0.3030799925327301</v>
      </c>
      <c r="Q2505">
        <v>3387</v>
      </c>
      <c r="R2505" s="52">
        <v>0.31769999861717219</v>
      </c>
    </row>
    <row r="2506" spans="1:19">
      <c r="A2506" t="s">
        <v>28</v>
      </c>
      <c r="B2506" t="s">
        <v>412</v>
      </c>
      <c r="C2506" t="s">
        <v>440</v>
      </c>
      <c r="D2506" t="s">
        <v>330</v>
      </c>
      <c r="E2506" t="s">
        <v>119</v>
      </c>
      <c r="F2506" t="s">
        <v>120</v>
      </c>
      <c r="G2506">
        <v>14</v>
      </c>
      <c r="H2506" t="s">
        <v>397</v>
      </c>
      <c r="I2506" t="s">
        <v>325</v>
      </c>
      <c r="J2506" t="s">
        <v>304</v>
      </c>
      <c r="K2506">
        <v>32</v>
      </c>
      <c r="L2506" s="52">
        <v>0.29357999563217158</v>
      </c>
      <c r="N2506">
        <v>187</v>
      </c>
      <c r="O2506" s="52">
        <v>0.32021000981330872</v>
      </c>
      <c r="Q2506">
        <v>3780</v>
      </c>
      <c r="R2506" s="52">
        <v>0.35455998778343201</v>
      </c>
    </row>
    <row r="2507" spans="1:19">
      <c r="A2507" t="s">
        <v>28</v>
      </c>
      <c r="B2507" t="s">
        <v>412</v>
      </c>
      <c r="C2507" t="s">
        <v>440</v>
      </c>
      <c r="D2507" t="s">
        <v>330</v>
      </c>
      <c r="E2507" t="s">
        <v>119</v>
      </c>
      <c r="F2507" t="s">
        <v>120</v>
      </c>
      <c r="G2507">
        <v>14</v>
      </c>
      <c r="H2507" t="s">
        <v>397</v>
      </c>
      <c r="I2507" t="s">
        <v>349</v>
      </c>
      <c r="J2507" t="s">
        <v>350</v>
      </c>
      <c r="K2507">
        <v>12</v>
      </c>
      <c r="L2507" s="52">
        <v>0.11009000241756441</v>
      </c>
      <c r="M2507" s="52">
        <v>0.17910000681877139</v>
      </c>
      <c r="N2507">
        <v>37</v>
      </c>
      <c r="O2507" s="52">
        <v>6.3359998166561127E-2</v>
      </c>
      <c r="P2507" s="52">
        <v>9.3670003116130829E-2</v>
      </c>
      <c r="Q2507">
        <v>745</v>
      </c>
      <c r="R2507" s="52">
        <v>6.9880001246929169E-2</v>
      </c>
      <c r="S2507" s="52">
        <v>8.060000091791153E-2</v>
      </c>
    </row>
    <row r="2508" spans="1:19">
      <c r="A2508" t="s">
        <v>28</v>
      </c>
      <c r="B2508" t="s">
        <v>412</v>
      </c>
      <c r="C2508" t="s">
        <v>440</v>
      </c>
      <c r="D2508" t="s">
        <v>330</v>
      </c>
      <c r="E2508" t="s">
        <v>119</v>
      </c>
      <c r="F2508" s="1" t="s">
        <v>120</v>
      </c>
      <c r="G2508" s="1">
        <v>14</v>
      </c>
      <c r="H2508" s="1" t="s">
        <v>397</v>
      </c>
      <c r="I2508" t="s">
        <v>349</v>
      </c>
      <c r="J2508" t="s">
        <v>351</v>
      </c>
      <c r="K2508">
        <v>37</v>
      </c>
      <c r="L2508" s="52">
        <v>0.33945000171661383</v>
      </c>
      <c r="M2508" s="52">
        <v>0.55224001407623291</v>
      </c>
      <c r="N2508">
        <v>251</v>
      </c>
      <c r="O2508" s="52">
        <v>0.42978999018669128</v>
      </c>
      <c r="P2508" s="52">
        <v>0.63543999195098877</v>
      </c>
      <c r="Q2508">
        <v>5882</v>
      </c>
      <c r="R2508" s="52">
        <v>0.55172997713088989</v>
      </c>
      <c r="S2508" s="52">
        <v>0.63637000322341919</v>
      </c>
    </row>
    <row r="2509" spans="1:19">
      <c r="A2509" t="s">
        <v>28</v>
      </c>
      <c r="B2509" t="s">
        <v>412</v>
      </c>
      <c r="C2509" t="s">
        <v>440</v>
      </c>
      <c r="D2509" t="s">
        <v>330</v>
      </c>
      <c r="E2509" t="s">
        <v>119</v>
      </c>
      <c r="F2509" t="s">
        <v>120</v>
      </c>
      <c r="G2509">
        <v>14</v>
      </c>
      <c r="H2509" t="s">
        <v>397</v>
      </c>
      <c r="I2509" t="s">
        <v>349</v>
      </c>
      <c r="J2509" t="s">
        <v>352</v>
      </c>
      <c r="K2509">
        <v>2</v>
      </c>
      <c r="L2509" s="52">
        <v>1.8349999561905861E-2</v>
      </c>
      <c r="M2509" s="52">
        <v>2.9850000515580181E-2</v>
      </c>
      <c r="N2509">
        <v>2</v>
      </c>
      <c r="O2509" s="52">
        <v>3.4199999645352359E-3</v>
      </c>
      <c r="P2509" s="52">
        <v>5.0599998794496059E-3</v>
      </c>
      <c r="Q2509">
        <v>19</v>
      </c>
      <c r="R2509" s="52">
        <v>1.780000049620867E-3</v>
      </c>
      <c r="S2509" s="52">
        <v>2.0600000862032179E-3</v>
      </c>
    </row>
    <row r="2510" spans="1:19">
      <c r="A2510" t="s">
        <v>28</v>
      </c>
      <c r="B2510" t="s">
        <v>412</v>
      </c>
      <c r="C2510" t="s">
        <v>440</v>
      </c>
      <c r="D2510" t="s">
        <v>330</v>
      </c>
      <c r="E2510" t="s">
        <v>119</v>
      </c>
      <c r="F2510" t="s">
        <v>120</v>
      </c>
      <c r="G2510">
        <v>14</v>
      </c>
      <c r="H2510" t="s">
        <v>397</v>
      </c>
      <c r="I2510" t="s">
        <v>349</v>
      </c>
      <c r="J2510" t="s">
        <v>353</v>
      </c>
      <c r="K2510">
        <v>16</v>
      </c>
      <c r="L2510" s="52">
        <v>0.14678999781608579</v>
      </c>
      <c r="M2510" s="52">
        <v>0.23881000280380249</v>
      </c>
      <c r="N2510">
        <v>105</v>
      </c>
      <c r="O2510" s="52">
        <v>0.17979000508785251</v>
      </c>
      <c r="P2510" s="52">
        <v>0.26581999659538269</v>
      </c>
      <c r="Q2510">
        <v>2597</v>
      </c>
      <c r="R2510" s="52">
        <v>0.24359999597072601</v>
      </c>
      <c r="S2510" s="52">
        <v>0.2809700071811676</v>
      </c>
    </row>
    <row r="2511" spans="1:19">
      <c r="A2511" t="s">
        <v>28</v>
      </c>
      <c r="B2511" t="s">
        <v>412</v>
      </c>
      <c r="C2511" t="s">
        <v>440</v>
      </c>
      <c r="D2511" t="s">
        <v>330</v>
      </c>
      <c r="E2511" t="s">
        <v>119</v>
      </c>
      <c r="F2511" t="s">
        <v>120</v>
      </c>
      <c r="G2511">
        <v>14</v>
      </c>
      <c r="H2511" t="s">
        <v>397</v>
      </c>
      <c r="I2511" t="s">
        <v>349</v>
      </c>
      <c r="J2511" t="s">
        <v>355</v>
      </c>
      <c r="K2511">
        <v>42</v>
      </c>
      <c r="L2511" s="52">
        <v>0.38532000780105591</v>
      </c>
      <c r="N2511">
        <v>189</v>
      </c>
      <c r="O2511" s="52">
        <v>0.32363000512123108</v>
      </c>
      <c r="Q2511">
        <v>1418</v>
      </c>
      <c r="R2511" s="52">
        <v>0.13300999999046331</v>
      </c>
    </row>
    <row r="2512" spans="1:19">
      <c r="A2512" t="s">
        <v>28</v>
      </c>
      <c r="B2512" t="s">
        <v>412</v>
      </c>
      <c r="C2512" t="s">
        <v>440</v>
      </c>
      <c r="D2512" t="s">
        <v>330</v>
      </c>
      <c r="E2512" t="s">
        <v>119</v>
      </c>
      <c r="F2512" t="s">
        <v>120</v>
      </c>
      <c r="G2512">
        <v>14</v>
      </c>
      <c r="H2512" t="s">
        <v>397</v>
      </c>
      <c r="I2512" t="s">
        <v>734</v>
      </c>
      <c r="J2512" t="s">
        <v>299</v>
      </c>
      <c r="K2512">
        <v>33</v>
      </c>
      <c r="L2512" s="52">
        <v>0.30274999141693121</v>
      </c>
      <c r="M2512" s="52">
        <v>0.32352998852729797</v>
      </c>
      <c r="N2512">
        <v>85</v>
      </c>
      <c r="O2512" s="52">
        <v>0.14554999768733981</v>
      </c>
      <c r="P2512" s="52">
        <v>0.15178999304771421</v>
      </c>
      <c r="Q2512">
        <v>463</v>
      </c>
      <c r="R2512" s="52">
        <v>4.343000054359436E-2</v>
      </c>
      <c r="S2512" s="52">
        <v>4.6239998191595078E-2</v>
      </c>
    </row>
    <row r="2513" spans="1:19">
      <c r="A2513" t="s">
        <v>28</v>
      </c>
      <c r="B2513" t="s">
        <v>412</v>
      </c>
      <c r="C2513" t="s">
        <v>440</v>
      </c>
      <c r="D2513" t="s">
        <v>330</v>
      </c>
      <c r="E2513" t="s">
        <v>119</v>
      </c>
      <c r="F2513" t="s">
        <v>120</v>
      </c>
      <c r="G2513">
        <v>14</v>
      </c>
      <c r="H2513" t="s">
        <v>397</v>
      </c>
      <c r="I2513" t="s">
        <v>734</v>
      </c>
      <c r="J2513" t="s">
        <v>300</v>
      </c>
      <c r="K2513">
        <v>11</v>
      </c>
      <c r="L2513" s="52">
        <v>0.1009199991822243</v>
      </c>
      <c r="M2513" s="52">
        <v>0.10784000158309941</v>
      </c>
      <c r="N2513">
        <v>50</v>
      </c>
      <c r="O2513" s="52">
        <v>8.5620000958442688E-2</v>
      </c>
      <c r="P2513" s="52">
        <v>8.929000049829483E-2</v>
      </c>
      <c r="Q2513">
        <v>331</v>
      </c>
      <c r="R2513" s="52">
        <v>3.1050000339746479E-2</v>
      </c>
      <c r="S2513" s="52">
        <v>3.3059999346733093E-2</v>
      </c>
    </row>
    <row r="2514" spans="1:19">
      <c r="A2514" t="s">
        <v>28</v>
      </c>
      <c r="B2514" t="s">
        <v>412</v>
      </c>
      <c r="C2514" t="s">
        <v>440</v>
      </c>
      <c r="D2514" t="s">
        <v>330</v>
      </c>
      <c r="E2514" t="s">
        <v>119</v>
      </c>
      <c r="F2514" t="s">
        <v>120</v>
      </c>
      <c r="G2514">
        <v>14</v>
      </c>
      <c r="H2514" t="s">
        <v>397</v>
      </c>
      <c r="I2514" t="s">
        <v>734</v>
      </c>
      <c r="J2514" t="s">
        <v>269</v>
      </c>
      <c r="K2514">
        <v>2</v>
      </c>
      <c r="L2514" s="52">
        <v>1.8349999561905861E-2</v>
      </c>
      <c r="M2514" s="52">
        <v>1.9610000774264339E-2</v>
      </c>
      <c r="N2514">
        <v>11</v>
      </c>
      <c r="O2514" s="52">
        <v>1.8840000033378601E-2</v>
      </c>
      <c r="P2514" s="52">
        <v>1.9640000537037849E-2</v>
      </c>
      <c r="Q2514">
        <v>91</v>
      </c>
      <c r="R2514" s="52">
        <v>8.5399998351931572E-3</v>
      </c>
      <c r="S2514" s="52">
        <v>9.089999832212925E-3</v>
      </c>
    </row>
    <row r="2515" spans="1:19">
      <c r="A2515" t="s">
        <v>28</v>
      </c>
      <c r="B2515" t="s">
        <v>412</v>
      </c>
      <c r="C2515" t="s">
        <v>440</v>
      </c>
      <c r="D2515" t="s">
        <v>330</v>
      </c>
      <c r="E2515" t="s">
        <v>119</v>
      </c>
      <c r="F2515" t="s">
        <v>120</v>
      </c>
      <c r="G2515">
        <v>14</v>
      </c>
      <c r="H2515" t="s">
        <v>397</v>
      </c>
      <c r="I2515" t="s">
        <v>734</v>
      </c>
      <c r="J2515" t="s">
        <v>301</v>
      </c>
      <c r="K2515">
        <v>8</v>
      </c>
      <c r="L2515" s="52">
        <v>7.3389999568462372E-2</v>
      </c>
      <c r="M2515" s="52">
        <v>7.8429996967315674E-2</v>
      </c>
      <c r="N2515">
        <v>56</v>
      </c>
      <c r="O2515" s="52">
        <v>9.5890000462532043E-2</v>
      </c>
      <c r="P2515" s="52">
        <v>0.10000000149011611</v>
      </c>
      <c r="Q2515">
        <v>215</v>
      </c>
      <c r="R2515" s="52">
        <v>2.0169999450445179E-2</v>
      </c>
      <c r="S2515" s="52">
        <v>2.1469999104738239E-2</v>
      </c>
    </row>
    <row r="2516" spans="1:19">
      <c r="A2516" t="s">
        <v>28</v>
      </c>
      <c r="B2516" t="s">
        <v>412</v>
      </c>
      <c r="C2516" t="s">
        <v>440</v>
      </c>
      <c r="D2516" t="s">
        <v>330</v>
      </c>
      <c r="E2516" t="s">
        <v>119</v>
      </c>
      <c r="F2516" t="s">
        <v>120</v>
      </c>
      <c r="G2516">
        <v>14</v>
      </c>
      <c r="H2516" t="s">
        <v>397</v>
      </c>
      <c r="I2516" t="s">
        <v>734</v>
      </c>
      <c r="J2516" t="s">
        <v>270</v>
      </c>
      <c r="K2516">
        <v>7</v>
      </c>
      <c r="L2516" s="52">
        <v>6.4219996333122253E-2</v>
      </c>
      <c r="N2516">
        <v>24</v>
      </c>
      <c r="O2516" s="52">
        <v>4.1099999099969857E-2</v>
      </c>
      <c r="Q2516">
        <v>648</v>
      </c>
      <c r="R2516" s="52">
        <v>6.0779999941587448E-2</v>
      </c>
    </row>
    <row r="2517" spans="1:19">
      <c r="A2517" t="s">
        <v>28</v>
      </c>
      <c r="B2517" t="s">
        <v>412</v>
      </c>
      <c r="C2517" t="s">
        <v>440</v>
      </c>
      <c r="D2517" t="s">
        <v>330</v>
      </c>
      <c r="E2517" t="s">
        <v>119</v>
      </c>
      <c r="F2517" t="s">
        <v>120</v>
      </c>
      <c r="G2517">
        <v>14</v>
      </c>
      <c r="H2517" t="s">
        <v>397</v>
      </c>
      <c r="I2517" t="s">
        <v>734</v>
      </c>
      <c r="J2517" t="s">
        <v>268</v>
      </c>
      <c r="K2517">
        <v>48</v>
      </c>
      <c r="L2517" s="52">
        <v>0.44036999344825739</v>
      </c>
      <c r="M2517" s="52">
        <v>0.47058999538421631</v>
      </c>
      <c r="N2517">
        <v>358</v>
      </c>
      <c r="O2517" s="52">
        <v>0.6130099892616272</v>
      </c>
      <c r="P2517" s="52">
        <v>0.6392899751663208</v>
      </c>
      <c r="Q2517">
        <v>8913</v>
      </c>
      <c r="R2517" s="52">
        <v>0.83604001998901367</v>
      </c>
      <c r="S2517" s="52">
        <v>0.89013999700546265</v>
      </c>
    </row>
    <row r="2518" spans="1:19">
      <c r="A2518" t="s">
        <v>28</v>
      </c>
      <c r="B2518" t="s">
        <v>412</v>
      </c>
      <c r="C2518" t="s">
        <v>440</v>
      </c>
      <c r="D2518" t="s">
        <v>330</v>
      </c>
      <c r="E2518" t="s">
        <v>119</v>
      </c>
      <c r="F2518" t="s">
        <v>120</v>
      </c>
      <c r="G2518">
        <v>14</v>
      </c>
      <c r="H2518" t="s">
        <v>397</v>
      </c>
      <c r="I2518" t="s">
        <v>735</v>
      </c>
      <c r="J2518" t="s">
        <v>270</v>
      </c>
      <c r="K2518">
        <v>109</v>
      </c>
      <c r="L2518" s="52">
        <v>1</v>
      </c>
      <c r="N2518">
        <v>584</v>
      </c>
      <c r="O2518" s="52">
        <v>1</v>
      </c>
      <c r="Q2518">
        <v>10661</v>
      </c>
      <c r="R2518" s="52">
        <v>1</v>
      </c>
    </row>
    <row r="2519" spans="1:19">
      <c r="A2519" t="s">
        <v>28</v>
      </c>
      <c r="B2519" t="s">
        <v>412</v>
      </c>
      <c r="C2519" t="s">
        <v>440</v>
      </c>
      <c r="D2519" t="s">
        <v>330</v>
      </c>
      <c r="E2519" t="s">
        <v>119</v>
      </c>
      <c r="F2519" t="s">
        <v>120</v>
      </c>
      <c r="G2519">
        <v>14</v>
      </c>
      <c r="H2519" t="s">
        <v>397</v>
      </c>
      <c r="I2519" t="s">
        <v>319</v>
      </c>
      <c r="J2519" t="s">
        <v>324</v>
      </c>
      <c r="K2519">
        <v>42</v>
      </c>
      <c r="L2519" s="52">
        <v>0.38532000780105591</v>
      </c>
      <c r="N2519">
        <v>189</v>
      </c>
      <c r="O2519" s="52">
        <v>0.32363000512123108</v>
      </c>
      <c r="Q2519">
        <v>1418</v>
      </c>
      <c r="R2519" s="52">
        <v>0.13300999999046331</v>
      </c>
    </row>
    <row r="2520" spans="1:19">
      <c r="A2520" t="s">
        <v>28</v>
      </c>
      <c r="B2520" t="s">
        <v>412</v>
      </c>
      <c r="C2520" t="s">
        <v>440</v>
      </c>
      <c r="D2520" t="s">
        <v>330</v>
      </c>
      <c r="E2520" t="s">
        <v>119</v>
      </c>
      <c r="F2520" t="s">
        <v>120</v>
      </c>
      <c r="G2520">
        <v>14</v>
      </c>
      <c r="H2520" t="s">
        <v>397</v>
      </c>
      <c r="I2520" t="s">
        <v>319</v>
      </c>
      <c r="J2520" t="s">
        <v>320</v>
      </c>
      <c r="K2520">
        <v>2</v>
      </c>
      <c r="L2520" s="52">
        <v>1.8349999561905861E-2</v>
      </c>
      <c r="M2520" s="52">
        <v>2.9850000515580181E-2</v>
      </c>
      <c r="N2520">
        <v>2</v>
      </c>
      <c r="O2520" s="52">
        <v>3.4199999645352359E-3</v>
      </c>
      <c r="P2520" s="52">
        <v>5.0599998794496059E-3</v>
      </c>
      <c r="Q2520">
        <v>19</v>
      </c>
      <c r="R2520" s="52">
        <v>1.780000049620867E-3</v>
      </c>
      <c r="S2520" s="52">
        <v>2.0600000862032179E-3</v>
      </c>
    </row>
    <row r="2521" spans="1:19">
      <c r="A2521" t="s">
        <v>28</v>
      </c>
      <c r="B2521" t="s">
        <v>412</v>
      </c>
      <c r="C2521" t="s">
        <v>440</v>
      </c>
      <c r="D2521" t="s">
        <v>330</v>
      </c>
      <c r="E2521" t="s">
        <v>119</v>
      </c>
      <c r="F2521" t="s">
        <v>120</v>
      </c>
      <c r="G2521">
        <v>14</v>
      </c>
      <c r="H2521" t="s">
        <v>397</v>
      </c>
      <c r="I2521" t="s">
        <v>319</v>
      </c>
      <c r="J2521" t="s">
        <v>321</v>
      </c>
      <c r="K2521">
        <v>0</v>
      </c>
      <c r="L2521" s="52">
        <v>0</v>
      </c>
      <c r="M2521" s="52">
        <v>0</v>
      </c>
      <c r="N2521">
        <v>10</v>
      </c>
      <c r="O2521" s="52">
        <v>1.7119999974966049E-2</v>
      </c>
      <c r="P2521" s="52">
        <v>2.531999908387661E-2</v>
      </c>
      <c r="Q2521">
        <v>380</v>
      </c>
      <c r="R2521" s="52">
        <v>3.564000129699707E-2</v>
      </c>
      <c r="S2521" s="52">
        <v>4.1110001504421227E-2</v>
      </c>
    </row>
    <row r="2522" spans="1:19">
      <c r="A2522" t="s">
        <v>28</v>
      </c>
      <c r="B2522" t="s">
        <v>412</v>
      </c>
      <c r="C2522" t="s">
        <v>440</v>
      </c>
      <c r="D2522" t="s">
        <v>330</v>
      </c>
      <c r="E2522" t="s">
        <v>119</v>
      </c>
      <c r="F2522" t="s">
        <v>120</v>
      </c>
      <c r="G2522">
        <v>14</v>
      </c>
      <c r="H2522" t="s">
        <v>397</v>
      </c>
      <c r="I2522" t="s">
        <v>319</v>
      </c>
      <c r="J2522" t="s">
        <v>322</v>
      </c>
      <c r="K2522">
        <v>8</v>
      </c>
      <c r="L2522" s="52">
        <v>7.3389999568462372E-2</v>
      </c>
      <c r="M2522" s="52">
        <v>0.1194000020623207</v>
      </c>
      <c r="N2522">
        <v>63</v>
      </c>
      <c r="O2522" s="52">
        <v>0.10787999629974369</v>
      </c>
      <c r="P2522" s="52">
        <v>0.15949000418186191</v>
      </c>
      <c r="Q2522">
        <v>1643</v>
      </c>
      <c r="R2522" s="52">
        <v>0.15410999953746801</v>
      </c>
      <c r="S2522" s="52">
        <v>0.17776000499725339</v>
      </c>
    </row>
    <row r="2523" spans="1:19">
      <c r="A2523" t="s">
        <v>28</v>
      </c>
      <c r="B2523" t="s">
        <v>412</v>
      </c>
      <c r="C2523" t="s">
        <v>440</v>
      </c>
      <c r="D2523" t="s">
        <v>330</v>
      </c>
      <c r="E2523" t="s">
        <v>119</v>
      </c>
      <c r="F2523" t="s">
        <v>120</v>
      </c>
      <c r="G2523">
        <v>14</v>
      </c>
      <c r="H2523" t="s">
        <v>397</v>
      </c>
      <c r="I2523" t="s">
        <v>319</v>
      </c>
      <c r="J2523" t="s">
        <v>323</v>
      </c>
      <c r="K2523">
        <v>20</v>
      </c>
      <c r="L2523" s="52">
        <v>0.18348999321460721</v>
      </c>
      <c r="M2523" s="52">
        <v>0.29850998520851141</v>
      </c>
      <c r="N2523">
        <v>69</v>
      </c>
      <c r="O2523" s="52">
        <v>0.1181500032544136</v>
      </c>
      <c r="P2523" s="52">
        <v>0.17467999458312991</v>
      </c>
      <c r="Q2523">
        <v>1319</v>
      </c>
      <c r="R2523" s="52">
        <v>0.1237199977040291</v>
      </c>
      <c r="S2523" s="52">
        <v>0.14270000159740451</v>
      </c>
    </row>
    <row r="2524" spans="1:19">
      <c r="A2524" t="s">
        <v>28</v>
      </c>
      <c r="B2524" t="s">
        <v>412</v>
      </c>
      <c r="C2524" t="s">
        <v>440</v>
      </c>
      <c r="D2524" t="s">
        <v>330</v>
      </c>
      <c r="E2524" t="s">
        <v>119</v>
      </c>
      <c r="F2524" t="s">
        <v>120</v>
      </c>
      <c r="G2524">
        <v>14</v>
      </c>
      <c r="H2524" t="s">
        <v>397</v>
      </c>
      <c r="I2524" t="s">
        <v>319</v>
      </c>
      <c r="J2524" t="s">
        <v>354</v>
      </c>
      <c r="K2524">
        <v>37</v>
      </c>
      <c r="L2524" s="52">
        <v>0.33945000171661383</v>
      </c>
      <c r="M2524" s="52">
        <v>0.55224001407623291</v>
      </c>
      <c r="N2524">
        <v>251</v>
      </c>
      <c r="O2524" s="52">
        <v>0.42978999018669128</v>
      </c>
      <c r="P2524" s="52">
        <v>0.63543999195098877</v>
      </c>
      <c r="Q2524">
        <v>5882</v>
      </c>
      <c r="R2524" s="52">
        <v>0.55172997713088989</v>
      </c>
      <c r="S2524" s="52">
        <v>0.63637000322341919</v>
      </c>
    </row>
    <row r="2525" spans="1:19">
      <c r="A2525" t="s">
        <v>28</v>
      </c>
      <c r="B2525" t="s">
        <v>412</v>
      </c>
      <c r="C2525" t="s">
        <v>440</v>
      </c>
      <c r="D2525" t="s">
        <v>330</v>
      </c>
      <c r="E2525" t="s">
        <v>119</v>
      </c>
      <c r="F2525" t="s">
        <v>120</v>
      </c>
      <c r="G2525">
        <v>14</v>
      </c>
      <c r="H2525" t="s">
        <v>397</v>
      </c>
      <c r="I2525" t="s">
        <v>360</v>
      </c>
      <c r="J2525" t="s">
        <v>361</v>
      </c>
      <c r="K2525">
        <v>43</v>
      </c>
      <c r="L2525" s="52">
        <v>0.39449998736381531</v>
      </c>
      <c r="N2525">
        <v>189</v>
      </c>
      <c r="O2525" s="52">
        <v>0.32363000512123108</v>
      </c>
      <c r="Q2525">
        <v>1418</v>
      </c>
      <c r="R2525" s="52">
        <v>0.13300999999046331</v>
      </c>
    </row>
    <row r="2526" spans="1:19">
      <c r="A2526" t="s">
        <v>28</v>
      </c>
      <c r="B2526" t="s">
        <v>412</v>
      </c>
      <c r="C2526" t="s">
        <v>440</v>
      </c>
      <c r="D2526" t="s">
        <v>330</v>
      </c>
      <c r="E2526" t="s">
        <v>119</v>
      </c>
      <c r="F2526" t="s">
        <v>120</v>
      </c>
      <c r="G2526">
        <v>14</v>
      </c>
      <c r="H2526" t="s">
        <v>397</v>
      </c>
      <c r="I2526" t="s">
        <v>360</v>
      </c>
      <c r="J2526" t="s">
        <v>362</v>
      </c>
      <c r="K2526">
        <v>29</v>
      </c>
      <c r="L2526" s="52">
        <v>0.2660599946975708</v>
      </c>
      <c r="M2526" s="52">
        <v>0.43939000368118292</v>
      </c>
      <c r="N2526">
        <v>145</v>
      </c>
      <c r="O2526" s="52">
        <v>0.24829000234603879</v>
      </c>
      <c r="P2526" s="52">
        <v>0.36708998680114752</v>
      </c>
      <c r="Q2526">
        <v>3361</v>
      </c>
      <c r="R2526" s="52">
        <v>0.31525999307632452</v>
      </c>
      <c r="S2526" s="52">
        <v>0.36362999677658081</v>
      </c>
    </row>
    <row r="2527" spans="1:19">
      <c r="A2527" t="s">
        <v>28</v>
      </c>
      <c r="B2527" t="s">
        <v>412</v>
      </c>
      <c r="C2527" t="s">
        <v>440</v>
      </c>
      <c r="D2527" t="s">
        <v>330</v>
      </c>
      <c r="E2527" t="s">
        <v>119</v>
      </c>
      <c r="F2527" t="s">
        <v>120</v>
      </c>
      <c r="G2527">
        <v>14</v>
      </c>
      <c r="H2527" t="s">
        <v>397</v>
      </c>
      <c r="I2527" t="s">
        <v>360</v>
      </c>
      <c r="J2527" t="s">
        <v>354</v>
      </c>
      <c r="K2527">
        <v>37</v>
      </c>
      <c r="L2527" s="52">
        <v>0.33945000171661383</v>
      </c>
      <c r="M2527" s="52">
        <v>0.56060999631881714</v>
      </c>
      <c r="N2527">
        <v>250</v>
      </c>
      <c r="O2527" s="52">
        <v>0.4280799925327301</v>
      </c>
      <c r="P2527" s="52">
        <v>0.63291001319885254</v>
      </c>
      <c r="Q2527">
        <v>5882</v>
      </c>
      <c r="R2527" s="52">
        <v>0.55172997713088989</v>
      </c>
      <c r="S2527" s="52">
        <v>0.63637000322341919</v>
      </c>
    </row>
    <row r="2528" spans="1:19">
      <c r="A2528" t="s">
        <v>28</v>
      </c>
      <c r="B2528" t="s">
        <v>412</v>
      </c>
      <c r="C2528" t="s">
        <v>440</v>
      </c>
      <c r="D2528" t="s">
        <v>330</v>
      </c>
      <c r="E2528" t="s">
        <v>119</v>
      </c>
      <c r="F2528" t="s">
        <v>120</v>
      </c>
      <c r="G2528">
        <v>14</v>
      </c>
      <c r="H2528" t="s">
        <v>397</v>
      </c>
      <c r="I2528" t="s">
        <v>736</v>
      </c>
      <c r="J2528" t="s">
        <v>363</v>
      </c>
      <c r="K2528">
        <v>36</v>
      </c>
      <c r="L2528" s="52">
        <v>0.33028000593185419</v>
      </c>
      <c r="N2528">
        <v>254</v>
      </c>
      <c r="O2528" s="52">
        <v>0.43492999672889709</v>
      </c>
      <c r="Q2528">
        <v>4131</v>
      </c>
      <c r="R2528" s="52">
        <v>0.38749000430107122</v>
      </c>
    </row>
    <row r="2529" spans="1:19">
      <c r="A2529" t="s">
        <v>28</v>
      </c>
      <c r="B2529" t="s">
        <v>412</v>
      </c>
      <c r="C2529" t="s">
        <v>440</v>
      </c>
      <c r="D2529" t="s">
        <v>330</v>
      </c>
      <c r="E2529" t="s">
        <v>119</v>
      </c>
      <c r="F2529" t="s">
        <v>120</v>
      </c>
      <c r="G2529">
        <v>14</v>
      </c>
      <c r="H2529" t="s">
        <v>397</v>
      </c>
      <c r="I2529" t="s">
        <v>736</v>
      </c>
      <c r="J2529" t="s">
        <v>364</v>
      </c>
      <c r="K2529">
        <v>46</v>
      </c>
      <c r="L2529" s="52">
        <v>0.42201998829841608</v>
      </c>
      <c r="M2529" s="52">
        <v>0.63014000654220581</v>
      </c>
      <c r="N2529">
        <v>207</v>
      </c>
      <c r="O2529" s="52">
        <v>0.35444998741149902</v>
      </c>
      <c r="P2529" s="52">
        <v>0.62726998329162598</v>
      </c>
      <c r="Q2529">
        <v>4189</v>
      </c>
      <c r="R2529" s="52">
        <v>0.39293000102043152</v>
      </c>
      <c r="S2529" s="52">
        <v>0.64149999618530273</v>
      </c>
    </row>
    <row r="2530" spans="1:19">
      <c r="A2530" t="s">
        <v>28</v>
      </c>
      <c r="B2530" t="s">
        <v>412</v>
      </c>
      <c r="C2530" t="s">
        <v>440</v>
      </c>
      <c r="D2530" t="s">
        <v>330</v>
      </c>
      <c r="E2530" t="s">
        <v>119</v>
      </c>
      <c r="F2530" t="s">
        <v>120</v>
      </c>
      <c r="G2530">
        <v>14</v>
      </c>
      <c r="H2530" t="s">
        <v>397</v>
      </c>
      <c r="I2530" t="s">
        <v>736</v>
      </c>
      <c r="J2530" t="s">
        <v>365</v>
      </c>
      <c r="K2530">
        <v>14</v>
      </c>
      <c r="L2530" s="52">
        <v>0.12843999266624451</v>
      </c>
      <c r="M2530" s="52">
        <v>0.19178000092506409</v>
      </c>
      <c r="N2530">
        <v>81</v>
      </c>
      <c r="O2530" s="52">
        <v>0.13869999349117279</v>
      </c>
      <c r="P2530" s="52">
        <v>0.24545000493526459</v>
      </c>
      <c r="Q2530">
        <v>1316</v>
      </c>
      <c r="R2530" s="52">
        <v>0.1234399974346161</v>
      </c>
      <c r="S2530" s="52">
        <v>0.20152999460697171</v>
      </c>
    </row>
    <row r="2531" spans="1:19">
      <c r="A2531" t="s">
        <v>28</v>
      </c>
      <c r="B2531" t="s">
        <v>412</v>
      </c>
      <c r="C2531" t="s">
        <v>440</v>
      </c>
      <c r="D2531" t="s">
        <v>330</v>
      </c>
      <c r="E2531" t="s">
        <v>119</v>
      </c>
      <c r="F2531" t="s">
        <v>120</v>
      </c>
      <c r="G2531">
        <v>14</v>
      </c>
      <c r="H2531" t="s">
        <v>397</v>
      </c>
      <c r="I2531" t="s">
        <v>736</v>
      </c>
      <c r="J2531" t="s">
        <v>366</v>
      </c>
      <c r="K2531">
        <v>9</v>
      </c>
      <c r="L2531" s="52">
        <v>8.2570001482963562E-2</v>
      </c>
      <c r="M2531" s="52">
        <v>0.1232900023460388</v>
      </c>
      <c r="N2531">
        <v>29</v>
      </c>
      <c r="O2531" s="52">
        <v>4.9660000950098038E-2</v>
      </c>
      <c r="P2531" s="52">
        <v>8.7880000472068787E-2</v>
      </c>
      <c r="Q2531">
        <v>566</v>
      </c>
      <c r="R2531" s="52">
        <v>5.3089998662471771E-2</v>
      </c>
      <c r="S2531" s="52">
        <v>8.6680002510547638E-2</v>
      </c>
    </row>
    <row r="2532" spans="1:19">
      <c r="A2532" t="s">
        <v>28</v>
      </c>
      <c r="B2532" t="s">
        <v>412</v>
      </c>
      <c r="C2532" t="s">
        <v>440</v>
      </c>
      <c r="D2532" t="s">
        <v>330</v>
      </c>
      <c r="E2532" t="s">
        <v>119</v>
      </c>
      <c r="F2532" t="s">
        <v>120</v>
      </c>
      <c r="G2532">
        <v>14</v>
      </c>
      <c r="H2532" t="s">
        <v>397</v>
      </c>
      <c r="I2532" t="s">
        <v>736</v>
      </c>
      <c r="J2532" t="s">
        <v>367</v>
      </c>
      <c r="K2532">
        <v>2</v>
      </c>
      <c r="L2532" s="52">
        <v>1.8349999561905861E-2</v>
      </c>
      <c r="M2532" s="52">
        <v>2.7400000020861629E-2</v>
      </c>
      <c r="N2532">
        <v>11</v>
      </c>
      <c r="O2532" s="52">
        <v>1.8840000033378601E-2</v>
      </c>
      <c r="P2532" s="52">
        <v>3.3330000936985023E-2</v>
      </c>
      <c r="Q2532">
        <v>367</v>
      </c>
      <c r="R2532" s="52">
        <v>3.4419998526573181E-2</v>
      </c>
      <c r="S2532" s="52">
        <v>5.6200001388788223E-2</v>
      </c>
    </row>
    <row r="2533" spans="1:19">
      <c r="A2533" t="s">
        <v>28</v>
      </c>
      <c r="B2533" t="s">
        <v>412</v>
      </c>
      <c r="C2533" t="s">
        <v>440</v>
      </c>
      <c r="D2533" t="s">
        <v>330</v>
      </c>
      <c r="E2533" t="s">
        <v>119</v>
      </c>
      <c r="F2533" t="s">
        <v>120</v>
      </c>
      <c r="G2533">
        <v>14</v>
      </c>
      <c r="H2533" t="s">
        <v>397</v>
      </c>
      <c r="I2533" t="s">
        <v>736</v>
      </c>
      <c r="J2533" t="s">
        <v>368</v>
      </c>
      <c r="K2533">
        <v>2</v>
      </c>
      <c r="L2533" s="52">
        <v>1.8349999561905861E-2</v>
      </c>
      <c r="M2533" s="52">
        <v>2.7400000020861629E-2</v>
      </c>
      <c r="N2533">
        <v>2</v>
      </c>
      <c r="O2533" s="52">
        <v>3.4199999645352359E-3</v>
      </c>
      <c r="P2533" s="52">
        <v>6.0600000433623791E-3</v>
      </c>
      <c r="Q2533">
        <v>92</v>
      </c>
      <c r="R2533" s="52">
        <v>8.6300000548362732E-3</v>
      </c>
      <c r="S2533" s="52">
        <v>1.4089999720454219E-2</v>
      </c>
    </row>
    <row r="2534" spans="1:19">
      <c r="A2534" t="s">
        <v>28</v>
      </c>
      <c r="B2534" t="s">
        <v>412</v>
      </c>
      <c r="C2534" t="s">
        <v>440</v>
      </c>
      <c r="D2534" t="s">
        <v>330</v>
      </c>
      <c r="E2534" t="s">
        <v>119</v>
      </c>
      <c r="F2534" t="s">
        <v>120</v>
      </c>
      <c r="G2534">
        <v>14</v>
      </c>
      <c r="H2534" t="s">
        <v>397</v>
      </c>
      <c r="I2534" t="s">
        <v>307</v>
      </c>
      <c r="J2534" t="s">
        <v>329</v>
      </c>
      <c r="K2534">
        <v>107</v>
      </c>
      <c r="L2534" s="52">
        <v>0.98164999485015869</v>
      </c>
      <c r="N2534">
        <v>578</v>
      </c>
      <c r="O2534" s="52">
        <v>0.98973000049591064</v>
      </c>
      <c r="Q2534">
        <v>10555</v>
      </c>
      <c r="R2534" s="52">
        <v>0.99005997180938721</v>
      </c>
    </row>
    <row r="2535" spans="1:19">
      <c r="A2535" t="s">
        <v>28</v>
      </c>
      <c r="B2535" t="s">
        <v>412</v>
      </c>
      <c r="C2535" t="s">
        <v>440</v>
      </c>
      <c r="D2535" t="s">
        <v>330</v>
      </c>
      <c r="E2535" t="s">
        <v>119</v>
      </c>
      <c r="F2535" t="s">
        <v>120</v>
      </c>
      <c r="G2535">
        <v>14</v>
      </c>
      <c r="H2535" t="s">
        <v>397</v>
      </c>
      <c r="I2535" t="s">
        <v>307</v>
      </c>
      <c r="J2535" t="s">
        <v>309</v>
      </c>
      <c r="K2535">
        <v>2</v>
      </c>
      <c r="L2535" s="52">
        <v>1.8349999561905861E-2</v>
      </c>
      <c r="N2535">
        <v>6</v>
      </c>
      <c r="O2535" s="52">
        <v>1.027000043541193E-2</v>
      </c>
      <c r="Q2535">
        <v>106</v>
      </c>
      <c r="R2535" s="52">
        <v>9.9400002509355545E-3</v>
      </c>
    </row>
    <row r="2536" spans="1:19">
      <c r="A2536" t="s">
        <v>28</v>
      </c>
      <c r="B2536" t="s">
        <v>412</v>
      </c>
      <c r="C2536" t="s">
        <v>440</v>
      </c>
      <c r="D2536" t="s">
        <v>330</v>
      </c>
      <c r="E2536" t="s">
        <v>119</v>
      </c>
      <c r="F2536" t="s">
        <v>120</v>
      </c>
      <c r="G2536">
        <v>14</v>
      </c>
      <c r="H2536" t="s">
        <v>397</v>
      </c>
      <c r="I2536" t="s">
        <v>737</v>
      </c>
      <c r="J2536" t="s">
        <v>310</v>
      </c>
      <c r="K2536">
        <v>13</v>
      </c>
      <c r="L2536" s="52">
        <v>0.119269996881485</v>
      </c>
      <c r="N2536">
        <v>60</v>
      </c>
      <c r="O2536" s="52">
        <v>0.1027399972081184</v>
      </c>
      <c r="Q2536">
        <v>1888</v>
      </c>
      <c r="R2536" s="52">
        <v>0.17709000408649439</v>
      </c>
    </row>
    <row r="2537" spans="1:19">
      <c r="A2537" t="s">
        <v>28</v>
      </c>
      <c r="B2537" t="s">
        <v>412</v>
      </c>
      <c r="C2537" t="s">
        <v>440</v>
      </c>
      <c r="D2537" t="s">
        <v>330</v>
      </c>
      <c r="E2537" t="s">
        <v>119</v>
      </c>
      <c r="F2537" t="s">
        <v>120</v>
      </c>
      <c r="G2537">
        <v>14</v>
      </c>
      <c r="H2537" t="s">
        <v>397</v>
      </c>
      <c r="I2537" t="s">
        <v>737</v>
      </c>
      <c r="J2537" t="s">
        <v>16</v>
      </c>
      <c r="K2537">
        <v>24</v>
      </c>
      <c r="L2537" s="52">
        <v>0.22018000483512881</v>
      </c>
      <c r="N2537">
        <v>133</v>
      </c>
      <c r="O2537" s="52">
        <v>0.22774000465869901</v>
      </c>
      <c r="Q2537">
        <v>2164</v>
      </c>
      <c r="R2537" s="52">
        <v>0.2029799968004227</v>
      </c>
    </row>
    <row r="2538" spans="1:19">
      <c r="A2538" t="s">
        <v>28</v>
      </c>
      <c r="B2538" t="s">
        <v>412</v>
      </c>
      <c r="C2538" t="s">
        <v>440</v>
      </c>
      <c r="D2538" t="s">
        <v>330</v>
      </c>
      <c r="E2538" t="s">
        <v>119</v>
      </c>
      <c r="F2538" t="s">
        <v>120</v>
      </c>
      <c r="G2538">
        <v>14</v>
      </c>
      <c r="H2538" t="s">
        <v>397</v>
      </c>
      <c r="I2538" t="s">
        <v>737</v>
      </c>
      <c r="J2538" t="s">
        <v>17</v>
      </c>
      <c r="K2538">
        <v>40</v>
      </c>
      <c r="L2538" s="52">
        <v>0.3669700026512146</v>
      </c>
      <c r="N2538">
        <v>152</v>
      </c>
      <c r="O2538" s="52">
        <v>0.26026999950408941</v>
      </c>
      <c r="Q2538">
        <v>2220</v>
      </c>
      <c r="R2538" s="52">
        <v>0.20824000239372251</v>
      </c>
    </row>
    <row r="2539" spans="1:19">
      <c r="A2539" t="s">
        <v>28</v>
      </c>
      <c r="B2539" t="s">
        <v>412</v>
      </c>
      <c r="C2539" t="s">
        <v>440</v>
      </c>
      <c r="D2539" t="s">
        <v>330</v>
      </c>
      <c r="E2539" t="s">
        <v>119</v>
      </c>
      <c r="F2539" t="s">
        <v>120</v>
      </c>
      <c r="G2539">
        <v>14</v>
      </c>
      <c r="H2539" t="s">
        <v>397</v>
      </c>
      <c r="I2539" t="s">
        <v>737</v>
      </c>
      <c r="J2539" t="s">
        <v>18</v>
      </c>
      <c r="K2539">
        <v>26</v>
      </c>
      <c r="L2539" s="52">
        <v>0.2385299950838089</v>
      </c>
      <c r="N2539">
        <v>123</v>
      </c>
      <c r="O2539" s="52">
        <v>0.21062000095844269</v>
      </c>
      <c r="Q2539">
        <v>2174</v>
      </c>
      <c r="R2539" s="52">
        <v>0.20392000675201419</v>
      </c>
    </row>
    <row r="2540" spans="1:19">
      <c r="A2540" t="s">
        <v>28</v>
      </c>
      <c r="B2540" t="s">
        <v>412</v>
      </c>
      <c r="C2540" t="s">
        <v>440</v>
      </c>
      <c r="D2540" t="s">
        <v>330</v>
      </c>
      <c r="E2540" t="s">
        <v>119</v>
      </c>
      <c r="F2540" t="s">
        <v>120</v>
      </c>
      <c r="G2540">
        <v>14</v>
      </c>
      <c r="H2540" t="s">
        <v>397</v>
      </c>
      <c r="I2540" t="s">
        <v>737</v>
      </c>
      <c r="J2540" t="s">
        <v>311</v>
      </c>
      <c r="K2540">
        <v>6</v>
      </c>
      <c r="L2540" s="52">
        <v>5.5050000548362732E-2</v>
      </c>
      <c r="N2540">
        <v>116</v>
      </c>
      <c r="O2540" s="52">
        <v>0.19863000512123111</v>
      </c>
      <c r="Q2540">
        <v>2215</v>
      </c>
      <c r="R2540" s="52">
        <v>0.20777000486850741</v>
      </c>
    </row>
    <row r="2541" spans="1:19">
      <c r="A2541" t="s">
        <v>28</v>
      </c>
      <c r="B2541" t="s">
        <v>412</v>
      </c>
      <c r="C2541" t="s">
        <v>440</v>
      </c>
      <c r="D2541" t="s">
        <v>330</v>
      </c>
      <c r="E2541" t="s">
        <v>119</v>
      </c>
      <c r="F2541" t="s">
        <v>120</v>
      </c>
      <c r="G2541">
        <v>14</v>
      </c>
      <c r="H2541" t="s">
        <v>397</v>
      </c>
      <c r="I2541" t="s">
        <v>312</v>
      </c>
      <c r="J2541" t="s">
        <v>313</v>
      </c>
      <c r="K2541">
        <v>57</v>
      </c>
      <c r="L2541" s="52">
        <v>0.52293998003005981</v>
      </c>
      <c r="M2541" s="52">
        <v>0.52293998003005981</v>
      </c>
      <c r="N2541">
        <v>353</v>
      </c>
      <c r="O2541" s="52">
        <v>0.60444998741149902</v>
      </c>
      <c r="P2541" s="52">
        <v>0.60756999254226685</v>
      </c>
      <c r="Q2541">
        <v>6420</v>
      </c>
      <c r="R2541" s="52">
        <v>0.60219001770019531</v>
      </c>
      <c r="S2541" s="52">
        <v>0.61465001106262207</v>
      </c>
    </row>
    <row r="2542" spans="1:19">
      <c r="A2542" t="s">
        <v>28</v>
      </c>
      <c r="B2542" t="s">
        <v>412</v>
      </c>
      <c r="C2542" t="s">
        <v>440</v>
      </c>
      <c r="D2542" t="s">
        <v>330</v>
      </c>
      <c r="E2542" t="s">
        <v>119</v>
      </c>
      <c r="F2542" t="s">
        <v>120</v>
      </c>
      <c r="G2542">
        <v>14</v>
      </c>
      <c r="H2542" t="s">
        <v>397</v>
      </c>
      <c r="I2542" t="s">
        <v>312</v>
      </c>
      <c r="J2542" t="s">
        <v>314</v>
      </c>
      <c r="K2542">
        <v>24</v>
      </c>
      <c r="L2542" s="52">
        <v>0.22018000483512881</v>
      </c>
      <c r="M2542" s="52">
        <v>0.22018000483512881</v>
      </c>
      <c r="N2542">
        <v>99</v>
      </c>
      <c r="O2542" s="52">
        <v>0.16952000558376309</v>
      </c>
      <c r="P2542" s="52">
        <v>0.1703999936580658</v>
      </c>
      <c r="Q2542">
        <v>1473</v>
      </c>
      <c r="R2542" s="52">
        <v>0.13817000389099121</v>
      </c>
      <c r="S2542" s="52">
        <v>0.14101999998092651</v>
      </c>
    </row>
    <row r="2543" spans="1:19">
      <c r="A2543" t="s">
        <v>28</v>
      </c>
      <c r="B2543" t="s">
        <v>412</v>
      </c>
      <c r="C2543" t="s">
        <v>440</v>
      </c>
      <c r="D2543" t="s">
        <v>330</v>
      </c>
      <c r="E2543" t="s">
        <v>119</v>
      </c>
      <c r="F2543" t="s">
        <v>120</v>
      </c>
      <c r="G2543">
        <v>14</v>
      </c>
      <c r="H2543" t="s">
        <v>397</v>
      </c>
      <c r="I2543" t="s">
        <v>312</v>
      </c>
      <c r="J2543" t="s">
        <v>315</v>
      </c>
      <c r="K2543">
        <v>12</v>
      </c>
      <c r="L2543" s="52">
        <v>0.11009000241756441</v>
      </c>
      <c r="M2543" s="52">
        <v>0.11009000241756441</v>
      </c>
      <c r="N2543">
        <v>68</v>
      </c>
      <c r="O2543" s="52">
        <v>0.1164399981498718</v>
      </c>
      <c r="P2543" s="52">
        <v>0.1170400008559227</v>
      </c>
      <c r="Q2543">
        <v>1374</v>
      </c>
      <c r="R2543" s="52">
        <v>0.12887999415397641</v>
      </c>
      <c r="S2543" s="52">
        <v>0.13154999911785131</v>
      </c>
    </row>
    <row r="2544" spans="1:19">
      <c r="A2544" t="s">
        <v>28</v>
      </c>
      <c r="B2544" t="s">
        <v>412</v>
      </c>
      <c r="C2544" t="s">
        <v>440</v>
      </c>
      <c r="D2544" t="s">
        <v>330</v>
      </c>
      <c r="E2544" t="s">
        <v>119</v>
      </c>
      <c r="F2544" t="s">
        <v>120</v>
      </c>
      <c r="G2544">
        <v>14</v>
      </c>
      <c r="H2544" t="s">
        <v>397</v>
      </c>
      <c r="I2544" t="s">
        <v>312</v>
      </c>
      <c r="J2544" t="s">
        <v>373</v>
      </c>
      <c r="K2544">
        <v>0</v>
      </c>
      <c r="L2544" s="52">
        <v>0</v>
      </c>
      <c r="N2544">
        <v>3</v>
      </c>
      <c r="O2544" s="52">
        <v>5.1400000229477882E-3</v>
      </c>
      <c r="Q2544">
        <v>216</v>
      </c>
      <c r="R2544" s="52">
        <v>2.0260000601410869E-2</v>
      </c>
    </row>
    <row r="2545" spans="1:19">
      <c r="A2545" t="s">
        <v>28</v>
      </c>
      <c r="B2545" t="s">
        <v>412</v>
      </c>
      <c r="C2545" t="s">
        <v>440</v>
      </c>
      <c r="D2545" t="s">
        <v>330</v>
      </c>
      <c r="E2545" t="s">
        <v>119</v>
      </c>
      <c r="F2545" t="s">
        <v>120</v>
      </c>
      <c r="G2545">
        <v>14</v>
      </c>
      <c r="H2545" t="s">
        <v>397</v>
      </c>
      <c r="I2545" t="s">
        <v>312</v>
      </c>
      <c r="J2545" t="s">
        <v>316</v>
      </c>
      <c r="K2545">
        <v>16</v>
      </c>
      <c r="L2545" s="52">
        <v>0.14678999781608579</v>
      </c>
      <c r="M2545" s="52">
        <v>0.14678999781608579</v>
      </c>
      <c r="N2545">
        <v>61</v>
      </c>
      <c r="O2545" s="52">
        <v>0.1044500023126602</v>
      </c>
      <c r="P2545" s="52">
        <v>0.10498999804258349</v>
      </c>
      <c r="Q2545">
        <v>1178</v>
      </c>
      <c r="R2545" s="52">
        <v>0.1105000004172325</v>
      </c>
      <c r="S2545" s="52">
        <v>0.1127799972891808</v>
      </c>
    </row>
    <row r="2546" spans="1:19">
      <c r="A2546" t="s">
        <v>28</v>
      </c>
      <c r="B2546" t="s">
        <v>412</v>
      </c>
      <c r="C2546" t="s">
        <v>440</v>
      </c>
      <c r="D2546" t="s">
        <v>330</v>
      </c>
      <c r="E2546" t="s">
        <v>121</v>
      </c>
      <c r="F2546" t="s">
        <v>122</v>
      </c>
      <c r="G2546">
        <v>16</v>
      </c>
      <c r="H2546" t="s">
        <v>346</v>
      </c>
      <c r="I2546" t="s">
        <v>326</v>
      </c>
      <c r="J2546" t="s">
        <v>289</v>
      </c>
      <c r="K2546">
        <v>2</v>
      </c>
      <c r="L2546" s="52">
        <v>1.515000034123659E-2</v>
      </c>
      <c r="N2546">
        <v>2</v>
      </c>
      <c r="O2546" s="52">
        <v>4.8699998296797284E-3</v>
      </c>
      <c r="Q2546">
        <v>78</v>
      </c>
      <c r="R2546" s="52">
        <v>7.3199998587369919E-3</v>
      </c>
    </row>
    <row r="2547" spans="1:19">
      <c r="A2547" t="s">
        <v>28</v>
      </c>
      <c r="B2547" t="s">
        <v>412</v>
      </c>
      <c r="C2547" t="s">
        <v>440</v>
      </c>
      <c r="D2547" t="s">
        <v>330</v>
      </c>
      <c r="E2547" t="s">
        <v>121</v>
      </c>
      <c r="F2547" t="s">
        <v>122</v>
      </c>
      <c r="G2547">
        <v>16</v>
      </c>
      <c r="H2547" t="s">
        <v>346</v>
      </c>
      <c r="I2547" t="s">
        <v>326</v>
      </c>
      <c r="J2547" t="s">
        <v>290</v>
      </c>
      <c r="K2547">
        <v>6</v>
      </c>
      <c r="L2547" s="52">
        <v>4.544999822974205E-2</v>
      </c>
      <c r="N2547">
        <v>16</v>
      </c>
      <c r="O2547" s="52">
        <v>3.8929998874664307E-2</v>
      </c>
      <c r="Q2547">
        <v>542</v>
      </c>
      <c r="R2547" s="52">
        <v>5.0840001553297043E-2</v>
      </c>
    </row>
    <row r="2548" spans="1:19">
      <c r="A2548" t="s">
        <v>28</v>
      </c>
      <c r="B2548" t="s">
        <v>412</v>
      </c>
      <c r="C2548" t="s">
        <v>440</v>
      </c>
      <c r="D2548" t="s">
        <v>330</v>
      </c>
      <c r="E2548" t="s">
        <v>121</v>
      </c>
      <c r="F2548" t="s">
        <v>122</v>
      </c>
      <c r="G2548">
        <v>16</v>
      </c>
      <c r="H2548" t="s">
        <v>346</v>
      </c>
      <c r="I2548" t="s">
        <v>326</v>
      </c>
      <c r="J2548" t="s">
        <v>291</v>
      </c>
      <c r="K2548">
        <v>22</v>
      </c>
      <c r="L2548" s="52">
        <v>0.1666699945926666</v>
      </c>
      <c r="N2548">
        <v>59</v>
      </c>
      <c r="O2548" s="52">
        <v>0.14354999363422391</v>
      </c>
      <c r="Q2548">
        <v>1332</v>
      </c>
      <c r="R2548" s="52">
        <v>0.124940000474453</v>
      </c>
    </row>
    <row r="2549" spans="1:19">
      <c r="A2549" t="s">
        <v>28</v>
      </c>
      <c r="B2549" t="s">
        <v>412</v>
      </c>
      <c r="C2549" t="s">
        <v>440</v>
      </c>
      <c r="D2549" t="s">
        <v>330</v>
      </c>
      <c r="E2549" t="s">
        <v>121</v>
      </c>
      <c r="F2549" t="s">
        <v>122</v>
      </c>
      <c r="G2549">
        <v>16</v>
      </c>
      <c r="H2549" t="s">
        <v>346</v>
      </c>
      <c r="I2549" t="s">
        <v>326</v>
      </c>
      <c r="J2549" t="s">
        <v>292</v>
      </c>
      <c r="K2549">
        <v>24</v>
      </c>
      <c r="L2549" s="52">
        <v>0.18182000517845151</v>
      </c>
      <c r="N2549">
        <v>73</v>
      </c>
      <c r="O2549" s="52">
        <v>0.177619993686676</v>
      </c>
      <c r="Q2549">
        <v>2022</v>
      </c>
      <c r="R2549" s="52">
        <v>0.18965999782085419</v>
      </c>
    </row>
    <row r="2550" spans="1:19">
      <c r="A2550" t="s">
        <v>28</v>
      </c>
      <c r="B2550" t="s">
        <v>412</v>
      </c>
      <c r="C2550" t="s">
        <v>440</v>
      </c>
      <c r="D2550" t="s">
        <v>330</v>
      </c>
      <c r="E2550" t="s">
        <v>121</v>
      </c>
      <c r="F2550" t="s">
        <v>122</v>
      </c>
      <c r="G2550">
        <v>16</v>
      </c>
      <c r="H2550" t="s">
        <v>346</v>
      </c>
      <c r="I2550" t="s">
        <v>326</v>
      </c>
      <c r="J2550" t="s">
        <v>293</v>
      </c>
      <c r="K2550">
        <v>30</v>
      </c>
      <c r="L2550" s="52">
        <v>0.22727000713348389</v>
      </c>
      <c r="N2550">
        <v>97</v>
      </c>
      <c r="O2550" s="52">
        <v>0.23601000010967249</v>
      </c>
      <c r="Q2550">
        <v>1958</v>
      </c>
      <c r="R2550" s="52">
        <v>0.18366000056266779</v>
      </c>
    </row>
    <row r="2551" spans="1:19">
      <c r="A2551" t="s">
        <v>28</v>
      </c>
      <c r="B2551" t="s">
        <v>412</v>
      </c>
      <c r="C2551" t="s">
        <v>440</v>
      </c>
      <c r="D2551" t="s">
        <v>330</v>
      </c>
      <c r="E2551" t="s">
        <v>121</v>
      </c>
      <c r="F2551" t="s">
        <v>122</v>
      </c>
      <c r="G2551">
        <v>16</v>
      </c>
      <c r="H2551" t="s">
        <v>346</v>
      </c>
      <c r="I2551" t="s">
        <v>326</v>
      </c>
      <c r="J2551" t="s">
        <v>294</v>
      </c>
      <c r="K2551">
        <v>22</v>
      </c>
      <c r="L2551" s="52">
        <v>0.1666699945926666</v>
      </c>
      <c r="N2551">
        <v>83</v>
      </c>
      <c r="O2551" s="52">
        <v>0.2019499987363815</v>
      </c>
      <c r="Q2551">
        <v>2528</v>
      </c>
      <c r="R2551" s="52">
        <v>0.2371300011873245</v>
      </c>
    </row>
    <row r="2552" spans="1:19">
      <c r="A2552" t="s">
        <v>28</v>
      </c>
      <c r="B2552" t="s">
        <v>412</v>
      </c>
      <c r="C2552" t="s">
        <v>440</v>
      </c>
      <c r="D2552" t="s">
        <v>330</v>
      </c>
      <c r="E2552" t="s">
        <v>121</v>
      </c>
      <c r="F2552" t="s">
        <v>122</v>
      </c>
      <c r="G2552">
        <v>16</v>
      </c>
      <c r="H2552" t="s">
        <v>346</v>
      </c>
      <c r="I2552" t="s">
        <v>326</v>
      </c>
      <c r="J2552" t="s">
        <v>295</v>
      </c>
      <c r="K2552">
        <v>26</v>
      </c>
      <c r="L2552" s="52">
        <v>0.19697000086307531</v>
      </c>
      <c r="N2552">
        <v>81</v>
      </c>
      <c r="O2552" s="52">
        <v>0.19708000123500821</v>
      </c>
      <c r="Q2552">
        <v>2201</v>
      </c>
      <c r="R2552" s="52">
        <v>0.20645000040531161</v>
      </c>
    </row>
    <row r="2553" spans="1:19">
      <c r="A2553" t="s">
        <v>28</v>
      </c>
      <c r="B2553" t="s">
        <v>412</v>
      </c>
      <c r="C2553" t="s">
        <v>440</v>
      </c>
      <c r="D2553" t="s">
        <v>330</v>
      </c>
      <c r="E2553" t="s">
        <v>121</v>
      </c>
      <c r="F2553" t="s">
        <v>122</v>
      </c>
      <c r="G2553">
        <v>16</v>
      </c>
      <c r="H2553" t="s">
        <v>346</v>
      </c>
      <c r="I2553" t="s">
        <v>359</v>
      </c>
      <c r="J2553" t="s">
        <v>14</v>
      </c>
      <c r="K2553">
        <v>105</v>
      </c>
      <c r="L2553" s="52">
        <v>0.79544997215270996</v>
      </c>
      <c r="M2553" s="52">
        <v>0.80769002437591553</v>
      </c>
      <c r="N2553">
        <v>310</v>
      </c>
      <c r="O2553" s="52">
        <v>0.75426000356674194</v>
      </c>
      <c r="P2553" s="52">
        <v>0.76354998350143433</v>
      </c>
      <c r="Q2553">
        <v>7648</v>
      </c>
      <c r="R2553" s="52">
        <v>0.71737998723983765</v>
      </c>
      <c r="S2553" s="52">
        <v>0.73221999406814575</v>
      </c>
    </row>
    <row r="2554" spans="1:19">
      <c r="A2554" t="s">
        <v>28</v>
      </c>
      <c r="B2554" t="s">
        <v>412</v>
      </c>
      <c r="C2554" t="s">
        <v>440</v>
      </c>
      <c r="D2554" t="s">
        <v>330</v>
      </c>
      <c r="E2554" t="s">
        <v>121</v>
      </c>
      <c r="F2554" t="s">
        <v>122</v>
      </c>
      <c r="G2554">
        <v>16</v>
      </c>
      <c r="H2554" t="s">
        <v>346</v>
      </c>
      <c r="I2554" t="s">
        <v>359</v>
      </c>
      <c r="J2554" t="s">
        <v>15</v>
      </c>
      <c r="K2554">
        <v>11</v>
      </c>
      <c r="L2554" s="52">
        <v>8.3329997956752777E-2</v>
      </c>
      <c r="M2554" s="52">
        <v>8.4619998931884766E-2</v>
      </c>
      <c r="N2554">
        <v>57</v>
      </c>
      <c r="O2554" s="52">
        <v>0.13868999481201169</v>
      </c>
      <c r="P2554" s="52">
        <v>0.1403899937868118</v>
      </c>
      <c r="Q2554">
        <v>1582</v>
      </c>
      <c r="R2554" s="52">
        <v>0.14838999509811401</v>
      </c>
      <c r="S2554" s="52">
        <v>0.1514600068330765</v>
      </c>
    </row>
    <row r="2555" spans="1:19">
      <c r="A2555" t="s">
        <v>28</v>
      </c>
      <c r="B2555" t="s">
        <v>412</v>
      </c>
      <c r="C2555" t="s">
        <v>440</v>
      </c>
      <c r="D2555" t="s">
        <v>330</v>
      </c>
      <c r="E2555" t="s">
        <v>121</v>
      </c>
      <c r="F2555" t="s">
        <v>122</v>
      </c>
      <c r="G2555">
        <v>16</v>
      </c>
      <c r="H2555" t="s">
        <v>346</v>
      </c>
      <c r="I2555" t="s">
        <v>359</v>
      </c>
      <c r="J2555" t="s">
        <v>317</v>
      </c>
      <c r="K2555">
        <v>14</v>
      </c>
      <c r="L2555" s="52">
        <v>0.1060599982738495</v>
      </c>
      <c r="M2555" s="52">
        <v>0.1076899990439415</v>
      </c>
      <c r="N2555">
        <v>39</v>
      </c>
      <c r="O2555" s="52">
        <v>9.4889998435974121E-2</v>
      </c>
      <c r="P2555" s="52">
        <v>9.6060000360012054E-2</v>
      </c>
      <c r="Q2555">
        <v>1215</v>
      </c>
      <c r="R2555" s="52">
        <v>0.1139699965715408</v>
      </c>
      <c r="S2555" s="52">
        <v>0.1163199990987778</v>
      </c>
    </row>
    <row r="2556" spans="1:19">
      <c r="A2556" t="s">
        <v>28</v>
      </c>
      <c r="B2556" t="s">
        <v>412</v>
      </c>
      <c r="C2556" t="s">
        <v>440</v>
      </c>
      <c r="D2556" t="s">
        <v>330</v>
      </c>
      <c r="E2556" t="s">
        <v>121</v>
      </c>
      <c r="F2556" t="s">
        <v>122</v>
      </c>
      <c r="G2556">
        <v>16</v>
      </c>
      <c r="H2556" t="s">
        <v>346</v>
      </c>
      <c r="I2556" t="s">
        <v>359</v>
      </c>
      <c r="J2556" t="s">
        <v>270</v>
      </c>
      <c r="K2556">
        <v>2</v>
      </c>
      <c r="L2556" s="52">
        <v>1.515000034123659E-2</v>
      </c>
      <c r="N2556">
        <v>5</v>
      </c>
      <c r="O2556" s="52">
        <v>1.2170000001788139E-2</v>
      </c>
      <c r="Q2556">
        <v>216</v>
      </c>
      <c r="R2556" s="52">
        <v>2.0260000601410869E-2</v>
      </c>
    </row>
    <row r="2557" spans="1:19">
      <c r="A2557" t="s">
        <v>28</v>
      </c>
      <c r="B2557" t="s">
        <v>412</v>
      </c>
      <c r="C2557" t="s">
        <v>440</v>
      </c>
      <c r="D2557" t="s">
        <v>330</v>
      </c>
      <c r="E2557" t="s">
        <v>121</v>
      </c>
      <c r="F2557" t="s">
        <v>122</v>
      </c>
      <c r="G2557">
        <v>16</v>
      </c>
      <c r="H2557" t="s">
        <v>346</v>
      </c>
      <c r="I2557" t="s">
        <v>325</v>
      </c>
      <c r="J2557" t="s">
        <v>302</v>
      </c>
      <c r="K2557">
        <v>42</v>
      </c>
      <c r="L2557" s="52">
        <v>0.31817999482154852</v>
      </c>
      <c r="N2557">
        <v>148</v>
      </c>
      <c r="O2557" s="52">
        <v>0.36010000109672552</v>
      </c>
      <c r="Q2557">
        <v>3494</v>
      </c>
      <c r="R2557" s="52">
        <v>0.32774001359939581</v>
      </c>
    </row>
    <row r="2558" spans="1:19">
      <c r="A2558" t="s">
        <v>28</v>
      </c>
      <c r="B2558" t="s">
        <v>412</v>
      </c>
      <c r="C2558" t="s">
        <v>440</v>
      </c>
      <c r="D2558" t="s">
        <v>330</v>
      </c>
      <c r="E2558" t="s">
        <v>121</v>
      </c>
      <c r="F2558" t="s">
        <v>122</v>
      </c>
      <c r="G2558">
        <v>16</v>
      </c>
      <c r="H2558" t="s">
        <v>346</v>
      </c>
      <c r="I2558" t="s">
        <v>325</v>
      </c>
      <c r="J2558" t="s">
        <v>303</v>
      </c>
      <c r="K2558">
        <v>35</v>
      </c>
      <c r="L2558" s="52">
        <v>0.26515001058578491</v>
      </c>
      <c r="N2558">
        <v>111</v>
      </c>
      <c r="O2558" s="52">
        <v>0.27006998658180242</v>
      </c>
      <c r="Q2558">
        <v>3387</v>
      </c>
      <c r="R2558" s="52">
        <v>0.31769999861717219</v>
      </c>
    </row>
    <row r="2559" spans="1:19">
      <c r="A2559" t="s">
        <v>28</v>
      </c>
      <c r="B2559" t="s">
        <v>412</v>
      </c>
      <c r="C2559" t="s">
        <v>440</v>
      </c>
      <c r="D2559" t="s">
        <v>330</v>
      </c>
      <c r="E2559" t="s">
        <v>121</v>
      </c>
      <c r="F2559" t="s">
        <v>122</v>
      </c>
      <c r="G2559">
        <v>16</v>
      </c>
      <c r="H2559" t="s">
        <v>346</v>
      </c>
      <c r="I2559" t="s">
        <v>325</v>
      </c>
      <c r="J2559" t="s">
        <v>304</v>
      </c>
      <c r="K2559">
        <v>55</v>
      </c>
      <c r="L2559" s="52">
        <v>0.41666999459266663</v>
      </c>
      <c r="N2559">
        <v>152</v>
      </c>
      <c r="O2559" s="52">
        <v>0.36983001232147222</v>
      </c>
      <c r="Q2559">
        <v>3780</v>
      </c>
      <c r="R2559" s="52">
        <v>0.35455998778343201</v>
      </c>
    </row>
    <row r="2560" spans="1:19">
      <c r="A2560" t="s">
        <v>28</v>
      </c>
      <c r="B2560" t="s">
        <v>412</v>
      </c>
      <c r="C2560" t="s">
        <v>440</v>
      </c>
      <c r="D2560" t="s">
        <v>330</v>
      </c>
      <c r="E2560" t="s">
        <v>121</v>
      </c>
      <c r="F2560" t="s">
        <v>122</v>
      </c>
      <c r="G2560">
        <v>16</v>
      </c>
      <c r="H2560" t="s">
        <v>346</v>
      </c>
      <c r="I2560" t="s">
        <v>349</v>
      </c>
      <c r="J2560" t="s">
        <v>350</v>
      </c>
      <c r="K2560">
        <v>9</v>
      </c>
      <c r="L2560" s="52">
        <v>6.8180002272129059E-2</v>
      </c>
      <c r="M2560" s="52">
        <v>7.8950002789497375E-2</v>
      </c>
      <c r="N2560">
        <v>25</v>
      </c>
      <c r="O2560" s="52">
        <v>6.0830000787973397E-2</v>
      </c>
      <c r="P2560" s="52">
        <v>7.8120000660419464E-2</v>
      </c>
      <c r="Q2560">
        <v>745</v>
      </c>
      <c r="R2560" s="52">
        <v>6.9880001246929169E-2</v>
      </c>
      <c r="S2560" s="52">
        <v>8.060000091791153E-2</v>
      </c>
    </row>
    <row r="2561" spans="1:19">
      <c r="A2561" t="s">
        <v>28</v>
      </c>
      <c r="B2561" t="s">
        <v>412</v>
      </c>
      <c r="C2561" t="s">
        <v>440</v>
      </c>
      <c r="D2561" t="s">
        <v>330</v>
      </c>
      <c r="E2561" t="s">
        <v>121</v>
      </c>
      <c r="F2561" t="s">
        <v>122</v>
      </c>
      <c r="G2561">
        <v>16</v>
      </c>
      <c r="H2561" t="s">
        <v>346</v>
      </c>
      <c r="I2561" t="s">
        <v>349</v>
      </c>
      <c r="J2561" t="s">
        <v>351</v>
      </c>
      <c r="K2561">
        <v>71</v>
      </c>
      <c r="L2561" s="52">
        <v>0.53788000345230103</v>
      </c>
      <c r="M2561" s="52">
        <v>0.6228100061416626</v>
      </c>
      <c r="N2561">
        <v>221</v>
      </c>
      <c r="O2561" s="52">
        <v>0.53771001100540161</v>
      </c>
      <c r="P2561" s="52">
        <v>0.69063001871109009</v>
      </c>
      <c r="Q2561">
        <v>5882</v>
      </c>
      <c r="R2561" s="52">
        <v>0.55172997713088989</v>
      </c>
      <c r="S2561" s="52">
        <v>0.63637000322341919</v>
      </c>
    </row>
    <row r="2562" spans="1:19">
      <c r="A2562" t="s">
        <v>28</v>
      </c>
      <c r="B2562" t="s">
        <v>412</v>
      </c>
      <c r="C2562" t="s">
        <v>440</v>
      </c>
      <c r="D2562" t="s">
        <v>330</v>
      </c>
      <c r="E2562" t="s">
        <v>121</v>
      </c>
      <c r="F2562" t="s">
        <v>122</v>
      </c>
      <c r="G2562">
        <v>16</v>
      </c>
      <c r="H2562" t="s">
        <v>346</v>
      </c>
      <c r="I2562" t="s">
        <v>349</v>
      </c>
      <c r="J2562" t="s">
        <v>352</v>
      </c>
      <c r="K2562">
        <v>0</v>
      </c>
      <c r="L2562" s="52">
        <v>0</v>
      </c>
      <c r="M2562" s="52">
        <v>0</v>
      </c>
      <c r="N2562">
        <v>0</v>
      </c>
      <c r="O2562" s="52">
        <v>0</v>
      </c>
      <c r="P2562" s="52">
        <v>0</v>
      </c>
      <c r="Q2562">
        <v>19</v>
      </c>
      <c r="R2562" s="52">
        <v>1.780000049620867E-3</v>
      </c>
      <c r="S2562" s="52">
        <v>2.0600000862032179E-3</v>
      </c>
    </row>
    <row r="2563" spans="1:19">
      <c r="A2563" t="s">
        <v>28</v>
      </c>
      <c r="B2563" t="s">
        <v>412</v>
      </c>
      <c r="C2563" t="s">
        <v>440</v>
      </c>
      <c r="D2563" t="s">
        <v>330</v>
      </c>
      <c r="E2563" t="s">
        <v>121</v>
      </c>
      <c r="F2563" t="s">
        <v>122</v>
      </c>
      <c r="G2563">
        <v>16</v>
      </c>
      <c r="H2563" t="s">
        <v>346</v>
      </c>
      <c r="I2563" t="s">
        <v>349</v>
      </c>
      <c r="J2563" t="s">
        <v>353</v>
      </c>
      <c r="K2563">
        <v>34</v>
      </c>
      <c r="L2563" s="52">
        <v>0.25758001208305359</v>
      </c>
      <c r="M2563" s="52">
        <v>0.2982499897480011</v>
      </c>
      <c r="N2563">
        <v>74</v>
      </c>
      <c r="O2563" s="52">
        <v>0.1800500005483627</v>
      </c>
      <c r="P2563" s="52">
        <v>0.23125000298023221</v>
      </c>
      <c r="Q2563">
        <v>2597</v>
      </c>
      <c r="R2563" s="52">
        <v>0.24359999597072601</v>
      </c>
      <c r="S2563" s="52">
        <v>0.2809700071811676</v>
      </c>
    </row>
    <row r="2564" spans="1:19">
      <c r="A2564" t="s">
        <v>28</v>
      </c>
      <c r="B2564" t="s">
        <v>412</v>
      </c>
      <c r="C2564" t="s">
        <v>440</v>
      </c>
      <c r="D2564" t="s">
        <v>330</v>
      </c>
      <c r="E2564" t="s">
        <v>121</v>
      </c>
      <c r="F2564" t="s">
        <v>122</v>
      </c>
      <c r="G2564">
        <v>16</v>
      </c>
      <c r="H2564" t="s">
        <v>346</v>
      </c>
      <c r="I2564" t="s">
        <v>349</v>
      </c>
      <c r="J2564" t="s">
        <v>355</v>
      </c>
      <c r="K2564">
        <v>18</v>
      </c>
      <c r="L2564" s="52">
        <v>0.13636000454425809</v>
      </c>
      <c r="N2564">
        <v>91</v>
      </c>
      <c r="O2564" s="52">
        <v>0.22141000628471369</v>
      </c>
      <c r="Q2564">
        <v>1418</v>
      </c>
      <c r="R2564" s="52">
        <v>0.13300999999046331</v>
      </c>
    </row>
    <row r="2565" spans="1:19">
      <c r="A2565" t="s">
        <v>28</v>
      </c>
      <c r="B2565" t="s">
        <v>412</v>
      </c>
      <c r="C2565" t="s">
        <v>440</v>
      </c>
      <c r="D2565" t="s">
        <v>330</v>
      </c>
      <c r="E2565" t="s">
        <v>121</v>
      </c>
      <c r="F2565" t="s">
        <v>122</v>
      </c>
      <c r="G2565">
        <v>16</v>
      </c>
      <c r="H2565" t="s">
        <v>346</v>
      </c>
      <c r="I2565" t="s">
        <v>734</v>
      </c>
      <c r="J2565" t="s">
        <v>299</v>
      </c>
      <c r="K2565">
        <v>2</v>
      </c>
      <c r="L2565" s="52">
        <v>1.515000034123659E-2</v>
      </c>
      <c r="M2565" s="52">
        <v>1.6389999538660049E-2</v>
      </c>
      <c r="N2565">
        <v>8</v>
      </c>
      <c r="O2565" s="52">
        <v>1.9460000097751621E-2</v>
      </c>
      <c r="P2565" s="52">
        <v>2.088999934494495E-2</v>
      </c>
      <c r="Q2565">
        <v>463</v>
      </c>
      <c r="R2565" s="52">
        <v>4.343000054359436E-2</v>
      </c>
      <c r="S2565" s="52">
        <v>4.6239998191595078E-2</v>
      </c>
    </row>
    <row r="2566" spans="1:19">
      <c r="A2566" t="s">
        <v>28</v>
      </c>
      <c r="B2566" t="s">
        <v>412</v>
      </c>
      <c r="C2566" t="s">
        <v>440</v>
      </c>
      <c r="D2566" t="s">
        <v>330</v>
      </c>
      <c r="E2566" t="s">
        <v>121</v>
      </c>
      <c r="F2566" t="s">
        <v>122</v>
      </c>
      <c r="G2566">
        <v>16</v>
      </c>
      <c r="H2566" t="s">
        <v>346</v>
      </c>
      <c r="I2566" t="s">
        <v>734</v>
      </c>
      <c r="J2566" t="s">
        <v>300</v>
      </c>
      <c r="K2566">
        <v>2</v>
      </c>
      <c r="L2566" s="52">
        <v>1.515000034123659E-2</v>
      </c>
      <c r="M2566" s="52">
        <v>1.6389999538660049E-2</v>
      </c>
      <c r="N2566">
        <v>7</v>
      </c>
      <c r="O2566" s="52">
        <v>1.7030000686645511E-2</v>
      </c>
      <c r="P2566" s="52">
        <v>1.8279999494552609E-2</v>
      </c>
      <c r="Q2566">
        <v>331</v>
      </c>
      <c r="R2566" s="52">
        <v>3.1050000339746479E-2</v>
      </c>
      <c r="S2566" s="52">
        <v>3.3059999346733093E-2</v>
      </c>
    </row>
    <row r="2567" spans="1:19">
      <c r="A2567" t="s">
        <v>28</v>
      </c>
      <c r="B2567" t="s">
        <v>412</v>
      </c>
      <c r="C2567" t="s">
        <v>440</v>
      </c>
      <c r="D2567" t="s">
        <v>330</v>
      </c>
      <c r="E2567" t="s">
        <v>121</v>
      </c>
      <c r="F2567" t="s">
        <v>122</v>
      </c>
      <c r="G2567">
        <v>16</v>
      </c>
      <c r="H2567" t="s">
        <v>346</v>
      </c>
      <c r="I2567" t="s">
        <v>734</v>
      </c>
      <c r="J2567" t="s">
        <v>269</v>
      </c>
      <c r="K2567">
        <v>2</v>
      </c>
      <c r="L2567" s="52">
        <v>1.515000034123659E-2</v>
      </c>
      <c r="M2567" s="52">
        <v>1.6389999538660049E-2</v>
      </c>
      <c r="N2567">
        <v>2</v>
      </c>
      <c r="O2567" s="52">
        <v>4.8699998296797284E-3</v>
      </c>
      <c r="P2567" s="52">
        <v>5.2200001664459714E-3</v>
      </c>
      <c r="Q2567">
        <v>91</v>
      </c>
      <c r="R2567" s="52">
        <v>8.5399998351931572E-3</v>
      </c>
      <c r="S2567" s="52">
        <v>9.089999832212925E-3</v>
      </c>
    </row>
    <row r="2568" spans="1:19">
      <c r="A2568" t="s">
        <v>28</v>
      </c>
      <c r="B2568" t="s">
        <v>412</v>
      </c>
      <c r="C2568" t="s">
        <v>440</v>
      </c>
      <c r="D2568" t="s">
        <v>330</v>
      </c>
      <c r="E2568" t="s">
        <v>121</v>
      </c>
      <c r="F2568" t="s">
        <v>122</v>
      </c>
      <c r="G2568">
        <v>16</v>
      </c>
      <c r="H2568" t="s">
        <v>346</v>
      </c>
      <c r="I2568" t="s">
        <v>734</v>
      </c>
      <c r="J2568" t="s">
        <v>301</v>
      </c>
      <c r="K2568">
        <v>2</v>
      </c>
      <c r="L2568" s="52">
        <v>1.515000034123659E-2</v>
      </c>
      <c r="M2568" s="52">
        <v>1.6389999538660049E-2</v>
      </c>
      <c r="N2568">
        <v>6</v>
      </c>
      <c r="O2568" s="52">
        <v>1.460000034421682E-2</v>
      </c>
      <c r="P2568" s="52">
        <v>1.5669999644160271E-2</v>
      </c>
      <c r="Q2568">
        <v>215</v>
      </c>
      <c r="R2568" s="52">
        <v>2.0169999450445179E-2</v>
      </c>
      <c r="S2568" s="52">
        <v>2.1469999104738239E-2</v>
      </c>
    </row>
    <row r="2569" spans="1:19">
      <c r="A2569" t="s">
        <v>28</v>
      </c>
      <c r="B2569" t="s">
        <v>412</v>
      </c>
      <c r="C2569" t="s">
        <v>440</v>
      </c>
      <c r="D2569" t="s">
        <v>330</v>
      </c>
      <c r="E2569" t="s">
        <v>121</v>
      </c>
      <c r="F2569" t="s">
        <v>122</v>
      </c>
      <c r="G2569">
        <v>16</v>
      </c>
      <c r="H2569" t="s">
        <v>346</v>
      </c>
      <c r="I2569" t="s">
        <v>734</v>
      </c>
      <c r="J2569" t="s">
        <v>270</v>
      </c>
      <c r="K2569">
        <v>10</v>
      </c>
      <c r="L2569" s="52">
        <v>7.5759999454021454E-2</v>
      </c>
      <c r="N2569">
        <v>28</v>
      </c>
      <c r="O2569" s="52">
        <v>6.8130001425743103E-2</v>
      </c>
      <c r="Q2569">
        <v>648</v>
      </c>
      <c r="R2569" s="52">
        <v>6.0779999941587448E-2</v>
      </c>
    </row>
    <row r="2570" spans="1:19">
      <c r="A2570" t="s">
        <v>28</v>
      </c>
      <c r="B2570" t="s">
        <v>412</v>
      </c>
      <c r="C2570" t="s">
        <v>440</v>
      </c>
      <c r="D2570" t="s">
        <v>330</v>
      </c>
      <c r="E2570" t="s">
        <v>121</v>
      </c>
      <c r="F2570" t="s">
        <v>122</v>
      </c>
      <c r="G2570">
        <v>16</v>
      </c>
      <c r="H2570" t="s">
        <v>346</v>
      </c>
      <c r="I2570" t="s">
        <v>734</v>
      </c>
      <c r="J2570" t="s">
        <v>268</v>
      </c>
      <c r="K2570">
        <v>114</v>
      </c>
      <c r="L2570" s="52">
        <v>0.86364001035690308</v>
      </c>
      <c r="M2570" s="52">
        <v>0.93443000316619873</v>
      </c>
      <c r="N2570">
        <v>360</v>
      </c>
      <c r="O2570" s="52">
        <v>0.87590998411178589</v>
      </c>
      <c r="P2570" s="52">
        <v>0.93994998931884766</v>
      </c>
      <c r="Q2570">
        <v>8913</v>
      </c>
      <c r="R2570" s="52">
        <v>0.83604001998901367</v>
      </c>
      <c r="S2570" s="52">
        <v>0.89013999700546265</v>
      </c>
    </row>
    <row r="2571" spans="1:19">
      <c r="A2571" t="s">
        <v>28</v>
      </c>
      <c r="B2571" t="s">
        <v>412</v>
      </c>
      <c r="C2571" t="s">
        <v>440</v>
      </c>
      <c r="D2571" t="s">
        <v>330</v>
      </c>
      <c r="E2571" t="s">
        <v>121</v>
      </c>
      <c r="F2571" t="s">
        <v>122</v>
      </c>
      <c r="G2571">
        <v>16</v>
      </c>
      <c r="H2571" t="s">
        <v>346</v>
      </c>
      <c r="I2571" t="s">
        <v>735</v>
      </c>
      <c r="J2571" t="s">
        <v>270</v>
      </c>
      <c r="K2571">
        <v>132</v>
      </c>
      <c r="L2571" s="52">
        <v>1</v>
      </c>
      <c r="N2571">
        <v>411</v>
      </c>
      <c r="O2571" s="52">
        <v>1</v>
      </c>
      <c r="Q2571">
        <v>10661</v>
      </c>
      <c r="R2571" s="52">
        <v>1</v>
      </c>
    </row>
    <row r="2572" spans="1:19">
      <c r="A2572" t="s">
        <v>28</v>
      </c>
      <c r="B2572" t="s">
        <v>412</v>
      </c>
      <c r="C2572" t="s">
        <v>440</v>
      </c>
      <c r="D2572" t="s">
        <v>330</v>
      </c>
      <c r="E2572" t="s">
        <v>121</v>
      </c>
      <c r="F2572" t="s">
        <v>122</v>
      </c>
      <c r="G2572">
        <v>16</v>
      </c>
      <c r="H2572" t="s">
        <v>346</v>
      </c>
      <c r="I2572" t="s">
        <v>319</v>
      </c>
      <c r="J2572" t="s">
        <v>324</v>
      </c>
      <c r="K2572">
        <v>18</v>
      </c>
      <c r="L2572" s="52">
        <v>0.13636000454425809</v>
      </c>
      <c r="N2572">
        <v>91</v>
      </c>
      <c r="O2572" s="52">
        <v>0.22141000628471369</v>
      </c>
      <c r="Q2572">
        <v>1418</v>
      </c>
      <c r="R2572" s="52">
        <v>0.13300999999046331</v>
      </c>
    </row>
    <row r="2573" spans="1:19">
      <c r="A2573" t="s">
        <v>28</v>
      </c>
      <c r="B2573" t="s">
        <v>412</v>
      </c>
      <c r="C2573" t="s">
        <v>440</v>
      </c>
      <c r="D2573" t="s">
        <v>330</v>
      </c>
      <c r="E2573" t="s">
        <v>121</v>
      </c>
      <c r="F2573" t="s">
        <v>122</v>
      </c>
      <c r="G2573">
        <v>16</v>
      </c>
      <c r="H2573" t="s">
        <v>346</v>
      </c>
      <c r="I2573" t="s">
        <v>319</v>
      </c>
      <c r="J2573" t="s">
        <v>320</v>
      </c>
      <c r="K2573">
        <v>0</v>
      </c>
      <c r="L2573" s="52">
        <v>0</v>
      </c>
      <c r="M2573" s="52">
        <v>0</v>
      </c>
      <c r="N2573">
        <v>0</v>
      </c>
      <c r="O2573" s="52">
        <v>0</v>
      </c>
      <c r="P2573" s="52">
        <v>0</v>
      </c>
      <c r="Q2573">
        <v>19</v>
      </c>
      <c r="R2573" s="52">
        <v>1.780000049620867E-3</v>
      </c>
      <c r="S2573" s="52">
        <v>2.0600000862032179E-3</v>
      </c>
    </row>
    <row r="2574" spans="1:19">
      <c r="A2574" t="s">
        <v>28</v>
      </c>
      <c r="B2574" t="s">
        <v>412</v>
      </c>
      <c r="C2574" t="s">
        <v>440</v>
      </c>
      <c r="D2574" t="s">
        <v>330</v>
      </c>
      <c r="E2574" t="s">
        <v>121</v>
      </c>
      <c r="F2574" t="s">
        <v>122</v>
      </c>
      <c r="G2574">
        <v>16</v>
      </c>
      <c r="H2574" t="s">
        <v>346</v>
      </c>
      <c r="I2574" t="s">
        <v>319</v>
      </c>
      <c r="J2574" t="s">
        <v>321</v>
      </c>
      <c r="K2574">
        <v>2</v>
      </c>
      <c r="L2574" s="52">
        <v>1.515000034123659E-2</v>
      </c>
      <c r="M2574" s="52">
        <v>1.7540000379085541E-2</v>
      </c>
      <c r="N2574">
        <v>9</v>
      </c>
      <c r="O2574" s="52">
        <v>2.1900000050663952E-2</v>
      </c>
      <c r="P2574" s="52">
        <v>2.8130000457167629E-2</v>
      </c>
      <c r="Q2574">
        <v>380</v>
      </c>
      <c r="R2574" s="52">
        <v>3.564000129699707E-2</v>
      </c>
      <c r="S2574" s="52">
        <v>4.1110001504421227E-2</v>
      </c>
    </row>
    <row r="2575" spans="1:19">
      <c r="A2575" t="s">
        <v>28</v>
      </c>
      <c r="B2575" t="s">
        <v>412</v>
      </c>
      <c r="C2575" t="s">
        <v>440</v>
      </c>
      <c r="D2575" t="s">
        <v>330</v>
      </c>
      <c r="E2575" t="s">
        <v>121</v>
      </c>
      <c r="F2575" t="s">
        <v>122</v>
      </c>
      <c r="G2575">
        <v>16</v>
      </c>
      <c r="H2575" t="s">
        <v>346</v>
      </c>
      <c r="I2575" t="s">
        <v>319</v>
      </c>
      <c r="J2575" t="s">
        <v>322</v>
      </c>
      <c r="K2575">
        <v>18</v>
      </c>
      <c r="L2575" s="52">
        <v>0.13636000454425809</v>
      </c>
      <c r="M2575" s="52">
        <v>0.15789000689983371</v>
      </c>
      <c r="N2575">
        <v>44</v>
      </c>
      <c r="O2575" s="52">
        <v>0.1070600003004074</v>
      </c>
      <c r="P2575" s="52">
        <v>0.13750000298023221</v>
      </c>
      <c r="Q2575">
        <v>1643</v>
      </c>
      <c r="R2575" s="52">
        <v>0.15410999953746801</v>
      </c>
      <c r="S2575" s="52">
        <v>0.17776000499725339</v>
      </c>
    </row>
    <row r="2576" spans="1:19">
      <c r="A2576" t="s">
        <v>28</v>
      </c>
      <c r="B2576" t="s">
        <v>412</v>
      </c>
      <c r="C2576" t="s">
        <v>440</v>
      </c>
      <c r="D2576" t="s">
        <v>330</v>
      </c>
      <c r="E2576" t="s">
        <v>121</v>
      </c>
      <c r="F2576" t="s">
        <v>122</v>
      </c>
      <c r="G2576">
        <v>16</v>
      </c>
      <c r="H2576" t="s">
        <v>346</v>
      </c>
      <c r="I2576" t="s">
        <v>319</v>
      </c>
      <c r="J2576" t="s">
        <v>323</v>
      </c>
      <c r="K2576">
        <v>23</v>
      </c>
      <c r="L2576" s="52">
        <v>0.17423999309539789</v>
      </c>
      <c r="M2576" s="52">
        <v>0.20174999535083771</v>
      </c>
      <c r="N2576">
        <v>46</v>
      </c>
      <c r="O2576" s="52">
        <v>0.1119199991226196</v>
      </c>
      <c r="P2576" s="52">
        <v>0.14374999701976779</v>
      </c>
      <c r="Q2576">
        <v>1319</v>
      </c>
      <c r="R2576" s="52">
        <v>0.1237199977040291</v>
      </c>
      <c r="S2576" s="52">
        <v>0.14270000159740451</v>
      </c>
    </row>
    <row r="2577" spans="1:19">
      <c r="A2577" t="s">
        <v>28</v>
      </c>
      <c r="B2577" t="s">
        <v>412</v>
      </c>
      <c r="C2577" t="s">
        <v>440</v>
      </c>
      <c r="D2577" t="s">
        <v>330</v>
      </c>
      <c r="E2577" t="s">
        <v>121</v>
      </c>
      <c r="F2577" t="s">
        <v>122</v>
      </c>
      <c r="G2577">
        <v>16</v>
      </c>
      <c r="H2577" t="s">
        <v>346</v>
      </c>
      <c r="I2577" t="s">
        <v>319</v>
      </c>
      <c r="J2577" t="s">
        <v>354</v>
      </c>
      <c r="K2577">
        <v>71</v>
      </c>
      <c r="L2577" s="52">
        <v>0.53788000345230103</v>
      </c>
      <c r="M2577" s="52">
        <v>0.6228100061416626</v>
      </c>
      <c r="N2577">
        <v>221</v>
      </c>
      <c r="O2577" s="52">
        <v>0.53771001100540161</v>
      </c>
      <c r="P2577" s="52">
        <v>0.69063001871109009</v>
      </c>
      <c r="Q2577">
        <v>5882</v>
      </c>
      <c r="R2577" s="52">
        <v>0.55172997713088989</v>
      </c>
      <c r="S2577" s="52">
        <v>0.63637000322341919</v>
      </c>
    </row>
    <row r="2578" spans="1:19">
      <c r="A2578" t="s">
        <v>28</v>
      </c>
      <c r="B2578" t="s">
        <v>412</v>
      </c>
      <c r="C2578" t="s">
        <v>440</v>
      </c>
      <c r="D2578" t="s">
        <v>330</v>
      </c>
      <c r="E2578" t="s">
        <v>121</v>
      </c>
      <c r="F2578" t="s">
        <v>122</v>
      </c>
      <c r="G2578">
        <v>16</v>
      </c>
      <c r="H2578" t="s">
        <v>346</v>
      </c>
      <c r="I2578" t="s">
        <v>360</v>
      </c>
      <c r="J2578" t="s">
        <v>361</v>
      </c>
      <c r="K2578">
        <v>18</v>
      </c>
      <c r="L2578" s="52">
        <v>0.13636000454425809</v>
      </c>
      <c r="N2578">
        <v>91</v>
      </c>
      <c r="O2578" s="52">
        <v>0.22141000628471369</v>
      </c>
      <c r="Q2578">
        <v>1418</v>
      </c>
      <c r="R2578" s="52">
        <v>0.13300999999046331</v>
      </c>
    </row>
    <row r="2579" spans="1:19">
      <c r="A2579" t="s">
        <v>28</v>
      </c>
      <c r="B2579" t="s">
        <v>412</v>
      </c>
      <c r="C2579" t="s">
        <v>440</v>
      </c>
      <c r="D2579" t="s">
        <v>330</v>
      </c>
      <c r="E2579" t="s">
        <v>121</v>
      </c>
      <c r="F2579" t="s">
        <v>122</v>
      </c>
      <c r="G2579">
        <v>16</v>
      </c>
      <c r="H2579" t="s">
        <v>346</v>
      </c>
      <c r="I2579" t="s">
        <v>360</v>
      </c>
      <c r="J2579" t="s">
        <v>362</v>
      </c>
      <c r="K2579">
        <v>43</v>
      </c>
      <c r="L2579" s="52">
        <v>0.32576000690460211</v>
      </c>
      <c r="M2579" s="52">
        <v>0.3771899938583374</v>
      </c>
      <c r="N2579">
        <v>99</v>
      </c>
      <c r="O2579" s="52">
        <v>0.24087999761104581</v>
      </c>
      <c r="P2579" s="52">
        <v>0.30937999486923218</v>
      </c>
      <c r="Q2579">
        <v>3361</v>
      </c>
      <c r="R2579" s="52">
        <v>0.31525999307632452</v>
      </c>
      <c r="S2579" s="52">
        <v>0.36362999677658081</v>
      </c>
    </row>
    <row r="2580" spans="1:19">
      <c r="A2580" t="s">
        <v>28</v>
      </c>
      <c r="B2580" t="s">
        <v>412</v>
      </c>
      <c r="C2580" t="s">
        <v>440</v>
      </c>
      <c r="D2580" t="s">
        <v>330</v>
      </c>
      <c r="E2580" t="s">
        <v>121</v>
      </c>
      <c r="F2580" t="s">
        <v>122</v>
      </c>
      <c r="G2580">
        <v>16</v>
      </c>
      <c r="H2580" t="s">
        <v>346</v>
      </c>
      <c r="I2580" t="s">
        <v>360</v>
      </c>
      <c r="J2580" t="s">
        <v>354</v>
      </c>
      <c r="K2580">
        <v>71</v>
      </c>
      <c r="L2580" s="52">
        <v>0.53788000345230103</v>
      </c>
      <c r="M2580" s="52">
        <v>0.6228100061416626</v>
      </c>
      <c r="N2580">
        <v>221</v>
      </c>
      <c r="O2580" s="52">
        <v>0.53771001100540161</v>
      </c>
      <c r="P2580" s="52">
        <v>0.69063001871109009</v>
      </c>
      <c r="Q2580">
        <v>5882</v>
      </c>
      <c r="R2580" s="52">
        <v>0.55172997713088989</v>
      </c>
      <c r="S2580" s="52">
        <v>0.63637000322341919</v>
      </c>
    </row>
    <row r="2581" spans="1:19">
      <c r="A2581" t="s">
        <v>28</v>
      </c>
      <c r="B2581" t="s">
        <v>412</v>
      </c>
      <c r="C2581" t="s">
        <v>440</v>
      </c>
      <c r="D2581" t="s">
        <v>330</v>
      </c>
      <c r="E2581" t="s">
        <v>121</v>
      </c>
      <c r="F2581" t="s">
        <v>122</v>
      </c>
      <c r="G2581">
        <v>16</v>
      </c>
      <c r="H2581" t="s">
        <v>346</v>
      </c>
      <c r="I2581" t="s">
        <v>736</v>
      </c>
      <c r="J2581" t="s">
        <v>363</v>
      </c>
      <c r="K2581">
        <v>76</v>
      </c>
      <c r="L2581" s="52">
        <v>0.57576000690460205</v>
      </c>
      <c r="N2581">
        <v>174</v>
      </c>
      <c r="O2581" s="52">
        <v>0.42335999011993408</v>
      </c>
      <c r="Q2581">
        <v>4131</v>
      </c>
      <c r="R2581" s="52">
        <v>0.38749000430107122</v>
      </c>
    </row>
    <row r="2582" spans="1:19">
      <c r="A2582" t="s">
        <v>28</v>
      </c>
      <c r="B2582" t="s">
        <v>412</v>
      </c>
      <c r="C2582" t="s">
        <v>440</v>
      </c>
      <c r="D2582" t="s">
        <v>330</v>
      </c>
      <c r="E2582" t="s">
        <v>121</v>
      </c>
      <c r="F2582" t="s">
        <v>122</v>
      </c>
      <c r="G2582">
        <v>16</v>
      </c>
      <c r="H2582" t="s">
        <v>346</v>
      </c>
      <c r="I2582" t="s">
        <v>736</v>
      </c>
      <c r="J2582" t="s">
        <v>364</v>
      </c>
      <c r="K2582">
        <v>36</v>
      </c>
      <c r="L2582" s="52">
        <v>0.27272999286651611</v>
      </c>
      <c r="M2582" s="52">
        <v>0.64285999536514282</v>
      </c>
      <c r="N2582">
        <v>163</v>
      </c>
      <c r="O2582" s="52">
        <v>0.39658999443054199</v>
      </c>
      <c r="P2582" s="52">
        <v>0.68775999546051025</v>
      </c>
      <c r="Q2582">
        <v>4189</v>
      </c>
      <c r="R2582" s="52">
        <v>0.39293000102043152</v>
      </c>
      <c r="S2582" s="52">
        <v>0.64149999618530273</v>
      </c>
    </row>
    <row r="2583" spans="1:19">
      <c r="A2583" t="s">
        <v>28</v>
      </c>
      <c r="B2583" t="s">
        <v>412</v>
      </c>
      <c r="C2583" t="s">
        <v>440</v>
      </c>
      <c r="D2583" t="s">
        <v>330</v>
      </c>
      <c r="E2583" t="s">
        <v>121</v>
      </c>
      <c r="F2583" t="s">
        <v>122</v>
      </c>
      <c r="G2583">
        <v>16</v>
      </c>
      <c r="H2583" t="s">
        <v>346</v>
      </c>
      <c r="I2583" t="s">
        <v>736</v>
      </c>
      <c r="J2583" t="s">
        <v>365</v>
      </c>
      <c r="K2583">
        <v>10</v>
      </c>
      <c r="L2583" s="52">
        <v>7.5759999454021454E-2</v>
      </c>
      <c r="M2583" s="52">
        <v>0.17857000231742859</v>
      </c>
      <c r="N2583">
        <v>37</v>
      </c>
      <c r="O2583" s="52">
        <v>9.002000093460083E-2</v>
      </c>
      <c r="P2583" s="52">
        <v>0.1561200022697449</v>
      </c>
      <c r="Q2583">
        <v>1316</v>
      </c>
      <c r="R2583" s="52">
        <v>0.1234399974346161</v>
      </c>
      <c r="S2583" s="52">
        <v>0.20152999460697171</v>
      </c>
    </row>
    <row r="2584" spans="1:19">
      <c r="A2584" t="s">
        <v>28</v>
      </c>
      <c r="B2584" t="s">
        <v>412</v>
      </c>
      <c r="C2584" t="s">
        <v>440</v>
      </c>
      <c r="D2584" t="s">
        <v>330</v>
      </c>
      <c r="E2584" t="s">
        <v>121</v>
      </c>
      <c r="F2584" t="s">
        <v>122</v>
      </c>
      <c r="G2584">
        <v>16</v>
      </c>
      <c r="H2584" t="s">
        <v>346</v>
      </c>
      <c r="I2584" t="s">
        <v>736</v>
      </c>
      <c r="J2584" t="s">
        <v>366</v>
      </c>
      <c r="K2584">
        <v>8</v>
      </c>
      <c r="L2584" s="52">
        <v>6.0610000044107437E-2</v>
      </c>
      <c r="M2584" s="52">
        <v>0.14285999536514279</v>
      </c>
      <c r="N2584">
        <v>22</v>
      </c>
      <c r="O2584" s="52">
        <v>5.3530000150203698E-2</v>
      </c>
      <c r="P2584" s="52">
        <v>9.2830002307891846E-2</v>
      </c>
      <c r="Q2584">
        <v>566</v>
      </c>
      <c r="R2584" s="52">
        <v>5.3089998662471771E-2</v>
      </c>
      <c r="S2584" s="52">
        <v>8.6680002510547638E-2</v>
      </c>
    </row>
    <row r="2585" spans="1:19">
      <c r="A2585" t="s">
        <v>28</v>
      </c>
      <c r="B2585" t="s">
        <v>412</v>
      </c>
      <c r="C2585" t="s">
        <v>440</v>
      </c>
      <c r="D2585" t="s">
        <v>330</v>
      </c>
      <c r="E2585" t="s">
        <v>121</v>
      </c>
      <c r="F2585" t="s">
        <v>122</v>
      </c>
      <c r="G2585">
        <v>16</v>
      </c>
      <c r="H2585" t="s">
        <v>346</v>
      </c>
      <c r="I2585" t="s">
        <v>736</v>
      </c>
      <c r="J2585" t="s">
        <v>367</v>
      </c>
      <c r="K2585">
        <v>2</v>
      </c>
      <c r="L2585" s="52">
        <v>1.515000034123659E-2</v>
      </c>
      <c r="M2585" s="52">
        <v>3.570999950170517E-2</v>
      </c>
      <c r="N2585">
        <v>13</v>
      </c>
      <c r="O2585" s="52">
        <v>3.1629998236894608E-2</v>
      </c>
      <c r="P2585" s="52">
        <v>5.4850000888109207E-2</v>
      </c>
      <c r="Q2585">
        <v>367</v>
      </c>
      <c r="R2585" s="52">
        <v>3.4419998526573181E-2</v>
      </c>
      <c r="S2585" s="52">
        <v>5.6200001388788223E-2</v>
      </c>
    </row>
    <row r="2586" spans="1:19">
      <c r="A2586" t="s">
        <v>28</v>
      </c>
      <c r="B2586" t="s">
        <v>412</v>
      </c>
      <c r="C2586" t="s">
        <v>440</v>
      </c>
      <c r="D2586" t="s">
        <v>330</v>
      </c>
      <c r="E2586" t="s">
        <v>121</v>
      </c>
      <c r="F2586" t="s">
        <v>122</v>
      </c>
      <c r="G2586">
        <v>16</v>
      </c>
      <c r="H2586" t="s">
        <v>346</v>
      </c>
      <c r="I2586" t="s">
        <v>736</v>
      </c>
      <c r="J2586" t="s">
        <v>368</v>
      </c>
      <c r="K2586">
        <v>0</v>
      </c>
      <c r="L2586" s="52">
        <v>0</v>
      </c>
      <c r="M2586" s="52">
        <v>0</v>
      </c>
      <c r="N2586">
        <v>2</v>
      </c>
      <c r="O2586" s="52">
        <v>4.8699998296797284E-3</v>
      </c>
      <c r="P2586" s="52">
        <v>8.4400000050663948E-3</v>
      </c>
      <c r="Q2586">
        <v>92</v>
      </c>
      <c r="R2586" s="52">
        <v>8.6300000548362732E-3</v>
      </c>
      <c r="S2586" s="52">
        <v>1.4089999720454219E-2</v>
      </c>
    </row>
    <row r="2587" spans="1:19">
      <c r="A2587" t="s">
        <v>28</v>
      </c>
      <c r="B2587" t="s">
        <v>412</v>
      </c>
      <c r="C2587" t="s">
        <v>440</v>
      </c>
      <c r="D2587" t="s">
        <v>330</v>
      </c>
      <c r="E2587" t="s">
        <v>121</v>
      </c>
      <c r="F2587" t="s">
        <v>122</v>
      </c>
      <c r="G2587">
        <v>16</v>
      </c>
      <c r="H2587" t="s">
        <v>346</v>
      </c>
      <c r="I2587" t="s">
        <v>307</v>
      </c>
      <c r="J2587" t="s">
        <v>329</v>
      </c>
      <c r="K2587">
        <v>130</v>
      </c>
      <c r="L2587" s="52">
        <v>0.98484998941421509</v>
      </c>
      <c r="N2587">
        <v>409</v>
      </c>
      <c r="O2587" s="52">
        <v>0.99513000249862671</v>
      </c>
      <c r="Q2587">
        <v>10555</v>
      </c>
      <c r="R2587" s="52">
        <v>0.99005997180938721</v>
      </c>
    </row>
    <row r="2588" spans="1:19">
      <c r="A2588" t="s">
        <v>28</v>
      </c>
      <c r="B2588" t="s">
        <v>412</v>
      </c>
      <c r="C2588" t="s">
        <v>440</v>
      </c>
      <c r="D2588" t="s">
        <v>330</v>
      </c>
      <c r="E2588" t="s">
        <v>121</v>
      </c>
      <c r="F2588" t="s">
        <v>122</v>
      </c>
      <c r="G2588">
        <v>16</v>
      </c>
      <c r="H2588" t="s">
        <v>346</v>
      </c>
      <c r="I2588" t="s">
        <v>307</v>
      </c>
      <c r="J2588" t="s">
        <v>309</v>
      </c>
      <c r="K2588">
        <v>2</v>
      </c>
      <c r="L2588" s="52">
        <v>1.515000034123659E-2</v>
      </c>
      <c r="N2588">
        <v>2</v>
      </c>
      <c r="O2588" s="52">
        <v>4.8699998296797284E-3</v>
      </c>
      <c r="Q2588">
        <v>106</v>
      </c>
      <c r="R2588" s="52">
        <v>9.9400002509355545E-3</v>
      </c>
    </row>
    <row r="2589" spans="1:19">
      <c r="A2589" t="s">
        <v>28</v>
      </c>
      <c r="B2589" t="s">
        <v>412</v>
      </c>
      <c r="C2589" t="s">
        <v>440</v>
      </c>
      <c r="D2589" t="s">
        <v>330</v>
      </c>
      <c r="E2589" t="s">
        <v>121</v>
      </c>
      <c r="F2589" t="s">
        <v>122</v>
      </c>
      <c r="G2589">
        <v>16</v>
      </c>
      <c r="H2589" t="s">
        <v>346</v>
      </c>
      <c r="I2589" t="s">
        <v>737</v>
      </c>
      <c r="J2589" t="s">
        <v>310</v>
      </c>
      <c r="K2589">
        <v>10</v>
      </c>
      <c r="L2589" s="52">
        <v>7.5759999454021454E-2</v>
      </c>
      <c r="N2589">
        <v>54</v>
      </c>
      <c r="O2589" s="52">
        <v>0.13139000535011289</v>
      </c>
      <c r="Q2589">
        <v>1888</v>
      </c>
      <c r="R2589" s="52">
        <v>0.17709000408649439</v>
      </c>
    </row>
    <row r="2590" spans="1:19">
      <c r="A2590" t="s">
        <v>28</v>
      </c>
      <c r="B2590" t="s">
        <v>412</v>
      </c>
      <c r="C2590" t="s">
        <v>440</v>
      </c>
      <c r="D2590" t="s">
        <v>330</v>
      </c>
      <c r="E2590" t="s">
        <v>121</v>
      </c>
      <c r="F2590" t="s">
        <v>122</v>
      </c>
      <c r="G2590">
        <v>16</v>
      </c>
      <c r="H2590" t="s">
        <v>346</v>
      </c>
      <c r="I2590" t="s">
        <v>737</v>
      </c>
      <c r="J2590" t="s">
        <v>16</v>
      </c>
      <c r="K2590">
        <v>18</v>
      </c>
      <c r="L2590" s="52">
        <v>0.13636000454425809</v>
      </c>
      <c r="N2590">
        <v>90</v>
      </c>
      <c r="O2590" s="52">
        <v>0.21897999942302701</v>
      </c>
      <c r="Q2590">
        <v>2164</v>
      </c>
      <c r="R2590" s="52">
        <v>0.2029799968004227</v>
      </c>
    </row>
    <row r="2591" spans="1:19">
      <c r="A2591" t="s">
        <v>28</v>
      </c>
      <c r="B2591" t="s">
        <v>412</v>
      </c>
      <c r="C2591" t="s">
        <v>440</v>
      </c>
      <c r="D2591" t="s">
        <v>330</v>
      </c>
      <c r="E2591" t="s">
        <v>121</v>
      </c>
      <c r="F2591" t="s">
        <v>122</v>
      </c>
      <c r="G2591">
        <v>16</v>
      </c>
      <c r="H2591" t="s">
        <v>346</v>
      </c>
      <c r="I2591" t="s">
        <v>737</v>
      </c>
      <c r="J2591" t="s">
        <v>17</v>
      </c>
      <c r="K2591">
        <v>23</v>
      </c>
      <c r="L2591" s="52">
        <v>0.17423999309539789</v>
      </c>
      <c r="N2591">
        <v>88</v>
      </c>
      <c r="O2591" s="52">
        <v>0.21411000192165369</v>
      </c>
      <c r="Q2591">
        <v>2220</v>
      </c>
      <c r="R2591" s="52">
        <v>0.20824000239372251</v>
      </c>
    </row>
    <row r="2592" spans="1:19">
      <c r="A2592" t="s">
        <v>28</v>
      </c>
      <c r="B2592" t="s">
        <v>412</v>
      </c>
      <c r="C2592" t="s">
        <v>440</v>
      </c>
      <c r="D2592" t="s">
        <v>330</v>
      </c>
      <c r="E2592" t="s">
        <v>121</v>
      </c>
      <c r="F2592" t="s">
        <v>122</v>
      </c>
      <c r="G2592">
        <v>16</v>
      </c>
      <c r="H2592" t="s">
        <v>346</v>
      </c>
      <c r="I2592" t="s">
        <v>737</v>
      </c>
      <c r="J2592" t="s">
        <v>18</v>
      </c>
      <c r="K2592">
        <v>34</v>
      </c>
      <c r="L2592" s="52">
        <v>0.25758001208305359</v>
      </c>
      <c r="N2592">
        <v>102</v>
      </c>
      <c r="O2592" s="52">
        <v>0.24818000197410581</v>
      </c>
      <c r="Q2592">
        <v>2174</v>
      </c>
      <c r="R2592" s="52">
        <v>0.20392000675201419</v>
      </c>
    </row>
    <row r="2593" spans="1:19">
      <c r="A2593" t="s">
        <v>28</v>
      </c>
      <c r="B2593" t="s">
        <v>412</v>
      </c>
      <c r="C2593" t="s">
        <v>440</v>
      </c>
      <c r="D2593" t="s">
        <v>330</v>
      </c>
      <c r="E2593" t="s">
        <v>121</v>
      </c>
      <c r="F2593" t="s">
        <v>122</v>
      </c>
      <c r="G2593">
        <v>16</v>
      </c>
      <c r="H2593" t="s">
        <v>346</v>
      </c>
      <c r="I2593" t="s">
        <v>737</v>
      </c>
      <c r="J2593" t="s">
        <v>311</v>
      </c>
      <c r="K2593">
        <v>47</v>
      </c>
      <c r="L2593" s="52">
        <v>0.35605999827384949</v>
      </c>
      <c r="N2593">
        <v>77</v>
      </c>
      <c r="O2593" s="52">
        <v>0.1873500049114227</v>
      </c>
      <c r="Q2593">
        <v>2215</v>
      </c>
      <c r="R2593" s="52">
        <v>0.20777000486850741</v>
      </c>
    </row>
    <row r="2594" spans="1:19">
      <c r="A2594" t="s">
        <v>28</v>
      </c>
      <c r="B2594" t="s">
        <v>412</v>
      </c>
      <c r="C2594" t="s">
        <v>440</v>
      </c>
      <c r="D2594" t="s">
        <v>330</v>
      </c>
      <c r="E2594" t="s">
        <v>121</v>
      </c>
      <c r="F2594" t="s">
        <v>122</v>
      </c>
      <c r="G2594">
        <v>16</v>
      </c>
      <c r="H2594" t="s">
        <v>346</v>
      </c>
      <c r="I2594" t="s">
        <v>312</v>
      </c>
      <c r="J2594" t="s">
        <v>313</v>
      </c>
      <c r="K2594">
        <v>90</v>
      </c>
      <c r="L2594" s="52">
        <v>0.68181997537612915</v>
      </c>
      <c r="M2594" s="52">
        <v>0.69230997562408447</v>
      </c>
      <c r="N2594">
        <v>258</v>
      </c>
      <c r="O2594" s="52">
        <v>0.62774002552032471</v>
      </c>
      <c r="P2594" s="52">
        <v>0.63546997308731079</v>
      </c>
      <c r="Q2594">
        <v>6420</v>
      </c>
      <c r="R2594" s="52">
        <v>0.60219001770019531</v>
      </c>
      <c r="S2594" s="52">
        <v>0.61465001106262207</v>
      </c>
    </row>
    <row r="2595" spans="1:19">
      <c r="A2595" t="s">
        <v>28</v>
      </c>
      <c r="B2595" t="s">
        <v>412</v>
      </c>
      <c r="C2595" t="s">
        <v>440</v>
      </c>
      <c r="D2595" t="s">
        <v>330</v>
      </c>
      <c r="E2595" t="s">
        <v>121</v>
      </c>
      <c r="F2595" t="s">
        <v>122</v>
      </c>
      <c r="G2595">
        <v>16</v>
      </c>
      <c r="H2595" t="s">
        <v>346</v>
      </c>
      <c r="I2595" t="s">
        <v>312</v>
      </c>
      <c r="J2595" t="s">
        <v>314</v>
      </c>
      <c r="K2595">
        <v>19</v>
      </c>
      <c r="L2595" s="52">
        <v>0.14394000172615051</v>
      </c>
      <c r="M2595" s="52">
        <v>0.14614999294281009</v>
      </c>
      <c r="N2595">
        <v>58</v>
      </c>
      <c r="O2595" s="52">
        <v>0.1411200016736984</v>
      </c>
      <c r="P2595" s="52">
        <v>0.14285999536514279</v>
      </c>
      <c r="Q2595">
        <v>1473</v>
      </c>
      <c r="R2595" s="52">
        <v>0.13817000389099121</v>
      </c>
      <c r="S2595" s="52">
        <v>0.14101999998092651</v>
      </c>
    </row>
    <row r="2596" spans="1:19">
      <c r="A2596" t="s">
        <v>28</v>
      </c>
      <c r="B2596" t="s">
        <v>412</v>
      </c>
      <c r="C2596" t="s">
        <v>440</v>
      </c>
      <c r="D2596" t="s">
        <v>330</v>
      </c>
      <c r="E2596" t="s">
        <v>121</v>
      </c>
      <c r="F2596" t="s">
        <v>122</v>
      </c>
      <c r="G2596">
        <v>16</v>
      </c>
      <c r="H2596" t="s">
        <v>346</v>
      </c>
      <c r="I2596" t="s">
        <v>312</v>
      </c>
      <c r="J2596" t="s">
        <v>315</v>
      </c>
      <c r="K2596">
        <v>13</v>
      </c>
      <c r="L2596" s="52">
        <v>9.8480001091957092E-2</v>
      </c>
      <c r="M2596" s="52">
        <v>0.10000000149011611</v>
      </c>
      <c r="N2596">
        <v>59</v>
      </c>
      <c r="O2596" s="52">
        <v>0.14354999363422391</v>
      </c>
      <c r="P2596" s="52">
        <v>0.14531999826431269</v>
      </c>
      <c r="Q2596">
        <v>1374</v>
      </c>
      <c r="R2596" s="52">
        <v>0.12887999415397641</v>
      </c>
      <c r="S2596" s="52">
        <v>0.13154999911785131</v>
      </c>
    </row>
    <row r="2597" spans="1:19">
      <c r="A2597" t="s">
        <v>28</v>
      </c>
      <c r="B2597" t="s">
        <v>412</v>
      </c>
      <c r="C2597" t="s">
        <v>440</v>
      </c>
      <c r="D2597" t="s">
        <v>330</v>
      </c>
      <c r="E2597" t="s">
        <v>121</v>
      </c>
      <c r="F2597" t="s">
        <v>122</v>
      </c>
      <c r="G2597">
        <v>16</v>
      </c>
      <c r="H2597" t="s">
        <v>346</v>
      </c>
      <c r="I2597" t="s">
        <v>312</v>
      </c>
      <c r="J2597" t="s">
        <v>373</v>
      </c>
      <c r="K2597">
        <v>2</v>
      </c>
      <c r="L2597" s="52">
        <v>1.515000034123659E-2</v>
      </c>
      <c r="N2597">
        <v>5</v>
      </c>
      <c r="O2597" s="52">
        <v>1.2170000001788139E-2</v>
      </c>
      <c r="Q2597">
        <v>216</v>
      </c>
      <c r="R2597" s="52">
        <v>2.0260000601410869E-2</v>
      </c>
    </row>
    <row r="2598" spans="1:19">
      <c r="A2598" t="s">
        <v>28</v>
      </c>
      <c r="B2598" t="s">
        <v>412</v>
      </c>
      <c r="C2598" t="s">
        <v>440</v>
      </c>
      <c r="D2598" t="s">
        <v>330</v>
      </c>
      <c r="E2598" t="s">
        <v>121</v>
      </c>
      <c r="F2598" t="s">
        <v>122</v>
      </c>
      <c r="G2598">
        <v>16</v>
      </c>
      <c r="H2598" t="s">
        <v>346</v>
      </c>
      <c r="I2598" t="s">
        <v>312</v>
      </c>
      <c r="J2598" t="s">
        <v>316</v>
      </c>
      <c r="K2598">
        <v>8</v>
      </c>
      <c r="L2598" s="52">
        <v>6.0610000044107437E-2</v>
      </c>
      <c r="M2598" s="52">
        <v>6.1540000140666962E-2</v>
      </c>
      <c r="N2598">
        <v>31</v>
      </c>
      <c r="O2598" s="52">
        <v>7.5429998338222504E-2</v>
      </c>
      <c r="P2598" s="52">
        <v>7.6350003480911255E-2</v>
      </c>
      <c r="Q2598">
        <v>1178</v>
      </c>
      <c r="R2598" s="52">
        <v>0.1105000004172325</v>
      </c>
      <c r="S2598" s="52">
        <v>0.1127799972891808</v>
      </c>
    </row>
    <row r="2599" spans="1:19">
      <c r="A2599" t="s">
        <v>28</v>
      </c>
      <c r="B2599" t="s">
        <v>412</v>
      </c>
      <c r="C2599" t="s">
        <v>440</v>
      </c>
      <c r="D2599" t="s">
        <v>330</v>
      </c>
      <c r="E2599" t="s">
        <v>123</v>
      </c>
      <c r="F2599" s="1" t="s">
        <v>124</v>
      </c>
      <c r="G2599" s="1">
        <v>6</v>
      </c>
      <c r="H2599" s="1" t="s">
        <v>331</v>
      </c>
      <c r="I2599" t="s">
        <v>326</v>
      </c>
      <c r="J2599" t="s">
        <v>289</v>
      </c>
      <c r="K2599">
        <v>2</v>
      </c>
      <c r="L2599" s="52">
        <v>1.4290000312030321E-2</v>
      </c>
      <c r="N2599">
        <v>2</v>
      </c>
      <c r="O2599" s="52">
        <v>6.5399999730288982E-3</v>
      </c>
      <c r="Q2599">
        <v>78</v>
      </c>
      <c r="R2599" s="52">
        <v>7.3199998587369919E-3</v>
      </c>
    </row>
    <row r="2600" spans="1:19">
      <c r="A2600" t="s">
        <v>28</v>
      </c>
      <c r="B2600" t="s">
        <v>412</v>
      </c>
      <c r="C2600" t="s">
        <v>440</v>
      </c>
      <c r="D2600" t="s">
        <v>330</v>
      </c>
      <c r="E2600" t="s">
        <v>123</v>
      </c>
      <c r="F2600" t="s">
        <v>124</v>
      </c>
      <c r="G2600">
        <v>6</v>
      </c>
      <c r="H2600" t="s">
        <v>331</v>
      </c>
      <c r="I2600" t="s">
        <v>326</v>
      </c>
      <c r="J2600" t="s">
        <v>290</v>
      </c>
      <c r="K2600">
        <v>9</v>
      </c>
      <c r="L2600" s="52">
        <v>6.429000198841095E-2</v>
      </c>
      <c r="N2600">
        <v>19</v>
      </c>
      <c r="O2600" s="52">
        <v>6.208999827504158E-2</v>
      </c>
      <c r="Q2600">
        <v>542</v>
      </c>
      <c r="R2600" s="52">
        <v>5.0840001553297043E-2</v>
      </c>
    </row>
    <row r="2601" spans="1:19">
      <c r="A2601" t="s">
        <v>28</v>
      </c>
      <c r="B2601" t="s">
        <v>412</v>
      </c>
      <c r="C2601" t="s">
        <v>440</v>
      </c>
      <c r="D2601" t="s">
        <v>330</v>
      </c>
      <c r="E2601" t="s">
        <v>123</v>
      </c>
      <c r="F2601" t="s">
        <v>124</v>
      </c>
      <c r="G2601">
        <v>6</v>
      </c>
      <c r="H2601" t="s">
        <v>331</v>
      </c>
      <c r="I2601" t="s">
        <v>326</v>
      </c>
      <c r="J2601" t="s">
        <v>291</v>
      </c>
      <c r="K2601">
        <v>21</v>
      </c>
      <c r="L2601" s="52">
        <v>0.15000000596046451</v>
      </c>
      <c r="N2601">
        <v>39</v>
      </c>
      <c r="O2601" s="52">
        <v>0.12745000422000891</v>
      </c>
      <c r="Q2601">
        <v>1332</v>
      </c>
      <c r="R2601" s="52">
        <v>0.124940000474453</v>
      </c>
    </row>
    <row r="2602" spans="1:19">
      <c r="A2602" t="s">
        <v>28</v>
      </c>
      <c r="B2602" t="s">
        <v>412</v>
      </c>
      <c r="C2602" t="s">
        <v>440</v>
      </c>
      <c r="D2602" t="s">
        <v>330</v>
      </c>
      <c r="E2602" t="s">
        <v>123</v>
      </c>
      <c r="F2602" t="s">
        <v>124</v>
      </c>
      <c r="G2602">
        <v>6</v>
      </c>
      <c r="H2602" t="s">
        <v>331</v>
      </c>
      <c r="I2602" t="s">
        <v>326</v>
      </c>
      <c r="J2602" t="s">
        <v>292</v>
      </c>
      <c r="K2602">
        <v>31</v>
      </c>
      <c r="L2602" s="52">
        <v>0.22143000364303589</v>
      </c>
      <c r="N2602">
        <v>58</v>
      </c>
      <c r="O2602" s="52">
        <v>0.1895399987697601</v>
      </c>
      <c r="Q2602">
        <v>2022</v>
      </c>
      <c r="R2602" s="52">
        <v>0.18965999782085419</v>
      </c>
    </row>
    <row r="2603" spans="1:19">
      <c r="A2603" t="s">
        <v>28</v>
      </c>
      <c r="B2603" t="s">
        <v>412</v>
      </c>
      <c r="C2603" t="s">
        <v>440</v>
      </c>
      <c r="D2603" t="s">
        <v>330</v>
      </c>
      <c r="E2603" t="s">
        <v>123</v>
      </c>
      <c r="F2603" t="s">
        <v>124</v>
      </c>
      <c r="G2603">
        <v>6</v>
      </c>
      <c r="H2603" t="s">
        <v>331</v>
      </c>
      <c r="I2603" t="s">
        <v>326</v>
      </c>
      <c r="J2603" t="s">
        <v>293</v>
      </c>
      <c r="K2603">
        <v>24</v>
      </c>
      <c r="L2603" s="52">
        <v>0.1714300066232681</v>
      </c>
      <c r="N2603">
        <v>56</v>
      </c>
      <c r="O2603" s="52">
        <v>0.18300999701023099</v>
      </c>
      <c r="Q2603">
        <v>1958</v>
      </c>
      <c r="R2603" s="52">
        <v>0.18366000056266779</v>
      </c>
    </row>
    <row r="2604" spans="1:19">
      <c r="A2604" t="s">
        <v>28</v>
      </c>
      <c r="B2604" t="s">
        <v>412</v>
      </c>
      <c r="C2604" t="s">
        <v>440</v>
      </c>
      <c r="D2604" t="s">
        <v>330</v>
      </c>
      <c r="E2604" t="s">
        <v>123</v>
      </c>
      <c r="F2604" t="s">
        <v>124</v>
      </c>
      <c r="G2604">
        <v>6</v>
      </c>
      <c r="H2604" t="s">
        <v>331</v>
      </c>
      <c r="I2604" t="s">
        <v>326</v>
      </c>
      <c r="J2604" t="s">
        <v>294</v>
      </c>
      <c r="K2604">
        <v>30</v>
      </c>
      <c r="L2604" s="52">
        <v>0.21428999304771421</v>
      </c>
      <c r="N2604">
        <v>76</v>
      </c>
      <c r="O2604" s="52">
        <v>0.24837000668048859</v>
      </c>
      <c r="Q2604">
        <v>2528</v>
      </c>
      <c r="R2604" s="52">
        <v>0.2371300011873245</v>
      </c>
    </row>
    <row r="2605" spans="1:19">
      <c r="A2605" t="s">
        <v>28</v>
      </c>
      <c r="B2605" t="s">
        <v>412</v>
      </c>
      <c r="C2605" t="s">
        <v>440</v>
      </c>
      <c r="D2605" t="s">
        <v>330</v>
      </c>
      <c r="E2605" t="s">
        <v>123</v>
      </c>
      <c r="F2605" t="s">
        <v>124</v>
      </c>
      <c r="G2605">
        <v>6</v>
      </c>
      <c r="H2605" t="s">
        <v>331</v>
      </c>
      <c r="I2605" t="s">
        <v>326</v>
      </c>
      <c r="J2605" t="s">
        <v>295</v>
      </c>
      <c r="K2605">
        <v>23</v>
      </c>
      <c r="L2605" s="52">
        <v>0.1642899960279465</v>
      </c>
      <c r="N2605">
        <v>56</v>
      </c>
      <c r="O2605" s="52">
        <v>0.18300999701023099</v>
      </c>
      <c r="Q2605">
        <v>2201</v>
      </c>
      <c r="R2605" s="52">
        <v>0.20645000040531161</v>
      </c>
    </row>
    <row r="2606" spans="1:19">
      <c r="A2606" t="s">
        <v>28</v>
      </c>
      <c r="B2606" t="s">
        <v>412</v>
      </c>
      <c r="C2606" t="s">
        <v>440</v>
      </c>
      <c r="D2606" t="s">
        <v>330</v>
      </c>
      <c r="E2606" t="s">
        <v>123</v>
      </c>
      <c r="F2606" t="s">
        <v>124</v>
      </c>
      <c r="G2606">
        <v>6</v>
      </c>
      <c r="H2606" t="s">
        <v>331</v>
      </c>
      <c r="I2606" t="s">
        <v>359</v>
      </c>
      <c r="J2606" t="s">
        <v>14</v>
      </c>
      <c r="K2606">
        <v>90</v>
      </c>
      <c r="L2606" s="52">
        <v>0.64285999536514282</v>
      </c>
      <c r="M2606" s="52">
        <v>0.67668998241424561</v>
      </c>
      <c r="N2606">
        <v>209</v>
      </c>
      <c r="O2606" s="52">
        <v>0.68300998210906982</v>
      </c>
      <c r="P2606" s="52">
        <v>0.71087998151779175</v>
      </c>
      <c r="Q2606">
        <v>7648</v>
      </c>
      <c r="R2606" s="52">
        <v>0.71737998723983765</v>
      </c>
      <c r="S2606" s="52">
        <v>0.73221999406814575</v>
      </c>
    </row>
    <row r="2607" spans="1:19">
      <c r="A2607" t="s">
        <v>28</v>
      </c>
      <c r="B2607" t="s">
        <v>412</v>
      </c>
      <c r="C2607" t="s">
        <v>440</v>
      </c>
      <c r="D2607" t="s">
        <v>330</v>
      </c>
      <c r="E2607" t="s">
        <v>123</v>
      </c>
      <c r="F2607" t="s">
        <v>124</v>
      </c>
      <c r="G2607">
        <v>6</v>
      </c>
      <c r="H2607" t="s">
        <v>331</v>
      </c>
      <c r="I2607" t="s">
        <v>359</v>
      </c>
      <c r="J2607" t="s">
        <v>15</v>
      </c>
      <c r="K2607">
        <v>27</v>
      </c>
      <c r="L2607" s="52">
        <v>0.19286000728607181</v>
      </c>
      <c r="M2607" s="52">
        <v>0.20300999283790591</v>
      </c>
      <c r="N2607">
        <v>47</v>
      </c>
      <c r="O2607" s="52">
        <v>0.15358999371528631</v>
      </c>
      <c r="P2607" s="52">
        <v>0.15986000001430509</v>
      </c>
      <c r="Q2607">
        <v>1582</v>
      </c>
      <c r="R2607" s="52">
        <v>0.14838999509811401</v>
      </c>
      <c r="S2607" s="52">
        <v>0.1514600068330765</v>
      </c>
    </row>
    <row r="2608" spans="1:19">
      <c r="A2608" t="s">
        <v>28</v>
      </c>
      <c r="B2608" t="s">
        <v>412</v>
      </c>
      <c r="C2608" t="s">
        <v>440</v>
      </c>
      <c r="D2608" t="s">
        <v>330</v>
      </c>
      <c r="E2608" t="s">
        <v>123</v>
      </c>
      <c r="F2608" t="s">
        <v>124</v>
      </c>
      <c r="G2608">
        <v>6</v>
      </c>
      <c r="H2608" t="s">
        <v>331</v>
      </c>
      <c r="I2608" t="s">
        <v>359</v>
      </c>
      <c r="J2608" t="s">
        <v>317</v>
      </c>
      <c r="K2608">
        <v>16</v>
      </c>
      <c r="L2608" s="52">
        <v>0.1142899990081787</v>
      </c>
      <c r="M2608" s="52">
        <v>0.12030000239610671</v>
      </c>
      <c r="N2608">
        <v>38</v>
      </c>
      <c r="O2608" s="52">
        <v>0.1241799965500832</v>
      </c>
      <c r="P2608" s="52">
        <v>0.1292500048875809</v>
      </c>
      <c r="Q2608">
        <v>1215</v>
      </c>
      <c r="R2608" s="52">
        <v>0.1139699965715408</v>
      </c>
      <c r="S2608" s="52">
        <v>0.1163199990987778</v>
      </c>
    </row>
    <row r="2609" spans="1:19">
      <c r="A2609" t="s">
        <v>28</v>
      </c>
      <c r="B2609" t="s">
        <v>412</v>
      </c>
      <c r="C2609" t="s">
        <v>440</v>
      </c>
      <c r="D2609" t="s">
        <v>330</v>
      </c>
      <c r="E2609" t="s">
        <v>123</v>
      </c>
      <c r="F2609" t="s">
        <v>124</v>
      </c>
      <c r="G2609">
        <v>6</v>
      </c>
      <c r="H2609" t="s">
        <v>331</v>
      </c>
      <c r="I2609" t="s">
        <v>359</v>
      </c>
      <c r="J2609" t="s">
        <v>270</v>
      </c>
      <c r="K2609">
        <v>7</v>
      </c>
      <c r="L2609" s="52">
        <v>5.000000074505806E-2</v>
      </c>
      <c r="N2609">
        <v>12</v>
      </c>
      <c r="O2609" s="52">
        <v>3.9220001548528671E-2</v>
      </c>
      <c r="Q2609">
        <v>216</v>
      </c>
      <c r="R2609" s="52">
        <v>2.0260000601410869E-2</v>
      </c>
    </row>
    <row r="2610" spans="1:19">
      <c r="A2610" t="s">
        <v>28</v>
      </c>
      <c r="B2610" t="s">
        <v>412</v>
      </c>
      <c r="C2610" t="s">
        <v>440</v>
      </c>
      <c r="D2610" t="s">
        <v>330</v>
      </c>
      <c r="E2610" t="s">
        <v>123</v>
      </c>
      <c r="F2610" t="s">
        <v>124</v>
      </c>
      <c r="G2610">
        <v>6</v>
      </c>
      <c r="H2610" t="s">
        <v>331</v>
      </c>
      <c r="I2610" t="s">
        <v>325</v>
      </c>
      <c r="J2610" t="s">
        <v>302</v>
      </c>
      <c r="K2610">
        <v>45</v>
      </c>
      <c r="L2610" s="52">
        <v>0.32142999768257141</v>
      </c>
      <c r="N2610">
        <v>110</v>
      </c>
      <c r="O2610" s="52">
        <v>0.35947999358177191</v>
      </c>
      <c r="Q2610">
        <v>3494</v>
      </c>
      <c r="R2610" s="52">
        <v>0.32774001359939581</v>
      </c>
    </row>
    <row r="2611" spans="1:19">
      <c r="A2611" t="s">
        <v>28</v>
      </c>
      <c r="B2611" t="s">
        <v>412</v>
      </c>
      <c r="C2611" t="s">
        <v>440</v>
      </c>
      <c r="D2611" t="s">
        <v>330</v>
      </c>
      <c r="E2611" t="s">
        <v>123</v>
      </c>
      <c r="F2611" t="s">
        <v>124</v>
      </c>
      <c r="G2611">
        <v>6</v>
      </c>
      <c r="H2611" t="s">
        <v>331</v>
      </c>
      <c r="I2611" t="s">
        <v>325</v>
      </c>
      <c r="J2611" t="s">
        <v>303</v>
      </c>
      <c r="K2611">
        <v>44</v>
      </c>
      <c r="L2611" s="52">
        <v>0.31428998708724981</v>
      </c>
      <c r="N2611">
        <v>95</v>
      </c>
      <c r="O2611" s="52">
        <v>0.31046000123023992</v>
      </c>
      <c r="Q2611">
        <v>3387</v>
      </c>
      <c r="R2611" s="52">
        <v>0.31769999861717219</v>
      </c>
    </row>
    <row r="2612" spans="1:19">
      <c r="A2612" t="s">
        <v>28</v>
      </c>
      <c r="B2612" t="s">
        <v>412</v>
      </c>
      <c r="C2612" t="s">
        <v>440</v>
      </c>
      <c r="D2612" t="s">
        <v>330</v>
      </c>
      <c r="E2612" t="s">
        <v>123</v>
      </c>
      <c r="F2612" t="s">
        <v>124</v>
      </c>
      <c r="G2612">
        <v>6</v>
      </c>
      <c r="H2612" t="s">
        <v>331</v>
      </c>
      <c r="I2612" t="s">
        <v>325</v>
      </c>
      <c r="J2612" t="s">
        <v>304</v>
      </c>
      <c r="K2612">
        <v>51</v>
      </c>
      <c r="L2612" s="52">
        <v>0.36428999900817871</v>
      </c>
      <c r="N2612">
        <v>101</v>
      </c>
      <c r="O2612" s="52">
        <v>0.33006998896598821</v>
      </c>
      <c r="Q2612">
        <v>3780</v>
      </c>
      <c r="R2612" s="52">
        <v>0.35455998778343201</v>
      </c>
    </row>
    <row r="2613" spans="1:19">
      <c r="A2613" t="s">
        <v>28</v>
      </c>
      <c r="B2613" t="s">
        <v>412</v>
      </c>
      <c r="C2613" t="s">
        <v>440</v>
      </c>
      <c r="D2613" t="s">
        <v>330</v>
      </c>
      <c r="E2613" t="s">
        <v>123</v>
      </c>
      <c r="F2613" t="s">
        <v>124</v>
      </c>
      <c r="G2613">
        <v>6</v>
      </c>
      <c r="H2613" t="s">
        <v>331</v>
      </c>
      <c r="I2613" t="s">
        <v>349</v>
      </c>
      <c r="J2613" t="s">
        <v>350</v>
      </c>
      <c r="K2613">
        <v>12</v>
      </c>
      <c r="L2613" s="52">
        <v>8.5709996521472931E-2</v>
      </c>
      <c r="M2613" s="52">
        <v>9.3019999563694E-2</v>
      </c>
      <c r="N2613">
        <v>21</v>
      </c>
      <c r="O2613" s="52">
        <v>6.8630002439022064E-2</v>
      </c>
      <c r="P2613" s="52">
        <v>7.3430001735687256E-2</v>
      </c>
      <c r="Q2613">
        <v>745</v>
      </c>
      <c r="R2613" s="52">
        <v>6.9880001246929169E-2</v>
      </c>
      <c r="S2613" s="52">
        <v>8.060000091791153E-2</v>
      </c>
    </row>
    <row r="2614" spans="1:19">
      <c r="A2614" t="s">
        <v>28</v>
      </c>
      <c r="B2614" t="s">
        <v>412</v>
      </c>
      <c r="C2614" t="s">
        <v>440</v>
      </c>
      <c r="D2614" t="s">
        <v>330</v>
      </c>
      <c r="E2614" t="s">
        <v>123</v>
      </c>
      <c r="F2614" t="s">
        <v>124</v>
      </c>
      <c r="G2614">
        <v>6</v>
      </c>
      <c r="H2614" t="s">
        <v>331</v>
      </c>
      <c r="I2614" t="s">
        <v>349</v>
      </c>
      <c r="J2614" t="s">
        <v>351</v>
      </c>
      <c r="K2614">
        <v>93</v>
      </c>
      <c r="L2614" s="52">
        <v>0.66429001092910767</v>
      </c>
      <c r="M2614" s="52">
        <v>0.72092998027801514</v>
      </c>
      <c r="N2614">
        <v>201</v>
      </c>
      <c r="O2614" s="52">
        <v>0.65685999393463135</v>
      </c>
      <c r="P2614" s="52">
        <v>0.70279997587203979</v>
      </c>
      <c r="Q2614">
        <v>5882</v>
      </c>
      <c r="R2614" s="52">
        <v>0.55172997713088989</v>
      </c>
      <c r="S2614" s="52">
        <v>0.63637000322341919</v>
      </c>
    </row>
    <row r="2615" spans="1:19">
      <c r="A2615" t="s">
        <v>28</v>
      </c>
      <c r="B2615" t="s">
        <v>412</v>
      </c>
      <c r="C2615" t="s">
        <v>440</v>
      </c>
      <c r="D2615" t="s">
        <v>330</v>
      </c>
      <c r="E2615" t="s">
        <v>123</v>
      </c>
      <c r="F2615" t="s">
        <v>124</v>
      </c>
      <c r="G2615">
        <v>6</v>
      </c>
      <c r="H2615" t="s">
        <v>331</v>
      </c>
      <c r="I2615" t="s">
        <v>349</v>
      </c>
      <c r="J2615" t="s">
        <v>352</v>
      </c>
      <c r="K2615">
        <v>2</v>
      </c>
      <c r="L2615" s="52">
        <v>1.4290000312030321E-2</v>
      </c>
      <c r="M2615" s="52">
        <v>1.549999974668026E-2</v>
      </c>
      <c r="N2615">
        <v>2</v>
      </c>
      <c r="O2615" s="52">
        <v>6.5399999730288982E-3</v>
      </c>
      <c r="P2615" s="52">
        <v>6.9900001399219036E-3</v>
      </c>
      <c r="Q2615">
        <v>19</v>
      </c>
      <c r="R2615" s="52">
        <v>1.780000049620867E-3</v>
      </c>
      <c r="S2615" s="52">
        <v>2.0600000862032179E-3</v>
      </c>
    </row>
    <row r="2616" spans="1:19">
      <c r="A2616" t="s">
        <v>28</v>
      </c>
      <c r="B2616" t="s">
        <v>412</v>
      </c>
      <c r="C2616" t="s">
        <v>440</v>
      </c>
      <c r="D2616" t="s">
        <v>330</v>
      </c>
      <c r="E2616" t="s">
        <v>123</v>
      </c>
      <c r="F2616" t="s">
        <v>124</v>
      </c>
      <c r="G2616">
        <v>6</v>
      </c>
      <c r="H2616" t="s">
        <v>331</v>
      </c>
      <c r="I2616" t="s">
        <v>349</v>
      </c>
      <c r="J2616" t="s">
        <v>353</v>
      </c>
      <c r="K2616">
        <v>22</v>
      </c>
      <c r="L2616" s="52">
        <v>0.15714000165462491</v>
      </c>
      <c r="M2616" s="52">
        <v>0.17054000496864319</v>
      </c>
      <c r="N2616">
        <v>62</v>
      </c>
      <c r="O2616" s="52">
        <v>0.2026100009679794</v>
      </c>
      <c r="P2616" s="52">
        <v>0.21678000688552859</v>
      </c>
      <c r="Q2616">
        <v>2597</v>
      </c>
      <c r="R2616" s="52">
        <v>0.24359999597072601</v>
      </c>
      <c r="S2616" s="52">
        <v>0.2809700071811676</v>
      </c>
    </row>
    <row r="2617" spans="1:19">
      <c r="A2617" t="s">
        <v>28</v>
      </c>
      <c r="B2617" t="s">
        <v>412</v>
      </c>
      <c r="C2617" t="s">
        <v>440</v>
      </c>
      <c r="D2617" t="s">
        <v>330</v>
      </c>
      <c r="E2617" t="s">
        <v>123</v>
      </c>
      <c r="F2617" t="s">
        <v>124</v>
      </c>
      <c r="G2617">
        <v>6</v>
      </c>
      <c r="H2617" t="s">
        <v>331</v>
      </c>
      <c r="I2617" t="s">
        <v>349</v>
      </c>
      <c r="J2617" t="s">
        <v>355</v>
      </c>
      <c r="K2617">
        <v>11</v>
      </c>
      <c r="L2617" s="52">
        <v>7.8570000827312469E-2</v>
      </c>
      <c r="N2617">
        <v>20</v>
      </c>
      <c r="O2617" s="52">
        <v>6.5360002219676971E-2</v>
      </c>
      <c r="Q2617">
        <v>1418</v>
      </c>
      <c r="R2617" s="52">
        <v>0.13300999999046331</v>
      </c>
    </row>
    <row r="2618" spans="1:19">
      <c r="A2618" t="s">
        <v>28</v>
      </c>
      <c r="B2618" t="s">
        <v>412</v>
      </c>
      <c r="C2618" t="s">
        <v>440</v>
      </c>
      <c r="D2618" t="s">
        <v>330</v>
      </c>
      <c r="E2618" t="s">
        <v>123</v>
      </c>
      <c r="F2618" t="s">
        <v>124</v>
      </c>
      <c r="G2618">
        <v>6</v>
      </c>
      <c r="H2618" t="s">
        <v>331</v>
      </c>
      <c r="I2618" t="s">
        <v>734</v>
      </c>
      <c r="J2618" t="s">
        <v>299</v>
      </c>
      <c r="K2618">
        <v>8</v>
      </c>
      <c r="L2618" s="52">
        <v>5.714000016450882E-2</v>
      </c>
      <c r="M2618" s="52">
        <v>5.7969998568296432E-2</v>
      </c>
      <c r="N2618">
        <v>11</v>
      </c>
      <c r="O2618" s="52">
        <v>3.5950001329183578E-2</v>
      </c>
      <c r="P2618" s="52">
        <v>3.7160001695156097E-2</v>
      </c>
      <c r="Q2618">
        <v>463</v>
      </c>
      <c r="R2618" s="52">
        <v>4.343000054359436E-2</v>
      </c>
      <c r="S2618" s="52">
        <v>4.6239998191595078E-2</v>
      </c>
    </row>
    <row r="2619" spans="1:19">
      <c r="A2619" t="s">
        <v>28</v>
      </c>
      <c r="B2619" t="s">
        <v>412</v>
      </c>
      <c r="C2619" t="s">
        <v>440</v>
      </c>
      <c r="D2619" t="s">
        <v>330</v>
      </c>
      <c r="E2619" t="s">
        <v>123</v>
      </c>
      <c r="F2619" t="s">
        <v>124</v>
      </c>
      <c r="G2619">
        <v>6</v>
      </c>
      <c r="H2619" t="s">
        <v>331</v>
      </c>
      <c r="I2619" t="s">
        <v>734</v>
      </c>
      <c r="J2619" t="s">
        <v>300</v>
      </c>
      <c r="K2619">
        <v>6</v>
      </c>
      <c r="L2619" s="52">
        <v>4.28600013256073E-2</v>
      </c>
      <c r="M2619" s="52">
        <v>4.3480001389980323E-2</v>
      </c>
      <c r="N2619">
        <v>7</v>
      </c>
      <c r="O2619" s="52">
        <v>2.2879999130964279E-2</v>
      </c>
      <c r="P2619" s="52">
        <v>2.364999987185001E-2</v>
      </c>
      <c r="Q2619">
        <v>331</v>
      </c>
      <c r="R2619" s="52">
        <v>3.1050000339746479E-2</v>
      </c>
      <c r="S2619" s="52">
        <v>3.3059999346733093E-2</v>
      </c>
    </row>
    <row r="2620" spans="1:19">
      <c r="A2620" t="s">
        <v>28</v>
      </c>
      <c r="B2620" t="s">
        <v>412</v>
      </c>
      <c r="C2620" t="s">
        <v>440</v>
      </c>
      <c r="D2620" t="s">
        <v>330</v>
      </c>
      <c r="E2620" t="s">
        <v>123</v>
      </c>
      <c r="F2620" t="s">
        <v>124</v>
      </c>
      <c r="G2620">
        <v>6</v>
      </c>
      <c r="H2620" t="s">
        <v>331</v>
      </c>
      <c r="I2620" t="s">
        <v>734</v>
      </c>
      <c r="J2620" t="s">
        <v>269</v>
      </c>
      <c r="K2620">
        <v>2</v>
      </c>
      <c r="L2620" s="52">
        <v>1.4290000312030321E-2</v>
      </c>
      <c r="M2620" s="52">
        <v>1.448999997228384E-2</v>
      </c>
      <c r="N2620">
        <v>2</v>
      </c>
      <c r="O2620" s="52">
        <v>6.5399999730288982E-3</v>
      </c>
      <c r="P2620" s="52">
        <v>6.7599997855722904E-3</v>
      </c>
      <c r="Q2620">
        <v>91</v>
      </c>
      <c r="R2620" s="52">
        <v>8.5399998351931572E-3</v>
      </c>
      <c r="S2620" s="52">
        <v>9.089999832212925E-3</v>
      </c>
    </row>
    <row r="2621" spans="1:19">
      <c r="A2621" t="s">
        <v>28</v>
      </c>
      <c r="B2621" t="s">
        <v>412</v>
      </c>
      <c r="C2621" t="s">
        <v>440</v>
      </c>
      <c r="D2621" t="s">
        <v>330</v>
      </c>
      <c r="E2621" t="s">
        <v>123</v>
      </c>
      <c r="F2621" t="s">
        <v>124</v>
      </c>
      <c r="G2621">
        <v>6</v>
      </c>
      <c r="H2621" t="s">
        <v>331</v>
      </c>
      <c r="I2621" t="s">
        <v>734</v>
      </c>
      <c r="J2621" t="s">
        <v>301</v>
      </c>
      <c r="K2621">
        <v>2</v>
      </c>
      <c r="L2621" s="52">
        <v>1.4290000312030321E-2</v>
      </c>
      <c r="M2621" s="52">
        <v>1.448999997228384E-2</v>
      </c>
      <c r="N2621">
        <v>2</v>
      </c>
      <c r="O2621" s="52">
        <v>6.5399999730288982E-3</v>
      </c>
      <c r="P2621" s="52">
        <v>6.7599997855722904E-3</v>
      </c>
      <c r="Q2621">
        <v>215</v>
      </c>
      <c r="R2621" s="52">
        <v>2.0169999450445179E-2</v>
      </c>
      <c r="S2621" s="52">
        <v>2.1469999104738239E-2</v>
      </c>
    </row>
    <row r="2622" spans="1:19">
      <c r="A2622" t="s">
        <v>28</v>
      </c>
      <c r="B2622" t="s">
        <v>412</v>
      </c>
      <c r="C2622" t="s">
        <v>440</v>
      </c>
      <c r="D2622" t="s">
        <v>330</v>
      </c>
      <c r="E2622" t="s">
        <v>123</v>
      </c>
      <c r="F2622" t="s">
        <v>124</v>
      </c>
      <c r="G2622">
        <v>6</v>
      </c>
      <c r="H2622" t="s">
        <v>331</v>
      </c>
      <c r="I2622" t="s">
        <v>734</v>
      </c>
      <c r="J2622" t="s">
        <v>270</v>
      </c>
      <c r="K2622">
        <v>2</v>
      </c>
      <c r="L2622" s="52">
        <v>1.4290000312030321E-2</v>
      </c>
      <c r="N2622">
        <v>10</v>
      </c>
      <c r="O2622" s="52">
        <v>3.2680001109838493E-2</v>
      </c>
      <c r="Q2622">
        <v>648</v>
      </c>
      <c r="R2622" s="52">
        <v>6.0779999941587448E-2</v>
      </c>
    </row>
    <row r="2623" spans="1:19">
      <c r="A2623" t="s">
        <v>28</v>
      </c>
      <c r="B2623" t="s">
        <v>412</v>
      </c>
      <c r="C2623" t="s">
        <v>440</v>
      </c>
      <c r="D2623" t="s">
        <v>330</v>
      </c>
      <c r="E2623" t="s">
        <v>123</v>
      </c>
      <c r="F2623" t="s">
        <v>124</v>
      </c>
      <c r="G2623">
        <v>6</v>
      </c>
      <c r="H2623" t="s">
        <v>331</v>
      </c>
      <c r="I2623" t="s">
        <v>734</v>
      </c>
      <c r="J2623" t="s">
        <v>268</v>
      </c>
      <c r="K2623">
        <v>120</v>
      </c>
      <c r="L2623" s="52">
        <v>0.85714000463485718</v>
      </c>
      <c r="M2623" s="52">
        <v>0.86957001686096191</v>
      </c>
      <c r="N2623">
        <v>274</v>
      </c>
      <c r="O2623" s="52">
        <v>0.89542001485824585</v>
      </c>
      <c r="P2623" s="52">
        <v>0.92567998170852661</v>
      </c>
      <c r="Q2623">
        <v>8913</v>
      </c>
      <c r="R2623" s="52">
        <v>0.83604001998901367</v>
      </c>
      <c r="S2623" s="52">
        <v>0.89013999700546265</v>
      </c>
    </row>
    <row r="2624" spans="1:19">
      <c r="A2624" t="s">
        <v>28</v>
      </c>
      <c r="B2624" t="s">
        <v>412</v>
      </c>
      <c r="C2624" t="s">
        <v>440</v>
      </c>
      <c r="D2624" t="s">
        <v>330</v>
      </c>
      <c r="E2624" t="s">
        <v>123</v>
      </c>
      <c r="F2624" t="s">
        <v>124</v>
      </c>
      <c r="G2624">
        <v>6</v>
      </c>
      <c r="H2624" t="s">
        <v>331</v>
      </c>
      <c r="I2624" t="s">
        <v>735</v>
      </c>
      <c r="J2624" t="s">
        <v>270</v>
      </c>
      <c r="K2624">
        <v>140</v>
      </c>
      <c r="L2624" s="52">
        <v>1</v>
      </c>
      <c r="N2624">
        <v>306</v>
      </c>
      <c r="O2624" s="52">
        <v>1</v>
      </c>
      <c r="Q2624">
        <v>10661</v>
      </c>
      <c r="R2624" s="52">
        <v>1</v>
      </c>
    </row>
    <row r="2625" spans="1:19">
      <c r="A2625" t="s">
        <v>28</v>
      </c>
      <c r="B2625" t="s">
        <v>412</v>
      </c>
      <c r="C2625" t="s">
        <v>440</v>
      </c>
      <c r="D2625" t="s">
        <v>330</v>
      </c>
      <c r="E2625" t="s">
        <v>123</v>
      </c>
      <c r="F2625" t="s">
        <v>124</v>
      </c>
      <c r="G2625">
        <v>6</v>
      </c>
      <c r="H2625" t="s">
        <v>331</v>
      </c>
      <c r="I2625" t="s">
        <v>319</v>
      </c>
      <c r="J2625" t="s">
        <v>324</v>
      </c>
      <c r="K2625">
        <v>11</v>
      </c>
      <c r="L2625" s="52">
        <v>7.8570000827312469E-2</v>
      </c>
      <c r="N2625">
        <v>20</v>
      </c>
      <c r="O2625" s="52">
        <v>6.5360002219676971E-2</v>
      </c>
      <c r="Q2625">
        <v>1418</v>
      </c>
      <c r="R2625" s="52">
        <v>0.13300999999046331</v>
      </c>
    </row>
    <row r="2626" spans="1:19">
      <c r="A2626" t="s">
        <v>28</v>
      </c>
      <c r="B2626" t="s">
        <v>412</v>
      </c>
      <c r="C2626" t="s">
        <v>440</v>
      </c>
      <c r="D2626" t="s">
        <v>330</v>
      </c>
      <c r="E2626" t="s">
        <v>123</v>
      </c>
      <c r="F2626" t="s">
        <v>124</v>
      </c>
      <c r="G2626">
        <v>6</v>
      </c>
      <c r="H2626" t="s">
        <v>331</v>
      </c>
      <c r="I2626" t="s">
        <v>319</v>
      </c>
      <c r="J2626" t="s">
        <v>320</v>
      </c>
      <c r="K2626">
        <v>2</v>
      </c>
      <c r="L2626" s="52">
        <v>1.4290000312030321E-2</v>
      </c>
      <c r="M2626" s="52">
        <v>1.549999974668026E-2</v>
      </c>
      <c r="N2626">
        <v>2</v>
      </c>
      <c r="O2626" s="52">
        <v>6.5399999730288982E-3</v>
      </c>
      <c r="P2626" s="52">
        <v>6.9900001399219036E-3</v>
      </c>
      <c r="Q2626">
        <v>19</v>
      </c>
      <c r="R2626" s="52">
        <v>1.780000049620867E-3</v>
      </c>
      <c r="S2626" s="52">
        <v>2.0600000862032179E-3</v>
      </c>
    </row>
    <row r="2627" spans="1:19">
      <c r="A2627" t="s">
        <v>28</v>
      </c>
      <c r="B2627" t="s">
        <v>412</v>
      </c>
      <c r="C2627" t="s">
        <v>440</v>
      </c>
      <c r="D2627" t="s">
        <v>330</v>
      </c>
      <c r="E2627" t="s">
        <v>123</v>
      </c>
      <c r="F2627" t="s">
        <v>124</v>
      </c>
      <c r="G2627">
        <v>6</v>
      </c>
      <c r="H2627" t="s">
        <v>331</v>
      </c>
      <c r="I2627" t="s">
        <v>319</v>
      </c>
      <c r="J2627" t="s">
        <v>321</v>
      </c>
      <c r="K2627">
        <v>2</v>
      </c>
      <c r="L2627" s="52">
        <v>1.4290000312030321E-2</v>
      </c>
      <c r="M2627" s="52">
        <v>1.549999974668026E-2</v>
      </c>
      <c r="N2627">
        <v>7</v>
      </c>
      <c r="O2627" s="52">
        <v>2.2879999130964279E-2</v>
      </c>
      <c r="P2627" s="52">
        <v>2.4480000138282779E-2</v>
      </c>
      <c r="Q2627">
        <v>380</v>
      </c>
      <c r="R2627" s="52">
        <v>3.564000129699707E-2</v>
      </c>
      <c r="S2627" s="52">
        <v>4.1110001504421227E-2</v>
      </c>
    </row>
    <row r="2628" spans="1:19">
      <c r="A2628" t="s">
        <v>28</v>
      </c>
      <c r="B2628" t="s">
        <v>412</v>
      </c>
      <c r="C2628" t="s">
        <v>440</v>
      </c>
      <c r="D2628" t="s">
        <v>330</v>
      </c>
      <c r="E2628" t="s">
        <v>123</v>
      </c>
      <c r="F2628" t="s">
        <v>124</v>
      </c>
      <c r="G2628">
        <v>6</v>
      </c>
      <c r="H2628" t="s">
        <v>331</v>
      </c>
      <c r="I2628" t="s">
        <v>319</v>
      </c>
      <c r="J2628" t="s">
        <v>322</v>
      </c>
      <c r="K2628">
        <v>16</v>
      </c>
      <c r="L2628" s="52">
        <v>0.1142899990081787</v>
      </c>
      <c r="M2628" s="52">
        <v>0.1240300014615059</v>
      </c>
      <c r="N2628">
        <v>40</v>
      </c>
      <c r="O2628" s="52">
        <v>0.13072000443935389</v>
      </c>
      <c r="P2628" s="52">
        <v>0.13986000418663019</v>
      </c>
      <c r="Q2628">
        <v>1643</v>
      </c>
      <c r="R2628" s="52">
        <v>0.15410999953746801</v>
      </c>
      <c r="S2628" s="52">
        <v>0.17776000499725339</v>
      </c>
    </row>
    <row r="2629" spans="1:19">
      <c r="A2629" t="s">
        <v>28</v>
      </c>
      <c r="B2629" t="s">
        <v>412</v>
      </c>
      <c r="C2629" t="s">
        <v>440</v>
      </c>
      <c r="D2629" t="s">
        <v>330</v>
      </c>
      <c r="E2629" t="s">
        <v>123</v>
      </c>
      <c r="F2629" t="s">
        <v>124</v>
      </c>
      <c r="G2629">
        <v>6</v>
      </c>
      <c r="H2629" t="s">
        <v>331</v>
      </c>
      <c r="I2629" t="s">
        <v>319</v>
      </c>
      <c r="J2629" t="s">
        <v>323</v>
      </c>
      <c r="K2629">
        <v>16</v>
      </c>
      <c r="L2629" s="52">
        <v>0.1142899990081787</v>
      </c>
      <c r="M2629" s="52">
        <v>0.1240300014615059</v>
      </c>
      <c r="N2629">
        <v>36</v>
      </c>
      <c r="O2629" s="52">
        <v>0.1176500022411346</v>
      </c>
      <c r="P2629" s="52">
        <v>0.1258700042963028</v>
      </c>
      <c r="Q2629">
        <v>1319</v>
      </c>
      <c r="R2629" s="52">
        <v>0.1237199977040291</v>
      </c>
      <c r="S2629" s="52">
        <v>0.14270000159740451</v>
      </c>
    </row>
    <row r="2630" spans="1:19">
      <c r="A2630" t="s">
        <v>28</v>
      </c>
      <c r="B2630" t="s">
        <v>412</v>
      </c>
      <c r="C2630" t="s">
        <v>440</v>
      </c>
      <c r="D2630" t="s">
        <v>330</v>
      </c>
      <c r="E2630" t="s">
        <v>123</v>
      </c>
      <c r="F2630" t="s">
        <v>124</v>
      </c>
      <c r="G2630">
        <v>6</v>
      </c>
      <c r="H2630" t="s">
        <v>331</v>
      </c>
      <c r="I2630" t="s">
        <v>319</v>
      </c>
      <c r="J2630" t="s">
        <v>354</v>
      </c>
      <c r="K2630">
        <v>93</v>
      </c>
      <c r="L2630" s="52">
        <v>0.66429001092910767</v>
      </c>
      <c r="M2630" s="52">
        <v>0.72092998027801514</v>
      </c>
      <c r="N2630">
        <v>201</v>
      </c>
      <c r="O2630" s="52">
        <v>0.65685999393463135</v>
      </c>
      <c r="P2630" s="52">
        <v>0.70279997587203979</v>
      </c>
      <c r="Q2630">
        <v>5882</v>
      </c>
      <c r="R2630" s="52">
        <v>0.55172997713088989</v>
      </c>
      <c r="S2630" s="52">
        <v>0.63637000322341919</v>
      </c>
    </row>
    <row r="2631" spans="1:19">
      <c r="A2631" t="s">
        <v>28</v>
      </c>
      <c r="B2631" t="s">
        <v>412</v>
      </c>
      <c r="C2631" t="s">
        <v>440</v>
      </c>
      <c r="D2631" t="s">
        <v>330</v>
      </c>
      <c r="E2631" t="s">
        <v>123</v>
      </c>
      <c r="F2631" t="s">
        <v>124</v>
      </c>
      <c r="G2631">
        <v>6</v>
      </c>
      <c r="H2631" t="s">
        <v>331</v>
      </c>
      <c r="I2631" t="s">
        <v>360</v>
      </c>
      <c r="J2631" t="s">
        <v>361</v>
      </c>
      <c r="K2631">
        <v>11</v>
      </c>
      <c r="L2631" s="52">
        <v>7.8570000827312469E-2</v>
      </c>
      <c r="N2631">
        <v>20</v>
      </c>
      <c r="O2631" s="52">
        <v>6.5360002219676971E-2</v>
      </c>
      <c r="Q2631">
        <v>1418</v>
      </c>
      <c r="R2631" s="52">
        <v>0.13300999999046331</v>
      </c>
    </row>
    <row r="2632" spans="1:19">
      <c r="A2632" t="s">
        <v>28</v>
      </c>
      <c r="B2632" t="s">
        <v>412</v>
      </c>
      <c r="C2632" t="s">
        <v>440</v>
      </c>
      <c r="D2632" t="s">
        <v>330</v>
      </c>
      <c r="E2632" t="s">
        <v>123</v>
      </c>
      <c r="F2632" t="s">
        <v>124</v>
      </c>
      <c r="G2632">
        <v>6</v>
      </c>
      <c r="H2632" t="s">
        <v>331</v>
      </c>
      <c r="I2632" t="s">
        <v>360</v>
      </c>
      <c r="J2632" t="s">
        <v>362</v>
      </c>
      <c r="K2632">
        <v>35</v>
      </c>
      <c r="L2632" s="52">
        <v>0.25</v>
      </c>
      <c r="M2632" s="52">
        <v>0.27131998538970947</v>
      </c>
      <c r="N2632">
        <v>85</v>
      </c>
      <c r="O2632" s="52">
        <v>0.27777999639511108</v>
      </c>
      <c r="P2632" s="52">
        <v>0.29719999432563782</v>
      </c>
      <c r="Q2632">
        <v>3361</v>
      </c>
      <c r="R2632" s="52">
        <v>0.31525999307632452</v>
      </c>
      <c r="S2632" s="52">
        <v>0.36362999677658081</v>
      </c>
    </row>
    <row r="2633" spans="1:19">
      <c r="A2633" t="s">
        <v>28</v>
      </c>
      <c r="B2633" t="s">
        <v>412</v>
      </c>
      <c r="C2633" t="s">
        <v>440</v>
      </c>
      <c r="D2633" t="s">
        <v>330</v>
      </c>
      <c r="E2633" t="s">
        <v>123</v>
      </c>
      <c r="F2633" t="s">
        <v>124</v>
      </c>
      <c r="G2633">
        <v>6</v>
      </c>
      <c r="H2633" t="s">
        <v>331</v>
      </c>
      <c r="I2633" t="s">
        <v>360</v>
      </c>
      <c r="J2633" t="s">
        <v>354</v>
      </c>
      <c r="K2633">
        <v>94</v>
      </c>
      <c r="L2633" s="52">
        <v>0.67142999172210693</v>
      </c>
      <c r="M2633" s="52">
        <v>0.72868001461029053</v>
      </c>
      <c r="N2633">
        <v>201</v>
      </c>
      <c r="O2633" s="52">
        <v>0.65685999393463135</v>
      </c>
      <c r="P2633" s="52">
        <v>0.70279997587203979</v>
      </c>
      <c r="Q2633">
        <v>5882</v>
      </c>
      <c r="R2633" s="52">
        <v>0.55172997713088989</v>
      </c>
      <c r="S2633" s="52">
        <v>0.63637000322341919</v>
      </c>
    </row>
    <row r="2634" spans="1:19">
      <c r="A2634" t="s">
        <v>28</v>
      </c>
      <c r="B2634" t="s">
        <v>412</v>
      </c>
      <c r="C2634" t="s">
        <v>440</v>
      </c>
      <c r="D2634" t="s">
        <v>330</v>
      </c>
      <c r="E2634" t="s">
        <v>123</v>
      </c>
      <c r="F2634" t="s">
        <v>124</v>
      </c>
      <c r="G2634">
        <v>6</v>
      </c>
      <c r="H2634" t="s">
        <v>331</v>
      </c>
      <c r="I2634" t="s">
        <v>736</v>
      </c>
      <c r="J2634" t="s">
        <v>363</v>
      </c>
      <c r="K2634">
        <v>62</v>
      </c>
      <c r="L2634" s="52">
        <v>0.44286000728607178</v>
      </c>
      <c r="N2634">
        <v>90</v>
      </c>
      <c r="O2634" s="52">
        <v>0.29412001371383673</v>
      </c>
      <c r="Q2634">
        <v>4131</v>
      </c>
      <c r="R2634" s="52">
        <v>0.38749000430107122</v>
      </c>
    </row>
    <row r="2635" spans="1:19">
      <c r="A2635" t="s">
        <v>28</v>
      </c>
      <c r="B2635" t="s">
        <v>412</v>
      </c>
      <c r="C2635" t="s">
        <v>440</v>
      </c>
      <c r="D2635" t="s">
        <v>330</v>
      </c>
      <c r="E2635" t="s">
        <v>123</v>
      </c>
      <c r="F2635" t="s">
        <v>124</v>
      </c>
      <c r="G2635">
        <v>6</v>
      </c>
      <c r="H2635" t="s">
        <v>331</v>
      </c>
      <c r="I2635" t="s">
        <v>736</v>
      </c>
      <c r="J2635" t="s">
        <v>364</v>
      </c>
      <c r="K2635">
        <v>38</v>
      </c>
      <c r="L2635" s="52">
        <v>0.27142998576164251</v>
      </c>
      <c r="M2635" s="52">
        <v>0.48717999458312988</v>
      </c>
      <c r="N2635">
        <v>131</v>
      </c>
      <c r="O2635" s="52">
        <v>0.42809998989105219</v>
      </c>
      <c r="P2635" s="52">
        <v>0.60648000240325928</v>
      </c>
      <c r="Q2635">
        <v>4189</v>
      </c>
      <c r="R2635" s="52">
        <v>0.39293000102043152</v>
      </c>
      <c r="S2635" s="52">
        <v>0.64149999618530273</v>
      </c>
    </row>
    <row r="2636" spans="1:19">
      <c r="A2636" t="s">
        <v>28</v>
      </c>
      <c r="B2636" t="s">
        <v>412</v>
      </c>
      <c r="C2636" t="s">
        <v>440</v>
      </c>
      <c r="D2636" t="s">
        <v>330</v>
      </c>
      <c r="E2636" t="s">
        <v>123</v>
      </c>
      <c r="F2636" t="s">
        <v>124</v>
      </c>
      <c r="G2636">
        <v>6</v>
      </c>
      <c r="H2636" t="s">
        <v>331</v>
      </c>
      <c r="I2636" t="s">
        <v>736</v>
      </c>
      <c r="J2636" t="s">
        <v>365</v>
      </c>
      <c r="K2636">
        <v>22</v>
      </c>
      <c r="L2636" s="52">
        <v>0.15714000165462491</v>
      </c>
      <c r="M2636" s="52">
        <v>0.28205001354217529</v>
      </c>
      <c r="N2636">
        <v>50</v>
      </c>
      <c r="O2636" s="52">
        <v>0.16339999437332151</v>
      </c>
      <c r="P2636" s="52">
        <v>0.23148000240325931</v>
      </c>
      <c r="Q2636">
        <v>1316</v>
      </c>
      <c r="R2636" s="52">
        <v>0.1234399974346161</v>
      </c>
      <c r="S2636" s="52">
        <v>0.20152999460697171</v>
      </c>
    </row>
    <row r="2637" spans="1:19">
      <c r="A2637" t="s">
        <v>28</v>
      </c>
      <c r="B2637" t="s">
        <v>412</v>
      </c>
      <c r="C2637" t="s">
        <v>440</v>
      </c>
      <c r="D2637" t="s">
        <v>330</v>
      </c>
      <c r="E2637" t="s">
        <v>123</v>
      </c>
      <c r="F2637" s="1" t="s">
        <v>124</v>
      </c>
      <c r="G2637" s="1">
        <v>6</v>
      </c>
      <c r="H2637" s="1" t="s">
        <v>331</v>
      </c>
      <c r="I2637" t="s">
        <v>736</v>
      </c>
      <c r="J2637" t="s">
        <v>366</v>
      </c>
      <c r="K2637">
        <v>14</v>
      </c>
      <c r="L2637" s="52">
        <v>0.10000000149011611</v>
      </c>
      <c r="M2637" s="52">
        <v>0.17949000000953669</v>
      </c>
      <c r="N2637">
        <v>20</v>
      </c>
      <c r="O2637" s="52">
        <v>6.5360002219676971E-2</v>
      </c>
      <c r="P2637" s="52">
        <v>9.2589996755123138E-2</v>
      </c>
      <c r="Q2637">
        <v>566</v>
      </c>
      <c r="R2637" s="52">
        <v>5.3089998662471771E-2</v>
      </c>
      <c r="S2637" s="52">
        <v>8.6680002510547638E-2</v>
      </c>
    </row>
    <row r="2638" spans="1:19">
      <c r="A2638" t="s">
        <v>28</v>
      </c>
      <c r="B2638" t="s">
        <v>412</v>
      </c>
      <c r="C2638" t="s">
        <v>440</v>
      </c>
      <c r="D2638" t="s">
        <v>330</v>
      </c>
      <c r="E2638" t="s">
        <v>123</v>
      </c>
      <c r="F2638" t="s">
        <v>124</v>
      </c>
      <c r="G2638">
        <v>6</v>
      </c>
      <c r="H2638" t="s">
        <v>331</v>
      </c>
      <c r="I2638" t="s">
        <v>736</v>
      </c>
      <c r="J2638" t="s">
        <v>367</v>
      </c>
      <c r="K2638">
        <v>2</v>
      </c>
      <c r="L2638" s="52">
        <v>1.4290000312030321E-2</v>
      </c>
      <c r="M2638" s="52">
        <v>2.5639999657869339E-2</v>
      </c>
      <c r="N2638">
        <v>13</v>
      </c>
      <c r="O2638" s="52">
        <v>4.2479999363422387E-2</v>
      </c>
      <c r="P2638" s="52">
        <v>6.0189999639987952E-2</v>
      </c>
      <c r="Q2638">
        <v>367</v>
      </c>
      <c r="R2638" s="52">
        <v>3.4419998526573181E-2</v>
      </c>
      <c r="S2638" s="52">
        <v>5.6200001388788223E-2</v>
      </c>
    </row>
    <row r="2639" spans="1:19">
      <c r="A2639" t="s">
        <v>28</v>
      </c>
      <c r="B2639" t="s">
        <v>412</v>
      </c>
      <c r="C2639" t="s">
        <v>440</v>
      </c>
      <c r="D2639" t="s">
        <v>330</v>
      </c>
      <c r="E2639" t="s">
        <v>123</v>
      </c>
      <c r="F2639" t="s">
        <v>124</v>
      </c>
      <c r="G2639">
        <v>6</v>
      </c>
      <c r="H2639" t="s">
        <v>331</v>
      </c>
      <c r="I2639" t="s">
        <v>736</v>
      </c>
      <c r="J2639" t="s">
        <v>368</v>
      </c>
      <c r="K2639">
        <v>2</v>
      </c>
      <c r="L2639" s="52">
        <v>1.4290000312030321E-2</v>
      </c>
      <c r="M2639" s="52">
        <v>2.5639999657869339E-2</v>
      </c>
      <c r="N2639">
        <v>2</v>
      </c>
      <c r="O2639" s="52">
        <v>6.5399999730288982E-3</v>
      </c>
      <c r="P2639" s="52">
        <v>9.2599997296929359E-3</v>
      </c>
      <c r="Q2639">
        <v>92</v>
      </c>
      <c r="R2639" s="52">
        <v>8.6300000548362732E-3</v>
      </c>
      <c r="S2639" s="52">
        <v>1.4089999720454219E-2</v>
      </c>
    </row>
    <row r="2640" spans="1:19">
      <c r="A2640" t="s">
        <v>28</v>
      </c>
      <c r="B2640" t="s">
        <v>412</v>
      </c>
      <c r="C2640" t="s">
        <v>440</v>
      </c>
      <c r="D2640" t="s">
        <v>330</v>
      </c>
      <c r="E2640" t="s">
        <v>123</v>
      </c>
      <c r="F2640" t="s">
        <v>124</v>
      </c>
      <c r="G2640">
        <v>6</v>
      </c>
      <c r="H2640" t="s">
        <v>331</v>
      </c>
      <c r="I2640" t="s">
        <v>307</v>
      </c>
      <c r="J2640" t="s">
        <v>329</v>
      </c>
      <c r="K2640">
        <v>140</v>
      </c>
      <c r="L2640" s="52">
        <v>1</v>
      </c>
      <c r="N2640">
        <v>304</v>
      </c>
      <c r="O2640" s="52">
        <v>0.99345999956130981</v>
      </c>
      <c r="Q2640">
        <v>10555</v>
      </c>
      <c r="R2640" s="52">
        <v>0.99005997180938721</v>
      </c>
    </row>
    <row r="2641" spans="1:19">
      <c r="A2641" t="s">
        <v>28</v>
      </c>
      <c r="B2641" t="s">
        <v>412</v>
      </c>
      <c r="C2641" t="s">
        <v>440</v>
      </c>
      <c r="D2641" t="s">
        <v>330</v>
      </c>
      <c r="E2641" t="s">
        <v>123</v>
      </c>
      <c r="F2641" s="1" t="s">
        <v>124</v>
      </c>
      <c r="G2641" s="1">
        <v>6</v>
      </c>
      <c r="H2641" s="1" t="s">
        <v>331</v>
      </c>
      <c r="I2641" t="s">
        <v>307</v>
      </c>
      <c r="J2641" t="s">
        <v>309</v>
      </c>
      <c r="K2641">
        <v>0</v>
      </c>
      <c r="L2641" s="52">
        <v>0</v>
      </c>
      <c r="N2641">
        <v>2</v>
      </c>
      <c r="O2641" s="52">
        <v>6.5399999730288982E-3</v>
      </c>
      <c r="Q2641">
        <v>106</v>
      </c>
      <c r="R2641" s="52">
        <v>9.9400002509355545E-3</v>
      </c>
    </row>
    <row r="2642" spans="1:19">
      <c r="A2642" t="s">
        <v>28</v>
      </c>
      <c r="B2642" t="s">
        <v>412</v>
      </c>
      <c r="C2642" t="s">
        <v>440</v>
      </c>
      <c r="D2642" t="s">
        <v>330</v>
      </c>
      <c r="E2642" t="s">
        <v>123</v>
      </c>
      <c r="F2642" t="s">
        <v>124</v>
      </c>
      <c r="G2642">
        <v>6</v>
      </c>
      <c r="H2642" t="s">
        <v>331</v>
      </c>
      <c r="I2642" t="s">
        <v>737</v>
      </c>
      <c r="J2642" t="s">
        <v>310</v>
      </c>
      <c r="K2642">
        <v>36</v>
      </c>
      <c r="L2642" s="52">
        <v>0.25714001059532171</v>
      </c>
      <c r="N2642">
        <v>101</v>
      </c>
      <c r="O2642" s="52">
        <v>0.33006998896598821</v>
      </c>
      <c r="Q2642">
        <v>1888</v>
      </c>
      <c r="R2642" s="52">
        <v>0.17709000408649439</v>
      </c>
    </row>
    <row r="2643" spans="1:19">
      <c r="A2643" t="s">
        <v>28</v>
      </c>
      <c r="B2643" t="s">
        <v>412</v>
      </c>
      <c r="C2643" t="s">
        <v>440</v>
      </c>
      <c r="D2643" t="s">
        <v>330</v>
      </c>
      <c r="E2643" t="s">
        <v>123</v>
      </c>
      <c r="F2643" t="s">
        <v>124</v>
      </c>
      <c r="G2643">
        <v>6</v>
      </c>
      <c r="H2643" t="s">
        <v>331</v>
      </c>
      <c r="I2643" t="s">
        <v>737</v>
      </c>
      <c r="J2643" t="s">
        <v>16</v>
      </c>
      <c r="K2643">
        <v>34</v>
      </c>
      <c r="L2643" s="52">
        <v>0.24286000430583951</v>
      </c>
      <c r="N2643">
        <v>58</v>
      </c>
      <c r="O2643" s="52">
        <v>0.1895399987697601</v>
      </c>
      <c r="Q2643">
        <v>2164</v>
      </c>
      <c r="R2643" s="52">
        <v>0.2029799968004227</v>
      </c>
    </row>
    <row r="2644" spans="1:19">
      <c r="A2644" t="s">
        <v>28</v>
      </c>
      <c r="B2644" t="s">
        <v>412</v>
      </c>
      <c r="C2644" t="s">
        <v>440</v>
      </c>
      <c r="D2644" t="s">
        <v>330</v>
      </c>
      <c r="E2644" t="s">
        <v>123</v>
      </c>
      <c r="F2644" t="s">
        <v>124</v>
      </c>
      <c r="G2644">
        <v>6</v>
      </c>
      <c r="H2644" t="s">
        <v>331</v>
      </c>
      <c r="I2644" t="s">
        <v>737</v>
      </c>
      <c r="J2644" t="s">
        <v>17</v>
      </c>
      <c r="K2644">
        <v>18</v>
      </c>
      <c r="L2644" s="52">
        <v>0.1285700052976608</v>
      </c>
      <c r="N2644">
        <v>48</v>
      </c>
      <c r="O2644" s="52">
        <v>0.15685999393463129</v>
      </c>
      <c r="Q2644">
        <v>2220</v>
      </c>
      <c r="R2644" s="52">
        <v>0.20824000239372251</v>
      </c>
    </row>
    <row r="2645" spans="1:19">
      <c r="A2645" t="s">
        <v>28</v>
      </c>
      <c r="B2645" t="s">
        <v>412</v>
      </c>
      <c r="C2645" t="s">
        <v>440</v>
      </c>
      <c r="D2645" t="s">
        <v>330</v>
      </c>
      <c r="E2645" t="s">
        <v>123</v>
      </c>
      <c r="F2645" t="s">
        <v>124</v>
      </c>
      <c r="G2645">
        <v>6</v>
      </c>
      <c r="H2645" t="s">
        <v>331</v>
      </c>
      <c r="I2645" t="s">
        <v>737</v>
      </c>
      <c r="J2645" t="s">
        <v>18</v>
      </c>
      <c r="K2645">
        <v>23</v>
      </c>
      <c r="L2645" s="52">
        <v>0.1642899960279465</v>
      </c>
      <c r="N2645">
        <v>50</v>
      </c>
      <c r="O2645" s="52">
        <v>0.16339999437332151</v>
      </c>
      <c r="Q2645">
        <v>2174</v>
      </c>
      <c r="R2645" s="52">
        <v>0.20392000675201419</v>
      </c>
    </row>
    <row r="2646" spans="1:19">
      <c r="A2646" t="s">
        <v>28</v>
      </c>
      <c r="B2646" t="s">
        <v>412</v>
      </c>
      <c r="C2646" t="s">
        <v>440</v>
      </c>
      <c r="D2646" t="s">
        <v>330</v>
      </c>
      <c r="E2646" t="s">
        <v>123</v>
      </c>
      <c r="F2646" t="s">
        <v>124</v>
      </c>
      <c r="G2646">
        <v>6</v>
      </c>
      <c r="H2646" t="s">
        <v>331</v>
      </c>
      <c r="I2646" t="s">
        <v>737</v>
      </c>
      <c r="J2646" t="s">
        <v>311</v>
      </c>
      <c r="K2646">
        <v>29</v>
      </c>
      <c r="L2646" s="52">
        <v>0.2071399986743927</v>
      </c>
      <c r="N2646">
        <v>49</v>
      </c>
      <c r="O2646" s="52">
        <v>0.16012999415397641</v>
      </c>
      <c r="Q2646">
        <v>2215</v>
      </c>
      <c r="R2646" s="52">
        <v>0.20777000486850741</v>
      </c>
    </row>
    <row r="2647" spans="1:19">
      <c r="A2647" t="s">
        <v>28</v>
      </c>
      <c r="B2647" t="s">
        <v>412</v>
      </c>
      <c r="C2647" t="s">
        <v>440</v>
      </c>
      <c r="D2647" t="s">
        <v>330</v>
      </c>
      <c r="E2647" t="s">
        <v>123</v>
      </c>
      <c r="F2647" t="s">
        <v>124</v>
      </c>
      <c r="G2647">
        <v>6</v>
      </c>
      <c r="H2647" t="s">
        <v>331</v>
      </c>
      <c r="I2647" t="s">
        <v>312</v>
      </c>
      <c r="J2647" t="s">
        <v>313</v>
      </c>
      <c r="K2647">
        <v>82</v>
      </c>
      <c r="L2647" s="52">
        <v>0.58570998907089233</v>
      </c>
      <c r="M2647" s="52">
        <v>0.61654001474380493</v>
      </c>
      <c r="N2647">
        <v>173</v>
      </c>
      <c r="O2647" s="52">
        <v>0.56536000967025757</v>
      </c>
      <c r="P2647" s="52">
        <v>0.58844000101089478</v>
      </c>
      <c r="Q2647">
        <v>6420</v>
      </c>
      <c r="R2647" s="52">
        <v>0.60219001770019531</v>
      </c>
      <c r="S2647" s="52">
        <v>0.61465001106262207</v>
      </c>
    </row>
    <row r="2648" spans="1:19">
      <c r="A2648" t="s">
        <v>28</v>
      </c>
      <c r="B2648" t="s">
        <v>412</v>
      </c>
      <c r="C2648" t="s">
        <v>440</v>
      </c>
      <c r="D2648" t="s">
        <v>330</v>
      </c>
      <c r="E2648" t="s">
        <v>123</v>
      </c>
      <c r="F2648" t="s">
        <v>124</v>
      </c>
      <c r="G2648">
        <v>6</v>
      </c>
      <c r="H2648" t="s">
        <v>331</v>
      </c>
      <c r="I2648" t="s">
        <v>312</v>
      </c>
      <c r="J2648" t="s">
        <v>314</v>
      </c>
      <c r="K2648">
        <v>15</v>
      </c>
      <c r="L2648" s="52">
        <v>0.10713999718427659</v>
      </c>
      <c r="M2648" s="52">
        <v>0.1127799972891808</v>
      </c>
      <c r="N2648">
        <v>35</v>
      </c>
      <c r="O2648" s="52">
        <v>0.11438000202178961</v>
      </c>
      <c r="P2648" s="52">
        <v>0.1190500035881996</v>
      </c>
      <c r="Q2648">
        <v>1473</v>
      </c>
      <c r="R2648" s="52">
        <v>0.13817000389099121</v>
      </c>
      <c r="S2648" s="52">
        <v>0.14101999998092651</v>
      </c>
    </row>
    <row r="2649" spans="1:19">
      <c r="A2649" t="s">
        <v>28</v>
      </c>
      <c r="B2649" t="s">
        <v>412</v>
      </c>
      <c r="C2649" t="s">
        <v>440</v>
      </c>
      <c r="D2649" t="s">
        <v>330</v>
      </c>
      <c r="E2649" t="s">
        <v>123</v>
      </c>
      <c r="F2649" t="s">
        <v>124</v>
      </c>
      <c r="G2649">
        <v>6</v>
      </c>
      <c r="H2649" t="s">
        <v>331</v>
      </c>
      <c r="I2649" t="s">
        <v>312</v>
      </c>
      <c r="J2649" t="s">
        <v>315</v>
      </c>
      <c r="K2649">
        <v>20</v>
      </c>
      <c r="L2649" s="52">
        <v>0.14285999536514279</v>
      </c>
      <c r="M2649" s="52">
        <v>0.15038000047206879</v>
      </c>
      <c r="N2649">
        <v>48</v>
      </c>
      <c r="O2649" s="52">
        <v>0.15685999393463129</v>
      </c>
      <c r="P2649" s="52">
        <v>0.16326999664306641</v>
      </c>
      <c r="Q2649">
        <v>1374</v>
      </c>
      <c r="R2649" s="52">
        <v>0.12887999415397641</v>
      </c>
      <c r="S2649" s="52">
        <v>0.13154999911785131</v>
      </c>
    </row>
    <row r="2650" spans="1:19">
      <c r="A2650" t="s">
        <v>28</v>
      </c>
      <c r="B2650" t="s">
        <v>412</v>
      </c>
      <c r="C2650" t="s">
        <v>440</v>
      </c>
      <c r="D2650" t="s">
        <v>330</v>
      </c>
      <c r="E2650" t="s">
        <v>123</v>
      </c>
      <c r="F2650" t="s">
        <v>124</v>
      </c>
      <c r="G2650">
        <v>6</v>
      </c>
      <c r="H2650" t="s">
        <v>331</v>
      </c>
      <c r="I2650" t="s">
        <v>312</v>
      </c>
      <c r="J2650" t="s">
        <v>373</v>
      </c>
      <c r="K2650">
        <v>7</v>
      </c>
      <c r="L2650" s="52">
        <v>5.000000074505806E-2</v>
      </c>
      <c r="N2650">
        <v>12</v>
      </c>
      <c r="O2650" s="52">
        <v>3.9220001548528671E-2</v>
      </c>
      <c r="Q2650">
        <v>216</v>
      </c>
      <c r="R2650" s="52">
        <v>2.0260000601410869E-2</v>
      </c>
    </row>
    <row r="2651" spans="1:19">
      <c r="A2651" t="s">
        <v>28</v>
      </c>
      <c r="B2651" t="s">
        <v>412</v>
      </c>
      <c r="C2651" t="s">
        <v>440</v>
      </c>
      <c r="D2651" t="s">
        <v>330</v>
      </c>
      <c r="E2651" t="s">
        <v>123</v>
      </c>
      <c r="F2651" t="s">
        <v>124</v>
      </c>
      <c r="G2651">
        <v>6</v>
      </c>
      <c r="H2651" t="s">
        <v>331</v>
      </c>
      <c r="I2651" t="s">
        <v>312</v>
      </c>
      <c r="J2651" t="s">
        <v>316</v>
      </c>
      <c r="K2651">
        <v>16</v>
      </c>
      <c r="L2651" s="52">
        <v>0.1142899990081787</v>
      </c>
      <c r="M2651" s="52">
        <v>0.12030000239610671</v>
      </c>
      <c r="N2651">
        <v>38</v>
      </c>
      <c r="O2651" s="52">
        <v>0.1241799965500832</v>
      </c>
      <c r="P2651" s="52">
        <v>0.1292500048875809</v>
      </c>
      <c r="Q2651">
        <v>1178</v>
      </c>
      <c r="R2651" s="52">
        <v>0.1105000004172325</v>
      </c>
      <c r="S2651" s="52">
        <v>0.1127799972891808</v>
      </c>
    </row>
    <row r="2652" spans="1:19">
      <c r="A2652" t="s">
        <v>28</v>
      </c>
      <c r="B2652" t="s">
        <v>412</v>
      </c>
      <c r="C2652" t="s">
        <v>440</v>
      </c>
      <c r="D2652" t="s">
        <v>330</v>
      </c>
      <c r="E2652" t="s">
        <v>125</v>
      </c>
      <c r="F2652" t="s">
        <v>126</v>
      </c>
      <c r="G2652">
        <v>16</v>
      </c>
      <c r="H2652" t="s">
        <v>346</v>
      </c>
      <c r="I2652" t="s">
        <v>326</v>
      </c>
      <c r="J2652" t="s">
        <v>289</v>
      </c>
      <c r="K2652">
        <v>0</v>
      </c>
      <c r="L2652" s="52">
        <v>0</v>
      </c>
      <c r="N2652">
        <v>2</v>
      </c>
      <c r="O2652" s="52">
        <v>4.8699998296797284E-3</v>
      </c>
      <c r="Q2652">
        <v>78</v>
      </c>
      <c r="R2652" s="52">
        <v>7.3199998587369919E-3</v>
      </c>
    </row>
    <row r="2653" spans="1:19">
      <c r="A2653" t="s">
        <v>28</v>
      </c>
      <c r="B2653" t="s">
        <v>412</v>
      </c>
      <c r="C2653" t="s">
        <v>440</v>
      </c>
      <c r="D2653" t="s">
        <v>330</v>
      </c>
      <c r="E2653" t="s">
        <v>125</v>
      </c>
      <c r="F2653" t="s">
        <v>126</v>
      </c>
      <c r="G2653">
        <v>16</v>
      </c>
      <c r="H2653" t="s">
        <v>346</v>
      </c>
      <c r="I2653" t="s">
        <v>326</v>
      </c>
      <c r="J2653" t="s">
        <v>290</v>
      </c>
      <c r="K2653">
        <v>2</v>
      </c>
      <c r="L2653" s="52">
        <v>2.1980000659823421E-2</v>
      </c>
      <c r="N2653">
        <v>16</v>
      </c>
      <c r="O2653" s="52">
        <v>3.8929998874664307E-2</v>
      </c>
      <c r="Q2653">
        <v>542</v>
      </c>
      <c r="R2653" s="52">
        <v>5.0840001553297043E-2</v>
      </c>
    </row>
    <row r="2654" spans="1:19">
      <c r="A2654" t="s">
        <v>28</v>
      </c>
      <c r="B2654" t="s">
        <v>412</v>
      </c>
      <c r="C2654" t="s">
        <v>440</v>
      </c>
      <c r="D2654" t="s">
        <v>330</v>
      </c>
      <c r="E2654" t="s">
        <v>125</v>
      </c>
      <c r="F2654" t="s">
        <v>126</v>
      </c>
      <c r="G2654">
        <v>16</v>
      </c>
      <c r="H2654" t="s">
        <v>346</v>
      </c>
      <c r="I2654" t="s">
        <v>326</v>
      </c>
      <c r="J2654" t="s">
        <v>291</v>
      </c>
      <c r="K2654">
        <v>12</v>
      </c>
      <c r="L2654" s="52">
        <v>0.13187000155448911</v>
      </c>
      <c r="N2654">
        <v>59</v>
      </c>
      <c r="O2654" s="52">
        <v>0.14354999363422391</v>
      </c>
      <c r="Q2654">
        <v>1332</v>
      </c>
      <c r="R2654" s="52">
        <v>0.124940000474453</v>
      </c>
    </row>
    <row r="2655" spans="1:19">
      <c r="A2655" t="s">
        <v>28</v>
      </c>
      <c r="B2655" t="s">
        <v>412</v>
      </c>
      <c r="C2655" t="s">
        <v>440</v>
      </c>
      <c r="D2655" t="s">
        <v>330</v>
      </c>
      <c r="E2655" t="s">
        <v>125</v>
      </c>
      <c r="F2655" t="s">
        <v>126</v>
      </c>
      <c r="G2655">
        <v>16</v>
      </c>
      <c r="H2655" t="s">
        <v>346</v>
      </c>
      <c r="I2655" t="s">
        <v>326</v>
      </c>
      <c r="J2655" t="s">
        <v>292</v>
      </c>
      <c r="K2655">
        <v>20</v>
      </c>
      <c r="L2655" s="52">
        <v>0.21977999806404111</v>
      </c>
      <c r="N2655">
        <v>73</v>
      </c>
      <c r="O2655" s="52">
        <v>0.177619993686676</v>
      </c>
      <c r="Q2655">
        <v>2022</v>
      </c>
      <c r="R2655" s="52">
        <v>0.18965999782085419</v>
      </c>
    </row>
    <row r="2656" spans="1:19">
      <c r="A2656" t="s">
        <v>28</v>
      </c>
      <c r="B2656" t="s">
        <v>412</v>
      </c>
      <c r="C2656" t="s">
        <v>440</v>
      </c>
      <c r="D2656" t="s">
        <v>330</v>
      </c>
      <c r="E2656" t="s">
        <v>125</v>
      </c>
      <c r="F2656" t="s">
        <v>126</v>
      </c>
      <c r="G2656">
        <v>16</v>
      </c>
      <c r="H2656" t="s">
        <v>346</v>
      </c>
      <c r="I2656" t="s">
        <v>326</v>
      </c>
      <c r="J2656" t="s">
        <v>293</v>
      </c>
      <c r="K2656">
        <v>26</v>
      </c>
      <c r="L2656" s="52">
        <v>0.28571000695228582</v>
      </c>
      <c r="N2656">
        <v>97</v>
      </c>
      <c r="O2656" s="52">
        <v>0.23601000010967249</v>
      </c>
      <c r="Q2656">
        <v>1958</v>
      </c>
      <c r="R2656" s="52">
        <v>0.18366000056266779</v>
      </c>
    </row>
    <row r="2657" spans="1:19">
      <c r="A2657" t="s">
        <v>28</v>
      </c>
      <c r="B2657" t="s">
        <v>412</v>
      </c>
      <c r="C2657" t="s">
        <v>440</v>
      </c>
      <c r="D2657" t="s">
        <v>330</v>
      </c>
      <c r="E2657" t="s">
        <v>125</v>
      </c>
      <c r="F2657" t="s">
        <v>126</v>
      </c>
      <c r="G2657">
        <v>16</v>
      </c>
      <c r="H2657" t="s">
        <v>346</v>
      </c>
      <c r="I2657" t="s">
        <v>326</v>
      </c>
      <c r="J2657" t="s">
        <v>294</v>
      </c>
      <c r="K2657">
        <v>16</v>
      </c>
      <c r="L2657" s="52">
        <v>0.175819993019104</v>
      </c>
      <c r="N2657">
        <v>83</v>
      </c>
      <c r="O2657" s="52">
        <v>0.2019499987363815</v>
      </c>
      <c r="Q2657">
        <v>2528</v>
      </c>
      <c r="R2657" s="52">
        <v>0.2371300011873245</v>
      </c>
    </row>
    <row r="2658" spans="1:19">
      <c r="A2658" t="s">
        <v>28</v>
      </c>
      <c r="B2658" t="s">
        <v>412</v>
      </c>
      <c r="C2658" t="s">
        <v>440</v>
      </c>
      <c r="D2658" t="s">
        <v>330</v>
      </c>
      <c r="E2658" t="s">
        <v>125</v>
      </c>
      <c r="F2658" t="s">
        <v>126</v>
      </c>
      <c r="G2658">
        <v>16</v>
      </c>
      <c r="H2658" t="s">
        <v>346</v>
      </c>
      <c r="I2658" t="s">
        <v>326</v>
      </c>
      <c r="J2658" t="s">
        <v>295</v>
      </c>
      <c r="K2658">
        <v>15</v>
      </c>
      <c r="L2658" s="52">
        <v>0.16483999788761139</v>
      </c>
      <c r="N2658">
        <v>81</v>
      </c>
      <c r="O2658" s="52">
        <v>0.19708000123500821</v>
      </c>
      <c r="Q2658">
        <v>2201</v>
      </c>
      <c r="R2658" s="52">
        <v>0.20645000040531161</v>
      </c>
    </row>
    <row r="2659" spans="1:19">
      <c r="A2659" t="s">
        <v>28</v>
      </c>
      <c r="B2659" t="s">
        <v>412</v>
      </c>
      <c r="C2659" t="s">
        <v>440</v>
      </c>
      <c r="D2659" t="s">
        <v>330</v>
      </c>
      <c r="E2659" t="s">
        <v>125</v>
      </c>
      <c r="F2659" t="s">
        <v>126</v>
      </c>
      <c r="G2659">
        <v>16</v>
      </c>
      <c r="H2659" t="s">
        <v>346</v>
      </c>
      <c r="I2659" t="s">
        <v>359</v>
      </c>
      <c r="J2659" t="s">
        <v>14</v>
      </c>
      <c r="K2659">
        <v>74</v>
      </c>
      <c r="L2659" s="52">
        <v>0.81318998336791992</v>
      </c>
      <c r="M2659" s="52">
        <v>0.82222002744674683</v>
      </c>
      <c r="N2659">
        <v>310</v>
      </c>
      <c r="O2659" s="52">
        <v>0.75426000356674194</v>
      </c>
      <c r="P2659" s="52">
        <v>0.76354998350143433</v>
      </c>
      <c r="Q2659">
        <v>7648</v>
      </c>
      <c r="R2659" s="52">
        <v>0.71737998723983765</v>
      </c>
      <c r="S2659" s="52">
        <v>0.73221999406814575</v>
      </c>
    </row>
    <row r="2660" spans="1:19">
      <c r="A2660" t="s">
        <v>28</v>
      </c>
      <c r="B2660" t="s">
        <v>412</v>
      </c>
      <c r="C2660" t="s">
        <v>440</v>
      </c>
      <c r="D2660" t="s">
        <v>330</v>
      </c>
      <c r="E2660" t="s">
        <v>125</v>
      </c>
      <c r="F2660" t="s">
        <v>126</v>
      </c>
      <c r="G2660">
        <v>16</v>
      </c>
      <c r="H2660" t="s">
        <v>346</v>
      </c>
      <c r="I2660" t="s">
        <v>359</v>
      </c>
      <c r="J2660" t="s">
        <v>15</v>
      </c>
      <c r="K2660">
        <v>10</v>
      </c>
      <c r="L2660" s="52">
        <v>0.1098899990320206</v>
      </c>
      <c r="M2660" s="52">
        <v>0.1111100018024445</v>
      </c>
      <c r="N2660">
        <v>57</v>
      </c>
      <c r="O2660" s="52">
        <v>0.13868999481201169</v>
      </c>
      <c r="P2660" s="52">
        <v>0.1403899937868118</v>
      </c>
      <c r="Q2660">
        <v>1582</v>
      </c>
      <c r="R2660" s="52">
        <v>0.14838999509811401</v>
      </c>
      <c r="S2660" s="52">
        <v>0.1514600068330765</v>
      </c>
    </row>
    <row r="2661" spans="1:19">
      <c r="A2661" t="s">
        <v>28</v>
      </c>
      <c r="B2661" t="s">
        <v>412</v>
      </c>
      <c r="C2661" t="s">
        <v>440</v>
      </c>
      <c r="D2661" t="s">
        <v>330</v>
      </c>
      <c r="E2661" t="s">
        <v>125</v>
      </c>
      <c r="F2661" t="s">
        <v>126</v>
      </c>
      <c r="G2661">
        <v>16</v>
      </c>
      <c r="H2661" t="s">
        <v>346</v>
      </c>
      <c r="I2661" t="s">
        <v>359</v>
      </c>
      <c r="J2661" t="s">
        <v>317</v>
      </c>
      <c r="K2661">
        <v>6</v>
      </c>
      <c r="L2661" s="52">
        <v>6.5930001437664032E-2</v>
      </c>
      <c r="M2661" s="52">
        <v>6.6670000553131104E-2</v>
      </c>
      <c r="N2661">
        <v>39</v>
      </c>
      <c r="O2661" s="52">
        <v>9.4889998435974121E-2</v>
      </c>
      <c r="P2661" s="52">
        <v>9.6060000360012054E-2</v>
      </c>
      <c r="Q2661">
        <v>1215</v>
      </c>
      <c r="R2661" s="52">
        <v>0.1139699965715408</v>
      </c>
      <c r="S2661" s="52">
        <v>0.1163199990987778</v>
      </c>
    </row>
    <row r="2662" spans="1:19">
      <c r="A2662" t="s">
        <v>28</v>
      </c>
      <c r="B2662" t="s">
        <v>412</v>
      </c>
      <c r="C2662" t="s">
        <v>440</v>
      </c>
      <c r="D2662" t="s">
        <v>330</v>
      </c>
      <c r="E2662" t="s">
        <v>125</v>
      </c>
      <c r="F2662" t="s">
        <v>126</v>
      </c>
      <c r="G2662">
        <v>16</v>
      </c>
      <c r="H2662" t="s">
        <v>346</v>
      </c>
      <c r="I2662" t="s">
        <v>359</v>
      </c>
      <c r="J2662" t="s">
        <v>270</v>
      </c>
      <c r="K2662">
        <v>1</v>
      </c>
      <c r="L2662" s="52">
        <v>1.0990000329911711E-2</v>
      </c>
      <c r="N2662">
        <v>5</v>
      </c>
      <c r="O2662" s="52">
        <v>1.2170000001788139E-2</v>
      </c>
      <c r="Q2662">
        <v>216</v>
      </c>
      <c r="R2662" s="52">
        <v>2.0260000601410869E-2</v>
      </c>
    </row>
    <row r="2663" spans="1:19">
      <c r="A2663" t="s">
        <v>28</v>
      </c>
      <c r="B2663" t="s">
        <v>412</v>
      </c>
      <c r="C2663" t="s">
        <v>440</v>
      </c>
      <c r="D2663" t="s">
        <v>330</v>
      </c>
      <c r="E2663" t="s">
        <v>125</v>
      </c>
      <c r="F2663" t="s">
        <v>126</v>
      </c>
      <c r="G2663">
        <v>16</v>
      </c>
      <c r="H2663" t="s">
        <v>346</v>
      </c>
      <c r="I2663" t="s">
        <v>325</v>
      </c>
      <c r="J2663" t="s">
        <v>302</v>
      </c>
      <c r="K2663">
        <v>31</v>
      </c>
      <c r="L2663" s="52">
        <v>0.34066000580787659</v>
      </c>
      <c r="N2663">
        <v>148</v>
      </c>
      <c r="O2663" s="52">
        <v>0.36010000109672552</v>
      </c>
      <c r="Q2663">
        <v>3494</v>
      </c>
      <c r="R2663" s="52">
        <v>0.32774001359939581</v>
      </c>
    </row>
    <row r="2664" spans="1:19">
      <c r="A2664" t="s">
        <v>28</v>
      </c>
      <c r="B2664" t="s">
        <v>412</v>
      </c>
      <c r="C2664" t="s">
        <v>440</v>
      </c>
      <c r="D2664" t="s">
        <v>330</v>
      </c>
      <c r="E2664" t="s">
        <v>125</v>
      </c>
      <c r="F2664" t="s">
        <v>126</v>
      </c>
      <c r="G2664">
        <v>16</v>
      </c>
      <c r="H2664" t="s">
        <v>346</v>
      </c>
      <c r="I2664" t="s">
        <v>325</v>
      </c>
      <c r="J2664" t="s">
        <v>303</v>
      </c>
      <c r="K2664">
        <v>26</v>
      </c>
      <c r="L2664" s="52">
        <v>0.28571000695228582</v>
      </c>
      <c r="N2664">
        <v>111</v>
      </c>
      <c r="O2664" s="52">
        <v>0.27006998658180242</v>
      </c>
      <c r="Q2664">
        <v>3387</v>
      </c>
      <c r="R2664" s="52">
        <v>0.31769999861717219</v>
      </c>
    </row>
    <row r="2665" spans="1:19">
      <c r="A2665" t="s">
        <v>28</v>
      </c>
      <c r="B2665" t="s">
        <v>412</v>
      </c>
      <c r="C2665" t="s">
        <v>440</v>
      </c>
      <c r="D2665" t="s">
        <v>330</v>
      </c>
      <c r="E2665" t="s">
        <v>125</v>
      </c>
      <c r="F2665" t="s">
        <v>126</v>
      </c>
      <c r="G2665">
        <v>16</v>
      </c>
      <c r="H2665" t="s">
        <v>346</v>
      </c>
      <c r="I2665" t="s">
        <v>325</v>
      </c>
      <c r="J2665" t="s">
        <v>304</v>
      </c>
      <c r="K2665">
        <v>34</v>
      </c>
      <c r="L2665" s="52">
        <v>0.37362998723983759</v>
      </c>
      <c r="N2665">
        <v>152</v>
      </c>
      <c r="O2665" s="52">
        <v>0.36983001232147222</v>
      </c>
      <c r="Q2665">
        <v>3780</v>
      </c>
      <c r="R2665" s="52">
        <v>0.35455998778343201</v>
      </c>
    </row>
    <row r="2666" spans="1:19">
      <c r="A2666" t="s">
        <v>28</v>
      </c>
      <c r="B2666" t="s">
        <v>412</v>
      </c>
      <c r="C2666" t="s">
        <v>440</v>
      </c>
      <c r="D2666" t="s">
        <v>330</v>
      </c>
      <c r="E2666" t="s">
        <v>125</v>
      </c>
      <c r="F2666" t="s">
        <v>126</v>
      </c>
      <c r="G2666">
        <v>16</v>
      </c>
      <c r="H2666" t="s">
        <v>346</v>
      </c>
      <c r="I2666" t="s">
        <v>349</v>
      </c>
      <c r="J2666" t="s">
        <v>350</v>
      </c>
      <c r="K2666">
        <v>2</v>
      </c>
      <c r="L2666" s="52">
        <v>2.1980000659823421E-2</v>
      </c>
      <c r="M2666" s="52">
        <v>3.63599993288517E-2</v>
      </c>
      <c r="N2666">
        <v>25</v>
      </c>
      <c r="O2666" s="52">
        <v>6.0830000787973397E-2</v>
      </c>
      <c r="P2666" s="52">
        <v>7.8120000660419464E-2</v>
      </c>
      <c r="Q2666">
        <v>745</v>
      </c>
      <c r="R2666" s="52">
        <v>6.9880001246929169E-2</v>
      </c>
      <c r="S2666" s="52">
        <v>8.060000091791153E-2</v>
      </c>
    </row>
    <row r="2667" spans="1:19">
      <c r="A2667" t="s">
        <v>28</v>
      </c>
      <c r="B2667" t="s">
        <v>412</v>
      </c>
      <c r="C2667" t="s">
        <v>440</v>
      </c>
      <c r="D2667" t="s">
        <v>330</v>
      </c>
      <c r="E2667" t="s">
        <v>125</v>
      </c>
      <c r="F2667" t="s">
        <v>126</v>
      </c>
      <c r="G2667">
        <v>16</v>
      </c>
      <c r="H2667" t="s">
        <v>346</v>
      </c>
      <c r="I2667" t="s">
        <v>349</v>
      </c>
      <c r="J2667" t="s">
        <v>351</v>
      </c>
      <c r="K2667">
        <v>42</v>
      </c>
      <c r="L2667" s="52">
        <v>0.46154001355171198</v>
      </c>
      <c r="M2667" s="52">
        <v>0.76363998651504517</v>
      </c>
      <c r="N2667">
        <v>221</v>
      </c>
      <c r="O2667" s="52">
        <v>0.53771001100540161</v>
      </c>
      <c r="P2667" s="52">
        <v>0.69063001871109009</v>
      </c>
      <c r="Q2667">
        <v>5882</v>
      </c>
      <c r="R2667" s="52">
        <v>0.55172997713088989</v>
      </c>
      <c r="S2667" s="52">
        <v>0.63637000322341919</v>
      </c>
    </row>
    <row r="2668" spans="1:19">
      <c r="A2668" t="s">
        <v>28</v>
      </c>
      <c r="B2668" t="s">
        <v>412</v>
      </c>
      <c r="C2668" t="s">
        <v>440</v>
      </c>
      <c r="D2668" t="s">
        <v>330</v>
      </c>
      <c r="E2668" t="s">
        <v>125</v>
      </c>
      <c r="F2668" t="s">
        <v>126</v>
      </c>
      <c r="G2668">
        <v>16</v>
      </c>
      <c r="H2668" t="s">
        <v>346</v>
      </c>
      <c r="I2668" t="s">
        <v>349</v>
      </c>
      <c r="J2668" t="s">
        <v>352</v>
      </c>
      <c r="K2668">
        <v>0</v>
      </c>
      <c r="L2668" s="52">
        <v>0</v>
      </c>
      <c r="M2668" s="52">
        <v>0</v>
      </c>
      <c r="N2668">
        <v>0</v>
      </c>
      <c r="O2668" s="52">
        <v>0</v>
      </c>
      <c r="P2668" s="52">
        <v>0</v>
      </c>
      <c r="Q2668">
        <v>19</v>
      </c>
      <c r="R2668" s="52">
        <v>1.780000049620867E-3</v>
      </c>
      <c r="S2668" s="52">
        <v>2.0600000862032179E-3</v>
      </c>
    </row>
    <row r="2669" spans="1:19">
      <c r="A2669" t="s">
        <v>28</v>
      </c>
      <c r="B2669" t="s">
        <v>412</v>
      </c>
      <c r="C2669" t="s">
        <v>440</v>
      </c>
      <c r="D2669" t="s">
        <v>330</v>
      </c>
      <c r="E2669" t="s">
        <v>125</v>
      </c>
      <c r="F2669" t="s">
        <v>126</v>
      </c>
      <c r="G2669">
        <v>16</v>
      </c>
      <c r="H2669" t="s">
        <v>346</v>
      </c>
      <c r="I2669" t="s">
        <v>349</v>
      </c>
      <c r="J2669" t="s">
        <v>353</v>
      </c>
      <c r="K2669">
        <v>11</v>
      </c>
      <c r="L2669" s="52">
        <v>0.12088000029325489</v>
      </c>
      <c r="M2669" s="52">
        <v>0.20000000298023221</v>
      </c>
      <c r="N2669">
        <v>74</v>
      </c>
      <c r="O2669" s="52">
        <v>0.1800500005483627</v>
      </c>
      <c r="P2669" s="52">
        <v>0.23125000298023221</v>
      </c>
      <c r="Q2669">
        <v>2597</v>
      </c>
      <c r="R2669" s="52">
        <v>0.24359999597072601</v>
      </c>
      <c r="S2669" s="52">
        <v>0.2809700071811676</v>
      </c>
    </row>
    <row r="2670" spans="1:19">
      <c r="A2670" t="s">
        <v>28</v>
      </c>
      <c r="B2670" t="s">
        <v>412</v>
      </c>
      <c r="C2670" t="s">
        <v>440</v>
      </c>
      <c r="D2670" t="s">
        <v>330</v>
      </c>
      <c r="E2670" t="s">
        <v>125</v>
      </c>
      <c r="F2670" t="s">
        <v>126</v>
      </c>
      <c r="G2670">
        <v>16</v>
      </c>
      <c r="H2670" t="s">
        <v>346</v>
      </c>
      <c r="I2670" t="s">
        <v>349</v>
      </c>
      <c r="J2670" t="s">
        <v>355</v>
      </c>
      <c r="K2670">
        <v>36</v>
      </c>
      <c r="L2670" s="52">
        <v>0.39559999108314509</v>
      </c>
      <c r="N2670">
        <v>91</v>
      </c>
      <c r="O2670" s="52">
        <v>0.22141000628471369</v>
      </c>
      <c r="Q2670">
        <v>1418</v>
      </c>
      <c r="R2670" s="52">
        <v>0.13300999999046331</v>
      </c>
    </row>
    <row r="2671" spans="1:19">
      <c r="A2671" t="s">
        <v>28</v>
      </c>
      <c r="B2671" t="s">
        <v>412</v>
      </c>
      <c r="C2671" t="s">
        <v>440</v>
      </c>
      <c r="D2671" t="s">
        <v>330</v>
      </c>
      <c r="E2671" t="s">
        <v>125</v>
      </c>
      <c r="F2671" t="s">
        <v>126</v>
      </c>
      <c r="G2671">
        <v>16</v>
      </c>
      <c r="H2671" t="s">
        <v>346</v>
      </c>
      <c r="I2671" t="s">
        <v>734</v>
      </c>
      <c r="J2671" t="s">
        <v>299</v>
      </c>
      <c r="K2671">
        <v>2</v>
      </c>
      <c r="L2671" s="52">
        <v>2.1980000659823421E-2</v>
      </c>
      <c r="M2671" s="52">
        <v>2.3259999230504039E-2</v>
      </c>
      <c r="N2671">
        <v>8</v>
      </c>
      <c r="O2671" s="52">
        <v>1.9460000097751621E-2</v>
      </c>
      <c r="P2671" s="52">
        <v>2.088999934494495E-2</v>
      </c>
      <c r="Q2671">
        <v>463</v>
      </c>
      <c r="R2671" s="52">
        <v>4.343000054359436E-2</v>
      </c>
      <c r="S2671" s="52">
        <v>4.6239998191595078E-2</v>
      </c>
    </row>
    <row r="2672" spans="1:19">
      <c r="A2672" t="s">
        <v>28</v>
      </c>
      <c r="B2672" t="s">
        <v>412</v>
      </c>
      <c r="C2672" t="s">
        <v>440</v>
      </c>
      <c r="D2672" t="s">
        <v>330</v>
      </c>
      <c r="E2672" t="s">
        <v>125</v>
      </c>
      <c r="F2672" t="s">
        <v>126</v>
      </c>
      <c r="G2672">
        <v>16</v>
      </c>
      <c r="H2672" t="s">
        <v>346</v>
      </c>
      <c r="I2672" t="s">
        <v>734</v>
      </c>
      <c r="J2672" t="s">
        <v>300</v>
      </c>
      <c r="K2672">
        <v>2</v>
      </c>
      <c r="L2672" s="52">
        <v>2.1980000659823421E-2</v>
      </c>
      <c r="M2672" s="52">
        <v>2.3259999230504039E-2</v>
      </c>
      <c r="N2672">
        <v>7</v>
      </c>
      <c r="O2672" s="52">
        <v>1.7030000686645511E-2</v>
      </c>
      <c r="P2672" s="52">
        <v>1.8279999494552609E-2</v>
      </c>
      <c r="Q2672">
        <v>331</v>
      </c>
      <c r="R2672" s="52">
        <v>3.1050000339746479E-2</v>
      </c>
      <c r="S2672" s="52">
        <v>3.3059999346733093E-2</v>
      </c>
    </row>
    <row r="2673" spans="1:19">
      <c r="A2673" t="s">
        <v>28</v>
      </c>
      <c r="B2673" t="s">
        <v>412</v>
      </c>
      <c r="C2673" t="s">
        <v>440</v>
      </c>
      <c r="D2673" t="s">
        <v>330</v>
      </c>
      <c r="E2673" t="s">
        <v>125</v>
      </c>
      <c r="F2673" t="s">
        <v>126</v>
      </c>
      <c r="G2673">
        <v>16</v>
      </c>
      <c r="H2673" t="s">
        <v>346</v>
      </c>
      <c r="I2673" t="s">
        <v>734</v>
      </c>
      <c r="J2673" t="s">
        <v>269</v>
      </c>
      <c r="K2673">
        <v>0</v>
      </c>
      <c r="L2673" s="52">
        <v>0</v>
      </c>
      <c r="M2673" s="52">
        <v>0</v>
      </c>
      <c r="N2673">
        <v>2</v>
      </c>
      <c r="O2673" s="52">
        <v>4.8699998296797284E-3</v>
      </c>
      <c r="P2673" s="52">
        <v>5.2200001664459714E-3</v>
      </c>
      <c r="Q2673">
        <v>91</v>
      </c>
      <c r="R2673" s="52">
        <v>8.5399998351931572E-3</v>
      </c>
      <c r="S2673" s="52">
        <v>9.089999832212925E-3</v>
      </c>
    </row>
    <row r="2674" spans="1:19">
      <c r="A2674" t="s">
        <v>28</v>
      </c>
      <c r="B2674" t="s">
        <v>412</v>
      </c>
      <c r="C2674" t="s">
        <v>440</v>
      </c>
      <c r="D2674" t="s">
        <v>330</v>
      </c>
      <c r="E2674" t="s">
        <v>125</v>
      </c>
      <c r="F2674" t="s">
        <v>126</v>
      </c>
      <c r="G2674">
        <v>16</v>
      </c>
      <c r="H2674" t="s">
        <v>346</v>
      </c>
      <c r="I2674" t="s">
        <v>734</v>
      </c>
      <c r="J2674" t="s">
        <v>301</v>
      </c>
      <c r="K2674">
        <v>2</v>
      </c>
      <c r="L2674" s="52">
        <v>2.1980000659823421E-2</v>
      </c>
      <c r="M2674" s="52">
        <v>2.3259999230504039E-2</v>
      </c>
      <c r="N2674">
        <v>6</v>
      </c>
      <c r="O2674" s="52">
        <v>1.460000034421682E-2</v>
      </c>
      <c r="P2674" s="52">
        <v>1.5669999644160271E-2</v>
      </c>
      <c r="Q2674">
        <v>215</v>
      </c>
      <c r="R2674" s="52">
        <v>2.0169999450445179E-2</v>
      </c>
      <c r="S2674" s="52">
        <v>2.1469999104738239E-2</v>
      </c>
    </row>
    <row r="2675" spans="1:19">
      <c r="A2675" t="s">
        <v>28</v>
      </c>
      <c r="B2675" t="s">
        <v>412</v>
      </c>
      <c r="C2675" t="s">
        <v>440</v>
      </c>
      <c r="D2675" t="s">
        <v>330</v>
      </c>
      <c r="E2675" t="s">
        <v>125</v>
      </c>
      <c r="F2675" t="s">
        <v>126</v>
      </c>
      <c r="G2675">
        <v>16</v>
      </c>
      <c r="H2675" t="s">
        <v>346</v>
      </c>
      <c r="I2675" t="s">
        <v>734</v>
      </c>
      <c r="J2675" t="s">
        <v>270</v>
      </c>
      <c r="K2675">
        <v>5</v>
      </c>
      <c r="L2675" s="52">
        <v>5.494999885559082E-2</v>
      </c>
      <c r="N2675">
        <v>28</v>
      </c>
      <c r="O2675" s="52">
        <v>6.8130001425743103E-2</v>
      </c>
      <c r="Q2675">
        <v>648</v>
      </c>
      <c r="R2675" s="52">
        <v>6.0779999941587448E-2</v>
      </c>
    </row>
    <row r="2676" spans="1:19">
      <c r="A2676" t="s">
        <v>28</v>
      </c>
      <c r="B2676" t="s">
        <v>412</v>
      </c>
      <c r="C2676" t="s">
        <v>440</v>
      </c>
      <c r="D2676" t="s">
        <v>330</v>
      </c>
      <c r="E2676" t="s">
        <v>125</v>
      </c>
      <c r="F2676" t="s">
        <v>126</v>
      </c>
      <c r="G2676">
        <v>16</v>
      </c>
      <c r="H2676" t="s">
        <v>346</v>
      </c>
      <c r="I2676" t="s">
        <v>734</v>
      </c>
      <c r="J2676" t="s">
        <v>268</v>
      </c>
      <c r="K2676">
        <v>80</v>
      </c>
      <c r="L2676" s="52">
        <v>0.87911999225616455</v>
      </c>
      <c r="M2676" s="52">
        <v>0.93023002147674561</v>
      </c>
      <c r="N2676">
        <v>360</v>
      </c>
      <c r="O2676" s="52">
        <v>0.87590998411178589</v>
      </c>
      <c r="P2676" s="52">
        <v>0.93994998931884766</v>
      </c>
      <c r="Q2676">
        <v>8913</v>
      </c>
      <c r="R2676" s="52">
        <v>0.83604001998901367</v>
      </c>
      <c r="S2676" s="52">
        <v>0.89013999700546265</v>
      </c>
    </row>
    <row r="2677" spans="1:19">
      <c r="A2677" t="s">
        <v>28</v>
      </c>
      <c r="B2677" t="s">
        <v>412</v>
      </c>
      <c r="C2677" t="s">
        <v>440</v>
      </c>
      <c r="D2677" t="s">
        <v>330</v>
      </c>
      <c r="E2677" t="s">
        <v>125</v>
      </c>
      <c r="F2677" t="s">
        <v>126</v>
      </c>
      <c r="G2677">
        <v>16</v>
      </c>
      <c r="H2677" t="s">
        <v>346</v>
      </c>
      <c r="I2677" t="s">
        <v>735</v>
      </c>
      <c r="J2677" t="s">
        <v>270</v>
      </c>
      <c r="K2677">
        <v>91</v>
      </c>
      <c r="L2677" s="52">
        <v>1</v>
      </c>
      <c r="N2677">
        <v>411</v>
      </c>
      <c r="O2677" s="52">
        <v>1</v>
      </c>
      <c r="Q2677">
        <v>10661</v>
      </c>
      <c r="R2677" s="52">
        <v>1</v>
      </c>
    </row>
    <row r="2678" spans="1:19">
      <c r="A2678" t="s">
        <v>28</v>
      </c>
      <c r="B2678" t="s">
        <v>412</v>
      </c>
      <c r="C2678" t="s">
        <v>440</v>
      </c>
      <c r="D2678" t="s">
        <v>330</v>
      </c>
      <c r="E2678" t="s">
        <v>125</v>
      </c>
      <c r="F2678" t="s">
        <v>126</v>
      </c>
      <c r="G2678">
        <v>16</v>
      </c>
      <c r="H2678" t="s">
        <v>346</v>
      </c>
      <c r="I2678" t="s">
        <v>319</v>
      </c>
      <c r="J2678" t="s">
        <v>324</v>
      </c>
      <c r="K2678">
        <v>36</v>
      </c>
      <c r="L2678" s="52">
        <v>0.39559999108314509</v>
      </c>
      <c r="N2678">
        <v>91</v>
      </c>
      <c r="O2678" s="52">
        <v>0.22141000628471369</v>
      </c>
      <c r="Q2678">
        <v>1418</v>
      </c>
      <c r="R2678" s="52">
        <v>0.13300999999046331</v>
      </c>
    </row>
    <row r="2679" spans="1:19">
      <c r="A2679" t="s">
        <v>28</v>
      </c>
      <c r="B2679" t="s">
        <v>412</v>
      </c>
      <c r="C2679" t="s">
        <v>440</v>
      </c>
      <c r="D2679" t="s">
        <v>330</v>
      </c>
      <c r="E2679" t="s">
        <v>125</v>
      </c>
      <c r="F2679" t="s">
        <v>126</v>
      </c>
      <c r="G2679">
        <v>16</v>
      </c>
      <c r="H2679" t="s">
        <v>346</v>
      </c>
      <c r="I2679" t="s">
        <v>319</v>
      </c>
      <c r="J2679" t="s">
        <v>320</v>
      </c>
      <c r="K2679">
        <v>0</v>
      </c>
      <c r="L2679" s="52">
        <v>0</v>
      </c>
      <c r="M2679" s="52">
        <v>0</v>
      </c>
      <c r="N2679">
        <v>0</v>
      </c>
      <c r="O2679" s="52">
        <v>0</v>
      </c>
      <c r="P2679" s="52">
        <v>0</v>
      </c>
      <c r="Q2679">
        <v>19</v>
      </c>
      <c r="R2679" s="52">
        <v>1.780000049620867E-3</v>
      </c>
      <c r="S2679" s="52">
        <v>2.0600000862032179E-3</v>
      </c>
    </row>
    <row r="2680" spans="1:19">
      <c r="A2680" t="s">
        <v>28</v>
      </c>
      <c r="B2680" t="s">
        <v>412</v>
      </c>
      <c r="C2680" t="s">
        <v>440</v>
      </c>
      <c r="D2680" t="s">
        <v>330</v>
      </c>
      <c r="E2680" t="s">
        <v>125</v>
      </c>
      <c r="F2680" t="s">
        <v>126</v>
      </c>
      <c r="G2680">
        <v>16</v>
      </c>
      <c r="H2680" t="s">
        <v>346</v>
      </c>
      <c r="I2680" t="s">
        <v>319</v>
      </c>
      <c r="J2680" t="s">
        <v>321</v>
      </c>
      <c r="K2680">
        <v>2</v>
      </c>
      <c r="L2680" s="52">
        <v>2.1980000659823421E-2</v>
      </c>
      <c r="M2680" s="52">
        <v>3.63599993288517E-2</v>
      </c>
      <c r="N2680">
        <v>9</v>
      </c>
      <c r="O2680" s="52">
        <v>2.1900000050663952E-2</v>
      </c>
      <c r="P2680" s="52">
        <v>2.8130000457167629E-2</v>
      </c>
      <c r="Q2680">
        <v>380</v>
      </c>
      <c r="R2680" s="52">
        <v>3.564000129699707E-2</v>
      </c>
      <c r="S2680" s="52">
        <v>4.1110001504421227E-2</v>
      </c>
    </row>
    <row r="2681" spans="1:19">
      <c r="A2681" t="s">
        <v>28</v>
      </c>
      <c r="B2681" t="s">
        <v>412</v>
      </c>
      <c r="C2681" t="s">
        <v>440</v>
      </c>
      <c r="D2681" t="s">
        <v>330</v>
      </c>
      <c r="E2681" t="s">
        <v>125</v>
      </c>
      <c r="F2681" t="s">
        <v>126</v>
      </c>
      <c r="G2681">
        <v>16</v>
      </c>
      <c r="H2681" t="s">
        <v>346</v>
      </c>
      <c r="I2681" t="s">
        <v>319</v>
      </c>
      <c r="J2681" t="s">
        <v>322</v>
      </c>
      <c r="K2681">
        <v>7</v>
      </c>
      <c r="L2681" s="52">
        <v>7.6920002698898315E-2</v>
      </c>
      <c r="M2681" s="52">
        <v>0.1272699981927872</v>
      </c>
      <c r="N2681">
        <v>44</v>
      </c>
      <c r="O2681" s="52">
        <v>0.1070600003004074</v>
      </c>
      <c r="P2681" s="52">
        <v>0.13750000298023221</v>
      </c>
      <c r="Q2681">
        <v>1643</v>
      </c>
      <c r="R2681" s="52">
        <v>0.15410999953746801</v>
      </c>
      <c r="S2681" s="52">
        <v>0.17776000499725339</v>
      </c>
    </row>
    <row r="2682" spans="1:19">
      <c r="A2682" t="s">
        <v>28</v>
      </c>
      <c r="B2682" t="s">
        <v>412</v>
      </c>
      <c r="C2682" t="s">
        <v>440</v>
      </c>
      <c r="D2682" t="s">
        <v>330</v>
      </c>
      <c r="E2682" t="s">
        <v>125</v>
      </c>
      <c r="F2682" t="s">
        <v>126</v>
      </c>
      <c r="G2682">
        <v>16</v>
      </c>
      <c r="H2682" t="s">
        <v>346</v>
      </c>
      <c r="I2682" t="s">
        <v>319</v>
      </c>
      <c r="J2682" t="s">
        <v>323</v>
      </c>
      <c r="K2682">
        <v>2</v>
      </c>
      <c r="L2682" s="52">
        <v>2.1980000659823421E-2</v>
      </c>
      <c r="M2682" s="52">
        <v>3.63599993288517E-2</v>
      </c>
      <c r="N2682">
        <v>46</v>
      </c>
      <c r="O2682" s="52">
        <v>0.1119199991226196</v>
      </c>
      <c r="P2682" s="52">
        <v>0.14374999701976779</v>
      </c>
      <c r="Q2682">
        <v>1319</v>
      </c>
      <c r="R2682" s="52">
        <v>0.1237199977040291</v>
      </c>
      <c r="S2682" s="52">
        <v>0.14270000159740451</v>
      </c>
    </row>
    <row r="2683" spans="1:19">
      <c r="A2683" t="s">
        <v>28</v>
      </c>
      <c r="B2683" t="s">
        <v>412</v>
      </c>
      <c r="C2683" t="s">
        <v>440</v>
      </c>
      <c r="D2683" t="s">
        <v>330</v>
      </c>
      <c r="E2683" t="s">
        <v>125</v>
      </c>
      <c r="F2683" t="s">
        <v>126</v>
      </c>
      <c r="G2683">
        <v>16</v>
      </c>
      <c r="H2683" t="s">
        <v>346</v>
      </c>
      <c r="I2683" t="s">
        <v>319</v>
      </c>
      <c r="J2683" t="s">
        <v>354</v>
      </c>
      <c r="K2683">
        <v>44</v>
      </c>
      <c r="L2683" s="52">
        <v>0.48352000117301941</v>
      </c>
      <c r="M2683" s="52">
        <v>0.80000001192092896</v>
      </c>
      <c r="N2683">
        <v>221</v>
      </c>
      <c r="O2683" s="52">
        <v>0.53771001100540161</v>
      </c>
      <c r="P2683" s="52">
        <v>0.69063001871109009</v>
      </c>
      <c r="Q2683">
        <v>5882</v>
      </c>
      <c r="R2683" s="52">
        <v>0.55172997713088989</v>
      </c>
      <c r="S2683" s="52">
        <v>0.63637000322341919</v>
      </c>
    </row>
    <row r="2684" spans="1:19">
      <c r="A2684" t="s">
        <v>28</v>
      </c>
      <c r="B2684" t="s">
        <v>412</v>
      </c>
      <c r="C2684" t="s">
        <v>440</v>
      </c>
      <c r="D2684" t="s">
        <v>330</v>
      </c>
      <c r="E2684" t="s">
        <v>125</v>
      </c>
      <c r="F2684" t="s">
        <v>126</v>
      </c>
      <c r="G2684">
        <v>16</v>
      </c>
      <c r="H2684" t="s">
        <v>346</v>
      </c>
      <c r="I2684" t="s">
        <v>360</v>
      </c>
      <c r="J2684" t="s">
        <v>361</v>
      </c>
      <c r="K2684">
        <v>36</v>
      </c>
      <c r="L2684" s="52">
        <v>0.39559999108314509</v>
      </c>
      <c r="N2684">
        <v>91</v>
      </c>
      <c r="O2684" s="52">
        <v>0.22141000628471369</v>
      </c>
      <c r="Q2684">
        <v>1418</v>
      </c>
      <c r="R2684" s="52">
        <v>0.13300999999046331</v>
      </c>
    </row>
    <row r="2685" spans="1:19">
      <c r="A2685" t="s">
        <v>28</v>
      </c>
      <c r="B2685" t="s">
        <v>412</v>
      </c>
      <c r="C2685" t="s">
        <v>440</v>
      </c>
      <c r="D2685" t="s">
        <v>330</v>
      </c>
      <c r="E2685" t="s">
        <v>125</v>
      </c>
      <c r="F2685" t="s">
        <v>126</v>
      </c>
      <c r="G2685">
        <v>16</v>
      </c>
      <c r="H2685" t="s">
        <v>346</v>
      </c>
      <c r="I2685" t="s">
        <v>360</v>
      </c>
      <c r="J2685" t="s">
        <v>362</v>
      </c>
      <c r="K2685">
        <v>14</v>
      </c>
      <c r="L2685" s="52">
        <v>0.1538500040769577</v>
      </c>
      <c r="M2685" s="52">
        <v>0.25455000996589661</v>
      </c>
      <c r="N2685">
        <v>99</v>
      </c>
      <c r="O2685" s="52">
        <v>0.24087999761104581</v>
      </c>
      <c r="P2685" s="52">
        <v>0.30937999486923218</v>
      </c>
      <c r="Q2685">
        <v>3361</v>
      </c>
      <c r="R2685" s="52">
        <v>0.31525999307632452</v>
      </c>
      <c r="S2685" s="52">
        <v>0.36362999677658081</v>
      </c>
    </row>
    <row r="2686" spans="1:19">
      <c r="A2686" t="s">
        <v>28</v>
      </c>
      <c r="B2686" t="s">
        <v>412</v>
      </c>
      <c r="C2686" t="s">
        <v>440</v>
      </c>
      <c r="D2686" t="s">
        <v>330</v>
      </c>
      <c r="E2686" t="s">
        <v>125</v>
      </c>
      <c r="F2686" t="s">
        <v>126</v>
      </c>
      <c r="G2686">
        <v>16</v>
      </c>
      <c r="H2686" t="s">
        <v>346</v>
      </c>
      <c r="I2686" t="s">
        <v>360</v>
      </c>
      <c r="J2686" t="s">
        <v>354</v>
      </c>
      <c r="K2686">
        <v>41</v>
      </c>
      <c r="L2686" s="52">
        <v>0.45054998993873602</v>
      </c>
      <c r="M2686" s="52">
        <v>0.74545001983642578</v>
      </c>
      <c r="N2686">
        <v>221</v>
      </c>
      <c r="O2686" s="52">
        <v>0.53771001100540161</v>
      </c>
      <c r="P2686" s="52">
        <v>0.69063001871109009</v>
      </c>
      <c r="Q2686">
        <v>5882</v>
      </c>
      <c r="R2686" s="52">
        <v>0.55172997713088989</v>
      </c>
      <c r="S2686" s="52">
        <v>0.63637000322341919</v>
      </c>
    </row>
    <row r="2687" spans="1:19">
      <c r="A2687" t="s">
        <v>28</v>
      </c>
      <c r="B2687" t="s">
        <v>412</v>
      </c>
      <c r="C2687" t="s">
        <v>440</v>
      </c>
      <c r="D2687" t="s">
        <v>330</v>
      </c>
      <c r="E2687" t="s">
        <v>125</v>
      </c>
      <c r="F2687" t="s">
        <v>126</v>
      </c>
      <c r="G2687">
        <v>16</v>
      </c>
      <c r="H2687" t="s">
        <v>346</v>
      </c>
      <c r="I2687" t="s">
        <v>736</v>
      </c>
      <c r="J2687" t="s">
        <v>363</v>
      </c>
      <c r="K2687">
        <v>44</v>
      </c>
      <c r="L2687" s="52">
        <v>0.48352000117301941</v>
      </c>
      <c r="N2687">
        <v>174</v>
      </c>
      <c r="O2687" s="52">
        <v>0.42335999011993408</v>
      </c>
      <c r="Q2687">
        <v>4131</v>
      </c>
      <c r="R2687" s="52">
        <v>0.38749000430107122</v>
      </c>
    </row>
    <row r="2688" spans="1:19">
      <c r="A2688" t="s">
        <v>28</v>
      </c>
      <c r="B2688" t="s">
        <v>412</v>
      </c>
      <c r="C2688" t="s">
        <v>440</v>
      </c>
      <c r="D2688" t="s">
        <v>330</v>
      </c>
      <c r="E2688" t="s">
        <v>125</v>
      </c>
      <c r="F2688" t="s">
        <v>126</v>
      </c>
      <c r="G2688">
        <v>16</v>
      </c>
      <c r="H2688" t="s">
        <v>346</v>
      </c>
      <c r="I2688" t="s">
        <v>736</v>
      </c>
      <c r="J2688" t="s">
        <v>364</v>
      </c>
      <c r="K2688">
        <v>33</v>
      </c>
      <c r="L2688" s="52">
        <v>0.36263999342918402</v>
      </c>
      <c r="M2688" s="52">
        <v>0.7021300196647644</v>
      </c>
      <c r="N2688">
        <v>163</v>
      </c>
      <c r="O2688" s="52">
        <v>0.39658999443054199</v>
      </c>
      <c r="P2688" s="52">
        <v>0.68775999546051025</v>
      </c>
      <c r="Q2688">
        <v>4189</v>
      </c>
      <c r="R2688" s="52">
        <v>0.39293000102043152</v>
      </c>
      <c r="S2688" s="52">
        <v>0.64149999618530273</v>
      </c>
    </row>
    <row r="2689" spans="1:19">
      <c r="A2689" t="s">
        <v>28</v>
      </c>
      <c r="B2689" t="s">
        <v>412</v>
      </c>
      <c r="C2689" t="s">
        <v>440</v>
      </c>
      <c r="D2689" t="s">
        <v>330</v>
      </c>
      <c r="E2689" t="s">
        <v>125</v>
      </c>
      <c r="F2689" t="s">
        <v>126</v>
      </c>
      <c r="G2689">
        <v>16</v>
      </c>
      <c r="H2689" t="s">
        <v>346</v>
      </c>
      <c r="I2689" t="s">
        <v>736</v>
      </c>
      <c r="J2689" t="s">
        <v>365</v>
      </c>
      <c r="K2689">
        <v>7</v>
      </c>
      <c r="L2689" s="52">
        <v>7.6920002698898315E-2</v>
      </c>
      <c r="M2689" s="52">
        <v>0.1489399969577789</v>
      </c>
      <c r="N2689">
        <v>37</v>
      </c>
      <c r="O2689" s="52">
        <v>9.002000093460083E-2</v>
      </c>
      <c r="P2689" s="52">
        <v>0.1561200022697449</v>
      </c>
      <c r="Q2689">
        <v>1316</v>
      </c>
      <c r="R2689" s="52">
        <v>0.1234399974346161</v>
      </c>
      <c r="S2689" s="52">
        <v>0.20152999460697171</v>
      </c>
    </row>
    <row r="2690" spans="1:19">
      <c r="A2690" t="s">
        <v>28</v>
      </c>
      <c r="B2690" t="s">
        <v>412</v>
      </c>
      <c r="C2690" t="s">
        <v>440</v>
      </c>
      <c r="D2690" t="s">
        <v>330</v>
      </c>
      <c r="E2690" t="s">
        <v>125</v>
      </c>
      <c r="F2690" t="s">
        <v>126</v>
      </c>
      <c r="G2690">
        <v>16</v>
      </c>
      <c r="H2690" t="s">
        <v>346</v>
      </c>
      <c r="I2690" t="s">
        <v>736</v>
      </c>
      <c r="J2690" t="s">
        <v>366</v>
      </c>
      <c r="K2690">
        <v>5</v>
      </c>
      <c r="L2690" s="52">
        <v>5.494999885559082E-2</v>
      </c>
      <c r="M2690" s="52">
        <v>0.10638000071048739</v>
      </c>
      <c r="N2690">
        <v>22</v>
      </c>
      <c r="O2690" s="52">
        <v>5.3530000150203698E-2</v>
      </c>
      <c r="P2690" s="52">
        <v>9.2830002307891846E-2</v>
      </c>
      <c r="Q2690">
        <v>566</v>
      </c>
      <c r="R2690" s="52">
        <v>5.3089998662471771E-2</v>
      </c>
      <c r="S2690" s="52">
        <v>8.6680002510547638E-2</v>
      </c>
    </row>
    <row r="2691" spans="1:19">
      <c r="A2691" t="s">
        <v>28</v>
      </c>
      <c r="B2691" t="s">
        <v>412</v>
      </c>
      <c r="C2691" t="s">
        <v>440</v>
      </c>
      <c r="D2691" t="s">
        <v>330</v>
      </c>
      <c r="E2691" t="s">
        <v>125</v>
      </c>
      <c r="F2691" t="s">
        <v>126</v>
      </c>
      <c r="G2691">
        <v>16</v>
      </c>
      <c r="H2691" t="s">
        <v>346</v>
      </c>
      <c r="I2691" t="s">
        <v>736</v>
      </c>
      <c r="J2691" t="s">
        <v>367</v>
      </c>
      <c r="K2691">
        <v>2</v>
      </c>
      <c r="L2691" s="52">
        <v>2.1980000659823421E-2</v>
      </c>
      <c r="M2691" s="52">
        <v>4.2550001293420792E-2</v>
      </c>
      <c r="N2691">
        <v>13</v>
      </c>
      <c r="O2691" s="52">
        <v>3.1629998236894608E-2</v>
      </c>
      <c r="P2691" s="52">
        <v>5.4850000888109207E-2</v>
      </c>
      <c r="Q2691">
        <v>367</v>
      </c>
      <c r="R2691" s="52">
        <v>3.4419998526573181E-2</v>
      </c>
      <c r="S2691" s="52">
        <v>5.6200001388788223E-2</v>
      </c>
    </row>
    <row r="2692" spans="1:19">
      <c r="A2692" t="s">
        <v>28</v>
      </c>
      <c r="B2692" t="s">
        <v>412</v>
      </c>
      <c r="C2692" t="s">
        <v>440</v>
      </c>
      <c r="D2692" t="s">
        <v>330</v>
      </c>
      <c r="E2692" t="s">
        <v>125</v>
      </c>
      <c r="F2692" t="s">
        <v>126</v>
      </c>
      <c r="G2692">
        <v>16</v>
      </c>
      <c r="H2692" t="s">
        <v>346</v>
      </c>
      <c r="I2692" t="s">
        <v>736</v>
      </c>
      <c r="J2692" t="s">
        <v>368</v>
      </c>
      <c r="K2692">
        <v>0</v>
      </c>
      <c r="L2692" s="52">
        <v>0</v>
      </c>
      <c r="M2692" s="52">
        <v>0</v>
      </c>
      <c r="N2692">
        <v>2</v>
      </c>
      <c r="O2692" s="52">
        <v>4.8699998296797284E-3</v>
      </c>
      <c r="P2692" s="52">
        <v>8.4400000050663948E-3</v>
      </c>
      <c r="Q2692">
        <v>92</v>
      </c>
      <c r="R2692" s="52">
        <v>8.6300000548362732E-3</v>
      </c>
      <c r="S2692" s="52">
        <v>1.4089999720454219E-2</v>
      </c>
    </row>
    <row r="2693" spans="1:19">
      <c r="A2693" t="s">
        <v>28</v>
      </c>
      <c r="B2693" t="s">
        <v>412</v>
      </c>
      <c r="C2693" t="s">
        <v>440</v>
      </c>
      <c r="D2693" t="s">
        <v>330</v>
      </c>
      <c r="E2693" t="s">
        <v>125</v>
      </c>
      <c r="F2693" t="s">
        <v>126</v>
      </c>
      <c r="G2693">
        <v>16</v>
      </c>
      <c r="H2693" t="s">
        <v>346</v>
      </c>
      <c r="I2693" t="s">
        <v>307</v>
      </c>
      <c r="J2693" t="s">
        <v>329</v>
      </c>
      <c r="K2693">
        <v>91</v>
      </c>
      <c r="L2693" s="52">
        <v>1</v>
      </c>
      <c r="N2693">
        <v>409</v>
      </c>
      <c r="O2693" s="52">
        <v>0.99513000249862671</v>
      </c>
      <c r="Q2693">
        <v>10555</v>
      </c>
      <c r="R2693" s="52">
        <v>0.99005997180938721</v>
      </c>
    </row>
    <row r="2694" spans="1:19">
      <c r="A2694" t="s">
        <v>28</v>
      </c>
      <c r="B2694" t="s">
        <v>412</v>
      </c>
      <c r="C2694" t="s">
        <v>440</v>
      </c>
      <c r="D2694" t="s">
        <v>330</v>
      </c>
      <c r="E2694" t="s">
        <v>125</v>
      </c>
      <c r="F2694" t="s">
        <v>126</v>
      </c>
      <c r="G2694">
        <v>16</v>
      </c>
      <c r="H2694" t="s">
        <v>346</v>
      </c>
      <c r="I2694" t="s">
        <v>307</v>
      </c>
      <c r="J2694" t="s">
        <v>309</v>
      </c>
      <c r="K2694">
        <v>0</v>
      </c>
      <c r="L2694" s="52">
        <v>0</v>
      </c>
      <c r="N2694">
        <v>2</v>
      </c>
      <c r="O2694" s="52">
        <v>4.8699998296797284E-3</v>
      </c>
      <c r="Q2694">
        <v>106</v>
      </c>
      <c r="R2694" s="52">
        <v>9.9400002509355545E-3</v>
      </c>
    </row>
    <row r="2695" spans="1:19">
      <c r="A2695" t="s">
        <v>28</v>
      </c>
      <c r="B2695" t="s">
        <v>412</v>
      </c>
      <c r="C2695" t="s">
        <v>440</v>
      </c>
      <c r="D2695" t="s">
        <v>330</v>
      </c>
      <c r="E2695" t="s">
        <v>125</v>
      </c>
      <c r="F2695" t="s">
        <v>126</v>
      </c>
      <c r="G2695">
        <v>16</v>
      </c>
      <c r="H2695" t="s">
        <v>346</v>
      </c>
      <c r="I2695" t="s">
        <v>737</v>
      </c>
      <c r="J2695" t="s">
        <v>310</v>
      </c>
      <c r="K2695">
        <v>15</v>
      </c>
      <c r="L2695" s="52">
        <v>0.16483999788761139</v>
      </c>
      <c r="N2695">
        <v>54</v>
      </c>
      <c r="O2695" s="52">
        <v>0.13139000535011289</v>
      </c>
      <c r="Q2695">
        <v>1888</v>
      </c>
      <c r="R2695" s="52">
        <v>0.17709000408649439</v>
      </c>
    </row>
    <row r="2696" spans="1:19">
      <c r="A2696" t="s">
        <v>28</v>
      </c>
      <c r="B2696" t="s">
        <v>412</v>
      </c>
      <c r="C2696" t="s">
        <v>440</v>
      </c>
      <c r="D2696" t="s">
        <v>330</v>
      </c>
      <c r="E2696" t="s">
        <v>125</v>
      </c>
      <c r="F2696" t="s">
        <v>126</v>
      </c>
      <c r="G2696">
        <v>16</v>
      </c>
      <c r="H2696" t="s">
        <v>346</v>
      </c>
      <c r="I2696" t="s">
        <v>737</v>
      </c>
      <c r="J2696" t="s">
        <v>16</v>
      </c>
      <c r="K2696">
        <v>23</v>
      </c>
      <c r="L2696" s="52">
        <v>0.25275000929832458</v>
      </c>
      <c r="N2696">
        <v>90</v>
      </c>
      <c r="O2696" s="52">
        <v>0.21897999942302701</v>
      </c>
      <c r="Q2696">
        <v>2164</v>
      </c>
      <c r="R2696" s="52">
        <v>0.2029799968004227</v>
      </c>
    </row>
    <row r="2697" spans="1:19">
      <c r="A2697" t="s">
        <v>28</v>
      </c>
      <c r="B2697" t="s">
        <v>412</v>
      </c>
      <c r="C2697" t="s">
        <v>440</v>
      </c>
      <c r="D2697" t="s">
        <v>330</v>
      </c>
      <c r="E2697" t="s">
        <v>125</v>
      </c>
      <c r="F2697" t="s">
        <v>126</v>
      </c>
      <c r="G2697">
        <v>16</v>
      </c>
      <c r="H2697" t="s">
        <v>346</v>
      </c>
      <c r="I2697" t="s">
        <v>737</v>
      </c>
      <c r="J2697" t="s">
        <v>17</v>
      </c>
      <c r="K2697">
        <v>17</v>
      </c>
      <c r="L2697" s="52">
        <v>0.18681000173091891</v>
      </c>
      <c r="N2697">
        <v>88</v>
      </c>
      <c r="O2697" s="52">
        <v>0.21411000192165369</v>
      </c>
      <c r="Q2697">
        <v>2220</v>
      </c>
      <c r="R2697" s="52">
        <v>0.20824000239372251</v>
      </c>
    </row>
    <row r="2698" spans="1:19">
      <c r="A2698" t="s">
        <v>28</v>
      </c>
      <c r="B2698" t="s">
        <v>412</v>
      </c>
      <c r="C2698" t="s">
        <v>440</v>
      </c>
      <c r="D2698" t="s">
        <v>330</v>
      </c>
      <c r="E2698" t="s">
        <v>125</v>
      </c>
      <c r="F2698" t="s">
        <v>126</v>
      </c>
      <c r="G2698">
        <v>16</v>
      </c>
      <c r="H2698" t="s">
        <v>346</v>
      </c>
      <c r="I2698" t="s">
        <v>737</v>
      </c>
      <c r="J2698" t="s">
        <v>18</v>
      </c>
      <c r="K2698">
        <v>24</v>
      </c>
      <c r="L2698" s="52">
        <v>0.26374000310897833</v>
      </c>
      <c r="N2698">
        <v>102</v>
      </c>
      <c r="O2698" s="52">
        <v>0.24818000197410581</v>
      </c>
      <c r="Q2698">
        <v>2174</v>
      </c>
      <c r="R2698" s="52">
        <v>0.20392000675201419</v>
      </c>
    </row>
    <row r="2699" spans="1:19">
      <c r="A2699" t="s">
        <v>28</v>
      </c>
      <c r="B2699" t="s">
        <v>412</v>
      </c>
      <c r="C2699" t="s">
        <v>440</v>
      </c>
      <c r="D2699" t="s">
        <v>330</v>
      </c>
      <c r="E2699" t="s">
        <v>125</v>
      </c>
      <c r="F2699" t="s">
        <v>126</v>
      </c>
      <c r="G2699">
        <v>16</v>
      </c>
      <c r="H2699" t="s">
        <v>346</v>
      </c>
      <c r="I2699" t="s">
        <v>737</v>
      </c>
      <c r="J2699" t="s">
        <v>311</v>
      </c>
      <c r="K2699">
        <v>12</v>
      </c>
      <c r="L2699" s="52">
        <v>0.13187000155448911</v>
      </c>
      <c r="N2699">
        <v>77</v>
      </c>
      <c r="O2699" s="52">
        <v>0.1873500049114227</v>
      </c>
      <c r="Q2699">
        <v>2215</v>
      </c>
      <c r="R2699" s="52">
        <v>0.20777000486850741</v>
      </c>
    </row>
    <row r="2700" spans="1:19">
      <c r="A2700" t="s">
        <v>28</v>
      </c>
      <c r="B2700" t="s">
        <v>412</v>
      </c>
      <c r="C2700" t="s">
        <v>440</v>
      </c>
      <c r="D2700" t="s">
        <v>330</v>
      </c>
      <c r="E2700" t="s">
        <v>125</v>
      </c>
      <c r="F2700" t="s">
        <v>126</v>
      </c>
      <c r="G2700">
        <v>16</v>
      </c>
      <c r="H2700" t="s">
        <v>346</v>
      </c>
      <c r="I2700" t="s">
        <v>312</v>
      </c>
      <c r="J2700" t="s">
        <v>313</v>
      </c>
      <c r="K2700">
        <v>62</v>
      </c>
      <c r="L2700" s="52">
        <v>0.68132001161575317</v>
      </c>
      <c r="M2700" s="52">
        <v>0.68888998031616211</v>
      </c>
      <c r="N2700">
        <v>258</v>
      </c>
      <c r="O2700" s="52">
        <v>0.62774002552032471</v>
      </c>
      <c r="P2700" s="52">
        <v>0.63546997308731079</v>
      </c>
      <c r="Q2700">
        <v>6420</v>
      </c>
      <c r="R2700" s="52">
        <v>0.60219001770019531</v>
      </c>
      <c r="S2700" s="52">
        <v>0.61465001106262207</v>
      </c>
    </row>
    <row r="2701" spans="1:19">
      <c r="A2701" t="s">
        <v>28</v>
      </c>
      <c r="B2701" t="s">
        <v>412</v>
      </c>
      <c r="C2701" t="s">
        <v>440</v>
      </c>
      <c r="D2701" t="s">
        <v>330</v>
      </c>
      <c r="E2701" t="s">
        <v>125</v>
      </c>
      <c r="F2701" t="s">
        <v>126</v>
      </c>
      <c r="G2701">
        <v>16</v>
      </c>
      <c r="H2701" t="s">
        <v>346</v>
      </c>
      <c r="I2701" t="s">
        <v>312</v>
      </c>
      <c r="J2701" t="s">
        <v>314</v>
      </c>
      <c r="K2701">
        <v>9</v>
      </c>
      <c r="L2701" s="52">
        <v>9.8899997770786285E-2</v>
      </c>
      <c r="M2701" s="52">
        <v>0.10000000149011611</v>
      </c>
      <c r="N2701">
        <v>58</v>
      </c>
      <c r="O2701" s="52">
        <v>0.1411200016736984</v>
      </c>
      <c r="P2701" s="52">
        <v>0.14285999536514279</v>
      </c>
      <c r="Q2701">
        <v>1473</v>
      </c>
      <c r="R2701" s="52">
        <v>0.13817000389099121</v>
      </c>
      <c r="S2701" s="52">
        <v>0.14101999998092651</v>
      </c>
    </row>
    <row r="2702" spans="1:19">
      <c r="A2702" t="s">
        <v>28</v>
      </c>
      <c r="B2702" t="s">
        <v>412</v>
      </c>
      <c r="C2702" t="s">
        <v>440</v>
      </c>
      <c r="D2702" t="s">
        <v>330</v>
      </c>
      <c r="E2702" t="s">
        <v>125</v>
      </c>
      <c r="F2702" t="s">
        <v>126</v>
      </c>
      <c r="G2702">
        <v>16</v>
      </c>
      <c r="H2702" t="s">
        <v>346</v>
      </c>
      <c r="I2702" t="s">
        <v>312</v>
      </c>
      <c r="J2702" t="s">
        <v>315</v>
      </c>
      <c r="K2702">
        <v>13</v>
      </c>
      <c r="L2702" s="52">
        <v>0.14285999536514279</v>
      </c>
      <c r="M2702" s="52">
        <v>0.1444399952888489</v>
      </c>
      <c r="N2702">
        <v>59</v>
      </c>
      <c r="O2702" s="52">
        <v>0.14354999363422391</v>
      </c>
      <c r="P2702" s="52">
        <v>0.14531999826431269</v>
      </c>
      <c r="Q2702">
        <v>1374</v>
      </c>
      <c r="R2702" s="52">
        <v>0.12887999415397641</v>
      </c>
      <c r="S2702" s="52">
        <v>0.13154999911785131</v>
      </c>
    </row>
    <row r="2703" spans="1:19">
      <c r="A2703" t="s">
        <v>28</v>
      </c>
      <c r="B2703" t="s">
        <v>412</v>
      </c>
      <c r="C2703" t="s">
        <v>440</v>
      </c>
      <c r="D2703" t="s">
        <v>330</v>
      </c>
      <c r="E2703" t="s">
        <v>125</v>
      </c>
      <c r="F2703" t="s">
        <v>126</v>
      </c>
      <c r="G2703">
        <v>16</v>
      </c>
      <c r="H2703" t="s">
        <v>346</v>
      </c>
      <c r="I2703" t="s">
        <v>312</v>
      </c>
      <c r="J2703" t="s">
        <v>373</v>
      </c>
      <c r="K2703">
        <v>1</v>
      </c>
      <c r="L2703" s="52">
        <v>1.0990000329911711E-2</v>
      </c>
      <c r="N2703">
        <v>5</v>
      </c>
      <c r="O2703" s="52">
        <v>1.2170000001788139E-2</v>
      </c>
      <c r="Q2703">
        <v>216</v>
      </c>
      <c r="R2703" s="52">
        <v>2.0260000601410869E-2</v>
      </c>
    </row>
    <row r="2704" spans="1:19">
      <c r="A2704" t="s">
        <v>28</v>
      </c>
      <c r="B2704" t="s">
        <v>412</v>
      </c>
      <c r="C2704" t="s">
        <v>440</v>
      </c>
      <c r="D2704" t="s">
        <v>330</v>
      </c>
      <c r="E2704" t="s">
        <v>125</v>
      </c>
      <c r="F2704" t="s">
        <v>126</v>
      </c>
      <c r="G2704">
        <v>16</v>
      </c>
      <c r="H2704" t="s">
        <v>346</v>
      </c>
      <c r="I2704" t="s">
        <v>312</v>
      </c>
      <c r="J2704" t="s">
        <v>316</v>
      </c>
      <c r="K2704">
        <v>6</v>
      </c>
      <c r="L2704" s="52">
        <v>6.5930001437664032E-2</v>
      </c>
      <c r="M2704" s="52">
        <v>6.6670000553131104E-2</v>
      </c>
      <c r="N2704">
        <v>31</v>
      </c>
      <c r="O2704" s="52">
        <v>7.5429998338222504E-2</v>
      </c>
      <c r="P2704" s="52">
        <v>7.6350003480911255E-2</v>
      </c>
      <c r="Q2704">
        <v>1178</v>
      </c>
      <c r="R2704" s="52">
        <v>0.1105000004172325</v>
      </c>
      <c r="S2704" s="52">
        <v>0.1127799972891808</v>
      </c>
    </row>
    <row r="2705" spans="1:19">
      <c r="A2705" t="s">
        <v>28</v>
      </c>
      <c r="B2705" t="s">
        <v>412</v>
      </c>
      <c r="C2705" t="s">
        <v>440</v>
      </c>
      <c r="D2705" t="s">
        <v>330</v>
      </c>
      <c r="E2705" t="s">
        <v>127</v>
      </c>
      <c r="F2705" t="s">
        <v>128</v>
      </c>
      <c r="G2705">
        <v>5</v>
      </c>
      <c r="H2705" t="s">
        <v>340</v>
      </c>
      <c r="I2705" t="s">
        <v>326</v>
      </c>
      <c r="J2705" t="s">
        <v>289</v>
      </c>
      <c r="K2705">
        <v>0</v>
      </c>
      <c r="L2705" s="52">
        <v>0</v>
      </c>
      <c r="N2705">
        <v>6</v>
      </c>
      <c r="O2705" s="52">
        <v>1.169999968260527E-2</v>
      </c>
      <c r="Q2705">
        <v>78</v>
      </c>
      <c r="R2705" s="52">
        <v>7.3199998587369919E-3</v>
      </c>
    </row>
    <row r="2706" spans="1:19">
      <c r="A2706" t="s">
        <v>28</v>
      </c>
      <c r="B2706" t="s">
        <v>412</v>
      </c>
      <c r="C2706" t="s">
        <v>440</v>
      </c>
      <c r="D2706" t="s">
        <v>330</v>
      </c>
      <c r="E2706" t="s">
        <v>127</v>
      </c>
      <c r="F2706" t="s">
        <v>128</v>
      </c>
      <c r="G2706">
        <v>5</v>
      </c>
      <c r="H2706" t="s">
        <v>340</v>
      </c>
      <c r="I2706" t="s">
        <v>326</v>
      </c>
      <c r="J2706" t="s">
        <v>290</v>
      </c>
      <c r="K2706">
        <v>2</v>
      </c>
      <c r="L2706" s="52">
        <v>2.6319999247789379E-2</v>
      </c>
      <c r="N2706">
        <v>21</v>
      </c>
      <c r="O2706" s="52">
        <v>4.0940001606941223E-2</v>
      </c>
      <c r="Q2706">
        <v>542</v>
      </c>
      <c r="R2706" s="52">
        <v>5.0840001553297043E-2</v>
      </c>
    </row>
    <row r="2707" spans="1:19">
      <c r="A2707" t="s">
        <v>28</v>
      </c>
      <c r="B2707" t="s">
        <v>412</v>
      </c>
      <c r="C2707" t="s">
        <v>440</v>
      </c>
      <c r="D2707" t="s">
        <v>330</v>
      </c>
      <c r="E2707" t="s">
        <v>127</v>
      </c>
      <c r="F2707" t="s">
        <v>128</v>
      </c>
      <c r="G2707">
        <v>5</v>
      </c>
      <c r="H2707" t="s">
        <v>340</v>
      </c>
      <c r="I2707" t="s">
        <v>326</v>
      </c>
      <c r="J2707" t="s">
        <v>291</v>
      </c>
      <c r="K2707">
        <v>11</v>
      </c>
      <c r="L2707" s="52">
        <v>0.14474000036716461</v>
      </c>
      <c r="N2707">
        <v>56</v>
      </c>
      <c r="O2707" s="52">
        <v>0.1091599985957146</v>
      </c>
      <c r="Q2707">
        <v>1332</v>
      </c>
      <c r="R2707" s="52">
        <v>0.124940000474453</v>
      </c>
    </row>
    <row r="2708" spans="1:19">
      <c r="A2708" t="s">
        <v>28</v>
      </c>
      <c r="B2708" t="s">
        <v>412</v>
      </c>
      <c r="C2708" t="s">
        <v>440</v>
      </c>
      <c r="D2708" t="s">
        <v>330</v>
      </c>
      <c r="E2708" t="s">
        <v>127</v>
      </c>
      <c r="F2708" t="s">
        <v>128</v>
      </c>
      <c r="G2708">
        <v>5</v>
      </c>
      <c r="H2708" t="s">
        <v>340</v>
      </c>
      <c r="I2708" t="s">
        <v>326</v>
      </c>
      <c r="J2708" t="s">
        <v>292</v>
      </c>
      <c r="K2708">
        <v>11</v>
      </c>
      <c r="L2708" s="52">
        <v>0.14474000036716461</v>
      </c>
      <c r="N2708">
        <v>80</v>
      </c>
      <c r="O2708" s="52">
        <v>0.15594999492168429</v>
      </c>
      <c r="Q2708">
        <v>2022</v>
      </c>
      <c r="R2708" s="52">
        <v>0.18965999782085419</v>
      </c>
    </row>
    <row r="2709" spans="1:19">
      <c r="A2709" t="s">
        <v>28</v>
      </c>
      <c r="B2709" t="s">
        <v>412</v>
      </c>
      <c r="C2709" t="s">
        <v>440</v>
      </c>
      <c r="D2709" t="s">
        <v>330</v>
      </c>
      <c r="E2709" t="s">
        <v>127</v>
      </c>
      <c r="F2709" t="s">
        <v>128</v>
      </c>
      <c r="G2709">
        <v>5</v>
      </c>
      <c r="H2709" t="s">
        <v>340</v>
      </c>
      <c r="I2709" t="s">
        <v>326</v>
      </c>
      <c r="J2709" t="s">
        <v>293</v>
      </c>
      <c r="K2709">
        <v>13</v>
      </c>
      <c r="L2709" s="52">
        <v>0.1710499972105026</v>
      </c>
      <c r="N2709">
        <v>90</v>
      </c>
      <c r="O2709" s="52">
        <v>0.17543999850749969</v>
      </c>
      <c r="Q2709">
        <v>1958</v>
      </c>
      <c r="R2709" s="52">
        <v>0.18366000056266779</v>
      </c>
    </row>
    <row r="2710" spans="1:19">
      <c r="A2710" t="s">
        <v>28</v>
      </c>
      <c r="B2710" t="s">
        <v>412</v>
      </c>
      <c r="C2710" t="s">
        <v>440</v>
      </c>
      <c r="D2710" t="s">
        <v>330</v>
      </c>
      <c r="E2710" t="s">
        <v>127</v>
      </c>
      <c r="F2710" t="s">
        <v>128</v>
      </c>
      <c r="G2710">
        <v>5</v>
      </c>
      <c r="H2710" t="s">
        <v>340</v>
      </c>
      <c r="I2710" t="s">
        <v>326</v>
      </c>
      <c r="J2710" t="s">
        <v>294</v>
      </c>
      <c r="K2710">
        <v>19</v>
      </c>
      <c r="L2710" s="52">
        <v>0.25</v>
      </c>
      <c r="N2710">
        <v>147</v>
      </c>
      <c r="O2710" s="52">
        <v>0.28654998540878301</v>
      </c>
      <c r="Q2710">
        <v>2528</v>
      </c>
      <c r="R2710" s="52">
        <v>0.2371300011873245</v>
      </c>
    </row>
    <row r="2711" spans="1:19">
      <c r="A2711" t="s">
        <v>28</v>
      </c>
      <c r="B2711" t="s">
        <v>412</v>
      </c>
      <c r="C2711" t="s">
        <v>440</v>
      </c>
      <c r="D2711" t="s">
        <v>330</v>
      </c>
      <c r="E2711" t="s">
        <v>127</v>
      </c>
      <c r="F2711" t="s">
        <v>128</v>
      </c>
      <c r="G2711">
        <v>5</v>
      </c>
      <c r="H2711" t="s">
        <v>340</v>
      </c>
      <c r="I2711" t="s">
        <v>326</v>
      </c>
      <c r="J2711" t="s">
        <v>295</v>
      </c>
      <c r="K2711">
        <v>20</v>
      </c>
      <c r="L2711" s="52">
        <v>0.26315999031066889</v>
      </c>
      <c r="N2711">
        <v>113</v>
      </c>
      <c r="O2711" s="52">
        <v>0.2202699929475784</v>
      </c>
      <c r="Q2711">
        <v>2201</v>
      </c>
      <c r="R2711" s="52">
        <v>0.20645000040531161</v>
      </c>
    </row>
    <row r="2712" spans="1:19">
      <c r="A2712" t="s">
        <v>28</v>
      </c>
      <c r="B2712" t="s">
        <v>412</v>
      </c>
      <c r="C2712" t="s">
        <v>440</v>
      </c>
      <c r="D2712" t="s">
        <v>330</v>
      </c>
      <c r="E2712" t="s">
        <v>127</v>
      </c>
      <c r="F2712" t="s">
        <v>128</v>
      </c>
      <c r="G2712">
        <v>5</v>
      </c>
      <c r="H2712" t="s">
        <v>340</v>
      </c>
      <c r="I2712" t="s">
        <v>359</v>
      </c>
      <c r="J2712" t="s">
        <v>14</v>
      </c>
      <c r="K2712">
        <v>52</v>
      </c>
      <c r="L2712" s="52">
        <v>0.68421000242233276</v>
      </c>
      <c r="M2712" s="52">
        <v>0.69332998991012573</v>
      </c>
      <c r="N2712">
        <v>343</v>
      </c>
      <c r="O2712" s="52">
        <v>0.66861999034881592</v>
      </c>
      <c r="P2712" s="52">
        <v>0.68875998258590698</v>
      </c>
      <c r="Q2712">
        <v>7648</v>
      </c>
      <c r="R2712" s="52">
        <v>0.71737998723983765</v>
      </c>
      <c r="S2712" s="52">
        <v>0.73221999406814575</v>
      </c>
    </row>
    <row r="2713" spans="1:19">
      <c r="A2713" t="s">
        <v>28</v>
      </c>
      <c r="B2713" t="s">
        <v>412</v>
      </c>
      <c r="C2713" t="s">
        <v>440</v>
      </c>
      <c r="D2713" t="s">
        <v>330</v>
      </c>
      <c r="E2713" t="s">
        <v>127</v>
      </c>
      <c r="F2713" t="s">
        <v>128</v>
      </c>
      <c r="G2713">
        <v>5</v>
      </c>
      <c r="H2713" t="s">
        <v>340</v>
      </c>
      <c r="I2713" t="s">
        <v>359</v>
      </c>
      <c r="J2713" t="s">
        <v>15</v>
      </c>
      <c r="K2713">
        <v>15</v>
      </c>
      <c r="L2713" s="52">
        <v>0.19736999273300171</v>
      </c>
      <c r="M2713" s="52">
        <v>0.20000000298023221</v>
      </c>
      <c r="N2713">
        <v>96</v>
      </c>
      <c r="O2713" s="52">
        <v>0.18713000416755679</v>
      </c>
      <c r="P2713" s="52">
        <v>0.19277000427246091</v>
      </c>
      <c r="Q2713">
        <v>1582</v>
      </c>
      <c r="R2713" s="52">
        <v>0.14838999509811401</v>
      </c>
      <c r="S2713" s="52">
        <v>0.1514600068330765</v>
      </c>
    </row>
    <row r="2714" spans="1:19">
      <c r="A2714" t="s">
        <v>28</v>
      </c>
      <c r="B2714" t="s">
        <v>412</v>
      </c>
      <c r="C2714" t="s">
        <v>440</v>
      </c>
      <c r="D2714" t="s">
        <v>330</v>
      </c>
      <c r="E2714" t="s">
        <v>127</v>
      </c>
      <c r="F2714" t="s">
        <v>128</v>
      </c>
      <c r="G2714">
        <v>5</v>
      </c>
      <c r="H2714" t="s">
        <v>340</v>
      </c>
      <c r="I2714" t="s">
        <v>359</v>
      </c>
      <c r="J2714" t="s">
        <v>317</v>
      </c>
      <c r="K2714">
        <v>8</v>
      </c>
      <c r="L2714" s="52">
        <v>0.1052599996328354</v>
      </c>
      <c r="M2714" s="52">
        <v>0.1066699996590614</v>
      </c>
      <c r="N2714">
        <v>59</v>
      </c>
      <c r="O2714" s="52">
        <v>0.1150100007653236</v>
      </c>
      <c r="P2714" s="52">
        <v>0.1184699982404709</v>
      </c>
      <c r="Q2714">
        <v>1215</v>
      </c>
      <c r="R2714" s="52">
        <v>0.1139699965715408</v>
      </c>
      <c r="S2714" s="52">
        <v>0.1163199990987778</v>
      </c>
    </row>
    <row r="2715" spans="1:19">
      <c r="A2715" t="s">
        <v>28</v>
      </c>
      <c r="B2715" t="s">
        <v>412</v>
      </c>
      <c r="C2715" t="s">
        <v>440</v>
      </c>
      <c r="D2715" t="s">
        <v>330</v>
      </c>
      <c r="E2715" t="s">
        <v>127</v>
      </c>
      <c r="F2715" t="s">
        <v>128</v>
      </c>
      <c r="G2715">
        <v>5</v>
      </c>
      <c r="H2715" t="s">
        <v>340</v>
      </c>
      <c r="I2715" t="s">
        <v>359</v>
      </c>
      <c r="J2715" t="s">
        <v>270</v>
      </c>
      <c r="K2715">
        <v>1</v>
      </c>
      <c r="L2715" s="52">
        <v>1.315999962389469E-2</v>
      </c>
      <c r="N2715">
        <v>15</v>
      </c>
      <c r="O2715" s="52">
        <v>2.9239999130368229E-2</v>
      </c>
      <c r="Q2715">
        <v>216</v>
      </c>
      <c r="R2715" s="52">
        <v>2.0260000601410869E-2</v>
      </c>
    </row>
    <row r="2716" spans="1:19">
      <c r="A2716" t="s">
        <v>28</v>
      </c>
      <c r="B2716" t="s">
        <v>412</v>
      </c>
      <c r="C2716" t="s">
        <v>440</v>
      </c>
      <c r="D2716" t="s">
        <v>330</v>
      </c>
      <c r="E2716" t="s">
        <v>127</v>
      </c>
      <c r="F2716" t="s">
        <v>128</v>
      </c>
      <c r="G2716">
        <v>5</v>
      </c>
      <c r="H2716" t="s">
        <v>340</v>
      </c>
      <c r="I2716" t="s">
        <v>325</v>
      </c>
      <c r="J2716" t="s">
        <v>302</v>
      </c>
      <c r="K2716">
        <v>21</v>
      </c>
      <c r="L2716" s="52">
        <v>0.27632001042366028</v>
      </c>
      <c r="N2716">
        <v>163</v>
      </c>
      <c r="O2716" s="52">
        <v>0.31773999333381647</v>
      </c>
      <c r="Q2716">
        <v>3494</v>
      </c>
      <c r="R2716" s="52">
        <v>0.32774001359939581</v>
      </c>
    </row>
    <row r="2717" spans="1:19">
      <c r="A2717" t="s">
        <v>28</v>
      </c>
      <c r="B2717" t="s">
        <v>412</v>
      </c>
      <c r="C2717" t="s">
        <v>440</v>
      </c>
      <c r="D2717" t="s">
        <v>330</v>
      </c>
      <c r="E2717" t="s">
        <v>127</v>
      </c>
      <c r="F2717" t="s">
        <v>128</v>
      </c>
      <c r="G2717">
        <v>5</v>
      </c>
      <c r="H2717" t="s">
        <v>340</v>
      </c>
      <c r="I2717" t="s">
        <v>325</v>
      </c>
      <c r="J2717" t="s">
        <v>303</v>
      </c>
      <c r="K2717">
        <v>25</v>
      </c>
      <c r="L2717" s="52">
        <v>0.32894998788833618</v>
      </c>
      <c r="N2717">
        <v>180</v>
      </c>
      <c r="O2717" s="52">
        <v>0.35087999701499939</v>
      </c>
      <c r="Q2717">
        <v>3387</v>
      </c>
      <c r="R2717" s="52">
        <v>0.31769999861717219</v>
      </c>
    </row>
    <row r="2718" spans="1:19">
      <c r="A2718" t="s">
        <v>28</v>
      </c>
      <c r="B2718" t="s">
        <v>412</v>
      </c>
      <c r="C2718" t="s">
        <v>440</v>
      </c>
      <c r="D2718" t="s">
        <v>330</v>
      </c>
      <c r="E2718" t="s">
        <v>127</v>
      </c>
      <c r="F2718" t="s">
        <v>128</v>
      </c>
      <c r="G2718">
        <v>5</v>
      </c>
      <c r="H2718" t="s">
        <v>340</v>
      </c>
      <c r="I2718" t="s">
        <v>325</v>
      </c>
      <c r="J2718" t="s">
        <v>304</v>
      </c>
      <c r="K2718">
        <v>30</v>
      </c>
      <c r="L2718" s="52">
        <v>0.39473998546600342</v>
      </c>
      <c r="N2718">
        <v>170</v>
      </c>
      <c r="O2718" s="52">
        <v>0.33138000965118408</v>
      </c>
      <c r="Q2718">
        <v>3780</v>
      </c>
      <c r="R2718" s="52">
        <v>0.35455998778343201</v>
      </c>
    </row>
    <row r="2719" spans="1:19">
      <c r="A2719" t="s">
        <v>28</v>
      </c>
      <c r="B2719" t="s">
        <v>412</v>
      </c>
      <c r="C2719" t="s">
        <v>440</v>
      </c>
      <c r="D2719" t="s">
        <v>330</v>
      </c>
      <c r="E2719" t="s">
        <v>127</v>
      </c>
      <c r="F2719" t="s">
        <v>128</v>
      </c>
      <c r="G2719">
        <v>5</v>
      </c>
      <c r="H2719" t="s">
        <v>340</v>
      </c>
      <c r="I2719" t="s">
        <v>349</v>
      </c>
      <c r="J2719" t="s">
        <v>350</v>
      </c>
      <c r="K2719">
        <v>2</v>
      </c>
      <c r="L2719" s="52">
        <v>2.6319999247789379E-2</v>
      </c>
      <c r="M2719" s="52">
        <v>2.7780000120401379E-2</v>
      </c>
      <c r="N2719">
        <v>33</v>
      </c>
      <c r="O2719" s="52">
        <v>6.4329996705055237E-2</v>
      </c>
      <c r="P2719" s="52">
        <v>6.9920003414154053E-2</v>
      </c>
      <c r="Q2719">
        <v>745</v>
      </c>
      <c r="R2719" s="52">
        <v>6.9880001246929169E-2</v>
      </c>
      <c r="S2719" s="52">
        <v>8.060000091791153E-2</v>
      </c>
    </row>
    <row r="2720" spans="1:19">
      <c r="A2720" t="s">
        <v>28</v>
      </c>
      <c r="B2720" t="s">
        <v>412</v>
      </c>
      <c r="C2720" t="s">
        <v>440</v>
      </c>
      <c r="D2720" t="s">
        <v>330</v>
      </c>
      <c r="E2720" t="s">
        <v>127</v>
      </c>
      <c r="F2720" t="s">
        <v>128</v>
      </c>
      <c r="G2720">
        <v>5</v>
      </c>
      <c r="H2720" t="s">
        <v>340</v>
      </c>
      <c r="I2720" t="s">
        <v>349</v>
      </c>
      <c r="J2720" t="s">
        <v>351</v>
      </c>
      <c r="K2720">
        <v>50</v>
      </c>
      <c r="L2720" s="52">
        <v>0.65789002180099487</v>
      </c>
      <c r="M2720" s="52">
        <v>0.69444000720977783</v>
      </c>
      <c r="N2720">
        <v>318</v>
      </c>
      <c r="O2720" s="52">
        <v>0.61988002061843872</v>
      </c>
      <c r="P2720" s="52">
        <v>0.67373001575469971</v>
      </c>
      <c r="Q2720">
        <v>5882</v>
      </c>
      <c r="R2720" s="52">
        <v>0.55172997713088989</v>
      </c>
      <c r="S2720" s="52">
        <v>0.63637000322341919</v>
      </c>
    </row>
    <row r="2721" spans="1:19">
      <c r="A2721" t="s">
        <v>28</v>
      </c>
      <c r="B2721" t="s">
        <v>412</v>
      </c>
      <c r="C2721" t="s">
        <v>440</v>
      </c>
      <c r="D2721" t="s">
        <v>330</v>
      </c>
      <c r="E2721" t="s">
        <v>127</v>
      </c>
      <c r="F2721" t="s">
        <v>128</v>
      </c>
      <c r="G2721">
        <v>5</v>
      </c>
      <c r="H2721" t="s">
        <v>340</v>
      </c>
      <c r="I2721" t="s">
        <v>349</v>
      </c>
      <c r="J2721" t="s">
        <v>352</v>
      </c>
      <c r="K2721">
        <v>0</v>
      </c>
      <c r="L2721" s="52">
        <v>0</v>
      </c>
      <c r="M2721" s="52">
        <v>0</v>
      </c>
      <c r="N2721">
        <v>0</v>
      </c>
      <c r="O2721" s="52">
        <v>0</v>
      </c>
      <c r="P2721" s="52">
        <v>0</v>
      </c>
      <c r="Q2721">
        <v>19</v>
      </c>
      <c r="R2721" s="52">
        <v>1.780000049620867E-3</v>
      </c>
      <c r="S2721" s="52">
        <v>2.0600000862032179E-3</v>
      </c>
    </row>
    <row r="2722" spans="1:19">
      <c r="A2722" t="s">
        <v>28</v>
      </c>
      <c r="B2722" t="s">
        <v>412</v>
      </c>
      <c r="C2722" t="s">
        <v>440</v>
      </c>
      <c r="D2722" t="s">
        <v>330</v>
      </c>
      <c r="E2722" t="s">
        <v>127</v>
      </c>
      <c r="F2722" t="s">
        <v>128</v>
      </c>
      <c r="G2722">
        <v>5</v>
      </c>
      <c r="H2722" t="s">
        <v>340</v>
      </c>
      <c r="I2722" t="s">
        <v>349</v>
      </c>
      <c r="J2722" t="s">
        <v>353</v>
      </c>
      <c r="K2722">
        <v>20</v>
      </c>
      <c r="L2722" s="52">
        <v>0.26315999031066889</v>
      </c>
      <c r="M2722" s="52">
        <v>0.27777999639511108</v>
      </c>
      <c r="N2722">
        <v>121</v>
      </c>
      <c r="O2722" s="52">
        <v>0.23587000370025629</v>
      </c>
      <c r="P2722" s="52">
        <v>0.25635999441146851</v>
      </c>
      <c r="Q2722">
        <v>2597</v>
      </c>
      <c r="R2722" s="52">
        <v>0.24359999597072601</v>
      </c>
      <c r="S2722" s="52">
        <v>0.2809700071811676</v>
      </c>
    </row>
    <row r="2723" spans="1:19">
      <c r="A2723" t="s">
        <v>28</v>
      </c>
      <c r="B2723" t="s">
        <v>412</v>
      </c>
      <c r="C2723" t="s">
        <v>440</v>
      </c>
      <c r="D2723" t="s">
        <v>330</v>
      </c>
      <c r="E2723" t="s">
        <v>127</v>
      </c>
      <c r="F2723" t="s">
        <v>128</v>
      </c>
      <c r="G2723">
        <v>5</v>
      </c>
      <c r="H2723" t="s">
        <v>340</v>
      </c>
      <c r="I2723" t="s">
        <v>349</v>
      </c>
      <c r="J2723" t="s">
        <v>355</v>
      </c>
      <c r="K2723">
        <v>4</v>
      </c>
      <c r="L2723" s="52">
        <v>5.2629999816417687E-2</v>
      </c>
      <c r="N2723">
        <v>41</v>
      </c>
      <c r="O2723" s="52">
        <v>7.9920001327991486E-2</v>
      </c>
      <c r="Q2723">
        <v>1418</v>
      </c>
      <c r="R2723" s="52">
        <v>0.13300999999046331</v>
      </c>
    </row>
    <row r="2724" spans="1:19">
      <c r="A2724" t="s">
        <v>28</v>
      </c>
      <c r="B2724" t="s">
        <v>412</v>
      </c>
      <c r="C2724" t="s">
        <v>440</v>
      </c>
      <c r="D2724" t="s">
        <v>330</v>
      </c>
      <c r="E2724" t="s">
        <v>127</v>
      </c>
      <c r="F2724" t="s">
        <v>128</v>
      </c>
      <c r="G2724">
        <v>5</v>
      </c>
      <c r="H2724" t="s">
        <v>340</v>
      </c>
      <c r="I2724" t="s">
        <v>734</v>
      </c>
      <c r="J2724" t="s">
        <v>299</v>
      </c>
      <c r="K2724">
        <v>0</v>
      </c>
      <c r="L2724" s="52">
        <v>0</v>
      </c>
      <c r="M2724" s="52">
        <v>0</v>
      </c>
      <c r="N2724">
        <v>6</v>
      </c>
      <c r="O2724" s="52">
        <v>1.169999968260527E-2</v>
      </c>
      <c r="P2724" s="52">
        <v>1.205000001937151E-2</v>
      </c>
      <c r="Q2724">
        <v>463</v>
      </c>
      <c r="R2724" s="52">
        <v>4.343000054359436E-2</v>
      </c>
      <c r="S2724" s="52">
        <v>4.6239998191595078E-2</v>
      </c>
    </row>
    <row r="2725" spans="1:19">
      <c r="A2725" t="s">
        <v>28</v>
      </c>
      <c r="B2725" t="s">
        <v>412</v>
      </c>
      <c r="C2725" t="s">
        <v>440</v>
      </c>
      <c r="D2725" t="s">
        <v>330</v>
      </c>
      <c r="E2725" t="s">
        <v>127</v>
      </c>
      <c r="F2725" t="s">
        <v>128</v>
      </c>
      <c r="G2725">
        <v>5</v>
      </c>
      <c r="H2725" t="s">
        <v>340</v>
      </c>
      <c r="I2725" t="s">
        <v>734</v>
      </c>
      <c r="J2725" t="s">
        <v>300</v>
      </c>
      <c r="K2725">
        <v>2</v>
      </c>
      <c r="L2725" s="52">
        <v>2.6319999247789379E-2</v>
      </c>
      <c r="M2725" s="52">
        <v>2.7400000020861629E-2</v>
      </c>
      <c r="N2725">
        <v>9</v>
      </c>
      <c r="O2725" s="52">
        <v>1.7540000379085541E-2</v>
      </c>
      <c r="P2725" s="52">
        <v>1.806999929249287E-2</v>
      </c>
      <c r="Q2725">
        <v>331</v>
      </c>
      <c r="R2725" s="52">
        <v>3.1050000339746479E-2</v>
      </c>
      <c r="S2725" s="52">
        <v>3.3059999346733093E-2</v>
      </c>
    </row>
    <row r="2726" spans="1:19">
      <c r="A2726" t="s">
        <v>28</v>
      </c>
      <c r="B2726" t="s">
        <v>412</v>
      </c>
      <c r="C2726" t="s">
        <v>440</v>
      </c>
      <c r="D2726" t="s">
        <v>330</v>
      </c>
      <c r="E2726" t="s">
        <v>127</v>
      </c>
      <c r="F2726" t="s">
        <v>128</v>
      </c>
      <c r="G2726">
        <v>5</v>
      </c>
      <c r="H2726" t="s">
        <v>340</v>
      </c>
      <c r="I2726" t="s">
        <v>734</v>
      </c>
      <c r="J2726" t="s">
        <v>269</v>
      </c>
      <c r="K2726">
        <v>2</v>
      </c>
      <c r="L2726" s="52">
        <v>2.6319999247789379E-2</v>
      </c>
      <c r="M2726" s="52">
        <v>2.7400000020861629E-2</v>
      </c>
      <c r="N2726">
        <v>6</v>
      </c>
      <c r="O2726" s="52">
        <v>1.169999968260527E-2</v>
      </c>
      <c r="P2726" s="52">
        <v>1.205000001937151E-2</v>
      </c>
      <c r="Q2726">
        <v>91</v>
      </c>
      <c r="R2726" s="52">
        <v>8.5399998351931572E-3</v>
      </c>
      <c r="S2726" s="52">
        <v>9.089999832212925E-3</v>
      </c>
    </row>
    <row r="2727" spans="1:19">
      <c r="A2727" t="s">
        <v>28</v>
      </c>
      <c r="B2727" t="s">
        <v>412</v>
      </c>
      <c r="C2727" t="s">
        <v>440</v>
      </c>
      <c r="D2727" t="s">
        <v>330</v>
      </c>
      <c r="E2727" t="s">
        <v>127</v>
      </c>
      <c r="F2727" t="s">
        <v>128</v>
      </c>
      <c r="G2727">
        <v>5</v>
      </c>
      <c r="H2727" t="s">
        <v>340</v>
      </c>
      <c r="I2727" t="s">
        <v>734</v>
      </c>
      <c r="J2727" t="s">
        <v>301</v>
      </c>
      <c r="K2727">
        <v>0</v>
      </c>
      <c r="L2727" s="52">
        <v>0</v>
      </c>
      <c r="M2727" s="52">
        <v>0</v>
      </c>
      <c r="N2727">
        <v>2</v>
      </c>
      <c r="O2727" s="52">
        <v>3.899999894201756E-3</v>
      </c>
      <c r="P2727" s="52">
        <v>4.0199998766183853E-3</v>
      </c>
      <c r="Q2727">
        <v>215</v>
      </c>
      <c r="R2727" s="52">
        <v>2.0169999450445179E-2</v>
      </c>
      <c r="S2727" s="52">
        <v>2.1469999104738239E-2</v>
      </c>
    </row>
    <row r="2728" spans="1:19">
      <c r="A2728" t="s">
        <v>28</v>
      </c>
      <c r="B2728" t="s">
        <v>412</v>
      </c>
      <c r="C2728" t="s">
        <v>440</v>
      </c>
      <c r="D2728" t="s">
        <v>330</v>
      </c>
      <c r="E2728" t="s">
        <v>127</v>
      </c>
      <c r="F2728" t="s">
        <v>128</v>
      </c>
      <c r="G2728">
        <v>5</v>
      </c>
      <c r="H2728" t="s">
        <v>340</v>
      </c>
      <c r="I2728" t="s">
        <v>734</v>
      </c>
      <c r="J2728" t="s">
        <v>270</v>
      </c>
      <c r="K2728">
        <v>3</v>
      </c>
      <c r="L2728" s="52">
        <v>3.9469998329877853E-2</v>
      </c>
      <c r="N2728">
        <v>15</v>
      </c>
      <c r="O2728" s="52">
        <v>2.9239999130368229E-2</v>
      </c>
      <c r="Q2728">
        <v>648</v>
      </c>
      <c r="R2728" s="52">
        <v>6.0779999941587448E-2</v>
      </c>
    </row>
    <row r="2729" spans="1:19">
      <c r="A2729" t="s">
        <v>28</v>
      </c>
      <c r="B2729" t="s">
        <v>412</v>
      </c>
      <c r="C2729" t="s">
        <v>440</v>
      </c>
      <c r="D2729" t="s">
        <v>330</v>
      </c>
      <c r="E2729" t="s">
        <v>127</v>
      </c>
      <c r="F2729" t="s">
        <v>128</v>
      </c>
      <c r="G2729">
        <v>5</v>
      </c>
      <c r="H2729" t="s">
        <v>340</v>
      </c>
      <c r="I2729" t="s">
        <v>734</v>
      </c>
      <c r="J2729" t="s">
        <v>268</v>
      </c>
      <c r="K2729">
        <v>69</v>
      </c>
      <c r="L2729" s="52">
        <v>0.90789002180099487</v>
      </c>
      <c r="M2729" s="52">
        <v>0.94520998001098633</v>
      </c>
      <c r="N2729">
        <v>475</v>
      </c>
      <c r="O2729" s="52">
        <v>0.92593002319335938</v>
      </c>
      <c r="P2729" s="52">
        <v>0.95381999015808105</v>
      </c>
      <c r="Q2729">
        <v>8913</v>
      </c>
      <c r="R2729" s="52">
        <v>0.83604001998901367</v>
      </c>
      <c r="S2729" s="52">
        <v>0.89013999700546265</v>
      </c>
    </row>
    <row r="2730" spans="1:19">
      <c r="A2730" t="s">
        <v>28</v>
      </c>
      <c r="B2730" t="s">
        <v>412</v>
      </c>
      <c r="C2730" t="s">
        <v>440</v>
      </c>
      <c r="D2730" t="s">
        <v>330</v>
      </c>
      <c r="E2730" t="s">
        <v>127</v>
      </c>
      <c r="F2730" t="s">
        <v>128</v>
      </c>
      <c r="G2730">
        <v>5</v>
      </c>
      <c r="H2730" t="s">
        <v>340</v>
      </c>
      <c r="I2730" t="s">
        <v>735</v>
      </c>
      <c r="J2730" t="s">
        <v>270</v>
      </c>
      <c r="K2730">
        <v>76</v>
      </c>
      <c r="L2730" s="52">
        <v>1</v>
      </c>
      <c r="N2730">
        <v>513</v>
      </c>
      <c r="O2730" s="52">
        <v>1</v>
      </c>
      <c r="Q2730">
        <v>10661</v>
      </c>
      <c r="R2730" s="52">
        <v>1</v>
      </c>
    </row>
    <row r="2731" spans="1:19">
      <c r="A2731" t="s">
        <v>28</v>
      </c>
      <c r="B2731" t="s">
        <v>412</v>
      </c>
      <c r="C2731" t="s">
        <v>440</v>
      </c>
      <c r="D2731" t="s">
        <v>330</v>
      </c>
      <c r="E2731" t="s">
        <v>127</v>
      </c>
      <c r="F2731" t="s">
        <v>128</v>
      </c>
      <c r="G2731">
        <v>5</v>
      </c>
      <c r="H2731" t="s">
        <v>340</v>
      </c>
      <c r="I2731" t="s">
        <v>319</v>
      </c>
      <c r="J2731" t="s">
        <v>324</v>
      </c>
      <c r="K2731">
        <v>4</v>
      </c>
      <c r="L2731" s="52">
        <v>5.2629999816417687E-2</v>
      </c>
      <c r="N2731">
        <v>41</v>
      </c>
      <c r="O2731" s="52">
        <v>7.9920001327991486E-2</v>
      </c>
      <c r="Q2731">
        <v>1418</v>
      </c>
      <c r="R2731" s="52">
        <v>0.13300999999046331</v>
      </c>
    </row>
    <row r="2732" spans="1:19">
      <c r="A2732" t="s">
        <v>28</v>
      </c>
      <c r="B2732" t="s">
        <v>412</v>
      </c>
      <c r="C2732" t="s">
        <v>440</v>
      </c>
      <c r="D2732" t="s">
        <v>330</v>
      </c>
      <c r="E2732" t="s">
        <v>127</v>
      </c>
      <c r="F2732" t="s">
        <v>128</v>
      </c>
      <c r="G2732">
        <v>5</v>
      </c>
      <c r="H2732" t="s">
        <v>340</v>
      </c>
      <c r="I2732" t="s">
        <v>319</v>
      </c>
      <c r="J2732" t="s">
        <v>320</v>
      </c>
      <c r="K2732">
        <v>0</v>
      </c>
      <c r="L2732" s="52">
        <v>0</v>
      </c>
      <c r="M2732" s="52">
        <v>0</v>
      </c>
      <c r="N2732">
        <v>0</v>
      </c>
      <c r="O2732" s="52">
        <v>0</v>
      </c>
      <c r="P2732" s="52">
        <v>0</v>
      </c>
      <c r="Q2732">
        <v>19</v>
      </c>
      <c r="R2732" s="52">
        <v>1.780000049620867E-3</v>
      </c>
      <c r="S2732" s="52">
        <v>2.0600000862032179E-3</v>
      </c>
    </row>
    <row r="2733" spans="1:19">
      <c r="A2733" t="s">
        <v>28</v>
      </c>
      <c r="B2733" t="s">
        <v>412</v>
      </c>
      <c r="C2733" t="s">
        <v>440</v>
      </c>
      <c r="D2733" t="s">
        <v>330</v>
      </c>
      <c r="E2733" t="s">
        <v>127</v>
      </c>
      <c r="F2733" t="s">
        <v>128</v>
      </c>
      <c r="G2733">
        <v>5</v>
      </c>
      <c r="H2733" t="s">
        <v>340</v>
      </c>
      <c r="I2733" t="s">
        <v>319</v>
      </c>
      <c r="J2733" t="s">
        <v>321</v>
      </c>
      <c r="K2733">
        <v>6</v>
      </c>
      <c r="L2733" s="52">
        <v>7.8950002789497375E-2</v>
      </c>
      <c r="M2733" s="52">
        <v>8.3329997956752777E-2</v>
      </c>
      <c r="N2733">
        <v>25</v>
      </c>
      <c r="O2733" s="52">
        <v>4.8730000853538513E-2</v>
      </c>
      <c r="P2733" s="52">
        <v>5.2969999611377723E-2</v>
      </c>
      <c r="Q2733">
        <v>380</v>
      </c>
      <c r="R2733" s="52">
        <v>3.564000129699707E-2</v>
      </c>
      <c r="S2733" s="52">
        <v>4.1110001504421227E-2</v>
      </c>
    </row>
    <row r="2734" spans="1:19">
      <c r="A2734" t="s">
        <v>28</v>
      </c>
      <c r="B2734" t="s">
        <v>412</v>
      </c>
      <c r="C2734" t="s">
        <v>440</v>
      </c>
      <c r="D2734" t="s">
        <v>330</v>
      </c>
      <c r="E2734" t="s">
        <v>127</v>
      </c>
      <c r="F2734" t="s">
        <v>128</v>
      </c>
      <c r="G2734">
        <v>5</v>
      </c>
      <c r="H2734" t="s">
        <v>340</v>
      </c>
      <c r="I2734" t="s">
        <v>319</v>
      </c>
      <c r="J2734" t="s">
        <v>322</v>
      </c>
      <c r="K2734">
        <v>12</v>
      </c>
      <c r="L2734" s="52">
        <v>0.15789000689983371</v>
      </c>
      <c r="M2734" s="52">
        <v>0.1666699945926666</v>
      </c>
      <c r="N2734">
        <v>70</v>
      </c>
      <c r="O2734" s="52">
        <v>0.13644999265670779</v>
      </c>
      <c r="P2734" s="52">
        <v>0.14831000566482541</v>
      </c>
      <c r="Q2734">
        <v>1643</v>
      </c>
      <c r="R2734" s="52">
        <v>0.15410999953746801</v>
      </c>
      <c r="S2734" s="52">
        <v>0.17776000499725339</v>
      </c>
    </row>
    <row r="2735" spans="1:19">
      <c r="A2735" t="s">
        <v>28</v>
      </c>
      <c r="B2735" t="s">
        <v>412</v>
      </c>
      <c r="C2735" t="s">
        <v>440</v>
      </c>
      <c r="D2735" t="s">
        <v>330</v>
      </c>
      <c r="E2735" t="s">
        <v>127</v>
      </c>
      <c r="F2735" t="s">
        <v>128</v>
      </c>
      <c r="G2735">
        <v>5</v>
      </c>
      <c r="H2735" t="s">
        <v>340</v>
      </c>
      <c r="I2735" t="s">
        <v>319</v>
      </c>
      <c r="J2735" t="s">
        <v>323</v>
      </c>
      <c r="K2735">
        <v>5</v>
      </c>
      <c r="L2735" s="52">
        <v>6.5789997577667236E-2</v>
      </c>
      <c r="M2735" s="52">
        <v>6.9439999759197235E-2</v>
      </c>
      <c r="N2735">
        <v>59</v>
      </c>
      <c r="O2735" s="52">
        <v>0.1150100007653236</v>
      </c>
      <c r="P2735" s="52">
        <v>0.125</v>
      </c>
      <c r="Q2735">
        <v>1319</v>
      </c>
      <c r="R2735" s="52">
        <v>0.1237199977040291</v>
      </c>
      <c r="S2735" s="52">
        <v>0.14270000159740451</v>
      </c>
    </row>
    <row r="2736" spans="1:19">
      <c r="A2736" t="s">
        <v>28</v>
      </c>
      <c r="B2736" t="s">
        <v>412</v>
      </c>
      <c r="C2736" t="s">
        <v>440</v>
      </c>
      <c r="D2736" t="s">
        <v>330</v>
      </c>
      <c r="E2736" t="s">
        <v>127</v>
      </c>
      <c r="F2736" t="s">
        <v>128</v>
      </c>
      <c r="G2736">
        <v>5</v>
      </c>
      <c r="H2736" t="s">
        <v>340</v>
      </c>
      <c r="I2736" t="s">
        <v>319</v>
      </c>
      <c r="J2736" t="s">
        <v>354</v>
      </c>
      <c r="K2736">
        <v>49</v>
      </c>
      <c r="L2736" s="52">
        <v>0.64473998546600342</v>
      </c>
      <c r="M2736" s="52">
        <v>0.68055999279022217</v>
      </c>
      <c r="N2736">
        <v>318</v>
      </c>
      <c r="O2736" s="52">
        <v>0.61988002061843872</v>
      </c>
      <c r="P2736" s="52">
        <v>0.67373001575469971</v>
      </c>
      <c r="Q2736">
        <v>5882</v>
      </c>
      <c r="R2736" s="52">
        <v>0.55172997713088989</v>
      </c>
      <c r="S2736" s="52">
        <v>0.63637000322341919</v>
      </c>
    </row>
    <row r="2737" spans="1:19">
      <c r="A2737" t="s">
        <v>28</v>
      </c>
      <c r="B2737" t="s">
        <v>412</v>
      </c>
      <c r="C2737" t="s">
        <v>440</v>
      </c>
      <c r="D2737" t="s">
        <v>330</v>
      </c>
      <c r="E2737" t="s">
        <v>127</v>
      </c>
      <c r="F2737" t="s">
        <v>128</v>
      </c>
      <c r="G2737">
        <v>5</v>
      </c>
      <c r="H2737" t="s">
        <v>340</v>
      </c>
      <c r="I2737" t="s">
        <v>360</v>
      </c>
      <c r="J2737" t="s">
        <v>361</v>
      </c>
      <c r="K2737">
        <v>4</v>
      </c>
      <c r="L2737" s="52">
        <v>5.2629999816417687E-2</v>
      </c>
      <c r="N2737">
        <v>41</v>
      </c>
      <c r="O2737" s="52">
        <v>7.9920001327991486E-2</v>
      </c>
      <c r="Q2737">
        <v>1418</v>
      </c>
      <c r="R2737" s="52">
        <v>0.13300999999046331</v>
      </c>
    </row>
    <row r="2738" spans="1:19">
      <c r="A2738" t="s">
        <v>28</v>
      </c>
      <c r="B2738" t="s">
        <v>412</v>
      </c>
      <c r="C2738" t="s">
        <v>440</v>
      </c>
      <c r="D2738" t="s">
        <v>330</v>
      </c>
      <c r="E2738" t="s">
        <v>127</v>
      </c>
      <c r="F2738" t="s">
        <v>128</v>
      </c>
      <c r="G2738">
        <v>5</v>
      </c>
      <c r="H2738" t="s">
        <v>340</v>
      </c>
      <c r="I2738" t="s">
        <v>360</v>
      </c>
      <c r="J2738" t="s">
        <v>362</v>
      </c>
      <c r="K2738">
        <v>23</v>
      </c>
      <c r="L2738" s="52">
        <v>0.30263000726699829</v>
      </c>
      <c r="M2738" s="52">
        <v>0.31944000720977778</v>
      </c>
      <c r="N2738">
        <v>154</v>
      </c>
      <c r="O2738" s="52">
        <v>0.30019000172615051</v>
      </c>
      <c r="P2738" s="52">
        <v>0.32627001404762268</v>
      </c>
      <c r="Q2738">
        <v>3361</v>
      </c>
      <c r="R2738" s="52">
        <v>0.31525999307632452</v>
      </c>
      <c r="S2738" s="52">
        <v>0.36362999677658081</v>
      </c>
    </row>
    <row r="2739" spans="1:19">
      <c r="A2739" t="s">
        <v>28</v>
      </c>
      <c r="B2739" t="s">
        <v>412</v>
      </c>
      <c r="C2739" t="s">
        <v>440</v>
      </c>
      <c r="D2739" t="s">
        <v>330</v>
      </c>
      <c r="E2739" t="s">
        <v>127</v>
      </c>
      <c r="F2739" t="s">
        <v>128</v>
      </c>
      <c r="G2739">
        <v>5</v>
      </c>
      <c r="H2739" t="s">
        <v>340</v>
      </c>
      <c r="I2739" t="s">
        <v>360</v>
      </c>
      <c r="J2739" t="s">
        <v>354</v>
      </c>
      <c r="K2739">
        <v>49</v>
      </c>
      <c r="L2739" s="52">
        <v>0.64473998546600342</v>
      </c>
      <c r="M2739" s="52">
        <v>0.68055999279022217</v>
      </c>
      <c r="N2739">
        <v>318</v>
      </c>
      <c r="O2739" s="52">
        <v>0.61988002061843872</v>
      </c>
      <c r="P2739" s="52">
        <v>0.67373001575469971</v>
      </c>
      <c r="Q2739">
        <v>5882</v>
      </c>
      <c r="R2739" s="52">
        <v>0.55172997713088989</v>
      </c>
      <c r="S2739" s="52">
        <v>0.63637000322341919</v>
      </c>
    </row>
    <row r="2740" spans="1:19">
      <c r="A2740" t="s">
        <v>28</v>
      </c>
      <c r="B2740" t="s">
        <v>412</v>
      </c>
      <c r="C2740" t="s">
        <v>440</v>
      </c>
      <c r="D2740" t="s">
        <v>330</v>
      </c>
      <c r="E2740" t="s">
        <v>127</v>
      </c>
      <c r="F2740" t="s">
        <v>128</v>
      </c>
      <c r="G2740">
        <v>5</v>
      </c>
      <c r="H2740" t="s">
        <v>340</v>
      </c>
      <c r="I2740" t="s">
        <v>736</v>
      </c>
      <c r="J2740" t="s">
        <v>363</v>
      </c>
      <c r="K2740">
        <v>31</v>
      </c>
      <c r="L2740" s="52">
        <v>0.40788999199867249</v>
      </c>
      <c r="N2740">
        <v>143</v>
      </c>
      <c r="O2740" s="52">
        <v>0.27875000238418579</v>
      </c>
      <c r="Q2740">
        <v>4131</v>
      </c>
      <c r="R2740" s="52">
        <v>0.38749000430107122</v>
      </c>
    </row>
    <row r="2741" spans="1:19">
      <c r="A2741" t="s">
        <v>28</v>
      </c>
      <c r="B2741" t="s">
        <v>412</v>
      </c>
      <c r="C2741" t="s">
        <v>440</v>
      </c>
      <c r="D2741" t="s">
        <v>330</v>
      </c>
      <c r="E2741" t="s">
        <v>127</v>
      </c>
      <c r="F2741" t="s">
        <v>128</v>
      </c>
      <c r="G2741">
        <v>5</v>
      </c>
      <c r="H2741" t="s">
        <v>340</v>
      </c>
      <c r="I2741" t="s">
        <v>736</v>
      </c>
      <c r="J2741" t="s">
        <v>364</v>
      </c>
      <c r="K2741">
        <v>26</v>
      </c>
      <c r="L2741" s="52">
        <v>0.34211000800132751</v>
      </c>
      <c r="M2741" s="52">
        <v>0.57778000831604004</v>
      </c>
      <c r="N2741">
        <v>202</v>
      </c>
      <c r="O2741" s="52">
        <v>0.39375999569892878</v>
      </c>
      <c r="P2741" s="52">
        <v>0.54594999551773071</v>
      </c>
      <c r="Q2741">
        <v>4189</v>
      </c>
      <c r="R2741" s="52">
        <v>0.39293000102043152</v>
      </c>
      <c r="S2741" s="52">
        <v>0.64149999618530273</v>
      </c>
    </row>
    <row r="2742" spans="1:19">
      <c r="A2742" t="s">
        <v>28</v>
      </c>
      <c r="B2742" t="s">
        <v>412</v>
      </c>
      <c r="C2742" t="s">
        <v>440</v>
      </c>
      <c r="D2742" t="s">
        <v>330</v>
      </c>
      <c r="E2742" t="s">
        <v>127</v>
      </c>
      <c r="F2742" t="s">
        <v>128</v>
      </c>
      <c r="G2742">
        <v>5</v>
      </c>
      <c r="H2742" t="s">
        <v>340</v>
      </c>
      <c r="I2742" t="s">
        <v>736</v>
      </c>
      <c r="J2742" t="s">
        <v>365</v>
      </c>
      <c r="K2742">
        <v>8</v>
      </c>
      <c r="L2742" s="52">
        <v>0.1052599996328354</v>
      </c>
      <c r="M2742" s="52">
        <v>0.17778000235557559</v>
      </c>
      <c r="N2742">
        <v>85</v>
      </c>
      <c r="O2742" s="52">
        <v>0.16569000482559201</v>
      </c>
      <c r="P2742" s="52">
        <v>0.22972999513149259</v>
      </c>
      <c r="Q2742">
        <v>1316</v>
      </c>
      <c r="R2742" s="52">
        <v>0.1234399974346161</v>
      </c>
      <c r="S2742" s="52">
        <v>0.20152999460697171</v>
      </c>
    </row>
    <row r="2743" spans="1:19">
      <c r="A2743" t="s">
        <v>28</v>
      </c>
      <c r="B2743" t="s">
        <v>412</v>
      </c>
      <c r="C2743" t="s">
        <v>440</v>
      </c>
      <c r="D2743" t="s">
        <v>330</v>
      </c>
      <c r="E2743" t="s">
        <v>127</v>
      </c>
      <c r="F2743" t="s">
        <v>128</v>
      </c>
      <c r="G2743">
        <v>5</v>
      </c>
      <c r="H2743" t="s">
        <v>340</v>
      </c>
      <c r="I2743" t="s">
        <v>736</v>
      </c>
      <c r="J2743" t="s">
        <v>366</v>
      </c>
      <c r="K2743">
        <v>7</v>
      </c>
      <c r="L2743" s="52">
        <v>9.2110000550746918E-2</v>
      </c>
      <c r="M2743" s="52">
        <v>0.15556000173091891</v>
      </c>
      <c r="N2743">
        <v>47</v>
      </c>
      <c r="O2743" s="52">
        <v>9.1619998216629028E-2</v>
      </c>
      <c r="P2743" s="52">
        <v>0.12703000009059909</v>
      </c>
      <c r="Q2743">
        <v>566</v>
      </c>
      <c r="R2743" s="52">
        <v>5.3089998662471771E-2</v>
      </c>
      <c r="S2743" s="52">
        <v>8.6680002510547638E-2</v>
      </c>
    </row>
    <row r="2744" spans="1:19">
      <c r="A2744" t="s">
        <v>28</v>
      </c>
      <c r="B2744" t="s">
        <v>412</v>
      </c>
      <c r="C2744" t="s">
        <v>440</v>
      </c>
      <c r="D2744" t="s">
        <v>330</v>
      </c>
      <c r="E2744" t="s">
        <v>127</v>
      </c>
      <c r="F2744" t="s">
        <v>128</v>
      </c>
      <c r="G2744">
        <v>5</v>
      </c>
      <c r="H2744" t="s">
        <v>340</v>
      </c>
      <c r="I2744" t="s">
        <v>736</v>
      </c>
      <c r="J2744" t="s">
        <v>367</v>
      </c>
      <c r="K2744">
        <v>2</v>
      </c>
      <c r="L2744" s="52">
        <v>2.6319999247789379E-2</v>
      </c>
      <c r="M2744" s="52">
        <v>4.4440001249313348E-2</v>
      </c>
      <c r="N2744">
        <v>30</v>
      </c>
      <c r="O2744" s="52">
        <v>5.8479998260736472E-2</v>
      </c>
      <c r="P2744" s="52">
        <v>8.107999712228775E-2</v>
      </c>
      <c r="Q2744">
        <v>367</v>
      </c>
      <c r="R2744" s="52">
        <v>3.4419998526573181E-2</v>
      </c>
      <c r="S2744" s="52">
        <v>5.6200001388788223E-2</v>
      </c>
    </row>
    <row r="2745" spans="1:19">
      <c r="A2745" t="s">
        <v>28</v>
      </c>
      <c r="B2745" t="s">
        <v>412</v>
      </c>
      <c r="C2745" t="s">
        <v>440</v>
      </c>
      <c r="D2745" t="s">
        <v>330</v>
      </c>
      <c r="E2745" t="s">
        <v>127</v>
      </c>
      <c r="F2745" t="s">
        <v>128</v>
      </c>
      <c r="G2745">
        <v>5</v>
      </c>
      <c r="H2745" t="s">
        <v>340</v>
      </c>
      <c r="I2745" t="s">
        <v>736</v>
      </c>
      <c r="J2745" t="s">
        <v>368</v>
      </c>
      <c r="K2745">
        <v>2</v>
      </c>
      <c r="L2745" s="52">
        <v>2.6319999247789379E-2</v>
      </c>
      <c r="M2745" s="52">
        <v>4.4440001249313348E-2</v>
      </c>
      <c r="N2745">
        <v>6</v>
      </c>
      <c r="O2745" s="52">
        <v>1.169999968260527E-2</v>
      </c>
      <c r="P2745" s="52">
        <v>1.6219999641180038E-2</v>
      </c>
      <c r="Q2745">
        <v>92</v>
      </c>
      <c r="R2745" s="52">
        <v>8.6300000548362732E-3</v>
      </c>
      <c r="S2745" s="52">
        <v>1.4089999720454219E-2</v>
      </c>
    </row>
    <row r="2746" spans="1:19">
      <c r="A2746" t="s">
        <v>28</v>
      </c>
      <c r="B2746" t="s">
        <v>412</v>
      </c>
      <c r="C2746" t="s">
        <v>440</v>
      </c>
      <c r="D2746" t="s">
        <v>330</v>
      </c>
      <c r="E2746" t="s">
        <v>127</v>
      </c>
      <c r="F2746" t="s">
        <v>128</v>
      </c>
      <c r="G2746">
        <v>5</v>
      </c>
      <c r="H2746" t="s">
        <v>340</v>
      </c>
      <c r="I2746" t="s">
        <v>307</v>
      </c>
      <c r="J2746" t="s">
        <v>329</v>
      </c>
      <c r="K2746">
        <v>74</v>
      </c>
      <c r="L2746" s="52">
        <v>0.97368001937866211</v>
      </c>
      <c r="N2746">
        <v>508</v>
      </c>
      <c r="O2746" s="52">
        <v>0.99024999141693115</v>
      </c>
      <c r="Q2746">
        <v>10555</v>
      </c>
      <c r="R2746" s="52">
        <v>0.99005997180938721</v>
      </c>
    </row>
    <row r="2747" spans="1:19">
      <c r="A2747" t="s">
        <v>28</v>
      </c>
      <c r="B2747" t="s">
        <v>412</v>
      </c>
      <c r="C2747" t="s">
        <v>440</v>
      </c>
      <c r="D2747" t="s">
        <v>330</v>
      </c>
      <c r="E2747" t="s">
        <v>127</v>
      </c>
      <c r="F2747" t="s">
        <v>128</v>
      </c>
      <c r="G2747">
        <v>5</v>
      </c>
      <c r="H2747" t="s">
        <v>340</v>
      </c>
      <c r="I2747" t="s">
        <v>307</v>
      </c>
      <c r="J2747" t="s">
        <v>309</v>
      </c>
      <c r="K2747">
        <v>2</v>
      </c>
      <c r="L2747" s="52">
        <v>2.6319999247789379E-2</v>
      </c>
      <c r="N2747">
        <v>5</v>
      </c>
      <c r="O2747" s="52">
        <v>9.7500002011656761E-3</v>
      </c>
      <c r="Q2747">
        <v>106</v>
      </c>
      <c r="R2747" s="52">
        <v>9.9400002509355545E-3</v>
      </c>
    </row>
    <row r="2748" spans="1:19">
      <c r="A2748" t="s">
        <v>28</v>
      </c>
      <c r="B2748" t="s">
        <v>412</v>
      </c>
      <c r="C2748" t="s">
        <v>440</v>
      </c>
      <c r="D2748" t="s">
        <v>330</v>
      </c>
      <c r="E2748" t="s">
        <v>127</v>
      </c>
      <c r="F2748" t="s">
        <v>128</v>
      </c>
      <c r="G2748">
        <v>5</v>
      </c>
      <c r="H2748" t="s">
        <v>340</v>
      </c>
      <c r="I2748" t="s">
        <v>737</v>
      </c>
      <c r="J2748" t="s">
        <v>310</v>
      </c>
      <c r="K2748">
        <v>32</v>
      </c>
      <c r="L2748" s="52">
        <v>0.42105001211166382</v>
      </c>
      <c r="N2748">
        <v>164</v>
      </c>
      <c r="O2748" s="52">
        <v>0.31968998908996582</v>
      </c>
      <c r="Q2748">
        <v>1888</v>
      </c>
      <c r="R2748" s="52">
        <v>0.17709000408649439</v>
      </c>
    </row>
    <row r="2749" spans="1:19">
      <c r="A2749" t="s">
        <v>28</v>
      </c>
      <c r="B2749" t="s">
        <v>412</v>
      </c>
      <c r="C2749" t="s">
        <v>440</v>
      </c>
      <c r="D2749" t="s">
        <v>330</v>
      </c>
      <c r="E2749" t="s">
        <v>127</v>
      </c>
      <c r="F2749" t="s">
        <v>128</v>
      </c>
      <c r="G2749">
        <v>5</v>
      </c>
      <c r="H2749" t="s">
        <v>340</v>
      </c>
      <c r="I2749" t="s">
        <v>737</v>
      </c>
      <c r="J2749" t="s">
        <v>16</v>
      </c>
      <c r="K2749">
        <v>15</v>
      </c>
      <c r="L2749" s="52">
        <v>0.19736999273300171</v>
      </c>
      <c r="N2749">
        <v>79</v>
      </c>
      <c r="O2749" s="52">
        <v>0.153999999165535</v>
      </c>
      <c r="Q2749">
        <v>2164</v>
      </c>
      <c r="R2749" s="52">
        <v>0.2029799968004227</v>
      </c>
    </row>
    <row r="2750" spans="1:19">
      <c r="A2750" t="s">
        <v>28</v>
      </c>
      <c r="B2750" t="s">
        <v>412</v>
      </c>
      <c r="C2750" t="s">
        <v>440</v>
      </c>
      <c r="D2750" t="s">
        <v>330</v>
      </c>
      <c r="E2750" t="s">
        <v>127</v>
      </c>
      <c r="F2750" t="s">
        <v>128</v>
      </c>
      <c r="G2750">
        <v>5</v>
      </c>
      <c r="H2750" t="s">
        <v>340</v>
      </c>
      <c r="I2750" t="s">
        <v>737</v>
      </c>
      <c r="J2750" t="s">
        <v>17</v>
      </c>
      <c r="K2750">
        <v>15</v>
      </c>
      <c r="L2750" s="52">
        <v>0.19736999273300171</v>
      </c>
      <c r="N2750">
        <v>81</v>
      </c>
      <c r="O2750" s="52">
        <v>0.15789000689983371</v>
      </c>
      <c r="Q2750">
        <v>2220</v>
      </c>
      <c r="R2750" s="52">
        <v>0.20824000239372251</v>
      </c>
    </row>
    <row r="2751" spans="1:19">
      <c r="A2751" t="s">
        <v>28</v>
      </c>
      <c r="B2751" t="s">
        <v>412</v>
      </c>
      <c r="C2751" t="s">
        <v>440</v>
      </c>
      <c r="D2751" t="s">
        <v>330</v>
      </c>
      <c r="E2751" t="s">
        <v>127</v>
      </c>
      <c r="F2751" t="s">
        <v>128</v>
      </c>
      <c r="G2751">
        <v>5</v>
      </c>
      <c r="H2751" t="s">
        <v>340</v>
      </c>
      <c r="I2751" t="s">
        <v>737</v>
      </c>
      <c r="J2751" t="s">
        <v>18</v>
      </c>
      <c r="K2751">
        <v>8</v>
      </c>
      <c r="L2751" s="52">
        <v>0.1052599996328354</v>
      </c>
      <c r="N2751">
        <v>97</v>
      </c>
      <c r="O2751" s="52">
        <v>0.18907999992370611</v>
      </c>
      <c r="Q2751">
        <v>2174</v>
      </c>
      <c r="R2751" s="52">
        <v>0.20392000675201419</v>
      </c>
    </row>
    <row r="2752" spans="1:19">
      <c r="A2752" t="s">
        <v>28</v>
      </c>
      <c r="B2752" t="s">
        <v>412</v>
      </c>
      <c r="C2752" t="s">
        <v>440</v>
      </c>
      <c r="D2752" t="s">
        <v>330</v>
      </c>
      <c r="E2752" t="s">
        <v>127</v>
      </c>
      <c r="F2752" t="s">
        <v>128</v>
      </c>
      <c r="G2752">
        <v>5</v>
      </c>
      <c r="H2752" t="s">
        <v>340</v>
      </c>
      <c r="I2752" t="s">
        <v>737</v>
      </c>
      <c r="J2752" t="s">
        <v>311</v>
      </c>
      <c r="K2752">
        <v>6</v>
      </c>
      <c r="L2752" s="52">
        <v>7.8950002789497375E-2</v>
      </c>
      <c r="N2752">
        <v>92</v>
      </c>
      <c r="O2752" s="52">
        <v>0.1793400049209595</v>
      </c>
      <c r="Q2752">
        <v>2215</v>
      </c>
      <c r="R2752" s="52">
        <v>0.20777000486850741</v>
      </c>
    </row>
    <row r="2753" spans="1:19">
      <c r="A2753" t="s">
        <v>28</v>
      </c>
      <c r="B2753" t="s">
        <v>412</v>
      </c>
      <c r="C2753" t="s">
        <v>440</v>
      </c>
      <c r="D2753" t="s">
        <v>330</v>
      </c>
      <c r="E2753" t="s">
        <v>127</v>
      </c>
      <c r="F2753" t="s">
        <v>128</v>
      </c>
      <c r="G2753">
        <v>5</v>
      </c>
      <c r="H2753" t="s">
        <v>340</v>
      </c>
      <c r="I2753" t="s">
        <v>312</v>
      </c>
      <c r="J2753" t="s">
        <v>313</v>
      </c>
      <c r="K2753">
        <v>40</v>
      </c>
      <c r="L2753" s="52">
        <v>0.52631998062133789</v>
      </c>
      <c r="M2753" s="52">
        <v>0.53333002328872681</v>
      </c>
      <c r="N2753">
        <v>278</v>
      </c>
      <c r="O2753" s="52">
        <v>0.54190999269485474</v>
      </c>
      <c r="P2753" s="52">
        <v>0.55822998285293579</v>
      </c>
      <c r="Q2753">
        <v>6420</v>
      </c>
      <c r="R2753" s="52">
        <v>0.60219001770019531</v>
      </c>
      <c r="S2753" s="52">
        <v>0.61465001106262207</v>
      </c>
    </row>
    <row r="2754" spans="1:19">
      <c r="A2754" t="s">
        <v>28</v>
      </c>
      <c r="B2754" t="s">
        <v>412</v>
      </c>
      <c r="C2754" t="s">
        <v>440</v>
      </c>
      <c r="D2754" t="s">
        <v>330</v>
      </c>
      <c r="E2754" t="s">
        <v>127</v>
      </c>
      <c r="F2754" t="s">
        <v>128</v>
      </c>
      <c r="G2754">
        <v>5</v>
      </c>
      <c r="H2754" t="s">
        <v>340</v>
      </c>
      <c r="I2754" t="s">
        <v>312</v>
      </c>
      <c r="J2754" t="s">
        <v>314</v>
      </c>
      <c r="K2754">
        <v>12</v>
      </c>
      <c r="L2754" s="52">
        <v>0.15789000689983371</v>
      </c>
      <c r="M2754" s="52">
        <v>0.15999999642372131</v>
      </c>
      <c r="N2754">
        <v>74</v>
      </c>
      <c r="O2754" s="52">
        <v>0.14425000548362729</v>
      </c>
      <c r="P2754" s="52">
        <v>0.14858999848365781</v>
      </c>
      <c r="Q2754">
        <v>1473</v>
      </c>
      <c r="R2754" s="52">
        <v>0.13817000389099121</v>
      </c>
      <c r="S2754" s="52">
        <v>0.14101999998092651</v>
      </c>
    </row>
    <row r="2755" spans="1:19">
      <c r="A2755" t="s">
        <v>28</v>
      </c>
      <c r="B2755" t="s">
        <v>412</v>
      </c>
      <c r="C2755" t="s">
        <v>440</v>
      </c>
      <c r="D2755" t="s">
        <v>330</v>
      </c>
      <c r="E2755" t="s">
        <v>127</v>
      </c>
      <c r="F2755" t="s">
        <v>128</v>
      </c>
      <c r="G2755">
        <v>5</v>
      </c>
      <c r="H2755" t="s">
        <v>340</v>
      </c>
      <c r="I2755" t="s">
        <v>312</v>
      </c>
      <c r="J2755" t="s">
        <v>315</v>
      </c>
      <c r="K2755">
        <v>11</v>
      </c>
      <c r="L2755" s="52">
        <v>0.14474000036716461</v>
      </c>
      <c r="M2755" s="52">
        <v>0.14666999876499179</v>
      </c>
      <c r="N2755">
        <v>78</v>
      </c>
      <c r="O2755" s="52">
        <v>0.15205000340938571</v>
      </c>
      <c r="P2755" s="52">
        <v>0.15662999451160431</v>
      </c>
      <c r="Q2755">
        <v>1374</v>
      </c>
      <c r="R2755" s="52">
        <v>0.12887999415397641</v>
      </c>
      <c r="S2755" s="52">
        <v>0.13154999911785131</v>
      </c>
    </row>
    <row r="2756" spans="1:19">
      <c r="A2756" t="s">
        <v>28</v>
      </c>
      <c r="B2756" t="s">
        <v>412</v>
      </c>
      <c r="C2756" t="s">
        <v>440</v>
      </c>
      <c r="D2756" t="s">
        <v>330</v>
      </c>
      <c r="E2756" t="s">
        <v>127</v>
      </c>
      <c r="F2756" t="s">
        <v>128</v>
      </c>
      <c r="G2756">
        <v>5</v>
      </c>
      <c r="H2756" t="s">
        <v>340</v>
      </c>
      <c r="I2756" t="s">
        <v>312</v>
      </c>
      <c r="J2756" t="s">
        <v>373</v>
      </c>
      <c r="K2756">
        <v>1</v>
      </c>
      <c r="L2756" s="52">
        <v>1.315999962389469E-2</v>
      </c>
      <c r="N2756">
        <v>15</v>
      </c>
      <c r="O2756" s="52">
        <v>2.9239999130368229E-2</v>
      </c>
      <c r="Q2756">
        <v>216</v>
      </c>
      <c r="R2756" s="52">
        <v>2.0260000601410869E-2</v>
      </c>
    </row>
    <row r="2757" spans="1:19">
      <c r="A2757" t="s">
        <v>28</v>
      </c>
      <c r="B2757" t="s">
        <v>412</v>
      </c>
      <c r="C2757" t="s">
        <v>440</v>
      </c>
      <c r="D2757" t="s">
        <v>330</v>
      </c>
      <c r="E2757" t="s">
        <v>127</v>
      </c>
      <c r="F2757" t="s">
        <v>128</v>
      </c>
      <c r="G2757">
        <v>5</v>
      </c>
      <c r="H2757" t="s">
        <v>340</v>
      </c>
      <c r="I2757" t="s">
        <v>312</v>
      </c>
      <c r="J2757" t="s">
        <v>316</v>
      </c>
      <c r="K2757">
        <v>12</v>
      </c>
      <c r="L2757" s="52">
        <v>0.15789000689983371</v>
      </c>
      <c r="M2757" s="52">
        <v>0.15999999642372131</v>
      </c>
      <c r="N2757">
        <v>68</v>
      </c>
      <c r="O2757" s="52">
        <v>0.13255000114440921</v>
      </c>
      <c r="P2757" s="52">
        <v>0.1365499943494797</v>
      </c>
      <c r="Q2757">
        <v>1178</v>
      </c>
      <c r="R2757" s="52">
        <v>0.1105000004172325</v>
      </c>
      <c r="S2757" s="52">
        <v>0.1127799972891808</v>
      </c>
    </row>
    <row r="2758" spans="1:19">
      <c r="A2758" t="s">
        <v>28</v>
      </c>
      <c r="B2758" t="s">
        <v>412</v>
      </c>
      <c r="C2758" t="s">
        <v>440</v>
      </c>
      <c r="D2758" t="s">
        <v>330</v>
      </c>
      <c r="E2758" t="s">
        <v>129</v>
      </c>
      <c r="F2758" t="s">
        <v>130</v>
      </c>
      <c r="G2758">
        <v>5</v>
      </c>
      <c r="H2758" t="s">
        <v>340</v>
      </c>
      <c r="I2758" t="s">
        <v>326</v>
      </c>
      <c r="J2758" t="s">
        <v>289</v>
      </c>
      <c r="K2758">
        <v>2</v>
      </c>
      <c r="L2758" s="52">
        <v>3.2260000705718987E-2</v>
      </c>
      <c r="N2758">
        <v>6</v>
      </c>
      <c r="O2758" s="52">
        <v>1.169999968260527E-2</v>
      </c>
      <c r="Q2758">
        <v>78</v>
      </c>
      <c r="R2758" s="52">
        <v>7.3199998587369919E-3</v>
      </c>
    </row>
    <row r="2759" spans="1:19">
      <c r="A2759" t="s">
        <v>28</v>
      </c>
      <c r="B2759" t="s">
        <v>412</v>
      </c>
      <c r="C2759" t="s">
        <v>440</v>
      </c>
      <c r="D2759" t="s">
        <v>330</v>
      </c>
      <c r="E2759" t="s">
        <v>129</v>
      </c>
      <c r="F2759" t="s">
        <v>130</v>
      </c>
      <c r="G2759">
        <v>5</v>
      </c>
      <c r="H2759" t="s">
        <v>340</v>
      </c>
      <c r="I2759" t="s">
        <v>326</v>
      </c>
      <c r="J2759" t="s">
        <v>290</v>
      </c>
      <c r="K2759">
        <v>2</v>
      </c>
      <c r="L2759" s="52">
        <v>3.2260000705718987E-2</v>
      </c>
      <c r="N2759">
        <v>21</v>
      </c>
      <c r="O2759" s="52">
        <v>4.0940001606941223E-2</v>
      </c>
      <c r="Q2759">
        <v>542</v>
      </c>
      <c r="R2759" s="52">
        <v>5.0840001553297043E-2</v>
      </c>
    </row>
    <row r="2760" spans="1:19">
      <c r="A2760" t="s">
        <v>28</v>
      </c>
      <c r="B2760" t="s">
        <v>412</v>
      </c>
      <c r="C2760" t="s">
        <v>440</v>
      </c>
      <c r="D2760" t="s">
        <v>330</v>
      </c>
      <c r="E2760" t="s">
        <v>129</v>
      </c>
      <c r="F2760" t="s">
        <v>130</v>
      </c>
      <c r="G2760">
        <v>5</v>
      </c>
      <c r="H2760" t="s">
        <v>340</v>
      </c>
      <c r="I2760" t="s">
        <v>326</v>
      </c>
      <c r="J2760" t="s">
        <v>291</v>
      </c>
      <c r="K2760">
        <v>8</v>
      </c>
      <c r="L2760" s="52">
        <v>0.1290300041437149</v>
      </c>
      <c r="N2760">
        <v>56</v>
      </c>
      <c r="O2760" s="52">
        <v>0.1091599985957146</v>
      </c>
      <c r="Q2760">
        <v>1332</v>
      </c>
      <c r="R2760" s="52">
        <v>0.124940000474453</v>
      </c>
    </row>
    <row r="2761" spans="1:19">
      <c r="A2761" t="s">
        <v>28</v>
      </c>
      <c r="B2761" t="s">
        <v>412</v>
      </c>
      <c r="C2761" t="s">
        <v>440</v>
      </c>
      <c r="D2761" t="s">
        <v>330</v>
      </c>
      <c r="E2761" t="s">
        <v>129</v>
      </c>
      <c r="F2761" t="s">
        <v>130</v>
      </c>
      <c r="G2761">
        <v>5</v>
      </c>
      <c r="H2761" t="s">
        <v>340</v>
      </c>
      <c r="I2761" t="s">
        <v>326</v>
      </c>
      <c r="J2761" t="s">
        <v>292</v>
      </c>
      <c r="K2761">
        <v>10</v>
      </c>
      <c r="L2761" s="52">
        <v>0.1612900048494339</v>
      </c>
      <c r="N2761">
        <v>80</v>
      </c>
      <c r="O2761" s="52">
        <v>0.15594999492168429</v>
      </c>
      <c r="Q2761">
        <v>2022</v>
      </c>
      <c r="R2761" s="52">
        <v>0.18965999782085419</v>
      </c>
    </row>
    <row r="2762" spans="1:19">
      <c r="A2762" t="s">
        <v>28</v>
      </c>
      <c r="B2762" t="s">
        <v>412</v>
      </c>
      <c r="C2762" t="s">
        <v>440</v>
      </c>
      <c r="D2762" t="s">
        <v>330</v>
      </c>
      <c r="E2762" t="s">
        <v>129</v>
      </c>
      <c r="F2762" t="s">
        <v>130</v>
      </c>
      <c r="G2762">
        <v>5</v>
      </c>
      <c r="H2762" t="s">
        <v>340</v>
      </c>
      <c r="I2762" t="s">
        <v>326</v>
      </c>
      <c r="J2762" t="s">
        <v>293</v>
      </c>
      <c r="K2762">
        <v>8</v>
      </c>
      <c r="L2762" s="52">
        <v>0.1290300041437149</v>
      </c>
      <c r="N2762">
        <v>90</v>
      </c>
      <c r="O2762" s="52">
        <v>0.17543999850749969</v>
      </c>
      <c r="Q2762">
        <v>1958</v>
      </c>
      <c r="R2762" s="52">
        <v>0.18366000056266779</v>
      </c>
    </row>
    <row r="2763" spans="1:19">
      <c r="A2763" t="s">
        <v>28</v>
      </c>
      <c r="B2763" t="s">
        <v>412</v>
      </c>
      <c r="C2763" t="s">
        <v>440</v>
      </c>
      <c r="D2763" t="s">
        <v>330</v>
      </c>
      <c r="E2763" t="s">
        <v>129</v>
      </c>
      <c r="F2763" t="s">
        <v>130</v>
      </c>
      <c r="G2763">
        <v>5</v>
      </c>
      <c r="H2763" t="s">
        <v>340</v>
      </c>
      <c r="I2763" t="s">
        <v>326</v>
      </c>
      <c r="J2763" t="s">
        <v>294</v>
      </c>
      <c r="K2763">
        <v>14</v>
      </c>
      <c r="L2763" s="52">
        <v>0.22581000626087189</v>
      </c>
      <c r="N2763">
        <v>147</v>
      </c>
      <c r="O2763" s="52">
        <v>0.28654998540878301</v>
      </c>
      <c r="Q2763">
        <v>2528</v>
      </c>
      <c r="R2763" s="52">
        <v>0.2371300011873245</v>
      </c>
    </row>
    <row r="2764" spans="1:19">
      <c r="A2764" t="s">
        <v>28</v>
      </c>
      <c r="B2764" t="s">
        <v>412</v>
      </c>
      <c r="C2764" t="s">
        <v>440</v>
      </c>
      <c r="D2764" t="s">
        <v>330</v>
      </c>
      <c r="E2764" t="s">
        <v>129</v>
      </c>
      <c r="F2764" t="s">
        <v>130</v>
      </c>
      <c r="G2764">
        <v>5</v>
      </c>
      <c r="H2764" t="s">
        <v>340</v>
      </c>
      <c r="I2764" t="s">
        <v>326</v>
      </c>
      <c r="J2764" t="s">
        <v>295</v>
      </c>
      <c r="K2764">
        <v>18</v>
      </c>
      <c r="L2764" s="52">
        <v>0.2903200089931488</v>
      </c>
      <c r="N2764">
        <v>113</v>
      </c>
      <c r="O2764" s="52">
        <v>0.2202699929475784</v>
      </c>
      <c r="Q2764">
        <v>2201</v>
      </c>
      <c r="R2764" s="52">
        <v>0.20645000040531161</v>
      </c>
    </row>
    <row r="2765" spans="1:19">
      <c r="A2765" t="s">
        <v>28</v>
      </c>
      <c r="B2765" t="s">
        <v>412</v>
      </c>
      <c r="C2765" t="s">
        <v>440</v>
      </c>
      <c r="D2765" t="s">
        <v>330</v>
      </c>
      <c r="E2765" t="s">
        <v>129</v>
      </c>
      <c r="F2765" t="s">
        <v>130</v>
      </c>
      <c r="G2765">
        <v>5</v>
      </c>
      <c r="H2765" t="s">
        <v>340</v>
      </c>
      <c r="I2765" t="s">
        <v>359</v>
      </c>
      <c r="J2765" t="s">
        <v>14</v>
      </c>
      <c r="K2765">
        <v>44</v>
      </c>
      <c r="L2765" s="52">
        <v>0.70968002080917358</v>
      </c>
      <c r="M2765" s="52">
        <v>0.72131001949310303</v>
      </c>
      <c r="N2765">
        <v>343</v>
      </c>
      <c r="O2765" s="52">
        <v>0.66861999034881592</v>
      </c>
      <c r="P2765" s="52">
        <v>0.68875998258590698</v>
      </c>
      <c r="Q2765">
        <v>7648</v>
      </c>
      <c r="R2765" s="52">
        <v>0.71737998723983765</v>
      </c>
      <c r="S2765" s="52">
        <v>0.73221999406814575</v>
      </c>
    </row>
    <row r="2766" spans="1:19">
      <c r="A2766" t="s">
        <v>28</v>
      </c>
      <c r="B2766" t="s">
        <v>412</v>
      </c>
      <c r="C2766" t="s">
        <v>440</v>
      </c>
      <c r="D2766" t="s">
        <v>330</v>
      </c>
      <c r="E2766" t="s">
        <v>129</v>
      </c>
      <c r="F2766" t="s">
        <v>130</v>
      </c>
      <c r="G2766">
        <v>5</v>
      </c>
      <c r="H2766" t="s">
        <v>340</v>
      </c>
      <c r="I2766" t="s">
        <v>359</v>
      </c>
      <c r="J2766" t="s">
        <v>15</v>
      </c>
      <c r="K2766">
        <v>10</v>
      </c>
      <c r="L2766" s="52">
        <v>0.1612900048494339</v>
      </c>
      <c r="M2766" s="52">
        <v>0.16392999887466431</v>
      </c>
      <c r="N2766">
        <v>96</v>
      </c>
      <c r="O2766" s="52">
        <v>0.18713000416755679</v>
      </c>
      <c r="P2766" s="52">
        <v>0.19277000427246091</v>
      </c>
      <c r="Q2766">
        <v>1582</v>
      </c>
      <c r="R2766" s="52">
        <v>0.14838999509811401</v>
      </c>
      <c r="S2766" s="52">
        <v>0.1514600068330765</v>
      </c>
    </row>
    <row r="2767" spans="1:19">
      <c r="A2767" t="s">
        <v>28</v>
      </c>
      <c r="B2767" t="s">
        <v>412</v>
      </c>
      <c r="C2767" t="s">
        <v>440</v>
      </c>
      <c r="D2767" t="s">
        <v>330</v>
      </c>
      <c r="E2767" t="s">
        <v>129</v>
      </c>
      <c r="F2767" t="s">
        <v>130</v>
      </c>
      <c r="G2767">
        <v>5</v>
      </c>
      <c r="H2767" t="s">
        <v>340</v>
      </c>
      <c r="I2767" t="s">
        <v>359</v>
      </c>
      <c r="J2767" t="s">
        <v>317</v>
      </c>
      <c r="K2767">
        <v>7</v>
      </c>
      <c r="L2767" s="52">
        <v>0.1128999963402748</v>
      </c>
      <c r="M2767" s="52">
        <v>0.1147499978542328</v>
      </c>
      <c r="N2767">
        <v>59</v>
      </c>
      <c r="O2767" s="52">
        <v>0.1150100007653236</v>
      </c>
      <c r="P2767" s="52">
        <v>0.1184699982404709</v>
      </c>
      <c r="Q2767">
        <v>1215</v>
      </c>
      <c r="R2767" s="52">
        <v>0.1139699965715408</v>
      </c>
      <c r="S2767" s="52">
        <v>0.1163199990987778</v>
      </c>
    </row>
    <row r="2768" spans="1:19">
      <c r="A2768" t="s">
        <v>28</v>
      </c>
      <c r="B2768" t="s">
        <v>412</v>
      </c>
      <c r="C2768" t="s">
        <v>440</v>
      </c>
      <c r="D2768" t="s">
        <v>330</v>
      </c>
      <c r="E2768" t="s">
        <v>129</v>
      </c>
      <c r="F2768" t="s">
        <v>130</v>
      </c>
      <c r="G2768">
        <v>5</v>
      </c>
      <c r="H2768" t="s">
        <v>340</v>
      </c>
      <c r="I2768" t="s">
        <v>359</v>
      </c>
      <c r="J2768" t="s">
        <v>270</v>
      </c>
      <c r="K2768">
        <v>1</v>
      </c>
      <c r="L2768" s="52">
        <v>1.6130000352859501E-2</v>
      </c>
      <c r="N2768">
        <v>15</v>
      </c>
      <c r="O2768" s="52">
        <v>2.9239999130368229E-2</v>
      </c>
      <c r="Q2768">
        <v>216</v>
      </c>
      <c r="R2768" s="52">
        <v>2.0260000601410869E-2</v>
      </c>
    </row>
    <row r="2769" spans="1:19">
      <c r="A2769" t="s">
        <v>28</v>
      </c>
      <c r="B2769" t="s">
        <v>412</v>
      </c>
      <c r="C2769" t="s">
        <v>440</v>
      </c>
      <c r="D2769" t="s">
        <v>330</v>
      </c>
      <c r="E2769" t="s">
        <v>129</v>
      </c>
      <c r="F2769" t="s">
        <v>130</v>
      </c>
      <c r="G2769">
        <v>5</v>
      </c>
      <c r="H2769" t="s">
        <v>340</v>
      </c>
      <c r="I2769" t="s">
        <v>325</v>
      </c>
      <c r="J2769" t="s">
        <v>302</v>
      </c>
      <c r="K2769">
        <v>20</v>
      </c>
      <c r="L2769" s="52">
        <v>0.3225800096988678</v>
      </c>
      <c r="N2769">
        <v>163</v>
      </c>
      <c r="O2769" s="52">
        <v>0.31773999333381647</v>
      </c>
      <c r="Q2769">
        <v>3494</v>
      </c>
      <c r="R2769" s="52">
        <v>0.32774001359939581</v>
      </c>
    </row>
    <row r="2770" spans="1:19">
      <c r="A2770" t="s">
        <v>28</v>
      </c>
      <c r="B2770" t="s">
        <v>412</v>
      </c>
      <c r="C2770" t="s">
        <v>440</v>
      </c>
      <c r="D2770" t="s">
        <v>330</v>
      </c>
      <c r="E2770" t="s">
        <v>129</v>
      </c>
      <c r="F2770" t="s">
        <v>130</v>
      </c>
      <c r="G2770">
        <v>5</v>
      </c>
      <c r="H2770" t="s">
        <v>340</v>
      </c>
      <c r="I2770" t="s">
        <v>325</v>
      </c>
      <c r="J2770" t="s">
        <v>303</v>
      </c>
      <c r="K2770">
        <v>20</v>
      </c>
      <c r="L2770" s="52">
        <v>0.3225800096988678</v>
      </c>
      <c r="N2770">
        <v>180</v>
      </c>
      <c r="O2770" s="52">
        <v>0.35087999701499939</v>
      </c>
      <c r="Q2770">
        <v>3387</v>
      </c>
      <c r="R2770" s="52">
        <v>0.31769999861717219</v>
      </c>
    </row>
    <row r="2771" spans="1:19">
      <c r="A2771" t="s">
        <v>28</v>
      </c>
      <c r="B2771" t="s">
        <v>412</v>
      </c>
      <c r="C2771" t="s">
        <v>440</v>
      </c>
      <c r="D2771" t="s">
        <v>330</v>
      </c>
      <c r="E2771" t="s">
        <v>129</v>
      </c>
      <c r="F2771" t="s">
        <v>130</v>
      </c>
      <c r="G2771">
        <v>5</v>
      </c>
      <c r="H2771" t="s">
        <v>340</v>
      </c>
      <c r="I2771" t="s">
        <v>325</v>
      </c>
      <c r="J2771" t="s">
        <v>304</v>
      </c>
      <c r="K2771">
        <v>22</v>
      </c>
      <c r="L2771" s="52">
        <v>0.35484001040458679</v>
      </c>
      <c r="N2771">
        <v>170</v>
      </c>
      <c r="O2771" s="52">
        <v>0.33138000965118408</v>
      </c>
      <c r="Q2771">
        <v>3780</v>
      </c>
      <c r="R2771" s="52">
        <v>0.35455998778343201</v>
      </c>
    </row>
    <row r="2772" spans="1:19">
      <c r="A2772" t="s">
        <v>28</v>
      </c>
      <c r="B2772" t="s">
        <v>412</v>
      </c>
      <c r="C2772" t="s">
        <v>440</v>
      </c>
      <c r="D2772" t="s">
        <v>330</v>
      </c>
      <c r="E2772" t="s">
        <v>129</v>
      </c>
      <c r="F2772" t="s">
        <v>130</v>
      </c>
      <c r="G2772">
        <v>5</v>
      </c>
      <c r="H2772" t="s">
        <v>340</v>
      </c>
      <c r="I2772" t="s">
        <v>349</v>
      </c>
      <c r="J2772" t="s">
        <v>350</v>
      </c>
      <c r="K2772">
        <v>7</v>
      </c>
      <c r="L2772" s="52">
        <v>0.1128999963402748</v>
      </c>
      <c r="M2772" s="52">
        <v>0.1206900030374527</v>
      </c>
      <c r="N2772">
        <v>33</v>
      </c>
      <c r="O2772" s="52">
        <v>6.4329996705055237E-2</v>
      </c>
      <c r="P2772" s="52">
        <v>6.9920003414154053E-2</v>
      </c>
      <c r="Q2772">
        <v>745</v>
      </c>
      <c r="R2772" s="52">
        <v>6.9880001246929169E-2</v>
      </c>
      <c r="S2772" s="52">
        <v>8.060000091791153E-2</v>
      </c>
    </row>
    <row r="2773" spans="1:19">
      <c r="A2773" t="s">
        <v>28</v>
      </c>
      <c r="B2773" t="s">
        <v>412</v>
      </c>
      <c r="C2773" t="s">
        <v>440</v>
      </c>
      <c r="D2773" t="s">
        <v>330</v>
      </c>
      <c r="E2773" t="s">
        <v>129</v>
      </c>
      <c r="F2773" t="s">
        <v>130</v>
      </c>
      <c r="G2773">
        <v>5</v>
      </c>
      <c r="H2773" t="s">
        <v>340</v>
      </c>
      <c r="I2773" t="s">
        <v>349</v>
      </c>
      <c r="J2773" t="s">
        <v>351</v>
      </c>
      <c r="K2773">
        <v>38</v>
      </c>
      <c r="L2773" s="52">
        <v>0.6129000186920166</v>
      </c>
      <c r="M2773" s="52">
        <v>0.6551700234413147</v>
      </c>
      <c r="N2773">
        <v>318</v>
      </c>
      <c r="O2773" s="52">
        <v>0.61988002061843872</v>
      </c>
      <c r="P2773" s="52">
        <v>0.67373001575469971</v>
      </c>
      <c r="Q2773">
        <v>5882</v>
      </c>
      <c r="R2773" s="52">
        <v>0.55172997713088989</v>
      </c>
      <c r="S2773" s="52">
        <v>0.63637000322341919</v>
      </c>
    </row>
    <row r="2774" spans="1:19">
      <c r="A2774" t="s">
        <v>28</v>
      </c>
      <c r="B2774" t="s">
        <v>412</v>
      </c>
      <c r="C2774" t="s">
        <v>440</v>
      </c>
      <c r="D2774" t="s">
        <v>330</v>
      </c>
      <c r="E2774" t="s">
        <v>129</v>
      </c>
      <c r="F2774" t="s">
        <v>130</v>
      </c>
      <c r="G2774">
        <v>5</v>
      </c>
      <c r="H2774" t="s">
        <v>340</v>
      </c>
      <c r="I2774" t="s">
        <v>349</v>
      </c>
      <c r="J2774" t="s">
        <v>352</v>
      </c>
      <c r="K2774">
        <v>0</v>
      </c>
      <c r="L2774" s="52">
        <v>0</v>
      </c>
      <c r="M2774" s="52">
        <v>0</v>
      </c>
      <c r="N2774">
        <v>0</v>
      </c>
      <c r="O2774" s="52">
        <v>0</v>
      </c>
      <c r="P2774" s="52">
        <v>0</v>
      </c>
      <c r="Q2774">
        <v>19</v>
      </c>
      <c r="R2774" s="52">
        <v>1.780000049620867E-3</v>
      </c>
      <c r="S2774" s="52">
        <v>2.0600000862032179E-3</v>
      </c>
    </row>
    <row r="2775" spans="1:19">
      <c r="A2775" t="s">
        <v>28</v>
      </c>
      <c r="B2775" t="s">
        <v>412</v>
      </c>
      <c r="C2775" t="s">
        <v>440</v>
      </c>
      <c r="D2775" t="s">
        <v>330</v>
      </c>
      <c r="E2775" t="s">
        <v>129</v>
      </c>
      <c r="F2775" t="s">
        <v>130</v>
      </c>
      <c r="G2775">
        <v>5</v>
      </c>
      <c r="H2775" t="s">
        <v>340</v>
      </c>
      <c r="I2775" t="s">
        <v>349</v>
      </c>
      <c r="J2775" t="s">
        <v>353</v>
      </c>
      <c r="K2775">
        <v>13</v>
      </c>
      <c r="L2775" s="52">
        <v>0.20968000590801239</v>
      </c>
      <c r="M2775" s="52">
        <v>0.22414000332355499</v>
      </c>
      <c r="N2775">
        <v>121</v>
      </c>
      <c r="O2775" s="52">
        <v>0.23587000370025629</v>
      </c>
      <c r="P2775" s="52">
        <v>0.25635999441146851</v>
      </c>
      <c r="Q2775">
        <v>2597</v>
      </c>
      <c r="R2775" s="52">
        <v>0.24359999597072601</v>
      </c>
      <c r="S2775" s="52">
        <v>0.2809700071811676</v>
      </c>
    </row>
    <row r="2776" spans="1:19">
      <c r="A2776" t="s">
        <v>28</v>
      </c>
      <c r="B2776" t="s">
        <v>412</v>
      </c>
      <c r="C2776" t="s">
        <v>440</v>
      </c>
      <c r="D2776" t="s">
        <v>330</v>
      </c>
      <c r="E2776" t="s">
        <v>129</v>
      </c>
      <c r="F2776" t="s">
        <v>130</v>
      </c>
      <c r="G2776">
        <v>5</v>
      </c>
      <c r="H2776" t="s">
        <v>340</v>
      </c>
      <c r="I2776" t="s">
        <v>349</v>
      </c>
      <c r="J2776" t="s">
        <v>355</v>
      </c>
      <c r="K2776">
        <v>4</v>
      </c>
      <c r="L2776" s="52">
        <v>6.4520001411437988E-2</v>
      </c>
      <c r="N2776">
        <v>41</v>
      </c>
      <c r="O2776" s="52">
        <v>7.9920001327991486E-2</v>
      </c>
      <c r="Q2776">
        <v>1418</v>
      </c>
      <c r="R2776" s="52">
        <v>0.13300999999046331</v>
      </c>
    </row>
    <row r="2777" spans="1:19">
      <c r="A2777" t="s">
        <v>28</v>
      </c>
      <c r="B2777" t="s">
        <v>412</v>
      </c>
      <c r="C2777" t="s">
        <v>440</v>
      </c>
      <c r="D2777" t="s">
        <v>330</v>
      </c>
      <c r="E2777" t="s">
        <v>129</v>
      </c>
      <c r="F2777" t="s">
        <v>130</v>
      </c>
      <c r="G2777">
        <v>5</v>
      </c>
      <c r="H2777" t="s">
        <v>340</v>
      </c>
      <c r="I2777" t="s">
        <v>734</v>
      </c>
      <c r="J2777" t="s">
        <v>299</v>
      </c>
      <c r="K2777">
        <v>2</v>
      </c>
      <c r="L2777" s="52">
        <v>3.2260000705718987E-2</v>
      </c>
      <c r="M2777" s="52">
        <v>3.3900000154972083E-2</v>
      </c>
      <c r="N2777">
        <v>6</v>
      </c>
      <c r="O2777" s="52">
        <v>1.169999968260527E-2</v>
      </c>
      <c r="P2777" s="52">
        <v>1.205000001937151E-2</v>
      </c>
      <c r="Q2777">
        <v>463</v>
      </c>
      <c r="R2777" s="52">
        <v>4.343000054359436E-2</v>
      </c>
      <c r="S2777" s="52">
        <v>4.6239998191595078E-2</v>
      </c>
    </row>
    <row r="2778" spans="1:19">
      <c r="A2778" t="s">
        <v>28</v>
      </c>
      <c r="B2778" t="s">
        <v>412</v>
      </c>
      <c r="C2778" t="s">
        <v>440</v>
      </c>
      <c r="D2778" t="s">
        <v>330</v>
      </c>
      <c r="E2778" t="s">
        <v>129</v>
      </c>
      <c r="F2778" t="s">
        <v>130</v>
      </c>
      <c r="G2778">
        <v>5</v>
      </c>
      <c r="H2778" t="s">
        <v>340</v>
      </c>
      <c r="I2778" t="s">
        <v>734</v>
      </c>
      <c r="J2778" t="s">
        <v>300</v>
      </c>
      <c r="K2778">
        <v>2</v>
      </c>
      <c r="L2778" s="52">
        <v>3.2260000705718987E-2</v>
      </c>
      <c r="M2778" s="52">
        <v>3.3900000154972083E-2</v>
      </c>
      <c r="N2778">
        <v>9</v>
      </c>
      <c r="O2778" s="52">
        <v>1.7540000379085541E-2</v>
      </c>
      <c r="P2778" s="52">
        <v>1.806999929249287E-2</v>
      </c>
      <c r="Q2778">
        <v>331</v>
      </c>
      <c r="R2778" s="52">
        <v>3.1050000339746479E-2</v>
      </c>
      <c r="S2778" s="52">
        <v>3.3059999346733093E-2</v>
      </c>
    </row>
    <row r="2779" spans="1:19">
      <c r="A2779" t="s">
        <v>28</v>
      </c>
      <c r="B2779" t="s">
        <v>412</v>
      </c>
      <c r="C2779" t="s">
        <v>440</v>
      </c>
      <c r="D2779" t="s">
        <v>330</v>
      </c>
      <c r="E2779" t="s">
        <v>129</v>
      </c>
      <c r="F2779" t="s">
        <v>130</v>
      </c>
      <c r="G2779">
        <v>5</v>
      </c>
      <c r="H2779" t="s">
        <v>340</v>
      </c>
      <c r="I2779" t="s">
        <v>734</v>
      </c>
      <c r="J2779" t="s">
        <v>269</v>
      </c>
      <c r="K2779">
        <v>0</v>
      </c>
      <c r="L2779" s="52">
        <v>0</v>
      </c>
      <c r="M2779" s="52">
        <v>0</v>
      </c>
      <c r="N2779">
        <v>6</v>
      </c>
      <c r="O2779" s="52">
        <v>1.169999968260527E-2</v>
      </c>
      <c r="P2779" s="52">
        <v>1.205000001937151E-2</v>
      </c>
      <c r="Q2779">
        <v>91</v>
      </c>
      <c r="R2779" s="52">
        <v>8.5399998351931572E-3</v>
      </c>
      <c r="S2779" s="52">
        <v>9.089999832212925E-3</v>
      </c>
    </row>
    <row r="2780" spans="1:19">
      <c r="A2780" t="s">
        <v>28</v>
      </c>
      <c r="B2780" t="s">
        <v>412</v>
      </c>
      <c r="C2780" t="s">
        <v>440</v>
      </c>
      <c r="D2780" t="s">
        <v>330</v>
      </c>
      <c r="E2780" t="s">
        <v>129</v>
      </c>
      <c r="F2780" t="s">
        <v>130</v>
      </c>
      <c r="G2780">
        <v>5</v>
      </c>
      <c r="H2780" t="s">
        <v>340</v>
      </c>
      <c r="I2780" t="s">
        <v>734</v>
      </c>
      <c r="J2780" t="s">
        <v>301</v>
      </c>
      <c r="K2780">
        <v>2</v>
      </c>
      <c r="L2780" s="52">
        <v>3.2260000705718987E-2</v>
      </c>
      <c r="M2780" s="52">
        <v>3.3900000154972083E-2</v>
      </c>
      <c r="N2780">
        <v>2</v>
      </c>
      <c r="O2780" s="52">
        <v>3.899999894201756E-3</v>
      </c>
      <c r="P2780" s="52">
        <v>4.0199998766183853E-3</v>
      </c>
      <c r="Q2780">
        <v>215</v>
      </c>
      <c r="R2780" s="52">
        <v>2.0169999450445179E-2</v>
      </c>
      <c r="S2780" s="52">
        <v>2.1469999104738239E-2</v>
      </c>
    </row>
    <row r="2781" spans="1:19">
      <c r="A2781" t="s">
        <v>28</v>
      </c>
      <c r="B2781" t="s">
        <v>412</v>
      </c>
      <c r="C2781" t="s">
        <v>440</v>
      </c>
      <c r="D2781" t="s">
        <v>330</v>
      </c>
      <c r="E2781" t="s">
        <v>129</v>
      </c>
      <c r="F2781" t="s">
        <v>130</v>
      </c>
      <c r="G2781">
        <v>5</v>
      </c>
      <c r="H2781" t="s">
        <v>340</v>
      </c>
      <c r="I2781" t="s">
        <v>734</v>
      </c>
      <c r="J2781" t="s">
        <v>270</v>
      </c>
      <c r="K2781">
        <v>3</v>
      </c>
      <c r="L2781" s="52">
        <v>4.8390001058578491E-2</v>
      </c>
      <c r="N2781">
        <v>15</v>
      </c>
      <c r="O2781" s="52">
        <v>2.9239999130368229E-2</v>
      </c>
      <c r="Q2781">
        <v>648</v>
      </c>
      <c r="R2781" s="52">
        <v>6.0779999941587448E-2</v>
      </c>
    </row>
    <row r="2782" spans="1:19">
      <c r="A2782" t="s">
        <v>28</v>
      </c>
      <c r="B2782" t="s">
        <v>412</v>
      </c>
      <c r="C2782" t="s">
        <v>440</v>
      </c>
      <c r="D2782" t="s">
        <v>330</v>
      </c>
      <c r="E2782" t="s">
        <v>129</v>
      </c>
      <c r="F2782" t="s">
        <v>130</v>
      </c>
      <c r="G2782">
        <v>5</v>
      </c>
      <c r="H2782" t="s">
        <v>340</v>
      </c>
      <c r="I2782" t="s">
        <v>734</v>
      </c>
      <c r="J2782" t="s">
        <v>268</v>
      </c>
      <c r="K2782">
        <v>53</v>
      </c>
      <c r="L2782" s="52">
        <v>0.8548399806022644</v>
      </c>
      <c r="M2782" s="52">
        <v>0.89831000566482544</v>
      </c>
      <c r="N2782">
        <v>475</v>
      </c>
      <c r="O2782" s="52">
        <v>0.92593002319335938</v>
      </c>
      <c r="P2782" s="52">
        <v>0.95381999015808105</v>
      </c>
      <c r="Q2782">
        <v>8913</v>
      </c>
      <c r="R2782" s="52">
        <v>0.83604001998901367</v>
      </c>
      <c r="S2782" s="52">
        <v>0.89013999700546265</v>
      </c>
    </row>
    <row r="2783" spans="1:19">
      <c r="A2783" t="s">
        <v>28</v>
      </c>
      <c r="B2783" t="s">
        <v>412</v>
      </c>
      <c r="C2783" t="s">
        <v>440</v>
      </c>
      <c r="D2783" t="s">
        <v>330</v>
      </c>
      <c r="E2783" t="s">
        <v>129</v>
      </c>
      <c r="F2783" t="s">
        <v>130</v>
      </c>
      <c r="G2783">
        <v>5</v>
      </c>
      <c r="H2783" t="s">
        <v>340</v>
      </c>
      <c r="I2783" t="s">
        <v>735</v>
      </c>
      <c r="J2783" t="s">
        <v>270</v>
      </c>
      <c r="K2783">
        <v>62</v>
      </c>
      <c r="L2783" s="52">
        <v>1</v>
      </c>
      <c r="N2783">
        <v>513</v>
      </c>
      <c r="O2783" s="52">
        <v>1</v>
      </c>
      <c r="Q2783">
        <v>10661</v>
      </c>
      <c r="R2783" s="52">
        <v>1</v>
      </c>
    </row>
    <row r="2784" spans="1:19">
      <c r="A2784" t="s">
        <v>28</v>
      </c>
      <c r="B2784" t="s">
        <v>412</v>
      </c>
      <c r="C2784" t="s">
        <v>440</v>
      </c>
      <c r="D2784" t="s">
        <v>330</v>
      </c>
      <c r="E2784" t="s">
        <v>129</v>
      </c>
      <c r="F2784" t="s">
        <v>130</v>
      </c>
      <c r="G2784">
        <v>5</v>
      </c>
      <c r="H2784" t="s">
        <v>340</v>
      </c>
      <c r="I2784" t="s">
        <v>319</v>
      </c>
      <c r="J2784" t="s">
        <v>324</v>
      </c>
      <c r="K2784">
        <v>4</v>
      </c>
      <c r="L2784" s="52">
        <v>6.4520001411437988E-2</v>
      </c>
      <c r="N2784">
        <v>41</v>
      </c>
      <c r="O2784" s="52">
        <v>7.9920001327991486E-2</v>
      </c>
      <c r="Q2784">
        <v>1418</v>
      </c>
      <c r="R2784" s="52">
        <v>0.13300999999046331</v>
      </c>
    </row>
    <row r="2785" spans="1:19">
      <c r="A2785" t="s">
        <v>28</v>
      </c>
      <c r="B2785" t="s">
        <v>412</v>
      </c>
      <c r="C2785" t="s">
        <v>440</v>
      </c>
      <c r="D2785" t="s">
        <v>330</v>
      </c>
      <c r="E2785" t="s">
        <v>129</v>
      </c>
      <c r="F2785" t="s">
        <v>130</v>
      </c>
      <c r="G2785">
        <v>5</v>
      </c>
      <c r="H2785" t="s">
        <v>340</v>
      </c>
      <c r="I2785" t="s">
        <v>319</v>
      </c>
      <c r="J2785" t="s">
        <v>320</v>
      </c>
      <c r="K2785">
        <v>0</v>
      </c>
      <c r="L2785" s="52">
        <v>0</v>
      </c>
      <c r="M2785" s="52">
        <v>0</v>
      </c>
      <c r="N2785">
        <v>0</v>
      </c>
      <c r="O2785" s="52">
        <v>0</v>
      </c>
      <c r="P2785" s="52">
        <v>0</v>
      </c>
      <c r="Q2785">
        <v>19</v>
      </c>
      <c r="R2785" s="52">
        <v>1.780000049620867E-3</v>
      </c>
      <c r="S2785" s="52">
        <v>2.0600000862032179E-3</v>
      </c>
    </row>
    <row r="2786" spans="1:19">
      <c r="A2786" t="s">
        <v>28</v>
      </c>
      <c r="B2786" t="s">
        <v>412</v>
      </c>
      <c r="C2786" t="s">
        <v>440</v>
      </c>
      <c r="D2786" t="s">
        <v>330</v>
      </c>
      <c r="E2786" t="s">
        <v>129</v>
      </c>
      <c r="F2786" t="s">
        <v>130</v>
      </c>
      <c r="G2786">
        <v>5</v>
      </c>
      <c r="H2786" t="s">
        <v>340</v>
      </c>
      <c r="I2786" t="s">
        <v>319</v>
      </c>
      <c r="J2786" t="s">
        <v>321</v>
      </c>
      <c r="K2786">
        <v>2</v>
      </c>
      <c r="L2786" s="52">
        <v>3.2260000705718987E-2</v>
      </c>
      <c r="M2786" s="52">
        <v>3.4480001777410507E-2</v>
      </c>
      <c r="N2786">
        <v>25</v>
      </c>
      <c r="O2786" s="52">
        <v>4.8730000853538513E-2</v>
      </c>
      <c r="P2786" s="52">
        <v>5.2969999611377723E-2</v>
      </c>
      <c r="Q2786">
        <v>380</v>
      </c>
      <c r="R2786" s="52">
        <v>3.564000129699707E-2</v>
      </c>
      <c r="S2786" s="52">
        <v>4.1110001504421227E-2</v>
      </c>
    </row>
    <row r="2787" spans="1:19">
      <c r="A2787" t="s">
        <v>28</v>
      </c>
      <c r="B2787" t="s">
        <v>412</v>
      </c>
      <c r="C2787" t="s">
        <v>440</v>
      </c>
      <c r="D2787" t="s">
        <v>330</v>
      </c>
      <c r="E2787" t="s">
        <v>129</v>
      </c>
      <c r="F2787" t="s">
        <v>130</v>
      </c>
      <c r="G2787">
        <v>5</v>
      </c>
      <c r="H2787" t="s">
        <v>340</v>
      </c>
      <c r="I2787" t="s">
        <v>319</v>
      </c>
      <c r="J2787" t="s">
        <v>322</v>
      </c>
      <c r="K2787">
        <v>8</v>
      </c>
      <c r="L2787" s="52">
        <v>0.1290300041437149</v>
      </c>
      <c r="M2787" s="52">
        <v>0.1379300057888031</v>
      </c>
      <c r="N2787">
        <v>70</v>
      </c>
      <c r="O2787" s="52">
        <v>0.13644999265670779</v>
      </c>
      <c r="P2787" s="52">
        <v>0.14831000566482541</v>
      </c>
      <c r="Q2787">
        <v>1643</v>
      </c>
      <c r="R2787" s="52">
        <v>0.15410999953746801</v>
      </c>
      <c r="S2787" s="52">
        <v>0.17776000499725339</v>
      </c>
    </row>
    <row r="2788" spans="1:19">
      <c r="A2788" t="s">
        <v>28</v>
      </c>
      <c r="B2788" t="s">
        <v>412</v>
      </c>
      <c r="C2788" t="s">
        <v>440</v>
      </c>
      <c r="D2788" t="s">
        <v>330</v>
      </c>
      <c r="E2788" t="s">
        <v>129</v>
      </c>
      <c r="F2788" t="s">
        <v>130</v>
      </c>
      <c r="G2788">
        <v>5</v>
      </c>
      <c r="H2788" t="s">
        <v>340</v>
      </c>
      <c r="I2788" t="s">
        <v>319</v>
      </c>
      <c r="J2788" t="s">
        <v>323</v>
      </c>
      <c r="K2788">
        <v>10</v>
      </c>
      <c r="L2788" s="52">
        <v>0.1612900048494339</v>
      </c>
      <c r="M2788" s="52">
        <v>0.17240999639034271</v>
      </c>
      <c r="N2788">
        <v>59</v>
      </c>
      <c r="O2788" s="52">
        <v>0.1150100007653236</v>
      </c>
      <c r="P2788" s="52">
        <v>0.125</v>
      </c>
      <c r="Q2788">
        <v>1319</v>
      </c>
      <c r="R2788" s="52">
        <v>0.1237199977040291</v>
      </c>
      <c r="S2788" s="52">
        <v>0.14270000159740451</v>
      </c>
    </row>
    <row r="2789" spans="1:19">
      <c r="A2789" t="s">
        <v>28</v>
      </c>
      <c r="B2789" t="s">
        <v>412</v>
      </c>
      <c r="C2789" t="s">
        <v>440</v>
      </c>
      <c r="D2789" t="s">
        <v>330</v>
      </c>
      <c r="E2789" t="s">
        <v>129</v>
      </c>
      <c r="F2789" t="s">
        <v>130</v>
      </c>
      <c r="G2789">
        <v>5</v>
      </c>
      <c r="H2789" t="s">
        <v>340</v>
      </c>
      <c r="I2789" t="s">
        <v>319</v>
      </c>
      <c r="J2789" t="s">
        <v>354</v>
      </c>
      <c r="K2789">
        <v>38</v>
      </c>
      <c r="L2789" s="52">
        <v>0.6129000186920166</v>
      </c>
      <c r="M2789" s="52">
        <v>0.6551700234413147</v>
      </c>
      <c r="N2789">
        <v>318</v>
      </c>
      <c r="O2789" s="52">
        <v>0.61988002061843872</v>
      </c>
      <c r="P2789" s="52">
        <v>0.67373001575469971</v>
      </c>
      <c r="Q2789">
        <v>5882</v>
      </c>
      <c r="R2789" s="52">
        <v>0.55172997713088989</v>
      </c>
      <c r="S2789" s="52">
        <v>0.63637000322341919</v>
      </c>
    </row>
    <row r="2790" spans="1:19">
      <c r="A2790" t="s">
        <v>28</v>
      </c>
      <c r="B2790" t="s">
        <v>412</v>
      </c>
      <c r="C2790" t="s">
        <v>440</v>
      </c>
      <c r="D2790" t="s">
        <v>330</v>
      </c>
      <c r="E2790" t="s">
        <v>129</v>
      </c>
      <c r="F2790" t="s">
        <v>130</v>
      </c>
      <c r="G2790">
        <v>5</v>
      </c>
      <c r="H2790" t="s">
        <v>340</v>
      </c>
      <c r="I2790" t="s">
        <v>360</v>
      </c>
      <c r="J2790" t="s">
        <v>361</v>
      </c>
      <c r="K2790">
        <v>4</v>
      </c>
      <c r="L2790" s="52">
        <v>6.4520001411437988E-2</v>
      </c>
      <c r="N2790">
        <v>41</v>
      </c>
      <c r="O2790" s="52">
        <v>7.9920001327991486E-2</v>
      </c>
      <c r="Q2790">
        <v>1418</v>
      </c>
      <c r="R2790" s="52">
        <v>0.13300999999046331</v>
      </c>
    </row>
    <row r="2791" spans="1:19">
      <c r="A2791" t="s">
        <v>28</v>
      </c>
      <c r="B2791" t="s">
        <v>412</v>
      </c>
      <c r="C2791" t="s">
        <v>440</v>
      </c>
      <c r="D2791" t="s">
        <v>330</v>
      </c>
      <c r="E2791" t="s">
        <v>129</v>
      </c>
      <c r="F2791" t="s">
        <v>130</v>
      </c>
      <c r="G2791">
        <v>5</v>
      </c>
      <c r="H2791" t="s">
        <v>340</v>
      </c>
      <c r="I2791" t="s">
        <v>360</v>
      </c>
      <c r="J2791" t="s">
        <v>362</v>
      </c>
      <c r="K2791">
        <v>20</v>
      </c>
      <c r="L2791" s="52">
        <v>0.3225800096988678</v>
      </c>
      <c r="M2791" s="52">
        <v>0.34483000636100769</v>
      </c>
      <c r="N2791">
        <v>154</v>
      </c>
      <c r="O2791" s="52">
        <v>0.30019000172615051</v>
      </c>
      <c r="P2791" s="52">
        <v>0.32627001404762268</v>
      </c>
      <c r="Q2791">
        <v>3361</v>
      </c>
      <c r="R2791" s="52">
        <v>0.31525999307632452</v>
      </c>
      <c r="S2791" s="52">
        <v>0.36362999677658081</v>
      </c>
    </row>
    <row r="2792" spans="1:19">
      <c r="A2792" t="s">
        <v>28</v>
      </c>
      <c r="B2792" t="s">
        <v>412</v>
      </c>
      <c r="C2792" t="s">
        <v>440</v>
      </c>
      <c r="D2792" t="s">
        <v>330</v>
      </c>
      <c r="E2792" t="s">
        <v>129</v>
      </c>
      <c r="F2792" t="s">
        <v>130</v>
      </c>
      <c r="G2792">
        <v>5</v>
      </c>
      <c r="H2792" t="s">
        <v>340</v>
      </c>
      <c r="I2792" t="s">
        <v>360</v>
      </c>
      <c r="J2792" t="s">
        <v>354</v>
      </c>
      <c r="K2792">
        <v>38</v>
      </c>
      <c r="L2792" s="52">
        <v>0.6129000186920166</v>
      </c>
      <c r="M2792" s="52">
        <v>0.6551700234413147</v>
      </c>
      <c r="N2792">
        <v>318</v>
      </c>
      <c r="O2792" s="52">
        <v>0.61988002061843872</v>
      </c>
      <c r="P2792" s="52">
        <v>0.67373001575469971</v>
      </c>
      <c r="Q2792">
        <v>5882</v>
      </c>
      <c r="R2792" s="52">
        <v>0.55172997713088989</v>
      </c>
      <c r="S2792" s="52">
        <v>0.63637000322341919</v>
      </c>
    </row>
    <row r="2793" spans="1:19">
      <c r="A2793" t="s">
        <v>28</v>
      </c>
      <c r="B2793" t="s">
        <v>412</v>
      </c>
      <c r="C2793" t="s">
        <v>440</v>
      </c>
      <c r="D2793" t="s">
        <v>330</v>
      </c>
      <c r="E2793" t="s">
        <v>129</v>
      </c>
      <c r="F2793" t="s">
        <v>130</v>
      </c>
      <c r="G2793">
        <v>5</v>
      </c>
      <c r="H2793" t="s">
        <v>340</v>
      </c>
      <c r="I2793" t="s">
        <v>736</v>
      </c>
      <c r="J2793" t="s">
        <v>363</v>
      </c>
      <c r="K2793">
        <v>15</v>
      </c>
      <c r="L2793" s="52">
        <v>0.24194000661373141</v>
      </c>
      <c r="N2793">
        <v>143</v>
      </c>
      <c r="O2793" s="52">
        <v>0.27875000238418579</v>
      </c>
      <c r="Q2793">
        <v>4131</v>
      </c>
      <c r="R2793" s="52">
        <v>0.38749000430107122</v>
      </c>
    </row>
    <row r="2794" spans="1:19">
      <c r="A2794" t="s">
        <v>28</v>
      </c>
      <c r="B2794" t="s">
        <v>412</v>
      </c>
      <c r="C2794" t="s">
        <v>440</v>
      </c>
      <c r="D2794" t="s">
        <v>330</v>
      </c>
      <c r="E2794" t="s">
        <v>129</v>
      </c>
      <c r="F2794" t="s">
        <v>130</v>
      </c>
      <c r="G2794">
        <v>5</v>
      </c>
      <c r="H2794" t="s">
        <v>340</v>
      </c>
      <c r="I2794" t="s">
        <v>736</v>
      </c>
      <c r="J2794" t="s">
        <v>364</v>
      </c>
      <c r="K2794">
        <v>28</v>
      </c>
      <c r="L2794" s="52">
        <v>0.45160999894142151</v>
      </c>
      <c r="M2794" s="52">
        <v>0.59574002027511597</v>
      </c>
      <c r="N2794">
        <v>202</v>
      </c>
      <c r="O2794" s="52">
        <v>0.39375999569892878</v>
      </c>
      <c r="P2794" s="52">
        <v>0.54594999551773071</v>
      </c>
      <c r="Q2794">
        <v>4189</v>
      </c>
      <c r="R2794" s="52">
        <v>0.39293000102043152</v>
      </c>
      <c r="S2794" s="52">
        <v>0.64149999618530273</v>
      </c>
    </row>
    <row r="2795" spans="1:19">
      <c r="A2795" t="s">
        <v>28</v>
      </c>
      <c r="B2795" t="s">
        <v>412</v>
      </c>
      <c r="C2795" t="s">
        <v>440</v>
      </c>
      <c r="D2795" t="s">
        <v>330</v>
      </c>
      <c r="E2795" t="s">
        <v>129</v>
      </c>
      <c r="F2795" t="s">
        <v>130</v>
      </c>
      <c r="G2795">
        <v>5</v>
      </c>
      <c r="H2795" t="s">
        <v>340</v>
      </c>
      <c r="I2795" t="s">
        <v>736</v>
      </c>
      <c r="J2795" t="s">
        <v>365</v>
      </c>
      <c r="K2795">
        <v>11</v>
      </c>
      <c r="L2795" s="52">
        <v>0.1774200052022934</v>
      </c>
      <c r="M2795" s="52">
        <v>0.23404000699520111</v>
      </c>
      <c r="N2795">
        <v>85</v>
      </c>
      <c r="O2795" s="52">
        <v>0.16569000482559201</v>
      </c>
      <c r="P2795" s="52">
        <v>0.22972999513149259</v>
      </c>
      <c r="Q2795">
        <v>1316</v>
      </c>
      <c r="R2795" s="52">
        <v>0.1234399974346161</v>
      </c>
      <c r="S2795" s="52">
        <v>0.20152999460697171</v>
      </c>
    </row>
    <row r="2796" spans="1:19">
      <c r="A2796" t="s">
        <v>28</v>
      </c>
      <c r="B2796" t="s">
        <v>412</v>
      </c>
      <c r="C2796" t="s">
        <v>440</v>
      </c>
      <c r="D2796" t="s">
        <v>330</v>
      </c>
      <c r="E2796" t="s">
        <v>129</v>
      </c>
      <c r="F2796" t="s">
        <v>130</v>
      </c>
      <c r="G2796">
        <v>5</v>
      </c>
      <c r="H2796" t="s">
        <v>340</v>
      </c>
      <c r="I2796" t="s">
        <v>736</v>
      </c>
      <c r="J2796" t="s">
        <v>366</v>
      </c>
      <c r="K2796">
        <v>6</v>
      </c>
      <c r="L2796" s="52">
        <v>9.6770003437995911E-2</v>
      </c>
      <c r="M2796" s="52">
        <v>0.12766000628471369</v>
      </c>
      <c r="N2796">
        <v>47</v>
      </c>
      <c r="O2796" s="52">
        <v>9.1619998216629028E-2</v>
      </c>
      <c r="P2796" s="52">
        <v>0.12703000009059909</v>
      </c>
      <c r="Q2796">
        <v>566</v>
      </c>
      <c r="R2796" s="52">
        <v>5.3089998662471771E-2</v>
      </c>
      <c r="S2796" s="52">
        <v>8.6680002510547638E-2</v>
      </c>
    </row>
    <row r="2797" spans="1:19">
      <c r="A2797" t="s">
        <v>28</v>
      </c>
      <c r="B2797" t="s">
        <v>412</v>
      </c>
      <c r="C2797" t="s">
        <v>440</v>
      </c>
      <c r="D2797" t="s">
        <v>330</v>
      </c>
      <c r="E2797" t="s">
        <v>129</v>
      </c>
      <c r="F2797" t="s">
        <v>130</v>
      </c>
      <c r="G2797">
        <v>5</v>
      </c>
      <c r="H2797" t="s">
        <v>340</v>
      </c>
      <c r="I2797" t="s">
        <v>736</v>
      </c>
      <c r="J2797" t="s">
        <v>367</v>
      </c>
      <c r="K2797">
        <v>2</v>
      </c>
      <c r="L2797" s="52">
        <v>3.2260000705718987E-2</v>
      </c>
      <c r="M2797" s="52">
        <v>4.2550001293420792E-2</v>
      </c>
      <c r="N2797">
        <v>30</v>
      </c>
      <c r="O2797" s="52">
        <v>5.8479998260736472E-2</v>
      </c>
      <c r="P2797" s="52">
        <v>8.107999712228775E-2</v>
      </c>
      <c r="Q2797">
        <v>367</v>
      </c>
      <c r="R2797" s="52">
        <v>3.4419998526573181E-2</v>
      </c>
      <c r="S2797" s="52">
        <v>5.6200001388788223E-2</v>
      </c>
    </row>
    <row r="2798" spans="1:19">
      <c r="A2798" t="s">
        <v>28</v>
      </c>
      <c r="B2798" t="s">
        <v>412</v>
      </c>
      <c r="C2798" t="s">
        <v>440</v>
      </c>
      <c r="D2798" t="s">
        <v>330</v>
      </c>
      <c r="E2798" t="s">
        <v>129</v>
      </c>
      <c r="F2798" t="s">
        <v>130</v>
      </c>
      <c r="G2798">
        <v>5</v>
      </c>
      <c r="H2798" t="s">
        <v>340</v>
      </c>
      <c r="I2798" t="s">
        <v>736</v>
      </c>
      <c r="J2798" t="s">
        <v>368</v>
      </c>
      <c r="K2798">
        <v>0</v>
      </c>
      <c r="L2798" s="52">
        <v>0</v>
      </c>
      <c r="M2798" s="52">
        <v>0</v>
      </c>
      <c r="N2798">
        <v>6</v>
      </c>
      <c r="O2798" s="52">
        <v>1.169999968260527E-2</v>
      </c>
      <c r="P2798" s="52">
        <v>1.6219999641180038E-2</v>
      </c>
      <c r="Q2798">
        <v>92</v>
      </c>
      <c r="R2798" s="52">
        <v>8.6300000548362732E-3</v>
      </c>
      <c r="S2798" s="52">
        <v>1.4089999720454219E-2</v>
      </c>
    </row>
    <row r="2799" spans="1:19">
      <c r="A2799" t="s">
        <v>28</v>
      </c>
      <c r="B2799" t="s">
        <v>412</v>
      </c>
      <c r="C2799" t="s">
        <v>440</v>
      </c>
      <c r="D2799" t="s">
        <v>330</v>
      </c>
      <c r="E2799" t="s">
        <v>129</v>
      </c>
      <c r="F2799" t="s">
        <v>130</v>
      </c>
      <c r="G2799">
        <v>5</v>
      </c>
      <c r="H2799" t="s">
        <v>340</v>
      </c>
      <c r="I2799" t="s">
        <v>307</v>
      </c>
      <c r="J2799" t="s">
        <v>329</v>
      </c>
      <c r="K2799">
        <v>62</v>
      </c>
      <c r="L2799" s="52">
        <v>1</v>
      </c>
      <c r="N2799">
        <v>508</v>
      </c>
      <c r="O2799" s="52">
        <v>0.99024999141693115</v>
      </c>
      <c r="Q2799">
        <v>10555</v>
      </c>
      <c r="R2799" s="52">
        <v>0.99005997180938721</v>
      </c>
    </row>
    <row r="2800" spans="1:19">
      <c r="A2800" t="s">
        <v>28</v>
      </c>
      <c r="B2800" t="s">
        <v>412</v>
      </c>
      <c r="C2800" t="s">
        <v>440</v>
      </c>
      <c r="D2800" t="s">
        <v>330</v>
      </c>
      <c r="E2800" t="s">
        <v>129</v>
      </c>
      <c r="F2800" s="1" t="s">
        <v>130</v>
      </c>
      <c r="G2800">
        <v>5</v>
      </c>
      <c r="H2800" t="s">
        <v>340</v>
      </c>
      <c r="I2800" t="s">
        <v>307</v>
      </c>
      <c r="J2800" t="s">
        <v>309</v>
      </c>
      <c r="K2800">
        <v>0</v>
      </c>
      <c r="L2800" s="52">
        <v>0</v>
      </c>
      <c r="N2800">
        <v>5</v>
      </c>
      <c r="O2800" s="52">
        <v>9.7500002011656761E-3</v>
      </c>
      <c r="Q2800">
        <v>106</v>
      </c>
      <c r="R2800" s="52">
        <v>9.9400002509355545E-3</v>
      </c>
    </row>
    <row r="2801" spans="1:19">
      <c r="A2801" t="s">
        <v>28</v>
      </c>
      <c r="B2801" t="s">
        <v>412</v>
      </c>
      <c r="C2801" t="s">
        <v>440</v>
      </c>
      <c r="D2801" t="s">
        <v>330</v>
      </c>
      <c r="E2801" t="s">
        <v>129</v>
      </c>
      <c r="F2801" t="s">
        <v>130</v>
      </c>
      <c r="G2801">
        <v>5</v>
      </c>
      <c r="H2801" t="s">
        <v>340</v>
      </c>
      <c r="I2801" t="s">
        <v>737</v>
      </c>
      <c r="J2801" t="s">
        <v>310</v>
      </c>
      <c r="K2801">
        <v>7</v>
      </c>
      <c r="L2801" s="52">
        <v>0.1128999963402748</v>
      </c>
      <c r="N2801">
        <v>164</v>
      </c>
      <c r="O2801" s="52">
        <v>0.31968998908996582</v>
      </c>
      <c r="Q2801">
        <v>1888</v>
      </c>
      <c r="R2801" s="52">
        <v>0.17709000408649439</v>
      </c>
    </row>
    <row r="2802" spans="1:19">
      <c r="A2802" t="s">
        <v>28</v>
      </c>
      <c r="B2802" t="s">
        <v>412</v>
      </c>
      <c r="C2802" t="s">
        <v>440</v>
      </c>
      <c r="D2802" t="s">
        <v>330</v>
      </c>
      <c r="E2802" t="s">
        <v>129</v>
      </c>
      <c r="F2802" t="s">
        <v>130</v>
      </c>
      <c r="G2802">
        <v>5</v>
      </c>
      <c r="H2802" t="s">
        <v>340</v>
      </c>
      <c r="I2802" t="s">
        <v>737</v>
      </c>
      <c r="J2802" t="s">
        <v>16</v>
      </c>
      <c r="K2802">
        <v>17</v>
      </c>
      <c r="L2802" s="52">
        <v>0.27419000864028931</v>
      </c>
      <c r="N2802">
        <v>79</v>
      </c>
      <c r="O2802" s="52">
        <v>0.153999999165535</v>
      </c>
      <c r="Q2802">
        <v>2164</v>
      </c>
      <c r="R2802" s="52">
        <v>0.2029799968004227</v>
      </c>
    </row>
    <row r="2803" spans="1:19">
      <c r="A2803" t="s">
        <v>28</v>
      </c>
      <c r="B2803" t="s">
        <v>412</v>
      </c>
      <c r="C2803" t="s">
        <v>440</v>
      </c>
      <c r="D2803" t="s">
        <v>330</v>
      </c>
      <c r="E2803" t="s">
        <v>129</v>
      </c>
      <c r="F2803" t="s">
        <v>130</v>
      </c>
      <c r="G2803">
        <v>5</v>
      </c>
      <c r="H2803" t="s">
        <v>340</v>
      </c>
      <c r="I2803" t="s">
        <v>737</v>
      </c>
      <c r="J2803" t="s">
        <v>17</v>
      </c>
      <c r="K2803">
        <v>10</v>
      </c>
      <c r="L2803" s="52">
        <v>0.1612900048494339</v>
      </c>
      <c r="N2803">
        <v>81</v>
      </c>
      <c r="O2803" s="52">
        <v>0.15789000689983371</v>
      </c>
      <c r="Q2803">
        <v>2220</v>
      </c>
      <c r="R2803" s="52">
        <v>0.20824000239372251</v>
      </c>
    </row>
    <row r="2804" spans="1:19">
      <c r="A2804" t="s">
        <v>28</v>
      </c>
      <c r="B2804" t="s">
        <v>412</v>
      </c>
      <c r="C2804" t="s">
        <v>440</v>
      </c>
      <c r="D2804" t="s">
        <v>330</v>
      </c>
      <c r="E2804" t="s">
        <v>129</v>
      </c>
      <c r="F2804" t="s">
        <v>130</v>
      </c>
      <c r="G2804">
        <v>5</v>
      </c>
      <c r="H2804" t="s">
        <v>340</v>
      </c>
      <c r="I2804" t="s">
        <v>737</v>
      </c>
      <c r="J2804" t="s">
        <v>18</v>
      </c>
      <c r="K2804">
        <v>18</v>
      </c>
      <c r="L2804" s="52">
        <v>0.2903200089931488</v>
      </c>
      <c r="N2804">
        <v>97</v>
      </c>
      <c r="O2804" s="52">
        <v>0.18907999992370611</v>
      </c>
      <c r="Q2804">
        <v>2174</v>
      </c>
      <c r="R2804" s="52">
        <v>0.20392000675201419</v>
      </c>
    </row>
    <row r="2805" spans="1:19">
      <c r="A2805" t="s">
        <v>28</v>
      </c>
      <c r="B2805" t="s">
        <v>412</v>
      </c>
      <c r="C2805" t="s">
        <v>440</v>
      </c>
      <c r="D2805" t="s">
        <v>330</v>
      </c>
      <c r="E2805" t="s">
        <v>129</v>
      </c>
      <c r="F2805" t="s">
        <v>130</v>
      </c>
      <c r="G2805">
        <v>5</v>
      </c>
      <c r="H2805" t="s">
        <v>340</v>
      </c>
      <c r="I2805" t="s">
        <v>737</v>
      </c>
      <c r="J2805" t="s">
        <v>311</v>
      </c>
      <c r="K2805">
        <v>10</v>
      </c>
      <c r="L2805" s="52">
        <v>0.1612900048494339</v>
      </c>
      <c r="N2805">
        <v>92</v>
      </c>
      <c r="O2805" s="52">
        <v>0.1793400049209595</v>
      </c>
      <c r="Q2805">
        <v>2215</v>
      </c>
      <c r="R2805" s="52">
        <v>0.20777000486850741</v>
      </c>
    </row>
    <row r="2806" spans="1:19">
      <c r="A2806" t="s">
        <v>28</v>
      </c>
      <c r="B2806" t="s">
        <v>412</v>
      </c>
      <c r="C2806" t="s">
        <v>440</v>
      </c>
      <c r="D2806" t="s">
        <v>330</v>
      </c>
      <c r="E2806" t="s">
        <v>129</v>
      </c>
      <c r="F2806" t="s">
        <v>130</v>
      </c>
      <c r="G2806">
        <v>5</v>
      </c>
      <c r="H2806" t="s">
        <v>340</v>
      </c>
      <c r="I2806" t="s">
        <v>312</v>
      </c>
      <c r="J2806" t="s">
        <v>313</v>
      </c>
      <c r="K2806">
        <v>30</v>
      </c>
      <c r="L2806" s="52">
        <v>0.4838699996471405</v>
      </c>
      <c r="M2806" s="52">
        <v>0.49180001020431519</v>
      </c>
      <c r="N2806">
        <v>278</v>
      </c>
      <c r="O2806" s="52">
        <v>0.54190999269485474</v>
      </c>
      <c r="P2806" s="52">
        <v>0.55822998285293579</v>
      </c>
      <c r="Q2806">
        <v>6420</v>
      </c>
      <c r="R2806" s="52">
        <v>0.60219001770019531</v>
      </c>
      <c r="S2806" s="52">
        <v>0.61465001106262207</v>
      </c>
    </row>
    <row r="2807" spans="1:19">
      <c r="A2807" t="s">
        <v>28</v>
      </c>
      <c r="B2807" t="s">
        <v>412</v>
      </c>
      <c r="C2807" t="s">
        <v>440</v>
      </c>
      <c r="D2807" t="s">
        <v>330</v>
      </c>
      <c r="E2807" t="s">
        <v>129</v>
      </c>
      <c r="F2807" t="s">
        <v>130</v>
      </c>
      <c r="G2807">
        <v>5</v>
      </c>
      <c r="H2807" t="s">
        <v>340</v>
      </c>
      <c r="I2807" t="s">
        <v>312</v>
      </c>
      <c r="J2807" t="s">
        <v>314</v>
      </c>
      <c r="K2807">
        <v>9</v>
      </c>
      <c r="L2807" s="52">
        <v>0.1451600044965744</v>
      </c>
      <c r="M2807" s="52">
        <v>0.14754000306129461</v>
      </c>
      <c r="N2807">
        <v>74</v>
      </c>
      <c r="O2807" s="52">
        <v>0.14425000548362729</v>
      </c>
      <c r="P2807" s="52">
        <v>0.14858999848365781</v>
      </c>
      <c r="Q2807">
        <v>1473</v>
      </c>
      <c r="R2807" s="52">
        <v>0.13817000389099121</v>
      </c>
      <c r="S2807" s="52">
        <v>0.14101999998092651</v>
      </c>
    </row>
    <row r="2808" spans="1:19">
      <c r="A2808" t="s">
        <v>28</v>
      </c>
      <c r="B2808" t="s">
        <v>412</v>
      </c>
      <c r="C2808" t="s">
        <v>440</v>
      </c>
      <c r="D2808" t="s">
        <v>330</v>
      </c>
      <c r="E2808" t="s">
        <v>129</v>
      </c>
      <c r="F2808" t="s">
        <v>130</v>
      </c>
      <c r="G2808">
        <v>5</v>
      </c>
      <c r="H2808" t="s">
        <v>340</v>
      </c>
      <c r="I2808" t="s">
        <v>312</v>
      </c>
      <c r="J2808" t="s">
        <v>315</v>
      </c>
      <c r="K2808">
        <v>16</v>
      </c>
      <c r="L2808" s="52">
        <v>0.25806000828742981</v>
      </c>
      <c r="M2808" s="52">
        <v>0.26230001449584961</v>
      </c>
      <c r="N2808">
        <v>78</v>
      </c>
      <c r="O2808" s="52">
        <v>0.15205000340938571</v>
      </c>
      <c r="P2808" s="52">
        <v>0.15662999451160431</v>
      </c>
      <c r="Q2808">
        <v>1374</v>
      </c>
      <c r="R2808" s="52">
        <v>0.12887999415397641</v>
      </c>
      <c r="S2808" s="52">
        <v>0.13154999911785131</v>
      </c>
    </row>
    <row r="2809" spans="1:19">
      <c r="A2809" t="s">
        <v>28</v>
      </c>
      <c r="B2809" t="s">
        <v>412</v>
      </c>
      <c r="C2809" t="s">
        <v>440</v>
      </c>
      <c r="D2809" t="s">
        <v>330</v>
      </c>
      <c r="E2809" t="s">
        <v>129</v>
      </c>
      <c r="F2809" t="s">
        <v>130</v>
      </c>
      <c r="G2809">
        <v>5</v>
      </c>
      <c r="H2809" t="s">
        <v>340</v>
      </c>
      <c r="I2809" t="s">
        <v>312</v>
      </c>
      <c r="J2809" t="s">
        <v>373</v>
      </c>
      <c r="K2809">
        <v>1</v>
      </c>
      <c r="L2809" s="52">
        <v>1.6130000352859501E-2</v>
      </c>
      <c r="N2809">
        <v>15</v>
      </c>
      <c r="O2809" s="52">
        <v>2.9239999130368229E-2</v>
      </c>
      <c r="Q2809">
        <v>216</v>
      </c>
      <c r="R2809" s="52">
        <v>2.0260000601410869E-2</v>
      </c>
    </row>
    <row r="2810" spans="1:19">
      <c r="A2810" t="s">
        <v>28</v>
      </c>
      <c r="B2810" t="s">
        <v>412</v>
      </c>
      <c r="C2810" t="s">
        <v>440</v>
      </c>
      <c r="D2810" t="s">
        <v>330</v>
      </c>
      <c r="E2810" t="s">
        <v>129</v>
      </c>
      <c r="F2810" t="s">
        <v>130</v>
      </c>
      <c r="G2810">
        <v>5</v>
      </c>
      <c r="H2810" t="s">
        <v>340</v>
      </c>
      <c r="I2810" t="s">
        <v>312</v>
      </c>
      <c r="J2810" t="s">
        <v>316</v>
      </c>
      <c r="K2810">
        <v>6</v>
      </c>
      <c r="L2810" s="52">
        <v>9.6770003437995911E-2</v>
      </c>
      <c r="M2810" s="52">
        <v>9.8360002040863037E-2</v>
      </c>
      <c r="N2810">
        <v>68</v>
      </c>
      <c r="O2810" s="52">
        <v>0.13255000114440921</v>
      </c>
      <c r="P2810" s="52">
        <v>0.1365499943494797</v>
      </c>
      <c r="Q2810">
        <v>1178</v>
      </c>
      <c r="R2810" s="52">
        <v>0.1105000004172325</v>
      </c>
      <c r="S2810" s="52">
        <v>0.1127799972891808</v>
      </c>
    </row>
    <row r="2811" spans="1:19">
      <c r="A2811" t="s">
        <v>28</v>
      </c>
      <c r="B2811" t="s">
        <v>412</v>
      </c>
      <c r="C2811" t="s">
        <v>440</v>
      </c>
      <c r="D2811" t="s">
        <v>330</v>
      </c>
      <c r="E2811" t="s">
        <v>131</v>
      </c>
      <c r="F2811" t="s">
        <v>132</v>
      </c>
      <c r="G2811">
        <v>3</v>
      </c>
      <c r="H2811" t="s">
        <v>336</v>
      </c>
      <c r="I2811" t="s">
        <v>326</v>
      </c>
      <c r="J2811" t="s">
        <v>289</v>
      </c>
      <c r="K2811">
        <v>0</v>
      </c>
      <c r="L2811" s="52">
        <v>0</v>
      </c>
      <c r="N2811">
        <v>2</v>
      </c>
      <c r="O2811" s="52">
        <v>5.5900001898407936E-3</v>
      </c>
      <c r="Q2811">
        <v>78</v>
      </c>
      <c r="R2811" s="52">
        <v>7.3199998587369919E-3</v>
      </c>
    </row>
    <row r="2812" spans="1:19">
      <c r="A2812" t="s">
        <v>28</v>
      </c>
      <c r="B2812" t="s">
        <v>412</v>
      </c>
      <c r="C2812" t="s">
        <v>440</v>
      </c>
      <c r="D2812" t="s">
        <v>330</v>
      </c>
      <c r="E2812" t="s">
        <v>131</v>
      </c>
      <c r="F2812" t="s">
        <v>132</v>
      </c>
      <c r="G2812">
        <v>3</v>
      </c>
      <c r="H2812" t="s">
        <v>336</v>
      </c>
      <c r="I2812" t="s">
        <v>326</v>
      </c>
      <c r="J2812" t="s">
        <v>290</v>
      </c>
      <c r="K2812">
        <v>2</v>
      </c>
      <c r="L2812" s="52">
        <v>2.4390000849962231E-2</v>
      </c>
      <c r="N2812">
        <v>24</v>
      </c>
      <c r="O2812" s="52">
        <v>6.7039996385574341E-2</v>
      </c>
      <c r="Q2812">
        <v>542</v>
      </c>
      <c r="R2812" s="52">
        <v>5.0840001553297043E-2</v>
      </c>
    </row>
    <row r="2813" spans="1:19">
      <c r="A2813" t="s">
        <v>28</v>
      </c>
      <c r="B2813" t="s">
        <v>412</v>
      </c>
      <c r="C2813" t="s">
        <v>440</v>
      </c>
      <c r="D2813" t="s">
        <v>330</v>
      </c>
      <c r="E2813" t="s">
        <v>131</v>
      </c>
      <c r="F2813" t="s">
        <v>132</v>
      </c>
      <c r="G2813">
        <v>3</v>
      </c>
      <c r="H2813" t="s">
        <v>336</v>
      </c>
      <c r="I2813" t="s">
        <v>326</v>
      </c>
      <c r="J2813" t="s">
        <v>291</v>
      </c>
      <c r="K2813">
        <v>11</v>
      </c>
      <c r="L2813" s="52">
        <v>0.13414999842643741</v>
      </c>
      <c r="N2813">
        <v>54</v>
      </c>
      <c r="O2813" s="52">
        <v>0.15083999931812289</v>
      </c>
      <c r="Q2813">
        <v>1332</v>
      </c>
      <c r="R2813" s="52">
        <v>0.124940000474453</v>
      </c>
    </row>
    <row r="2814" spans="1:19">
      <c r="A2814" t="s">
        <v>28</v>
      </c>
      <c r="B2814" t="s">
        <v>412</v>
      </c>
      <c r="C2814" t="s">
        <v>440</v>
      </c>
      <c r="D2814" t="s">
        <v>330</v>
      </c>
      <c r="E2814" t="s">
        <v>131</v>
      </c>
      <c r="F2814" t="s">
        <v>132</v>
      </c>
      <c r="G2814">
        <v>3</v>
      </c>
      <c r="H2814" t="s">
        <v>336</v>
      </c>
      <c r="I2814" t="s">
        <v>326</v>
      </c>
      <c r="J2814" t="s">
        <v>292</v>
      </c>
      <c r="K2814">
        <v>14</v>
      </c>
      <c r="L2814" s="52">
        <v>0.17072999477386469</v>
      </c>
      <c r="N2814">
        <v>68</v>
      </c>
      <c r="O2814" s="52">
        <v>0.18994000554084781</v>
      </c>
      <c r="Q2814">
        <v>2022</v>
      </c>
      <c r="R2814" s="52">
        <v>0.18965999782085419</v>
      </c>
    </row>
    <row r="2815" spans="1:19">
      <c r="A2815" t="s">
        <v>28</v>
      </c>
      <c r="B2815" t="s">
        <v>412</v>
      </c>
      <c r="C2815" t="s">
        <v>440</v>
      </c>
      <c r="D2815" t="s">
        <v>330</v>
      </c>
      <c r="E2815" t="s">
        <v>131</v>
      </c>
      <c r="F2815" t="s">
        <v>132</v>
      </c>
      <c r="G2815">
        <v>3</v>
      </c>
      <c r="H2815" t="s">
        <v>336</v>
      </c>
      <c r="I2815" t="s">
        <v>326</v>
      </c>
      <c r="J2815" t="s">
        <v>293</v>
      </c>
      <c r="K2815">
        <v>17</v>
      </c>
      <c r="L2815" s="52">
        <v>0.20732000470161441</v>
      </c>
      <c r="N2815">
        <v>62</v>
      </c>
      <c r="O2815" s="52">
        <v>0.1731799989938736</v>
      </c>
      <c r="Q2815">
        <v>1958</v>
      </c>
      <c r="R2815" s="52">
        <v>0.18366000056266779</v>
      </c>
    </row>
    <row r="2816" spans="1:19">
      <c r="A2816" t="s">
        <v>28</v>
      </c>
      <c r="B2816" t="s">
        <v>412</v>
      </c>
      <c r="C2816" t="s">
        <v>440</v>
      </c>
      <c r="D2816" t="s">
        <v>330</v>
      </c>
      <c r="E2816" t="s">
        <v>131</v>
      </c>
      <c r="F2816" t="s">
        <v>132</v>
      </c>
      <c r="G2816">
        <v>3</v>
      </c>
      <c r="H2816" t="s">
        <v>336</v>
      </c>
      <c r="I2816" t="s">
        <v>326</v>
      </c>
      <c r="J2816" t="s">
        <v>294</v>
      </c>
      <c r="K2816">
        <v>14</v>
      </c>
      <c r="L2816" s="52">
        <v>0.17072999477386469</v>
      </c>
      <c r="N2816">
        <v>72</v>
      </c>
      <c r="O2816" s="52">
        <v>0.20112000405788419</v>
      </c>
      <c r="Q2816">
        <v>2528</v>
      </c>
      <c r="R2816" s="52">
        <v>0.2371300011873245</v>
      </c>
    </row>
    <row r="2817" spans="1:19">
      <c r="A2817" t="s">
        <v>28</v>
      </c>
      <c r="B2817" t="s">
        <v>412</v>
      </c>
      <c r="C2817" t="s">
        <v>440</v>
      </c>
      <c r="D2817" t="s">
        <v>330</v>
      </c>
      <c r="E2817" t="s">
        <v>131</v>
      </c>
      <c r="F2817" t="s">
        <v>132</v>
      </c>
      <c r="G2817">
        <v>3</v>
      </c>
      <c r="H2817" t="s">
        <v>336</v>
      </c>
      <c r="I2817" t="s">
        <v>326</v>
      </c>
      <c r="J2817" t="s">
        <v>295</v>
      </c>
      <c r="K2817">
        <v>24</v>
      </c>
      <c r="L2817" s="52">
        <v>0.29267999529838562</v>
      </c>
      <c r="N2817">
        <v>76</v>
      </c>
      <c r="O2817" s="52">
        <v>0.21229000389575961</v>
      </c>
      <c r="Q2817">
        <v>2201</v>
      </c>
      <c r="R2817" s="52">
        <v>0.20645000040531161</v>
      </c>
    </row>
    <row r="2818" spans="1:19">
      <c r="A2818" t="s">
        <v>28</v>
      </c>
      <c r="B2818" t="s">
        <v>412</v>
      </c>
      <c r="C2818" t="s">
        <v>440</v>
      </c>
      <c r="D2818" t="s">
        <v>330</v>
      </c>
      <c r="E2818" t="s">
        <v>131</v>
      </c>
      <c r="F2818" t="s">
        <v>132</v>
      </c>
      <c r="G2818">
        <v>3</v>
      </c>
      <c r="H2818" t="s">
        <v>336</v>
      </c>
      <c r="I2818" t="s">
        <v>359</v>
      </c>
      <c r="J2818" t="s">
        <v>14</v>
      </c>
      <c r="K2818">
        <v>50</v>
      </c>
      <c r="L2818" s="52">
        <v>0.60975998640060425</v>
      </c>
      <c r="M2818" s="52">
        <v>0.60975998640060425</v>
      </c>
      <c r="N2818">
        <v>256</v>
      </c>
      <c r="O2818" s="52">
        <v>0.71508002281188965</v>
      </c>
      <c r="P2818" s="52">
        <v>0.71709001064300537</v>
      </c>
      <c r="Q2818">
        <v>7648</v>
      </c>
      <c r="R2818" s="52">
        <v>0.71737998723983765</v>
      </c>
      <c r="S2818" s="52">
        <v>0.73221999406814575</v>
      </c>
    </row>
    <row r="2819" spans="1:19">
      <c r="A2819" t="s">
        <v>28</v>
      </c>
      <c r="B2819" t="s">
        <v>412</v>
      </c>
      <c r="C2819" t="s">
        <v>440</v>
      </c>
      <c r="D2819" t="s">
        <v>330</v>
      </c>
      <c r="E2819" t="s">
        <v>131</v>
      </c>
      <c r="F2819" t="s">
        <v>132</v>
      </c>
      <c r="G2819">
        <v>3</v>
      </c>
      <c r="H2819" t="s">
        <v>336</v>
      </c>
      <c r="I2819" t="s">
        <v>359</v>
      </c>
      <c r="J2819" t="s">
        <v>15</v>
      </c>
      <c r="K2819">
        <v>14</v>
      </c>
      <c r="L2819" s="52">
        <v>0.17072999477386469</v>
      </c>
      <c r="M2819" s="52">
        <v>0.17072999477386469</v>
      </c>
      <c r="N2819">
        <v>54</v>
      </c>
      <c r="O2819" s="52">
        <v>0.15083999931812289</v>
      </c>
      <c r="P2819" s="52">
        <v>0.15126000344753271</v>
      </c>
      <c r="Q2819">
        <v>1582</v>
      </c>
      <c r="R2819" s="52">
        <v>0.14838999509811401</v>
      </c>
      <c r="S2819" s="52">
        <v>0.1514600068330765</v>
      </c>
    </row>
    <row r="2820" spans="1:19">
      <c r="A2820" t="s">
        <v>28</v>
      </c>
      <c r="B2820" t="s">
        <v>412</v>
      </c>
      <c r="C2820" t="s">
        <v>440</v>
      </c>
      <c r="D2820" t="s">
        <v>330</v>
      </c>
      <c r="E2820" t="s">
        <v>131</v>
      </c>
      <c r="F2820" t="s">
        <v>132</v>
      </c>
      <c r="G2820">
        <v>3</v>
      </c>
      <c r="H2820" t="s">
        <v>336</v>
      </c>
      <c r="I2820" t="s">
        <v>359</v>
      </c>
      <c r="J2820" t="s">
        <v>317</v>
      </c>
      <c r="K2820">
        <v>18</v>
      </c>
      <c r="L2820" s="52">
        <v>0.21951000392436981</v>
      </c>
      <c r="M2820" s="52">
        <v>0.21951000392436981</v>
      </c>
      <c r="N2820">
        <v>47</v>
      </c>
      <c r="O2820" s="52">
        <v>0.1312800049781799</v>
      </c>
      <c r="P2820" s="52">
        <v>0.1316500008106232</v>
      </c>
      <c r="Q2820">
        <v>1215</v>
      </c>
      <c r="R2820" s="52">
        <v>0.1139699965715408</v>
      </c>
      <c r="S2820" s="52">
        <v>0.1163199990987778</v>
      </c>
    </row>
    <row r="2821" spans="1:19">
      <c r="A2821" t="s">
        <v>28</v>
      </c>
      <c r="B2821" t="s">
        <v>412</v>
      </c>
      <c r="C2821" t="s">
        <v>440</v>
      </c>
      <c r="D2821" t="s">
        <v>330</v>
      </c>
      <c r="E2821" t="s">
        <v>131</v>
      </c>
      <c r="F2821" t="s">
        <v>132</v>
      </c>
      <c r="G2821">
        <v>3</v>
      </c>
      <c r="H2821" t="s">
        <v>336</v>
      </c>
      <c r="I2821" t="s">
        <v>359</v>
      </c>
      <c r="J2821" t="s">
        <v>270</v>
      </c>
      <c r="K2821">
        <v>0</v>
      </c>
      <c r="L2821" s="52">
        <v>0</v>
      </c>
      <c r="N2821">
        <v>1</v>
      </c>
      <c r="O2821" s="52">
        <v>2.79000005684793E-3</v>
      </c>
      <c r="Q2821">
        <v>216</v>
      </c>
      <c r="R2821" s="52">
        <v>2.0260000601410869E-2</v>
      </c>
    </row>
    <row r="2822" spans="1:19">
      <c r="A2822" t="s">
        <v>28</v>
      </c>
      <c r="B2822" t="s">
        <v>412</v>
      </c>
      <c r="C2822" t="s">
        <v>440</v>
      </c>
      <c r="D2822" t="s">
        <v>330</v>
      </c>
      <c r="E2822" t="s">
        <v>131</v>
      </c>
      <c r="F2822" t="s">
        <v>132</v>
      </c>
      <c r="G2822">
        <v>3</v>
      </c>
      <c r="H2822" t="s">
        <v>336</v>
      </c>
      <c r="I2822" t="s">
        <v>325</v>
      </c>
      <c r="J2822" t="s">
        <v>302</v>
      </c>
      <c r="K2822">
        <v>29</v>
      </c>
      <c r="L2822" s="52">
        <v>0.353659987449646</v>
      </c>
      <c r="N2822">
        <v>116</v>
      </c>
      <c r="O2822" s="52">
        <v>0.32401999831199652</v>
      </c>
      <c r="Q2822">
        <v>3494</v>
      </c>
      <c r="R2822" s="52">
        <v>0.32774001359939581</v>
      </c>
    </row>
    <row r="2823" spans="1:19">
      <c r="A2823" t="s">
        <v>28</v>
      </c>
      <c r="B2823" t="s">
        <v>412</v>
      </c>
      <c r="C2823" t="s">
        <v>440</v>
      </c>
      <c r="D2823" t="s">
        <v>330</v>
      </c>
      <c r="E2823" t="s">
        <v>131</v>
      </c>
      <c r="F2823" t="s">
        <v>132</v>
      </c>
      <c r="G2823">
        <v>3</v>
      </c>
      <c r="H2823" t="s">
        <v>336</v>
      </c>
      <c r="I2823" t="s">
        <v>325</v>
      </c>
      <c r="J2823" t="s">
        <v>303</v>
      </c>
      <c r="K2823">
        <v>26</v>
      </c>
      <c r="L2823" s="52">
        <v>0.31707000732421881</v>
      </c>
      <c r="N2823">
        <v>113</v>
      </c>
      <c r="O2823" s="52">
        <v>0.31564000248909002</v>
      </c>
      <c r="Q2823">
        <v>3387</v>
      </c>
      <c r="R2823" s="52">
        <v>0.31769999861717219</v>
      </c>
    </row>
    <row r="2824" spans="1:19">
      <c r="A2824" t="s">
        <v>28</v>
      </c>
      <c r="B2824" t="s">
        <v>412</v>
      </c>
      <c r="C2824" t="s">
        <v>440</v>
      </c>
      <c r="D2824" t="s">
        <v>330</v>
      </c>
      <c r="E2824" t="s">
        <v>131</v>
      </c>
      <c r="F2824" t="s">
        <v>132</v>
      </c>
      <c r="G2824">
        <v>3</v>
      </c>
      <c r="H2824" t="s">
        <v>336</v>
      </c>
      <c r="I2824" t="s">
        <v>325</v>
      </c>
      <c r="J2824" t="s">
        <v>304</v>
      </c>
      <c r="K2824">
        <v>27</v>
      </c>
      <c r="L2824" s="52">
        <v>0.32927000522613531</v>
      </c>
      <c r="N2824">
        <v>129</v>
      </c>
      <c r="O2824" s="52">
        <v>0.36033999919891357</v>
      </c>
      <c r="Q2824">
        <v>3780</v>
      </c>
      <c r="R2824" s="52">
        <v>0.35455998778343201</v>
      </c>
    </row>
    <row r="2825" spans="1:19">
      <c r="A2825" t="s">
        <v>28</v>
      </c>
      <c r="B2825" t="s">
        <v>412</v>
      </c>
      <c r="C2825" t="s">
        <v>440</v>
      </c>
      <c r="D2825" t="s">
        <v>330</v>
      </c>
      <c r="E2825" t="s">
        <v>131</v>
      </c>
      <c r="F2825" t="s">
        <v>132</v>
      </c>
      <c r="G2825">
        <v>3</v>
      </c>
      <c r="H2825" t="s">
        <v>336</v>
      </c>
      <c r="I2825" t="s">
        <v>349</v>
      </c>
      <c r="J2825" t="s">
        <v>350</v>
      </c>
      <c r="K2825">
        <v>6</v>
      </c>
      <c r="L2825" s="52">
        <v>7.3169998824596405E-2</v>
      </c>
      <c r="M2825" s="52">
        <v>8.4509998559951782E-2</v>
      </c>
      <c r="N2825">
        <v>27</v>
      </c>
      <c r="O2825" s="52">
        <v>7.5419999659061432E-2</v>
      </c>
      <c r="P2825" s="52">
        <v>8.5709996521472931E-2</v>
      </c>
      <c r="Q2825">
        <v>745</v>
      </c>
      <c r="R2825" s="52">
        <v>6.9880001246929169E-2</v>
      </c>
      <c r="S2825" s="52">
        <v>8.060000091791153E-2</v>
      </c>
    </row>
    <row r="2826" spans="1:19">
      <c r="A2826" t="s">
        <v>28</v>
      </c>
      <c r="B2826" t="s">
        <v>412</v>
      </c>
      <c r="C2826" t="s">
        <v>440</v>
      </c>
      <c r="D2826" t="s">
        <v>330</v>
      </c>
      <c r="E2826" t="s">
        <v>131</v>
      </c>
      <c r="F2826" t="s">
        <v>132</v>
      </c>
      <c r="G2826">
        <v>3</v>
      </c>
      <c r="H2826" t="s">
        <v>336</v>
      </c>
      <c r="I2826" t="s">
        <v>349</v>
      </c>
      <c r="J2826" t="s">
        <v>351</v>
      </c>
      <c r="K2826">
        <v>39</v>
      </c>
      <c r="L2826" s="52">
        <v>0.47560998797416693</v>
      </c>
      <c r="M2826" s="52">
        <v>0.54930001497268677</v>
      </c>
      <c r="N2826">
        <v>205</v>
      </c>
      <c r="O2826" s="52">
        <v>0.57262998819351196</v>
      </c>
      <c r="P2826" s="52">
        <v>0.65078997611999512</v>
      </c>
      <c r="Q2826">
        <v>5882</v>
      </c>
      <c r="R2826" s="52">
        <v>0.55172997713088989</v>
      </c>
      <c r="S2826" s="52">
        <v>0.63637000322341919</v>
      </c>
    </row>
    <row r="2827" spans="1:19">
      <c r="A2827" t="s">
        <v>28</v>
      </c>
      <c r="B2827" t="s">
        <v>412</v>
      </c>
      <c r="C2827" t="s">
        <v>440</v>
      </c>
      <c r="D2827" t="s">
        <v>330</v>
      </c>
      <c r="E2827" t="s">
        <v>131</v>
      </c>
      <c r="F2827" t="s">
        <v>132</v>
      </c>
      <c r="G2827">
        <v>3</v>
      </c>
      <c r="H2827" t="s">
        <v>336</v>
      </c>
      <c r="I2827" t="s">
        <v>349</v>
      </c>
      <c r="J2827" t="s">
        <v>352</v>
      </c>
      <c r="K2827">
        <v>0</v>
      </c>
      <c r="L2827" s="52">
        <v>0</v>
      </c>
      <c r="M2827" s="52">
        <v>0</v>
      </c>
      <c r="N2827">
        <v>0</v>
      </c>
      <c r="O2827" s="52">
        <v>0</v>
      </c>
      <c r="P2827" s="52">
        <v>0</v>
      </c>
      <c r="Q2827">
        <v>19</v>
      </c>
      <c r="R2827" s="52">
        <v>1.780000049620867E-3</v>
      </c>
      <c r="S2827" s="52">
        <v>2.0600000862032179E-3</v>
      </c>
    </row>
    <row r="2828" spans="1:19">
      <c r="A2828" t="s">
        <v>28</v>
      </c>
      <c r="B2828" t="s">
        <v>412</v>
      </c>
      <c r="C2828" t="s">
        <v>440</v>
      </c>
      <c r="D2828" t="s">
        <v>330</v>
      </c>
      <c r="E2828" t="s">
        <v>131</v>
      </c>
      <c r="F2828" t="s">
        <v>132</v>
      </c>
      <c r="G2828">
        <v>3</v>
      </c>
      <c r="H2828" t="s">
        <v>336</v>
      </c>
      <c r="I2828" t="s">
        <v>349</v>
      </c>
      <c r="J2828" t="s">
        <v>353</v>
      </c>
      <c r="K2828">
        <v>26</v>
      </c>
      <c r="L2828" s="52">
        <v>0.31707000732421881</v>
      </c>
      <c r="M2828" s="52">
        <v>0.36620000004768372</v>
      </c>
      <c r="N2828">
        <v>83</v>
      </c>
      <c r="O2828" s="52">
        <v>0.23183999955654139</v>
      </c>
      <c r="P2828" s="52">
        <v>0.2634899914264679</v>
      </c>
      <c r="Q2828">
        <v>2597</v>
      </c>
      <c r="R2828" s="52">
        <v>0.24359999597072601</v>
      </c>
      <c r="S2828" s="52">
        <v>0.2809700071811676</v>
      </c>
    </row>
    <row r="2829" spans="1:19">
      <c r="A2829" t="s">
        <v>28</v>
      </c>
      <c r="B2829" t="s">
        <v>412</v>
      </c>
      <c r="C2829" t="s">
        <v>440</v>
      </c>
      <c r="D2829" t="s">
        <v>330</v>
      </c>
      <c r="E2829" t="s">
        <v>131</v>
      </c>
      <c r="F2829" t="s">
        <v>132</v>
      </c>
      <c r="G2829">
        <v>3</v>
      </c>
      <c r="H2829" t="s">
        <v>336</v>
      </c>
      <c r="I2829" t="s">
        <v>349</v>
      </c>
      <c r="J2829" t="s">
        <v>355</v>
      </c>
      <c r="K2829">
        <v>11</v>
      </c>
      <c r="L2829" s="52">
        <v>0.13414999842643741</v>
      </c>
      <c r="N2829">
        <v>43</v>
      </c>
      <c r="O2829" s="52">
        <v>0.120109997689724</v>
      </c>
      <c r="Q2829">
        <v>1418</v>
      </c>
      <c r="R2829" s="52">
        <v>0.13300999999046331</v>
      </c>
    </row>
    <row r="2830" spans="1:19">
      <c r="A2830" t="s">
        <v>28</v>
      </c>
      <c r="B2830" t="s">
        <v>412</v>
      </c>
      <c r="C2830" t="s">
        <v>440</v>
      </c>
      <c r="D2830" t="s">
        <v>330</v>
      </c>
      <c r="E2830" t="s">
        <v>131</v>
      </c>
      <c r="F2830" t="s">
        <v>132</v>
      </c>
      <c r="G2830">
        <v>3</v>
      </c>
      <c r="H2830" t="s">
        <v>336</v>
      </c>
      <c r="I2830" t="s">
        <v>734</v>
      </c>
      <c r="J2830" t="s">
        <v>299</v>
      </c>
      <c r="K2830">
        <v>5</v>
      </c>
      <c r="L2830" s="52">
        <v>6.0979999601840973E-2</v>
      </c>
      <c r="M2830" s="52">
        <v>6.7570000886917114E-2</v>
      </c>
      <c r="N2830">
        <v>29</v>
      </c>
      <c r="O2830" s="52">
        <v>8.1009998917579651E-2</v>
      </c>
      <c r="P2830" s="52">
        <v>8.5040003061294556E-2</v>
      </c>
      <c r="Q2830">
        <v>463</v>
      </c>
      <c r="R2830" s="52">
        <v>4.343000054359436E-2</v>
      </c>
      <c r="S2830" s="52">
        <v>4.6239998191595078E-2</v>
      </c>
    </row>
    <row r="2831" spans="1:19">
      <c r="A2831" t="s">
        <v>28</v>
      </c>
      <c r="B2831" t="s">
        <v>412</v>
      </c>
      <c r="C2831" t="s">
        <v>440</v>
      </c>
      <c r="D2831" t="s">
        <v>330</v>
      </c>
      <c r="E2831" t="s">
        <v>131</v>
      </c>
      <c r="F2831" t="s">
        <v>132</v>
      </c>
      <c r="G2831">
        <v>3</v>
      </c>
      <c r="H2831" t="s">
        <v>336</v>
      </c>
      <c r="I2831" t="s">
        <v>734</v>
      </c>
      <c r="J2831" t="s">
        <v>300</v>
      </c>
      <c r="K2831">
        <v>0</v>
      </c>
      <c r="L2831" s="52">
        <v>0</v>
      </c>
      <c r="M2831" s="52">
        <v>0</v>
      </c>
      <c r="N2831">
        <v>2</v>
      </c>
      <c r="O2831" s="52">
        <v>5.5900001898407936E-3</v>
      </c>
      <c r="P2831" s="52">
        <v>5.8699999935925007E-3</v>
      </c>
      <c r="Q2831">
        <v>331</v>
      </c>
      <c r="R2831" s="52">
        <v>3.1050000339746479E-2</v>
      </c>
      <c r="S2831" s="52">
        <v>3.3059999346733093E-2</v>
      </c>
    </row>
    <row r="2832" spans="1:19">
      <c r="A2832" t="s">
        <v>28</v>
      </c>
      <c r="B2832" t="s">
        <v>412</v>
      </c>
      <c r="C2832" t="s">
        <v>440</v>
      </c>
      <c r="D2832" t="s">
        <v>330</v>
      </c>
      <c r="E2832" t="s">
        <v>131</v>
      </c>
      <c r="F2832" t="s">
        <v>132</v>
      </c>
      <c r="G2832">
        <v>3</v>
      </c>
      <c r="H2832" t="s">
        <v>336</v>
      </c>
      <c r="I2832" t="s">
        <v>734</v>
      </c>
      <c r="J2832" t="s">
        <v>269</v>
      </c>
      <c r="K2832">
        <v>0</v>
      </c>
      <c r="L2832" s="52">
        <v>0</v>
      </c>
      <c r="M2832" s="52">
        <v>0</v>
      </c>
      <c r="N2832">
        <v>2</v>
      </c>
      <c r="O2832" s="52">
        <v>5.5900001898407936E-3</v>
      </c>
      <c r="P2832" s="52">
        <v>5.8699999935925007E-3</v>
      </c>
      <c r="Q2832">
        <v>91</v>
      </c>
      <c r="R2832" s="52">
        <v>8.5399998351931572E-3</v>
      </c>
      <c r="S2832" s="52">
        <v>9.089999832212925E-3</v>
      </c>
    </row>
    <row r="2833" spans="1:19">
      <c r="A2833" t="s">
        <v>28</v>
      </c>
      <c r="B2833" t="s">
        <v>412</v>
      </c>
      <c r="C2833" t="s">
        <v>440</v>
      </c>
      <c r="D2833" t="s">
        <v>330</v>
      </c>
      <c r="E2833" t="s">
        <v>131</v>
      </c>
      <c r="F2833" t="s">
        <v>132</v>
      </c>
      <c r="G2833">
        <v>3</v>
      </c>
      <c r="H2833" t="s">
        <v>336</v>
      </c>
      <c r="I2833" t="s">
        <v>734</v>
      </c>
      <c r="J2833" t="s">
        <v>301</v>
      </c>
      <c r="K2833">
        <v>2</v>
      </c>
      <c r="L2833" s="52">
        <v>2.4390000849962231E-2</v>
      </c>
      <c r="M2833" s="52">
        <v>2.703000046312809E-2</v>
      </c>
      <c r="N2833">
        <v>6</v>
      </c>
      <c r="O2833" s="52">
        <v>1.6759999096393589E-2</v>
      </c>
      <c r="P2833" s="52">
        <v>1.7599999904632568E-2</v>
      </c>
      <c r="Q2833">
        <v>215</v>
      </c>
      <c r="R2833" s="52">
        <v>2.0169999450445179E-2</v>
      </c>
      <c r="S2833" s="52">
        <v>2.1469999104738239E-2</v>
      </c>
    </row>
    <row r="2834" spans="1:19">
      <c r="A2834" t="s">
        <v>28</v>
      </c>
      <c r="B2834" t="s">
        <v>412</v>
      </c>
      <c r="C2834" t="s">
        <v>440</v>
      </c>
      <c r="D2834" t="s">
        <v>330</v>
      </c>
      <c r="E2834" t="s">
        <v>131</v>
      </c>
      <c r="F2834" t="s">
        <v>132</v>
      </c>
      <c r="G2834">
        <v>3</v>
      </c>
      <c r="H2834" t="s">
        <v>336</v>
      </c>
      <c r="I2834" t="s">
        <v>734</v>
      </c>
      <c r="J2834" t="s">
        <v>270</v>
      </c>
      <c r="K2834">
        <v>8</v>
      </c>
      <c r="L2834" s="52">
        <v>9.7560003399848938E-2</v>
      </c>
      <c r="N2834">
        <v>17</v>
      </c>
      <c r="O2834" s="52">
        <v>4.749000072479248E-2</v>
      </c>
      <c r="Q2834">
        <v>648</v>
      </c>
      <c r="R2834" s="52">
        <v>6.0779999941587448E-2</v>
      </c>
    </row>
    <row r="2835" spans="1:19">
      <c r="A2835" t="s">
        <v>28</v>
      </c>
      <c r="B2835" t="s">
        <v>412</v>
      </c>
      <c r="C2835" t="s">
        <v>440</v>
      </c>
      <c r="D2835" t="s">
        <v>330</v>
      </c>
      <c r="E2835" t="s">
        <v>131</v>
      </c>
      <c r="F2835" t="s">
        <v>132</v>
      </c>
      <c r="G2835">
        <v>3</v>
      </c>
      <c r="H2835" t="s">
        <v>336</v>
      </c>
      <c r="I2835" t="s">
        <v>734</v>
      </c>
      <c r="J2835" t="s">
        <v>268</v>
      </c>
      <c r="K2835">
        <v>67</v>
      </c>
      <c r="L2835" s="52">
        <v>0.81707000732421875</v>
      </c>
      <c r="M2835" s="52">
        <v>0.90540999174118042</v>
      </c>
      <c r="N2835">
        <v>302</v>
      </c>
      <c r="O2835" s="52">
        <v>0.84358000755310059</v>
      </c>
      <c r="P2835" s="52">
        <v>0.88563001155853271</v>
      </c>
      <c r="Q2835">
        <v>8913</v>
      </c>
      <c r="R2835" s="52">
        <v>0.83604001998901367</v>
      </c>
      <c r="S2835" s="52">
        <v>0.89013999700546265</v>
      </c>
    </row>
    <row r="2836" spans="1:19">
      <c r="A2836" t="s">
        <v>28</v>
      </c>
      <c r="B2836" t="s">
        <v>412</v>
      </c>
      <c r="C2836" t="s">
        <v>440</v>
      </c>
      <c r="D2836" t="s">
        <v>330</v>
      </c>
      <c r="E2836" t="s">
        <v>131</v>
      </c>
      <c r="F2836" t="s">
        <v>132</v>
      </c>
      <c r="G2836">
        <v>3</v>
      </c>
      <c r="H2836" t="s">
        <v>336</v>
      </c>
      <c r="I2836" t="s">
        <v>735</v>
      </c>
      <c r="J2836" t="s">
        <v>270</v>
      </c>
      <c r="K2836">
        <v>82</v>
      </c>
      <c r="L2836" s="52">
        <v>1</v>
      </c>
      <c r="N2836">
        <v>358</v>
      </c>
      <c r="O2836" s="52">
        <v>1</v>
      </c>
      <c r="Q2836">
        <v>10661</v>
      </c>
      <c r="R2836" s="52">
        <v>1</v>
      </c>
    </row>
    <row r="2837" spans="1:19">
      <c r="A2837" t="s">
        <v>28</v>
      </c>
      <c r="B2837" t="s">
        <v>412</v>
      </c>
      <c r="C2837" t="s">
        <v>440</v>
      </c>
      <c r="D2837" t="s">
        <v>330</v>
      </c>
      <c r="E2837" t="s">
        <v>131</v>
      </c>
      <c r="F2837" t="s">
        <v>132</v>
      </c>
      <c r="G2837">
        <v>3</v>
      </c>
      <c r="H2837" t="s">
        <v>336</v>
      </c>
      <c r="I2837" t="s">
        <v>319</v>
      </c>
      <c r="J2837" t="s">
        <v>324</v>
      </c>
      <c r="K2837">
        <v>11</v>
      </c>
      <c r="L2837" s="52">
        <v>0.13414999842643741</v>
      </c>
      <c r="N2837">
        <v>43</v>
      </c>
      <c r="O2837" s="52">
        <v>0.120109997689724</v>
      </c>
      <c r="Q2837">
        <v>1418</v>
      </c>
      <c r="R2837" s="52">
        <v>0.13300999999046331</v>
      </c>
    </row>
    <row r="2838" spans="1:19">
      <c r="A2838" t="s">
        <v>28</v>
      </c>
      <c r="B2838" t="s">
        <v>412</v>
      </c>
      <c r="C2838" t="s">
        <v>440</v>
      </c>
      <c r="D2838" t="s">
        <v>330</v>
      </c>
      <c r="E2838" t="s">
        <v>131</v>
      </c>
      <c r="F2838" t="s">
        <v>132</v>
      </c>
      <c r="G2838">
        <v>3</v>
      </c>
      <c r="H2838" t="s">
        <v>336</v>
      </c>
      <c r="I2838" t="s">
        <v>319</v>
      </c>
      <c r="J2838" t="s">
        <v>320</v>
      </c>
      <c r="K2838">
        <v>0</v>
      </c>
      <c r="L2838" s="52">
        <v>0</v>
      </c>
      <c r="M2838" s="52">
        <v>0</v>
      </c>
      <c r="N2838">
        <v>0</v>
      </c>
      <c r="O2838" s="52">
        <v>0</v>
      </c>
      <c r="P2838" s="52">
        <v>0</v>
      </c>
      <c r="Q2838">
        <v>19</v>
      </c>
      <c r="R2838" s="52">
        <v>1.780000049620867E-3</v>
      </c>
      <c r="S2838" s="52">
        <v>2.0600000862032179E-3</v>
      </c>
    </row>
    <row r="2839" spans="1:19">
      <c r="A2839" t="s">
        <v>28</v>
      </c>
      <c r="B2839" t="s">
        <v>412</v>
      </c>
      <c r="C2839" t="s">
        <v>440</v>
      </c>
      <c r="D2839" t="s">
        <v>330</v>
      </c>
      <c r="E2839" t="s">
        <v>131</v>
      </c>
      <c r="F2839" t="s">
        <v>132</v>
      </c>
      <c r="G2839">
        <v>3</v>
      </c>
      <c r="H2839" t="s">
        <v>336</v>
      </c>
      <c r="I2839" t="s">
        <v>319</v>
      </c>
      <c r="J2839" t="s">
        <v>321</v>
      </c>
      <c r="K2839">
        <v>6</v>
      </c>
      <c r="L2839" s="52">
        <v>7.3169998824596405E-2</v>
      </c>
      <c r="M2839" s="52">
        <v>8.4509998559951782E-2</v>
      </c>
      <c r="N2839">
        <v>16</v>
      </c>
      <c r="O2839" s="52">
        <v>4.4690001755952842E-2</v>
      </c>
      <c r="P2839" s="52">
        <v>5.0790000706911087E-2</v>
      </c>
      <c r="Q2839">
        <v>380</v>
      </c>
      <c r="R2839" s="52">
        <v>3.564000129699707E-2</v>
      </c>
      <c r="S2839" s="52">
        <v>4.1110001504421227E-2</v>
      </c>
    </row>
    <row r="2840" spans="1:19">
      <c r="A2840" t="s">
        <v>28</v>
      </c>
      <c r="B2840" t="s">
        <v>412</v>
      </c>
      <c r="C2840" t="s">
        <v>440</v>
      </c>
      <c r="D2840" t="s">
        <v>330</v>
      </c>
      <c r="E2840" t="s">
        <v>131</v>
      </c>
      <c r="F2840" t="s">
        <v>132</v>
      </c>
      <c r="G2840">
        <v>3</v>
      </c>
      <c r="H2840" t="s">
        <v>336</v>
      </c>
      <c r="I2840" t="s">
        <v>319</v>
      </c>
      <c r="J2840" t="s">
        <v>322</v>
      </c>
      <c r="K2840">
        <v>13</v>
      </c>
      <c r="L2840" s="52">
        <v>0.15853999555110929</v>
      </c>
      <c r="M2840" s="52">
        <v>0.18310000002384191</v>
      </c>
      <c r="N2840">
        <v>47</v>
      </c>
      <c r="O2840" s="52">
        <v>0.1312800049781799</v>
      </c>
      <c r="P2840" s="52">
        <v>0.14921000599861151</v>
      </c>
      <c r="Q2840">
        <v>1643</v>
      </c>
      <c r="R2840" s="52">
        <v>0.15410999953746801</v>
      </c>
      <c r="S2840" s="52">
        <v>0.17776000499725339</v>
      </c>
    </row>
    <row r="2841" spans="1:19">
      <c r="A2841" t="s">
        <v>28</v>
      </c>
      <c r="B2841" t="s">
        <v>412</v>
      </c>
      <c r="C2841" t="s">
        <v>440</v>
      </c>
      <c r="D2841" t="s">
        <v>330</v>
      </c>
      <c r="E2841" t="s">
        <v>131</v>
      </c>
      <c r="F2841" t="s">
        <v>132</v>
      </c>
      <c r="G2841">
        <v>3</v>
      </c>
      <c r="H2841" t="s">
        <v>336</v>
      </c>
      <c r="I2841" t="s">
        <v>319</v>
      </c>
      <c r="J2841" t="s">
        <v>323</v>
      </c>
      <c r="K2841">
        <v>13</v>
      </c>
      <c r="L2841" s="52">
        <v>0.15853999555110929</v>
      </c>
      <c r="M2841" s="52">
        <v>0.18310000002384191</v>
      </c>
      <c r="N2841">
        <v>47</v>
      </c>
      <c r="O2841" s="52">
        <v>0.1312800049781799</v>
      </c>
      <c r="P2841" s="52">
        <v>0.14921000599861151</v>
      </c>
      <c r="Q2841">
        <v>1319</v>
      </c>
      <c r="R2841" s="52">
        <v>0.1237199977040291</v>
      </c>
      <c r="S2841" s="52">
        <v>0.14270000159740451</v>
      </c>
    </row>
    <row r="2842" spans="1:19">
      <c r="A2842" t="s">
        <v>28</v>
      </c>
      <c r="B2842" t="s">
        <v>412</v>
      </c>
      <c r="C2842" t="s">
        <v>440</v>
      </c>
      <c r="D2842" t="s">
        <v>330</v>
      </c>
      <c r="E2842" t="s">
        <v>131</v>
      </c>
      <c r="F2842" t="s">
        <v>132</v>
      </c>
      <c r="G2842">
        <v>3</v>
      </c>
      <c r="H2842" t="s">
        <v>336</v>
      </c>
      <c r="I2842" t="s">
        <v>319</v>
      </c>
      <c r="J2842" t="s">
        <v>354</v>
      </c>
      <c r="K2842">
        <v>39</v>
      </c>
      <c r="L2842" s="52">
        <v>0.47560998797416693</v>
      </c>
      <c r="M2842" s="52">
        <v>0.54930001497268677</v>
      </c>
      <c r="N2842">
        <v>205</v>
      </c>
      <c r="O2842" s="52">
        <v>0.57262998819351196</v>
      </c>
      <c r="P2842" s="52">
        <v>0.65078997611999512</v>
      </c>
      <c r="Q2842">
        <v>5882</v>
      </c>
      <c r="R2842" s="52">
        <v>0.55172997713088989</v>
      </c>
      <c r="S2842" s="52">
        <v>0.63637000322341919</v>
      </c>
    </row>
    <row r="2843" spans="1:19">
      <c r="A2843" t="s">
        <v>28</v>
      </c>
      <c r="B2843" t="s">
        <v>412</v>
      </c>
      <c r="C2843" t="s">
        <v>440</v>
      </c>
      <c r="D2843" t="s">
        <v>330</v>
      </c>
      <c r="E2843" t="s">
        <v>131</v>
      </c>
      <c r="F2843" t="s">
        <v>132</v>
      </c>
      <c r="G2843">
        <v>3</v>
      </c>
      <c r="H2843" t="s">
        <v>336</v>
      </c>
      <c r="I2843" t="s">
        <v>360</v>
      </c>
      <c r="J2843" t="s">
        <v>361</v>
      </c>
      <c r="K2843">
        <v>11</v>
      </c>
      <c r="L2843" s="52">
        <v>0.13414999842643741</v>
      </c>
      <c r="N2843">
        <v>43</v>
      </c>
      <c r="O2843" s="52">
        <v>0.120109997689724</v>
      </c>
      <c r="Q2843">
        <v>1418</v>
      </c>
      <c r="R2843" s="52">
        <v>0.13300999999046331</v>
      </c>
    </row>
    <row r="2844" spans="1:19">
      <c r="A2844" t="s">
        <v>28</v>
      </c>
      <c r="B2844" t="s">
        <v>412</v>
      </c>
      <c r="C2844" t="s">
        <v>440</v>
      </c>
      <c r="D2844" t="s">
        <v>330</v>
      </c>
      <c r="E2844" t="s">
        <v>131</v>
      </c>
      <c r="F2844" t="s">
        <v>132</v>
      </c>
      <c r="G2844">
        <v>3</v>
      </c>
      <c r="H2844" t="s">
        <v>336</v>
      </c>
      <c r="I2844" t="s">
        <v>360</v>
      </c>
      <c r="J2844" t="s">
        <v>362</v>
      </c>
      <c r="K2844">
        <v>32</v>
      </c>
      <c r="L2844" s="52">
        <v>0.39024001359939581</v>
      </c>
      <c r="M2844" s="52">
        <v>0.45070001482963562</v>
      </c>
      <c r="N2844">
        <v>110</v>
      </c>
      <c r="O2844" s="52">
        <v>0.30726000666618353</v>
      </c>
      <c r="P2844" s="52">
        <v>0.3492099940776825</v>
      </c>
      <c r="Q2844">
        <v>3361</v>
      </c>
      <c r="R2844" s="52">
        <v>0.31525999307632452</v>
      </c>
      <c r="S2844" s="52">
        <v>0.36362999677658081</v>
      </c>
    </row>
    <row r="2845" spans="1:19">
      <c r="A2845" t="s">
        <v>28</v>
      </c>
      <c r="B2845" t="s">
        <v>412</v>
      </c>
      <c r="C2845" t="s">
        <v>440</v>
      </c>
      <c r="D2845" t="s">
        <v>330</v>
      </c>
      <c r="E2845" t="s">
        <v>131</v>
      </c>
      <c r="F2845" t="s">
        <v>132</v>
      </c>
      <c r="G2845">
        <v>3</v>
      </c>
      <c r="H2845" t="s">
        <v>336</v>
      </c>
      <c r="I2845" t="s">
        <v>360</v>
      </c>
      <c r="J2845" t="s">
        <v>354</v>
      </c>
      <c r="K2845">
        <v>39</v>
      </c>
      <c r="L2845" s="52">
        <v>0.47560998797416693</v>
      </c>
      <c r="M2845" s="52">
        <v>0.54930001497268677</v>
      </c>
      <c r="N2845">
        <v>205</v>
      </c>
      <c r="O2845" s="52">
        <v>0.57262998819351196</v>
      </c>
      <c r="P2845" s="52">
        <v>0.65078997611999512</v>
      </c>
      <c r="Q2845">
        <v>5882</v>
      </c>
      <c r="R2845" s="52">
        <v>0.55172997713088989</v>
      </c>
      <c r="S2845" s="52">
        <v>0.63637000322341919</v>
      </c>
    </row>
    <row r="2846" spans="1:19">
      <c r="A2846" t="s">
        <v>28</v>
      </c>
      <c r="B2846" t="s">
        <v>412</v>
      </c>
      <c r="C2846" t="s">
        <v>440</v>
      </c>
      <c r="D2846" t="s">
        <v>330</v>
      </c>
      <c r="E2846" t="s">
        <v>131</v>
      </c>
      <c r="F2846" t="s">
        <v>132</v>
      </c>
      <c r="G2846">
        <v>3</v>
      </c>
      <c r="H2846" t="s">
        <v>336</v>
      </c>
      <c r="I2846" t="s">
        <v>736</v>
      </c>
      <c r="J2846" t="s">
        <v>363</v>
      </c>
      <c r="K2846">
        <v>29</v>
      </c>
      <c r="L2846" s="52">
        <v>0.353659987449646</v>
      </c>
      <c r="N2846">
        <v>100</v>
      </c>
      <c r="O2846" s="52">
        <v>0.27932998538017267</v>
      </c>
      <c r="Q2846">
        <v>4131</v>
      </c>
      <c r="R2846" s="52">
        <v>0.38749000430107122</v>
      </c>
    </row>
    <row r="2847" spans="1:19">
      <c r="A2847" t="s">
        <v>28</v>
      </c>
      <c r="B2847" t="s">
        <v>412</v>
      </c>
      <c r="C2847" t="s">
        <v>440</v>
      </c>
      <c r="D2847" t="s">
        <v>330</v>
      </c>
      <c r="E2847" t="s">
        <v>131</v>
      </c>
      <c r="F2847" t="s">
        <v>132</v>
      </c>
      <c r="G2847">
        <v>3</v>
      </c>
      <c r="H2847" t="s">
        <v>336</v>
      </c>
      <c r="I2847" t="s">
        <v>736</v>
      </c>
      <c r="J2847" t="s">
        <v>364</v>
      </c>
      <c r="K2847">
        <v>34</v>
      </c>
      <c r="L2847" s="52">
        <v>0.41462999582290649</v>
      </c>
      <c r="M2847" s="52">
        <v>0.641510009765625</v>
      </c>
      <c r="N2847">
        <v>200</v>
      </c>
      <c r="O2847" s="52">
        <v>0.55865997076034546</v>
      </c>
      <c r="P2847" s="52">
        <v>0.77518999576568604</v>
      </c>
      <c r="Q2847">
        <v>4189</v>
      </c>
      <c r="R2847" s="52">
        <v>0.39293000102043152</v>
      </c>
      <c r="S2847" s="52">
        <v>0.64149999618530273</v>
      </c>
    </row>
    <row r="2848" spans="1:19">
      <c r="A2848" t="s">
        <v>28</v>
      </c>
      <c r="B2848" t="s">
        <v>412</v>
      </c>
      <c r="C2848" t="s">
        <v>440</v>
      </c>
      <c r="D2848" t="s">
        <v>330</v>
      </c>
      <c r="E2848" t="s">
        <v>131</v>
      </c>
      <c r="F2848" t="s">
        <v>132</v>
      </c>
      <c r="G2848">
        <v>3</v>
      </c>
      <c r="H2848" t="s">
        <v>336</v>
      </c>
      <c r="I2848" t="s">
        <v>736</v>
      </c>
      <c r="J2848" t="s">
        <v>365</v>
      </c>
      <c r="K2848">
        <v>5</v>
      </c>
      <c r="L2848" s="52">
        <v>6.0979999601840973E-2</v>
      </c>
      <c r="M2848" s="52">
        <v>9.4339996576309204E-2</v>
      </c>
      <c r="N2848">
        <v>22</v>
      </c>
      <c r="O2848" s="52">
        <v>6.145000085234642E-2</v>
      </c>
      <c r="P2848" s="52">
        <v>8.5270002484321594E-2</v>
      </c>
      <c r="Q2848">
        <v>1316</v>
      </c>
      <c r="R2848" s="52">
        <v>0.1234399974346161</v>
      </c>
      <c r="S2848" s="52">
        <v>0.20152999460697171</v>
      </c>
    </row>
    <row r="2849" spans="1:19">
      <c r="A2849" t="s">
        <v>28</v>
      </c>
      <c r="B2849" t="s">
        <v>412</v>
      </c>
      <c r="C2849" t="s">
        <v>440</v>
      </c>
      <c r="D2849" t="s">
        <v>330</v>
      </c>
      <c r="E2849" t="s">
        <v>131</v>
      </c>
      <c r="F2849" t="s">
        <v>132</v>
      </c>
      <c r="G2849">
        <v>3</v>
      </c>
      <c r="H2849" t="s">
        <v>336</v>
      </c>
      <c r="I2849" t="s">
        <v>736</v>
      </c>
      <c r="J2849" t="s">
        <v>366</v>
      </c>
      <c r="K2849">
        <v>2</v>
      </c>
      <c r="L2849" s="52">
        <v>2.4390000849962231E-2</v>
      </c>
      <c r="M2849" s="52">
        <v>3.773999959230423E-2</v>
      </c>
      <c r="N2849">
        <v>13</v>
      </c>
      <c r="O2849" s="52">
        <v>3.6309998482465737E-2</v>
      </c>
      <c r="P2849" s="52">
        <v>5.0390001386404037E-2</v>
      </c>
      <c r="Q2849">
        <v>566</v>
      </c>
      <c r="R2849" s="52">
        <v>5.3089998662471771E-2</v>
      </c>
      <c r="S2849" s="52">
        <v>8.6680002510547638E-2</v>
      </c>
    </row>
    <row r="2850" spans="1:19">
      <c r="A2850" t="s">
        <v>28</v>
      </c>
      <c r="B2850" t="s">
        <v>412</v>
      </c>
      <c r="C2850" t="s">
        <v>440</v>
      </c>
      <c r="D2850" t="s">
        <v>330</v>
      </c>
      <c r="E2850" t="s">
        <v>131</v>
      </c>
      <c r="F2850" t="s">
        <v>132</v>
      </c>
      <c r="G2850">
        <v>3</v>
      </c>
      <c r="H2850" t="s">
        <v>336</v>
      </c>
      <c r="I2850" t="s">
        <v>736</v>
      </c>
      <c r="J2850" t="s">
        <v>367</v>
      </c>
      <c r="K2850">
        <v>10</v>
      </c>
      <c r="L2850" s="52">
        <v>0.1219500005245209</v>
      </c>
      <c r="M2850" s="52">
        <v>0.18867999315261841</v>
      </c>
      <c r="N2850">
        <v>16</v>
      </c>
      <c r="O2850" s="52">
        <v>4.4690001755952842E-2</v>
      </c>
      <c r="P2850" s="52">
        <v>6.2020000070333481E-2</v>
      </c>
      <c r="Q2850">
        <v>367</v>
      </c>
      <c r="R2850" s="52">
        <v>3.4419998526573181E-2</v>
      </c>
      <c r="S2850" s="52">
        <v>5.6200001388788223E-2</v>
      </c>
    </row>
    <row r="2851" spans="1:19">
      <c r="A2851" t="s">
        <v>28</v>
      </c>
      <c r="B2851" t="s">
        <v>412</v>
      </c>
      <c r="C2851" t="s">
        <v>440</v>
      </c>
      <c r="D2851" t="s">
        <v>330</v>
      </c>
      <c r="E2851" t="s">
        <v>131</v>
      </c>
      <c r="F2851" t="s">
        <v>132</v>
      </c>
      <c r="G2851">
        <v>3</v>
      </c>
      <c r="H2851" t="s">
        <v>336</v>
      </c>
      <c r="I2851" t="s">
        <v>736</v>
      </c>
      <c r="J2851" t="s">
        <v>368</v>
      </c>
      <c r="K2851">
        <v>2</v>
      </c>
      <c r="L2851" s="52">
        <v>2.4390000849962231E-2</v>
      </c>
      <c r="M2851" s="52">
        <v>3.773999959230423E-2</v>
      </c>
      <c r="N2851">
        <v>7</v>
      </c>
      <c r="O2851" s="52">
        <v>1.9549999386072159E-2</v>
      </c>
      <c r="P2851" s="52">
        <v>2.7130000293254849E-2</v>
      </c>
      <c r="Q2851">
        <v>92</v>
      </c>
      <c r="R2851" s="52">
        <v>8.6300000548362732E-3</v>
      </c>
      <c r="S2851" s="52">
        <v>1.4089999720454219E-2</v>
      </c>
    </row>
    <row r="2852" spans="1:19">
      <c r="A2852" t="s">
        <v>28</v>
      </c>
      <c r="B2852" t="s">
        <v>412</v>
      </c>
      <c r="C2852" t="s">
        <v>440</v>
      </c>
      <c r="D2852" t="s">
        <v>330</v>
      </c>
      <c r="E2852" t="s">
        <v>131</v>
      </c>
      <c r="F2852" t="s">
        <v>132</v>
      </c>
      <c r="G2852">
        <v>3</v>
      </c>
      <c r="H2852" t="s">
        <v>336</v>
      </c>
      <c r="I2852" t="s">
        <v>307</v>
      </c>
      <c r="J2852" t="s">
        <v>329</v>
      </c>
      <c r="K2852">
        <v>82</v>
      </c>
      <c r="L2852" s="52">
        <v>1</v>
      </c>
      <c r="N2852">
        <v>356</v>
      </c>
      <c r="O2852" s="52">
        <v>0.99440997838973999</v>
      </c>
      <c r="Q2852">
        <v>10555</v>
      </c>
      <c r="R2852" s="52">
        <v>0.99005997180938721</v>
      </c>
    </row>
    <row r="2853" spans="1:19">
      <c r="A2853" t="s">
        <v>28</v>
      </c>
      <c r="B2853" t="s">
        <v>412</v>
      </c>
      <c r="C2853" t="s">
        <v>440</v>
      </c>
      <c r="D2853" t="s">
        <v>330</v>
      </c>
      <c r="E2853" t="s">
        <v>131</v>
      </c>
      <c r="F2853" t="s">
        <v>132</v>
      </c>
      <c r="G2853">
        <v>3</v>
      </c>
      <c r="H2853" t="s">
        <v>336</v>
      </c>
      <c r="I2853" t="s">
        <v>307</v>
      </c>
      <c r="J2853" t="s">
        <v>309</v>
      </c>
      <c r="K2853">
        <v>0</v>
      </c>
      <c r="L2853" s="52">
        <v>0</v>
      </c>
      <c r="N2853">
        <v>2</v>
      </c>
      <c r="O2853" s="52">
        <v>5.5900001898407936E-3</v>
      </c>
      <c r="Q2853">
        <v>106</v>
      </c>
      <c r="R2853" s="52">
        <v>9.9400002509355545E-3</v>
      </c>
    </row>
    <row r="2854" spans="1:19">
      <c r="A2854" t="s">
        <v>28</v>
      </c>
      <c r="B2854" t="s">
        <v>412</v>
      </c>
      <c r="C2854" t="s">
        <v>440</v>
      </c>
      <c r="D2854" t="s">
        <v>330</v>
      </c>
      <c r="E2854" t="s">
        <v>131</v>
      </c>
      <c r="F2854" t="s">
        <v>132</v>
      </c>
      <c r="G2854">
        <v>3</v>
      </c>
      <c r="H2854" t="s">
        <v>336</v>
      </c>
      <c r="I2854" t="s">
        <v>737</v>
      </c>
      <c r="J2854" t="s">
        <v>310</v>
      </c>
      <c r="K2854">
        <v>28</v>
      </c>
      <c r="L2854" s="52">
        <v>0.34145998954772949</v>
      </c>
      <c r="N2854">
        <v>106</v>
      </c>
      <c r="O2854" s="52">
        <v>0.29609000682830811</v>
      </c>
      <c r="Q2854">
        <v>1888</v>
      </c>
      <c r="R2854" s="52">
        <v>0.17709000408649439</v>
      </c>
    </row>
    <row r="2855" spans="1:19">
      <c r="A2855" t="s">
        <v>28</v>
      </c>
      <c r="B2855" t="s">
        <v>412</v>
      </c>
      <c r="C2855" t="s">
        <v>440</v>
      </c>
      <c r="D2855" t="s">
        <v>330</v>
      </c>
      <c r="E2855" t="s">
        <v>131</v>
      </c>
      <c r="F2855" t="s">
        <v>132</v>
      </c>
      <c r="G2855">
        <v>3</v>
      </c>
      <c r="H2855" t="s">
        <v>336</v>
      </c>
      <c r="I2855" t="s">
        <v>737</v>
      </c>
      <c r="J2855" t="s">
        <v>16</v>
      </c>
      <c r="K2855">
        <v>16</v>
      </c>
      <c r="L2855" s="52">
        <v>0.1951200067996979</v>
      </c>
      <c r="N2855">
        <v>60</v>
      </c>
      <c r="O2855" s="52">
        <v>0.16760000586509699</v>
      </c>
      <c r="Q2855">
        <v>2164</v>
      </c>
      <c r="R2855" s="52">
        <v>0.2029799968004227</v>
      </c>
    </row>
    <row r="2856" spans="1:19">
      <c r="A2856" t="s">
        <v>28</v>
      </c>
      <c r="B2856" t="s">
        <v>412</v>
      </c>
      <c r="C2856" t="s">
        <v>440</v>
      </c>
      <c r="D2856" t="s">
        <v>330</v>
      </c>
      <c r="E2856" t="s">
        <v>131</v>
      </c>
      <c r="F2856" t="s">
        <v>132</v>
      </c>
      <c r="G2856">
        <v>3</v>
      </c>
      <c r="H2856" t="s">
        <v>336</v>
      </c>
      <c r="I2856" t="s">
        <v>737</v>
      </c>
      <c r="J2856" t="s">
        <v>17</v>
      </c>
      <c r="K2856">
        <v>16</v>
      </c>
      <c r="L2856" s="52">
        <v>0.1951200067996979</v>
      </c>
      <c r="N2856">
        <v>67</v>
      </c>
      <c r="O2856" s="52">
        <v>0.18715000152587891</v>
      </c>
      <c r="Q2856">
        <v>2220</v>
      </c>
      <c r="R2856" s="52">
        <v>0.20824000239372251</v>
      </c>
    </row>
    <row r="2857" spans="1:19">
      <c r="A2857" t="s">
        <v>28</v>
      </c>
      <c r="B2857" t="s">
        <v>412</v>
      </c>
      <c r="C2857" t="s">
        <v>440</v>
      </c>
      <c r="D2857" t="s">
        <v>330</v>
      </c>
      <c r="E2857" t="s">
        <v>131</v>
      </c>
      <c r="F2857" t="s">
        <v>132</v>
      </c>
      <c r="G2857">
        <v>3</v>
      </c>
      <c r="H2857" t="s">
        <v>336</v>
      </c>
      <c r="I2857" t="s">
        <v>737</v>
      </c>
      <c r="J2857" t="s">
        <v>18</v>
      </c>
      <c r="K2857">
        <v>14</v>
      </c>
      <c r="L2857" s="52">
        <v>0.17072999477386469</v>
      </c>
      <c r="N2857">
        <v>75</v>
      </c>
      <c r="O2857" s="52">
        <v>0.20949999988079071</v>
      </c>
      <c r="Q2857">
        <v>2174</v>
      </c>
      <c r="R2857" s="52">
        <v>0.20392000675201419</v>
      </c>
    </row>
    <row r="2858" spans="1:19">
      <c r="A2858" t="s">
        <v>28</v>
      </c>
      <c r="B2858" t="s">
        <v>412</v>
      </c>
      <c r="C2858" t="s">
        <v>440</v>
      </c>
      <c r="D2858" t="s">
        <v>330</v>
      </c>
      <c r="E2858" t="s">
        <v>131</v>
      </c>
      <c r="F2858" t="s">
        <v>132</v>
      </c>
      <c r="G2858">
        <v>3</v>
      </c>
      <c r="H2858" t="s">
        <v>336</v>
      </c>
      <c r="I2858" t="s">
        <v>737</v>
      </c>
      <c r="J2858" t="s">
        <v>311</v>
      </c>
      <c r="K2858">
        <v>8</v>
      </c>
      <c r="L2858" s="52">
        <v>9.7560003399848938E-2</v>
      </c>
      <c r="N2858">
        <v>50</v>
      </c>
      <c r="O2858" s="52">
        <v>0.1396600008010864</v>
      </c>
      <c r="Q2858">
        <v>2215</v>
      </c>
      <c r="R2858" s="52">
        <v>0.20777000486850741</v>
      </c>
    </row>
    <row r="2859" spans="1:19">
      <c r="A2859" t="s">
        <v>28</v>
      </c>
      <c r="B2859" t="s">
        <v>412</v>
      </c>
      <c r="C2859" t="s">
        <v>440</v>
      </c>
      <c r="D2859" t="s">
        <v>330</v>
      </c>
      <c r="E2859" t="s">
        <v>131</v>
      </c>
      <c r="F2859" t="s">
        <v>132</v>
      </c>
      <c r="G2859">
        <v>3</v>
      </c>
      <c r="H2859" t="s">
        <v>336</v>
      </c>
      <c r="I2859" t="s">
        <v>312</v>
      </c>
      <c r="J2859" t="s">
        <v>313</v>
      </c>
      <c r="K2859">
        <v>43</v>
      </c>
      <c r="L2859" s="52">
        <v>0.52438998222351074</v>
      </c>
      <c r="M2859" s="52">
        <v>0.52438998222351074</v>
      </c>
      <c r="N2859">
        <v>224</v>
      </c>
      <c r="O2859" s="52">
        <v>0.62569999694824219</v>
      </c>
      <c r="P2859" s="52">
        <v>0.62744998931884766</v>
      </c>
      <c r="Q2859">
        <v>6420</v>
      </c>
      <c r="R2859" s="52">
        <v>0.60219001770019531</v>
      </c>
      <c r="S2859" s="52">
        <v>0.61465001106262207</v>
      </c>
    </row>
    <row r="2860" spans="1:19">
      <c r="A2860" t="s">
        <v>28</v>
      </c>
      <c r="B2860" t="s">
        <v>412</v>
      </c>
      <c r="C2860" t="s">
        <v>440</v>
      </c>
      <c r="D2860" t="s">
        <v>330</v>
      </c>
      <c r="E2860" t="s">
        <v>131</v>
      </c>
      <c r="F2860" t="s">
        <v>132</v>
      </c>
      <c r="G2860">
        <v>3</v>
      </c>
      <c r="H2860" t="s">
        <v>336</v>
      </c>
      <c r="I2860" t="s">
        <v>312</v>
      </c>
      <c r="J2860" t="s">
        <v>314</v>
      </c>
      <c r="K2860">
        <v>9</v>
      </c>
      <c r="L2860" s="52">
        <v>0.1097600013017654</v>
      </c>
      <c r="M2860" s="52">
        <v>0.1097600013017654</v>
      </c>
      <c r="N2860">
        <v>43</v>
      </c>
      <c r="O2860" s="52">
        <v>0.120109997689724</v>
      </c>
      <c r="P2860" s="52">
        <v>0.120449997484684</v>
      </c>
      <c r="Q2860">
        <v>1473</v>
      </c>
      <c r="R2860" s="52">
        <v>0.13817000389099121</v>
      </c>
      <c r="S2860" s="52">
        <v>0.14101999998092651</v>
      </c>
    </row>
    <row r="2861" spans="1:19">
      <c r="A2861" t="s">
        <v>28</v>
      </c>
      <c r="B2861" t="s">
        <v>412</v>
      </c>
      <c r="C2861" t="s">
        <v>440</v>
      </c>
      <c r="D2861" t="s">
        <v>330</v>
      </c>
      <c r="E2861" t="s">
        <v>131</v>
      </c>
      <c r="F2861" t="s">
        <v>132</v>
      </c>
      <c r="G2861">
        <v>3</v>
      </c>
      <c r="H2861" t="s">
        <v>336</v>
      </c>
      <c r="I2861" t="s">
        <v>312</v>
      </c>
      <c r="J2861" t="s">
        <v>315</v>
      </c>
      <c r="K2861">
        <v>12</v>
      </c>
      <c r="L2861" s="52">
        <v>0.14633999764919281</v>
      </c>
      <c r="M2861" s="52">
        <v>0.14633999764919281</v>
      </c>
      <c r="N2861">
        <v>53</v>
      </c>
      <c r="O2861" s="52">
        <v>0.14803999662399289</v>
      </c>
      <c r="P2861" s="52">
        <v>0.14846000075340271</v>
      </c>
      <c r="Q2861">
        <v>1374</v>
      </c>
      <c r="R2861" s="52">
        <v>0.12887999415397641</v>
      </c>
      <c r="S2861" s="52">
        <v>0.13154999911785131</v>
      </c>
    </row>
    <row r="2862" spans="1:19">
      <c r="A2862" t="s">
        <v>28</v>
      </c>
      <c r="B2862" t="s">
        <v>412</v>
      </c>
      <c r="C2862" t="s">
        <v>440</v>
      </c>
      <c r="D2862" t="s">
        <v>330</v>
      </c>
      <c r="E2862" t="s">
        <v>131</v>
      </c>
      <c r="F2862" t="s">
        <v>132</v>
      </c>
      <c r="G2862">
        <v>3</v>
      </c>
      <c r="H2862" t="s">
        <v>336</v>
      </c>
      <c r="I2862" t="s">
        <v>312</v>
      </c>
      <c r="J2862" t="s">
        <v>373</v>
      </c>
      <c r="K2862">
        <v>0</v>
      </c>
      <c r="L2862" s="52">
        <v>0</v>
      </c>
      <c r="N2862">
        <v>1</v>
      </c>
      <c r="O2862" s="52">
        <v>2.79000005684793E-3</v>
      </c>
      <c r="Q2862">
        <v>216</v>
      </c>
      <c r="R2862" s="52">
        <v>2.0260000601410869E-2</v>
      </c>
    </row>
    <row r="2863" spans="1:19">
      <c r="A2863" t="s">
        <v>28</v>
      </c>
      <c r="B2863" t="s">
        <v>412</v>
      </c>
      <c r="C2863" t="s">
        <v>440</v>
      </c>
      <c r="D2863" t="s">
        <v>330</v>
      </c>
      <c r="E2863" t="s">
        <v>131</v>
      </c>
      <c r="F2863" t="s">
        <v>132</v>
      </c>
      <c r="G2863">
        <v>3</v>
      </c>
      <c r="H2863" t="s">
        <v>336</v>
      </c>
      <c r="I2863" t="s">
        <v>312</v>
      </c>
      <c r="J2863" t="s">
        <v>316</v>
      </c>
      <c r="K2863">
        <v>18</v>
      </c>
      <c r="L2863" s="52">
        <v>0.21951000392436981</v>
      </c>
      <c r="M2863" s="52">
        <v>0.21951000392436981</v>
      </c>
      <c r="N2863">
        <v>37</v>
      </c>
      <c r="O2863" s="52">
        <v>0.1033499985933304</v>
      </c>
      <c r="P2863" s="52">
        <v>0.10363999754190439</v>
      </c>
      <c r="Q2863">
        <v>1178</v>
      </c>
      <c r="R2863" s="52">
        <v>0.1105000004172325</v>
      </c>
      <c r="S2863" s="52">
        <v>0.1127799972891808</v>
      </c>
    </row>
    <row r="2864" spans="1:19">
      <c r="A2864" t="s">
        <v>28</v>
      </c>
      <c r="B2864" t="s">
        <v>412</v>
      </c>
      <c r="C2864" t="s">
        <v>440</v>
      </c>
      <c r="D2864" t="s">
        <v>330</v>
      </c>
      <c r="E2864" t="s">
        <v>133</v>
      </c>
      <c r="F2864" t="s">
        <v>134</v>
      </c>
      <c r="G2864">
        <v>11</v>
      </c>
      <c r="H2864" t="s">
        <v>337</v>
      </c>
      <c r="I2864" t="s">
        <v>326</v>
      </c>
      <c r="J2864" t="s">
        <v>289</v>
      </c>
      <c r="K2864">
        <v>0</v>
      </c>
      <c r="L2864" s="52">
        <v>0</v>
      </c>
      <c r="N2864">
        <v>2</v>
      </c>
      <c r="O2864" s="52">
        <v>3.0799999367445712E-3</v>
      </c>
      <c r="Q2864">
        <v>78</v>
      </c>
      <c r="R2864" s="52">
        <v>7.3199998587369919E-3</v>
      </c>
    </row>
    <row r="2865" spans="1:19">
      <c r="A2865" t="s">
        <v>28</v>
      </c>
      <c r="B2865" t="s">
        <v>412</v>
      </c>
      <c r="C2865" t="s">
        <v>440</v>
      </c>
      <c r="D2865" t="s">
        <v>330</v>
      </c>
      <c r="E2865" t="s">
        <v>133</v>
      </c>
      <c r="F2865" t="s">
        <v>134</v>
      </c>
      <c r="G2865">
        <v>11</v>
      </c>
      <c r="H2865" t="s">
        <v>337</v>
      </c>
      <c r="I2865" t="s">
        <v>326</v>
      </c>
      <c r="J2865" t="s">
        <v>290</v>
      </c>
      <c r="K2865">
        <v>12</v>
      </c>
      <c r="L2865" s="52">
        <v>4.7060001641511917E-2</v>
      </c>
      <c r="N2865">
        <v>40</v>
      </c>
      <c r="O2865" s="52">
        <v>6.1540000140666962E-2</v>
      </c>
      <c r="Q2865">
        <v>542</v>
      </c>
      <c r="R2865" s="52">
        <v>5.0840001553297043E-2</v>
      </c>
    </row>
    <row r="2866" spans="1:19">
      <c r="A2866" t="s">
        <v>28</v>
      </c>
      <c r="B2866" t="s">
        <v>412</v>
      </c>
      <c r="C2866" t="s">
        <v>440</v>
      </c>
      <c r="D2866" t="s">
        <v>330</v>
      </c>
      <c r="E2866" t="s">
        <v>133</v>
      </c>
      <c r="F2866" t="s">
        <v>134</v>
      </c>
      <c r="G2866">
        <v>11</v>
      </c>
      <c r="H2866" t="s">
        <v>337</v>
      </c>
      <c r="I2866" t="s">
        <v>326</v>
      </c>
      <c r="J2866" t="s">
        <v>291</v>
      </c>
      <c r="K2866">
        <v>31</v>
      </c>
      <c r="L2866" s="52">
        <v>0.121569998562336</v>
      </c>
      <c r="N2866">
        <v>76</v>
      </c>
      <c r="O2866" s="52">
        <v>0.1169200018048286</v>
      </c>
      <c r="Q2866">
        <v>1332</v>
      </c>
      <c r="R2866" s="52">
        <v>0.124940000474453</v>
      </c>
    </row>
    <row r="2867" spans="1:19">
      <c r="A2867" t="s">
        <v>28</v>
      </c>
      <c r="B2867" t="s">
        <v>412</v>
      </c>
      <c r="C2867" t="s">
        <v>440</v>
      </c>
      <c r="D2867" t="s">
        <v>330</v>
      </c>
      <c r="E2867" t="s">
        <v>133</v>
      </c>
      <c r="F2867" t="s">
        <v>134</v>
      </c>
      <c r="G2867">
        <v>11</v>
      </c>
      <c r="H2867" t="s">
        <v>337</v>
      </c>
      <c r="I2867" t="s">
        <v>326</v>
      </c>
      <c r="J2867" t="s">
        <v>292</v>
      </c>
      <c r="K2867">
        <v>54</v>
      </c>
      <c r="L2867" s="52">
        <v>0.21175999939441681</v>
      </c>
      <c r="N2867">
        <v>121</v>
      </c>
      <c r="O2867" s="52">
        <v>0.18614999949932101</v>
      </c>
      <c r="Q2867">
        <v>2022</v>
      </c>
      <c r="R2867" s="52">
        <v>0.18965999782085419</v>
      </c>
    </row>
    <row r="2868" spans="1:19">
      <c r="A2868" t="s">
        <v>28</v>
      </c>
      <c r="B2868" t="s">
        <v>412</v>
      </c>
      <c r="C2868" t="s">
        <v>440</v>
      </c>
      <c r="D2868" t="s">
        <v>330</v>
      </c>
      <c r="E2868" t="s">
        <v>133</v>
      </c>
      <c r="F2868" t="s">
        <v>134</v>
      </c>
      <c r="G2868">
        <v>11</v>
      </c>
      <c r="H2868" t="s">
        <v>337</v>
      </c>
      <c r="I2868" t="s">
        <v>326</v>
      </c>
      <c r="J2868" t="s">
        <v>293</v>
      </c>
      <c r="K2868">
        <v>28</v>
      </c>
      <c r="L2868" s="52">
        <v>0.1098000034689903</v>
      </c>
      <c r="N2868">
        <v>104</v>
      </c>
      <c r="O2868" s="52">
        <v>0.15999999642372131</v>
      </c>
      <c r="Q2868">
        <v>1958</v>
      </c>
      <c r="R2868" s="52">
        <v>0.18366000056266779</v>
      </c>
    </row>
    <row r="2869" spans="1:19">
      <c r="A2869" t="s">
        <v>28</v>
      </c>
      <c r="B2869" t="s">
        <v>412</v>
      </c>
      <c r="C2869" t="s">
        <v>440</v>
      </c>
      <c r="D2869" t="s">
        <v>330</v>
      </c>
      <c r="E2869" t="s">
        <v>133</v>
      </c>
      <c r="F2869" t="s">
        <v>134</v>
      </c>
      <c r="G2869">
        <v>11</v>
      </c>
      <c r="H2869" t="s">
        <v>337</v>
      </c>
      <c r="I2869" t="s">
        <v>326</v>
      </c>
      <c r="J2869" t="s">
        <v>294</v>
      </c>
      <c r="K2869">
        <v>72</v>
      </c>
      <c r="L2869" s="52">
        <v>0.28235000371932978</v>
      </c>
      <c r="N2869">
        <v>157</v>
      </c>
      <c r="O2869" s="52">
        <v>0.24153999984264371</v>
      </c>
      <c r="Q2869">
        <v>2528</v>
      </c>
      <c r="R2869" s="52">
        <v>0.2371300011873245</v>
      </c>
    </row>
    <row r="2870" spans="1:19">
      <c r="A2870" t="s">
        <v>28</v>
      </c>
      <c r="B2870" t="s">
        <v>412</v>
      </c>
      <c r="C2870" t="s">
        <v>440</v>
      </c>
      <c r="D2870" t="s">
        <v>330</v>
      </c>
      <c r="E2870" t="s">
        <v>133</v>
      </c>
      <c r="F2870" t="s">
        <v>134</v>
      </c>
      <c r="G2870">
        <v>11</v>
      </c>
      <c r="H2870" t="s">
        <v>337</v>
      </c>
      <c r="I2870" t="s">
        <v>326</v>
      </c>
      <c r="J2870" t="s">
        <v>295</v>
      </c>
      <c r="K2870">
        <v>58</v>
      </c>
      <c r="L2870" s="52">
        <v>0.2274499982595444</v>
      </c>
      <c r="N2870">
        <v>150</v>
      </c>
      <c r="O2870" s="52">
        <v>0.23077000677585599</v>
      </c>
      <c r="Q2870">
        <v>2201</v>
      </c>
      <c r="R2870" s="52">
        <v>0.20645000040531161</v>
      </c>
    </row>
    <row r="2871" spans="1:19">
      <c r="A2871" t="s">
        <v>28</v>
      </c>
      <c r="B2871" t="s">
        <v>412</v>
      </c>
      <c r="C2871" t="s">
        <v>440</v>
      </c>
      <c r="D2871" t="s">
        <v>330</v>
      </c>
      <c r="E2871" t="s">
        <v>133</v>
      </c>
      <c r="F2871" t="s">
        <v>134</v>
      </c>
      <c r="G2871">
        <v>11</v>
      </c>
      <c r="H2871" t="s">
        <v>337</v>
      </c>
      <c r="I2871" t="s">
        <v>359</v>
      </c>
      <c r="J2871" t="s">
        <v>14</v>
      </c>
      <c r="K2871">
        <v>174</v>
      </c>
      <c r="L2871" s="52">
        <v>0.68234997987747192</v>
      </c>
      <c r="M2871" s="52">
        <v>0.7016100287437439</v>
      </c>
      <c r="N2871">
        <v>462</v>
      </c>
      <c r="O2871" s="52">
        <v>0.71077001094818115</v>
      </c>
      <c r="P2871" s="52">
        <v>0.72641998529434204</v>
      </c>
      <c r="Q2871">
        <v>7648</v>
      </c>
      <c r="R2871" s="52">
        <v>0.71737998723983765</v>
      </c>
      <c r="S2871" s="52">
        <v>0.73221999406814575</v>
      </c>
    </row>
    <row r="2872" spans="1:19">
      <c r="A2872" t="s">
        <v>28</v>
      </c>
      <c r="B2872" t="s">
        <v>412</v>
      </c>
      <c r="C2872" t="s">
        <v>440</v>
      </c>
      <c r="D2872" t="s">
        <v>330</v>
      </c>
      <c r="E2872" t="s">
        <v>133</v>
      </c>
      <c r="F2872" t="s">
        <v>134</v>
      </c>
      <c r="G2872">
        <v>11</v>
      </c>
      <c r="H2872" t="s">
        <v>337</v>
      </c>
      <c r="I2872" t="s">
        <v>359</v>
      </c>
      <c r="J2872" t="s">
        <v>15</v>
      </c>
      <c r="K2872">
        <v>46</v>
      </c>
      <c r="L2872" s="52">
        <v>0.18039000034332281</v>
      </c>
      <c r="M2872" s="52">
        <v>0.18547999858856201</v>
      </c>
      <c r="N2872">
        <v>100</v>
      </c>
      <c r="O2872" s="52">
        <v>0.1538500040769577</v>
      </c>
      <c r="P2872" s="52">
        <v>0.15723000466823581</v>
      </c>
      <c r="Q2872">
        <v>1582</v>
      </c>
      <c r="R2872" s="52">
        <v>0.14838999509811401</v>
      </c>
      <c r="S2872" s="52">
        <v>0.1514600068330765</v>
      </c>
    </row>
    <row r="2873" spans="1:19">
      <c r="A2873" t="s">
        <v>28</v>
      </c>
      <c r="B2873" t="s">
        <v>412</v>
      </c>
      <c r="C2873" t="s">
        <v>440</v>
      </c>
      <c r="D2873" t="s">
        <v>330</v>
      </c>
      <c r="E2873" t="s">
        <v>133</v>
      </c>
      <c r="F2873" t="s">
        <v>134</v>
      </c>
      <c r="G2873">
        <v>11</v>
      </c>
      <c r="H2873" t="s">
        <v>337</v>
      </c>
      <c r="I2873" t="s">
        <v>359</v>
      </c>
      <c r="J2873" t="s">
        <v>317</v>
      </c>
      <c r="K2873">
        <v>28</v>
      </c>
      <c r="L2873" s="52">
        <v>0.1098000034689903</v>
      </c>
      <c r="M2873" s="52">
        <v>0.1128999963402748</v>
      </c>
      <c r="N2873">
        <v>74</v>
      </c>
      <c r="O2873" s="52">
        <v>0.11384999752044681</v>
      </c>
      <c r="P2873" s="52">
        <v>0.1163500025868416</v>
      </c>
      <c r="Q2873">
        <v>1215</v>
      </c>
      <c r="R2873" s="52">
        <v>0.1139699965715408</v>
      </c>
      <c r="S2873" s="52">
        <v>0.1163199990987778</v>
      </c>
    </row>
    <row r="2874" spans="1:19">
      <c r="A2874" t="s">
        <v>28</v>
      </c>
      <c r="B2874" t="s">
        <v>412</v>
      </c>
      <c r="C2874" t="s">
        <v>440</v>
      </c>
      <c r="D2874" t="s">
        <v>330</v>
      </c>
      <c r="E2874" t="s">
        <v>133</v>
      </c>
      <c r="F2874" t="s">
        <v>134</v>
      </c>
      <c r="G2874">
        <v>11</v>
      </c>
      <c r="H2874" t="s">
        <v>337</v>
      </c>
      <c r="I2874" t="s">
        <v>359</v>
      </c>
      <c r="J2874" t="s">
        <v>270</v>
      </c>
      <c r="K2874">
        <v>7</v>
      </c>
      <c r="L2874" s="52">
        <v>2.7450000867247581E-2</v>
      </c>
      <c r="N2874">
        <v>14</v>
      </c>
      <c r="O2874" s="52">
        <v>2.1539999172091481E-2</v>
      </c>
      <c r="Q2874">
        <v>216</v>
      </c>
      <c r="R2874" s="52">
        <v>2.0260000601410869E-2</v>
      </c>
    </row>
    <row r="2875" spans="1:19">
      <c r="A2875" t="s">
        <v>28</v>
      </c>
      <c r="B2875" t="s">
        <v>412</v>
      </c>
      <c r="C2875" t="s">
        <v>440</v>
      </c>
      <c r="D2875" t="s">
        <v>330</v>
      </c>
      <c r="E2875" t="s">
        <v>133</v>
      </c>
      <c r="F2875" t="s">
        <v>134</v>
      </c>
      <c r="G2875">
        <v>11</v>
      </c>
      <c r="H2875" t="s">
        <v>337</v>
      </c>
      <c r="I2875" t="s">
        <v>325</v>
      </c>
      <c r="J2875" t="s">
        <v>302</v>
      </c>
      <c r="K2875">
        <v>71</v>
      </c>
      <c r="L2875" s="52">
        <v>0.27843001484870911</v>
      </c>
      <c r="N2875">
        <v>203</v>
      </c>
      <c r="O2875" s="52">
        <v>0.31231001019477839</v>
      </c>
      <c r="Q2875">
        <v>3494</v>
      </c>
      <c r="R2875" s="52">
        <v>0.32774001359939581</v>
      </c>
    </row>
    <row r="2876" spans="1:19">
      <c r="A2876" t="s">
        <v>28</v>
      </c>
      <c r="B2876" t="s">
        <v>412</v>
      </c>
      <c r="C2876" t="s">
        <v>440</v>
      </c>
      <c r="D2876" t="s">
        <v>330</v>
      </c>
      <c r="E2876" t="s">
        <v>133</v>
      </c>
      <c r="F2876" t="s">
        <v>134</v>
      </c>
      <c r="G2876">
        <v>11</v>
      </c>
      <c r="H2876" t="s">
        <v>337</v>
      </c>
      <c r="I2876" t="s">
        <v>325</v>
      </c>
      <c r="J2876" t="s">
        <v>303</v>
      </c>
      <c r="K2876">
        <v>93</v>
      </c>
      <c r="L2876" s="52">
        <v>0.3647100031375885</v>
      </c>
      <c r="N2876">
        <v>224</v>
      </c>
      <c r="O2876" s="52">
        <v>0.3446199893951416</v>
      </c>
      <c r="Q2876">
        <v>3387</v>
      </c>
      <c r="R2876" s="52">
        <v>0.31769999861717219</v>
      </c>
    </row>
    <row r="2877" spans="1:19">
      <c r="A2877" t="s">
        <v>28</v>
      </c>
      <c r="B2877" t="s">
        <v>412</v>
      </c>
      <c r="C2877" t="s">
        <v>440</v>
      </c>
      <c r="D2877" t="s">
        <v>330</v>
      </c>
      <c r="E2877" t="s">
        <v>133</v>
      </c>
      <c r="F2877" t="s">
        <v>134</v>
      </c>
      <c r="G2877">
        <v>11</v>
      </c>
      <c r="H2877" t="s">
        <v>337</v>
      </c>
      <c r="I2877" t="s">
        <v>325</v>
      </c>
      <c r="J2877" t="s">
        <v>304</v>
      </c>
      <c r="K2877">
        <v>91</v>
      </c>
      <c r="L2877" s="52">
        <v>0.35686001181602478</v>
      </c>
      <c r="N2877">
        <v>223</v>
      </c>
      <c r="O2877" s="52">
        <v>0.34308001399040222</v>
      </c>
      <c r="Q2877">
        <v>3780</v>
      </c>
      <c r="R2877" s="52">
        <v>0.35455998778343201</v>
      </c>
    </row>
    <row r="2878" spans="1:19">
      <c r="A2878" t="s">
        <v>28</v>
      </c>
      <c r="B2878" t="s">
        <v>412</v>
      </c>
      <c r="C2878" t="s">
        <v>440</v>
      </c>
      <c r="D2878" t="s">
        <v>330</v>
      </c>
      <c r="E2878" t="s">
        <v>133</v>
      </c>
      <c r="F2878" t="s">
        <v>134</v>
      </c>
      <c r="G2878">
        <v>11</v>
      </c>
      <c r="H2878" t="s">
        <v>337</v>
      </c>
      <c r="I2878" t="s">
        <v>349</v>
      </c>
      <c r="J2878" t="s">
        <v>350</v>
      </c>
      <c r="K2878">
        <v>19</v>
      </c>
      <c r="L2878" s="52">
        <v>7.4510000646114349E-2</v>
      </c>
      <c r="M2878" s="52">
        <v>7.7239997684955597E-2</v>
      </c>
      <c r="N2878">
        <v>46</v>
      </c>
      <c r="O2878" s="52">
        <v>7.0770002901554108E-2</v>
      </c>
      <c r="P2878" s="52">
        <v>7.5910001993179321E-2</v>
      </c>
      <c r="Q2878">
        <v>745</v>
      </c>
      <c r="R2878" s="52">
        <v>6.9880001246929169E-2</v>
      </c>
      <c r="S2878" s="52">
        <v>8.060000091791153E-2</v>
      </c>
    </row>
    <row r="2879" spans="1:19">
      <c r="A2879" t="s">
        <v>28</v>
      </c>
      <c r="B2879" t="s">
        <v>412</v>
      </c>
      <c r="C2879" t="s">
        <v>440</v>
      </c>
      <c r="D2879" t="s">
        <v>330</v>
      </c>
      <c r="E2879" t="s">
        <v>133</v>
      </c>
      <c r="F2879" t="s">
        <v>134</v>
      </c>
      <c r="G2879">
        <v>11</v>
      </c>
      <c r="H2879" t="s">
        <v>337</v>
      </c>
      <c r="I2879" t="s">
        <v>349</v>
      </c>
      <c r="J2879" t="s">
        <v>351</v>
      </c>
      <c r="K2879">
        <v>173</v>
      </c>
      <c r="L2879" s="52">
        <v>0.67843002080917358</v>
      </c>
      <c r="M2879" s="52">
        <v>0.70324999094009399</v>
      </c>
      <c r="N2879">
        <v>405</v>
      </c>
      <c r="O2879" s="52">
        <v>0.62308001518249512</v>
      </c>
      <c r="P2879" s="52">
        <v>0.66832000017166138</v>
      </c>
      <c r="Q2879">
        <v>5882</v>
      </c>
      <c r="R2879" s="52">
        <v>0.55172997713088989</v>
      </c>
      <c r="S2879" s="52">
        <v>0.63637000322341919</v>
      </c>
    </row>
    <row r="2880" spans="1:19">
      <c r="A2880" t="s">
        <v>28</v>
      </c>
      <c r="B2880" t="s">
        <v>412</v>
      </c>
      <c r="C2880" t="s">
        <v>440</v>
      </c>
      <c r="D2880" t="s">
        <v>330</v>
      </c>
      <c r="E2880" t="s">
        <v>133</v>
      </c>
      <c r="F2880" t="s">
        <v>134</v>
      </c>
      <c r="G2880">
        <v>11</v>
      </c>
      <c r="H2880" t="s">
        <v>337</v>
      </c>
      <c r="I2880" t="s">
        <v>349</v>
      </c>
      <c r="J2880" t="s">
        <v>352</v>
      </c>
      <c r="K2880">
        <v>2</v>
      </c>
      <c r="L2880" s="52">
        <v>7.8400000929832458E-3</v>
      </c>
      <c r="M2880" s="52">
        <v>8.1299999728798866E-3</v>
      </c>
      <c r="N2880">
        <v>2</v>
      </c>
      <c r="O2880" s="52">
        <v>3.0799999367445712E-3</v>
      </c>
      <c r="P2880" s="52">
        <v>3.299999982118607E-3</v>
      </c>
      <c r="Q2880">
        <v>19</v>
      </c>
      <c r="R2880" s="52">
        <v>1.780000049620867E-3</v>
      </c>
      <c r="S2880" s="52">
        <v>2.0600000862032179E-3</v>
      </c>
    </row>
    <row r="2881" spans="1:19">
      <c r="A2881" t="s">
        <v>28</v>
      </c>
      <c r="B2881" t="s">
        <v>412</v>
      </c>
      <c r="C2881" t="s">
        <v>440</v>
      </c>
      <c r="D2881" t="s">
        <v>330</v>
      </c>
      <c r="E2881" t="s">
        <v>133</v>
      </c>
      <c r="F2881" t="s">
        <v>134</v>
      </c>
      <c r="G2881">
        <v>11</v>
      </c>
      <c r="H2881" t="s">
        <v>337</v>
      </c>
      <c r="I2881" t="s">
        <v>349</v>
      </c>
      <c r="J2881" t="s">
        <v>353</v>
      </c>
      <c r="K2881">
        <v>52</v>
      </c>
      <c r="L2881" s="52">
        <v>0.20392000675201419</v>
      </c>
      <c r="M2881" s="52">
        <v>0.2113800048828125</v>
      </c>
      <c r="N2881">
        <v>153</v>
      </c>
      <c r="O2881" s="52">
        <v>0.23537999391555789</v>
      </c>
      <c r="P2881" s="52">
        <v>0.25248000025749212</v>
      </c>
      <c r="Q2881">
        <v>2597</v>
      </c>
      <c r="R2881" s="52">
        <v>0.24359999597072601</v>
      </c>
      <c r="S2881" s="52">
        <v>0.2809700071811676</v>
      </c>
    </row>
    <row r="2882" spans="1:19">
      <c r="A2882" t="s">
        <v>28</v>
      </c>
      <c r="B2882" t="s">
        <v>412</v>
      </c>
      <c r="C2882" t="s">
        <v>440</v>
      </c>
      <c r="D2882" t="s">
        <v>330</v>
      </c>
      <c r="E2882" t="s">
        <v>133</v>
      </c>
      <c r="F2882" t="s">
        <v>134</v>
      </c>
      <c r="G2882">
        <v>11</v>
      </c>
      <c r="H2882" t="s">
        <v>337</v>
      </c>
      <c r="I2882" t="s">
        <v>349</v>
      </c>
      <c r="J2882" t="s">
        <v>355</v>
      </c>
      <c r="K2882">
        <v>9</v>
      </c>
      <c r="L2882" s="52">
        <v>3.5289999097585678E-2</v>
      </c>
      <c r="N2882">
        <v>44</v>
      </c>
      <c r="O2882" s="52">
        <v>6.7689999938011169E-2</v>
      </c>
      <c r="Q2882">
        <v>1418</v>
      </c>
      <c r="R2882" s="52">
        <v>0.13300999999046331</v>
      </c>
    </row>
    <row r="2883" spans="1:19">
      <c r="A2883" t="s">
        <v>28</v>
      </c>
      <c r="B2883" t="s">
        <v>412</v>
      </c>
      <c r="C2883" t="s">
        <v>440</v>
      </c>
      <c r="D2883" t="s">
        <v>330</v>
      </c>
      <c r="E2883" t="s">
        <v>133</v>
      </c>
      <c r="F2883" t="s">
        <v>134</v>
      </c>
      <c r="G2883">
        <v>11</v>
      </c>
      <c r="H2883" t="s">
        <v>337</v>
      </c>
      <c r="I2883" t="s">
        <v>734</v>
      </c>
      <c r="J2883" t="s">
        <v>299</v>
      </c>
      <c r="K2883">
        <v>2</v>
      </c>
      <c r="L2883" s="52">
        <v>7.8400000929832458E-3</v>
      </c>
      <c r="M2883" s="52">
        <v>8.229999803006649E-3</v>
      </c>
      <c r="N2883">
        <v>28</v>
      </c>
      <c r="O2883" s="52">
        <v>4.3079998344182968E-2</v>
      </c>
      <c r="P2883" s="52">
        <v>4.552999883890152E-2</v>
      </c>
      <c r="Q2883">
        <v>463</v>
      </c>
      <c r="R2883" s="52">
        <v>4.343000054359436E-2</v>
      </c>
      <c r="S2883" s="52">
        <v>4.6239998191595078E-2</v>
      </c>
    </row>
    <row r="2884" spans="1:19">
      <c r="A2884" t="s">
        <v>28</v>
      </c>
      <c r="B2884" t="s">
        <v>412</v>
      </c>
      <c r="C2884" t="s">
        <v>440</v>
      </c>
      <c r="D2884" t="s">
        <v>330</v>
      </c>
      <c r="E2884" t="s">
        <v>133</v>
      </c>
      <c r="F2884" t="s">
        <v>134</v>
      </c>
      <c r="G2884">
        <v>11</v>
      </c>
      <c r="H2884" t="s">
        <v>337</v>
      </c>
      <c r="I2884" t="s">
        <v>734</v>
      </c>
      <c r="J2884" t="s">
        <v>300</v>
      </c>
      <c r="K2884">
        <v>6</v>
      </c>
      <c r="L2884" s="52">
        <v>2.3530000820755959E-2</v>
      </c>
      <c r="M2884" s="52">
        <v>2.4690000340342522E-2</v>
      </c>
      <c r="N2884">
        <v>19</v>
      </c>
      <c r="O2884" s="52">
        <v>2.9230000451207161E-2</v>
      </c>
      <c r="P2884" s="52">
        <v>3.0889999121427539E-2</v>
      </c>
      <c r="Q2884">
        <v>331</v>
      </c>
      <c r="R2884" s="52">
        <v>3.1050000339746479E-2</v>
      </c>
      <c r="S2884" s="52">
        <v>3.3059999346733093E-2</v>
      </c>
    </row>
    <row r="2885" spans="1:19">
      <c r="A2885" t="s">
        <v>28</v>
      </c>
      <c r="B2885" t="s">
        <v>412</v>
      </c>
      <c r="C2885" t="s">
        <v>440</v>
      </c>
      <c r="D2885" t="s">
        <v>330</v>
      </c>
      <c r="E2885" t="s">
        <v>133</v>
      </c>
      <c r="F2885" t="s">
        <v>134</v>
      </c>
      <c r="G2885">
        <v>11</v>
      </c>
      <c r="H2885" t="s">
        <v>337</v>
      </c>
      <c r="I2885" t="s">
        <v>734</v>
      </c>
      <c r="J2885" t="s">
        <v>269</v>
      </c>
      <c r="K2885">
        <v>2</v>
      </c>
      <c r="L2885" s="52">
        <v>7.8400000929832458E-3</v>
      </c>
      <c r="M2885" s="52">
        <v>8.229999803006649E-3</v>
      </c>
      <c r="N2885">
        <v>6</v>
      </c>
      <c r="O2885" s="52">
        <v>9.2299999669194221E-3</v>
      </c>
      <c r="P2885" s="52">
        <v>9.7599998116493225E-3</v>
      </c>
      <c r="Q2885">
        <v>91</v>
      </c>
      <c r="R2885" s="52">
        <v>8.5399998351931572E-3</v>
      </c>
      <c r="S2885" s="52">
        <v>9.089999832212925E-3</v>
      </c>
    </row>
    <row r="2886" spans="1:19">
      <c r="A2886" t="s">
        <v>28</v>
      </c>
      <c r="B2886" t="s">
        <v>412</v>
      </c>
      <c r="C2886" t="s">
        <v>440</v>
      </c>
      <c r="D2886" t="s">
        <v>330</v>
      </c>
      <c r="E2886" t="s">
        <v>133</v>
      </c>
      <c r="F2886" t="s">
        <v>134</v>
      </c>
      <c r="G2886">
        <v>11</v>
      </c>
      <c r="H2886" t="s">
        <v>337</v>
      </c>
      <c r="I2886" t="s">
        <v>734</v>
      </c>
      <c r="J2886" t="s">
        <v>301</v>
      </c>
      <c r="K2886">
        <v>2</v>
      </c>
      <c r="L2886" s="52">
        <v>7.8400000929832458E-3</v>
      </c>
      <c r="M2886" s="52">
        <v>8.229999803006649E-3</v>
      </c>
      <c r="N2886">
        <v>10</v>
      </c>
      <c r="O2886" s="52">
        <v>1.537999976426363E-2</v>
      </c>
      <c r="P2886" s="52">
        <v>1.625999994575977E-2</v>
      </c>
      <c r="Q2886">
        <v>215</v>
      </c>
      <c r="R2886" s="52">
        <v>2.0169999450445179E-2</v>
      </c>
      <c r="S2886" s="52">
        <v>2.1469999104738239E-2</v>
      </c>
    </row>
    <row r="2887" spans="1:19">
      <c r="A2887" t="s">
        <v>28</v>
      </c>
      <c r="B2887" t="s">
        <v>412</v>
      </c>
      <c r="C2887" t="s">
        <v>440</v>
      </c>
      <c r="D2887" t="s">
        <v>330</v>
      </c>
      <c r="E2887" t="s">
        <v>133</v>
      </c>
      <c r="F2887" t="s">
        <v>134</v>
      </c>
      <c r="G2887">
        <v>11</v>
      </c>
      <c r="H2887" t="s">
        <v>337</v>
      </c>
      <c r="I2887" t="s">
        <v>734</v>
      </c>
      <c r="J2887" t="s">
        <v>270</v>
      </c>
      <c r="K2887">
        <v>12</v>
      </c>
      <c r="L2887" s="52">
        <v>4.7060001641511917E-2</v>
      </c>
      <c r="N2887">
        <v>35</v>
      </c>
      <c r="O2887" s="52">
        <v>5.3849998861551278E-2</v>
      </c>
      <c r="Q2887">
        <v>648</v>
      </c>
      <c r="R2887" s="52">
        <v>6.0779999941587448E-2</v>
      </c>
    </row>
    <row r="2888" spans="1:19">
      <c r="A2888" t="s">
        <v>28</v>
      </c>
      <c r="B2888" t="s">
        <v>412</v>
      </c>
      <c r="C2888" t="s">
        <v>440</v>
      </c>
      <c r="D2888" t="s">
        <v>330</v>
      </c>
      <c r="E2888" t="s">
        <v>133</v>
      </c>
      <c r="F2888" t="s">
        <v>134</v>
      </c>
      <c r="G2888">
        <v>11</v>
      </c>
      <c r="H2888" t="s">
        <v>337</v>
      </c>
      <c r="I2888" t="s">
        <v>734</v>
      </c>
      <c r="J2888" t="s">
        <v>268</v>
      </c>
      <c r="K2888">
        <v>231</v>
      </c>
      <c r="L2888" s="52">
        <v>0.90587997436523438</v>
      </c>
      <c r="M2888" s="52">
        <v>0.95061999559402466</v>
      </c>
      <c r="N2888">
        <v>552</v>
      </c>
      <c r="O2888" s="52">
        <v>0.84922999143600464</v>
      </c>
      <c r="P2888" s="52">
        <v>0.8975600004196167</v>
      </c>
      <c r="Q2888">
        <v>8913</v>
      </c>
      <c r="R2888" s="52">
        <v>0.83604001998901367</v>
      </c>
      <c r="S2888" s="52">
        <v>0.89013999700546265</v>
      </c>
    </row>
    <row r="2889" spans="1:19">
      <c r="A2889" t="s">
        <v>28</v>
      </c>
      <c r="B2889" t="s">
        <v>412</v>
      </c>
      <c r="C2889" t="s">
        <v>440</v>
      </c>
      <c r="D2889" t="s">
        <v>330</v>
      </c>
      <c r="E2889" t="s">
        <v>133</v>
      </c>
      <c r="F2889" t="s">
        <v>134</v>
      </c>
      <c r="G2889">
        <v>11</v>
      </c>
      <c r="H2889" t="s">
        <v>337</v>
      </c>
      <c r="I2889" t="s">
        <v>735</v>
      </c>
      <c r="J2889" t="s">
        <v>270</v>
      </c>
      <c r="K2889">
        <v>255</v>
      </c>
      <c r="L2889" s="52">
        <v>1</v>
      </c>
      <c r="N2889">
        <v>650</v>
      </c>
      <c r="O2889" s="52">
        <v>1</v>
      </c>
      <c r="Q2889">
        <v>10661</v>
      </c>
      <c r="R2889" s="52">
        <v>1</v>
      </c>
    </row>
    <row r="2890" spans="1:19">
      <c r="A2890" t="s">
        <v>28</v>
      </c>
      <c r="B2890" t="s">
        <v>412</v>
      </c>
      <c r="C2890" t="s">
        <v>440</v>
      </c>
      <c r="D2890" t="s">
        <v>330</v>
      </c>
      <c r="E2890" t="s">
        <v>133</v>
      </c>
      <c r="F2890" t="s">
        <v>134</v>
      </c>
      <c r="G2890">
        <v>11</v>
      </c>
      <c r="H2890" t="s">
        <v>337</v>
      </c>
      <c r="I2890" t="s">
        <v>319</v>
      </c>
      <c r="J2890" t="s">
        <v>324</v>
      </c>
      <c r="K2890">
        <v>9</v>
      </c>
      <c r="L2890" s="52">
        <v>3.5289999097585678E-2</v>
      </c>
      <c r="N2890">
        <v>44</v>
      </c>
      <c r="O2890" s="52">
        <v>6.7689999938011169E-2</v>
      </c>
      <c r="Q2890">
        <v>1418</v>
      </c>
      <c r="R2890" s="52">
        <v>0.13300999999046331</v>
      </c>
    </row>
    <row r="2891" spans="1:19">
      <c r="A2891" t="s">
        <v>28</v>
      </c>
      <c r="B2891" t="s">
        <v>412</v>
      </c>
      <c r="C2891" t="s">
        <v>440</v>
      </c>
      <c r="D2891" t="s">
        <v>330</v>
      </c>
      <c r="E2891" t="s">
        <v>133</v>
      </c>
      <c r="F2891" t="s">
        <v>134</v>
      </c>
      <c r="G2891">
        <v>11</v>
      </c>
      <c r="H2891" t="s">
        <v>337</v>
      </c>
      <c r="I2891" t="s">
        <v>319</v>
      </c>
      <c r="J2891" t="s">
        <v>320</v>
      </c>
      <c r="K2891">
        <v>2</v>
      </c>
      <c r="L2891" s="52">
        <v>7.8400000929832458E-3</v>
      </c>
      <c r="M2891" s="52">
        <v>8.1299999728798866E-3</v>
      </c>
      <c r="N2891">
        <v>2</v>
      </c>
      <c r="O2891" s="52">
        <v>3.0799999367445712E-3</v>
      </c>
      <c r="P2891" s="52">
        <v>3.299999982118607E-3</v>
      </c>
      <c r="Q2891">
        <v>19</v>
      </c>
      <c r="R2891" s="52">
        <v>1.780000049620867E-3</v>
      </c>
      <c r="S2891" s="52">
        <v>2.0600000862032179E-3</v>
      </c>
    </row>
    <row r="2892" spans="1:19">
      <c r="A2892" t="s">
        <v>28</v>
      </c>
      <c r="B2892" t="s">
        <v>412</v>
      </c>
      <c r="C2892" t="s">
        <v>440</v>
      </c>
      <c r="D2892" t="s">
        <v>330</v>
      </c>
      <c r="E2892" t="s">
        <v>133</v>
      </c>
      <c r="F2892" t="s">
        <v>134</v>
      </c>
      <c r="G2892">
        <v>11</v>
      </c>
      <c r="H2892" t="s">
        <v>337</v>
      </c>
      <c r="I2892" t="s">
        <v>319</v>
      </c>
      <c r="J2892" t="s">
        <v>321</v>
      </c>
      <c r="K2892">
        <v>11</v>
      </c>
      <c r="L2892" s="52">
        <v>4.3140001595020287E-2</v>
      </c>
      <c r="M2892" s="52">
        <v>4.4720001518726349E-2</v>
      </c>
      <c r="N2892">
        <v>27</v>
      </c>
      <c r="O2892" s="52">
        <v>4.1540000587701797E-2</v>
      </c>
      <c r="P2892" s="52">
        <v>4.4550001621246338E-2</v>
      </c>
      <c r="Q2892">
        <v>380</v>
      </c>
      <c r="R2892" s="52">
        <v>3.564000129699707E-2</v>
      </c>
      <c r="S2892" s="52">
        <v>4.1110001504421227E-2</v>
      </c>
    </row>
    <row r="2893" spans="1:19">
      <c r="A2893" t="s">
        <v>28</v>
      </c>
      <c r="B2893" t="s">
        <v>412</v>
      </c>
      <c r="C2893" t="s">
        <v>440</v>
      </c>
      <c r="D2893" t="s">
        <v>330</v>
      </c>
      <c r="E2893" t="s">
        <v>133</v>
      </c>
      <c r="F2893" t="s">
        <v>134</v>
      </c>
      <c r="G2893">
        <v>11</v>
      </c>
      <c r="H2893" t="s">
        <v>337</v>
      </c>
      <c r="I2893" t="s">
        <v>319</v>
      </c>
      <c r="J2893" t="s">
        <v>322</v>
      </c>
      <c r="K2893">
        <v>28</v>
      </c>
      <c r="L2893" s="52">
        <v>0.1098000034689903</v>
      </c>
      <c r="M2893" s="52">
        <v>0.1138200014829636</v>
      </c>
      <c r="N2893">
        <v>95</v>
      </c>
      <c r="O2893" s="52">
        <v>0.14614999294281009</v>
      </c>
      <c r="P2893" s="52">
        <v>0.1567700058221817</v>
      </c>
      <c r="Q2893">
        <v>1643</v>
      </c>
      <c r="R2893" s="52">
        <v>0.15410999953746801</v>
      </c>
      <c r="S2893" s="52">
        <v>0.17776000499725339</v>
      </c>
    </row>
    <row r="2894" spans="1:19">
      <c r="A2894" t="s">
        <v>28</v>
      </c>
      <c r="B2894" t="s">
        <v>412</v>
      </c>
      <c r="C2894" t="s">
        <v>440</v>
      </c>
      <c r="D2894" t="s">
        <v>330</v>
      </c>
      <c r="E2894" t="s">
        <v>133</v>
      </c>
      <c r="F2894" t="s">
        <v>134</v>
      </c>
      <c r="G2894">
        <v>11</v>
      </c>
      <c r="H2894" t="s">
        <v>337</v>
      </c>
      <c r="I2894" t="s">
        <v>319</v>
      </c>
      <c r="J2894" t="s">
        <v>323</v>
      </c>
      <c r="K2894">
        <v>32</v>
      </c>
      <c r="L2894" s="52">
        <v>0.12548999488353729</v>
      </c>
      <c r="M2894" s="52">
        <v>0.13007999956607821</v>
      </c>
      <c r="N2894">
        <v>77</v>
      </c>
      <c r="O2894" s="52">
        <v>0.1184599995613098</v>
      </c>
      <c r="P2894" s="52">
        <v>0.1270599961280823</v>
      </c>
      <c r="Q2894">
        <v>1319</v>
      </c>
      <c r="R2894" s="52">
        <v>0.1237199977040291</v>
      </c>
      <c r="S2894" s="52">
        <v>0.14270000159740451</v>
      </c>
    </row>
    <row r="2895" spans="1:19">
      <c r="A2895" t="s">
        <v>28</v>
      </c>
      <c r="B2895" t="s">
        <v>412</v>
      </c>
      <c r="C2895" t="s">
        <v>440</v>
      </c>
      <c r="D2895" t="s">
        <v>330</v>
      </c>
      <c r="E2895" t="s">
        <v>133</v>
      </c>
      <c r="F2895" t="s">
        <v>134</v>
      </c>
      <c r="G2895">
        <v>11</v>
      </c>
      <c r="H2895" t="s">
        <v>337</v>
      </c>
      <c r="I2895" t="s">
        <v>319</v>
      </c>
      <c r="J2895" t="s">
        <v>354</v>
      </c>
      <c r="K2895">
        <v>173</v>
      </c>
      <c r="L2895" s="52">
        <v>0.67843002080917358</v>
      </c>
      <c r="M2895" s="52">
        <v>0.70324999094009399</v>
      </c>
      <c r="N2895">
        <v>405</v>
      </c>
      <c r="O2895" s="52">
        <v>0.62308001518249512</v>
      </c>
      <c r="P2895" s="52">
        <v>0.66832000017166138</v>
      </c>
      <c r="Q2895">
        <v>5882</v>
      </c>
      <c r="R2895" s="52">
        <v>0.55172997713088989</v>
      </c>
      <c r="S2895" s="52">
        <v>0.63637000322341919</v>
      </c>
    </row>
    <row r="2896" spans="1:19">
      <c r="A2896" t="s">
        <v>28</v>
      </c>
      <c r="B2896" t="s">
        <v>412</v>
      </c>
      <c r="C2896" t="s">
        <v>440</v>
      </c>
      <c r="D2896" t="s">
        <v>330</v>
      </c>
      <c r="E2896" t="s">
        <v>133</v>
      </c>
      <c r="F2896" t="s">
        <v>134</v>
      </c>
      <c r="G2896">
        <v>11</v>
      </c>
      <c r="H2896" t="s">
        <v>337</v>
      </c>
      <c r="I2896" t="s">
        <v>360</v>
      </c>
      <c r="J2896" t="s">
        <v>361</v>
      </c>
      <c r="K2896">
        <v>9</v>
      </c>
      <c r="L2896" s="52">
        <v>3.5289999097585678E-2</v>
      </c>
      <c r="N2896">
        <v>44</v>
      </c>
      <c r="O2896" s="52">
        <v>6.7689999938011169E-2</v>
      </c>
      <c r="Q2896">
        <v>1418</v>
      </c>
      <c r="R2896" s="52">
        <v>0.13300999999046331</v>
      </c>
    </row>
    <row r="2897" spans="1:19">
      <c r="A2897" t="s">
        <v>28</v>
      </c>
      <c r="B2897" t="s">
        <v>412</v>
      </c>
      <c r="C2897" t="s">
        <v>440</v>
      </c>
      <c r="D2897" t="s">
        <v>330</v>
      </c>
      <c r="E2897" t="s">
        <v>133</v>
      </c>
      <c r="F2897" t="s">
        <v>134</v>
      </c>
      <c r="G2897">
        <v>11</v>
      </c>
      <c r="H2897" t="s">
        <v>337</v>
      </c>
      <c r="I2897" t="s">
        <v>360</v>
      </c>
      <c r="J2897" t="s">
        <v>362</v>
      </c>
      <c r="K2897">
        <v>72</v>
      </c>
      <c r="L2897" s="52">
        <v>0.28235000371932978</v>
      </c>
      <c r="M2897" s="52">
        <v>0.29267999529838562</v>
      </c>
      <c r="N2897">
        <v>200</v>
      </c>
      <c r="O2897" s="52">
        <v>0.30768999457359308</v>
      </c>
      <c r="P2897" s="52">
        <v>0.33002999424934393</v>
      </c>
      <c r="Q2897">
        <v>3361</v>
      </c>
      <c r="R2897" s="52">
        <v>0.31525999307632452</v>
      </c>
      <c r="S2897" s="52">
        <v>0.36362999677658081</v>
      </c>
    </row>
    <row r="2898" spans="1:19">
      <c r="A2898" t="s">
        <v>28</v>
      </c>
      <c r="B2898" t="s">
        <v>412</v>
      </c>
      <c r="C2898" t="s">
        <v>440</v>
      </c>
      <c r="D2898" t="s">
        <v>330</v>
      </c>
      <c r="E2898" t="s">
        <v>133</v>
      </c>
      <c r="F2898" t="s">
        <v>134</v>
      </c>
      <c r="G2898">
        <v>11</v>
      </c>
      <c r="H2898" t="s">
        <v>337</v>
      </c>
      <c r="I2898" t="s">
        <v>360</v>
      </c>
      <c r="J2898" t="s">
        <v>354</v>
      </c>
      <c r="K2898">
        <v>174</v>
      </c>
      <c r="L2898" s="52">
        <v>0.68234997987747192</v>
      </c>
      <c r="M2898" s="52">
        <v>0.70731997489929199</v>
      </c>
      <c r="N2898">
        <v>406</v>
      </c>
      <c r="O2898" s="52">
        <v>0.62462002038955688</v>
      </c>
      <c r="P2898" s="52">
        <v>0.66996997594833374</v>
      </c>
      <c r="Q2898">
        <v>5882</v>
      </c>
      <c r="R2898" s="52">
        <v>0.55172997713088989</v>
      </c>
      <c r="S2898" s="52">
        <v>0.63637000322341919</v>
      </c>
    </row>
    <row r="2899" spans="1:19">
      <c r="A2899" t="s">
        <v>28</v>
      </c>
      <c r="B2899" t="s">
        <v>412</v>
      </c>
      <c r="C2899" t="s">
        <v>440</v>
      </c>
      <c r="D2899" t="s">
        <v>330</v>
      </c>
      <c r="E2899" t="s">
        <v>133</v>
      </c>
      <c r="F2899" t="s">
        <v>134</v>
      </c>
      <c r="G2899">
        <v>11</v>
      </c>
      <c r="H2899" t="s">
        <v>337</v>
      </c>
      <c r="I2899" t="s">
        <v>736</v>
      </c>
      <c r="J2899" t="s">
        <v>363</v>
      </c>
      <c r="K2899">
        <v>80</v>
      </c>
      <c r="L2899" s="52">
        <v>0.31373000144958502</v>
      </c>
      <c r="N2899">
        <v>216</v>
      </c>
      <c r="O2899" s="52">
        <v>0.33230999112129211</v>
      </c>
      <c r="Q2899">
        <v>4131</v>
      </c>
      <c r="R2899" s="52">
        <v>0.38749000430107122</v>
      </c>
    </row>
    <row r="2900" spans="1:19">
      <c r="A2900" t="s">
        <v>28</v>
      </c>
      <c r="B2900" t="s">
        <v>412</v>
      </c>
      <c r="C2900" t="s">
        <v>440</v>
      </c>
      <c r="D2900" t="s">
        <v>330</v>
      </c>
      <c r="E2900" t="s">
        <v>133</v>
      </c>
      <c r="F2900" t="s">
        <v>134</v>
      </c>
      <c r="G2900">
        <v>11</v>
      </c>
      <c r="H2900" t="s">
        <v>337</v>
      </c>
      <c r="I2900" t="s">
        <v>736</v>
      </c>
      <c r="J2900" t="s">
        <v>364</v>
      </c>
      <c r="K2900">
        <v>115</v>
      </c>
      <c r="L2900" s="52">
        <v>0.45098000764846802</v>
      </c>
      <c r="M2900" s="52">
        <v>0.65714001655578613</v>
      </c>
      <c r="N2900">
        <v>286</v>
      </c>
      <c r="O2900" s="52">
        <v>0.43999999761581421</v>
      </c>
      <c r="P2900" s="52">
        <v>0.65899002552032471</v>
      </c>
      <c r="Q2900">
        <v>4189</v>
      </c>
      <c r="R2900" s="52">
        <v>0.39293000102043152</v>
      </c>
      <c r="S2900" s="52">
        <v>0.64149999618530273</v>
      </c>
    </row>
    <row r="2901" spans="1:19">
      <c r="A2901" t="s">
        <v>28</v>
      </c>
      <c r="B2901" t="s">
        <v>412</v>
      </c>
      <c r="C2901" t="s">
        <v>440</v>
      </c>
      <c r="D2901" t="s">
        <v>330</v>
      </c>
      <c r="E2901" t="s">
        <v>133</v>
      </c>
      <c r="F2901" t="s">
        <v>134</v>
      </c>
      <c r="G2901">
        <v>11</v>
      </c>
      <c r="H2901" t="s">
        <v>337</v>
      </c>
      <c r="I2901" t="s">
        <v>736</v>
      </c>
      <c r="J2901" t="s">
        <v>365</v>
      </c>
      <c r="K2901">
        <v>37</v>
      </c>
      <c r="L2901" s="52">
        <v>0.14509999752044681</v>
      </c>
      <c r="M2901" s="52">
        <v>0.21142999827861789</v>
      </c>
      <c r="N2901">
        <v>84</v>
      </c>
      <c r="O2901" s="52">
        <v>0.12922999262809751</v>
      </c>
      <c r="P2901" s="52">
        <v>0.19355000555515289</v>
      </c>
      <c r="Q2901">
        <v>1316</v>
      </c>
      <c r="R2901" s="52">
        <v>0.1234399974346161</v>
      </c>
      <c r="S2901" s="52">
        <v>0.20152999460697171</v>
      </c>
    </row>
    <row r="2902" spans="1:19">
      <c r="A2902" t="s">
        <v>28</v>
      </c>
      <c r="B2902" t="s">
        <v>412</v>
      </c>
      <c r="C2902" t="s">
        <v>440</v>
      </c>
      <c r="D2902" t="s">
        <v>330</v>
      </c>
      <c r="E2902" t="s">
        <v>133</v>
      </c>
      <c r="F2902" t="s">
        <v>134</v>
      </c>
      <c r="G2902">
        <v>11</v>
      </c>
      <c r="H2902" t="s">
        <v>337</v>
      </c>
      <c r="I2902" t="s">
        <v>736</v>
      </c>
      <c r="J2902" t="s">
        <v>366</v>
      </c>
      <c r="K2902">
        <v>10</v>
      </c>
      <c r="L2902" s="52">
        <v>3.9220001548528671E-2</v>
      </c>
      <c r="M2902" s="52">
        <v>5.714000016450882E-2</v>
      </c>
      <c r="N2902">
        <v>28</v>
      </c>
      <c r="O2902" s="52">
        <v>4.3079998344182968E-2</v>
      </c>
      <c r="P2902" s="52">
        <v>6.4520001411437988E-2</v>
      </c>
      <c r="Q2902">
        <v>566</v>
      </c>
      <c r="R2902" s="52">
        <v>5.3089998662471771E-2</v>
      </c>
      <c r="S2902" s="52">
        <v>8.6680002510547638E-2</v>
      </c>
    </row>
    <row r="2903" spans="1:19">
      <c r="A2903" t="s">
        <v>28</v>
      </c>
      <c r="B2903" t="s">
        <v>412</v>
      </c>
      <c r="C2903" t="s">
        <v>440</v>
      </c>
      <c r="D2903" t="s">
        <v>330</v>
      </c>
      <c r="E2903" t="s">
        <v>133</v>
      </c>
      <c r="F2903" t="s">
        <v>134</v>
      </c>
      <c r="G2903">
        <v>11</v>
      </c>
      <c r="H2903" t="s">
        <v>337</v>
      </c>
      <c r="I2903" t="s">
        <v>736</v>
      </c>
      <c r="J2903" t="s">
        <v>367</v>
      </c>
      <c r="K2903">
        <v>11</v>
      </c>
      <c r="L2903" s="52">
        <v>4.3140001595020287E-2</v>
      </c>
      <c r="M2903" s="52">
        <v>6.2859997153282166E-2</v>
      </c>
      <c r="N2903">
        <v>27</v>
      </c>
      <c r="O2903" s="52">
        <v>4.1540000587701797E-2</v>
      </c>
      <c r="P2903" s="52">
        <v>6.2210001051425927E-2</v>
      </c>
      <c r="Q2903">
        <v>367</v>
      </c>
      <c r="R2903" s="52">
        <v>3.4419998526573181E-2</v>
      </c>
      <c r="S2903" s="52">
        <v>5.6200001388788223E-2</v>
      </c>
    </row>
    <row r="2904" spans="1:19">
      <c r="A2904" t="s">
        <v>28</v>
      </c>
      <c r="B2904" t="s">
        <v>412</v>
      </c>
      <c r="C2904" t="s">
        <v>440</v>
      </c>
      <c r="D2904" t="s">
        <v>330</v>
      </c>
      <c r="E2904" t="s">
        <v>133</v>
      </c>
      <c r="F2904" t="s">
        <v>134</v>
      </c>
      <c r="G2904">
        <v>11</v>
      </c>
      <c r="H2904" t="s">
        <v>337</v>
      </c>
      <c r="I2904" t="s">
        <v>736</v>
      </c>
      <c r="J2904" t="s">
        <v>368</v>
      </c>
      <c r="K2904">
        <v>2</v>
      </c>
      <c r="L2904" s="52">
        <v>7.8400000929832458E-3</v>
      </c>
      <c r="M2904" s="52">
        <v>1.142999995499849E-2</v>
      </c>
      <c r="N2904">
        <v>9</v>
      </c>
      <c r="O2904" s="52">
        <v>1.384999975562096E-2</v>
      </c>
      <c r="P2904" s="52">
        <v>2.0740000531077381E-2</v>
      </c>
      <c r="Q2904">
        <v>92</v>
      </c>
      <c r="R2904" s="52">
        <v>8.6300000548362732E-3</v>
      </c>
      <c r="S2904" s="52">
        <v>1.4089999720454219E-2</v>
      </c>
    </row>
    <row r="2905" spans="1:19">
      <c r="A2905" t="s">
        <v>28</v>
      </c>
      <c r="B2905" t="s">
        <v>412</v>
      </c>
      <c r="C2905" t="s">
        <v>440</v>
      </c>
      <c r="D2905" t="s">
        <v>330</v>
      </c>
      <c r="E2905" t="s">
        <v>133</v>
      </c>
      <c r="F2905" t="s">
        <v>134</v>
      </c>
      <c r="G2905">
        <v>11</v>
      </c>
      <c r="H2905" t="s">
        <v>337</v>
      </c>
      <c r="I2905" t="s">
        <v>307</v>
      </c>
      <c r="J2905" t="s">
        <v>329</v>
      </c>
      <c r="K2905">
        <v>253</v>
      </c>
      <c r="L2905" s="52">
        <v>0.99216002225875854</v>
      </c>
      <c r="N2905">
        <v>645</v>
      </c>
      <c r="O2905" s="52">
        <v>0.99230998754501343</v>
      </c>
      <c r="Q2905">
        <v>10555</v>
      </c>
      <c r="R2905" s="52">
        <v>0.99005997180938721</v>
      </c>
    </row>
    <row r="2906" spans="1:19">
      <c r="A2906" t="s">
        <v>28</v>
      </c>
      <c r="B2906" t="s">
        <v>412</v>
      </c>
      <c r="C2906" t="s">
        <v>440</v>
      </c>
      <c r="D2906" t="s">
        <v>330</v>
      </c>
      <c r="E2906" t="s">
        <v>133</v>
      </c>
      <c r="F2906" t="s">
        <v>134</v>
      </c>
      <c r="G2906">
        <v>11</v>
      </c>
      <c r="H2906" t="s">
        <v>337</v>
      </c>
      <c r="I2906" t="s">
        <v>307</v>
      </c>
      <c r="J2906" t="s">
        <v>309</v>
      </c>
      <c r="K2906">
        <v>2</v>
      </c>
      <c r="L2906" s="52">
        <v>7.8400000929832458E-3</v>
      </c>
      <c r="N2906">
        <v>5</v>
      </c>
      <c r="O2906" s="52">
        <v>7.689999882131815E-3</v>
      </c>
      <c r="Q2906">
        <v>106</v>
      </c>
      <c r="R2906" s="52">
        <v>9.9400002509355545E-3</v>
      </c>
    </row>
    <row r="2907" spans="1:19">
      <c r="A2907" t="s">
        <v>28</v>
      </c>
      <c r="B2907" t="s">
        <v>412</v>
      </c>
      <c r="C2907" t="s">
        <v>440</v>
      </c>
      <c r="D2907" t="s">
        <v>330</v>
      </c>
      <c r="E2907" t="s">
        <v>133</v>
      </c>
      <c r="F2907" t="s">
        <v>134</v>
      </c>
      <c r="G2907">
        <v>11</v>
      </c>
      <c r="H2907" t="s">
        <v>337</v>
      </c>
      <c r="I2907" t="s">
        <v>737</v>
      </c>
      <c r="J2907" t="s">
        <v>310</v>
      </c>
      <c r="K2907">
        <v>26</v>
      </c>
      <c r="L2907" s="52">
        <v>0.10196000337600709</v>
      </c>
      <c r="N2907">
        <v>46</v>
      </c>
      <c r="O2907" s="52">
        <v>7.0770002901554108E-2</v>
      </c>
      <c r="Q2907">
        <v>1888</v>
      </c>
      <c r="R2907" s="52">
        <v>0.17709000408649439</v>
      </c>
    </row>
    <row r="2908" spans="1:19">
      <c r="A2908" t="s">
        <v>28</v>
      </c>
      <c r="B2908" t="s">
        <v>412</v>
      </c>
      <c r="C2908" t="s">
        <v>440</v>
      </c>
      <c r="D2908" t="s">
        <v>330</v>
      </c>
      <c r="E2908" t="s">
        <v>133</v>
      </c>
      <c r="F2908" t="s">
        <v>134</v>
      </c>
      <c r="G2908">
        <v>11</v>
      </c>
      <c r="H2908" t="s">
        <v>337</v>
      </c>
      <c r="I2908" t="s">
        <v>737</v>
      </c>
      <c r="J2908" t="s">
        <v>16</v>
      </c>
      <c r="K2908">
        <v>52</v>
      </c>
      <c r="L2908" s="52">
        <v>0.20392000675201419</v>
      </c>
      <c r="N2908">
        <v>128</v>
      </c>
      <c r="O2908" s="52">
        <v>0.1969199925661087</v>
      </c>
      <c r="Q2908">
        <v>2164</v>
      </c>
      <c r="R2908" s="52">
        <v>0.2029799968004227</v>
      </c>
    </row>
    <row r="2909" spans="1:19">
      <c r="A2909" t="s">
        <v>28</v>
      </c>
      <c r="B2909" t="s">
        <v>412</v>
      </c>
      <c r="C2909" t="s">
        <v>440</v>
      </c>
      <c r="D2909" t="s">
        <v>330</v>
      </c>
      <c r="E2909" t="s">
        <v>133</v>
      </c>
      <c r="F2909" t="s">
        <v>134</v>
      </c>
      <c r="G2909">
        <v>11</v>
      </c>
      <c r="H2909" t="s">
        <v>337</v>
      </c>
      <c r="I2909" t="s">
        <v>737</v>
      </c>
      <c r="J2909" t="s">
        <v>17</v>
      </c>
      <c r="K2909">
        <v>39</v>
      </c>
      <c r="L2909" s="52">
        <v>0.15294000506401059</v>
      </c>
      <c r="N2909">
        <v>128</v>
      </c>
      <c r="O2909" s="52">
        <v>0.1969199925661087</v>
      </c>
      <c r="Q2909">
        <v>2220</v>
      </c>
      <c r="R2909" s="52">
        <v>0.20824000239372251</v>
      </c>
    </row>
    <row r="2910" spans="1:19">
      <c r="A2910" t="s">
        <v>28</v>
      </c>
      <c r="B2910" t="s">
        <v>412</v>
      </c>
      <c r="C2910" t="s">
        <v>440</v>
      </c>
      <c r="D2910" t="s">
        <v>330</v>
      </c>
      <c r="E2910" t="s">
        <v>133</v>
      </c>
      <c r="F2910" t="s">
        <v>134</v>
      </c>
      <c r="G2910">
        <v>11</v>
      </c>
      <c r="H2910" t="s">
        <v>337</v>
      </c>
      <c r="I2910" t="s">
        <v>737</v>
      </c>
      <c r="J2910" t="s">
        <v>18</v>
      </c>
      <c r="K2910">
        <v>57</v>
      </c>
      <c r="L2910" s="52">
        <v>0.22352999448776251</v>
      </c>
      <c r="N2910">
        <v>147</v>
      </c>
      <c r="O2910" s="52">
        <v>0.22615000605583191</v>
      </c>
      <c r="Q2910">
        <v>2174</v>
      </c>
      <c r="R2910" s="52">
        <v>0.20392000675201419</v>
      </c>
    </row>
    <row r="2911" spans="1:19">
      <c r="A2911" t="s">
        <v>28</v>
      </c>
      <c r="B2911" t="s">
        <v>412</v>
      </c>
      <c r="C2911" t="s">
        <v>440</v>
      </c>
      <c r="D2911" t="s">
        <v>330</v>
      </c>
      <c r="E2911" t="s">
        <v>133</v>
      </c>
      <c r="F2911" t="s">
        <v>134</v>
      </c>
      <c r="G2911">
        <v>11</v>
      </c>
      <c r="H2911" t="s">
        <v>337</v>
      </c>
      <c r="I2911" t="s">
        <v>737</v>
      </c>
      <c r="J2911" t="s">
        <v>311</v>
      </c>
      <c r="K2911">
        <v>81</v>
      </c>
      <c r="L2911" s="52">
        <v>0.31764999032020569</v>
      </c>
      <c r="N2911">
        <v>201</v>
      </c>
      <c r="O2911" s="52">
        <v>0.30922999978065491</v>
      </c>
      <c r="Q2911">
        <v>2215</v>
      </c>
      <c r="R2911" s="52">
        <v>0.20777000486850741</v>
      </c>
    </row>
    <row r="2912" spans="1:19">
      <c r="A2912" t="s">
        <v>28</v>
      </c>
      <c r="B2912" t="s">
        <v>412</v>
      </c>
      <c r="C2912" t="s">
        <v>440</v>
      </c>
      <c r="D2912" t="s">
        <v>330</v>
      </c>
      <c r="E2912" t="s">
        <v>133</v>
      </c>
      <c r="F2912" s="1" t="s">
        <v>134</v>
      </c>
      <c r="G2912" s="1">
        <v>11</v>
      </c>
      <c r="H2912" s="1" t="s">
        <v>337</v>
      </c>
      <c r="I2912" t="s">
        <v>312</v>
      </c>
      <c r="J2912" t="s">
        <v>313</v>
      </c>
      <c r="K2912">
        <v>154</v>
      </c>
      <c r="L2912" s="52">
        <v>0.60391998291015625</v>
      </c>
      <c r="M2912" s="52">
        <v>0.62097001075744629</v>
      </c>
      <c r="N2912">
        <v>381</v>
      </c>
      <c r="O2912" s="52">
        <v>0.58614999055862427</v>
      </c>
      <c r="P2912" s="52">
        <v>0.59905999898910522</v>
      </c>
      <c r="Q2912">
        <v>6420</v>
      </c>
      <c r="R2912" s="52">
        <v>0.60219001770019531</v>
      </c>
      <c r="S2912" s="52">
        <v>0.61465001106262207</v>
      </c>
    </row>
    <row r="2913" spans="1:19">
      <c r="A2913" t="s">
        <v>28</v>
      </c>
      <c r="B2913" t="s">
        <v>412</v>
      </c>
      <c r="C2913" t="s">
        <v>440</v>
      </c>
      <c r="D2913" t="s">
        <v>330</v>
      </c>
      <c r="E2913" t="s">
        <v>133</v>
      </c>
      <c r="F2913" t="s">
        <v>134</v>
      </c>
      <c r="G2913">
        <v>11</v>
      </c>
      <c r="H2913" t="s">
        <v>337</v>
      </c>
      <c r="I2913" t="s">
        <v>312</v>
      </c>
      <c r="J2913" t="s">
        <v>314</v>
      </c>
      <c r="K2913">
        <v>28</v>
      </c>
      <c r="L2913" s="52">
        <v>0.1098000034689903</v>
      </c>
      <c r="M2913" s="52">
        <v>0.1128999963402748</v>
      </c>
      <c r="N2913">
        <v>91</v>
      </c>
      <c r="O2913" s="52">
        <v>0.14000000059604639</v>
      </c>
      <c r="P2913" s="52">
        <v>0.14307999610900879</v>
      </c>
      <c r="Q2913">
        <v>1473</v>
      </c>
      <c r="R2913" s="52">
        <v>0.13817000389099121</v>
      </c>
      <c r="S2913" s="52">
        <v>0.14101999998092651</v>
      </c>
    </row>
    <row r="2914" spans="1:19">
      <c r="A2914" t="s">
        <v>28</v>
      </c>
      <c r="B2914" t="s">
        <v>412</v>
      </c>
      <c r="C2914" t="s">
        <v>440</v>
      </c>
      <c r="D2914" t="s">
        <v>330</v>
      </c>
      <c r="E2914" t="s">
        <v>133</v>
      </c>
      <c r="F2914" t="s">
        <v>134</v>
      </c>
      <c r="G2914">
        <v>11</v>
      </c>
      <c r="H2914" t="s">
        <v>337</v>
      </c>
      <c r="I2914" t="s">
        <v>312</v>
      </c>
      <c r="J2914" t="s">
        <v>315</v>
      </c>
      <c r="K2914">
        <v>34</v>
      </c>
      <c r="L2914" s="52">
        <v>0.13333000242710111</v>
      </c>
      <c r="M2914" s="52">
        <v>0.13709999620914459</v>
      </c>
      <c r="N2914">
        <v>83</v>
      </c>
      <c r="O2914" s="52">
        <v>0.12769000232219699</v>
      </c>
      <c r="P2914" s="52">
        <v>0.130500003695488</v>
      </c>
      <c r="Q2914">
        <v>1374</v>
      </c>
      <c r="R2914" s="52">
        <v>0.12887999415397641</v>
      </c>
      <c r="S2914" s="52">
        <v>0.13154999911785131</v>
      </c>
    </row>
    <row r="2915" spans="1:19">
      <c r="A2915" t="s">
        <v>28</v>
      </c>
      <c r="B2915" t="s">
        <v>412</v>
      </c>
      <c r="C2915" t="s">
        <v>440</v>
      </c>
      <c r="D2915" t="s">
        <v>330</v>
      </c>
      <c r="E2915" t="s">
        <v>133</v>
      </c>
      <c r="F2915" t="s">
        <v>134</v>
      </c>
      <c r="G2915">
        <v>11</v>
      </c>
      <c r="H2915" t="s">
        <v>337</v>
      </c>
      <c r="I2915" t="s">
        <v>312</v>
      </c>
      <c r="J2915" t="s">
        <v>373</v>
      </c>
      <c r="K2915">
        <v>7</v>
      </c>
      <c r="L2915" s="52">
        <v>2.7450000867247581E-2</v>
      </c>
      <c r="N2915">
        <v>14</v>
      </c>
      <c r="O2915" s="52">
        <v>2.1539999172091481E-2</v>
      </c>
      <c r="Q2915">
        <v>216</v>
      </c>
      <c r="R2915" s="52">
        <v>2.0260000601410869E-2</v>
      </c>
    </row>
    <row r="2916" spans="1:19">
      <c r="A2916" t="s">
        <v>28</v>
      </c>
      <c r="B2916" t="s">
        <v>412</v>
      </c>
      <c r="C2916" t="s">
        <v>440</v>
      </c>
      <c r="D2916" t="s">
        <v>330</v>
      </c>
      <c r="E2916" t="s">
        <v>133</v>
      </c>
      <c r="F2916" t="s">
        <v>134</v>
      </c>
      <c r="G2916">
        <v>11</v>
      </c>
      <c r="H2916" t="s">
        <v>337</v>
      </c>
      <c r="I2916" t="s">
        <v>312</v>
      </c>
      <c r="J2916" t="s">
        <v>316</v>
      </c>
      <c r="K2916">
        <v>32</v>
      </c>
      <c r="L2916" s="52">
        <v>0.12548999488353729</v>
      </c>
      <c r="M2916" s="52">
        <v>0.1290300041437149</v>
      </c>
      <c r="N2916">
        <v>81</v>
      </c>
      <c r="O2916" s="52">
        <v>0.12461999803781509</v>
      </c>
      <c r="P2916" s="52">
        <v>0.12736000120639801</v>
      </c>
      <c r="Q2916">
        <v>1178</v>
      </c>
      <c r="R2916" s="52">
        <v>0.1105000004172325</v>
      </c>
      <c r="S2916" s="52">
        <v>0.1127799972891808</v>
      </c>
    </row>
    <row r="2917" spans="1:19">
      <c r="A2917" t="s">
        <v>28</v>
      </c>
      <c r="B2917" t="s">
        <v>412</v>
      </c>
      <c r="C2917" t="s">
        <v>440</v>
      </c>
      <c r="D2917" t="s">
        <v>330</v>
      </c>
      <c r="E2917" t="s">
        <v>135</v>
      </c>
      <c r="F2917" t="s">
        <v>136</v>
      </c>
      <c r="G2917">
        <v>11</v>
      </c>
      <c r="H2917" t="s">
        <v>337</v>
      </c>
      <c r="I2917" t="s">
        <v>326</v>
      </c>
      <c r="J2917" t="s">
        <v>289</v>
      </c>
      <c r="K2917">
        <v>0</v>
      </c>
      <c r="L2917" s="52">
        <v>0</v>
      </c>
      <c r="N2917">
        <v>2</v>
      </c>
      <c r="O2917" s="52">
        <v>3.0799999367445712E-3</v>
      </c>
      <c r="Q2917">
        <v>78</v>
      </c>
      <c r="R2917" s="52">
        <v>7.3199998587369919E-3</v>
      </c>
    </row>
    <row r="2918" spans="1:19">
      <c r="A2918" t="s">
        <v>28</v>
      </c>
      <c r="B2918" t="s">
        <v>412</v>
      </c>
      <c r="C2918" t="s">
        <v>440</v>
      </c>
      <c r="D2918" t="s">
        <v>330</v>
      </c>
      <c r="E2918" t="s">
        <v>135</v>
      </c>
      <c r="F2918" t="s">
        <v>136</v>
      </c>
      <c r="G2918">
        <v>11</v>
      </c>
      <c r="H2918" t="s">
        <v>337</v>
      </c>
      <c r="I2918" t="s">
        <v>326</v>
      </c>
      <c r="J2918" t="s">
        <v>290</v>
      </c>
      <c r="K2918">
        <v>7</v>
      </c>
      <c r="L2918" s="52">
        <v>0.1147499978542328</v>
      </c>
      <c r="N2918">
        <v>40</v>
      </c>
      <c r="O2918" s="52">
        <v>6.1540000140666962E-2</v>
      </c>
      <c r="Q2918">
        <v>542</v>
      </c>
      <c r="R2918" s="52">
        <v>5.0840001553297043E-2</v>
      </c>
    </row>
    <row r="2919" spans="1:19">
      <c r="A2919" t="s">
        <v>28</v>
      </c>
      <c r="B2919" t="s">
        <v>412</v>
      </c>
      <c r="C2919" t="s">
        <v>440</v>
      </c>
      <c r="D2919" t="s">
        <v>330</v>
      </c>
      <c r="E2919" t="s">
        <v>135</v>
      </c>
      <c r="F2919" t="s">
        <v>136</v>
      </c>
      <c r="G2919">
        <v>11</v>
      </c>
      <c r="H2919" t="s">
        <v>337</v>
      </c>
      <c r="I2919" t="s">
        <v>326</v>
      </c>
      <c r="J2919" t="s">
        <v>291</v>
      </c>
      <c r="K2919">
        <v>7</v>
      </c>
      <c r="L2919" s="52">
        <v>0.1147499978542328</v>
      </c>
      <c r="N2919">
        <v>76</v>
      </c>
      <c r="O2919" s="52">
        <v>0.1169200018048286</v>
      </c>
      <c r="Q2919">
        <v>1332</v>
      </c>
      <c r="R2919" s="52">
        <v>0.124940000474453</v>
      </c>
    </row>
    <row r="2920" spans="1:19">
      <c r="A2920" t="s">
        <v>28</v>
      </c>
      <c r="B2920" t="s">
        <v>412</v>
      </c>
      <c r="C2920" t="s">
        <v>440</v>
      </c>
      <c r="D2920" t="s">
        <v>330</v>
      </c>
      <c r="E2920" t="s">
        <v>135</v>
      </c>
      <c r="F2920" t="s">
        <v>136</v>
      </c>
      <c r="G2920">
        <v>11</v>
      </c>
      <c r="H2920" t="s">
        <v>337</v>
      </c>
      <c r="I2920" t="s">
        <v>326</v>
      </c>
      <c r="J2920" t="s">
        <v>292</v>
      </c>
      <c r="K2920">
        <v>5</v>
      </c>
      <c r="L2920" s="52">
        <v>8.1969998776912689E-2</v>
      </c>
      <c r="N2920">
        <v>121</v>
      </c>
      <c r="O2920" s="52">
        <v>0.18614999949932101</v>
      </c>
      <c r="Q2920">
        <v>2022</v>
      </c>
      <c r="R2920" s="52">
        <v>0.18965999782085419</v>
      </c>
    </row>
    <row r="2921" spans="1:19">
      <c r="A2921" t="s">
        <v>28</v>
      </c>
      <c r="B2921" t="s">
        <v>412</v>
      </c>
      <c r="C2921" t="s">
        <v>440</v>
      </c>
      <c r="D2921" t="s">
        <v>330</v>
      </c>
      <c r="E2921" t="s">
        <v>135</v>
      </c>
      <c r="F2921" t="s">
        <v>136</v>
      </c>
      <c r="G2921">
        <v>11</v>
      </c>
      <c r="H2921" t="s">
        <v>337</v>
      </c>
      <c r="I2921" t="s">
        <v>326</v>
      </c>
      <c r="J2921" t="s">
        <v>293</v>
      </c>
      <c r="K2921">
        <v>14</v>
      </c>
      <c r="L2921" s="52">
        <v>0.22950999438762659</v>
      </c>
      <c r="N2921">
        <v>104</v>
      </c>
      <c r="O2921" s="52">
        <v>0.15999999642372131</v>
      </c>
      <c r="Q2921">
        <v>1958</v>
      </c>
      <c r="R2921" s="52">
        <v>0.18366000056266779</v>
      </c>
    </row>
    <row r="2922" spans="1:19">
      <c r="A2922" t="s">
        <v>28</v>
      </c>
      <c r="B2922" t="s">
        <v>412</v>
      </c>
      <c r="C2922" t="s">
        <v>440</v>
      </c>
      <c r="D2922" t="s">
        <v>330</v>
      </c>
      <c r="E2922" t="s">
        <v>135</v>
      </c>
      <c r="F2922" t="s">
        <v>136</v>
      </c>
      <c r="G2922">
        <v>11</v>
      </c>
      <c r="H2922" t="s">
        <v>337</v>
      </c>
      <c r="I2922" t="s">
        <v>326</v>
      </c>
      <c r="J2922" t="s">
        <v>294</v>
      </c>
      <c r="K2922">
        <v>15</v>
      </c>
      <c r="L2922" s="52">
        <v>0.24590000510215759</v>
      </c>
      <c r="N2922">
        <v>157</v>
      </c>
      <c r="O2922" s="52">
        <v>0.24153999984264371</v>
      </c>
      <c r="Q2922">
        <v>2528</v>
      </c>
      <c r="R2922" s="52">
        <v>0.2371300011873245</v>
      </c>
    </row>
    <row r="2923" spans="1:19">
      <c r="A2923" t="s">
        <v>28</v>
      </c>
      <c r="B2923" t="s">
        <v>412</v>
      </c>
      <c r="C2923" t="s">
        <v>440</v>
      </c>
      <c r="D2923" t="s">
        <v>330</v>
      </c>
      <c r="E2923" t="s">
        <v>135</v>
      </c>
      <c r="F2923" t="s">
        <v>136</v>
      </c>
      <c r="G2923">
        <v>11</v>
      </c>
      <c r="H2923" t="s">
        <v>337</v>
      </c>
      <c r="I2923" t="s">
        <v>326</v>
      </c>
      <c r="J2923" t="s">
        <v>295</v>
      </c>
      <c r="K2923">
        <v>13</v>
      </c>
      <c r="L2923" s="52">
        <v>0.2131099998950958</v>
      </c>
      <c r="N2923">
        <v>150</v>
      </c>
      <c r="O2923" s="52">
        <v>0.23077000677585599</v>
      </c>
      <c r="Q2923">
        <v>2201</v>
      </c>
      <c r="R2923" s="52">
        <v>0.20645000040531161</v>
      </c>
    </row>
    <row r="2924" spans="1:19">
      <c r="A2924" t="s">
        <v>28</v>
      </c>
      <c r="B2924" t="s">
        <v>412</v>
      </c>
      <c r="C2924" t="s">
        <v>440</v>
      </c>
      <c r="D2924" t="s">
        <v>330</v>
      </c>
      <c r="E2924" t="s">
        <v>135</v>
      </c>
      <c r="F2924" t="s">
        <v>136</v>
      </c>
      <c r="G2924">
        <v>11</v>
      </c>
      <c r="H2924" t="s">
        <v>337</v>
      </c>
      <c r="I2924" t="s">
        <v>359</v>
      </c>
      <c r="J2924" t="s">
        <v>14</v>
      </c>
      <c r="K2924">
        <v>46</v>
      </c>
      <c r="L2924" s="52">
        <v>0.75410002470016479</v>
      </c>
      <c r="M2924" s="52">
        <v>0.75410002470016479</v>
      </c>
      <c r="N2924">
        <v>462</v>
      </c>
      <c r="O2924" s="52">
        <v>0.71077001094818115</v>
      </c>
      <c r="P2924" s="52">
        <v>0.72641998529434204</v>
      </c>
      <c r="Q2924">
        <v>7648</v>
      </c>
      <c r="R2924" s="52">
        <v>0.71737998723983765</v>
      </c>
      <c r="S2924" s="52">
        <v>0.73221999406814575</v>
      </c>
    </row>
    <row r="2925" spans="1:19">
      <c r="A2925" t="s">
        <v>28</v>
      </c>
      <c r="B2925" t="s">
        <v>412</v>
      </c>
      <c r="C2925" t="s">
        <v>440</v>
      </c>
      <c r="D2925" t="s">
        <v>330</v>
      </c>
      <c r="E2925" t="s">
        <v>135</v>
      </c>
      <c r="F2925" t="s">
        <v>136</v>
      </c>
      <c r="G2925">
        <v>11</v>
      </c>
      <c r="H2925" t="s">
        <v>337</v>
      </c>
      <c r="I2925" t="s">
        <v>359</v>
      </c>
      <c r="J2925" t="s">
        <v>15</v>
      </c>
      <c r="K2925">
        <v>8</v>
      </c>
      <c r="L2925" s="52">
        <v>0.1311500072479248</v>
      </c>
      <c r="M2925" s="52">
        <v>0.1311500072479248</v>
      </c>
      <c r="N2925">
        <v>100</v>
      </c>
      <c r="O2925" s="52">
        <v>0.1538500040769577</v>
      </c>
      <c r="P2925" s="52">
        <v>0.15723000466823581</v>
      </c>
      <c r="Q2925">
        <v>1582</v>
      </c>
      <c r="R2925" s="52">
        <v>0.14838999509811401</v>
      </c>
      <c r="S2925" s="52">
        <v>0.1514600068330765</v>
      </c>
    </row>
    <row r="2926" spans="1:19">
      <c r="A2926" t="s">
        <v>28</v>
      </c>
      <c r="B2926" t="s">
        <v>412</v>
      </c>
      <c r="C2926" t="s">
        <v>440</v>
      </c>
      <c r="D2926" t="s">
        <v>330</v>
      </c>
      <c r="E2926" t="s">
        <v>135</v>
      </c>
      <c r="F2926" t="s">
        <v>136</v>
      </c>
      <c r="G2926">
        <v>11</v>
      </c>
      <c r="H2926" t="s">
        <v>337</v>
      </c>
      <c r="I2926" t="s">
        <v>359</v>
      </c>
      <c r="J2926" t="s">
        <v>317</v>
      </c>
      <c r="K2926">
        <v>7</v>
      </c>
      <c r="L2926" s="52">
        <v>0.1147499978542328</v>
      </c>
      <c r="M2926" s="52">
        <v>0.1147499978542328</v>
      </c>
      <c r="N2926">
        <v>74</v>
      </c>
      <c r="O2926" s="52">
        <v>0.11384999752044681</v>
      </c>
      <c r="P2926" s="52">
        <v>0.1163500025868416</v>
      </c>
      <c r="Q2926">
        <v>1215</v>
      </c>
      <c r="R2926" s="52">
        <v>0.1139699965715408</v>
      </c>
      <c r="S2926" s="52">
        <v>0.1163199990987778</v>
      </c>
    </row>
    <row r="2927" spans="1:19">
      <c r="A2927" t="s">
        <v>28</v>
      </c>
      <c r="B2927" t="s">
        <v>412</v>
      </c>
      <c r="C2927" t="s">
        <v>440</v>
      </c>
      <c r="D2927" t="s">
        <v>330</v>
      </c>
      <c r="E2927" t="s">
        <v>135</v>
      </c>
      <c r="F2927" t="s">
        <v>136</v>
      </c>
      <c r="G2927">
        <v>11</v>
      </c>
      <c r="H2927" t="s">
        <v>337</v>
      </c>
      <c r="I2927" t="s">
        <v>359</v>
      </c>
      <c r="J2927" t="s">
        <v>270</v>
      </c>
      <c r="K2927">
        <v>0</v>
      </c>
      <c r="L2927" s="52">
        <v>0</v>
      </c>
      <c r="N2927">
        <v>14</v>
      </c>
      <c r="O2927" s="52">
        <v>2.1539999172091481E-2</v>
      </c>
      <c r="Q2927">
        <v>216</v>
      </c>
      <c r="R2927" s="52">
        <v>2.0260000601410869E-2</v>
      </c>
    </row>
    <row r="2928" spans="1:19">
      <c r="A2928" t="s">
        <v>28</v>
      </c>
      <c r="B2928" t="s">
        <v>412</v>
      </c>
      <c r="C2928" t="s">
        <v>440</v>
      </c>
      <c r="D2928" t="s">
        <v>330</v>
      </c>
      <c r="E2928" t="s">
        <v>135</v>
      </c>
      <c r="F2928" t="s">
        <v>136</v>
      </c>
      <c r="G2928">
        <v>11</v>
      </c>
      <c r="H2928" t="s">
        <v>337</v>
      </c>
      <c r="I2928" t="s">
        <v>325</v>
      </c>
      <c r="J2928" t="s">
        <v>302</v>
      </c>
      <c r="K2928">
        <v>25</v>
      </c>
      <c r="L2928" s="52">
        <v>0.40983998775482178</v>
      </c>
      <c r="N2928">
        <v>203</v>
      </c>
      <c r="O2928" s="52">
        <v>0.31231001019477839</v>
      </c>
      <c r="Q2928">
        <v>3494</v>
      </c>
      <c r="R2928" s="52">
        <v>0.32774001359939581</v>
      </c>
    </row>
    <row r="2929" spans="1:19">
      <c r="A2929" t="s">
        <v>28</v>
      </c>
      <c r="B2929" t="s">
        <v>412</v>
      </c>
      <c r="C2929" t="s">
        <v>440</v>
      </c>
      <c r="D2929" t="s">
        <v>330</v>
      </c>
      <c r="E2929" t="s">
        <v>135</v>
      </c>
      <c r="F2929" t="s">
        <v>136</v>
      </c>
      <c r="G2929">
        <v>11</v>
      </c>
      <c r="H2929" t="s">
        <v>337</v>
      </c>
      <c r="I2929" t="s">
        <v>325</v>
      </c>
      <c r="J2929" t="s">
        <v>303</v>
      </c>
      <c r="K2929">
        <v>16</v>
      </c>
      <c r="L2929" s="52">
        <v>0.26230001449584961</v>
      </c>
      <c r="N2929">
        <v>224</v>
      </c>
      <c r="O2929" s="52">
        <v>0.3446199893951416</v>
      </c>
      <c r="Q2929">
        <v>3387</v>
      </c>
      <c r="R2929" s="52">
        <v>0.31769999861717219</v>
      </c>
    </row>
    <row r="2930" spans="1:19">
      <c r="A2930" t="s">
        <v>28</v>
      </c>
      <c r="B2930" t="s">
        <v>412</v>
      </c>
      <c r="C2930" t="s">
        <v>440</v>
      </c>
      <c r="D2930" t="s">
        <v>330</v>
      </c>
      <c r="E2930" t="s">
        <v>135</v>
      </c>
      <c r="F2930" t="s">
        <v>136</v>
      </c>
      <c r="G2930">
        <v>11</v>
      </c>
      <c r="H2930" t="s">
        <v>337</v>
      </c>
      <c r="I2930" t="s">
        <v>325</v>
      </c>
      <c r="J2930" t="s">
        <v>304</v>
      </c>
      <c r="K2930">
        <v>20</v>
      </c>
      <c r="L2930" s="52">
        <v>0.32787001132965088</v>
      </c>
      <c r="N2930">
        <v>223</v>
      </c>
      <c r="O2930" s="52">
        <v>0.34308001399040222</v>
      </c>
      <c r="Q2930">
        <v>3780</v>
      </c>
      <c r="R2930" s="52">
        <v>0.35455998778343201</v>
      </c>
    </row>
    <row r="2931" spans="1:19">
      <c r="A2931" t="s">
        <v>28</v>
      </c>
      <c r="B2931" t="s">
        <v>412</v>
      </c>
      <c r="C2931" t="s">
        <v>440</v>
      </c>
      <c r="D2931" t="s">
        <v>330</v>
      </c>
      <c r="E2931" t="s">
        <v>135</v>
      </c>
      <c r="F2931" t="s">
        <v>136</v>
      </c>
      <c r="G2931">
        <v>11</v>
      </c>
      <c r="H2931" t="s">
        <v>337</v>
      </c>
      <c r="I2931" t="s">
        <v>349</v>
      </c>
      <c r="J2931" t="s">
        <v>350</v>
      </c>
      <c r="K2931">
        <v>2</v>
      </c>
      <c r="L2931" s="52">
        <v>3.2790001481771469E-2</v>
      </c>
      <c r="M2931" s="52">
        <v>3.773999959230423E-2</v>
      </c>
      <c r="N2931">
        <v>46</v>
      </c>
      <c r="O2931" s="52">
        <v>7.0770002901554108E-2</v>
      </c>
      <c r="P2931" s="52">
        <v>7.5910001993179321E-2</v>
      </c>
      <c r="Q2931">
        <v>745</v>
      </c>
      <c r="R2931" s="52">
        <v>6.9880001246929169E-2</v>
      </c>
      <c r="S2931" s="52">
        <v>8.060000091791153E-2</v>
      </c>
    </row>
    <row r="2932" spans="1:19">
      <c r="A2932" t="s">
        <v>28</v>
      </c>
      <c r="B2932" t="s">
        <v>412</v>
      </c>
      <c r="C2932" t="s">
        <v>440</v>
      </c>
      <c r="D2932" t="s">
        <v>330</v>
      </c>
      <c r="E2932" t="s">
        <v>135</v>
      </c>
      <c r="F2932" t="s">
        <v>136</v>
      </c>
      <c r="G2932">
        <v>11</v>
      </c>
      <c r="H2932" t="s">
        <v>337</v>
      </c>
      <c r="I2932" t="s">
        <v>349</v>
      </c>
      <c r="J2932" t="s">
        <v>351</v>
      </c>
      <c r="K2932">
        <v>41</v>
      </c>
      <c r="L2932" s="52">
        <v>0.67212998867034912</v>
      </c>
      <c r="M2932" s="52">
        <v>0.77358001470565796</v>
      </c>
      <c r="N2932">
        <v>405</v>
      </c>
      <c r="O2932" s="52">
        <v>0.62308001518249512</v>
      </c>
      <c r="P2932" s="52">
        <v>0.66832000017166138</v>
      </c>
      <c r="Q2932">
        <v>5882</v>
      </c>
      <c r="R2932" s="52">
        <v>0.55172997713088989</v>
      </c>
      <c r="S2932" s="52">
        <v>0.63637000322341919</v>
      </c>
    </row>
    <row r="2933" spans="1:19">
      <c r="A2933" t="s">
        <v>28</v>
      </c>
      <c r="B2933" t="s">
        <v>412</v>
      </c>
      <c r="C2933" t="s">
        <v>440</v>
      </c>
      <c r="D2933" t="s">
        <v>330</v>
      </c>
      <c r="E2933" t="s">
        <v>135</v>
      </c>
      <c r="F2933" s="1" t="s">
        <v>136</v>
      </c>
      <c r="G2933" s="1">
        <v>11</v>
      </c>
      <c r="H2933" s="1" t="s">
        <v>337</v>
      </c>
      <c r="I2933" t="s">
        <v>349</v>
      </c>
      <c r="J2933" t="s">
        <v>352</v>
      </c>
      <c r="K2933">
        <v>0</v>
      </c>
      <c r="L2933" s="52">
        <v>0</v>
      </c>
      <c r="M2933" s="52">
        <v>0</v>
      </c>
      <c r="N2933">
        <v>2</v>
      </c>
      <c r="O2933" s="52">
        <v>3.0799999367445712E-3</v>
      </c>
      <c r="P2933" s="52">
        <v>3.299999982118607E-3</v>
      </c>
      <c r="Q2933">
        <v>19</v>
      </c>
      <c r="R2933" s="52">
        <v>1.780000049620867E-3</v>
      </c>
      <c r="S2933" s="52">
        <v>2.0600000862032179E-3</v>
      </c>
    </row>
    <row r="2934" spans="1:19">
      <c r="A2934" t="s">
        <v>28</v>
      </c>
      <c r="B2934" t="s">
        <v>412</v>
      </c>
      <c r="C2934" t="s">
        <v>440</v>
      </c>
      <c r="D2934" t="s">
        <v>330</v>
      </c>
      <c r="E2934" t="s">
        <v>135</v>
      </c>
      <c r="F2934" t="s">
        <v>136</v>
      </c>
      <c r="G2934">
        <v>11</v>
      </c>
      <c r="H2934" t="s">
        <v>337</v>
      </c>
      <c r="I2934" t="s">
        <v>349</v>
      </c>
      <c r="J2934" t="s">
        <v>353</v>
      </c>
      <c r="K2934">
        <v>10</v>
      </c>
      <c r="L2934" s="52">
        <v>0.16392999887466431</v>
      </c>
      <c r="M2934" s="52">
        <v>0.18867999315261841</v>
      </c>
      <c r="N2934">
        <v>153</v>
      </c>
      <c r="O2934" s="52">
        <v>0.23537999391555789</v>
      </c>
      <c r="P2934" s="52">
        <v>0.25248000025749212</v>
      </c>
      <c r="Q2934">
        <v>2597</v>
      </c>
      <c r="R2934" s="52">
        <v>0.24359999597072601</v>
      </c>
      <c r="S2934" s="52">
        <v>0.2809700071811676</v>
      </c>
    </row>
    <row r="2935" spans="1:19">
      <c r="A2935" t="s">
        <v>28</v>
      </c>
      <c r="B2935" t="s">
        <v>412</v>
      </c>
      <c r="C2935" t="s">
        <v>440</v>
      </c>
      <c r="D2935" t="s">
        <v>330</v>
      </c>
      <c r="E2935" t="s">
        <v>135</v>
      </c>
      <c r="F2935" t="s">
        <v>136</v>
      </c>
      <c r="G2935">
        <v>11</v>
      </c>
      <c r="H2935" t="s">
        <v>337</v>
      </c>
      <c r="I2935" t="s">
        <v>349</v>
      </c>
      <c r="J2935" t="s">
        <v>355</v>
      </c>
      <c r="K2935">
        <v>8</v>
      </c>
      <c r="L2935" s="52">
        <v>0.1311500072479248</v>
      </c>
      <c r="N2935">
        <v>44</v>
      </c>
      <c r="O2935" s="52">
        <v>6.7689999938011169E-2</v>
      </c>
      <c r="Q2935">
        <v>1418</v>
      </c>
      <c r="R2935" s="52">
        <v>0.13300999999046331</v>
      </c>
    </row>
    <row r="2936" spans="1:19">
      <c r="A2936" t="s">
        <v>28</v>
      </c>
      <c r="B2936" t="s">
        <v>412</v>
      </c>
      <c r="C2936" t="s">
        <v>440</v>
      </c>
      <c r="D2936" t="s">
        <v>330</v>
      </c>
      <c r="E2936" t="s">
        <v>135</v>
      </c>
      <c r="F2936" t="s">
        <v>136</v>
      </c>
      <c r="G2936">
        <v>11</v>
      </c>
      <c r="H2936" t="s">
        <v>337</v>
      </c>
      <c r="I2936" t="s">
        <v>734</v>
      </c>
      <c r="J2936" t="s">
        <v>299</v>
      </c>
      <c r="K2936">
        <v>2</v>
      </c>
      <c r="L2936" s="52">
        <v>3.2790001481771469E-2</v>
      </c>
      <c r="M2936" s="52">
        <v>3.5089999437332153E-2</v>
      </c>
      <c r="N2936">
        <v>28</v>
      </c>
      <c r="O2936" s="52">
        <v>4.3079998344182968E-2</v>
      </c>
      <c r="P2936" s="52">
        <v>4.552999883890152E-2</v>
      </c>
      <c r="Q2936">
        <v>463</v>
      </c>
      <c r="R2936" s="52">
        <v>4.343000054359436E-2</v>
      </c>
      <c r="S2936" s="52">
        <v>4.6239998191595078E-2</v>
      </c>
    </row>
    <row r="2937" spans="1:19">
      <c r="A2937" t="s">
        <v>28</v>
      </c>
      <c r="B2937" t="s">
        <v>412</v>
      </c>
      <c r="C2937" t="s">
        <v>440</v>
      </c>
      <c r="D2937" t="s">
        <v>330</v>
      </c>
      <c r="E2937" t="s">
        <v>135</v>
      </c>
      <c r="F2937" s="1" t="s">
        <v>136</v>
      </c>
      <c r="G2937" s="1">
        <v>11</v>
      </c>
      <c r="H2937" s="1" t="s">
        <v>337</v>
      </c>
      <c r="I2937" t="s">
        <v>734</v>
      </c>
      <c r="J2937" t="s">
        <v>300</v>
      </c>
      <c r="K2937">
        <v>2</v>
      </c>
      <c r="L2937" s="52">
        <v>3.2790001481771469E-2</v>
      </c>
      <c r="M2937" s="52">
        <v>3.5089999437332153E-2</v>
      </c>
      <c r="N2937">
        <v>19</v>
      </c>
      <c r="O2937" s="52">
        <v>2.9230000451207161E-2</v>
      </c>
      <c r="P2937" s="52">
        <v>3.0889999121427539E-2</v>
      </c>
      <c r="Q2937">
        <v>331</v>
      </c>
      <c r="R2937" s="52">
        <v>3.1050000339746479E-2</v>
      </c>
      <c r="S2937" s="52">
        <v>3.3059999346733093E-2</v>
      </c>
    </row>
    <row r="2938" spans="1:19">
      <c r="A2938" t="s">
        <v>28</v>
      </c>
      <c r="B2938" t="s">
        <v>412</v>
      </c>
      <c r="C2938" t="s">
        <v>440</v>
      </c>
      <c r="D2938" t="s">
        <v>330</v>
      </c>
      <c r="E2938" t="s">
        <v>135</v>
      </c>
      <c r="F2938" t="s">
        <v>136</v>
      </c>
      <c r="G2938">
        <v>11</v>
      </c>
      <c r="H2938" t="s">
        <v>337</v>
      </c>
      <c r="I2938" t="s">
        <v>734</v>
      </c>
      <c r="J2938" t="s">
        <v>269</v>
      </c>
      <c r="K2938">
        <v>0</v>
      </c>
      <c r="L2938" s="52">
        <v>0</v>
      </c>
      <c r="M2938" s="52">
        <v>0</v>
      </c>
      <c r="N2938">
        <v>6</v>
      </c>
      <c r="O2938" s="52">
        <v>9.2299999669194221E-3</v>
      </c>
      <c r="P2938" s="52">
        <v>9.7599998116493225E-3</v>
      </c>
      <c r="Q2938">
        <v>91</v>
      </c>
      <c r="R2938" s="52">
        <v>8.5399998351931572E-3</v>
      </c>
      <c r="S2938" s="52">
        <v>9.089999832212925E-3</v>
      </c>
    </row>
    <row r="2939" spans="1:19">
      <c r="A2939" t="s">
        <v>28</v>
      </c>
      <c r="B2939" t="s">
        <v>412</v>
      </c>
      <c r="C2939" t="s">
        <v>440</v>
      </c>
      <c r="D2939" t="s">
        <v>330</v>
      </c>
      <c r="E2939" t="s">
        <v>135</v>
      </c>
      <c r="F2939" t="s">
        <v>136</v>
      </c>
      <c r="G2939">
        <v>11</v>
      </c>
      <c r="H2939" t="s">
        <v>337</v>
      </c>
      <c r="I2939" t="s">
        <v>734</v>
      </c>
      <c r="J2939" t="s">
        <v>301</v>
      </c>
      <c r="K2939">
        <v>2</v>
      </c>
      <c r="L2939" s="52">
        <v>3.2790001481771469E-2</v>
      </c>
      <c r="M2939" s="52">
        <v>3.5089999437332153E-2</v>
      </c>
      <c r="N2939">
        <v>10</v>
      </c>
      <c r="O2939" s="52">
        <v>1.537999976426363E-2</v>
      </c>
      <c r="P2939" s="52">
        <v>1.625999994575977E-2</v>
      </c>
      <c r="Q2939">
        <v>215</v>
      </c>
      <c r="R2939" s="52">
        <v>2.0169999450445179E-2</v>
      </c>
      <c r="S2939" s="52">
        <v>2.1469999104738239E-2</v>
      </c>
    </row>
    <row r="2940" spans="1:19">
      <c r="A2940" t="s">
        <v>28</v>
      </c>
      <c r="B2940" t="s">
        <v>412</v>
      </c>
      <c r="C2940" t="s">
        <v>440</v>
      </c>
      <c r="D2940" t="s">
        <v>330</v>
      </c>
      <c r="E2940" t="s">
        <v>135</v>
      </c>
      <c r="F2940" t="s">
        <v>136</v>
      </c>
      <c r="G2940">
        <v>11</v>
      </c>
      <c r="H2940" t="s">
        <v>337</v>
      </c>
      <c r="I2940" t="s">
        <v>734</v>
      </c>
      <c r="J2940" t="s">
        <v>270</v>
      </c>
      <c r="K2940">
        <v>4</v>
      </c>
      <c r="L2940" s="52">
        <v>6.556999683380127E-2</v>
      </c>
      <c r="N2940">
        <v>35</v>
      </c>
      <c r="O2940" s="52">
        <v>5.3849998861551278E-2</v>
      </c>
      <c r="Q2940">
        <v>648</v>
      </c>
      <c r="R2940" s="52">
        <v>6.0779999941587448E-2</v>
      </c>
    </row>
    <row r="2941" spans="1:19">
      <c r="A2941" t="s">
        <v>28</v>
      </c>
      <c r="B2941" t="s">
        <v>412</v>
      </c>
      <c r="C2941" t="s">
        <v>440</v>
      </c>
      <c r="D2941" t="s">
        <v>330</v>
      </c>
      <c r="E2941" t="s">
        <v>135</v>
      </c>
      <c r="F2941" t="s">
        <v>136</v>
      </c>
      <c r="G2941">
        <v>11</v>
      </c>
      <c r="H2941" t="s">
        <v>337</v>
      </c>
      <c r="I2941" t="s">
        <v>734</v>
      </c>
      <c r="J2941" t="s">
        <v>268</v>
      </c>
      <c r="K2941">
        <v>51</v>
      </c>
      <c r="L2941" s="52">
        <v>0.83607000112533569</v>
      </c>
      <c r="M2941" s="52">
        <v>0.89473998546600342</v>
      </c>
      <c r="N2941">
        <v>552</v>
      </c>
      <c r="O2941" s="52">
        <v>0.84922999143600464</v>
      </c>
      <c r="P2941" s="52">
        <v>0.8975600004196167</v>
      </c>
      <c r="Q2941">
        <v>8913</v>
      </c>
      <c r="R2941" s="52">
        <v>0.83604001998901367</v>
      </c>
      <c r="S2941" s="52">
        <v>0.89013999700546265</v>
      </c>
    </row>
    <row r="2942" spans="1:19">
      <c r="A2942" t="s">
        <v>28</v>
      </c>
      <c r="B2942" t="s">
        <v>412</v>
      </c>
      <c r="C2942" t="s">
        <v>440</v>
      </c>
      <c r="D2942" t="s">
        <v>330</v>
      </c>
      <c r="E2942" t="s">
        <v>135</v>
      </c>
      <c r="F2942" t="s">
        <v>136</v>
      </c>
      <c r="G2942">
        <v>11</v>
      </c>
      <c r="H2942" t="s">
        <v>337</v>
      </c>
      <c r="I2942" t="s">
        <v>735</v>
      </c>
      <c r="J2942" t="s">
        <v>270</v>
      </c>
      <c r="K2942">
        <v>61</v>
      </c>
      <c r="L2942" s="52">
        <v>1</v>
      </c>
      <c r="N2942">
        <v>650</v>
      </c>
      <c r="O2942" s="52">
        <v>1</v>
      </c>
      <c r="Q2942">
        <v>10661</v>
      </c>
      <c r="R2942" s="52">
        <v>1</v>
      </c>
    </row>
    <row r="2943" spans="1:19">
      <c r="A2943" t="s">
        <v>28</v>
      </c>
      <c r="B2943" t="s">
        <v>412</v>
      </c>
      <c r="C2943" t="s">
        <v>440</v>
      </c>
      <c r="D2943" t="s">
        <v>330</v>
      </c>
      <c r="E2943" t="s">
        <v>135</v>
      </c>
      <c r="F2943" t="s">
        <v>136</v>
      </c>
      <c r="G2943">
        <v>11</v>
      </c>
      <c r="H2943" t="s">
        <v>337</v>
      </c>
      <c r="I2943" t="s">
        <v>319</v>
      </c>
      <c r="J2943" t="s">
        <v>324</v>
      </c>
      <c r="K2943">
        <v>8</v>
      </c>
      <c r="L2943" s="52">
        <v>0.1311500072479248</v>
      </c>
      <c r="N2943">
        <v>44</v>
      </c>
      <c r="O2943" s="52">
        <v>6.7689999938011169E-2</v>
      </c>
      <c r="Q2943">
        <v>1418</v>
      </c>
      <c r="R2943" s="52">
        <v>0.13300999999046331</v>
      </c>
    </row>
    <row r="2944" spans="1:19">
      <c r="A2944" t="s">
        <v>28</v>
      </c>
      <c r="B2944" t="s">
        <v>412</v>
      </c>
      <c r="C2944" t="s">
        <v>440</v>
      </c>
      <c r="D2944" t="s">
        <v>330</v>
      </c>
      <c r="E2944" t="s">
        <v>135</v>
      </c>
      <c r="F2944" t="s">
        <v>136</v>
      </c>
      <c r="G2944">
        <v>11</v>
      </c>
      <c r="H2944" t="s">
        <v>337</v>
      </c>
      <c r="I2944" t="s">
        <v>319</v>
      </c>
      <c r="J2944" t="s">
        <v>320</v>
      </c>
      <c r="K2944">
        <v>0</v>
      </c>
      <c r="L2944" s="52">
        <v>0</v>
      </c>
      <c r="M2944" s="52">
        <v>0</v>
      </c>
      <c r="N2944">
        <v>2</v>
      </c>
      <c r="O2944" s="52">
        <v>3.0799999367445712E-3</v>
      </c>
      <c r="P2944" s="52">
        <v>3.299999982118607E-3</v>
      </c>
      <c r="Q2944">
        <v>19</v>
      </c>
      <c r="R2944" s="52">
        <v>1.780000049620867E-3</v>
      </c>
      <c r="S2944" s="52">
        <v>2.0600000862032179E-3</v>
      </c>
    </row>
    <row r="2945" spans="1:19">
      <c r="A2945" t="s">
        <v>28</v>
      </c>
      <c r="B2945" t="s">
        <v>412</v>
      </c>
      <c r="C2945" t="s">
        <v>440</v>
      </c>
      <c r="D2945" t="s">
        <v>330</v>
      </c>
      <c r="E2945" t="s">
        <v>135</v>
      </c>
      <c r="F2945" t="s">
        <v>136</v>
      </c>
      <c r="G2945">
        <v>11</v>
      </c>
      <c r="H2945" t="s">
        <v>337</v>
      </c>
      <c r="I2945" t="s">
        <v>319</v>
      </c>
      <c r="J2945" t="s">
        <v>321</v>
      </c>
      <c r="K2945">
        <v>2</v>
      </c>
      <c r="L2945" s="52">
        <v>3.2790001481771469E-2</v>
      </c>
      <c r="M2945" s="52">
        <v>3.773999959230423E-2</v>
      </c>
      <c r="N2945">
        <v>27</v>
      </c>
      <c r="O2945" s="52">
        <v>4.1540000587701797E-2</v>
      </c>
      <c r="P2945" s="52">
        <v>4.4550001621246338E-2</v>
      </c>
      <c r="Q2945">
        <v>380</v>
      </c>
      <c r="R2945" s="52">
        <v>3.564000129699707E-2</v>
      </c>
      <c r="S2945" s="52">
        <v>4.1110001504421227E-2</v>
      </c>
    </row>
    <row r="2946" spans="1:19">
      <c r="A2946" t="s">
        <v>28</v>
      </c>
      <c r="B2946" t="s">
        <v>412</v>
      </c>
      <c r="C2946" t="s">
        <v>440</v>
      </c>
      <c r="D2946" t="s">
        <v>330</v>
      </c>
      <c r="E2946" t="s">
        <v>135</v>
      </c>
      <c r="F2946" t="s">
        <v>136</v>
      </c>
      <c r="G2946">
        <v>11</v>
      </c>
      <c r="H2946" t="s">
        <v>337</v>
      </c>
      <c r="I2946" t="s">
        <v>319</v>
      </c>
      <c r="J2946" t="s">
        <v>322</v>
      </c>
      <c r="K2946">
        <v>2</v>
      </c>
      <c r="L2946" s="52">
        <v>3.2790001481771469E-2</v>
      </c>
      <c r="M2946" s="52">
        <v>3.773999959230423E-2</v>
      </c>
      <c r="N2946">
        <v>95</v>
      </c>
      <c r="O2946" s="52">
        <v>0.14614999294281009</v>
      </c>
      <c r="P2946" s="52">
        <v>0.1567700058221817</v>
      </c>
      <c r="Q2946">
        <v>1643</v>
      </c>
      <c r="R2946" s="52">
        <v>0.15410999953746801</v>
      </c>
      <c r="S2946" s="52">
        <v>0.17776000499725339</v>
      </c>
    </row>
    <row r="2947" spans="1:19">
      <c r="A2947" t="s">
        <v>28</v>
      </c>
      <c r="B2947" t="s">
        <v>412</v>
      </c>
      <c r="C2947" t="s">
        <v>440</v>
      </c>
      <c r="D2947" t="s">
        <v>330</v>
      </c>
      <c r="E2947" t="s">
        <v>135</v>
      </c>
      <c r="F2947" t="s">
        <v>136</v>
      </c>
      <c r="G2947">
        <v>11</v>
      </c>
      <c r="H2947" t="s">
        <v>337</v>
      </c>
      <c r="I2947" t="s">
        <v>319</v>
      </c>
      <c r="J2947" t="s">
        <v>323</v>
      </c>
      <c r="K2947">
        <v>6</v>
      </c>
      <c r="L2947" s="52">
        <v>9.8360002040863037E-2</v>
      </c>
      <c r="M2947" s="52">
        <v>0.1132100000977516</v>
      </c>
      <c r="N2947">
        <v>77</v>
      </c>
      <c r="O2947" s="52">
        <v>0.1184599995613098</v>
      </c>
      <c r="P2947" s="52">
        <v>0.1270599961280823</v>
      </c>
      <c r="Q2947">
        <v>1319</v>
      </c>
      <c r="R2947" s="52">
        <v>0.1237199977040291</v>
      </c>
      <c r="S2947" s="52">
        <v>0.14270000159740451</v>
      </c>
    </row>
    <row r="2948" spans="1:19">
      <c r="A2948" t="s">
        <v>28</v>
      </c>
      <c r="B2948" t="s">
        <v>412</v>
      </c>
      <c r="C2948" t="s">
        <v>440</v>
      </c>
      <c r="D2948" t="s">
        <v>330</v>
      </c>
      <c r="E2948" t="s">
        <v>135</v>
      </c>
      <c r="F2948" t="s">
        <v>136</v>
      </c>
      <c r="G2948">
        <v>11</v>
      </c>
      <c r="H2948" t="s">
        <v>337</v>
      </c>
      <c r="I2948" t="s">
        <v>319</v>
      </c>
      <c r="J2948" t="s">
        <v>354</v>
      </c>
      <c r="K2948">
        <v>43</v>
      </c>
      <c r="L2948" s="52">
        <v>0.70491999387741089</v>
      </c>
      <c r="M2948" s="52">
        <v>0.81132000684738159</v>
      </c>
      <c r="N2948">
        <v>405</v>
      </c>
      <c r="O2948" s="52">
        <v>0.62308001518249512</v>
      </c>
      <c r="P2948" s="52">
        <v>0.66832000017166138</v>
      </c>
      <c r="Q2948">
        <v>5882</v>
      </c>
      <c r="R2948" s="52">
        <v>0.55172997713088989</v>
      </c>
      <c r="S2948" s="52">
        <v>0.63637000322341919</v>
      </c>
    </row>
    <row r="2949" spans="1:19">
      <c r="A2949" t="s">
        <v>28</v>
      </c>
      <c r="B2949" t="s">
        <v>412</v>
      </c>
      <c r="C2949" t="s">
        <v>440</v>
      </c>
      <c r="D2949" t="s">
        <v>330</v>
      </c>
      <c r="E2949" t="s">
        <v>135</v>
      </c>
      <c r="F2949" t="s">
        <v>136</v>
      </c>
      <c r="G2949">
        <v>11</v>
      </c>
      <c r="H2949" t="s">
        <v>337</v>
      </c>
      <c r="I2949" t="s">
        <v>360</v>
      </c>
      <c r="J2949" t="s">
        <v>361</v>
      </c>
      <c r="K2949">
        <v>8</v>
      </c>
      <c r="L2949" s="52">
        <v>0.1311500072479248</v>
      </c>
      <c r="N2949">
        <v>44</v>
      </c>
      <c r="O2949" s="52">
        <v>6.7689999938011169E-2</v>
      </c>
      <c r="Q2949">
        <v>1418</v>
      </c>
      <c r="R2949" s="52">
        <v>0.13300999999046331</v>
      </c>
    </row>
    <row r="2950" spans="1:19">
      <c r="A2950" t="s">
        <v>28</v>
      </c>
      <c r="B2950" t="s">
        <v>412</v>
      </c>
      <c r="C2950" t="s">
        <v>440</v>
      </c>
      <c r="D2950" t="s">
        <v>330</v>
      </c>
      <c r="E2950" t="s">
        <v>135</v>
      </c>
      <c r="F2950" t="s">
        <v>136</v>
      </c>
      <c r="G2950">
        <v>11</v>
      </c>
      <c r="H2950" t="s">
        <v>337</v>
      </c>
      <c r="I2950" t="s">
        <v>360</v>
      </c>
      <c r="J2950" t="s">
        <v>362</v>
      </c>
      <c r="K2950">
        <v>13</v>
      </c>
      <c r="L2950" s="52">
        <v>0.2131099998950958</v>
      </c>
      <c r="M2950" s="52">
        <v>0.24527999758720401</v>
      </c>
      <c r="N2950">
        <v>200</v>
      </c>
      <c r="O2950" s="52">
        <v>0.30768999457359308</v>
      </c>
      <c r="P2950" s="52">
        <v>0.33002999424934393</v>
      </c>
      <c r="Q2950">
        <v>3361</v>
      </c>
      <c r="R2950" s="52">
        <v>0.31525999307632452</v>
      </c>
      <c r="S2950" s="52">
        <v>0.36362999677658081</v>
      </c>
    </row>
    <row r="2951" spans="1:19">
      <c r="A2951" t="s">
        <v>28</v>
      </c>
      <c r="B2951" t="s">
        <v>412</v>
      </c>
      <c r="C2951" t="s">
        <v>440</v>
      </c>
      <c r="D2951" t="s">
        <v>330</v>
      </c>
      <c r="E2951" t="s">
        <v>135</v>
      </c>
      <c r="F2951" t="s">
        <v>136</v>
      </c>
      <c r="G2951">
        <v>11</v>
      </c>
      <c r="H2951" t="s">
        <v>337</v>
      </c>
      <c r="I2951" t="s">
        <v>360</v>
      </c>
      <c r="J2951" t="s">
        <v>354</v>
      </c>
      <c r="K2951">
        <v>40</v>
      </c>
      <c r="L2951" s="52">
        <v>0.65574002265930176</v>
      </c>
      <c r="M2951" s="52">
        <v>0.75471997261047363</v>
      </c>
      <c r="N2951">
        <v>406</v>
      </c>
      <c r="O2951" s="52">
        <v>0.62462002038955688</v>
      </c>
      <c r="P2951" s="52">
        <v>0.66996997594833374</v>
      </c>
      <c r="Q2951">
        <v>5882</v>
      </c>
      <c r="R2951" s="52">
        <v>0.55172997713088989</v>
      </c>
      <c r="S2951" s="52">
        <v>0.63637000322341919</v>
      </c>
    </row>
    <row r="2952" spans="1:19">
      <c r="A2952" t="s">
        <v>28</v>
      </c>
      <c r="B2952" t="s">
        <v>412</v>
      </c>
      <c r="C2952" t="s">
        <v>440</v>
      </c>
      <c r="D2952" t="s">
        <v>330</v>
      </c>
      <c r="E2952" t="s">
        <v>135</v>
      </c>
      <c r="F2952" t="s">
        <v>136</v>
      </c>
      <c r="G2952">
        <v>11</v>
      </c>
      <c r="H2952" t="s">
        <v>337</v>
      </c>
      <c r="I2952" t="s">
        <v>736</v>
      </c>
      <c r="J2952" t="s">
        <v>363</v>
      </c>
      <c r="K2952">
        <v>11</v>
      </c>
      <c r="L2952" s="52">
        <v>0.1803299933671951</v>
      </c>
      <c r="N2952">
        <v>216</v>
      </c>
      <c r="O2952" s="52">
        <v>0.33230999112129211</v>
      </c>
      <c r="Q2952">
        <v>4131</v>
      </c>
      <c r="R2952" s="52">
        <v>0.38749000430107122</v>
      </c>
    </row>
    <row r="2953" spans="1:19">
      <c r="A2953" t="s">
        <v>28</v>
      </c>
      <c r="B2953" t="s">
        <v>412</v>
      </c>
      <c r="C2953" t="s">
        <v>440</v>
      </c>
      <c r="D2953" t="s">
        <v>330</v>
      </c>
      <c r="E2953" t="s">
        <v>135</v>
      </c>
      <c r="F2953" t="s">
        <v>136</v>
      </c>
      <c r="G2953">
        <v>11</v>
      </c>
      <c r="H2953" t="s">
        <v>337</v>
      </c>
      <c r="I2953" t="s">
        <v>736</v>
      </c>
      <c r="J2953" t="s">
        <v>364</v>
      </c>
      <c r="K2953">
        <v>37</v>
      </c>
      <c r="L2953" s="52">
        <v>0.60655999183654785</v>
      </c>
      <c r="M2953" s="52">
        <v>0.74000000953674316</v>
      </c>
      <c r="N2953">
        <v>286</v>
      </c>
      <c r="O2953" s="52">
        <v>0.43999999761581421</v>
      </c>
      <c r="P2953" s="52">
        <v>0.65899002552032471</v>
      </c>
      <c r="Q2953">
        <v>4189</v>
      </c>
      <c r="R2953" s="52">
        <v>0.39293000102043152</v>
      </c>
      <c r="S2953" s="52">
        <v>0.64149999618530273</v>
      </c>
    </row>
    <row r="2954" spans="1:19">
      <c r="A2954" t="s">
        <v>28</v>
      </c>
      <c r="B2954" t="s">
        <v>412</v>
      </c>
      <c r="C2954" t="s">
        <v>440</v>
      </c>
      <c r="D2954" t="s">
        <v>330</v>
      </c>
      <c r="E2954" t="s">
        <v>135</v>
      </c>
      <c r="F2954" t="s">
        <v>136</v>
      </c>
      <c r="G2954">
        <v>11</v>
      </c>
      <c r="H2954" t="s">
        <v>337</v>
      </c>
      <c r="I2954" t="s">
        <v>736</v>
      </c>
      <c r="J2954" t="s">
        <v>365</v>
      </c>
      <c r="K2954">
        <v>11</v>
      </c>
      <c r="L2954" s="52">
        <v>0.1803299933671951</v>
      </c>
      <c r="M2954" s="52">
        <v>0.2199999988079071</v>
      </c>
      <c r="N2954">
        <v>84</v>
      </c>
      <c r="O2954" s="52">
        <v>0.12922999262809751</v>
      </c>
      <c r="P2954" s="52">
        <v>0.19355000555515289</v>
      </c>
      <c r="Q2954">
        <v>1316</v>
      </c>
      <c r="R2954" s="52">
        <v>0.1234399974346161</v>
      </c>
      <c r="S2954" s="52">
        <v>0.20152999460697171</v>
      </c>
    </row>
    <row r="2955" spans="1:19">
      <c r="A2955" t="s">
        <v>28</v>
      </c>
      <c r="B2955" t="s">
        <v>412</v>
      </c>
      <c r="C2955" t="s">
        <v>440</v>
      </c>
      <c r="D2955" t="s">
        <v>330</v>
      </c>
      <c r="E2955" t="s">
        <v>135</v>
      </c>
      <c r="F2955" t="s">
        <v>136</v>
      </c>
      <c r="G2955">
        <v>11</v>
      </c>
      <c r="H2955" t="s">
        <v>337</v>
      </c>
      <c r="I2955" t="s">
        <v>736</v>
      </c>
      <c r="J2955" t="s">
        <v>366</v>
      </c>
      <c r="K2955">
        <v>2</v>
      </c>
      <c r="L2955" s="52">
        <v>3.2790001481771469E-2</v>
      </c>
      <c r="M2955" s="52">
        <v>3.9999999105930328E-2</v>
      </c>
      <c r="N2955">
        <v>28</v>
      </c>
      <c r="O2955" s="52">
        <v>4.3079998344182968E-2</v>
      </c>
      <c r="P2955" s="52">
        <v>6.4520001411437988E-2</v>
      </c>
      <c r="Q2955">
        <v>566</v>
      </c>
      <c r="R2955" s="52">
        <v>5.3089998662471771E-2</v>
      </c>
      <c r="S2955" s="52">
        <v>8.6680002510547638E-2</v>
      </c>
    </row>
    <row r="2956" spans="1:19">
      <c r="A2956" t="s">
        <v>28</v>
      </c>
      <c r="B2956" t="s">
        <v>412</v>
      </c>
      <c r="C2956" t="s">
        <v>440</v>
      </c>
      <c r="D2956" t="s">
        <v>330</v>
      </c>
      <c r="E2956" t="s">
        <v>135</v>
      </c>
      <c r="F2956" t="s">
        <v>136</v>
      </c>
      <c r="G2956">
        <v>11</v>
      </c>
      <c r="H2956" t="s">
        <v>337</v>
      </c>
      <c r="I2956" t="s">
        <v>736</v>
      </c>
      <c r="J2956" t="s">
        <v>367</v>
      </c>
      <c r="K2956">
        <v>0</v>
      </c>
      <c r="L2956" s="52">
        <v>0</v>
      </c>
      <c r="M2956" s="52">
        <v>0</v>
      </c>
      <c r="N2956">
        <v>27</v>
      </c>
      <c r="O2956" s="52">
        <v>4.1540000587701797E-2</v>
      </c>
      <c r="P2956" s="52">
        <v>6.2210001051425927E-2</v>
      </c>
      <c r="Q2956">
        <v>367</v>
      </c>
      <c r="R2956" s="52">
        <v>3.4419998526573181E-2</v>
      </c>
      <c r="S2956" s="52">
        <v>5.6200001388788223E-2</v>
      </c>
    </row>
    <row r="2957" spans="1:19">
      <c r="A2957" t="s">
        <v>28</v>
      </c>
      <c r="B2957" t="s">
        <v>412</v>
      </c>
      <c r="C2957" t="s">
        <v>440</v>
      </c>
      <c r="D2957" t="s">
        <v>330</v>
      </c>
      <c r="E2957" t="s">
        <v>135</v>
      </c>
      <c r="F2957" t="s">
        <v>136</v>
      </c>
      <c r="G2957">
        <v>11</v>
      </c>
      <c r="H2957" t="s">
        <v>337</v>
      </c>
      <c r="I2957" t="s">
        <v>736</v>
      </c>
      <c r="J2957" t="s">
        <v>368</v>
      </c>
      <c r="K2957">
        <v>0</v>
      </c>
      <c r="L2957" s="52">
        <v>0</v>
      </c>
      <c r="M2957" s="52">
        <v>0</v>
      </c>
      <c r="N2957">
        <v>9</v>
      </c>
      <c r="O2957" s="52">
        <v>1.384999975562096E-2</v>
      </c>
      <c r="P2957" s="52">
        <v>2.0740000531077381E-2</v>
      </c>
      <c r="Q2957">
        <v>92</v>
      </c>
      <c r="R2957" s="52">
        <v>8.6300000548362732E-3</v>
      </c>
      <c r="S2957" s="52">
        <v>1.4089999720454219E-2</v>
      </c>
    </row>
    <row r="2958" spans="1:19">
      <c r="A2958" t="s">
        <v>28</v>
      </c>
      <c r="B2958" t="s">
        <v>412</v>
      </c>
      <c r="C2958" t="s">
        <v>440</v>
      </c>
      <c r="D2958" t="s">
        <v>330</v>
      </c>
      <c r="E2958" t="s">
        <v>135</v>
      </c>
      <c r="F2958" t="s">
        <v>136</v>
      </c>
      <c r="G2958">
        <v>11</v>
      </c>
      <c r="H2958" t="s">
        <v>337</v>
      </c>
      <c r="I2958" t="s">
        <v>307</v>
      </c>
      <c r="J2958" t="s">
        <v>329</v>
      </c>
      <c r="K2958">
        <v>61</v>
      </c>
      <c r="L2958" s="52">
        <v>1</v>
      </c>
      <c r="N2958">
        <v>645</v>
      </c>
      <c r="O2958" s="52">
        <v>0.99230998754501343</v>
      </c>
      <c r="Q2958">
        <v>10555</v>
      </c>
      <c r="R2958" s="52">
        <v>0.99005997180938721</v>
      </c>
    </row>
    <row r="2959" spans="1:19">
      <c r="A2959" t="s">
        <v>28</v>
      </c>
      <c r="B2959" t="s">
        <v>412</v>
      </c>
      <c r="C2959" t="s">
        <v>440</v>
      </c>
      <c r="D2959" t="s">
        <v>330</v>
      </c>
      <c r="E2959" t="s">
        <v>135</v>
      </c>
      <c r="F2959" t="s">
        <v>136</v>
      </c>
      <c r="G2959">
        <v>11</v>
      </c>
      <c r="H2959" t="s">
        <v>337</v>
      </c>
      <c r="I2959" t="s">
        <v>307</v>
      </c>
      <c r="J2959" t="s">
        <v>309</v>
      </c>
      <c r="K2959">
        <v>0</v>
      </c>
      <c r="L2959" s="52">
        <v>0</v>
      </c>
      <c r="N2959">
        <v>5</v>
      </c>
      <c r="O2959" s="52">
        <v>7.689999882131815E-3</v>
      </c>
      <c r="Q2959">
        <v>106</v>
      </c>
      <c r="R2959" s="52">
        <v>9.9400002509355545E-3</v>
      </c>
    </row>
    <row r="2960" spans="1:19">
      <c r="A2960" t="s">
        <v>28</v>
      </c>
      <c r="B2960" t="s">
        <v>412</v>
      </c>
      <c r="C2960" t="s">
        <v>440</v>
      </c>
      <c r="D2960" t="s">
        <v>330</v>
      </c>
      <c r="E2960" t="s">
        <v>135</v>
      </c>
      <c r="F2960" t="s">
        <v>136</v>
      </c>
      <c r="G2960">
        <v>11</v>
      </c>
      <c r="H2960" t="s">
        <v>337</v>
      </c>
      <c r="I2960" t="s">
        <v>737</v>
      </c>
      <c r="J2960" t="s">
        <v>310</v>
      </c>
      <c r="K2960">
        <v>2</v>
      </c>
      <c r="L2960" s="52">
        <v>3.2790001481771469E-2</v>
      </c>
      <c r="N2960">
        <v>46</v>
      </c>
      <c r="O2960" s="52">
        <v>7.0770002901554108E-2</v>
      </c>
      <c r="Q2960">
        <v>1888</v>
      </c>
      <c r="R2960" s="52">
        <v>0.17709000408649439</v>
      </c>
    </row>
    <row r="2961" spans="1:19">
      <c r="A2961" t="s">
        <v>28</v>
      </c>
      <c r="B2961" t="s">
        <v>412</v>
      </c>
      <c r="C2961" t="s">
        <v>440</v>
      </c>
      <c r="D2961" t="s">
        <v>330</v>
      </c>
      <c r="E2961" t="s">
        <v>135</v>
      </c>
      <c r="F2961" t="s">
        <v>136</v>
      </c>
      <c r="G2961">
        <v>11</v>
      </c>
      <c r="H2961" t="s">
        <v>337</v>
      </c>
      <c r="I2961" t="s">
        <v>737</v>
      </c>
      <c r="J2961" t="s">
        <v>16</v>
      </c>
      <c r="K2961">
        <v>8</v>
      </c>
      <c r="L2961" s="52">
        <v>0.1311500072479248</v>
      </c>
      <c r="N2961">
        <v>128</v>
      </c>
      <c r="O2961" s="52">
        <v>0.1969199925661087</v>
      </c>
      <c r="Q2961">
        <v>2164</v>
      </c>
      <c r="R2961" s="52">
        <v>0.2029799968004227</v>
      </c>
    </row>
    <row r="2962" spans="1:19">
      <c r="A2962" t="s">
        <v>28</v>
      </c>
      <c r="B2962" t="s">
        <v>412</v>
      </c>
      <c r="C2962" t="s">
        <v>440</v>
      </c>
      <c r="D2962" t="s">
        <v>330</v>
      </c>
      <c r="E2962" t="s">
        <v>135</v>
      </c>
      <c r="F2962" t="s">
        <v>136</v>
      </c>
      <c r="G2962">
        <v>11</v>
      </c>
      <c r="H2962" t="s">
        <v>337</v>
      </c>
      <c r="I2962" t="s">
        <v>737</v>
      </c>
      <c r="J2962" t="s">
        <v>17</v>
      </c>
      <c r="K2962">
        <v>9</v>
      </c>
      <c r="L2962" s="52">
        <v>0.14754000306129461</v>
      </c>
      <c r="N2962">
        <v>128</v>
      </c>
      <c r="O2962" s="52">
        <v>0.1969199925661087</v>
      </c>
      <c r="Q2962">
        <v>2220</v>
      </c>
      <c r="R2962" s="52">
        <v>0.20824000239372251</v>
      </c>
    </row>
    <row r="2963" spans="1:19">
      <c r="A2963" t="s">
        <v>28</v>
      </c>
      <c r="B2963" t="s">
        <v>412</v>
      </c>
      <c r="C2963" t="s">
        <v>440</v>
      </c>
      <c r="D2963" t="s">
        <v>330</v>
      </c>
      <c r="E2963" t="s">
        <v>135</v>
      </c>
      <c r="F2963" t="s">
        <v>136</v>
      </c>
      <c r="G2963">
        <v>11</v>
      </c>
      <c r="H2963" t="s">
        <v>337</v>
      </c>
      <c r="I2963" t="s">
        <v>737</v>
      </c>
      <c r="J2963" t="s">
        <v>18</v>
      </c>
      <c r="K2963">
        <v>29</v>
      </c>
      <c r="L2963" s="52">
        <v>0.47541001439094538</v>
      </c>
      <c r="N2963">
        <v>147</v>
      </c>
      <c r="O2963" s="52">
        <v>0.22615000605583191</v>
      </c>
      <c r="Q2963">
        <v>2174</v>
      </c>
      <c r="R2963" s="52">
        <v>0.20392000675201419</v>
      </c>
    </row>
    <row r="2964" spans="1:19">
      <c r="A2964" t="s">
        <v>28</v>
      </c>
      <c r="B2964" t="s">
        <v>412</v>
      </c>
      <c r="C2964" t="s">
        <v>440</v>
      </c>
      <c r="D2964" t="s">
        <v>330</v>
      </c>
      <c r="E2964" t="s">
        <v>135</v>
      </c>
      <c r="F2964" t="s">
        <v>136</v>
      </c>
      <c r="G2964">
        <v>11</v>
      </c>
      <c r="H2964" t="s">
        <v>337</v>
      </c>
      <c r="I2964" t="s">
        <v>737</v>
      </c>
      <c r="J2964" t="s">
        <v>311</v>
      </c>
      <c r="K2964">
        <v>13</v>
      </c>
      <c r="L2964" s="52">
        <v>0.2131099998950958</v>
      </c>
      <c r="N2964">
        <v>201</v>
      </c>
      <c r="O2964" s="52">
        <v>0.30922999978065491</v>
      </c>
      <c r="Q2964">
        <v>2215</v>
      </c>
      <c r="R2964" s="52">
        <v>0.20777000486850741</v>
      </c>
    </row>
    <row r="2965" spans="1:19">
      <c r="A2965" t="s">
        <v>28</v>
      </c>
      <c r="B2965" t="s">
        <v>412</v>
      </c>
      <c r="C2965" t="s">
        <v>440</v>
      </c>
      <c r="D2965" t="s">
        <v>330</v>
      </c>
      <c r="E2965" t="s">
        <v>135</v>
      </c>
      <c r="F2965" t="s">
        <v>136</v>
      </c>
      <c r="G2965">
        <v>11</v>
      </c>
      <c r="H2965" t="s">
        <v>337</v>
      </c>
      <c r="I2965" t="s">
        <v>312</v>
      </c>
      <c r="J2965" t="s">
        <v>313</v>
      </c>
      <c r="K2965">
        <v>36</v>
      </c>
      <c r="L2965" s="52">
        <v>0.59016001224517822</v>
      </c>
      <c r="M2965" s="52">
        <v>0.59016001224517822</v>
      </c>
      <c r="N2965">
        <v>381</v>
      </c>
      <c r="O2965" s="52">
        <v>0.58614999055862427</v>
      </c>
      <c r="P2965" s="52">
        <v>0.59905999898910522</v>
      </c>
      <c r="Q2965">
        <v>6420</v>
      </c>
      <c r="R2965" s="52">
        <v>0.60219001770019531</v>
      </c>
      <c r="S2965" s="52">
        <v>0.61465001106262207</v>
      </c>
    </row>
    <row r="2966" spans="1:19">
      <c r="A2966" t="s">
        <v>28</v>
      </c>
      <c r="B2966" t="s">
        <v>412</v>
      </c>
      <c r="C2966" t="s">
        <v>440</v>
      </c>
      <c r="D2966" t="s">
        <v>330</v>
      </c>
      <c r="E2966" t="s">
        <v>135</v>
      </c>
      <c r="F2966" t="s">
        <v>136</v>
      </c>
      <c r="G2966">
        <v>11</v>
      </c>
      <c r="H2966" t="s">
        <v>337</v>
      </c>
      <c r="I2966" t="s">
        <v>312</v>
      </c>
      <c r="J2966" t="s">
        <v>314</v>
      </c>
      <c r="K2966">
        <v>12</v>
      </c>
      <c r="L2966" s="52">
        <v>0.1967200040817261</v>
      </c>
      <c r="M2966" s="52">
        <v>0.1967200040817261</v>
      </c>
      <c r="N2966">
        <v>91</v>
      </c>
      <c r="O2966" s="52">
        <v>0.14000000059604639</v>
      </c>
      <c r="P2966" s="52">
        <v>0.14307999610900879</v>
      </c>
      <c r="Q2966">
        <v>1473</v>
      </c>
      <c r="R2966" s="52">
        <v>0.13817000389099121</v>
      </c>
      <c r="S2966" s="52">
        <v>0.14101999998092651</v>
      </c>
    </row>
    <row r="2967" spans="1:19">
      <c r="A2967" t="s">
        <v>28</v>
      </c>
      <c r="B2967" t="s">
        <v>412</v>
      </c>
      <c r="C2967" t="s">
        <v>440</v>
      </c>
      <c r="D2967" t="s">
        <v>330</v>
      </c>
      <c r="E2967" t="s">
        <v>135</v>
      </c>
      <c r="F2967" t="s">
        <v>136</v>
      </c>
      <c r="G2967">
        <v>11</v>
      </c>
      <c r="H2967" t="s">
        <v>337</v>
      </c>
      <c r="I2967" t="s">
        <v>312</v>
      </c>
      <c r="J2967" t="s">
        <v>315</v>
      </c>
      <c r="K2967">
        <v>5</v>
      </c>
      <c r="L2967" s="52">
        <v>8.1969998776912689E-2</v>
      </c>
      <c r="M2967" s="52">
        <v>8.1969998776912689E-2</v>
      </c>
      <c r="N2967">
        <v>83</v>
      </c>
      <c r="O2967" s="52">
        <v>0.12769000232219699</v>
      </c>
      <c r="P2967" s="52">
        <v>0.130500003695488</v>
      </c>
      <c r="Q2967">
        <v>1374</v>
      </c>
      <c r="R2967" s="52">
        <v>0.12887999415397641</v>
      </c>
      <c r="S2967" s="52">
        <v>0.13154999911785131</v>
      </c>
    </row>
    <row r="2968" spans="1:19">
      <c r="A2968" t="s">
        <v>28</v>
      </c>
      <c r="B2968" t="s">
        <v>412</v>
      </c>
      <c r="C2968" t="s">
        <v>440</v>
      </c>
      <c r="D2968" t="s">
        <v>330</v>
      </c>
      <c r="E2968" t="s">
        <v>135</v>
      </c>
      <c r="F2968" t="s">
        <v>136</v>
      </c>
      <c r="G2968">
        <v>11</v>
      </c>
      <c r="H2968" t="s">
        <v>337</v>
      </c>
      <c r="I2968" t="s">
        <v>312</v>
      </c>
      <c r="J2968" t="s">
        <v>373</v>
      </c>
      <c r="K2968">
        <v>0</v>
      </c>
      <c r="L2968" s="52">
        <v>0</v>
      </c>
      <c r="N2968">
        <v>14</v>
      </c>
      <c r="O2968" s="52">
        <v>2.1539999172091481E-2</v>
      </c>
      <c r="Q2968">
        <v>216</v>
      </c>
      <c r="R2968" s="52">
        <v>2.0260000601410869E-2</v>
      </c>
    </row>
    <row r="2969" spans="1:19">
      <c r="A2969" t="s">
        <v>28</v>
      </c>
      <c r="B2969" t="s">
        <v>412</v>
      </c>
      <c r="C2969" t="s">
        <v>440</v>
      </c>
      <c r="D2969" t="s">
        <v>330</v>
      </c>
      <c r="E2969" t="s">
        <v>135</v>
      </c>
      <c r="F2969" t="s">
        <v>136</v>
      </c>
      <c r="G2969">
        <v>11</v>
      </c>
      <c r="H2969" t="s">
        <v>337</v>
      </c>
      <c r="I2969" t="s">
        <v>312</v>
      </c>
      <c r="J2969" t="s">
        <v>316</v>
      </c>
      <c r="K2969">
        <v>8</v>
      </c>
      <c r="L2969" s="52">
        <v>0.1311500072479248</v>
      </c>
      <c r="M2969" s="52">
        <v>0.1311500072479248</v>
      </c>
      <c r="N2969">
        <v>81</v>
      </c>
      <c r="O2969" s="52">
        <v>0.12461999803781509</v>
      </c>
      <c r="P2969" s="52">
        <v>0.12736000120639801</v>
      </c>
      <c r="Q2969">
        <v>1178</v>
      </c>
      <c r="R2969" s="52">
        <v>0.1105000004172325</v>
      </c>
      <c r="S2969" s="52">
        <v>0.1127799972891808</v>
      </c>
    </row>
    <row r="2970" spans="1:19">
      <c r="A2970" t="s">
        <v>28</v>
      </c>
      <c r="B2970" t="s">
        <v>412</v>
      </c>
      <c r="C2970" t="s">
        <v>440</v>
      </c>
      <c r="D2970" t="s">
        <v>330</v>
      </c>
      <c r="E2970" t="s">
        <v>195</v>
      </c>
      <c r="F2970" t="s">
        <v>278</v>
      </c>
      <c r="G2970">
        <v>1</v>
      </c>
      <c r="H2970" t="s">
        <v>347</v>
      </c>
      <c r="I2970" t="s">
        <v>326</v>
      </c>
      <c r="J2970" t="s">
        <v>289</v>
      </c>
      <c r="K2970">
        <v>0</v>
      </c>
      <c r="L2970" s="52">
        <v>0</v>
      </c>
      <c r="N2970">
        <v>6</v>
      </c>
      <c r="O2970" s="52">
        <v>1.0019999928772449E-2</v>
      </c>
      <c r="Q2970">
        <v>78</v>
      </c>
      <c r="R2970" s="52">
        <v>7.3199998587369919E-3</v>
      </c>
    </row>
    <row r="2971" spans="1:19">
      <c r="A2971" t="s">
        <v>28</v>
      </c>
      <c r="B2971" t="s">
        <v>412</v>
      </c>
      <c r="C2971" t="s">
        <v>440</v>
      </c>
      <c r="D2971" t="s">
        <v>330</v>
      </c>
      <c r="E2971" t="s">
        <v>195</v>
      </c>
      <c r="F2971" t="s">
        <v>278</v>
      </c>
      <c r="G2971">
        <v>1</v>
      </c>
      <c r="H2971" t="s">
        <v>347</v>
      </c>
      <c r="I2971" t="s">
        <v>326</v>
      </c>
      <c r="J2971" t="s">
        <v>290</v>
      </c>
      <c r="K2971">
        <v>2</v>
      </c>
      <c r="L2971" s="52">
        <v>2.3530000820755959E-2</v>
      </c>
      <c r="N2971">
        <v>29</v>
      </c>
      <c r="O2971" s="52">
        <v>4.8409998416900628E-2</v>
      </c>
      <c r="Q2971">
        <v>542</v>
      </c>
      <c r="R2971" s="52">
        <v>5.0840001553297043E-2</v>
      </c>
    </row>
    <row r="2972" spans="1:19">
      <c r="A2972" t="s">
        <v>28</v>
      </c>
      <c r="B2972" t="s">
        <v>412</v>
      </c>
      <c r="C2972" t="s">
        <v>440</v>
      </c>
      <c r="D2972" t="s">
        <v>330</v>
      </c>
      <c r="E2972" t="s">
        <v>195</v>
      </c>
      <c r="F2972" s="1" t="s">
        <v>278</v>
      </c>
      <c r="G2972">
        <v>1</v>
      </c>
      <c r="H2972" t="s">
        <v>347</v>
      </c>
      <c r="I2972" t="s">
        <v>326</v>
      </c>
      <c r="J2972" t="s">
        <v>291</v>
      </c>
      <c r="K2972">
        <v>5</v>
      </c>
      <c r="L2972" s="52">
        <v>5.8820001780986793E-2</v>
      </c>
      <c r="N2972">
        <v>64</v>
      </c>
      <c r="O2972" s="52">
        <v>0.1068399995565414</v>
      </c>
      <c r="Q2972">
        <v>1332</v>
      </c>
      <c r="R2972" s="52">
        <v>0.124940000474453</v>
      </c>
    </row>
    <row r="2973" spans="1:19">
      <c r="A2973" t="s">
        <v>28</v>
      </c>
      <c r="B2973" t="s">
        <v>412</v>
      </c>
      <c r="C2973" t="s">
        <v>440</v>
      </c>
      <c r="D2973" t="s">
        <v>330</v>
      </c>
      <c r="E2973" t="s">
        <v>195</v>
      </c>
      <c r="F2973" t="s">
        <v>278</v>
      </c>
      <c r="G2973">
        <v>1</v>
      </c>
      <c r="H2973" t="s">
        <v>347</v>
      </c>
      <c r="I2973" t="s">
        <v>326</v>
      </c>
      <c r="J2973" t="s">
        <v>292</v>
      </c>
      <c r="K2973">
        <v>17</v>
      </c>
      <c r="L2973" s="52">
        <v>0.20000000298023221</v>
      </c>
      <c r="N2973">
        <v>114</v>
      </c>
      <c r="O2973" s="52">
        <v>0.19032000005245209</v>
      </c>
      <c r="Q2973">
        <v>2022</v>
      </c>
      <c r="R2973" s="52">
        <v>0.18965999782085419</v>
      </c>
    </row>
    <row r="2974" spans="1:19">
      <c r="A2974" t="s">
        <v>28</v>
      </c>
      <c r="B2974" t="s">
        <v>412</v>
      </c>
      <c r="C2974" t="s">
        <v>440</v>
      </c>
      <c r="D2974" t="s">
        <v>330</v>
      </c>
      <c r="E2974" t="s">
        <v>195</v>
      </c>
      <c r="F2974" t="s">
        <v>278</v>
      </c>
      <c r="G2974">
        <v>1</v>
      </c>
      <c r="H2974" t="s">
        <v>347</v>
      </c>
      <c r="I2974" t="s">
        <v>326</v>
      </c>
      <c r="J2974" t="s">
        <v>293</v>
      </c>
      <c r="K2974">
        <v>17</v>
      </c>
      <c r="L2974" s="52">
        <v>0.20000000298023221</v>
      </c>
      <c r="N2974">
        <v>104</v>
      </c>
      <c r="O2974" s="52">
        <v>0.1736200004816055</v>
      </c>
      <c r="Q2974">
        <v>1958</v>
      </c>
      <c r="R2974" s="52">
        <v>0.18366000056266779</v>
      </c>
    </row>
    <row r="2975" spans="1:19">
      <c r="A2975" t="s">
        <v>28</v>
      </c>
      <c r="B2975" t="s">
        <v>412</v>
      </c>
      <c r="C2975" t="s">
        <v>440</v>
      </c>
      <c r="D2975" t="s">
        <v>330</v>
      </c>
      <c r="E2975" t="s">
        <v>195</v>
      </c>
      <c r="F2975" t="s">
        <v>278</v>
      </c>
      <c r="G2975">
        <v>1</v>
      </c>
      <c r="H2975" t="s">
        <v>347</v>
      </c>
      <c r="I2975" t="s">
        <v>326</v>
      </c>
      <c r="J2975" t="s">
        <v>294</v>
      </c>
      <c r="K2975">
        <v>29</v>
      </c>
      <c r="L2975" s="52">
        <v>0.34117999672889709</v>
      </c>
      <c r="N2975">
        <v>153</v>
      </c>
      <c r="O2975" s="52">
        <v>0.25543001294136047</v>
      </c>
      <c r="Q2975">
        <v>2528</v>
      </c>
      <c r="R2975" s="52">
        <v>0.2371300011873245</v>
      </c>
    </row>
    <row r="2976" spans="1:19">
      <c r="A2976" t="s">
        <v>28</v>
      </c>
      <c r="B2976" t="s">
        <v>412</v>
      </c>
      <c r="C2976" t="s">
        <v>440</v>
      </c>
      <c r="D2976" t="s">
        <v>330</v>
      </c>
      <c r="E2976" t="s">
        <v>195</v>
      </c>
      <c r="F2976" t="s">
        <v>278</v>
      </c>
      <c r="G2976">
        <v>1</v>
      </c>
      <c r="H2976" t="s">
        <v>347</v>
      </c>
      <c r="I2976" t="s">
        <v>326</v>
      </c>
      <c r="J2976" t="s">
        <v>295</v>
      </c>
      <c r="K2976">
        <v>15</v>
      </c>
      <c r="L2976" s="52">
        <v>0.1764699965715408</v>
      </c>
      <c r="N2976">
        <v>129</v>
      </c>
      <c r="O2976" s="52">
        <v>0.21536000072956091</v>
      </c>
      <c r="Q2976">
        <v>2201</v>
      </c>
      <c r="R2976" s="52">
        <v>0.20645000040531161</v>
      </c>
    </row>
    <row r="2977" spans="1:19">
      <c r="A2977" t="s">
        <v>28</v>
      </c>
      <c r="B2977" t="s">
        <v>412</v>
      </c>
      <c r="C2977" t="s">
        <v>440</v>
      </c>
      <c r="D2977" t="s">
        <v>330</v>
      </c>
      <c r="E2977" t="s">
        <v>195</v>
      </c>
      <c r="F2977" t="s">
        <v>278</v>
      </c>
      <c r="G2977">
        <v>1</v>
      </c>
      <c r="H2977" t="s">
        <v>347</v>
      </c>
      <c r="I2977" t="s">
        <v>359</v>
      </c>
      <c r="J2977" t="s">
        <v>14</v>
      </c>
      <c r="K2977">
        <v>60</v>
      </c>
      <c r="L2977" s="52">
        <v>0.70587998628616333</v>
      </c>
      <c r="M2977" s="52">
        <v>0.71429002285003662</v>
      </c>
      <c r="N2977">
        <v>423</v>
      </c>
      <c r="O2977" s="52">
        <v>0.70617997646331787</v>
      </c>
      <c r="P2977" s="52">
        <v>0.71816998720169067</v>
      </c>
      <c r="Q2977">
        <v>7648</v>
      </c>
      <c r="R2977" s="52">
        <v>0.71737998723983765</v>
      </c>
      <c r="S2977" s="52">
        <v>0.73221999406814575</v>
      </c>
    </row>
    <row r="2978" spans="1:19">
      <c r="A2978" t="s">
        <v>28</v>
      </c>
      <c r="B2978" t="s">
        <v>412</v>
      </c>
      <c r="C2978" t="s">
        <v>440</v>
      </c>
      <c r="D2978" t="s">
        <v>330</v>
      </c>
      <c r="E2978" t="s">
        <v>195</v>
      </c>
      <c r="F2978" t="s">
        <v>278</v>
      </c>
      <c r="G2978">
        <v>1</v>
      </c>
      <c r="H2978" t="s">
        <v>347</v>
      </c>
      <c r="I2978" t="s">
        <v>359</v>
      </c>
      <c r="J2978" t="s">
        <v>15</v>
      </c>
      <c r="K2978">
        <v>11</v>
      </c>
      <c r="L2978" s="52">
        <v>0.12940999865531921</v>
      </c>
      <c r="M2978" s="52">
        <v>0.13095000386238101</v>
      </c>
      <c r="N2978">
        <v>91</v>
      </c>
      <c r="O2978" s="52">
        <v>0.15192000567913061</v>
      </c>
      <c r="P2978" s="52">
        <v>0.15449999272823331</v>
      </c>
      <c r="Q2978">
        <v>1582</v>
      </c>
      <c r="R2978" s="52">
        <v>0.14838999509811401</v>
      </c>
      <c r="S2978" s="52">
        <v>0.1514600068330765</v>
      </c>
    </row>
    <row r="2979" spans="1:19">
      <c r="A2979" t="s">
        <v>28</v>
      </c>
      <c r="B2979" t="s">
        <v>412</v>
      </c>
      <c r="C2979" t="s">
        <v>440</v>
      </c>
      <c r="D2979" t="s">
        <v>330</v>
      </c>
      <c r="E2979" t="s">
        <v>195</v>
      </c>
      <c r="F2979" t="s">
        <v>278</v>
      </c>
      <c r="G2979">
        <v>1</v>
      </c>
      <c r="H2979" t="s">
        <v>347</v>
      </c>
      <c r="I2979" t="s">
        <v>359</v>
      </c>
      <c r="J2979" t="s">
        <v>317</v>
      </c>
      <c r="K2979">
        <v>13</v>
      </c>
      <c r="L2979" s="52">
        <v>0.15294000506401059</v>
      </c>
      <c r="M2979" s="52">
        <v>0.15476000308990481</v>
      </c>
      <c r="N2979">
        <v>75</v>
      </c>
      <c r="O2979" s="52">
        <v>0.1252100020647049</v>
      </c>
      <c r="P2979" s="52">
        <v>0.12733000516891479</v>
      </c>
      <c r="Q2979">
        <v>1215</v>
      </c>
      <c r="R2979" s="52">
        <v>0.1139699965715408</v>
      </c>
      <c r="S2979" s="52">
        <v>0.1163199990987778</v>
      </c>
    </row>
    <row r="2980" spans="1:19">
      <c r="A2980" t="s">
        <v>28</v>
      </c>
      <c r="B2980" t="s">
        <v>412</v>
      </c>
      <c r="C2980" t="s">
        <v>440</v>
      </c>
      <c r="D2980" t="s">
        <v>330</v>
      </c>
      <c r="E2980" t="s">
        <v>195</v>
      </c>
      <c r="F2980" t="s">
        <v>278</v>
      </c>
      <c r="G2980">
        <v>1</v>
      </c>
      <c r="H2980" t="s">
        <v>347</v>
      </c>
      <c r="I2980" t="s">
        <v>359</v>
      </c>
      <c r="J2980" t="s">
        <v>270</v>
      </c>
      <c r="K2980">
        <v>1</v>
      </c>
      <c r="L2980" s="52">
        <v>1.1760000139474871E-2</v>
      </c>
      <c r="N2980">
        <v>10</v>
      </c>
      <c r="O2980" s="52">
        <v>1.6690000891685489E-2</v>
      </c>
      <c r="Q2980">
        <v>216</v>
      </c>
      <c r="R2980" s="52">
        <v>2.0260000601410869E-2</v>
      </c>
    </row>
    <row r="2981" spans="1:19">
      <c r="A2981" t="s">
        <v>28</v>
      </c>
      <c r="B2981" t="s">
        <v>412</v>
      </c>
      <c r="C2981" t="s">
        <v>440</v>
      </c>
      <c r="D2981" t="s">
        <v>330</v>
      </c>
      <c r="E2981" t="s">
        <v>195</v>
      </c>
      <c r="F2981" t="s">
        <v>278</v>
      </c>
      <c r="G2981">
        <v>1</v>
      </c>
      <c r="H2981" t="s">
        <v>347</v>
      </c>
      <c r="I2981" t="s">
        <v>325</v>
      </c>
      <c r="J2981" t="s">
        <v>302</v>
      </c>
      <c r="K2981">
        <v>33</v>
      </c>
      <c r="L2981" s="52">
        <v>0.38824000954627991</v>
      </c>
      <c r="N2981">
        <v>209</v>
      </c>
      <c r="O2981" s="52">
        <v>0.34891000390052801</v>
      </c>
      <c r="Q2981">
        <v>3494</v>
      </c>
      <c r="R2981" s="52">
        <v>0.32774001359939581</v>
      </c>
    </row>
    <row r="2982" spans="1:19">
      <c r="A2982" t="s">
        <v>28</v>
      </c>
      <c r="B2982" t="s">
        <v>412</v>
      </c>
      <c r="C2982" t="s">
        <v>440</v>
      </c>
      <c r="D2982" t="s">
        <v>330</v>
      </c>
      <c r="E2982" t="s">
        <v>195</v>
      </c>
      <c r="F2982" t="s">
        <v>278</v>
      </c>
      <c r="G2982">
        <v>1</v>
      </c>
      <c r="H2982" t="s">
        <v>347</v>
      </c>
      <c r="I2982" t="s">
        <v>325</v>
      </c>
      <c r="J2982" t="s">
        <v>303</v>
      </c>
      <c r="K2982">
        <v>28</v>
      </c>
      <c r="L2982" s="52">
        <v>0.32940998673439031</v>
      </c>
      <c r="N2982">
        <v>194</v>
      </c>
      <c r="O2982" s="52">
        <v>0.32387000322341919</v>
      </c>
      <c r="Q2982">
        <v>3387</v>
      </c>
      <c r="R2982" s="52">
        <v>0.31769999861717219</v>
      </c>
    </row>
    <row r="2983" spans="1:19">
      <c r="A2983" t="s">
        <v>28</v>
      </c>
      <c r="B2983" t="s">
        <v>412</v>
      </c>
      <c r="C2983" t="s">
        <v>440</v>
      </c>
      <c r="D2983" t="s">
        <v>330</v>
      </c>
      <c r="E2983" t="s">
        <v>195</v>
      </c>
      <c r="F2983" s="1" t="s">
        <v>278</v>
      </c>
      <c r="G2983" s="1">
        <v>1</v>
      </c>
      <c r="H2983" s="1" t="s">
        <v>347</v>
      </c>
      <c r="I2983" t="s">
        <v>325</v>
      </c>
      <c r="J2983" t="s">
        <v>304</v>
      </c>
      <c r="K2983">
        <v>24</v>
      </c>
      <c r="L2983" s="52">
        <v>0.28235000371932978</v>
      </c>
      <c r="N2983">
        <v>196</v>
      </c>
      <c r="O2983" s="52">
        <v>0.32721000909805298</v>
      </c>
      <c r="Q2983">
        <v>3780</v>
      </c>
      <c r="R2983" s="52">
        <v>0.35455998778343201</v>
      </c>
    </row>
    <row r="2984" spans="1:19">
      <c r="A2984" t="s">
        <v>28</v>
      </c>
      <c r="B2984" t="s">
        <v>412</v>
      </c>
      <c r="C2984" t="s">
        <v>440</v>
      </c>
      <c r="D2984" t="s">
        <v>330</v>
      </c>
      <c r="E2984" t="s">
        <v>195</v>
      </c>
      <c r="F2984" t="s">
        <v>278</v>
      </c>
      <c r="G2984">
        <v>1</v>
      </c>
      <c r="H2984" t="s">
        <v>347</v>
      </c>
      <c r="I2984" t="s">
        <v>349</v>
      </c>
      <c r="J2984" t="s">
        <v>350</v>
      </c>
      <c r="K2984">
        <v>9</v>
      </c>
      <c r="L2984" s="52">
        <v>0.1058799996972084</v>
      </c>
      <c r="M2984" s="52">
        <v>0.1285700052976608</v>
      </c>
      <c r="N2984">
        <v>63</v>
      </c>
      <c r="O2984" s="52">
        <v>0.1051800027489662</v>
      </c>
      <c r="P2984" s="52">
        <v>0.13124999403953549</v>
      </c>
      <c r="Q2984">
        <v>745</v>
      </c>
      <c r="R2984" s="52">
        <v>6.9880001246929169E-2</v>
      </c>
      <c r="S2984" s="52">
        <v>8.060000091791153E-2</v>
      </c>
    </row>
    <row r="2985" spans="1:19">
      <c r="A2985" t="s">
        <v>28</v>
      </c>
      <c r="B2985" t="s">
        <v>412</v>
      </c>
      <c r="C2985" t="s">
        <v>440</v>
      </c>
      <c r="D2985" t="s">
        <v>330</v>
      </c>
      <c r="E2985" t="s">
        <v>195</v>
      </c>
      <c r="F2985" t="s">
        <v>278</v>
      </c>
      <c r="G2985">
        <v>1</v>
      </c>
      <c r="H2985" t="s">
        <v>347</v>
      </c>
      <c r="I2985" t="s">
        <v>349</v>
      </c>
      <c r="J2985" t="s">
        <v>351</v>
      </c>
      <c r="K2985">
        <v>42</v>
      </c>
      <c r="L2985" s="52">
        <v>0.49412000179290771</v>
      </c>
      <c r="M2985" s="52">
        <v>0.60000002384185791</v>
      </c>
      <c r="N2985">
        <v>288</v>
      </c>
      <c r="O2985" s="52">
        <v>0.48080000281333918</v>
      </c>
      <c r="P2985" s="52">
        <v>0.60000002384185791</v>
      </c>
      <c r="Q2985">
        <v>5882</v>
      </c>
      <c r="R2985" s="52">
        <v>0.55172997713088989</v>
      </c>
      <c r="S2985" s="52">
        <v>0.63637000322341919</v>
      </c>
    </row>
    <row r="2986" spans="1:19">
      <c r="A2986" t="s">
        <v>28</v>
      </c>
      <c r="B2986" t="s">
        <v>412</v>
      </c>
      <c r="C2986" t="s">
        <v>440</v>
      </c>
      <c r="D2986" t="s">
        <v>330</v>
      </c>
      <c r="E2986" t="s">
        <v>195</v>
      </c>
      <c r="F2986" t="s">
        <v>278</v>
      </c>
      <c r="G2986">
        <v>1</v>
      </c>
      <c r="H2986" t="s">
        <v>347</v>
      </c>
      <c r="I2986" t="s">
        <v>349</v>
      </c>
      <c r="J2986" t="s">
        <v>352</v>
      </c>
      <c r="K2986">
        <v>0</v>
      </c>
      <c r="L2986" s="52">
        <v>0</v>
      </c>
      <c r="M2986" s="52">
        <v>0</v>
      </c>
      <c r="N2986">
        <v>2</v>
      </c>
      <c r="O2986" s="52">
        <v>3.3400000538676981E-3</v>
      </c>
      <c r="P2986" s="52">
        <v>4.1700000874698162E-3</v>
      </c>
      <c r="Q2986">
        <v>19</v>
      </c>
      <c r="R2986" s="52">
        <v>1.780000049620867E-3</v>
      </c>
      <c r="S2986" s="52">
        <v>2.0600000862032179E-3</v>
      </c>
    </row>
    <row r="2987" spans="1:19">
      <c r="A2987" t="s">
        <v>28</v>
      </c>
      <c r="B2987" t="s">
        <v>412</v>
      </c>
      <c r="C2987" t="s">
        <v>440</v>
      </c>
      <c r="D2987" t="s">
        <v>330</v>
      </c>
      <c r="E2987" t="s">
        <v>195</v>
      </c>
      <c r="F2987" t="s">
        <v>278</v>
      </c>
      <c r="G2987">
        <v>1</v>
      </c>
      <c r="H2987" t="s">
        <v>347</v>
      </c>
      <c r="I2987" t="s">
        <v>349</v>
      </c>
      <c r="J2987" t="s">
        <v>353</v>
      </c>
      <c r="K2987">
        <v>19</v>
      </c>
      <c r="L2987" s="52">
        <v>0.22352999448776251</v>
      </c>
      <c r="M2987" s="52">
        <v>0.27142998576164251</v>
      </c>
      <c r="N2987">
        <v>127</v>
      </c>
      <c r="O2987" s="52">
        <v>0.21201999485492709</v>
      </c>
      <c r="P2987" s="52">
        <v>0.26458001136779791</v>
      </c>
      <c r="Q2987">
        <v>2597</v>
      </c>
      <c r="R2987" s="52">
        <v>0.24359999597072601</v>
      </c>
      <c r="S2987" s="52">
        <v>0.2809700071811676</v>
      </c>
    </row>
    <row r="2988" spans="1:19">
      <c r="A2988" t="s">
        <v>28</v>
      </c>
      <c r="B2988" t="s">
        <v>412</v>
      </c>
      <c r="C2988" t="s">
        <v>440</v>
      </c>
      <c r="D2988" t="s">
        <v>330</v>
      </c>
      <c r="E2988" t="s">
        <v>195</v>
      </c>
      <c r="F2988" t="s">
        <v>278</v>
      </c>
      <c r="G2988">
        <v>1</v>
      </c>
      <c r="H2988" t="s">
        <v>347</v>
      </c>
      <c r="I2988" t="s">
        <v>349</v>
      </c>
      <c r="J2988" t="s">
        <v>355</v>
      </c>
      <c r="K2988">
        <v>15</v>
      </c>
      <c r="L2988" s="52">
        <v>0.1764699965715408</v>
      </c>
      <c r="N2988">
        <v>119</v>
      </c>
      <c r="O2988" s="52">
        <v>0.19866000115871429</v>
      </c>
      <c r="Q2988">
        <v>1418</v>
      </c>
      <c r="R2988" s="52">
        <v>0.13300999999046331</v>
      </c>
    </row>
    <row r="2989" spans="1:19">
      <c r="A2989" t="s">
        <v>28</v>
      </c>
      <c r="B2989" t="s">
        <v>412</v>
      </c>
      <c r="C2989" t="s">
        <v>440</v>
      </c>
      <c r="D2989" t="s">
        <v>330</v>
      </c>
      <c r="E2989" t="s">
        <v>195</v>
      </c>
      <c r="F2989" t="s">
        <v>278</v>
      </c>
      <c r="G2989">
        <v>1</v>
      </c>
      <c r="H2989" t="s">
        <v>347</v>
      </c>
      <c r="I2989" t="s">
        <v>734</v>
      </c>
      <c r="J2989" t="s">
        <v>299</v>
      </c>
      <c r="K2989">
        <v>2</v>
      </c>
      <c r="L2989" s="52">
        <v>2.3530000820755959E-2</v>
      </c>
      <c r="M2989" s="52">
        <v>2.4100000038743019E-2</v>
      </c>
      <c r="N2989">
        <v>2</v>
      </c>
      <c r="O2989" s="52">
        <v>3.3400000538676981E-3</v>
      </c>
      <c r="P2989" s="52">
        <v>3.5000001080334191E-3</v>
      </c>
      <c r="Q2989">
        <v>463</v>
      </c>
      <c r="R2989" s="52">
        <v>4.343000054359436E-2</v>
      </c>
      <c r="S2989" s="52">
        <v>4.6239998191595078E-2</v>
      </c>
    </row>
    <row r="2990" spans="1:19">
      <c r="A2990" t="s">
        <v>28</v>
      </c>
      <c r="B2990" t="s">
        <v>412</v>
      </c>
      <c r="C2990" t="s">
        <v>440</v>
      </c>
      <c r="D2990" t="s">
        <v>330</v>
      </c>
      <c r="E2990" t="s">
        <v>195</v>
      </c>
      <c r="F2990" t="s">
        <v>278</v>
      </c>
      <c r="G2990">
        <v>1</v>
      </c>
      <c r="H2990" t="s">
        <v>347</v>
      </c>
      <c r="I2990" t="s">
        <v>734</v>
      </c>
      <c r="J2990" t="s">
        <v>300</v>
      </c>
      <c r="K2990">
        <v>2</v>
      </c>
      <c r="L2990" s="52">
        <v>2.3530000820755959E-2</v>
      </c>
      <c r="M2990" s="52">
        <v>2.4100000038743019E-2</v>
      </c>
      <c r="N2990">
        <v>2</v>
      </c>
      <c r="O2990" s="52">
        <v>3.3400000538676981E-3</v>
      </c>
      <c r="P2990" s="52">
        <v>3.5000001080334191E-3</v>
      </c>
      <c r="Q2990">
        <v>331</v>
      </c>
      <c r="R2990" s="52">
        <v>3.1050000339746479E-2</v>
      </c>
      <c r="S2990" s="52">
        <v>3.3059999346733093E-2</v>
      </c>
    </row>
    <row r="2991" spans="1:19">
      <c r="A2991" t="s">
        <v>28</v>
      </c>
      <c r="B2991" t="s">
        <v>412</v>
      </c>
      <c r="C2991" t="s">
        <v>440</v>
      </c>
      <c r="D2991" t="s">
        <v>330</v>
      </c>
      <c r="E2991" t="s">
        <v>195</v>
      </c>
      <c r="F2991" t="s">
        <v>278</v>
      </c>
      <c r="G2991">
        <v>1</v>
      </c>
      <c r="H2991" t="s">
        <v>347</v>
      </c>
      <c r="I2991" t="s">
        <v>734</v>
      </c>
      <c r="J2991" t="s">
        <v>269</v>
      </c>
      <c r="K2991">
        <v>0</v>
      </c>
      <c r="L2991" s="52">
        <v>0</v>
      </c>
      <c r="M2991" s="52">
        <v>0</v>
      </c>
      <c r="N2991">
        <v>2</v>
      </c>
      <c r="O2991" s="52">
        <v>3.3400000538676981E-3</v>
      </c>
      <c r="P2991" s="52">
        <v>3.5000001080334191E-3</v>
      </c>
      <c r="Q2991">
        <v>91</v>
      </c>
      <c r="R2991" s="52">
        <v>8.5399998351931572E-3</v>
      </c>
      <c r="S2991" s="52">
        <v>9.089999832212925E-3</v>
      </c>
    </row>
    <row r="2992" spans="1:19">
      <c r="A2992" t="s">
        <v>28</v>
      </c>
      <c r="B2992" t="s">
        <v>412</v>
      </c>
      <c r="C2992" t="s">
        <v>440</v>
      </c>
      <c r="D2992" t="s">
        <v>330</v>
      </c>
      <c r="E2992" t="s">
        <v>195</v>
      </c>
      <c r="F2992" t="s">
        <v>278</v>
      </c>
      <c r="G2992">
        <v>1</v>
      </c>
      <c r="H2992" t="s">
        <v>347</v>
      </c>
      <c r="I2992" t="s">
        <v>734</v>
      </c>
      <c r="J2992" t="s">
        <v>301</v>
      </c>
      <c r="K2992">
        <v>2</v>
      </c>
      <c r="L2992" s="52">
        <v>2.3530000820755959E-2</v>
      </c>
      <c r="M2992" s="52">
        <v>2.4100000038743019E-2</v>
      </c>
      <c r="N2992">
        <v>5</v>
      </c>
      <c r="O2992" s="52">
        <v>8.3499997854232788E-3</v>
      </c>
      <c r="P2992" s="52">
        <v>8.7400004267692566E-3</v>
      </c>
      <c r="Q2992">
        <v>215</v>
      </c>
      <c r="R2992" s="52">
        <v>2.0169999450445179E-2</v>
      </c>
      <c r="S2992" s="52">
        <v>2.1469999104738239E-2</v>
      </c>
    </row>
    <row r="2993" spans="1:19">
      <c r="A2993" t="s">
        <v>28</v>
      </c>
      <c r="B2993" t="s">
        <v>412</v>
      </c>
      <c r="C2993" t="s">
        <v>440</v>
      </c>
      <c r="D2993" t="s">
        <v>330</v>
      </c>
      <c r="E2993" t="s">
        <v>195</v>
      </c>
      <c r="F2993" t="s">
        <v>278</v>
      </c>
      <c r="G2993">
        <v>1</v>
      </c>
      <c r="H2993" t="s">
        <v>347</v>
      </c>
      <c r="I2993" t="s">
        <v>734</v>
      </c>
      <c r="J2993" t="s">
        <v>270</v>
      </c>
      <c r="K2993">
        <v>2</v>
      </c>
      <c r="L2993" s="52">
        <v>2.3530000820755959E-2</v>
      </c>
      <c r="N2993">
        <v>27</v>
      </c>
      <c r="O2993" s="52">
        <v>4.5079998672008507E-2</v>
      </c>
      <c r="Q2993">
        <v>648</v>
      </c>
      <c r="R2993" s="52">
        <v>6.0779999941587448E-2</v>
      </c>
    </row>
    <row r="2994" spans="1:19">
      <c r="A2994" t="s">
        <v>28</v>
      </c>
      <c r="B2994" t="s">
        <v>412</v>
      </c>
      <c r="C2994" t="s">
        <v>440</v>
      </c>
      <c r="D2994" t="s">
        <v>330</v>
      </c>
      <c r="E2994" t="s">
        <v>195</v>
      </c>
      <c r="F2994" s="1" t="s">
        <v>278</v>
      </c>
      <c r="G2994" s="1">
        <v>1</v>
      </c>
      <c r="H2994" s="1" t="s">
        <v>347</v>
      </c>
      <c r="I2994" t="s">
        <v>734</v>
      </c>
      <c r="J2994" t="s">
        <v>268</v>
      </c>
      <c r="K2994">
        <v>77</v>
      </c>
      <c r="L2994" s="52">
        <v>0.90587997436523438</v>
      </c>
      <c r="M2994" s="52">
        <v>0.92770999670028687</v>
      </c>
      <c r="N2994">
        <v>561</v>
      </c>
      <c r="O2994" s="52">
        <v>0.93655997514724731</v>
      </c>
      <c r="P2994" s="52">
        <v>0.98076999187469482</v>
      </c>
      <c r="Q2994">
        <v>8913</v>
      </c>
      <c r="R2994" s="52">
        <v>0.83604001998901367</v>
      </c>
      <c r="S2994" s="52">
        <v>0.89013999700546265</v>
      </c>
    </row>
    <row r="2995" spans="1:19">
      <c r="A2995" t="s">
        <v>28</v>
      </c>
      <c r="B2995" t="s">
        <v>412</v>
      </c>
      <c r="C2995" t="s">
        <v>440</v>
      </c>
      <c r="D2995" t="s">
        <v>330</v>
      </c>
      <c r="E2995" t="s">
        <v>195</v>
      </c>
      <c r="F2995" t="s">
        <v>278</v>
      </c>
      <c r="G2995">
        <v>1</v>
      </c>
      <c r="H2995" t="s">
        <v>347</v>
      </c>
      <c r="I2995" t="s">
        <v>735</v>
      </c>
      <c r="J2995" t="s">
        <v>270</v>
      </c>
      <c r="K2995">
        <v>85</v>
      </c>
      <c r="L2995" s="52">
        <v>1</v>
      </c>
      <c r="N2995">
        <v>599</v>
      </c>
      <c r="O2995" s="52">
        <v>1</v>
      </c>
      <c r="Q2995">
        <v>10661</v>
      </c>
      <c r="R2995" s="52">
        <v>1</v>
      </c>
    </row>
    <row r="2996" spans="1:19">
      <c r="A2996" t="s">
        <v>28</v>
      </c>
      <c r="B2996" t="s">
        <v>412</v>
      </c>
      <c r="C2996" t="s">
        <v>440</v>
      </c>
      <c r="D2996" t="s">
        <v>330</v>
      </c>
      <c r="E2996" t="s">
        <v>195</v>
      </c>
      <c r="F2996" t="s">
        <v>278</v>
      </c>
      <c r="G2996">
        <v>1</v>
      </c>
      <c r="H2996" t="s">
        <v>347</v>
      </c>
      <c r="I2996" t="s">
        <v>319</v>
      </c>
      <c r="J2996" t="s">
        <v>324</v>
      </c>
      <c r="K2996">
        <v>15</v>
      </c>
      <c r="L2996" s="52">
        <v>0.1764699965715408</v>
      </c>
      <c r="N2996">
        <v>119</v>
      </c>
      <c r="O2996" s="52">
        <v>0.19866000115871429</v>
      </c>
      <c r="Q2996">
        <v>1418</v>
      </c>
      <c r="R2996" s="52">
        <v>0.13300999999046331</v>
      </c>
    </row>
    <row r="2997" spans="1:19">
      <c r="A2997" t="s">
        <v>28</v>
      </c>
      <c r="B2997" t="s">
        <v>412</v>
      </c>
      <c r="C2997" t="s">
        <v>440</v>
      </c>
      <c r="D2997" t="s">
        <v>330</v>
      </c>
      <c r="E2997" t="s">
        <v>195</v>
      </c>
      <c r="F2997" t="s">
        <v>278</v>
      </c>
      <c r="G2997">
        <v>1</v>
      </c>
      <c r="H2997" t="s">
        <v>347</v>
      </c>
      <c r="I2997" t="s">
        <v>319</v>
      </c>
      <c r="J2997" t="s">
        <v>320</v>
      </c>
      <c r="K2997">
        <v>0</v>
      </c>
      <c r="L2997" s="52">
        <v>0</v>
      </c>
      <c r="M2997" s="52">
        <v>0</v>
      </c>
      <c r="N2997">
        <v>2</v>
      </c>
      <c r="O2997" s="52">
        <v>3.3400000538676981E-3</v>
      </c>
      <c r="P2997" s="52">
        <v>4.1700000874698162E-3</v>
      </c>
      <c r="Q2997">
        <v>19</v>
      </c>
      <c r="R2997" s="52">
        <v>1.780000049620867E-3</v>
      </c>
      <c r="S2997" s="52">
        <v>2.0600000862032179E-3</v>
      </c>
    </row>
    <row r="2998" spans="1:19">
      <c r="A2998" t="s">
        <v>28</v>
      </c>
      <c r="B2998" t="s">
        <v>412</v>
      </c>
      <c r="C2998" t="s">
        <v>440</v>
      </c>
      <c r="D2998" t="s">
        <v>330</v>
      </c>
      <c r="E2998" t="s">
        <v>195</v>
      </c>
      <c r="F2998" t="s">
        <v>278</v>
      </c>
      <c r="G2998">
        <v>1</v>
      </c>
      <c r="H2998" t="s">
        <v>347</v>
      </c>
      <c r="I2998" t="s">
        <v>319</v>
      </c>
      <c r="J2998" t="s">
        <v>321</v>
      </c>
      <c r="K2998">
        <v>2</v>
      </c>
      <c r="L2998" s="52">
        <v>2.3530000820755959E-2</v>
      </c>
      <c r="M2998" s="52">
        <v>2.857000008225441E-2</v>
      </c>
      <c r="N2998">
        <v>22</v>
      </c>
      <c r="O2998" s="52">
        <v>3.6729998886585243E-2</v>
      </c>
      <c r="P2998" s="52">
        <v>4.5830000191926963E-2</v>
      </c>
      <c r="Q2998">
        <v>380</v>
      </c>
      <c r="R2998" s="52">
        <v>3.564000129699707E-2</v>
      </c>
      <c r="S2998" s="52">
        <v>4.1110001504421227E-2</v>
      </c>
    </row>
    <row r="2999" spans="1:19">
      <c r="A2999" t="s">
        <v>28</v>
      </c>
      <c r="B2999" t="s">
        <v>412</v>
      </c>
      <c r="C2999" t="s">
        <v>440</v>
      </c>
      <c r="D2999" t="s">
        <v>330</v>
      </c>
      <c r="E2999" t="s">
        <v>195</v>
      </c>
      <c r="F2999" t="s">
        <v>278</v>
      </c>
      <c r="G2999">
        <v>1</v>
      </c>
      <c r="H2999" t="s">
        <v>347</v>
      </c>
      <c r="I2999" t="s">
        <v>319</v>
      </c>
      <c r="J2999" t="s">
        <v>322</v>
      </c>
      <c r="K2999">
        <v>9</v>
      </c>
      <c r="L2999" s="52">
        <v>0.1058799996972084</v>
      </c>
      <c r="M2999" s="52">
        <v>0.1285700052976608</v>
      </c>
      <c r="N2999">
        <v>73</v>
      </c>
      <c r="O2999" s="52">
        <v>0.1218700036406517</v>
      </c>
      <c r="P2999" s="52">
        <v>0.1520799994468689</v>
      </c>
      <c r="Q2999">
        <v>1643</v>
      </c>
      <c r="R2999" s="52">
        <v>0.15410999953746801</v>
      </c>
      <c r="S2999" s="52">
        <v>0.17776000499725339</v>
      </c>
    </row>
    <row r="3000" spans="1:19">
      <c r="A3000" t="s">
        <v>28</v>
      </c>
      <c r="B3000" t="s">
        <v>412</v>
      </c>
      <c r="C3000" t="s">
        <v>440</v>
      </c>
      <c r="D3000" t="s">
        <v>330</v>
      </c>
      <c r="E3000" t="s">
        <v>195</v>
      </c>
      <c r="F3000" t="s">
        <v>278</v>
      </c>
      <c r="G3000">
        <v>1</v>
      </c>
      <c r="H3000" t="s">
        <v>347</v>
      </c>
      <c r="I3000" t="s">
        <v>319</v>
      </c>
      <c r="J3000" t="s">
        <v>323</v>
      </c>
      <c r="K3000">
        <v>15</v>
      </c>
      <c r="L3000" s="52">
        <v>0.1764699965715408</v>
      </c>
      <c r="M3000" s="52">
        <v>0.21428999304771421</v>
      </c>
      <c r="N3000">
        <v>95</v>
      </c>
      <c r="O3000" s="52">
        <v>0.15860000252723691</v>
      </c>
      <c r="P3000" s="52">
        <v>0.1979199945926666</v>
      </c>
      <c r="Q3000">
        <v>1319</v>
      </c>
      <c r="R3000" s="52">
        <v>0.1237199977040291</v>
      </c>
      <c r="S3000" s="52">
        <v>0.14270000159740451</v>
      </c>
    </row>
    <row r="3001" spans="1:19">
      <c r="A3001" t="s">
        <v>28</v>
      </c>
      <c r="B3001" t="s">
        <v>412</v>
      </c>
      <c r="C3001" t="s">
        <v>440</v>
      </c>
      <c r="D3001" t="s">
        <v>330</v>
      </c>
      <c r="E3001" t="s">
        <v>195</v>
      </c>
      <c r="F3001" t="s">
        <v>278</v>
      </c>
      <c r="G3001">
        <v>1</v>
      </c>
      <c r="H3001" t="s">
        <v>347</v>
      </c>
      <c r="I3001" t="s">
        <v>319</v>
      </c>
      <c r="J3001" t="s">
        <v>354</v>
      </c>
      <c r="K3001">
        <v>44</v>
      </c>
      <c r="L3001" s="52">
        <v>0.51765000820159912</v>
      </c>
      <c r="M3001" s="52">
        <v>0.62857002019882202</v>
      </c>
      <c r="N3001">
        <v>288</v>
      </c>
      <c r="O3001" s="52">
        <v>0.48080000281333918</v>
      </c>
      <c r="P3001" s="52">
        <v>0.60000002384185791</v>
      </c>
      <c r="Q3001">
        <v>5882</v>
      </c>
      <c r="R3001" s="52">
        <v>0.55172997713088989</v>
      </c>
      <c r="S3001" s="52">
        <v>0.63637000322341919</v>
      </c>
    </row>
    <row r="3002" spans="1:19">
      <c r="A3002" t="s">
        <v>28</v>
      </c>
      <c r="B3002" t="s">
        <v>412</v>
      </c>
      <c r="C3002" t="s">
        <v>440</v>
      </c>
      <c r="D3002" t="s">
        <v>330</v>
      </c>
      <c r="E3002" t="s">
        <v>195</v>
      </c>
      <c r="F3002" t="s">
        <v>278</v>
      </c>
      <c r="G3002">
        <v>1</v>
      </c>
      <c r="H3002" t="s">
        <v>347</v>
      </c>
      <c r="I3002" t="s">
        <v>360</v>
      </c>
      <c r="J3002" t="s">
        <v>361</v>
      </c>
      <c r="K3002">
        <v>15</v>
      </c>
      <c r="L3002" s="52">
        <v>0.1764699965715408</v>
      </c>
      <c r="N3002">
        <v>119</v>
      </c>
      <c r="O3002" s="52">
        <v>0.19866000115871429</v>
      </c>
      <c r="Q3002">
        <v>1418</v>
      </c>
      <c r="R3002" s="52">
        <v>0.13300999999046331</v>
      </c>
    </row>
    <row r="3003" spans="1:19">
      <c r="A3003" t="s">
        <v>28</v>
      </c>
      <c r="B3003" t="s">
        <v>412</v>
      </c>
      <c r="C3003" t="s">
        <v>440</v>
      </c>
      <c r="D3003" t="s">
        <v>330</v>
      </c>
      <c r="E3003" t="s">
        <v>195</v>
      </c>
      <c r="F3003" t="s">
        <v>278</v>
      </c>
      <c r="G3003">
        <v>1</v>
      </c>
      <c r="H3003" t="s">
        <v>347</v>
      </c>
      <c r="I3003" t="s">
        <v>360</v>
      </c>
      <c r="J3003" t="s">
        <v>362</v>
      </c>
      <c r="K3003">
        <v>28</v>
      </c>
      <c r="L3003" s="52">
        <v>0.32940998673439031</v>
      </c>
      <c r="M3003" s="52">
        <v>0.40000000596046448</v>
      </c>
      <c r="N3003">
        <v>192</v>
      </c>
      <c r="O3003" s="52">
        <v>0.3205299973487854</v>
      </c>
      <c r="P3003" s="52">
        <v>0.40000000596046448</v>
      </c>
      <c r="Q3003">
        <v>3361</v>
      </c>
      <c r="R3003" s="52">
        <v>0.31525999307632452</v>
      </c>
      <c r="S3003" s="52">
        <v>0.36362999677658081</v>
      </c>
    </row>
    <row r="3004" spans="1:19">
      <c r="A3004" t="s">
        <v>28</v>
      </c>
      <c r="B3004" t="s">
        <v>412</v>
      </c>
      <c r="C3004" t="s">
        <v>440</v>
      </c>
      <c r="D3004" t="s">
        <v>330</v>
      </c>
      <c r="E3004" t="s">
        <v>195</v>
      </c>
      <c r="F3004" t="s">
        <v>278</v>
      </c>
      <c r="G3004">
        <v>1</v>
      </c>
      <c r="H3004" t="s">
        <v>347</v>
      </c>
      <c r="I3004" t="s">
        <v>360</v>
      </c>
      <c r="J3004" t="s">
        <v>354</v>
      </c>
      <c r="K3004">
        <v>42</v>
      </c>
      <c r="L3004" s="52">
        <v>0.49412000179290771</v>
      </c>
      <c r="M3004" s="52">
        <v>0.60000002384185791</v>
      </c>
      <c r="N3004">
        <v>288</v>
      </c>
      <c r="O3004" s="52">
        <v>0.48080000281333918</v>
      </c>
      <c r="P3004" s="52">
        <v>0.60000002384185791</v>
      </c>
      <c r="Q3004">
        <v>5882</v>
      </c>
      <c r="R3004" s="52">
        <v>0.55172997713088989</v>
      </c>
      <c r="S3004" s="52">
        <v>0.63637000322341919</v>
      </c>
    </row>
    <row r="3005" spans="1:19">
      <c r="A3005" t="s">
        <v>28</v>
      </c>
      <c r="B3005" t="s">
        <v>412</v>
      </c>
      <c r="C3005" t="s">
        <v>440</v>
      </c>
      <c r="D3005" t="s">
        <v>330</v>
      </c>
      <c r="E3005" t="s">
        <v>195</v>
      </c>
      <c r="F3005" t="s">
        <v>278</v>
      </c>
      <c r="G3005">
        <v>1</v>
      </c>
      <c r="H3005" t="s">
        <v>347</v>
      </c>
      <c r="I3005" t="s">
        <v>736</v>
      </c>
      <c r="J3005" t="s">
        <v>363</v>
      </c>
      <c r="K3005">
        <v>43</v>
      </c>
      <c r="L3005" s="52">
        <v>0.50587999820709229</v>
      </c>
      <c r="N3005">
        <v>292</v>
      </c>
      <c r="O3005" s="52">
        <v>0.48748001456260681</v>
      </c>
      <c r="Q3005">
        <v>4131</v>
      </c>
      <c r="R3005" s="52">
        <v>0.38749000430107122</v>
      </c>
    </row>
    <row r="3006" spans="1:19">
      <c r="A3006" t="s">
        <v>28</v>
      </c>
      <c r="B3006" t="s">
        <v>412</v>
      </c>
      <c r="C3006" t="s">
        <v>440</v>
      </c>
      <c r="D3006" t="s">
        <v>330</v>
      </c>
      <c r="E3006" t="s">
        <v>195</v>
      </c>
      <c r="F3006" t="s">
        <v>278</v>
      </c>
      <c r="G3006">
        <v>1</v>
      </c>
      <c r="H3006" t="s">
        <v>347</v>
      </c>
      <c r="I3006" t="s">
        <v>736</v>
      </c>
      <c r="J3006" t="s">
        <v>364</v>
      </c>
      <c r="K3006">
        <v>29</v>
      </c>
      <c r="L3006" s="52">
        <v>0.34117999672889709</v>
      </c>
      <c r="M3006" s="52">
        <v>0.69047999382019043</v>
      </c>
      <c r="N3006">
        <v>196</v>
      </c>
      <c r="O3006" s="52">
        <v>0.32721000909805298</v>
      </c>
      <c r="P3006" s="52">
        <v>0.63844001293182373</v>
      </c>
      <c r="Q3006">
        <v>4189</v>
      </c>
      <c r="R3006" s="52">
        <v>0.39293000102043152</v>
      </c>
      <c r="S3006" s="52">
        <v>0.64149999618530273</v>
      </c>
    </row>
    <row r="3007" spans="1:19">
      <c r="A3007" t="s">
        <v>28</v>
      </c>
      <c r="B3007" t="s">
        <v>412</v>
      </c>
      <c r="C3007" t="s">
        <v>440</v>
      </c>
      <c r="D3007" t="s">
        <v>330</v>
      </c>
      <c r="E3007" t="s">
        <v>195</v>
      </c>
      <c r="F3007" t="s">
        <v>278</v>
      </c>
      <c r="G3007">
        <v>1</v>
      </c>
      <c r="H3007" t="s">
        <v>347</v>
      </c>
      <c r="I3007" t="s">
        <v>736</v>
      </c>
      <c r="J3007" t="s">
        <v>365</v>
      </c>
      <c r="K3007">
        <v>7</v>
      </c>
      <c r="L3007" s="52">
        <v>8.2350000739097595E-2</v>
      </c>
      <c r="M3007" s="52">
        <v>0.1666699945926666</v>
      </c>
      <c r="N3007">
        <v>59</v>
      </c>
      <c r="O3007" s="52">
        <v>9.8499998450279236E-2</v>
      </c>
      <c r="P3007" s="52">
        <v>0.19217999279499051</v>
      </c>
      <c r="Q3007">
        <v>1316</v>
      </c>
      <c r="R3007" s="52">
        <v>0.1234399974346161</v>
      </c>
      <c r="S3007" s="52">
        <v>0.20152999460697171</v>
      </c>
    </row>
    <row r="3008" spans="1:19">
      <c r="A3008" t="s">
        <v>28</v>
      </c>
      <c r="B3008" t="s">
        <v>412</v>
      </c>
      <c r="C3008" t="s">
        <v>440</v>
      </c>
      <c r="D3008" t="s">
        <v>330</v>
      </c>
      <c r="E3008" t="s">
        <v>195</v>
      </c>
      <c r="F3008" t="s">
        <v>278</v>
      </c>
      <c r="G3008">
        <v>1</v>
      </c>
      <c r="H3008" t="s">
        <v>347</v>
      </c>
      <c r="I3008" t="s">
        <v>736</v>
      </c>
      <c r="J3008" t="s">
        <v>366</v>
      </c>
      <c r="K3008">
        <v>2</v>
      </c>
      <c r="L3008" s="52">
        <v>2.3530000820755959E-2</v>
      </c>
      <c r="M3008" s="52">
        <v>4.7619998455047607E-2</v>
      </c>
      <c r="N3008">
        <v>28</v>
      </c>
      <c r="O3008" s="52">
        <v>4.6739999204874039E-2</v>
      </c>
      <c r="P3008" s="52">
        <v>9.1210000216960907E-2</v>
      </c>
      <c r="Q3008">
        <v>566</v>
      </c>
      <c r="R3008" s="52">
        <v>5.3089998662471771E-2</v>
      </c>
      <c r="S3008" s="52">
        <v>8.6680002510547638E-2</v>
      </c>
    </row>
    <row r="3009" spans="1:19">
      <c r="A3009" t="s">
        <v>28</v>
      </c>
      <c r="B3009" t="s">
        <v>412</v>
      </c>
      <c r="C3009" t="s">
        <v>440</v>
      </c>
      <c r="D3009" t="s">
        <v>330</v>
      </c>
      <c r="E3009" t="s">
        <v>195</v>
      </c>
      <c r="F3009" t="s">
        <v>278</v>
      </c>
      <c r="G3009">
        <v>1</v>
      </c>
      <c r="H3009" t="s">
        <v>347</v>
      </c>
      <c r="I3009" t="s">
        <v>736</v>
      </c>
      <c r="J3009" t="s">
        <v>367</v>
      </c>
      <c r="K3009">
        <v>2</v>
      </c>
      <c r="L3009" s="52">
        <v>2.3530000820755959E-2</v>
      </c>
      <c r="M3009" s="52">
        <v>4.7619998455047607E-2</v>
      </c>
      <c r="N3009">
        <v>16</v>
      </c>
      <c r="O3009" s="52">
        <v>2.6709999889135361E-2</v>
      </c>
      <c r="P3009" s="52">
        <v>5.2120000123977661E-2</v>
      </c>
      <c r="Q3009">
        <v>367</v>
      </c>
      <c r="R3009" s="52">
        <v>3.4419998526573181E-2</v>
      </c>
      <c r="S3009" s="52">
        <v>5.6200001388788223E-2</v>
      </c>
    </row>
    <row r="3010" spans="1:19">
      <c r="A3010" t="s">
        <v>28</v>
      </c>
      <c r="B3010" t="s">
        <v>412</v>
      </c>
      <c r="C3010" t="s">
        <v>440</v>
      </c>
      <c r="D3010" t="s">
        <v>330</v>
      </c>
      <c r="E3010" t="s">
        <v>195</v>
      </c>
      <c r="F3010" t="s">
        <v>278</v>
      </c>
      <c r="G3010">
        <v>1</v>
      </c>
      <c r="H3010" t="s">
        <v>347</v>
      </c>
      <c r="I3010" t="s">
        <v>736</v>
      </c>
      <c r="J3010" t="s">
        <v>368</v>
      </c>
      <c r="K3010">
        <v>2</v>
      </c>
      <c r="L3010" s="52">
        <v>2.3530000820755959E-2</v>
      </c>
      <c r="M3010" s="52">
        <v>4.7619998455047607E-2</v>
      </c>
      <c r="N3010">
        <v>8</v>
      </c>
      <c r="O3010" s="52">
        <v>1.3360000215470791E-2</v>
      </c>
      <c r="P3010" s="52">
        <v>2.6060000061988831E-2</v>
      </c>
      <c r="Q3010">
        <v>92</v>
      </c>
      <c r="R3010" s="52">
        <v>8.6300000548362732E-3</v>
      </c>
      <c r="S3010" s="52">
        <v>1.4089999720454219E-2</v>
      </c>
    </row>
    <row r="3011" spans="1:19">
      <c r="A3011" t="s">
        <v>28</v>
      </c>
      <c r="B3011" t="s">
        <v>412</v>
      </c>
      <c r="C3011" t="s">
        <v>440</v>
      </c>
      <c r="D3011" t="s">
        <v>330</v>
      </c>
      <c r="E3011" t="s">
        <v>195</v>
      </c>
      <c r="F3011" t="s">
        <v>278</v>
      </c>
      <c r="G3011">
        <v>1</v>
      </c>
      <c r="H3011" t="s">
        <v>347</v>
      </c>
      <c r="I3011" t="s">
        <v>307</v>
      </c>
      <c r="J3011" t="s">
        <v>329</v>
      </c>
      <c r="K3011">
        <v>83</v>
      </c>
      <c r="L3011" s="52">
        <v>0.97646999359130859</v>
      </c>
      <c r="N3011">
        <v>589</v>
      </c>
      <c r="O3011" s="52">
        <v>0.98330998420715332</v>
      </c>
      <c r="Q3011">
        <v>10555</v>
      </c>
      <c r="R3011" s="52">
        <v>0.99005997180938721</v>
      </c>
    </row>
    <row r="3012" spans="1:19">
      <c r="A3012" t="s">
        <v>28</v>
      </c>
      <c r="B3012" t="s">
        <v>412</v>
      </c>
      <c r="C3012" t="s">
        <v>440</v>
      </c>
      <c r="D3012" t="s">
        <v>330</v>
      </c>
      <c r="E3012" t="s">
        <v>195</v>
      </c>
      <c r="F3012" t="s">
        <v>278</v>
      </c>
      <c r="G3012">
        <v>1</v>
      </c>
      <c r="H3012" t="s">
        <v>347</v>
      </c>
      <c r="I3012" t="s">
        <v>307</v>
      </c>
      <c r="J3012" t="s">
        <v>309</v>
      </c>
      <c r="K3012">
        <v>2</v>
      </c>
      <c r="L3012" s="52">
        <v>2.3530000820755959E-2</v>
      </c>
      <c r="N3012">
        <v>10</v>
      </c>
      <c r="O3012" s="52">
        <v>1.6690000891685489E-2</v>
      </c>
      <c r="Q3012">
        <v>106</v>
      </c>
      <c r="R3012" s="52">
        <v>9.9400002509355545E-3</v>
      </c>
    </row>
    <row r="3013" spans="1:19">
      <c r="A3013" t="s">
        <v>28</v>
      </c>
      <c r="B3013" t="s">
        <v>412</v>
      </c>
      <c r="C3013" t="s">
        <v>440</v>
      </c>
      <c r="D3013" t="s">
        <v>330</v>
      </c>
      <c r="E3013" t="s">
        <v>195</v>
      </c>
      <c r="F3013" t="s">
        <v>278</v>
      </c>
      <c r="G3013">
        <v>1</v>
      </c>
      <c r="H3013" t="s">
        <v>347</v>
      </c>
      <c r="I3013" t="s">
        <v>737</v>
      </c>
      <c r="J3013" t="s">
        <v>310</v>
      </c>
      <c r="K3013">
        <v>22</v>
      </c>
      <c r="L3013" s="52">
        <v>0.25881999731063843</v>
      </c>
      <c r="N3013">
        <v>165</v>
      </c>
      <c r="O3013" s="52">
        <v>0.27546000480651861</v>
      </c>
      <c r="Q3013">
        <v>1888</v>
      </c>
      <c r="R3013" s="52">
        <v>0.17709000408649439</v>
      </c>
    </row>
    <row r="3014" spans="1:19">
      <c r="A3014" t="s">
        <v>28</v>
      </c>
      <c r="B3014" t="s">
        <v>412</v>
      </c>
      <c r="C3014" t="s">
        <v>440</v>
      </c>
      <c r="D3014" t="s">
        <v>330</v>
      </c>
      <c r="E3014" t="s">
        <v>195</v>
      </c>
      <c r="F3014" t="s">
        <v>278</v>
      </c>
      <c r="G3014">
        <v>1</v>
      </c>
      <c r="H3014" t="s">
        <v>347</v>
      </c>
      <c r="I3014" t="s">
        <v>737</v>
      </c>
      <c r="J3014" t="s">
        <v>16</v>
      </c>
      <c r="K3014">
        <v>20</v>
      </c>
      <c r="L3014" s="52">
        <v>0.23529000580310819</v>
      </c>
      <c r="N3014">
        <v>136</v>
      </c>
      <c r="O3014" s="52">
        <v>0.22705000638961789</v>
      </c>
      <c r="Q3014">
        <v>2164</v>
      </c>
      <c r="R3014" s="52">
        <v>0.2029799968004227</v>
      </c>
    </row>
    <row r="3015" spans="1:19">
      <c r="A3015" t="s">
        <v>28</v>
      </c>
      <c r="B3015" t="s">
        <v>412</v>
      </c>
      <c r="C3015" t="s">
        <v>440</v>
      </c>
      <c r="D3015" t="s">
        <v>330</v>
      </c>
      <c r="E3015" t="s">
        <v>195</v>
      </c>
      <c r="F3015" t="s">
        <v>278</v>
      </c>
      <c r="G3015">
        <v>1</v>
      </c>
      <c r="H3015" t="s">
        <v>347</v>
      </c>
      <c r="I3015" t="s">
        <v>737</v>
      </c>
      <c r="J3015" t="s">
        <v>17</v>
      </c>
      <c r="K3015">
        <v>15</v>
      </c>
      <c r="L3015" s="52">
        <v>0.1764699965715408</v>
      </c>
      <c r="N3015">
        <v>120</v>
      </c>
      <c r="O3015" s="52">
        <v>0.20033000409603119</v>
      </c>
      <c r="Q3015">
        <v>2220</v>
      </c>
      <c r="R3015" s="52">
        <v>0.20824000239372251</v>
      </c>
    </row>
    <row r="3016" spans="1:19">
      <c r="A3016" t="s">
        <v>28</v>
      </c>
      <c r="B3016" t="s">
        <v>412</v>
      </c>
      <c r="C3016" t="s">
        <v>440</v>
      </c>
      <c r="D3016" t="s">
        <v>330</v>
      </c>
      <c r="E3016" t="s">
        <v>195</v>
      </c>
      <c r="F3016" t="s">
        <v>278</v>
      </c>
      <c r="G3016">
        <v>1</v>
      </c>
      <c r="H3016" t="s">
        <v>347</v>
      </c>
      <c r="I3016" t="s">
        <v>737</v>
      </c>
      <c r="J3016" t="s">
        <v>18</v>
      </c>
      <c r="K3016">
        <v>13</v>
      </c>
      <c r="L3016" s="52">
        <v>0.15294000506401059</v>
      </c>
      <c r="N3016">
        <v>98</v>
      </c>
      <c r="O3016" s="52">
        <v>0.1636099964380264</v>
      </c>
      <c r="Q3016">
        <v>2174</v>
      </c>
      <c r="R3016" s="52">
        <v>0.20392000675201419</v>
      </c>
    </row>
    <row r="3017" spans="1:19">
      <c r="A3017" t="s">
        <v>28</v>
      </c>
      <c r="B3017" t="s">
        <v>412</v>
      </c>
      <c r="C3017" t="s">
        <v>440</v>
      </c>
      <c r="D3017" t="s">
        <v>330</v>
      </c>
      <c r="E3017" t="s">
        <v>195</v>
      </c>
      <c r="F3017" t="s">
        <v>278</v>
      </c>
      <c r="G3017">
        <v>1</v>
      </c>
      <c r="H3017" t="s">
        <v>347</v>
      </c>
      <c r="I3017" t="s">
        <v>737</v>
      </c>
      <c r="J3017" t="s">
        <v>311</v>
      </c>
      <c r="K3017">
        <v>15</v>
      </c>
      <c r="L3017" s="52">
        <v>0.1764699965715408</v>
      </c>
      <c r="N3017">
        <v>80</v>
      </c>
      <c r="O3017" s="52">
        <v>0.1335600018501282</v>
      </c>
      <c r="Q3017">
        <v>2215</v>
      </c>
      <c r="R3017" s="52">
        <v>0.20777000486850741</v>
      </c>
    </row>
    <row r="3018" spans="1:19">
      <c r="A3018" t="s">
        <v>28</v>
      </c>
      <c r="B3018" t="s">
        <v>412</v>
      </c>
      <c r="C3018" t="s">
        <v>440</v>
      </c>
      <c r="D3018" t="s">
        <v>330</v>
      </c>
      <c r="E3018" t="s">
        <v>195</v>
      </c>
      <c r="F3018" t="s">
        <v>278</v>
      </c>
      <c r="G3018">
        <v>1</v>
      </c>
      <c r="H3018" t="s">
        <v>347</v>
      </c>
      <c r="I3018" t="s">
        <v>312</v>
      </c>
      <c r="J3018" t="s">
        <v>313</v>
      </c>
      <c r="K3018">
        <v>47</v>
      </c>
      <c r="L3018" s="52">
        <v>0.5529400110244751</v>
      </c>
      <c r="M3018" s="52">
        <v>0.55952000617980957</v>
      </c>
      <c r="N3018">
        <v>346</v>
      </c>
      <c r="O3018" s="52">
        <v>0.57762998342514038</v>
      </c>
      <c r="P3018" s="52">
        <v>0.58744001388549805</v>
      </c>
      <c r="Q3018">
        <v>6420</v>
      </c>
      <c r="R3018" s="52">
        <v>0.60219001770019531</v>
      </c>
      <c r="S3018" s="52">
        <v>0.61465001106262207</v>
      </c>
    </row>
    <row r="3019" spans="1:19">
      <c r="A3019" t="s">
        <v>28</v>
      </c>
      <c r="B3019" t="s">
        <v>412</v>
      </c>
      <c r="C3019" t="s">
        <v>440</v>
      </c>
      <c r="D3019" t="s">
        <v>330</v>
      </c>
      <c r="E3019" t="s">
        <v>195</v>
      </c>
      <c r="F3019" t="s">
        <v>278</v>
      </c>
      <c r="G3019">
        <v>1</v>
      </c>
      <c r="H3019" t="s">
        <v>347</v>
      </c>
      <c r="I3019" t="s">
        <v>312</v>
      </c>
      <c r="J3019" t="s">
        <v>314</v>
      </c>
      <c r="K3019">
        <v>16</v>
      </c>
      <c r="L3019" s="52">
        <v>0.1882400065660477</v>
      </c>
      <c r="M3019" s="52">
        <v>0.1904799938201904</v>
      </c>
      <c r="N3019">
        <v>87</v>
      </c>
      <c r="O3019" s="52">
        <v>0.145239993929863</v>
      </c>
      <c r="P3019" s="52">
        <v>0.147709995508194</v>
      </c>
      <c r="Q3019">
        <v>1473</v>
      </c>
      <c r="R3019" s="52">
        <v>0.13817000389099121</v>
      </c>
      <c r="S3019" s="52">
        <v>0.14101999998092651</v>
      </c>
    </row>
    <row r="3020" spans="1:19">
      <c r="A3020" t="s">
        <v>28</v>
      </c>
      <c r="B3020" t="s">
        <v>412</v>
      </c>
      <c r="C3020" t="s">
        <v>440</v>
      </c>
      <c r="D3020" t="s">
        <v>330</v>
      </c>
      <c r="E3020" t="s">
        <v>195</v>
      </c>
      <c r="F3020" t="s">
        <v>278</v>
      </c>
      <c r="G3020">
        <v>1</v>
      </c>
      <c r="H3020" t="s">
        <v>347</v>
      </c>
      <c r="I3020" t="s">
        <v>312</v>
      </c>
      <c r="J3020" t="s">
        <v>315</v>
      </c>
      <c r="K3020">
        <v>11</v>
      </c>
      <c r="L3020" s="52">
        <v>0.12940999865531921</v>
      </c>
      <c r="M3020" s="52">
        <v>0.13095000386238101</v>
      </c>
      <c r="N3020">
        <v>91</v>
      </c>
      <c r="O3020" s="52">
        <v>0.15192000567913061</v>
      </c>
      <c r="P3020" s="52">
        <v>0.15449999272823331</v>
      </c>
      <c r="Q3020">
        <v>1374</v>
      </c>
      <c r="R3020" s="52">
        <v>0.12887999415397641</v>
      </c>
      <c r="S3020" s="52">
        <v>0.13154999911785131</v>
      </c>
    </row>
    <row r="3021" spans="1:19">
      <c r="A3021" t="s">
        <v>28</v>
      </c>
      <c r="B3021" t="s">
        <v>412</v>
      </c>
      <c r="C3021" t="s">
        <v>440</v>
      </c>
      <c r="D3021" t="s">
        <v>330</v>
      </c>
      <c r="E3021" t="s">
        <v>195</v>
      </c>
      <c r="F3021" t="s">
        <v>278</v>
      </c>
      <c r="G3021">
        <v>1</v>
      </c>
      <c r="H3021" t="s">
        <v>347</v>
      </c>
      <c r="I3021" t="s">
        <v>312</v>
      </c>
      <c r="J3021" t="s">
        <v>373</v>
      </c>
      <c r="K3021">
        <v>1</v>
      </c>
      <c r="L3021" s="52">
        <v>1.1760000139474871E-2</v>
      </c>
      <c r="N3021">
        <v>10</v>
      </c>
      <c r="O3021" s="52">
        <v>1.6690000891685489E-2</v>
      </c>
      <c r="Q3021">
        <v>216</v>
      </c>
      <c r="R3021" s="52">
        <v>2.0260000601410869E-2</v>
      </c>
    </row>
    <row r="3022" spans="1:19">
      <c r="A3022" t="s">
        <v>28</v>
      </c>
      <c r="B3022" t="s">
        <v>412</v>
      </c>
      <c r="C3022" t="s">
        <v>440</v>
      </c>
      <c r="D3022" t="s">
        <v>330</v>
      </c>
      <c r="E3022" t="s">
        <v>195</v>
      </c>
      <c r="F3022" t="s">
        <v>278</v>
      </c>
      <c r="G3022">
        <v>1</v>
      </c>
      <c r="H3022" t="s">
        <v>347</v>
      </c>
      <c r="I3022" t="s">
        <v>312</v>
      </c>
      <c r="J3022" t="s">
        <v>316</v>
      </c>
      <c r="K3022">
        <v>10</v>
      </c>
      <c r="L3022" s="52">
        <v>0.1176500022411346</v>
      </c>
      <c r="M3022" s="52">
        <v>0.1190500035881996</v>
      </c>
      <c r="N3022">
        <v>65</v>
      </c>
      <c r="O3022" s="52">
        <v>0.1085100024938583</v>
      </c>
      <c r="P3022" s="52">
        <v>0.1103599965572357</v>
      </c>
      <c r="Q3022">
        <v>1178</v>
      </c>
      <c r="R3022" s="52">
        <v>0.1105000004172325</v>
      </c>
      <c r="S3022" s="52">
        <v>0.1127799972891808</v>
      </c>
    </row>
    <row r="3023" spans="1:19">
      <c r="A3023" t="s">
        <v>28</v>
      </c>
      <c r="B3023" t="s">
        <v>412</v>
      </c>
      <c r="C3023" t="s">
        <v>440</v>
      </c>
      <c r="D3023" t="s">
        <v>330</v>
      </c>
      <c r="E3023" t="s">
        <v>137</v>
      </c>
      <c r="F3023" t="s">
        <v>138</v>
      </c>
      <c r="G3023">
        <v>10</v>
      </c>
      <c r="H3023" t="s">
        <v>341</v>
      </c>
      <c r="I3023" t="s">
        <v>326</v>
      </c>
      <c r="J3023" t="s">
        <v>289</v>
      </c>
      <c r="K3023">
        <v>0</v>
      </c>
      <c r="L3023" s="52">
        <v>0</v>
      </c>
      <c r="N3023">
        <v>2</v>
      </c>
      <c r="O3023" s="52">
        <v>3.0199999455362558E-3</v>
      </c>
      <c r="Q3023">
        <v>78</v>
      </c>
      <c r="R3023" s="52">
        <v>7.3199998587369919E-3</v>
      </c>
    </row>
    <row r="3024" spans="1:19">
      <c r="A3024" t="s">
        <v>28</v>
      </c>
      <c r="B3024" t="s">
        <v>412</v>
      </c>
      <c r="C3024" t="s">
        <v>440</v>
      </c>
      <c r="D3024" t="s">
        <v>330</v>
      </c>
      <c r="E3024" t="s">
        <v>137</v>
      </c>
      <c r="F3024" t="s">
        <v>138</v>
      </c>
      <c r="G3024">
        <v>10</v>
      </c>
      <c r="H3024" t="s">
        <v>341</v>
      </c>
      <c r="I3024" t="s">
        <v>326</v>
      </c>
      <c r="J3024" t="s">
        <v>290</v>
      </c>
      <c r="K3024">
        <v>6</v>
      </c>
      <c r="L3024" s="52">
        <v>3.895999863743782E-2</v>
      </c>
      <c r="N3024">
        <v>29</v>
      </c>
      <c r="O3024" s="52">
        <v>4.3740000575780869E-2</v>
      </c>
      <c r="Q3024">
        <v>542</v>
      </c>
      <c r="R3024" s="52">
        <v>5.0840001553297043E-2</v>
      </c>
    </row>
    <row r="3025" spans="1:19">
      <c r="A3025" t="s">
        <v>28</v>
      </c>
      <c r="B3025" t="s">
        <v>412</v>
      </c>
      <c r="C3025" t="s">
        <v>440</v>
      </c>
      <c r="D3025" t="s">
        <v>330</v>
      </c>
      <c r="E3025" t="s">
        <v>137</v>
      </c>
      <c r="F3025" t="s">
        <v>138</v>
      </c>
      <c r="G3025">
        <v>10</v>
      </c>
      <c r="H3025" t="s">
        <v>341</v>
      </c>
      <c r="I3025" t="s">
        <v>326</v>
      </c>
      <c r="J3025" t="s">
        <v>291</v>
      </c>
      <c r="K3025">
        <v>16</v>
      </c>
      <c r="L3025" s="52">
        <v>0.1039000004529953</v>
      </c>
      <c r="N3025">
        <v>76</v>
      </c>
      <c r="O3025" s="52">
        <v>0.11462999880313871</v>
      </c>
      <c r="Q3025">
        <v>1332</v>
      </c>
      <c r="R3025" s="52">
        <v>0.124940000474453</v>
      </c>
    </row>
    <row r="3026" spans="1:19">
      <c r="A3026" t="s">
        <v>28</v>
      </c>
      <c r="B3026" t="s">
        <v>412</v>
      </c>
      <c r="C3026" t="s">
        <v>440</v>
      </c>
      <c r="D3026" t="s">
        <v>330</v>
      </c>
      <c r="E3026" t="s">
        <v>137</v>
      </c>
      <c r="F3026" t="s">
        <v>138</v>
      </c>
      <c r="G3026">
        <v>10</v>
      </c>
      <c r="H3026" t="s">
        <v>341</v>
      </c>
      <c r="I3026" t="s">
        <v>326</v>
      </c>
      <c r="J3026" t="s">
        <v>292</v>
      </c>
      <c r="K3026">
        <v>16</v>
      </c>
      <c r="L3026" s="52">
        <v>0.1039000004529953</v>
      </c>
      <c r="N3026">
        <v>111</v>
      </c>
      <c r="O3026" s="52">
        <v>0.16741999983787539</v>
      </c>
      <c r="Q3026">
        <v>2022</v>
      </c>
      <c r="R3026" s="52">
        <v>0.18965999782085419</v>
      </c>
    </row>
    <row r="3027" spans="1:19">
      <c r="A3027" t="s">
        <v>28</v>
      </c>
      <c r="B3027" t="s">
        <v>412</v>
      </c>
      <c r="C3027" t="s">
        <v>440</v>
      </c>
      <c r="D3027" t="s">
        <v>330</v>
      </c>
      <c r="E3027" t="s">
        <v>137</v>
      </c>
      <c r="F3027" t="s">
        <v>138</v>
      </c>
      <c r="G3027">
        <v>10</v>
      </c>
      <c r="H3027" t="s">
        <v>341</v>
      </c>
      <c r="I3027" t="s">
        <v>326</v>
      </c>
      <c r="J3027" t="s">
        <v>293</v>
      </c>
      <c r="K3027">
        <v>31</v>
      </c>
      <c r="L3027" s="52">
        <v>0.2012999951839447</v>
      </c>
      <c r="N3027">
        <v>123</v>
      </c>
      <c r="O3027" s="52">
        <v>0.1855199933052063</v>
      </c>
      <c r="Q3027">
        <v>1958</v>
      </c>
      <c r="R3027" s="52">
        <v>0.18366000056266779</v>
      </c>
    </row>
    <row r="3028" spans="1:19">
      <c r="A3028" t="s">
        <v>28</v>
      </c>
      <c r="B3028" t="s">
        <v>412</v>
      </c>
      <c r="C3028" t="s">
        <v>440</v>
      </c>
      <c r="D3028" t="s">
        <v>330</v>
      </c>
      <c r="E3028" t="s">
        <v>137</v>
      </c>
      <c r="F3028" t="s">
        <v>138</v>
      </c>
      <c r="G3028">
        <v>10</v>
      </c>
      <c r="H3028" t="s">
        <v>341</v>
      </c>
      <c r="I3028" t="s">
        <v>326</v>
      </c>
      <c r="J3028" t="s">
        <v>294</v>
      </c>
      <c r="K3028">
        <v>45</v>
      </c>
      <c r="L3028" s="52">
        <v>0.29221001267433172</v>
      </c>
      <c r="N3028">
        <v>168</v>
      </c>
      <c r="O3028" s="52">
        <v>0.25339001417160029</v>
      </c>
      <c r="Q3028">
        <v>2528</v>
      </c>
      <c r="R3028" s="52">
        <v>0.2371300011873245</v>
      </c>
    </row>
    <row r="3029" spans="1:19">
      <c r="A3029" t="s">
        <v>28</v>
      </c>
      <c r="B3029" t="s">
        <v>412</v>
      </c>
      <c r="C3029" t="s">
        <v>440</v>
      </c>
      <c r="D3029" t="s">
        <v>330</v>
      </c>
      <c r="E3029" t="s">
        <v>137</v>
      </c>
      <c r="F3029" t="s">
        <v>138</v>
      </c>
      <c r="G3029">
        <v>10</v>
      </c>
      <c r="H3029" t="s">
        <v>341</v>
      </c>
      <c r="I3029" t="s">
        <v>326</v>
      </c>
      <c r="J3029" t="s">
        <v>295</v>
      </c>
      <c r="K3029">
        <v>40</v>
      </c>
      <c r="L3029" s="52">
        <v>0.25973999500274658</v>
      </c>
      <c r="N3029">
        <v>154</v>
      </c>
      <c r="O3029" s="52">
        <v>0.2322800010442734</v>
      </c>
      <c r="Q3029">
        <v>2201</v>
      </c>
      <c r="R3029" s="52">
        <v>0.20645000040531161</v>
      </c>
    </row>
    <row r="3030" spans="1:19">
      <c r="A3030" t="s">
        <v>28</v>
      </c>
      <c r="B3030" t="s">
        <v>412</v>
      </c>
      <c r="C3030" t="s">
        <v>440</v>
      </c>
      <c r="D3030" t="s">
        <v>330</v>
      </c>
      <c r="E3030" t="s">
        <v>137</v>
      </c>
      <c r="F3030" t="s">
        <v>138</v>
      </c>
      <c r="G3030">
        <v>10</v>
      </c>
      <c r="H3030" t="s">
        <v>341</v>
      </c>
      <c r="I3030" t="s">
        <v>359</v>
      </c>
      <c r="J3030" t="s">
        <v>14</v>
      </c>
      <c r="K3030">
        <v>112</v>
      </c>
      <c r="L3030" s="52">
        <v>0.72727000713348389</v>
      </c>
      <c r="M3030" s="52">
        <v>0.73202997446060181</v>
      </c>
      <c r="N3030">
        <v>498</v>
      </c>
      <c r="O3030" s="52">
        <v>0.75112998485565186</v>
      </c>
      <c r="P3030" s="52">
        <v>0.76262998580932617</v>
      </c>
      <c r="Q3030">
        <v>7648</v>
      </c>
      <c r="R3030" s="52">
        <v>0.71737998723983765</v>
      </c>
      <c r="S3030" s="52">
        <v>0.73221999406814575</v>
      </c>
    </row>
    <row r="3031" spans="1:19">
      <c r="A3031" t="s">
        <v>28</v>
      </c>
      <c r="B3031" t="s">
        <v>412</v>
      </c>
      <c r="C3031" t="s">
        <v>440</v>
      </c>
      <c r="D3031" t="s">
        <v>330</v>
      </c>
      <c r="E3031" t="s">
        <v>137</v>
      </c>
      <c r="F3031" t="s">
        <v>138</v>
      </c>
      <c r="G3031">
        <v>10</v>
      </c>
      <c r="H3031" t="s">
        <v>341</v>
      </c>
      <c r="I3031" t="s">
        <v>359</v>
      </c>
      <c r="J3031" t="s">
        <v>15</v>
      </c>
      <c r="K3031">
        <v>25</v>
      </c>
      <c r="L3031" s="52">
        <v>0.16234000027179721</v>
      </c>
      <c r="M3031" s="52">
        <v>0.16339999437332151</v>
      </c>
      <c r="N3031">
        <v>86</v>
      </c>
      <c r="O3031" s="52">
        <v>0.12971000373363489</v>
      </c>
      <c r="P3031" s="52">
        <v>0.1316999942064285</v>
      </c>
      <c r="Q3031">
        <v>1582</v>
      </c>
      <c r="R3031" s="52">
        <v>0.14838999509811401</v>
      </c>
      <c r="S3031" s="52">
        <v>0.1514600068330765</v>
      </c>
    </row>
    <row r="3032" spans="1:19">
      <c r="A3032" t="s">
        <v>28</v>
      </c>
      <c r="B3032" t="s">
        <v>412</v>
      </c>
      <c r="C3032" t="s">
        <v>440</v>
      </c>
      <c r="D3032" t="s">
        <v>330</v>
      </c>
      <c r="E3032" t="s">
        <v>137</v>
      </c>
      <c r="F3032" t="s">
        <v>138</v>
      </c>
      <c r="G3032">
        <v>10</v>
      </c>
      <c r="H3032" t="s">
        <v>341</v>
      </c>
      <c r="I3032" t="s">
        <v>359</v>
      </c>
      <c r="J3032" t="s">
        <v>317</v>
      </c>
      <c r="K3032">
        <v>16</v>
      </c>
      <c r="L3032" s="52">
        <v>0.1039000004529953</v>
      </c>
      <c r="M3032" s="52">
        <v>0.1045800000429153</v>
      </c>
      <c r="N3032">
        <v>69</v>
      </c>
      <c r="O3032" s="52">
        <v>0.1040700003504753</v>
      </c>
      <c r="P3032" s="52">
        <v>0.1056699976325035</v>
      </c>
      <c r="Q3032">
        <v>1215</v>
      </c>
      <c r="R3032" s="52">
        <v>0.1139699965715408</v>
      </c>
      <c r="S3032" s="52">
        <v>0.1163199990987778</v>
      </c>
    </row>
    <row r="3033" spans="1:19">
      <c r="A3033" t="s">
        <v>28</v>
      </c>
      <c r="B3033" t="s">
        <v>412</v>
      </c>
      <c r="C3033" t="s">
        <v>440</v>
      </c>
      <c r="D3033" t="s">
        <v>330</v>
      </c>
      <c r="E3033" t="s">
        <v>137</v>
      </c>
      <c r="F3033" t="s">
        <v>138</v>
      </c>
      <c r="G3033">
        <v>10</v>
      </c>
      <c r="H3033" t="s">
        <v>341</v>
      </c>
      <c r="I3033" t="s">
        <v>359</v>
      </c>
      <c r="J3033" t="s">
        <v>270</v>
      </c>
      <c r="K3033">
        <v>1</v>
      </c>
      <c r="L3033" s="52">
        <v>6.490000057965517E-3</v>
      </c>
      <c r="N3033">
        <v>10</v>
      </c>
      <c r="O3033" s="52">
        <v>1.5080000273883339E-2</v>
      </c>
      <c r="Q3033">
        <v>216</v>
      </c>
      <c r="R3033" s="52">
        <v>2.0260000601410869E-2</v>
      </c>
    </row>
    <row r="3034" spans="1:19">
      <c r="A3034" t="s">
        <v>28</v>
      </c>
      <c r="B3034" t="s">
        <v>412</v>
      </c>
      <c r="C3034" t="s">
        <v>440</v>
      </c>
      <c r="D3034" t="s">
        <v>330</v>
      </c>
      <c r="E3034" t="s">
        <v>137</v>
      </c>
      <c r="F3034" t="s">
        <v>138</v>
      </c>
      <c r="G3034">
        <v>10</v>
      </c>
      <c r="H3034" t="s">
        <v>341</v>
      </c>
      <c r="I3034" t="s">
        <v>325</v>
      </c>
      <c r="J3034" t="s">
        <v>302</v>
      </c>
      <c r="K3034">
        <v>43</v>
      </c>
      <c r="L3034" s="52">
        <v>0.27922001481056208</v>
      </c>
      <c r="N3034">
        <v>183</v>
      </c>
      <c r="O3034" s="52">
        <v>0.27601999044418329</v>
      </c>
      <c r="Q3034">
        <v>3494</v>
      </c>
      <c r="R3034" s="52">
        <v>0.32774001359939581</v>
      </c>
    </row>
    <row r="3035" spans="1:19">
      <c r="A3035" t="s">
        <v>28</v>
      </c>
      <c r="B3035" t="s">
        <v>412</v>
      </c>
      <c r="C3035" t="s">
        <v>440</v>
      </c>
      <c r="D3035" t="s">
        <v>330</v>
      </c>
      <c r="E3035" t="s">
        <v>137</v>
      </c>
      <c r="F3035" t="s">
        <v>138</v>
      </c>
      <c r="G3035">
        <v>10</v>
      </c>
      <c r="H3035" t="s">
        <v>341</v>
      </c>
      <c r="I3035" t="s">
        <v>325</v>
      </c>
      <c r="J3035" t="s">
        <v>303</v>
      </c>
      <c r="K3035">
        <v>55</v>
      </c>
      <c r="L3035" s="52">
        <v>0.35714000463485718</v>
      </c>
      <c r="N3035">
        <v>226</v>
      </c>
      <c r="O3035" s="52">
        <v>0.34086999297142029</v>
      </c>
      <c r="Q3035">
        <v>3387</v>
      </c>
      <c r="R3035" s="52">
        <v>0.31769999861717219</v>
      </c>
    </row>
    <row r="3036" spans="1:19">
      <c r="A3036" t="s">
        <v>28</v>
      </c>
      <c r="B3036" t="s">
        <v>412</v>
      </c>
      <c r="C3036" t="s">
        <v>440</v>
      </c>
      <c r="D3036" t="s">
        <v>330</v>
      </c>
      <c r="E3036" t="s">
        <v>137</v>
      </c>
      <c r="F3036" t="s">
        <v>138</v>
      </c>
      <c r="G3036">
        <v>10</v>
      </c>
      <c r="H3036" t="s">
        <v>341</v>
      </c>
      <c r="I3036" t="s">
        <v>325</v>
      </c>
      <c r="J3036" t="s">
        <v>304</v>
      </c>
      <c r="K3036">
        <v>56</v>
      </c>
      <c r="L3036" s="52">
        <v>0.36364001035690308</v>
      </c>
      <c r="N3036">
        <v>254</v>
      </c>
      <c r="O3036" s="52">
        <v>0.38310998678207397</v>
      </c>
      <c r="Q3036">
        <v>3780</v>
      </c>
      <c r="R3036" s="52">
        <v>0.35455998778343201</v>
      </c>
    </row>
    <row r="3037" spans="1:19">
      <c r="A3037" t="s">
        <v>28</v>
      </c>
      <c r="B3037" t="s">
        <v>412</v>
      </c>
      <c r="C3037" t="s">
        <v>440</v>
      </c>
      <c r="D3037" t="s">
        <v>330</v>
      </c>
      <c r="E3037" t="s">
        <v>137</v>
      </c>
      <c r="F3037" t="s">
        <v>138</v>
      </c>
      <c r="G3037">
        <v>10</v>
      </c>
      <c r="H3037" t="s">
        <v>341</v>
      </c>
      <c r="I3037" t="s">
        <v>349</v>
      </c>
      <c r="J3037" t="s">
        <v>350</v>
      </c>
      <c r="K3037">
        <v>13</v>
      </c>
      <c r="L3037" s="52">
        <v>8.4420002996921539E-2</v>
      </c>
      <c r="M3037" s="52">
        <v>9.1550000011920929E-2</v>
      </c>
      <c r="N3037">
        <v>42</v>
      </c>
      <c r="O3037" s="52">
        <v>6.3349999487400055E-2</v>
      </c>
      <c r="P3037" s="52">
        <v>6.719999760389328E-2</v>
      </c>
      <c r="Q3037">
        <v>745</v>
      </c>
      <c r="R3037" s="52">
        <v>6.9880001246929169E-2</v>
      </c>
      <c r="S3037" s="52">
        <v>8.060000091791153E-2</v>
      </c>
    </row>
    <row r="3038" spans="1:19">
      <c r="A3038" t="s">
        <v>28</v>
      </c>
      <c r="B3038" t="s">
        <v>412</v>
      </c>
      <c r="C3038" t="s">
        <v>440</v>
      </c>
      <c r="D3038" t="s">
        <v>330</v>
      </c>
      <c r="E3038" t="s">
        <v>137</v>
      </c>
      <c r="F3038" t="s">
        <v>138</v>
      </c>
      <c r="G3038">
        <v>10</v>
      </c>
      <c r="H3038" t="s">
        <v>341</v>
      </c>
      <c r="I3038" t="s">
        <v>349</v>
      </c>
      <c r="J3038" t="s">
        <v>351</v>
      </c>
      <c r="K3038">
        <v>97</v>
      </c>
      <c r="L3038" s="52">
        <v>0.62986999750137329</v>
      </c>
      <c r="M3038" s="52">
        <v>0.68309998512268066</v>
      </c>
      <c r="N3038">
        <v>455</v>
      </c>
      <c r="O3038" s="52">
        <v>0.68626999855041504</v>
      </c>
      <c r="P3038" s="52">
        <v>0.7279999852180481</v>
      </c>
      <c r="Q3038">
        <v>5882</v>
      </c>
      <c r="R3038" s="52">
        <v>0.55172997713088989</v>
      </c>
      <c r="S3038" s="52">
        <v>0.63637000322341919</v>
      </c>
    </row>
    <row r="3039" spans="1:19">
      <c r="A3039" t="s">
        <v>28</v>
      </c>
      <c r="B3039" t="s">
        <v>412</v>
      </c>
      <c r="C3039" t="s">
        <v>440</v>
      </c>
      <c r="D3039" t="s">
        <v>330</v>
      </c>
      <c r="E3039" t="s">
        <v>137</v>
      </c>
      <c r="F3039" t="s">
        <v>138</v>
      </c>
      <c r="G3039">
        <v>10</v>
      </c>
      <c r="H3039" t="s">
        <v>341</v>
      </c>
      <c r="I3039" t="s">
        <v>349</v>
      </c>
      <c r="J3039" t="s">
        <v>352</v>
      </c>
      <c r="K3039">
        <v>0</v>
      </c>
      <c r="L3039" s="52">
        <v>0</v>
      </c>
      <c r="M3039" s="52">
        <v>0</v>
      </c>
      <c r="N3039">
        <v>2</v>
      </c>
      <c r="O3039" s="52">
        <v>3.0199999455362558E-3</v>
      </c>
      <c r="P3039" s="52">
        <v>3.199999919161201E-3</v>
      </c>
      <c r="Q3039">
        <v>19</v>
      </c>
      <c r="R3039" s="52">
        <v>1.780000049620867E-3</v>
      </c>
      <c r="S3039" s="52">
        <v>2.0600000862032179E-3</v>
      </c>
    </row>
    <row r="3040" spans="1:19">
      <c r="A3040" t="s">
        <v>28</v>
      </c>
      <c r="B3040" t="s">
        <v>412</v>
      </c>
      <c r="C3040" t="s">
        <v>440</v>
      </c>
      <c r="D3040" t="s">
        <v>330</v>
      </c>
      <c r="E3040" t="s">
        <v>137</v>
      </c>
      <c r="F3040" t="s">
        <v>138</v>
      </c>
      <c r="G3040">
        <v>10</v>
      </c>
      <c r="H3040" t="s">
        <v>341</v>
      </c>
      <c r="I3040" t="s">
        <v>349</v>
      </c>
      <c r="J3040" t="s">
        <v>353</v>
      </c>
      <c r="K3040">
        <v>32</v>
      </c>
      <c r="L3040" s="52">
        <v>0.2077900022268295</v>
      </c>
      <c r="M3040" s="52">
        <v>0.22535000741481781</v>
      </c>
      <c r="N3040">
        <v>126</v>
      </c>
      <c r="O3040" s="52">
        <v>0.19005000591278079</v>
      </c>
      <c r="P3040" s="52">
        <v>0.20160000026226041</v>
      </c>
      <c r="Q3040">
        <v>2597</v>
      </c>
      <c r="R3040" s="52">
        <v>0.24359999597072601</v>
      </c>
      <c r="S3040" s="52">
        <v>0.2809700071811676</v>
      </c>
    </row>
    <row r="3041" spans="1:19">
      <c r="A3041" t="s">
        <v>28</v>
      </c>
      <c r="B3041" t="s">
        <v>412</v>
      </c>
      <c r="C3041" t="s">
        <v>440</v>
      </c>
      <c r="D3041" t="s">
        <v>330</v>
      </c>
      <c r="E3041" t="s">
        <v>137</v>
      </c>
      <c r="F3041" t="s">
        <v>138</v>
      </c>
      <c r="G3041">
        <v>10</v>
      </c>
      <c r="H3041" t="s">
        <v>341</v>
      </c>
      <c r="I3041" t="s">
        <v>349</v>
      </c>
      <c r="J3041" t="s">
        <v>355</v>
      </c>
      <c r="K3041">
        <v>12</v>
      </c>
      <c r="L3041" s="52">
        <v>7.7919997274875641E-2</v>
      </c>
      <c r="N3041">
        <v>38</v>
      </c>
      <c r="O3041" s="52">
        <v>5.7319998741149902E-2</v>
      </c>
      <c r="Q3041">
        <v>1418</v>
      </c>
      <c r="R3041" s="52">
        <v>0.13300999999046331</v>
      </c>
    </row>
    <row r="3042" spans="1:19">
      <c r="A3042" t="s">
        <v>28</v>
      </c>
      <c r="B3042" t="s">
        <v>412</v>
      </c>
      <c r="C3042" t="s">
        <v>440</v>
      </c>
      <c r="D3042" t="s">
        <v>330</v>
      </c>
      <c r="E3042" t="s">
        <v>137</v>
      </c>
      <c r="F3042" t="s">
        <v>138</v>
      </c>
      <c r="G3042">
        <v>10</v>
      </c>
      <c r="H3042" t="s">
        <v>341</v>
      </c>
      <c r="I3042" t="s">
        <v>734</v>
      </c>
      <c r="J3042" t="s">
        <v>299</v>
      </c>
      <c r="K3042">
        <v>2</v>
      </c>
      <c r="L3042" s="52">
        <v>1.298999972641468E-2</v>
      </c>
      <c r="M3042" s="52">
        <v>1.3890000060200689E-2</v>
      </c>
      <c r="N3042">
        <v>11</v>
      </c>
      <c r="O3042" s="52">
        <v>1.6589999198913571E-2</v>
      </c>
      <c r="P3042" s="52">
        <v>1.7300000414252281E-2</v>
      </c>
      <c r="Q3042">
        <v>463</v>
      </c>
      <c r="R3042" s="52">
        <v>4.343000054359436E-2</v>
      </c>
      <c r="S3042" s="52">
        <v>4.6239998191595078E-2</v>
      </c>
    </row>
    <row r="3043" spans="1:19">
      <c r="A3043" t="s">
        <v>28</v>
      </c>
      <c r="B3043" t="s">
        <v>412</v>
      </c>
      <c r="C3043" t="s">
        <v>440</v>
      </c>
      <c r="D3043" t="s">
        <v>330</v>
      </c>
      <c r="E3043" t="s">
        <v>137</v>
      </c>
      <c r="F3043" t="s">
        <v>138</v>
      </c>
      <c r="G3043">
        <v>10</v>
      </c>
      <c r="H3043" t="s">
        <v>341</v>
      </c>
      <c r="I3043" t="s">
        <v>734</v>
      </c>
      <c r="J3043" t="s">
        <v>300</v>
      </c>
      <c r="K3043">
        <v>0</v>
      </c>
      <c r="L3043" s="52">
        <v>0</v>
      </c>
      <c r="M3043" s="52">
        <v>0</v>
      </c>
      <c r="N3043">
        <v>2</v>
      </c>
      <c r="O3043" s="52">
        <v>3.0199999455362558E-3</v>
      </c>
      <c r="P3043" s="52">
        <v>3.1399999279528861E-3</v>
      </c>
      <c r="Q3043">
        <v>331</v>
      </c>
      <c r="R3043" s="52">
        <v>3.1050000339746479E-2</v>
      </c>
      <c r="S3043" s="52">
        <v>3.3059999346733093E-2</v>
      </c>
    </row>
    <row r="3044" spans="1:19">
      <c r="A3044" t="s">
        <v>28</v>
      </c>
      <c r="B3044" t="s">
        <v>412</v>
      </c>
      <c r="C3044" t="s">
        <v>440</v>
      </c>
      <c r="D3044" t="s">
        <v>330</v>
      </c>
      <c r="E3044" t="s">
        <v>137</v>
      </c>
      <c r="F3044" t="s">
        <v>138</v>
      </c>
      <c r="G3044">
        <v>10</v>
      </c>
      <c r="H3044" t="s">
        <v>341</v>
      </c>
      <c r="I3044" t="s">
        <v>734</v>
      </c>
      <c r="J3044" t="s">
        <v>269</v>
      </c>
      <c r="K3044">
        <v>0</v>
      </c>
      <c r="L3044" s="52">
        <v>0</v>
      </c>
      <c r="M3044" s="52">
        <v>0</v>
      </c>
      <c r="N3044">
        <v>6</v>
      </c>
      <c r="O3044" s="52">
        <v>9.0500004589557648E-3</v>
      </c>
      <c r="P3044" s="52">
        <v>9.4299996271729469E-3</v>
      </c>
      <c r="Q3044">
        <v>91</v>
      </c>
      <c r="R3044" s="52">
        <v>8.5399998351931572E-3</v>
      </c>
      <c r="S3044" s="52">
        <v>9.089999832212925E-3</v>
      </c>
    </row>
    <row r="3045" spans="1:19">
      <c r="A3045" t="s">
        <v>28</v>
      </c>
      <c r="B3045" t="s">
        <v>412</v>
      </c>
      <c r="C3045" t="s">
        <v>440</v>
      </c>
      <c r="D3045" t="s">
        <v>330</v>
      </c>
      <c r="E3045" t="s">
        <v>137</v>
      </c>
      <c r="F3045" t="s">
        <v>138</v>
      </c>
      <c r="G3045">
        <v>10</v>
      </c>
      <c r="H3045" t="s">
        <v>341</v>
      </c>
      <c r="I3045" t="s">
        <v>734</v>
      </c>
      <c r="J3045" t="s">
        <v>301</v>
      </c>
      <c r="K3045">
        <v>2</v>
      </c>
      <c r="L3045" s="52">
        <v>1.298999972641468E-2</v>
      </c>
      <c r="M3045" s="52">
        <v>1.3890000060200689E-2</v>
      </c>
      <c r="N3045">
        <v>5</v>
      </c>
      <c r="O3045" s="52">
        <v>7.5400001369416714E-3</v>
      </c>
      <c r="P3045" s="52">
        <v>7.8600002452731133E-3</v>
      </c>
      <c r="Q3045">
        <v>215</v>
      </c>
      <c r="R3045" s="52">
        <v>2.0169999450445179E-2</v>
      </c>
      <c r="S3045" s="52">
        <v>2.1469999104738239E-2</v>
      </c>
    </row>
    <row r="3046" spans="1:19">
      <c r="A3046" t="s">
        <v>28</v>
      </c>
      <c r="B3046" t="s">
        <v>412</v>
      </c>
      <c r="C3046" t="s">
        <v>440</v>
      </c>
      <c r="D3046" t="s">
        <v>330</v>
      </c>
      <c r="E3046" t="s">
        <v>137</v>
      </c>
      <c r="F3046" t="s">
        <v>138</v>
      </c>
      <c r="G3046">
        <v>10</v>
      </c>
      <c r="H3046" t="s">
        <v>341</v>
      </c>
      <c r="I3046" t="s">
        <v>734</v>
      </c>
      <c r="J3046" t="s">
        <v>270</v>
      </c>
      <c r="K3046">
        <v>10</v>
      </c>
      <c r="L3046" s="52">
        <v>6.4939998090267181E-2</v>
      </c>
      <c r="N3046">
        <v>27</v>
      </c>
      <c r="O3046" s="52">
        <v>4.0720000863075263E-2</v>
      </c>
      <c r="Q3046">
        <v>648</v>
      </c>
      <c r="R3046" s="52">
        <v>6.0779999941587448E-2</v>
      </c>
    </row>
    <row r="3047" spans="1:19">
      <c r="A3047" t="s">
        <v>28</v>
      </c>
      <c r="B3047" t="s">
        <v>412</v>
      </c>
      <c r="C3047" t="s">
        <v>440</v>
      </c>
      <c r="D3047" t="s">
        <v>330</v>
      </c>
      <c r="E3047" t="s">
        <v>137</v>
      </c>
      <c r="F3047" t="s">
        <v>138</v>
      </c>
      <c r="G3047">
        <v>10</v>
      </c>
      <c r="H3047" t="s">
        <v>341</v>
      </c>
      <c r="I3047" t="s">
        <v>734</v>
      </c>
      <c r="J3047" t="s">
        <v>268</v>
      </c>
      <c r="K3047">
        <v>140</v>
      </c>
      <c r="L3047" s="52">
        <v>0.90908998250961304</v>
      </c>
      <c r="M3047" s="52">
        <v>0.97222000360488892</v>
      </c>
      <c r="N3047">
        <v>612</v>
      </c>
      <c r="O3047" s="52">
        <v>0.92308002710342407</v>
      </c>
      <c r="P3047" s="52">
        <v>0.96226000785827637</v>
      </c>
      <c r="Q3047">
        <v>8913</v>
      </c>
      <c r="R3047" s="52">
        <v>0.83604001998901367</v>
      </c>
      <c r="S3047" s="52">
        <v>0.89013999700546265</v>
      </c>
    </row>
    <row r="3048" spans="1:19">
      <c r="A3048" t="s">
        <v>28</v>
      </c>
      <c r="B3048" t="s">
        <v>412</v>
      </c>
      <c r="C3048" t="s">
        <v>440</v>
      </c>
      <c r="D3048" t="s">
        <v>330</v>
      </c>
      <c r="E3048" t="s">
        <v>137</v>
      </c>
      <c r="F3048" t="s">
        <v>138</v>
      </c>
      <c r="G3048">
        <v>10</v>
      </c>
      <c r="H3048" t="s">
        <v>341</v>
      </c>
      <c r="I3048" t="s">
        <v>735</v>
      </c>
      <c r="J3048" t="s">
        <v>270</v>
      </c>
      <c r="K3048">
        <v>154</v>
      </c>
      <c r="L3048" s="52">
        <v>1</v>
      </c>
      <c r="N3048">
        <v>663</v>
      </c>
      <c r="O3048" s="52">
        <v>1</v>
      </c>
      <c r="Q3048">
        <v>10661</v>
      </c>
      <c r="R3048" s="52">
        <v>1</v>
      </c>
    </row>
    <row r="3049" spans="1:19">
      <c r="A3049" t="s">
        <v>28</v>
      </c>
      <c r="B3049" t="s">
        <v>412</v>
      </c>
      <c r="C3049" t="s">
        <v>440</v>
      </c>
      <c r="D3049" t="s">
        <v>330</v>
      </c>
      <c r="E3049" t="s">
        <v>137</v>
      </c>
      <c r="F3049" t="s">
        <v>138</v>
      </c>
      <c r="G3049">
        <v>10</v>
      </c>
      <c r="H3049" t="s">
        <v>341</v>
      </c>
      <c r="I3049" t="s">
        <v>319</v>
      </c>
      <c r="J3049" t="s">
        <v>324</v>
      </c>
      <c r="K3049">
        <v>12</v>
      </c>
      <c r="L3049" s="52">
        <v>7.7919997274875641E-2</v>
      </c>
      <c r="N3049">
        <v>38</v>
      </c>
      <c r="O3049" s="52">
        <v>5.7319998741149902E-2</v>
      </c>
      <c r="Q3049">
        <v>1418</v>
      </c>
      <c r="R3049" s="52">
        <v>0.13300999999046331</v>
      </c>
    </row>
    <row r="3050" spans="1:19">
      <c r="A3050" t="s">
        <v>28</v>
      </c>
      <c r="B3050" t="s">
        <v>412</v>
      </c>
      <c r="C3050" t="s">
        <v>440</v>
      </c>
      <c r="D3050" t="s">
        <v>330</v>
      </c>
      <c r="E3050" t="s">
        <v>137</v>
      </c>
      <c r="F3050" t="s">
        <v>138</v>
      </c>
      <c r="G3050">
        <v>10</v>
      </c>
      <c r="H3050" t="s">
        <v>341</v>
      </c>
      <c r="I3050" t="s">
        <v>319</v>
      </c>
      <c r="J3050" t="s">
        <v>320</v>
      </c>
      <c r="K3050">
        <v>0</v>
      </c>
      <c r="L3050" s="52">
        <v>0</v>
      </c>
      <c r="M3050" s="52">
        <v>0</v>
      </c>
      <c r="N3050">
        <v>2</v>
      </c>
      <c r="O3050" s="52">
        <v>3.0199999455362558E-3</v>
      </c>
      <c r="P3050" s="52">
        <v>3.199999919161201E-3</v>
      </c>
      <c r="Q3050">
        <v>19</v>
      </c>
      <c r="R3050" s="52">
        <v>1.780000049620867E-3</v>
      </c>
      <c r="S3050" s="52">
        <v>2.0600000862032179E-3</v>
      </c>
    </row>
    <row r="3051" spans="1:19">
      <c r="A3051" t="s">
        <v>28</v>
      </c>
      <c r="B3051" t="s">
        <v>412</v>
      </c>
      <c r="C3051" t="s">
        <v>440</v>
      </c>
      <c r="D3051" t="s">
        <v>330</v>
      </c>
      <c r="E3051" t="s">
        <v>137</v>
      </c>
      <c r="F3051" t="s">
        <v>138</v>
      </c>
      <c r="G3051">
        <v>10</v>
      </c>
      <c r="H3051" t="s">
        <v>341</v>
      </c>
      <c r="I3051" t="s">
        <v>319</v>
      </c>
      <c r="J3051" t="s">
        <v>321</v>
      </c>
      <c r="K3051">
        <v>2</v>
      </c>
      <c r="L3051" s="52">
        <v>1.298999972641468E-2</v>
      </c>
      <c r="M3051" s="52">
        <v>1.408000010997057E-2</v>
      </c>
      <c r="N3051">
        <v>15</v>
      </c>
      <c r="O3051" s="52">
        <v>2.261999994516373E-2</v>
      </c>
      <c r="P3051" s="52">
        <v>2.400000020861626E-2</v>
      </c>
      <c r="Q3051">
        <v>380</v>
      </c>
      <c r="R3051" s="52">
        <v>3.564000129699707E-2</v>
      </c>
      <c r="S3051" s="52">
        <v>4.1110001504421227E-2</v>
      </c>
    </row>
    <row r="3052" spans="1:19">
      <c r="A3052" t="s">
        <v>28</v>
      </c>
      <c r="B3052" t="s">
        <v>412</v>
      </c>
      <c r="C3052" t="s">
        <v>440</v>
      </c>
      <c r="D3052" t="s">
        <v>330</v>
      </c>
      <c r="E3052" t="s">
        <v>137</v>
      </c>
      <c r="F3052" t="s">
        <v>138</v>
      </c>
      <c r="G3052">
        <v>10</v>
      </c>
      <c r="H3052" t="s">
        <v>341</v>
      </c>
      <c r="I3052" t="s">
        <v>319</v>
      </c>
      <c r="J3052" t="s">
        <v>322</v>
      </c>
      <c r="K3052">
        <v>19</v>
      </c>
      <c r="L3052" s="52">
        <v>0.1233799979090691</v>
      </c>
      <c r="M3052" s="52">
        <v>0.13379999995231631</v>
      </c>
      <c r="N3052">
        <v>85</v>
      </c>
      <c r="O3052" s="52">
        <v>0.1282099932432175</v>
      </c>
      <c r="P3052" s="52">
        <v>0.13600000739097601</v>
      </c>
      <c r="Q3052">
        <v>1643</v>
      </c>
      <c r="R3052" s="52">
        <v>0.15410999953746801</v>
      </c>
      <c r="S3052" s="52">
        <v>0.17776000499725339</v>
      </c>
    </row>
    <row r="3053" spans="1:19">
      <c r="A3053" t="s">
        <v>28</v>
      </c>
      <c r="B3053" t="s">
        <v>412</v>
      </c>
      <c r="C3053" t="s">
        <v>440</v>
      </c>
      <c r="D3053" t="s">
        <v>330</v>
      </c>
      <c r="E3053" t="s">
        <v>137</v>
      </c>
      <c r="F3053" t="s">
        <v>138</v>
      </c>
      <c r="G3053">
        <v>10</v>
      </c>
      <c r="H3053" t="s">
        <v>341</v>
      </c>
      <c r="I3053" t="s">
        <v>319</v>
      </c>
      <c r="J3053" t="s">
        <v>323</v>
      </c>
      <c r="K3053">
        <v>22</v>
      </c>
      <c r="L3053" s="52">
        <v>0.14285999536514279</v>
      </c>
      <c r="M3053" s="52">
        <v>0.1549299955368042</v>
      </c>
      <c r="N3053">
        <v>68</v>
      </c>
      <c r="O3053" s="52">
        <v>0.1025599986314774</v>
      </c>
      <c r="P3053" s="52">
        <v>0.1088000014424324</v>
      </c>
      <c r="Q3053">
        <v>1319</v>
      </c>
      <c r="R3053" s="52">
        <v>0.1237199977040291</v>
      </c>
      <c r="S3053" s="52">
        <v>0.14270000159740451</v>
      </c>
    </row>
    <row r="3054" spans="1:19">
      <c r="A3054" t="s">
        <v>28</v>
      </c>
      <c r="B3054" t="s">
        <v>412</v>
      </c>
      <c r="C3054" t="s">
        <v>440</v>
      </c>
      <c r="D3054" t="s">
        <v>330</v>
      </c>
      <c r="E3054" t="s">
        <v>137</v>
      </c>
      <c r="F3054" t="s">
        <v>138</v>
      </c>
      <c r="G3054">
        <v>10</v>
      </c>
      <c r="H3054" t="s">
        <v>341</v>
      </c>
      <c r="I3054" t="s">
        <v>319</v>
      </c>
      <c r="J3054" t="s">
        <v>354</v>
      </c>
      <c r="K3054">
        <v>99</v>
      </c>
      <c r="L3054" s="52">
        <v>0.64285999536514282</v>
      </c>
      <c r="M3054" s="52">
        <v>0.69717997312545776</v>
      </c>
      <c r="N3054">
        <v>455</v>
      </c>
      <c r="O3054" s="52">
        <v>0.68626999855041504</v>
      </c>
      <c r="P3054" s="52">
        <v>0.7279999852180481</v>
      </c>
      <c r="Q3054">
        <v>5882</v>
      </c>
      <c r="R3054" s="52">
        <v>0.55172997713088989</v>
      </c>
      <c r="S3054" s="52">
        <v>0.63637000322341919</v>
      </c>
    </row>
    <row r="3055" spans="1:19">
      <c r="A3055" t="s">
        <v>28</v>
      </c>
      <c r="B3055" t="s">
        <v>412</v>
      </c>
      <c r="C3055" t="s">
        <v>440</v>
      </c>
      <c r="D3055" t="s">
        <v>330</v>
      </c>
      <c r="E3055" t="s">
        <v>137</v>
      </c>
      <c r="F3055" t="s">
        <v>138</v>
      </c>
      <c r="G3055">
        <v>10</v>
      </c>
      <c r="H3055" t="s">
        <v>341</v>
      </c>
      <c r="I3055" t="s">
        <v>360</v>
      </c>
      <c r="J3055" t="s">
        <v>361</v>
      </c>
      <c r="K3055">
        <v>12</v>
      </c>
      <c r="L3055" s="52">
        <v>7.7919997274875641E-2</v>
      </c>
      <c r="N3055">
        <v>38</v>
      </c>
      <c r="O3055" s="52">
        <v>5.7319998741149902E-2</v>
      </c>
      <c r="Q3055">
        <v>1418</v>
      </c>
      <c r="R3055" s="52">
        <v>0.13300999999046331</v>
      </c>
    </row>
    <row r="3056" spans="1:19">
      <c r="A3056" t="s">
        <v>28</v>
      </c>
      <c r="B3056" t="s">
        <v>412</v>
      </c>
      <c r="C3056" t="s">
        <v>440</v>
      </c>
      <c r="D3056" t="s">
        <v>330</v>
      </c>
      <c r="E3056" t="s">
        <v>137</v>
      </c>
      <c r="F3056" t="s">
        <v>138</v>
      </c>
      <c r="G3056">
        <v>10</v>
      </c>
      <c r="H3056" t="s">
        <v>341</v>
      </c>
      <c r="I3056" t="s">
        <v>360</v>
      </c>
      <c r="J3056" t="s">
        <v>362</v>
      </c>
      <c r="K3056">
        <v>45</v>
      </c>
      <c r="L3056" s="52">
        <v>0.29221001267433172</v>
      </c>
      <c r="M3056" s="52">
        <v>0.31690001487731928</v>
      </c>
      <c r="N3056">
        <v>169</v>
      </c>
      <c r="O3056" s="52">
        <v>0.2549000084400177</v>
      </c>
      <c r="P3056" s="52">
        <v>0.27039998769760132</v>
      </c>
      <c r="Q3056">
        <v>3361</v>
      </c>
      <c r="R3056" s="52">
        <v>0.31525999307632452</v>
      </c>
      <c r="S3056" s="52">
        <v>0.36362999677658081</v>
      </c>
    </row>
    <row r="3057" spans="1:19">
      <c r="A3057" t="s">
        <v>28</v>
      </c>
      <c r="B3057" t="s">
        <v>412</v>
      </c>
      <c r="C3057" t="s">
        <v>440</v>
      </c>
      <c r="D3057" t="s">
        <v>330</v>
      </c>
      <c r="E3057" t="s">
        <v>137</v>
      </c>
      <c r="F3057" t="s">
        <v>138</v>
      </c>
      <c r="G3057">
        <v>10</v>
      </c>
      <c r="H3057" t="s">
        <v>341</v>
      </c>
      <c r="I3057" t="s">
        <v>360</v>
      </c>
      <c r="J3057" t="s">
        <v>354</v>
      </c>
      <c r="K3057">
        <v>97</v>
      </c>
      <c r="L3057" s="52">
        <v>0.62986999750137329</v>
      </c>
      <c r="M3057" s="52">
        <v>0.68309998512268066</v>
      </c>
      <c r="N3057">
        <v>456</v>
      </c>
      <c r="O3057" s="52">
        <v>0.68778002262115479</v>
      </c>
      <c r="P3057" s="52">
        <v>0.72960001230239868</v>
      </c>
      <c r="Q3057">
        <v>5882</v>
      </c>
      <c r="R3057" s="52">
        <v>0.55172997713088989</v>
      </c>
      <c r="S3057" s="52">
        <v>0.63637000322341919</v>
      </c>
    </row>
    <row r="3058" spans="1:19">
      <c r="A3058" t="s">
        <v>28</v>
      </c>
      <c r="B3058" t="s">
        <v>412</v>
      </c>
      <c r="C3058" t="s">
        <v>440</v>
      </c>
      <c r="D3058" t="s">
        <v>330</v>
      </c>
      <c r="E3058" t="s">
        <v>137</v>
      </c>
      <c r="F3058" t="s">
        <v>138</v>
      </c>
      <c r="G3058">
        <v>10</v>
      </c>
      <c r="H3058" t="s">
        <v>341</v>
      </c>
      <c r="I3058" t="s">
        <v>736</v>
      </c>
      <c r="J3058" t="s">
        <v>363</v>
      </c>
      <c r="K3058">
        <v>66</v>
      </c>
      <c r="L3058" s="52">
        <v>0.42857000231742859</v>
      </c>
      <c r="N3058">
        <v>207</v>
      </c>
      <c r="O3058" s="52">
        <v>0.3122200071811676</v>
      </c>
      <c r="Q3058">
        <v>4131</v>
      </c>
      <c r="R3058" s="52">
        <v>0.38749000430107122</v>
      </c>
    </row>
    <row r="3059" spans="1:19">
      <c r="A3059" t="s">
        <v>28</v>
      </c>
      <c r="B3059" t="s">
        <v>412</v>
      </c>
      <c r="C3059" t="s">
        <v>440</v>
      </c>
      <c r="D3059" t="s">
        <v>330</v>
      </c>
      <c r="E3059" t="s">
        <v>137</v>
      </c>
      <c r="F3059" t="s">
        <v>138</v>
      </c>
      <c r="G3059">
        <v>10</v>
      </c>
      <c r="H3059" t="s">
        <v>341</v>
      </c>
      <c r="I3059" t="s">
        <v>736</v>
      </c>
      <c r="J3059" t="s">
        <v>364</v>
      </c>
      <c r="K3059">
        <v>61</v>
      </c>
      <c r="L3059" s="52">
        <v>0.39610001444816589</v>
      </c>
      <c r="M3059" s="52">
        <v>0.69318002462387085</v>
      </c>
      <c r="N3059">
        <v>268</v>
      </c>
      <c r="O3059" s="52">
        <v>0.40422001481056208</v>
      </c>
      <c r="P3059" s="52">
        <v>0.58771997690200806</v>
      </c>
      <c r="Q3059">
        <v>4189</v>
      </c>
      <c r="R3059" s="52">
        <v>0.39293000102043152</v>
      </c>
      <c r="S3059" s="52">
        <v>0.64149999618530273</v>
      </c>
    </row>
    <row r="3060" spans="1:19">
      <c r="A3060" t="s">
        <v>28</v>
      </c>
      <c r="B3060" t="s">
        <v>412</v>
      </c>
      <c r="C3060" t="s">
        <v>440</v>
      </c>
      <c r="D3060" t="s">
        <v>330</v>
      </c>
      <c r="E3060" t="s">
        <v>137</v>
      </c>
      <c r="F3060" t="s">
        <v>138</v>
      </c>
      <c r="G3060">
        <v>10</v>
      </c>
      <c r="H3060" t="s">
        <v>341</v>
      </c>
      <c r="I3060" t="s">
        <v>736</v>
      </c>
      <c r="J3060" t="s">
        <v>365</v>
      </c>
      <c r="K3060">
        <v>9</v>
      </c>
      <c r="L3060" s="52">
        <v>5.843999981880188E-2</v>
      </c>
      <c r="M3060" s="52">
        <v>0.1022699996829033</v>
      </c>
      <c r="N3060">
        <v>104</v>
      </c>
      <c r="O3060" s="52">
        <v>0.15685999393463129</v>
      </c>
      <c r="P3060" s="52">
        <v>0.22807000577449801</v>
      </c>
      <c r="Q3060">
        <v>1316</v>
      </c>
      <c r="R3060" s="52">
        <v>0.1234399974346161</v>
      </c>
      <c r="S3060" s="52">
        <v>0.20152999460697171</v>
      </c>
    </row>
    <row r="3061" spans="1:19">
      <c r="A3061" t="s">
        <v>28</v>
      </c>
      <c r="B3061" t="s">
        <v>412</v>
      </c>
      <c r="C3061" t="s">
        <v>440</v>
      </c>
      <c r="D3061" t="s">
        <v>330</v>
      </c>
      <c r="E3061" t="s">
        <v>137</v>
      </c>
      <c r="F3061" t="s">
        <v>138</v>
      </c>
      <c r="G3061">
        <v>10</v>
      </c>
      <c r="H3061" t="s">
        <v>341</v>
      </c>
      <c r="I3061" t="s">
        <v>736</v>
      </c>
      <c r="J3061" t="s">
        <v>366</v>
      </c>
      <c r="K3061">
        <v>11</v>
      </c>
      <c r="L3061" s="52">
        <v>7.1429997682571411E-2</v>
      </c>
      <c r="M3061" s="52">
        <v>0.125</v>
      </c>
      <c r="N3061">
        <v>49</v>
      </c>
      <c r="O3061" s="52">
        <v>7.3909997940063477E-2</v>
      </c>
      <c r="P3061" s="52">
        <v>0.1074599996209145</v>
      </c>
      <c r="Q3061">
        <v>566</v>
      </c>
      <c r="R3061" s="52">
        <v>5.3089998662471771E-2</v>
      </c>
      <c r="S3061" s="52">
        <v>8.6680002510547638E-2</v>
      </c>
    </row>
    <row r="3062" spans="1:19">
      <c r="A3062" t="s">
        <v>28</v>
      </c>
      <c r="B3062" t="s">
        <v>412</v>
      </c>
      <c r="C3062" t="s">
        <v>440</v>
      </c>
      <c r="D3062" t="s">
        <v>330</v>
      </c>
      <c r="E3062" t="s">
        <v>137</v>
      </c>
      <c r="F3062" t="s">
        <v>138</v>
      </c>
      <c r="G3062">
        <v>10</v>
      </c>
      <c r="H3062" t="s">
        <v>341</v>
      </c>
      <c r="I3062" t="s">
        <v>736</v>
      </c>
      <c r="J3062" t="s">
        <v>367</v>
      </c>
      <c r="K3062">
        <v>7</v>
      </c>
      <c r="L3062" s="52">
        <v>4.544999822974205E-2</v>
      </c>
      <c r="M3062" s="52">
        <v>7.9549998044967651E-2</v>
      </c>
      <c r="N3062">
        <v>33</v>
      </c>
      <c r="O3062" s="52">
        <v>4.9770001322031021E-2</v>
      </c>
      <c r="P3062" s="52">
        <v>7.2370000183582306E-2</v>
      </c>
      <c r="Q3062">
        <v>367</v>
      </c>
      <c r="R3062" s="52">
        <v>3.4419998526573181E-2</v>
      </c>
      <c r="S3062" s="52">
        <v>5.6200001388788223E-2</v>
      </c>
    </row>
    <row r="3063" spans="1:19">
      <c r="A3063" t="s">
        <v>28</v>
      </c>
      <c r="B3063" t="s">
        <v>412</v>
      </c>
      <c r="C3063" t="s">
        <v>440</v>
      </c>
      <c r="D3063" t="s">
        <v>330</v>
      </c>
      <c r="E3063" t="s">
        <v>137</v>
      </c>
      <c r="F3063" t="s">
        <v>138</v>
      </c>
      <c r="G3063">
        <v>10</v>
      </c>
      <c r="H3063" t="s">
        <v>341</v>
      </c>
      <c r="I3063" t="s">
        <v>736</v>
      </c>
      <c r="J3063" t="s">
        <v>368</v>
      </c>
      <c r="K3063">
        <v>0</v>
      </c>
      <c r="L3063" s="52">
        <v>0</v>
      </c>
      <c r="M3063" s="52">
        <v>0</v>
      </c>
      <c r="N3063">
        <v>2</v>
      </c>
      <c r="O3063" s="52">
        <v>3.0199999455362558E-3</v>
      </c>
      <c r="P3063" s="52">
        <v>4.3899999000132084E-3</v>
      </c>
      <c r="Q3063">
        <v>92</v>
      </c>
      <c r="R3063" s="52">
        <v>8.6300000548362732E-3</v>
      </c>
      <c r="S3063" s="52">
        <v>1.4089999720454219E-2</v>
      </c>
    </row>
    <row r="3064" spans="1:19">
      <c r="A3064" t="s">
        <v>28</v>
      </c>
      <c r="B3064" t="s">
        <v>412</v>
      </c>
      <c r="C3064" t="s">
        <v>440</v>
      </c>
      <c r="D3064" t="s">
        <v>330</v>
      </c>
      <c r="E3064" t="s">
        <v>137</v>
      </c>
      <c r="F3064" t="s">
        <v>138</v>
      </c>
      <c r="G3064">
        <v>10</v>
      </c>
      <c r="H3064" t="s">
        <v>341</v>
      </c>
      <c r="I3064" t="s">
        <v>307</v>
      </c>
      <c r="J3064" t="s">
        <v>329</v>
      </c>
      <c r="K3064">
        <v>152</v>
      </c>
      <c r="L3064" s="52">
        <v>0.98701000213623047</v>
      </c>
      <c r="N3064">
        <v>657</v>
      </c>
      <c r="O3064" s="52">
        <v>0.99094998836517334</v>
      </c>
      <c r="Q3064">
        <v>10555</v>
      </c>
      <c r="R3064" s="52">
        <v>0.99005997180938721</v>
      </c>
    </row>
    <row r="3065" spans="1:19">
      <c r="A3065" t="s">
        <v>28</v>
      </c>
      <c r="B3065" t="s">
        <v>412</v>
      </c>
      <c r="C3065" t="s">
        <v>440</v>
      </c>
      <c r="D3065" t="s">
        <v>330</v>
      </c>
      <c r="E3065" t="s">
        <v>137</v>
      </c>
      <c r="F3065" t="s">
        <v>138</v>
      </c>
      <c r="G3065">
        <v>10</v>
      </c>
      <c r="H3065" t="s">
        <v>341</v>
      </c>
      <c r="I3065" t="s">
        <v>307</v>
      </c>
      <c r="J3065" t="s">
        <v>309</v>
      </c>
      <c r="K3065">
        <v>2</v>
      </c>
      <c r="L3065" s="52">
        <v>1.298999972641468E-2</v>
      </c>
      <c r="N3065">
        <v>6</v>
      </c>
      <c r="O3065" s="52">
        <v>9.0500004589557648E-3</v>
      </c>
      <c r="Q3065">
        <v>106</v>
      </c>
      <c r="R3065" s="52">
        <v>9.9400002509355545E-3</v>
      </c>
    </row>
    <row r="3066" spans="1:19">
      <c r="A3066" t="s">
        <v>28</v>
      </c>
      <c r="B3066" t="s">
        <v>412</v>
      </c>
      <c r="C3066" t="s">
        <v>440</v>
      </c>
      <c r="D3066" t="s">
        <v>330</v>
      </c>
      <c r="E3066" t="s">
        <v>137</v>
      </c>
      <c r="F3066" t="s">
        <v>138</v>
      </c>
      <c r="G3066">
        <v>10</v>
      </c>
      <c r="H3066" t="s">
        <v>341</v>
      </c>
      <c r="I3066" t="s">
        <v>737</v>
      </c>
      <c r="J3066" t="s">
        <v>310</v>
      </c>
      <c r="K3066">
        <v>8</v>
      </c>
      <c r="L3066" s="52">
        <v>5.195000022649765E-2</v>
      </c>
      <c r="N3066">
        <v>74</v>
      </c>
      <c r="O3066" s="52">
        <v>0.11161000281572341</v>
      </c>
      <c r="Q3066">
        <v>1888</v>
      </c>
      <c r="R3066" s="52">
        <v>0.17709000408649439</v>
      </c>
    </row>
    <row r="3067" spans="1:19">
      <c r="A3067" t="s">
        <v>28</v>
      </c>
      <c r="B3067" t="s">
        <v>412</v>
      </c>
      <c r="C3067" t="s">
        <v>440</v>
      </c>
      <c r="D3067" t="s">
        <v>330</v>
      </c>
      <c r="E3067" t="s">
        <v>137</v>
      </c>
      <c r="F3067" t="s">
        <v>138</v>
      </c>
      <c r="G3067">
        <v>10</v>
      </c>
      <c r="H3067" t="s">
        <v>341</v>
      </c>
      <c r="I3067" t="s">
        <v>737</v>
      </c>
      <c r="J3067" t="s">
        <v>16</v>
      </c>
      <c r="K3067">
        <v>28</v>
      </c>
      <c r="L3067" s="52">
        <v>0.18182000517845151</v>
      </c>
      <c r="N3067">
        <v>129</v>
      </c>
      <c r="O3067" s="52">
        <v>0.19457000494003299</v>
      </c>
      <c r="Q3067">
        <v>2164</v>
      </c>
      <c r="R3067" s="52">
        <v>0.2029799968004227</v>
      </c>
    </row>
    <row r="3068" spans="1:19">
      <c r="A3068" t="s">
        <v>28</v>
      </c>
      <c r="B3068" t="s">
        <v>412</v>
      </c>
      <c r="C3068" t="s">
        <v>440</v>
      </c>
      <c r="D3068" t="s">
        <v>330</v>
      </c>
      <c r="E3068" t="s">
        <v>137</v>
      </c>
      <c r="F3068" t="s">
        <v>138</v>
      </c>
      <c r="G3068">
        <v>10</v>
      </c>
      <c r="H3068" t="s">
        <v>341</v>
      </c>
      <c r="I3068" t="s">
        <v>737</v>
      </c>
      <c r="J3068" t="s">
        <v>17</v>
      </c>
      <c r="K3068">
        <v>54</v>
      </c>
      <c r="L3068" s="52">
        <v>0.35065001249313349</v>
      </c>
      <c r="N3068">
        <v>200</v>
      </c>
      <c r="O3068" s="52">
        <v>0.30166000127792358</v>
      </c>
      <c r="Q3068">
        <v>2220</v>
      </c>
      <c r="R3068" s="52">
        <v>0.20824000239372251</v>
      </c>
    </row>
    <row r="3069" spans="1:19">
      <c r="A3069" t="s">
        <v>28</v>
      </c>
      <c r="B3069" t="s">
        <v>412</v>
      </c>
      <c r="C3069" t="s">
        <v>440</v>
      </c>
      <c r="D3069" t="s">
        <v>330</v>
      </c>
      <c r="E3069" t="s">
        <v>137</v>
      </c>
      <c r="F3069" t="s">
        <v>138</v>
      </c>
      <c r="G3069">
        <v>10</v>
      </c>
      <c r="H3069" t="s">
        <v>341</v>
      </c>
      <c r="I3069" t="s">
        <v>737</v>
      </c>
      <c r="J3069" t="s">
        <v>18</v>
      </c>
      <c r="K3069">
        <v>38</v>
      </c>
      <c r="L3069" s="52">
        <v>0.24674999713897711</v>
      </c>
      <c r="N3069">
        <v>143</v>
      </c>
      <c r="O3069" s="52">
        <v>0.2156900018453598</v>
      </c>
      <c r="Q3069">
        <v>2174</v>
      </c>
      <c r="R3069" s="52">
        <v>0.20392000675201419</v>
      </c>
    </row>
    <row r="3070" spans="1:19">
      <c r="A3070" t="s">
        <v>28</v>
      </c>
      <c r="B3070" t="s">
        <v>412</v>
      </c>
      <c r="C3070" t="s">
        <v>440</v>
      </c>
      <c r="D3070" t="s">
        <v>330</v>
      </c>
      <c r="E3070" t="s">
        <v>137</v>
      </c>
      <c r="F3070" t="s">
        <v>138</v>
      </c>
      <c r="G3070">
        <v>10</v>
      </c>
      <c r="H3070" t="s">
        <v>341</v>
      </c>
      <c r="I3070" t="s">
        <v>737</v>
      </c>
      <c r="J3070" t="s">
        <v>311</v>
      </c>
      <c r="K3070">
        <v>26</v>
      </c>
      <c r="L3070" s="52">
        <v>0.16883000731468201</v>
      </c>
      <c r="N3070">
        <v>117</v>
      </c>
      <c r="O3070" s="52">
        <v>0.1764699965715408</v>
      </c>
      <c r="Q3070">
        <v>2215</v>
      </c>
      <c r="R3070" s="52">
        <v>0.20777000486850741</v>
      </c>
    </row>
    <row r="3071" spans="1:19">
      <c r="A3071" t="s">
        <v>28</v>
      </c>
      <c r="B3071" t="s">
        <v>412</v>
      </c>
      <c r="C3071" t="s">
        <v>440</v>
      </c>
      <c r="D3071" t="s">
        <v>330</v>
      </c>
      <c r="E3071" t="s">
        <v>137</v>
      </c>
      <c r="F3071" t="s">
        <v>138</v>
      </c>
      <c r="G3071">
        <v>10</v>
      </c>
      <c r="H3071" t="s">
        <v>341</v>
      </c>
      <c r="I3071" t="s">
        <v>312</v>
      </c>
      <c r="J3071" t="s">
        <v>313</v>
      </c>
      <c r="K3071">
        <v>97</v>
      </c>
      <c r="L3071" s="52">
        <v>0.62986999750137329</v>
      </c>
      <c r="M3071" s="52">
        <v>0.63398998975753784</v>
      </c>
      <c r="N3071">
        <v>429</v>
      </c>
      <c r="O3071" s="52">
        <v>0.64705997705459595</v>
      </c>
      <c r="P3071" s="52">
        <v>0.65697002410888672</v>
      </c>
      <c r="Q3071">
        <v>6420</v>
      </c>
      <c r="R3071" s="52">
        <v>0.60219001770019531</v>
      </c>
      <c r="S3071" s="52">
        <v>0.61465001106262207</v>
      </c>
    </row>
    <row r="3072" spans="1:19">
      <c r="A3072" t="s">
        <v>28</v>
      </c>
      <c r="B3072" t="s">
        <v>412</v>
      </c>
      <c r="C3072" t="s">
        <v>440</v>
      </c>
      <c r="D3072" t="s">
        <v>330</v>
      </c>
      <c r="E3072" t="s">
        <v>137</v>
      </c>
      <c r="F3072" t="s">
        <v>138</v>
      </c>
      <c r="G3072">
        <v>10</v>
      </c>
      <c r="H3072" t="s">
        <v>341</v>
      </c>
      <c r="I3072" t="s">
        <v>312</v>
      </c>
      <c r="J3072" t="s">
        <v>314</v>
      </c>
      <c r="K3072">
        <v>21</v>
      </c>
      <c r="L3072" s="52">
        <v>0.13636000454425809</v>
      </c>
      <c r="M3072" s="52">
        <v>0.13725000619888311</v>
      </c>
      <c r="N3072">
        <v>85</v>
      </c>
      <c r="O3072" s="52">
        <v>0.1282099932432175</v>
      </c>
      <c r="P3072" s="52">
        <v>0.130170002579689</v>
      </c>
      <c r="Q3072">
        <v>1473</v>
      </c>
      <c r="R3072" s="52">
        <v>0.13817000389099121</v>
      </c>
      <c r="S3072" s="52">
        <v>0.14101999998092651</v>
      </c>
    </row>
    <row r="3073" spans="1:19">
      <c r="A3073" t="s">
        <v>28</v>
      </c>
      <c r="B3073" t="s">
        <v>412</v>
      </c>
      <c r="C3073" t="s">
        <v>440</v>
      </c>
      <c r="D3073" t="s">
        <v>330</v>
      </c>
      <c r="E3073" t="s">
        <v>137</v>
      </c>
      <c r="F3073" t="s">
        <v>138</v>
      </c>
      <c r="G3073">
        <v>10</v>
      </c>
      <c r="H3073" t="s">
        <v>341</v>
      </c>
      <c r="I3073" t="s">
        <v>312</v>
      </c>
      <c r="J3073" t="s">
        <v>315</v>
      </c>
      <c r="K3073">
        <v>20</v>
      </c>
      <c r="L3073" s="52">
        <v>0.12986999750137329</v>
      </c>
      <c r="M3073" s="52">
        <v>0.13072000443935389</v>
      </c>
      <c r="N3073">
        <v>73</v>
      </c>
      <c r="O3073" s="52">
        <v>0.11010999977588649</v>
      </c>
      <c r="P3073" s="52">
        <v>0.1117900013923645</v>
      </c>
      <c r="Q3073">
        <v>1374</v>
      </c>
      <c r="R3073" s="52">
        <v>0.12887999415397641</v>
      </c>
      <c r="S3073" s="52">
        <v>0.13154999911785131</v>
      </c>
    </row>
    <row r="3074" spans="1:19">
      <c r="A3074" t="s">
        <v>28</v>
      </c>
      <c r="B3074" t="s">
        <v>412</v>
      </c>
      <c r="C3074" t="s">
        <v>440</v>
      </c>
      <c r="D3074" t="s">
        <v>330</v>
      </c>
      <c r="E3074" t="s">
        <v>137</v>
      </c>
      <c r="F3074" t="s">
        <v>138</v>
      </c>
      <c r="G3074">
        <v>10</v>
      </c>
      <c r="H3074" t="s">
        <v>341</v>
      </c>
      <c r="I3074" t="s">
        <v>312</v>
      </c>
      <c r="J3074" t="s">
        <v>373</v>
      </c>
      <c r="K3074">
        <v>1</v>
      </c>
      <c r="L3074" s="52">
        <v>6.490000057965517E-3</v>
      </c>
      <c r="N3074">
        <v>10</v>
      </c>
      <c r="O3074" s="52">
        <v>1.5080000273883339E-2</v>
      </c>
      <c r="Q3074">
        <v>216</v>
      </c>
      <c r="R3074" s="52">
        <v>2.0260000601410869E-2</v>
      </c>
    </row>
    <row r="3075" spans="1:19">
      <c r="A3075" t="s">
        <v>28</v>
      </c>
      <c r="B3075" t="s">
        <v>412</v>
      </c>
      <c r="C3075" t="s">
        <v>440</v>
      </c>
      <c r="D3075" t="s">
        <v>330</v>
      </c>
      <c r="E3075" t="s">
        <v>137</v>
      </c>
      <c r="F3075" t="s">
        <v>138</v>
      </c>
      <c r="G3075">
        <v>10</v>
      </c>
      <c r="H3075" t="s">
        <v>341</v>
      </c>
      <c r="I3075" t="s">
        <v>312</v>
      </c>
      <c r="J3075" t="s">
        <v>316</v>
      </c>
      <c r="K3075">
        <v>15</v>
      </c>
      <c r="L3075" s="52">
        <v>9.7400002181529999E-2</v>
      </c>
      <c r="M3075" s="52">
        <v>9.8039999604225159E-2</v>
      </c>
      <c r="N3075">
        <v>66</v>
      </c>
      <c r="O3075" s="52">
        <v>9.9550001323223114E-2</v>
      </c>
      <c r="P3075" s="52">
        <v>0.1010700017213821</v>
      </c>
      <c r="Q3075">
        <v>1178</v>
      </c>
      <c r="R3075" s="52">
        <v>0.1105000004172325</v>
      </c>
      <c r="S3075" s="52">
        <v>0.1127799972891808</v>
      </c>
    </row>
    <row r="3076" spans="1:19">
      <c r="A3076" t="s">
        <v>28</v>
      </c>
      <c r="B3076" t="s">
        <v>412</v>
      </c>
      <c r="C3076" t="s">
        <v>440</v>
      </c>
      <c r="D3076" t="s">
        <v>330</v>
      </c>
      <c r="E3076" t="s">
        <v>139</v>
      </c>
      <c r="F3076" t="s">
        <v>140</v>
      </c>
      <c r="G3076">
        <v>20</v>
      </c>
      <c r="H3076" t="s">
        <v>399</v>
      </c>
      <c r="I3076" t="s">
        <v>326</v>
      </c>
      <c r="J3076" t="s">
        <v>289</v>
      </c>
      <c r="K3076">
        <v>2</v>
      </c>
      <c r="L3076" s="52">
        <v>1.4709999784827231E-2</v>
      </c>
      <c r="N3076">
        <v>7</v>
      </c>
      <c r="O3076" s="52">
        <v>1.3330000452697281E-2</v>
      </c>
      <c r="Q3076">
        <v>78</v>
      </c>
      <c r="R3076" s="52">
        <v>7.3199998587369919E-3</v>
      </c>
    </row>
    <row r="3077" spans="1:19">
      <c r="A3077" t="s">
        <v>28</v>
      </c>
      <c r="B3077" t="s">
        <v>412</v>
      </c>
      <c r="C3077" t="s">
        <v>440</v>
      </c>
      <c r="D3077" t="s">
        <v>330</v>
      </c>
      <c r="E3077" t="s">
        <v>139</v>
      </c>
      <c r="F3077" t="s">
        <v>140</v>
      </c>
      <c r="G3077">
        <v>20</v>
      </c>
      <c r="H3077" t="s">
        <v>399</v>
      </c>
      <c r="I3077" t="s">
        <v>326</v>
      </c>
      <c r="J3077" t="s">
        <v>290</v>
      </c>
      <c r="K3077">
        <v>10</v>
      </c>
      <c r="L3077" s="52">
        <v>7.3530003428459167E-2</v>
      </c>
      <c r="N3077">
        <v>21</v>
      </c>
      <c r="O3077" s="52">
        <v>3.9999999105930328E-2</v>
      </c>
      <c r="Q3077">
        <v>542</v>
      </c>
      <c r="R3077" s="52">
        <v>5.0840001553297043E-2</v>
      </c>
    </row>
    <row r="3078" spans="1:19">
      <c r="A3078" t="s">
        <v>28</v>
      </c>
      <c r="B3078" t="s">
        <v>412</v>
      </c>
      <c r="C3078" t="s">
        <v>440</v>
      </c>
      <c r="D3078" t="s">
        <v>330</v>
      </c>
      <c r="E3078" t="s">
        <v>139</v>
      </c>
      <c r="F3078" t="s">
        <v>140</v>
      </c>
      <c r="G3078">
        <v>20</v>
      </c>
      <c r="H3078" t="s">
        <v>399</v>
      </c>
      <c r="I3078" t="s">
        <v>326</v>
      </c>
      <c r="J3078" t="s">
        <v>291</v>
      </c>
      <c r="K3078">
        <v>9</v>
      </c>
      <c r="L3078" s="52">
        <v>6.6179998219013214E-2</v>
      </c>
      <c r="N3078">
        <v>52</v>
      </c>
      <c r="O3078" s="52">
        <v>9.9050000309944153E-2</v>
      </c>
      <c r="Q3078">
        <v>1332</v>
      </c>
      <c r="R3078" s="52">
        <v>0.124940000474453</v>
      </c>
    </row>
    <row r="3079" spans="1:19">
      <c r="A3079" t="s">
        <v>28</v>
      </c>
      <c r="B3079" t="s">
        <v>412</v>
      </c>
      <c r="C3079" t="s">
        <v>440</v>
      </c>
      <c r="D3079" t="s">
        <v>330</v>
      </c>
      <c r="E3079" t="s">
        <v>139</v>
      </c>
      <c r="F3079" t="s">
        <v>140</v>
      </c>
      <c r="G3079">
        <v>20</v>
      </c>
      <c r="H3079" t="s">
        <v>399</v>
      </c>
      <c r="I3079" t="s">
        <v>326</v>
      </c>
      <c r="J3079" t="s">
        <v>292</v>
      </c>
      <c r="K3079">
        <v>30</v>
      </c>
      <c r="L3079" s="52">
        <v>0.22058999538421631</v>
      </c>
      <c r="N3079">
        <v>120</v>
      </c>
      <c r="O3079" s="52">
        <v>0.22856999933719641</v>
      </c>
      <c r="Q3079">
        <v>2022</v>
      </c>
      <c r="R3079" s="52">
        <v>0.18965999782085419</v>
      </c>
    </row>
    <row r="3080" spans="1:19">
      <c r="A3080" t="s">
        <v>28</v>
      </c>
      <c r="B3080" t="s">
        <v>412</v>
      </c>
      <c r="C3080" t="s">
        <v>440</v>
      </c>
      <c r="D3080" t="s">
        <v>330</v>
      </c>
      <c r="E3080" t="s">
        <v>139</v>
      </c>
      <c r="F3080" t="s">
        <v>140</v>
      </c>
      <c r="G3080">
        <v>20</v>
      </c>
      <c r="H3080" t="s">
        <v>399</v>
      </c>
      <c r="I3080" t="s">
        <v>326</v>
      </c>
      <c r="J3080" t="s">
        <v>293</v>
      </c>
      <c r="K3080">
        <v>27</v>
      </c>
      <c r="L3080" s="52">
        <v>0.1985300034284592</v>
      </c>
      <c r="N3080">
        <v>89</v>
      </c>
      <c r="O3080" s="52">
        <v>0.16952000558376309</v>
      </c>
      <c r="Q3080">
        <v>1958</v>
      </c>
      <c r="R3080" s="52">
        <v>0.18366000056266779</v>
      </c>
    </row>
    <row r="3081" spans="1:19">
      <c r="A3081" t="s">
        <v>28</v>
      </c>
      <c r="B3081" t="s">
        <v>412</v>
      </c>
      <c r="C3081" t="s">
        <v>440</v>
      </c>
      <c r="D3081" t="s">
        <v>330</v>
      </c>
      <c r="E3081" t="s">
        <v>139</v>
      </c>
      <c r="F3081" t="s">
        <v>140</v>
      </c>
      <c r="G3081">
        <v>20</v>
      </c>
      <c r="H3081" t="s">
        <v>399</v>
      </c>
      <c r="I3081" t="s">
        <v>326</v>
      </c>
      <c r="J3081" t="s">
        <v>294</v>
      </c>
      <c r="K3081">
        <v>28</v>
      </c>
      <c r="L3081" s="52">
        <v>0.2058800011873245</v>
      </c>
      <c r="N3081">
        <v>124</v>
      </c>
      <c r="O3081" s="52">
        <v>0.2361900061368942</v>
      </c>
      <c r="Q3081">
        <v>2528</v>
      </c>
      <c r="R3081" s="52">
        <v>0.2371300011873245</v>
      </c>
    </row>
    <row r="3082" spans="1:19">
      <c r="A3082" t="s">
        <v>28</v>
      </c>
      <c r="B3082" t="s">
        <v>412</v>
      </c>
      <c r="C3082" t="s">
        <v>440</v>
      </c>
      <c r="D3082" t="s">
        <v>330</v>
      </c>
      <c r="E3082" t="s">
        <v>139</v>
      </c>
      <c r="F3082" t="s">
        <v>140</v>
      </c>
      <c r="G3082">
        <v>20</v>
      </c>
      <c r="H3082" t="s">
        <v>399</v>
      </c>
      <c r="I3082" t="s">
        <v>326</v>
      </c>
      <c r="J3082" t="s">
        <v>295</v>
      </c>
      <c r="K3082">
        <v>30</v>
      </c>
      <c r="L3082" s="52">
        <v>0.22058999538421631</v>
      </c>
      <c r="N3082">
        <v>112</v>
      </c>
      <c r="O3082" s="52">
        <v>0.21333000063896179</v>
      </c>
      <c r="Q3082">
        <v>2201</v>
      </c>
      <c r="R3082" s="52">
        <v>0.20645000040531161</v>
      </c>
    </row>
    <row r="3083" spans="1:19">
      <c r="A3083" t="s">
        <v>28</v>
      </c>
      <c r="B3083" t="s">
        <v>412</v>
      </c>
      <c r="C3083" t="s">
        <v>440</v>
      </c>
      <c r="D3083" t="s">
        <v>330</v>
      </c>
      <c r="E3083" t="s">
        <v>139</v>
      </c>
      <c r="F3083" t="s">
        <v>140</v>
      </c>
      <c r="G3083">
        <v>20</v>
      </c>
      <c r="H3083" t="s">
        <v>399</v>
      </c>
      <c r="I3083" t="s">
        <v>359</v>
      </c>
      <c r="J3083" t="s">
        <v>14</v>
      </c>
      <c r="K3083">
        <v>96</v>
      </c>
      <c r="L3083" s="52">
        <v>0.70587998628616333</v>
      </c>
      <c r="M3083" s="52">
        <v>0.71641999483108521</v>
      </c>
      <c r="N3083">
        <v>386</v>
      </c>
      <c r="O3083" s="52">
        <v>0.73523998260498047</v>
      </c>
      <c r="P3083" s="52">
        <v>0.75391000509262085</v>
      </c>
      <c r="Q3083">
        <v>7648</v>
      </c>
      <c r="R3083" s="52">
        <v>0.71737998723983765</v>
      </c>
      <c r="S3083" s="52">
        <v>0.73221999406814575</v>
      </c>
    </row>
    <row r="3084" spans="1:19">
      <c r="A3084" t="s">
        <v>28</v>
      </c>
      <c r="B3084" t="s">
        <v>412</v>
      </c>
      <c r="C3084" t="s">
        <v>440</v>
      </c>
      <c r="D3084" t="s">
        <v>330</v>
      </c>
      <c r="E3084" t="s">
        <v>139</v>
      </c>
      <c r="F3084" t="s">
        <v>140</v>
      </c>
      <c r="G3084">
        <v>20</v>
      </c>
      <c r="H3084" t="s">
        <v>399</v>
      </c>
      <c r="I3084" t="s">
        <v>359</v>
      </c>
      <c r="J3084" t="s">
        <v>15</v>
      </c>
      <c r="K3084">
        <v>21</v>
      </c>
      <c r="L3084" s="52">
        <v>0.15441000461578369</v>
      </c>
      <c r="M3084" s="52">
        <v>0.15671999752521509</v>
      </c>
      <c r="N3084">
        <v>71</v>
      </c>
      <c r="O3084" s="52">
        <v>0.13524000346660611</v>
      </c>
      <c r="P3084" s="52">
        <v>0.1386699974536896</v>
      </c>
      <c r="Q3084">
        <v>1582</v>
      </c>
      <c r="R3084" s="52">
        <v>0.14838999509811401</v>
      </c>
      <c r="S3084" s="52">
        <v>0.1514600068330765</v>
      </c>
    </row>
    <row r="3085" spans="1:19">
      <c r="A3085" t="s">
        <v>28</v>
      </c>
      <c r="B3085" t="s">
        <v>412</v>
      </c>
      <c r="C3085" t="s">
        <v>440</v>
      </c>
      <c r="D3085" t="s">
        <v>330</v>
      </c>
      <c r="E3085" t="s">
        <v>139</v>
      </c>
      <c r="F3085" t="s">
        <v>140</v>
      </c>
      <c r="G3085">
        <v>20</v>
      </c>
      <c r="H3085" t="s">
        <v>399</v>
      </c>
      <c r="I3085" t="s">
        <v>359</v>
      </c>
      <c r="J3085" t="s">
        <v>317</v>
      </c>
      <c r="K3085">
        <v>17</v>
      </c>
      <c r="L3085" s="52">
        <v>0.125</v>
      </c>
      <c r="M3085" s="52">
        <v>0.12687000632286069</v>
      </c>
      <c r="N3085">
        <v>55</v>
      </c>
      <c r="O3085" s="52">
        <v>0.1047599986195564</v>
      </c>
      <c r="P3085" s="52">
        <v>0.1074199974536896</v>
      </c>
      <c r="Q3085">
        <v>1215</v>
      </c>
      <c r="R3085" s="52">
        <v>0.1139699965715408</v>
      </c>
      <c r="S3085" s="52">
        <v>0.1163199990987778</v>
      </c>
    </row>
    <row r="3086" spans="1:19">
      <c r="A3086" t="s">
        <v>28</v>
      </c>
      <c r="B3086" t="s">
        <v>412</v>
      </c>
      <c r="C3086" t="s">
        <v>440</v>
      </c>
      <c r="D3086" t="s">
        <v>330</v>
      </c>
      <c r="E3086" t="s">
        <v>139</v>
      </c>
      <c r="F3086" t="s">
        <v>140</v>
      </c>
      <c r="G3086">
        <v>20</v>
      </c>
      <c r="H3086" t="s">
        <v>399</v>
      </c>
      <c r="I3086" t="s">
        <v>359</v>
      </c>
      <c r="J3086" t="s">
        <v>270</v>
      </c>
      <c r="K3086">
        <v>2</v>
      </c>
      <c r="L3086" s="52">
        <v>1.4709999784827231E-2</v>
      </c>
      <c r="N3086">
        <v>13</v>
      </c>
      <c r="O3086" s="52">
        <v>2.476000040769577E-2</v>
      </c>
      <c r="Q3086">
        <v>216</v>
      </c>
      <c r="R3086" s="52">
        <v>2.0260000601410869E-2</v>
      </c>
    </row>
    <row r="3087" spans="1:19">
      <c r="A3087" t="s">
        <v>28</v>
      </c>
      <c r="B3087" t="s">
        <v>412</v>
      </c>
      <c r="C3087" t="s">
        <v>440</v>
      </c>
      <c r="D3087" t="s">
        <v>330</v>
      </c>
      <c r="E3087" t="s">
        <v>139</v>
      </c>
      <c r="F3087" t="s">
        <v>140</v>
      </c>
      <c r="G3087">
        <v>20</v>
      </c>
      <c r="H3087" t="s">
        <v>399</v>
      </c>
      <c r="I3087" t="s">
        <v>325</v>
      </c>
      <c r="J3087" t="s">
        <v>302</v>
      </c>
      <c r="K3087">
        <v>44</v>
      </c>
      <c r="L3087" s="52">
        <v>0.32352998852729797</v>
      </c>
      <c r="N3087">
        <v>187</v>
      </c>
      <c r="O3087" s="52">
        <v>0.35618999600410461</v>
      </c>
      <c r="Q3087">
        <v>3494</v>
      </c>
      <c r="R3087" s="52">
        <v>0.32774001359939581</v>
      </c>
    </row>
    <row r="3088" spans="1:19">
      <c r="A3088" t="s">
        <v>28</v>
      </c>
      <c r="B3088" t="s">
        <v>412</v>
      </c>
      <c r="C3088" t="s">
        <v>440</v>
      </c>
      <c r="D3088" t="s">
        <v>330</v>
      </c>
      <c r="E3088" t="s">
        <v>139</v>
      </c>
      <c r="F3088" t="s">
        <v>140</v>
      </c>
      <c r="G3088">
        <v>20</v>
      </c>
      <c r="H3088" t="s">
        <v>399</v>
      </c>
      <c r="I3088" t="s">
        <v>325</v>
      </c>
      <c r="J3088" t="s">
        <v>303</v>
      </c>
      <c r="K3088">
        <v>43</v>
      </c>
      <c r="L3088" s="52">
        <v>0.31617999076843262</v>
      </c>
      <c r="N3088">
        <v>159</v>
      </c>
      <c r="O3088" s="52">
        <v>0.30285999178886408</v>
      </c>
      <c r="Q3088">
        <v>3387</v>
      </c>
      <c r="R3088" s="52">
        <v>0.31769999861717219</v>
      </c>
    </row>
    <row r="3089" spans="1:19">
      <c r="A3089" t="s">
        <v>28</v>
      </c>
      <c r="B3089" t="s">
        <v>412</v>
      </c>
      <c r="C3089" t="s">
        <v>440</v>
      </c>
      <c r="D3089" t="s">
        <v>330</v>
      </c>
      <c r="E3089" t="s">
        <v>139</v>
      </c>
      <c r="F3089" t="s">
        <v>140</v>
      </c>
      <c r="G3089">
        <v>20</v>
      </c>
      <c r="H3089" t="s">
        <v>399</v>
      </c>
      <c r="I3089" t="s">
        <v>325</v>
      </c>
      <c r="J3089" t="s">
        <v>304</v>
      </c>
      <c r="K3089">
        <v>49</v>
      </c>
      <c r="L3089" s="52">
        <v>0.36028999090194702</v>
      </c>
      <c r="N3089">
        <v>179</v>
      </c>
      <c r="O3089" s="52">
        <v>0.34095001220703131</v>
      </c>
      <c r="Q3089">
        <v>3780</v>
      </c>
      <c r="R3089" s="52">
        <v>0.35455998778343201</v>
      </c>
    </row>
    <row r="3090" spans="1:19">
      <c r="A3090" t="s">
        <v>28</v>
      </c>
      <c r="B3090" t="s">
        <v>412</v>
      </c>
      <c r="C3090" t="s">
        <v>440</v>
      </c>
      <c r="D3090" t="s">
        <v>330</v>
      </c>
      <c r="E3090" t="s">
        <v>139</v>
      </c>
      <c r="F3090" t="s">
        <v>140</v>
      </c>
      <c r="G3090">
        <v>20</v>
      </c>
      <c r="H3090" t="s">
        <v>399</v>
      </c>
      <c r="I3090" t="s">
        <v>349</v>
      </c>
      <c r="J3090" t="s">
        <v>350</v>
      </c>
      <c r="K3090">
        <v>7</v>
      </c>
      <c r="L3090" s="52">
        <v>5.1470000296831131E-2</v>
      </c>
      <c r="M3090" s="52">
        <v>5.6910000741481781E-2</v>
      </c>
      <c r="N3090">
        <v>43</v>
      </c>
      <c r="O3090" s="52">
        <v>8.190000057220459E-2</v>
      </c>
      <c r="P3090" s="52">
        <v>8.7219998240470886E-2</v>
      </c>
      <c r="Q3090">
        <v>745</v>
      </c>
      <c r="R3090" s="52">
        <v>6.9880001246929169E-2</v>
      </c>
      <c r="S3090" s="52">
        <v>8.060000091791153E-2</v>
      </c>
    </row>
    <row r="3091" spans="1:19">
      <c r="A3091" t="s">
        <v>28</v>
      </c>
      <c r="B3091" t="s">
        <v>412</v>
      </c>
      <c r="C3091" t="s">
        <v>440</v>
      </c>
      <c r="D3091" t="s">
        <v>330</v>
      </c>
      <c r="E3091" t="s">
        <v>139</v>
      </c>
      <c r="F3091" t="s">
        <v>140</v>
      </c>
      <c r="G3091">
        <v>20</v>
      </c>
      <c r="H3091" t="s">
        <v>399</v>
      </c>
      <c r="I3091" t="s">
        <v>349</v>
      </c>
      <c r="J3091" t="s">
        <v>351</v>
      </c>
      <c r="K3091">
        <v>66</v>
      </c>
      <c r="L3091" s="52">
        <v>0.48528999090194702</v>
      </c>
      <c r="M3091" s="52">
        <v>0.53658998012542725</v>
      </c>
      <c r="N3091">
        <v>299</v>
      </c>
      <c r="O3091" s="52">
        <v>0.56951999664306641</v>
      </c>
      <c r="P3091" s="52">
        <v>0.60649001598358154</v>
      </c>
      <c r="Q3091">
        <v>5882</v>
      </c>
      <c r="R3091" s="52">
        <v>0.55172997713088989</v>
      </c>
      <c r="S3091" s="52">
        <v>0.63637000322341919</v>
      </c>
    </row>
    <row r="3092" spans="1:19">
      <c r="A3092" t="s">
        <v>28</v>
      </c>
      <c r="B3092" t="s">
        <v>412</v>
      </c>
      <c r="C3092" t="s">
        <v>440</v>
      </c>
      <c r="D3092" t="s">
        <v>330</v>
      </c>
      <c r="E3092" t="s">
        <v>139</v>
      </c>
      <c r="F3092" t="s">
        <v>140</v>
      </c>
      <c r="G3092">
        <v>20</v>
      </c>
      <c r="H3092" t="s">
        <v>399</v>
      </c>
      <c r="I3092" t="s">
        <v>349</v>
      </c>
      <c r="J3092" t="s">
        <v>352</v>
      </c>
      <c r="K3092">
        <v>0</v>
      </c>
      <c r="L3092" s="52">
        <v>0</v>
      </c>
      <c r="M3092" s="52">
        <v>0</v>
      </c>
      <c r="N3092">
        <v>0</v>
      </c>
      <c r="O3092" s="52">
        <v>0</v>
      </c>
      <c r="P3092" s="52">
        <v>0</v>
      </c>
      <c r="Q3092">
        <v>19</v>
      </c>
      <c r="R3092" s="52">
        <v>1.780000049620867E-3</v>
      </c>
      <c r="S3092" s="52">
        <v>2.0600000862032179E-3</v>
      </c>
    </row>
    <row r="3093" spans="1:19">
      <c r="A3093" t="s">
        <v>28</v>
      </c>
      <c r="B3093" t="s">
        <v>412</v>
      </c>
      <c r="C3093" t="s">
        <v>440</v>
      </c>
      <c r="D3093" t="s">
        <v>330</v>
      </c>
      <c r="E3093" t="s">
        <v>139</v>
      </c>
      <c r="F3093" t="s">
        <v>140</v>
      </c>
      <c r="G3093">
        <v>20</v>
      </c>
      <c r="H3093" t="s">
        <v>399</v>
      </c>
      <c r="I3093" t="s">
        <v>349</v>
      </c>
      <c r="J3093" t="s">
        <v>353</v>
      </c>
      <c r="K3093">
        <v>50</v>
      </c>
      <c r="L3093" s="52">
        <v>0.36765000224113459</v>
      </c>
      <c r="M3093" s="52">
        <v>0.40650001168251038</v>
      </c>
      <c r="N3093">
        <v>151</v>
      </c>
      <c r="O3093" s="52">
        <v>0.28762000799179083</v>
      </c>
      <c r="P3093" s="52">
        <v>0.30629000067710882</v>
      </c>
      <c r="Q3093">
        <v>2597</v>
      </c>
      <c r="R3093" s="52">
        <v>0.24359999597072601</v>
      </c>
      <c r="S3093" s="52">
        <v>0.2809700071811676</v>
      </c>
    </row>
    <row r="3094" spans="1:19">
      <c r="A3094" t="s">
        <v>28</v>
      </c>
      <c r="B3094" t="s">
        <v>412</v>
      </c>
      <c r="C3094" t="s">
        <v>440</v>
      </c>
      <c r="D3094" t="s">
        <v>330</v>
      </c>
      <c r="E3094" t="s">
        <v>139</v>
      </c>
      <c r="F3094" t="s">
        <v>140</v>
      </c>
      <c r="G3094">
        <v>20</v>
      </c>
      <c r="H3094" t="s">
        <v>399</v>
      </c>
      <c r="I3094" t="s">
        <v>349</v>
      </c>
      <c r="J3094" t="s">
        <v>355</v>
      </c>
      <c r="K3094">
        <v>13</v>
      </c>
      <c r="L3094" s="52">
        <v>9.5590002834796906E-2</v>
      </c>
      <c r="N3094">
        <v>32</v>
      </c>
      <c r="O3094" s="52">
        <v>6.0949999839067459E-2</v>
      </c>
      <c r="Q3094">
        <v>1418</v>
      </c>
      <c r="R3094" s="52">
        <v>0.13300999999046331</v>
      </c>
    </row>
    <row r="3095" spans="1:19">
      <c r="A3095" t="s">
        <v>28</v>
      </c>
      <c r="B3095" t="s">
        <v>412</v>
      </c>
      <c r="C3095" t="s">
        <v>440</v>
      </c>
      <c r="D3095" t="s">
        <v>330</v>
      </c>
      <c r="E3095" t="s">
        <v>139</v>
      </c>
      <c r="F3095" t="s">
        <v>140</v>
      </c>
      <c r="G3095">
        <v>20</v>
      </c>
      <c r="H3095" t="s">
        <v>399</v>
      </c>
      <c r="I3095" t="s">
        <v>734</v>
      </c>
      <c r="J3095" t="s">
        <v>299</v>
      </c>
      <c r="K3095">
        <v>2</v>
      </c>
      <c r="L3095" s="52">
        <v>1.4709999784827231E-2</v>
      </c>
      <c r="M3095" s="52">
        <v>1.5869999304413799E-2</v>
      </c>
      <c r="N3095">
        <v>5</v>
      </c>
      <c r="O3095" s="52">
        <v>9.5199998468160629E-3</v>
      </c>
      <c r="P3095" s="52">
        <v>1.0750000365078449E-2</v>
      </c>
      <c r="Q3095">
        <v>463</v>
      </c>
      <c r="R3095" s="52">
        <v>4.343000054359436E-2</v>
      </c>
      <c r="S3095" s="52">
        <v>4.6239998191595078E-2</v>
      </c>
    </row>
    <row r="3096" spans="1:19">
      <c r="A3096" t="s">
        <v>28</v>
      </c>
      <c r="B3096" t="s">
        <v>412</v>
      </c>
      <c r="C3096" t="s">
        <v>440</v>
      </c>
      <c r="D3096" t="s">
        <v>330</v>
      </c>
      <c r="E3096" t="s">
        <v>139</v>
      </c>
      <c r="F3096" t="s">
        <v>140</v>
      </c>
      <c r="G3096">
        <v>20</v>
      </c>
      <c r="H3096" t="s">
        <v>399</v>
      </c>
      <c r="I3096" t="s">
        <v>734</v>
      </c>
      <c r="J3096" t="s">
        <v>300</v>
      </c>
      <c r="K3096">
        <v>2</v>
      </c>
      <c r="L3096" s="52">
        <v>1.4709999784827231E-2</v>
      </c>
      <c r="M3096" s="52">
        <v>1.5869999304413799E-2</v>
      </c>
      <c r="N3096">
        <v>7</v>
      </c>
      <c r="O3096" s="52">
        <v>1.3330000452697281E-2</v>
      </c>
      <c r="P3096" s="52">
        <v>1.5049999579787251E-2</v>
      </c>
      <c r="Q3096">
        <v>331</v>
      </c>
      <c r="R3096" s="52">
        <v>3.1050000339746479E-2</v>
      </c>
      <c r="S3096" s="52">
        <v>3.3059999346733093E-2</v>
      </c>
    </row>
    <row r="3097" spans="1:19">
      <c r="A3097" t="s">
        <v>28</v>
      </c>
      <c r="B3097" t="s">
        <v>412</v>
      </c>
      <c r="C3097" t="s">
        <v>440</v>
      </c>
      <c r="D3097" t="s">
        <v>330</v>
      </c>
      <c r="E3097" t="s">
        <v>139</v>
      </c>
      <c r="F3097" t="s">
        <v>140</v>
      </c>
      <c r="G3097">
        <v>20</v>
      </c>
      <c r="H3097" t="s">
        <v>399</v>
      </c>
      <c r="I3097" t="s">
        <v>734</v>
      </c>
      <c r="J3097" t="s">
        <v>269</v>
      </c>
      <c r="K3097">
        <v>2</v>
      </c>
      <c r="L3097" s="52">
        <v>1.4709999784827231E-2</v>
      </c>
      <c r="M3097" s="52">
        <v>1.5869999304413799E-2</v>
      </c>
      <c r="N3097">
        <v>2</v>
      </c>
      <c r="O3097" s="52">
        <v>3.8099999073892832E-3</v>
      </c>
      <c r="P3097" s="52">
        <v>4.3000001460313797E-3</v>
      </c>
      <c r="Q3097">
        <v>91</v>
      </c>
      <c r="R3097" s="52">
        <v>8.5399998351931572E-3</v>
      </c>
      <c r="S3097" s="52">
        <v>9.089999832212925E-3</v>
      </c>
    </row>
    <row r="3098" spans="1:19">
      <c r="A3098" t="s">
        <v>28</v>
      </c>
      <c r="B3098" t="s">
        <v>412</v>
      </c>
      <c r="C3098" t="s">
        <v>440</v>
      </c>
      <c r="D3098" t="s">
        <v>330</v>
      </c>
      <c r="E3098" t="s">
        <v>139</v>
      </c>
      <c r="F3098" t="s">
        <v>140</v>
      </c>
      <c r="G3098">
        <v>20</v>
      </c>
      <c r="H3098" t="s">
        <v>399</v>
      </c>
      <c r="I3098" t="s">
        <v>734</v>
      </c>
      <c r="J3098" t="s">
        <v>301</v>
      </c>
      <c r="K3098">
        <v>2</v>
      </c>
      <c r="L3098" s="52">
        <v>1.4709999784827231E-2</v>
      </c>
      <c r="M3098" s="52">
        <v>1.5869999304413799E-2</v>
      </c>
      <c r="N3098">
        <v>2</v>
      </c>
      <c r="O3098" s="52">
        <v>3.8099999073892832E-3</v>
      </c>
      <c r="P3098" s="52">
        <v>4.3000001460313797E-3</v>
      </c>
      <c r="Q3098">
        <v>215</v>
      </c>
      <c r="R3098" s="52">
        <v>2.0169999450445179E-2</v>
      </c>
      <c r="S3098" s="52">
        <v>2.1469999104738239E-2</v>
      </c>
    </row>
    <row r="3099" spans="1:19">
      <c r="A3099" t="s">
        <v>28</v>
      </c>
      <c r="B3099" t="s">
        <v>412</v>
      </c>
      <c r="C3099" t="s">
        <v>440</v>
      </c>
      <c r="D3099" t="s">
        <v>330</v>
      </c>
      <c r="E3099" t="s">
        <v>139</v>
      </c>
      <c r="F3099" t="s">
        <v>140</v>
      </c>
      <c r="G3099">
        <v>20</v>
      </c>
      <c r="H3099" t="s">
        <v>399</v>
      </c>
      <c r="I3099" t="s">
        <v>734</v>
      </c>
      <c r="J3099" t="s">
        <v>270</v>
      </c>
      <c r="K3099">
        <v>10</v>
      </c>
      <c r="L3099" s="52">
        <v>7.3530003428459167E-2</v>
      </c>
      <c r="N3099">
        <v>60</v>
      </c>
      <c r="O3099" s="52">
        <v>0.1142899990081787</v>
      </c>
      <c r="Q3099">
        <v>648</v>
      </c>
      <c r="R3099" s="52">
        <v>6.0779999941587448E-2</v>
      </c>
    </row>
    <row r="3100" spans="1:19">
      <c r="A3100" t="s">
        <v>28</v>
      </c>
      <c r="B3100" t="s">
        <v>412</v>
      </c>
      <c r="C3100" t="s">
        <v>440</v>
      </c>
      <c r="D3100" t="s">
        <v>330</v>
      </c>
      <c r="E3100" t="s">
        <v>139</v>
      </c>
      <c r="F3100" t="s">
        <v>140</v>
      </c>
      <c r="G3100">
        <v>20</v>
      </c>
      <c r="H3100" t="s">
        <v>399</v>
      </c>
      <c r="I3100" t="s">
        <v>734</v>
      </c>
      <c r="J3100" t="s">
        <v>268</v>
      </c>
      <c r="K3100">
        <v>118</v>
      </c>
      <c r="L3100" s="52">
        <v>0.86764997243881226</v>
      </c>
      <c r="M3100" s="52">
        <v>0.93651002645492554</v>
      </c>
      <c r="N3100">
        <v>449</v>
      </c>
      <c r="O3100" s="52">
        <v>0.85523998737335205</v>
      </c>
      <c r="P3100" s="52">
        <v>0.96559000015258789</v>
      </c>
      <c r="Q3100">
        <v>8913</v>
      </c>
      <c r="R3100" s="52">
        <v>0.83604001998901367</v>
      </c>
      <c r="S3100" s="52">
        <v>0.89013999700546265</v>
      </c>
    </row>
    <row r="3101" spans="1:19">
      <c r="A3101" t="s">
        <v>28</v>
      </c>
      <c r="B3101" t="s">
        <v>412</v>
      </c>
      <c r="C3101" t="s">
        <v>440</v>
      </c>
      <c r="D3101" t="s">
        <v>330</v>
      </c>
      <c r="E3101" t="s">
        <v>139</v>
      </c>
      <c r="F3101" t="s">
        <v>140</v>
      </c>
      <c r="G3101">
        <v>20</v>
      </c>
      <c r="H3101" t="s">
        <v>399</v>
      </c>
      <c r="I3101" t="s">
        <v>735</v>
      </c>
      <c r="J3101" t="s">
        <v>270</v>
      </c>
      <c r="K3101">
        <v>136</v>
      </c>
      <c r="L3101" s="52">
        <v>1</v>
      </c>
      <c r="N3101">
        <v>525</v>
      </c>
      <c r="O3101" s="52">
        <v>1</v>
      </c>
      <c r="Q3101">
        <v>10661</v>
      </c>
      <c r="R3101" s="52">
        <v>1</v>
      </c>
    </row>
    <row r="3102" spans="1:19">
      <c r="A3102" t="s">
        <v>28</v>
      </c>
      <c r="B3102" t="s">
        <v>412</v>
      </c>
      <c r="C3102" t="s">
        <v>440</v>
      </c>
      <c r="D3102" t="s">
        <v>330</v>
      </c>
      <c r="E3102" t="s">
        <v>139</v>
      </c>
      <c r="F3102" t="s">
        <v>140</v>
      </c>
      <c r="G3102">
        <v>20</v>
      </c>
      <c r="H3102" t="s">
        <v>399</v>
      </c>
      <c r="I3102" t="s">
        <v>319</v>
      </c>
      <c r="J3102" t="s">
        <v>324</v>
      </c>
      <c r="K3102">
        <v>13</v>
      </c>
      <c r="L3102" s="52">
        <v>9.5590002834796906E-2</v>
      </c>
      <c r="N3102">
        <v>32</v>
      </c>
      <c r="O3102" s="52">
        <v>6.0949999839067459E-2</v>
      </c>
      <c r="Q3102">
        <v>1418</v>
      </c>
      <c r="R3102" s="52">
        <v>0.13300999999046331</v>
      </c>
    </row>
    <row r="3103" spans="1:19">
      <c r="A3103" t="s">
        <v>28</v>
      </c>
      <c r="B3103" t="s">
        <v>412</v>
      </c>
      <c r="C3103" t="s">
        <v>440</v>
      </c>
      <c r="D3103" t="s">
        <v>330</v>
      </c>
      <c r="E3103" t="s">
        <v>139</v>
      </c>
      <c r="F3103" t="s">
        <v>140</v>
      </c>
      <c r="G3103">
        <v>20</v>
      </c>
      <c r="H3103" t="s">
        <v>399</v>
      </c>
      <c r="I3103" t="s">
        <v>319</v>
      </c>
      <c r="J3103" t="s">
        <v>320</v>
      </c>
      <c r="K3103">
        <v>0</v>
      </c>
      <c r="L3103" s="52">
        <v>0</v>
      </c>
      <c r="M3103" s="52">
        <v>0</v>
      </c>
      <c r="N3103">
        <v>0</v>
      </c>
      <c r="O3103" s="52">
        <v>0</v>
      </c>
      <c r="P3103" s="52">
        <v>0</v>
      </c>
      <c r="Q3103">
        <v>19</v>
      </c>
      <c r="R3103" s="52">
        <v>1.780000049620867E-3</v>
      </c>
      <c r="S3103" s="52">
        <v>2.0600000862032179E-3</v>
      </c>
    </row>
    <row r="3104" spans="1:19">
      <c r="A3104" t="s">
        <v>28</v>
      </c>
      <c r="B3104" t="s">
        <v>412</v>
      </c>
      <c r="C3104" t="s">
        <v>440</v>
      </c>
      <c r="D3104" t="s">
        <v>330</v>
      </c>
      <c r="E3104" t="s">
        <v>139</v>
      </c>
      <c r="F3104" t="s">
        <v>140</v>
      </c>
      <c r="G3104">
        <v>20</v>
      </c>
      <c r="H3104" t="s">
        <v>399</v>
      </c>
      <c r="I3104" t="s">
        <v>319</v>
      </c>
      <c r="J3104" t="s">
        <v>321</v>
      </c>
      <c r="K3104">
        <v>5</v>
      </c>
      <c r="L3104" s="52">
        <v>3.6759998649358749E-2</v>
      </c>
      <c r="M3104" s="52">
        <v>4.0649998933076859E-2</v>
      </c>
      <c r="N3104">
        <v>16</v>
      </c>
      <c r="O3104" s="52">
        <v>3.0479999259114269E-2</v>
      </c>
      <c r="P3104" s="52">
        <v>3.2450001686811447E-2</v>
      </c>
      <c r="Q3104">
        <v>380</v>
      </c>
      <c r="R3104" s="52">
        <v>3.564000129699707E-2</v>
      </c>
      <c r="S3104" s="52">
        <v>4.1110001504421227E-2</v>
      </c>
    </row>
    <row r="3105" spans="1:19">
      <c r="A3105" t="s">
        <v>28</v>
      </c>
      <c r="B3105" t="s">
        <v>412</v>
      </c>
      <c r="C3105" t="s">
        <v>440</v>
      </c>
      <c r="D3105" t="s">
        <v>330</v>
      </c>
      <c r="E3105" t="s">
        <v>139</v>
      </c>
      <c r="F3105" t="s">
        <v>140</v>
      </c>
      <c r="G3105">
        <v>20</v>
      </c>
      <c r="H3105" t="s">
        <v>399</v>
      </c>
      <c r="I3105" t="s">
        <v>319</v>
      </c>
      <c r="J3105" t="s">
        <v>322</v>
      </c>
      <c r="K3105">
        <v>35</v>
      </c>
      <c r="L3105" s="52">
        <v>0.25734999775886541</v>
      </c>
      <c r="M3105" s="52">
        <v>0.2845500111579895</v>
      </c>
      <c r="N3105">
        <v>100</v>
      </c>
      <c r="O3105" s="52">
        <v>0.1904799938201904</v>
      </c>
      <c r="P3105" s="52">
        <v>0.2028400003910065</v>
      </c>
      <c r="Q3105">
        <v>1643</v>
      </c>
      <c r="R3105" s="52">
        <v>0.15410999953746801</v>
      </c>
      <c r="S3105" s="52">
        <v>0.17776000499725339</v>
      </c>
    </row>
    <row r="3106" spans="1:19">
      <c r="A3106" t="s">
        <v>28</v>
      </c>
      <c r="B3106" t="s">
        <v>412</v>
      </c>
      <c r="C3106" t="s">
        <v>440</v>
      </c>
      <c r="D3106" t="s">
        <v>330</v>
      </c>
      <c r="E3106" t="s">
        <v>139</v>
      </c>
      <c r="F3106" t="s">
        <v>140</v>
      </c>
      <c r="G3106">
        <v>20</v>
      </c>
      <c r="H3106" t="s">
        <v>399</v>
      </c>
      <c r="I3106" t="s">
        <v>319</v>
      </c>
      <c r="J3106" t="s">
        <v>323</v>
      </c>
      <c r="K3106">
        <v>17</v>
      </c>
      <c r="L3106" s="52">
        <v>0.125</v>
      </c>
      <c r="M3106" s="52">
        <v>0.1382099986076355</v>
      </c>
      <c r="N3106">
        <v>78</v>
      </c>
      <c r="O3106" s="52">
        <v>0.14857000112533569</v>
      </c>
      <c r="P3106" s="52">
        <v>0.15821999311447141</v>
      </c>
      <c r="Q3106">
        <v>1319</v>
      </c>
      <c r="R3106" s="52">
        <v>0.1237199977040291</v>
      </c>
      <c r="S3106" s="52">
        <v>0.14270000159740451</v>
      </c>
    </row>
    <row r="3107" spans="1:19">
      <c r="A3107" t="s">
        <v>28</v>
      </c>
      <c r="B3107" t="s">
        <v>412</v>
      </c>
      <c r="C3107" t="s">
        <v>440</v>
      </c>
      <c r="D3107" t="s">
        <v>330</v>
      </c>
      <c r="E3107" t="s">
        <v>139</v>
      </c>
      <c r="F3107" t="s">
        <v>140</v>
      </c>
      <c r="G3107">
        <v>20</v>
      </c>
      <c r="H3107" t="s">
        <v>399</v>
      </c>
      <c r="I3107" t="s">
        <v>319</v>
      </c>
      <c r="J3107" t="s">
        <v>354</v>
      </c>
      <c r="K3107">
        <v>66</v>
      </c>
      <c r="L3107" s="52">
        <v>0.48528999090194702</v>
      </c>
      <c r="M3107" s="52">
        <v>0.53658998012542725</v>
      </c>
      <c r="N3107">
        <v>299</v>
      </c>
      <c r="O3107" s="52">
        <v>0.56951999664306641</v>
      </c>
      <c r="P3107" s="52">
        <v>0.60649001598358154</v>
      </c>
      <c r="Q3107">
        <v>5882</v>
      </c>
      <c r="R3107" s="52">
        <v>0.55172997713088989</v>
      </c>
      <c r="S3107" s="52">
        <v>0.63637000322341919</v>
      </c>
    </row>
    <row r="3108" spans="1:19">
      <c r="A3108" t="s">
        <v>28</v>
      </c>
      <c r="B3108" t="s">
        <v>412</v>
      </c>
      <c r="C3108" t="s">
        <v>440</v>
      </c>
      <c r="D3108" t="s">
        <v>330</v>
      </c>
      <c r="E3108" t="s">
        <v>139</v>
      </c>
      <c r="F3108" t="s">
        <v>140</v>
      </c>
      <c r="G3108">
        <v>20</v>
      </c>
      <c r="H3108" t="s">
        <v>399</v>
      </c>
      <c r="I3108" t="s">
        <v>360</v>
      </c>
      <c r="J3108" t="s">
        <v>361</v>
      </c>
      <c r="K3108">
        <v>13</v>
      </c>
      <c r="L3108" s="52">
        <v>9.5590002834796906E-2</v>
      </c>
      <c r="N3108">
        <v>32</v>
      </c>
      <c r="O3108" s="52">
        <v>6.0949999839067459E-2</v>
      </c>
      <c r="Q3108">
        <v>1418</v>
      </c>
      <c r="R3108" s="52">
        <v>0.13300999999046331</v>
      </c>
    </row>
    <row r="3109" spans="1:19">
      <c r="A3109" t="s">
        <v>28</v>
      </c>
      <c r="B3109" t="s">
        <v>412</v>
      </c>
      <c r="C3109" t="s">
        <v>440</v>
      </c>
      <c r="D3109" t="s">
        <v>330</v>
      </c>
      <c r="E3109" t="s">
        <v>139</v>
      </c>
      <c r="F3109" t="s">
        <v>140</v>
      </c>
      <c r="G3109">
        <v>20</v>
      </c>
      <c r="H3109" t="s">
        <v>399</v>
      </c>
      <c r="I3109" t="s">
        <v>360</v>
      </c>
      <c r="J3109" t="s">
        <v>362</v>
      </c>
      <c r="K3109">
        <v>57</v>
      </c>
      <c r="L3109" s="52">
        <v>0.41912001371383673</v>
      </c>
      <c r="M3109" s="52">
        <v>0.46340999007225042</v>
      </c>
      <c r="N3109">
        <v>194</v>
      </c>
      <c r="O3109" s="52">
        <v>0.36952000856399542</v>
      </c>
      <c r="P3109" s="52">
        <v>0.39351001381874079</v>
      </c>
      <c r="Q3109">
        <v>3361</v>
      </c>
      <c r="R3109" s="52">
        <v>0.31525999307632452</v>
      </c>
      <c r="S3109" s="52">
        <v>0.36362999677658081</v>
      </c>
    </row>
    <row r="3110" spans="1:19">
      <c r="A3110" t="s">
        <v>28</v>
      </c>
      <c r="B3110" t="s">
        <v>412</v>
      </c>
      <c r="C3110" t="s">
        <v>440</v>
      </c>
      <c r="D3110" t="s">
        <v>330</v>
      </c>
      <c r="E3110" t="s">
        <v>139</v>
      </c>
      <c r="F3110" t="s">
        <v>140</v>
      </c>
      <c r="G3110">
        <v>20</v>
      </c>
      <c r="H3110" t="s">
        <v>399</v>
      </c>
      <c r="I3110" t="s">
        <v>360</v>
      </c>
      <c r="J3110" t="s">
        <v>354</v>
      </c>
      <c r="K3110">
        <v>66</v>
      </c>
      <c r="L3110" s="52">
        <v>0.48528999090194702</v>
      </c>
      <c r="M3110" s="52">
        <v>0.53658998012542725</v>
      </c>
      <c r="N3110">
        <v>299</v>
      </c>
      <c r="O3110" s="52">
        <v>0.56951999664306641</v>
      </c>
      <c r="P3110" s="52">
        <v>0.60649001598358154</v>
      </c>
      <c r="Q3110">
        <v>5882</v>
      </c>
      <c r="R3110" s="52">
        <v>0.55172997713088989</v>
      </c>
      <c r="S3110" s="52">
        <v>0.63637000322341919</v>
      </c>
    </row>
    <row r="3111" spans="1:19">
      <c r="A3111" t="s">
        <v>28</v>
      </c>
      <c r="B3111" t="s">
        <v>412</v>
      </c>
      <c r="C3111" t="s">
        <v>440</v>
      </c>
      <c r="D3111" t="s">
        <v>330</v>
      </c>
      <c r="E3111" t="s">
        <v>139</v>
      </c>
      <c r="F3111" t="s">
        <v>140</v>
      </c>
      <c r="G3111">
        <v>20</v>
      </c>
      <c r="H3111" t="s">
        <v>399</v>
      </c>
      <c r="I3111" t="s">
        <v>736</v>
      </c>
      <c r="J3111" t="s">
        <v>363</v>
      </c>
      <c r="K3111">
        <v>95</v>
      </c>
      <c r="L3111" s="52">
        <v>0.69853001832962036</v>
      </c>
      <c r="N3111">
        <v>211</v>
      </c>
      <c r="O3111" s="52">
        <v>0.40189999341964722</v>
      </c>
      <c r="Q3111">
        <v>4131</v>
      </c>
      <c r="R3111" s="52">
        <v>0.38749000430107122</v>
      </c>
    </row>
    <row r="3112" spans="1:19">
      <c r="A3112" t="s">
        <v>28</v>
      </c>
      <c r="B3112" t="s">
        <v>412</v>
      </c>
      <c r="C3112" t="s">
        <v>440</v>
      </c>
      <c r="D3112" t="s">
        <v>330</v>
      </c>
      <c r="E3112" t="s">
        <v>139</v>
      </c>
      <c r="F3112" t="s">
        <v>140</v>
      </c>
      <c r="G3112">
        <v>20</v>
      </c>
      <c r="H3112" t="s">
        <v>399</v>
      </c>
      <c r="I3112" t="s">
        <v>736</v>
      </c>
      <c r="J3112" t="s">
        <v>364</v>
      </c>
      <c r="K3112">
        <v>27</v>
      </c>
      <c r="L3112" s="52">
        <v>0.1985300034284592</v>
      </c>
      <c r="M3112" s="52">
        <v>0.65854001045227051</v>
      </c>
      <c r="N3112">
        <v>203</v>
      </c>
      <c r="O3112" s="52">
        <v>0.38666999340057367</v>
      </c>
      <c r="P3112" s="52">
        <v>0.64649999141693115</v>
      </c>
      <c r="Q3112">
        <v>4189</v>
      </c>
      <c r="R3112" s="52">
        <v>0.39293000102043152</v>
      </c>
      <c r="S3112" s="52">
        <v>0.64149999618530273</v>
      </c>
    </row>
    <row r="3113" spans="1:19">
      <c r="A3113" t="s">
        <v>28</v>
      </c>
      <c r="B3113" t="s">
        <v>412</v>
      </c>
      <c r="C3113" t="s">
        <v>440</v>
      </c>
      <c r="D3113" t="s">
        <v>330</v>
      </c>
      <c r="E3113" t="s">
        <v>139</v>
      </c>
      <c r="F3113" t="s">
        <v>140</v>
      </c>
      <c r="G3113">
        <v>20</v>
      </c>
      <c r="H3113" t="s">
        <v>399</v>
      </c>
      <c r="I3113" t="s">
        <v>736</v>
      </c>
      <c r="J3113" t="s">
        <v>365</v>
      </c>
      <c r="K3113">
        <v>12</v>
      </c>
      <c r="L3113" s="52">
        <v>8.8239997625350952E-2</v>
      </c>
      <c r="M3113" s="52">
        <v>0.29267999529838562</v>
      </c>
      <c r="N3113">
        <v>65</v>
      </c>
      <c r="O3113" s="52">
        <v>0.1238100007176399</v>
      </c>
      <c r="P3113" s="52">
        <v>0.2070100009441376</v>
      </c>
      <c r="Q3113">
        <v>1316</v>
      </c>
      <c r="R3113" s="52">
        <v>0.1234399974346161</v>
      </c>
      <c r="S3113" s="52">
        <v>0.20152999460697171</v>
      </c>
    </row>
    <row r="3114" spans="1:19">
      <c r="A3114" t="s">
        <v>28</v>
      </c>
      <c r="B3114" t="s">
        <v>412</v>
      </c>
      <c r="C3114" t="s">
        <v>440</v>
      </c>
      <c r="D3114" t="s">
        <v>330</v>
      </c>
      <c r="E3114" t="s">
        <v>139</v>
      </c>
      <c r="F3114" t="s">
        <v>140</v>
      </c>
      <c r="G3114">
        <v>20</v>
      </c>
      <c r="H3114" t="s">
        <v>399</v>
      </c>
      <c r="I3114" t="s">
        <v>736</v>
      </c>
      <c r="J3114" t="s">
        <v>366</v>
      </c>
      <c r="K3114">
        <v>2</v>
      </c>
      <c r="L3114" s="52">
        <v>1.4709999784827231E-2</v>
      </c>
      <c r="M3114" s="52">
        <v>4.8780001699924469E-2</v>
      </c>
      <c r="N3114">
        <v>26</v>
      </c>
      <c r="O3114" s="52">
        <v>4.9520000815391541E-2</v>
      </c>
      <c r="P3114" s="52">
        <v>8.2800000905990601E-2</v>
      </c>
      <c r="Q3114">
        <v>566</v>
      </c>
      <c r="R3114" s="52">
        <v>5.3089998662471771E-2</v>
      </c>
      <c r="S3114" s="52">
        <v>8.6680002510547638E-2</v>
      </c>
    </row>
    <row r="3115" spans="1:19">
      <c r="A3115" t="s">
        <v>28</v>
      </c>
      <c r="B3115" t="s">
        <v>412</v>
      </c>
      <c r="C3115" t="s">
        <v>440</v>
      </c>
      <c r="D3115" t="s">
        <v>330</v>
      </c>
      <c r="E3115" t="s">
        <v>139</v>
      </c>
      <c r="F3115" t="s">
        <v>140</v>
      </c>
      <c r="G3115">
        <v>20</v>
      </c>
      <c r="H3115" t="s">
        <v>399</v>
      </c>
      <c r="I3115" t="s">
        <v>736</v>
      </c>
      <c r="J3115" t="s">
        <v>367</v>
      </c>
      <c r="K3115">
        <v>0</v>
      </c>
      <c r="L3115" s="52">
        <v>0</v>
      </c>
      <c r="M3115" s="52">
        <v>0</v>
      </c>
      <c r="N3115">
        <v>20</v>
      </c>
      <c r="O3115" s="52">
        <v>3.8100000470876687E-2</v>
      </c>
      <c r="P3115" s="52">
        <v>6.3689999282360077E-2</v>
      </c>
      <c r="Q3115">
        <v>367</v>
      </c>
      <c r="R3115" s="52">
        <v>3.4419998526573181E-2</v>
      </c>
      <c r="S3115" s="52">
        <v>5.6200001388788223E-2</v>
      </c>
    </row>
    <row r="3116" spans="1:19">
      <c r="A3116" t="s">
        <v>28</v>
      </c>
      <c r="B3116" t="s">
        <v>412</v>
      </c>
      <c r="C3116" t="s">
        <v>440</v>
      </c>
      <c r="D3116" t="s">
        <v>330</v>
      </c>
      <c r="E3116" t="s">
        <v>139</v>
      </c>
      <c r="F3116" t="s">
        <v>140</v>
      </c>
      <c r="G3116">
        <v>20</v>
      </c>
      <c r="H3116" t="s">
        <v>399</v>
      </c>
      <c r="I3116" t="s">
        <v>736</v>
      </c>
      <c r="J3116" t="s">
        <v>368</v>
      </c>
      <c r="K3116">
        <v>0</v>
      </c>
      <c r="L3116" s="52">
        <v>0</v>
      </c>
      <c r="M3116" s="52">
        <v>0</v>
      </c>
      <c r="N3116">
        <v>0</v>
      </c>
      <c r="O3116" s="52">
        <v>0</v>
      </c>
      <c r="P3116" s="52">
        <v>0</v>
      </c>
      <c r="Q3116">
        <v>92</v>
      </c>
      <c r="R3116" s="52">
        <v>8.6300000548362732E-3</v>
      </c>
      <c r="S3116" s="52">
        <v>1.4089999720454219E-2</v>
      </c>
    </row>
    <row r="3117" spans="1:19">
      <c r="A3117" t="s">
        <v>28</v>
      </c>
      <c r="B3117" t="s">
        <v>412</v>
      </c>
      <c r="C3117" t="s">
        <v>440</v>
      </c>
      <c r="D3117" t="s">
        <v>330</v>
      </c>
      <c r="E3117" t="s">
        <v>139</v>
      </c>
      <c r="F3117" t="s">
        <v>140</v>
      </c>
      <c r="G3117">
        <v>20</v>
      </c>
      <c r="H3117" t="s">
        <v>399</v>
      </c>
      <c r="I3117" t="s">
        <v>307</v>
      </c>
      <c r="J3117" t="s">
        <v>329</v>
      </c>
      <c r="K3117">
        <v>134</v>
      </c>
      <c r="L3117" s="52">
        <v>0.98528999090194702</v>
      </c>
      <c r="N3117">
        <v>518</v>
      </c>
      <c r="O3117" s="52">
        <v>0.98667001724243164</v>
      </c>
      <c r="Q3117">
        <v>10555</v>
      </c>
      <c r="R3117" s="52">
        <v>0.99005997180938721</v>
      </c>
    </row>
    <row r="3118" spans="1:19">
      <c r="A3118" t="s">
        <v>28</v>
      </c>
      <c r="B3118" t="s">
        <v>412</v>
      </c>
      <c r="C3118" t="s">
        <v>440</v>
      </c>
      <c r="D3118" t="s">
        <v>330</v>
      </c>
      <c r="E3118" t="s">
        <v>139</v>
      </c>
      <c r="F3118" t="s">
        <v>140</v>
      </c>
      <c r="G3118">
        <v>20</v>
      </c>
      <c r="H3118" t="s">
        <v>399</v>
      </c>
      <c r="I3118" t="s">
        <v>307</v>
      </c>
      <c r="J3118" t="s">
        <v>309</v>
      </c>
      <c r="K3118">
        <v>2</v>
      </c>
      <c r="L3118" s="52">
        <v>1.4709999784827231E-2</v>
      </c>
      <c r="N3118">
        <v>7</v>
      </c>
      <c r="O3118" s="52">
        <v>1.3330000452697281E-2</v>
      </c>
      <c r="Q3118">
        <v>106</v>
      </c>
      <c r="R3118" s="52">
        <v>9.9400002509355545E-3</v>
      </c>
    </row>
    <row r="3119" spans="1:19">
      <c r="A3119" t="s">
        <v>28</v>
      </c>
      <c r="B3119" t="s">
        <v>412</v>
      </c>
      <c r="C3119" t="s">
        <v>440</v>
      </c>
      <c r="D3119" t="s">
        <v>330</v>
      </c>
      <c r="E3119" t="s">
        <v>139</v>
      </c>
      <c r="F3119" t="s">
        <v>140</v>
      </c>
      <c r="G3119">
        <v>20</v>
      </c>
      <c r="H3119" t="s">
        <v>399</v>
      </c>
      <c r="I3119" t="s">
        <v>737</v>
      </c>
      <c r="J3119" t="s">
        <v>310</v>
      </c>
      <c r="K3119">
        <v>23</v>
      </c>
      <c r="L3119" s="52">
        <v>0.1691199988126755</v>
      </c>
      <c r="N3119">
        <v>54</v>
      </c>
      <c r="O3119" s="52">
        <v>0.1028600037097931</v>
      </c>
      <c r="Q3119">
        <v>1888</v>
      </c>
      <c r="R3119" s="52">
        <v>0.17709000408649439</v>
      </c>
    </row>
    <row r="3120" spans="1:19">
      <c r="A3120" t="s">
        <v>28</v>
      </c>
      <c r="B3120" t="s">
        <v>412</v>
      </c>
      <c r="C3120" t="s">
        <v>440</v>
      </c>
      <c r="D3120" t="s">
        <v>330</v>
      </c>
      <c r="E3120" t="s">
        <v>139</v>
      </c>
      <c r="F3120" t="s">
        <v>140</v>
      </c>
      <c r="G3120">
        <v>20</v>
      </c>
      <c r="H3120" t="s">
        <v>399</v>
      </c>
      <c r="I3120" t="s">
        <v>737</v>
      </c>
      <c r="J3120" t="s">
        <v>16</v>
      </c>
      <c r="K3120">
        <v>15</v>
      </c>
      <c r="L3120" s="52">
        <v>0.1102899983525276</v>
      </c>
      <c r="N3120">
        <v>72</v>
      </c>
      <c r="O3120" s="52">
        <v>0.1371400058269501</v>
      </c>
      <c r="Q3120">
        <v>2164</v>
      </c>
      <c r="R3120" s="52">
        <v>0.2029799968004227</v>
      </c>
    </row>
    <row r="3121" spans="1:19">
      <c r="A3121" t="s">
        <v>28</v>
      </c>
      <c r="B3121" t="s">
        <v>412</v>
      </c>
      <c r="C3121" t="s">
        <v>440</v>
      </c>
      <c r="D3121" t="s">
        <v>330</v>
      </c>
      <c r="E3121" t="s">
        <v>139</v>
      </c>
      <c r="F3121" t="s">
        <v>140</v>
      </c>
      <c r="G3121">
        <v>20</v>
      </c>
      <c r="H3121" t="s">
        <v>399</v>
      </c>
      <c r="I3121" t="s">
        <v>737</v>
      </c>
      <c r="J3121" t="s">
        <v>17</v>
      </c>
      <c r="K3121">
        <v>25</v>
      </c>
      <c r="L3121" s="52">
        <v>0.18381999433040619</v>
      </c>
      <c r="N3121">
        <v>139</v>
      </c>
      <c r="O3121" s="52">
        <v>0.26475998759269709</v>
      </c>
      <c r="Q3121">
        <v>2220</v>
      </c>
      <c r="R3121" s="52">
        <v>0.20824000239372251</v>
      </c>
    </row>
    <row r="3122" spans="1:19">
      <c r="A3122" t="s">
        <v>28</v>
      </c>
      <c r="B3122" t="s">
        <v>412</v>
      </c>
      <c r="C3122" t="s">
        <v>440</v>
      </c>
      <c r="D3122" t="s">
        <v>330</v>
      </c>
      <c r="E3122" t="s">
        <v>139</v>
      </c>
      <c r="F3122" t="s">
        <v>140</v>
      </c>
      <c r="G3122">
        <v>20</v>
      </c>
      <c r="H3122" t="s">
        <v>399</v>
      </c>
      <c r="I3122" t="s">
        <v>737</v>
      </c>
      <c r="J3122" t="s">
        <v>18</v>
      </c>
      <c r="K3122">
        <v>29</v>
      </c>
      <c r="L3122" s="52">
        <v>0.21323999762535101</v>
      </c>
      <c r="N3122">
        <v>128</v>
      </c>
      <c r="O3122" s="52">
        <v>0.24380999803543091</v>
      </c>
      <c r="Q3122">
        <v>2174</v>
      </c>
      <c r="R3122" s="52">
        <v>0.20392000675201419</v>
      </c>
    </row>
    <row r="3123" spans="1:19">
      <c r="A3123" t="s">
        <v>28</v>
      </c>
      <c r="B3123" t="s">
        <v>412</v>
      </c>
      <c r="C3123" t="s">
        <v>440</v>
      </c>
      <c r="D3123" t="s">
        <v>330</v>
      </c>
      <c r="E3123" t="s">
        <v>139</v>
      </c>
      <c r="F3123" t="s">
        <v>140</v>
      </c>
      <c r="G3123">
        <v>20</v>
      </c>
      <c r="H3123" t="s">
        <v>399</v>
      </c>
      <c r="I3123" t="s">
        <v>737</v>
      </c>
      <c r="J3123" t="s">
        <v>311</v>
      </c>
      <c r="K3123">
        <v>44</v>
      </c>
      <c r="L3123" s="52">
        <v>0.32352998852729797</v>
      </c>
      <c r="N3123">
        <v>132</v>
      </c>
      <c r="O3123" s="52">
        <v>0.25143000483512878</v>
      </c>
      <c r="Q3123">
        <v>2215</v>
      </c>
      <c r="R3123" s="52">
        <v>0.20777000486850741</v>
      </c>
    </row>
    <row r="3124" spans="1:19">
      <c r="A3124" t="s">
        <v>28</v>
      </c>
      <c r="B3124" t="s">
        <v>412</v>
      </c>
      <c r="C3124" t="s">
        <v>440</v>
      </c>
      <c r="D3124" t="s">
        <v>330</v>
      </c>
      <c r="E3124" t="s">
        <v>139</v>
      </c>
      <c r="F3124" t="s">
        <v>140</v>
      </c>
      <c r="G3124">
        <v>20</v>
      </c>
      <c r="H3124" t="s">
        <v>399</v>
      </c>
      <c r="I3124" t="s">
        <v>312</v>
      </c>
      <c r="J3124" t="s">
        <v>313</v>
      </c>
      <c r="K3124">
        <v>78</v>
      </c>
      <c r="L3124" s="52">
        <v>0.57353001832962036</v>
      </c>
      <c r="M3124" s="52">
        <v>0.58209002017974854</v>
      </c>
      <c r="N3124">
        <v>329</v>
      </c>
      <c r="O3124" s="52">
        <v>0.62667000293731689</v>
      </c>
      <c r="P3124" s="52">
        <v>0.64257997274398804</v>
      </c>
      <c r="Q3124">
        <v>6420</v>
      </c>
      <c r="R3124" s="52">
        <v>0.60219001770019531</v>
      </c>
      <c r="S3124" s="52">
        <v>0.61465001106262207</v>
      </c>
    </row>
    <row r="3125" spans="1:19">
      <c r="A3125" t="s">
        <v>28</v>
      </c>
      <c r="B3125" t="s">
        <v>412</v>
      </c>
      <c r="C3125" t="s">
        <v>440</v>
      </c>
      <c r="D3125" t="s">
        <v>330</v>
      </c>
      <c r="E3125" t="s">
        <v>139</v>
      </c>
      <c r="F3125" t="s">
        <v>140</v>
      </c>
      <c r="G3125">
        <v>20</v>
      </c>
      <c r="H3125" t="s">
        <v>399</v>
      </c>
      <c r="I3125" t="s">
        <v>312</v>
      </c>
      <c r="J3125" t="s">
        <v>314</v>
      </c>
      <c r="K3125">
        <v>21</v>
      </c>
      <c r="L3125" s="52">
        <v>0.15441000461578369</v>
      </c>
      <c r="M3125" s="52">
        <v>0.15671999752521509</v>
      </c>
      <c r="N3125">
        <v>57</v>
      </c>
      <c r="O3125" s="52">
        <v>0.10857000201940541</v>
      </c>
      <c r="P3125" s="52">
        <v>0.1113300025463104</v>
      </c>
      <c r="Q3125">
        <v>1473</v>
      </c>
      <c r="R3125" s="52">
        <v>0.13817000389099121</v>
      </c>
      <c r="S3125" s="52">
        <v>0.14101999998092651</v>
      </c>
    </row>
    <row r="3126" spans="1:19">
      <c r="A3126" t="s">
        <v>28</v>
      </c>
      <c r="B3126" t="s">
        <v>412</v>
      </c>
      <c r="C3126" t="s">
        <v>440</v>
      </c>
      <c r="D3126" t="s">
        <v>330</v>
      </c>
      <c r="E3126" t="s">
        <v>139</v>
      </c>
      <c r="F3126" t="s">
        <v>140</v>
      </c>
      <c r="G3126">
        <v>20</v>
      </c>
      <c r="H3126" t="s">
        <v>399</v>
      </c>
      <c r="I3126" t="s">
        <v>312</v>
      </c>
      <c r="J3126" t="s">
        <v>315</v>
      </c>
      <c r="K3126">
        <v>19</v>
      </c>
      <c r="L3126" s="52">
        <v>0.13970999419689181</v>
      </c>
      <c r="M3126" s="52">
        <v>0.1417900025844574</v>
      </c>
      <c r="N3126">
        <v>70</v>
      </c>
      <c r="O3126" s="52">
        <v>0.13333000242710111</v>
      </c>
      <c r="P3126" s="52">
        <v>0.13672000169754031</v>
      </c>
      <c r="Q3126">
        <v>1374</v>
      </c>
      <c r="R3126" s="52">
        <v>0.12887999415397641</v>
      </c>
      <c r="S3126" s="52">
        <v>0.13154999911785131</v>
      </c>
    </row>
    <row r="3127" spans="1:19">
      <c r="A3127" t="s">
        <v>28</v>
      </c>
      <c r="B3127" t="s">
        <v>412</v>
      </c>
      <c r="C3127" t="s">
        <v>440</v>
      </c>
      <c r="D3127" t="s">
        <v>330</v>
      </c>
      <c r="E3127" t="s">
        <v>139</v>
      </c>
      <c r="F3127" t="s">
        <v>140</v>
      </c>
      <c r="G3127">
        <v>20</v>
      </c>
      <c r="H3127" t="s">
        <v>399</v>
      </c>
      <c r="I3127" t="s">
        <v>312</v>
      </c>
      <c r="J3127" t="s">
        <v>373</v>
      </c>
      <c r="K3127">
        <v>2</v>
      </c>
      <c r="L3127" s="52">
        <v>1.4709999784827231E-2</v>
      </c>
      <c r="N3127">
        <v>13</v>
      </c>
      <c r="O3127" s="52">
        <v>2.476000040769577E-2</v>
      </c>
      <c r="Q3127">
        <v>216</v>
      </c>
      <c r="R3127" s="52">
        <v>2.0260000601410869E-2</v>
      </c>
    </row>
    <row r="3128" spans="1:19">
      <c r="A3128" t="s">
        <v>28</v>
      </c>
      <c r="B3128" t="s">
        <v>412</v>
      </c>
      <c r="C3128" t="s">
        <v>440</v>
      </c>
      <c r="D3128" t="s">
        <v>330</v>
      </c>
      <c r="E3128" t="s">
        <v>139</v>
      </c>
      <c r="F3128" t="s">
        <v>140</v>
      </c>
      <c r="G3128">
        <v>20</v>
      </c>
      <c r="H3128" t="s">
        <v>399</v>
      </c>
      <c r="I3128" t="s">
        <v>312</v>
      </c>
      <c r="J3128" t="s">
        <v>316</v>
      </c>
      <c r="K3128">
        <v>16</v>
      </c>
      <c r="L3128" s="52">
        <v>0.1176500022411346</v>
      </c>
      <c r="M3128" s="52">
        <v>0.1194000020623207</v>
      </c>
      <c r="N3128">
        <v>56</v>
      </c>
      <c r="O3128" s="52">
        <v>0.1066699996590614</v>
      </c>
      <c r="P3128" s="52">
        <v>0.10937999933958049</v>
      </c>
      <c r="Q3128">
        <v>1178</v>
      </c>
      <c r="R3128" s="52">
        <v>0.1105000004172325</v>
      </c>
      <c r="S3128" s="52">
        <v>0.1127799972891808</v>
      </c>
    </row>
    <row r="3129" spans="1:19">
      <c r="A3129" t="s">
        <v>28</v>
      </c>
      <c r="B3129" t="s">
        <v>412</v>
      </c>
      <c r="C3129" t="s">
        <v>440</v>
      </c>
      <c r="D3129" t="s">
        <v>330</v>
      </c>
      <c r="E3129" t="s">
        <v>141</v>
      </c>
      <c r="F3129" t="s">
        <v>142</v>
      </c>
      <c r="G3129">
        <v>1</v>
      </c>
      <c r="H3129" t="s">
        <v>347</v>
      </c>
      <c r="I3129" t="s">
        <v>326</v>
      </c>
      <c r="J3129" t="s">
        <v>289</v>
      </c>
      <c r="K3129">
        <v>0</v>
      </c>
      <c r="L3129" s="52">
        <v>0</v>
      </c>
      <c r="N3129">
        <v>6</v>
      </c>
      <c r="O3129" s="52">
        <v>1.0019999928772449E-2</v>
      </c>
      <c r="Q3129">
        <v>78</v>
      </c>
      <c r="R3129" s="52">
        <v>7.3199998587369919E-3</v>
      </c>
    </row>
    <row r="3130" spans="1:19">
      <c r="A3130" t="s">
        <v>28</v>
      </c>
      <c r="B3130" t="s">
        <v>412</v>
      </c>
      <c r="C3130" t="s">
        <v>440</v>
      </c>
      <c r="D3130" t="s">
        <v>330</v>
      </c>
      <c r="E3130" t="s">
        <v>141</v>
      </c>
      <c r="F3130" t="s">
        <v>142</v>
      </c>
      <c r="G3130">
        <v>1</v>
      </c>
      <c r="H3130" t="s">
        <v>347</v>
      </c>
      <c r="I3130" t="s">
        <v>326</v>
      </c>
      <c r="J3130" t="s">
        <v>290</v>
      </c>
      <c r="K3130">
        <v>2</v>
      </c>
      <c r="L3130" s="52">
        <v>3.63599993288517E-2</v>
      </c>
      <c r="N3130">
        <v>29</v>
      </c>
      <c r="O3130" s="52">
        <v>4.8409998416900628E-2</v>
      </c>
      <c r="Q3130">
        <v>542</v>
      </c>
      <c r="R3130" s="52">
        <v>5.0840001553297043E-2</v>
      </c>
    </row>
    <row r="3131" spans="1:19">
      <c r="A3131" t="s">
        <v>28</v>
      </c>
      <c r="B3131" t="s">
        <v>412</v>
      </c>
      <c r="C3131" t="s">
        <v>440</v>
      </c>
      <c r="D3131" t="s">
        <v>330</v>
      </c>
      <c r="E3131" t="s">
        <v>141</v>
      </c>
      <c r="F3131" t="s">
        <v>142</v>
      </c>
      <c r="G3131">
        <v>1</v>
      </c>
      <c r="H3131" t="s">
        <v>347</v>
      </c>
      <c r="I3131" t="s">
        <v>326</v>
      </c>
      <c r="J3131" t="s">
        <v>291</v>
      </c>
      <c r="K3131">
        <v>10</v>
      </c>
      <c r="L3131" s="52">
        <v>0.18182000517845151</v>
      </c>
      <c r="N3131">
        <v>64</v>
      </c>
      <c r="O3131" s="52">
        <v>0.1068399995565414</v>
      </c>
      <c r="Q3131">
        <v>1332</v>
      </c>
      <c r="R3131" s="52">
        <v>0.124940000474453</v>
      </c>
    </row>
    <row r="3132" spans="1:19">
      <c r="A3132" t="s">
        <v>28</v>
      </c>
      <c r="B3132" t="s">
        <v>412</v>
      </c>
      <c r="C3132" t="s">
        <v>440</v>
      </c>
      <c r="D3132" t="s">
        <v>330</v>
      </c>
      <c r="E3132" t="s">
        <v>141</v>
      </c>
      <c r="F3132" t="s">
        <v>142</v>
      </c>
      <c r="G3132">
        <v>1</v>
      </c>
      <c r="H3132" t="s">
        <v>347</v>
      </c>
      <c r="I3132" t="s">
        <v>326</v>
      </c>
      <c r="J3132" t="s">
        <v>292</v>
      </c>
      <c r="K3132">
        <v>8</v>
      </c>
      <c r="L3132" s="52">
        <v>0.1454499959945679</v>
      </c>
      <c r="N3132">
        <v>114</v>
      </c>
      <c r="O3132" s="52">
        <v>0.19032000005245209</v>
      </c>
      <c r="Q3132">
        <v>2022</v>
      </c>
      <c r="R3132" s="52">
        <v>0.18965999782085419</v>
      </c>
    </row>
    <row r="3133" spans="1:19">
      <c r="A3133" t="s">
        <v>28</v>
      </c>
      <c r="B3133" t="s">
        <v>412</v>
      </c>
      <c r="C3133" t="s">
        <v>440</v>
      </c>
      <c r="D3133" t="s">
        <v>330</v>
      </c>
      <c r="E3133" t="s">
        <v>141</v>
      </c>
      <c r="F3133" t="s">
        <v>142</v>
      </c>
      <c r="G3133">
        <v>1</v>
      </c>
      <c r="H3133" t="s">
        <v>347</v>
      </c>
      <c r="I3133" t="s">
        <v>326</v>
      </c>
      <c r="J3133" t="s">
        <v>293</v>
      </c>
      <c r="K3133">
        <v>7</v>
      </c>
      <c r="L3133" s="52">
        <v>0.1272699981927872</v>
      </c>
      <c r="N3133">
        <v>104</v>
      </c>
      <c r="O3133" s="52">
        <v>0.1736200004816055</v>
      </c>
      <c r="Q3133">
        <v>1958</v>
      </c>
      <c r="R3133" s="52">
        <v>0.18366000056266779</v>
      </c>
    </row>
    <row r="3134" spans="1:19">
      <c r="A3134" t="s">
        <v>28</v>
      </c>
      <c r="B3134" t="s">
        <v>412</v>
      </c>
      <c r="C3134" t="s">
        <v>440</v>
      </c>
      <c r="D3134" t="s">
        <v>330</v>
      </c>
      <c r="E3134" t="s">
        <v>141</v>
      </c>
      <c r="F3134" t="s">
        <v>142</v>
      </c>
      <c r="G3134">
        <v>1</v>
      </c>
      <c r="H3134" t="s">
        <v>347</v>
      </c>
      <c r="I3134" t="s">
        <v>326</v>
      </c>
      <c r="J3134" t="s">
        <v>294</v>
      </c>
      <c r="K3134">
        <v>20</v>
      </c>
      <c r="L3134" s="52">
        <v>0.36364001035690308</v>
      </c>
      <c r="N3134">
        <v>153</v>
      </c>
      <c r="O3134" s="52">
        <v>0.25543001294136047</v>
      </c>
      <c r="Q3134">
        <v>2528</v>
      </c>
      <c r="R3134" s="52">
        <v>0.2371300011873245</v>
      </c>
    </row>
    <row r="3135" spans="1:19">
      <c r="A3135" t="s">
        <v>28</v>
      </c>
      <c r="B3135" t="s">
        <v>412</v>
      </c>
      <c r="C3135" t="s">
        <v>440</v>
      </c>
      <c r="D3135" t="s">
        <v>330</v>
      </c>
      <c r="E3135" t="s">
        <v>141</v>
      </c>
      <c r="F3135" t="s">
        <v>142</v>
      </c>
      <c r="G3135">
        <v>1</v>
      </c>
      <c r="H3135" t="s">
        <v>347</v>
      </c>
      <c r="I3135" t="s">
        <v>326</v>
      </c>
      <c r="J3135" t="s">
        <v>295</v>
      </c>
      <c r="K3135">
        <v>8</v>
      </c>
      <c r="L3135" s="52">
        <v>0.1454499959945679</v>
      </c>
      <c r="N3135">
        <v>129</v>
      </c>
      <c r="O3135" s="52">
        <v>0.21536000072956091</v>
      </c>
      <c r="Q3135">
        <v>2201</v>
      </c>
      <c r="R3135" s="52">
        <v>0.20645000040531161</v>
      </c>
    </row>
    <row r="3136" spans="1:19">
      <c r="A3136" t="s">
        <v>28</v>
      </c>
      <c r="B3136" t="s">
        <v>412</v>
      </c>
      <c r="C3136" t="s">
        <v>440</v>
      </c>
      <c r="D3136" t="s">
        <v>330</v>
      </c>
      <c r="E3136" t="s">
        <v>141</v>
      </c>
      <c r="F3136" t="s">
        <v>142</v>
      </c>
      <c r="G3136">
        <v>1</v>
      </c>
      <c r="H3136" t="s">
        <v>347</v>
      </c>
      <c r="I3136" t="s">
        <v>359</v>
      </c>
      <c r="J3136" t="s">
        <v>14</v>
      </c>
      <c r="K3136">
        <v>41</v>
      </c>
      <c r="L3136" s="52">
        <v>0.74545001983642578</v>
      </c>
      <c r="M3136" s="52">
        <v>0.74545001983642578</v>
      </c>
      <c r="N3136">
        <v>423</v>
      </c>
      <c r="O3136" s="52">
        <v>0.70617997646331787</v>
      </c>
      <c r="P3136" s="52">
        <v>0.71816998720169067</v>
      </c>
      <c r="Q3136">
        <v>7648</v>
      </c>
      <c r="R3136" s="52">
        <v>0.71737998723983765</v>
      </c>
      <c r="S3136" s="52">
        <v>0.73221999406814575</v>
      </c>
    </row>
    <row r="3137" spans="1:19">
      <c r="A3137" t="s">
        <v>28</v>
      </c>
      <c r="B3137" t="s">
        <v>412</v>
      </c>
      <c r="C3137" t="s">
        <v>440</v>
      </c>
      <c r="D3137" t="s">
        <v>330</v>
      </c>
      <c r="E3137" t="s">
        <v>141</v>
      </c>
      <c r="F3137" t="s">
        <v>142</v>
      </c>
      <c r="G3137">
        <v>1</v>
      </c>
      <c r="H3137" t="s">
        <v>347</v>
      </c>
      <c r="I3137" t="s">
        <v>359</v>
      </c>
      <c r="J3137" t="s">
        <v>15</v>
      </c>
      <c r="K3137">
        <v>6</v>
      </c>
      <c r="L3137" s="52">
        <v>0.1090900003910065</v>
      </c>
      <c r="M3137" s="52">
        <v>0.1090900003910065</v>
      </c>
      <c r="N3137">
        <v>91</v>
      </c>
      <c r="O3137" s="52">
        <v>0.15192000567913061</v>
      </c>
      <c r="P3137" s="52">
        <v>0.15449999272823331</v>
      </c>
      <c r="Q3137">
        <v>1582</v>
      </c>
      <c r="R3137" s="52">
        <v>0.14838999509811401</v>
      </c>
      <c r="S3137" s="52">
        <v>0.1514600068330765</v>
      </c>
    </row>
    <row r="3138" spans="1:19">
      <c r="A3138" t="s">
        <v>28</v>
      </c>
      <c r="B3138" t="s">
        <v>412</v>
      </c>
      <c r="C3138" t="s">
        <v>440</v>
      </c>
      <c r="D3138" t="s">
        <v>330</v>
      </c>
      <c r="E3138" t="s">
        <v>141</v>
      </c>
      <c r="F3138" t="s">
        <v>142</v>
      </c>
      <c r="G3138">
        <v>1</v>
      </c>
      <c r="H3138" t="s">
        <v>347</v>
      </c>
      <c r="I3138" t="s">
        <v>359</v>
      </c>
      <c r="J3138" t="s">
        <v>317</v>
      </c>
      <c r="K3138">
        <v>8</v>
      </c>
      <c r="L3138" s="52">
        <v>0.1454499959945679</v>
      </c>
      <c r="M3138" s="52">
        <v>0.1454499959945679</v>
      </c>
      <c r="N3138">
        <v>75</v>
      </c>
      <c r="O3138" s="52">
        <v>0.1252100020647049</v>
      </c>
      <c r="P3138" s="52">
        <v>0.12733000516891479</v>
      </c>
      <c r="Q3138">
        <v>1215</v>
      </c>
      <c r="R3138" s="52">
        <v>0.1139699965715408</v>
      </c>
      <c r="S3138" s="52">
        <v>0.1163199990987778</v>
      </c>
    </row>
    <row r="3139" spans="1:19">
      <c r="A3139" t="s">
        <v>28</v>
      </c>
      <c r="B3139" t="s">
        <v>412</v>
      </c>
      <c r="C3139" t="s">
        <v>440</v>
      </c>
      <c r="D3139" t="s">
        <v>330</v>
      </c>
      <c r="E3139" t="s">
        <v>141</v>
      </c>
      <c r="F3139" t="s">
        <v>142</v>
      </c>
      <c r="G3139">
        <v>1</v>
      </c>
      <c r="H3139" t="s">
        <v>347</v>
      </c>
      <c r="I3139" t="s">
        <v>359</v>
      </c>
      <c r="J3139" t="s">
        <v>270</v>
      </c>
      <c r="K3139">
        <v>0</v>
      </c>
      <c r="L3139" s="52">
        <v>0</v>
      </c>
      <c r="N3139">
        <v>10</v>
      </c>
      <c r="O3139" s="52">
        <v>1.6690000891685489E-2</v>
      </c>
      <c r="Q3139">
        <v>216</v>
      </c>
      <c r="R3139" s="52">
        <v>2.0260000601410869E-2</v>
      </c>
    </row>
    <row r="3140" spans="1:19">
      <c r="A3140" t="s">
        <v>28</v>
      </c>
      <c r="B3140" t="s">
        <v>412</v>
      </c>
      <c r="C3140" t="s">
        <v>440</v>
      </c>
      <c r="D3140" t="s">
        <v>330</v>
      </c>
      <c r="E3140" t="s">
        <v>141</v>
      </c>
      <c r="F3140" t="s">
        <v>142</v>
      </c>
      <c r="G3140">
        <v>1</v>
      </c>
      <c r="H3140" t="s">
        <v>347</v>
      </c>
      <c r="I3140" t="s">
        <v>325</v>
      </c>
      <c r="J3140" t="s">
        <v>302</v>
      </c>
      <c r="K3140">
        <v>17</v>
      </c>
      <c r="L3140" s="52">
        <v>0.30908998847007751</v>
      </c>
      <c r="N3140">
        <v>209</v>
      </c>
      <c r="O3140" s="52">
        <v>0.34891000390052801</v>
      </c>
      <c r="Q3140">
        <v>3494</v>
      </c>
      <c r="R3140" s="52">
        <v>0.32774001359939581</v>
      </c>
    </row>
    <row r="3141" spans="1:19">
      <c r="A3141" t="s">
        <v>28</v>
      </c>
      <c r="B3141" t="s">
        <v>412</v>
      </c>
      <c r="C3141" t="s">
        <v>440</v>
      </c>
      <c r="D3141" t="s">
        <v>330</v>
      </c>
      <c r="E3141" t="s">
        <v>141</v>
      </c>
      <c r="F3141" t="s">
        <v>142</v>
      </c>
      <c r="G3141">
        <v>1</v>
      </c>
      <c r="H3141" t="s">
        <v>347</v>
      </c>
      <c r="I3141" t="s">
        <v>325</v>
      </c>
      <c r="J3141" t="s">
        <v>303</v>
      </c>
      <c r="K3141">
        <v>24</v>
      </c>
      <c r="L3141" s="52">
        <v>0.43636000156402588</v>
      </c>
      <c r="N3141">
        <v>194</v>
      </c>
      <c r="O3141" s="52">
        <v>0.32387000322341919</v>
      </c>
      <c r="Q3141">
        <v>3387</v>
      </c>
      <c r="R3141" s="52">
        <v>0.31769999861717219</v>
      </c>
    </row>
    <row r="3142" spans="1:19">
      <c r="A3142" t="s">
        <v>28</v>
      </c>
      <c r="B3142" t="s">
        <v>412</v>
      </c>
      <c r="C3142" t="s">
        <v>440</v>
      </c>
      <c r="D3142" t="s">
        <v>330</v>
      </c>
      <c r="E3142" t="s">
        <v>141</v>
      </c>
      <c r="F3142" t="s">
        <v>142</v>
      </c>
      <c r="G3142">
        <v>1</v>
      </c>
      <c r="H3142" t="s">
        <v>347</v>
      </c>
      <c r="I3142" t="s">
        <v>325</v>
      </c>
      <c r="J3142" t="s">
        <v>304</v>
      </c>
      <c r="K3142">
        <v>14</v>
      </c>
      <c r="L3142" s="52">
        <v>0.25455000996589661</v>
      </c>
      <c r="N3142">
        <v>196</v>
      </c>
      <c r="O3142" s="52">
        <v>0.32721000909805298</v>
      </c>
      <c r="Q3142">
        <v>3780</v>
      </c>
      <c r="R3142" s="52">
        <v>0.35455998778343201</v>
      </c>
    </row>
    <row r="3143" spans="1:19">
      <c r="A3143" t="s">
        <v>28</v>
      </c>
      <c r="B3143" t="s">
        <v>412</v>
      </c>
      <c r="C3143" t="s">
        <v>440</v>
      </c>
      <c r="D3143" t="s">
        <v>330</v>
      </c>
      <c r="E3143" t="s">
        <v>141</v>
      </c>
      <c r="F3143" t="s">
        <v>142</v>
      </c>
      <c r="G3143">
        <v>1</v>
      </c>
      <c r="H3143" t="s">
        <v>347</v>
      </c>
      <c r="I3143" t="s">
        <v>349</v>
      </c>
      <c r="J3143" t="s">
        <v>350</v>
      </c>
      <c r="K3143">
        <v>5</v>
      </c>
      <c r="L3143" s="52">
        <v>9.0910002589225769E-2</v>
      </c>
      <c r="M3143" s="52">
        <v>0.1315799951553345</v>
      </c>
      <c r="N3143">
        <v>63</v>
      </c>
      <c r="O3143" s="52">
        <v>0.1051800027489662</v>
      </c>
      <c r="P3143" s="52">
        <v>0.13124999403953549</v>
      </c>
      <c r="Q3143">
        <v>745</v>
      </c>
      <c r="R3143" s="52">
        <v>6.9880001246929169E-2</v>
      </c>
      <c r="S3143" s="52">
        <v>8.060000091791153E-2</v>
      </c>
    </row>
    <row r="3144" spans="1:19">
      <c r="A3144" t="s">
        <v>28</v>
      </c>
      <c r="B3144" t="s">
        <v>412</v>
      </c>
      <c r="C3144" t="s">
        <v>440</v>
      </c>
      <c r="D3144" t="s">
        <v>330</v>
      </c>
      <c r="E3144" t="s">
        <v>141</v>
      </c>
      <c r="F3144" t="s">
        <v>142</v>
      </c>
      <c r="G3144">
        <v>1</v>
      </c>
      <c r="H3144" t="s">
        <v>347</v>
      </c>
      <c r="I3144" t="s">
        <v>349</v>
      </c>
      <c r="J3144" t="s">
        <v>351</v>
      </c>
      <c r="K3144">
        <v>28</v>
      </c>
      <c r="L3144" s="52">
        <v>0.50909000635147095</v>
      </c>
      <c r="M3144" s="52">
        <v>0.73684000968933105</v>
      </c>
      <c r="N3144">
        <v>288</v>
      </c>
      <c r="O3144" s="52">
        <v>0.48080000281333918</v>
      </c>
      <c r="P3144" s="52">
        <v>0.60000002384185791</v>
      </c>
      <c r="Q3144">
        <v>5882</v>
      </c>
      <c r="R3144" s="52">
        <v>0.55172997713088989</v>
      </c>
      <c r="S3144" s="52">
        <v>0.63637000322341919</v>
      </c>
    </row>
    <row r="3145" spans="1:19">
      <c r="A3145" t="s">
        <v>28</v>
      </c>
      <c r="B3145" t="s">
        <v>412</v>
      </c>
      <c r="C3145" t="s">
        <v>440</v>
      </c>
      <c r="D3145" t="s">
        <v>330</v>
      </c>
      <c r="E3145" t="s">
        <v>141</v>
      </c>
      <c r="F3145" t="s">
        <v>142</v>
      </c>
      <c r="G3145">
        <v>1</v>
      </c>
      <c r="H3145" t="s">
        <v>347</v>
      </c>
      <c r="I3145" t="s">
        <v>349</v>
      </c>
      <c r="J3145" t="s">
        <v>352</v>
      </c>
      <c r="K3145">
        <v>0</v>
      </c>
      <c r="L3145" s="52">
        <v>0</v>
      </c>
      <c r="M3145" s="52">
        <v>0</v>
      </c>
      <c r="N3145">
        <v>2</v>
      </c>
      <c r="O3145" s="52">
        <v>3.3400000538676981E-3</v>
      </c>
      <c r="P3145" s="52">
        <v>4.1700000874698162E-3</v>
      </c>
      <c r="Q3145">
        <v>19</v>
      </c>
      <c r="R3145" s="52">
        <v>1.780000049620867E-3</v>
      </c>
      <c r="S3145" s="52">
        <v>2.0600000862032179E-3</v>
      </c>
    </row>
    <row r="3146" spans="1:19">
      <c r="A3146" t="s">
        <v>28</v>
      </c>
      <c r="B3146" t="s">
        <v>412</v>
      </c>
      <c r="C3146" t="s">
        <v>440</v>
      </c>
      <c r="D3146" t="s">
        <v>330</v>
      </c>
      <c r="E3146" t="s">
        <v>141</v>
      </c>
      <c r="F3146" t="s">
        <v>142</v>
      </c>
      <c r="G3146">
        <v>1</v>
      </c>
      <c r="H3146" t="s">
        <v>347</v>
      </c>
      <c r="I3146" t="s">
        <v>349</v>
      </c>
      <c r="J3146" t="s">
        <v>353</v>
      </c>
      <c r="K3146">
        <v>5</v>
      </c>
      <c r="L3146" s="52">
        <v>9.0910002589225769E-2</v>
      </c>
      <c r="M3146" s="52">
        <v>0.1315799951553345</v>
      </c>
      <c r="N3146">
        <v>127</v>
      </c>
      <c r="O3146" s="52">
        <v>0.21201999485492709</v>
      </c>
      <c r="P3146" s="52">
        <v>0.26458001136779791</v>
      </c>
      <c r="Q3146">
        <v>2597</v>
      </c>
      <c r="R3146" s="52">
        <v>0.24359999597072601</v>
      </c>
      <c r="S3146" s="52">
        <v>0.2809700071811676</v>
      </c>
    </row>
    <row r="3147" spans="1:19">
      <c r="A3147" t="s">
        <v>28</v>
      </c>
      <c r="B3147" t="s">
        <v>412</v>
      </c>
      <c r="C3147" t="s">
        <v>440</v>
      </c>
      <c r="D3147" t="s">
        <v>330</v>
      </c>
      <c r="E3147" t="s">
        <v>141</v>
      </c>
      <c r="F3147" t="s">
        <v>142</v>
      </c>
      <c r="G3147">
        <v>1</v>
      </c>
      <c r="H3147" t="s">
        <v>347</v>
      </c>
      <c r="I3147" t="s">
        <v>349</v>
      </c>
      <c r="J3147" t="s">
        <v>355</v>
      </c>
      <c r="K3147">
        <v>17</v>
      </c>
      <c r="L3147" s="52">
        <v>0.30908998847007751</v>
      </c>
      <c r="N3147">
        <v>119</v>
      </c>
      <c r="O3147" s="52">
        <v>0.19866000115871429</v>
      </c>
      <c r="Q3147">
        <v>1418</v>
      </c>
      <c r="R3147" s="52">
        <v>0.13300999999046331</v>
      </c>
    </row>
    <row r="3148" spans="1:19">
      <c r="A3148" t="s">
        <v>28</v>
      </c>
      <c r="B3148" t="s">
        <v>412</v>
      </c>
      <c r="C3148" t="s">
        <v>440</v>
      </c>
      <c r="D3148" t="s">
        <v>330</v>
      </c>
      <c r="E3148" t="s">
        <v>141</v>
      </c>
      <c r="F3148" t="s">
        <v>142</v>
      </c>
      <c r="G3148">
        <v>1</v>
      </c>
      <c r="H3148" t="s">
        <v>347</v>
      </c>
      <c r="I3148" t="s">
        <v>734</v>
      </c>
      <c r="J3148" t="s">
        <v>299</v>
      </c>
      <c r="K3148">
        <v>0</v>
      </c>
      <c r="L3148" s="52">
        <v>0</v>
      </c>
      <c r="M3148" s="52">
        <v>0</v>
      </c>
      <c r="N3148">
        <v>2</v>
      </c>
      <c r="O3148" s="52">
        <v>3.3400000538676981E-3</v>
      </c>
      <c r="P3148" s="52">
        <v>3.5000001080334191E-3</v>
      </c>
      <c r="Q3148">
        <v>463</v>
      </c>
      <c r="R3148" s="52">
        <v>4.343000054359436E-2</v>
      </c>
      <c r="S3148" s="52">
        <v>4.6239998191595078E-2</v>
      </c>
    </row>
    <row r="3149" spans="1:19">
      <c r="A3149" t="s">
        <v>28</v>
      </c>
      <c r="B3149" t="s">
        <v>412</v>
      </c>
      <c r="C3149" t="s">
        <v>440</v>
      </c>
      <c r="D3149" t="s">
        <v>330</v>
      </c>
      <c r="E3149" t="s">
        <v>141</v>
      </c>
      <c r="F3149" t="s">
        <v>142</v>
      </c>
      <c r="G3149">
        <v>1</v>
      </c>
      <c r="H3149" t="s">
        <v>347</v>
      </c>
      <c r="I3149" t="s">
        <v>734</v>
      </c>
      <c r="J3149" t="s">
        <v>300</v>
      </c>
      <c r="K3149">
        <v>0</v>
      </c>
      <c r="L3149" s="52">
        <v>0</v>
      </c>
      <c r="M3149" s="52">
        <v>0</v>
      </c>
      <c r="N3149">
        <v>2</v>
      </c>
      <c r="O3149" s="52">
        <v>3.3400000538676981E-3</v>
      </c>
      <c r="P3149" s="52">
        <v>3.5000001080334191E-3</v>
      </c>
      <c r="Q3149">
        <v>331</v>
      </c>
      <c r="R3149" s="52">
        <v>3.1050000339746479E-2</v>
      </c>
      <c r="S3149" s="52">
        <v>3.3059999346733093E-2</v>
      </c>
    </row>
    <row r="3150" spans="1:19">
      <c r="A3150" t="s">
        <v>28</v>
      </c>
      <c r="B3150" t="s">
        <v>412</v>
      </c>
      <c r="C3150" t="s">
        <v>440</v>
      </c>
      <c r="D3150" t="s">
        <v>330</v>
      </c>
      <c r="E3150" t="s">
        <v>141</v>
      </c>
      <c r="F3150" t="s">
        <v>142</v>
      </c>
      <c r="G3150">
        <v>1</v>
      </c>
      <c r="H3150" t="s">
        <v>347</v>
      </c>
      <c r="I3150" t="s">
        <v>734</v>
      </c>
      <c r="J3150" t="s">
        <v>269</v>
      </c>
      <c r="K3150">
        <v>0</v>
      </c>
      <c r="L3150" s="52">
        <v>0</v>
      </c>
      <c r="M3150" s="52">
        <v>0</v>
      </c>
      <c r="N3150">
        <v>2</v>
      </c>
      <c r="O3150" s="52">
        <v>3.3400000538676981E-3</v>
      </c>
      <c r="P3150" s="52">
        <v>3.5000001080334191E-3</v>
      </c>
      <c r="Q3150">
        <v>91</v>
      </c>
      <c r="R3150" s="52">
        <v>8.5399998351931572E-3</v>
      </c>
      <c r="S3150" s="52">
        <v>9.089999832212925E-3</v>
      </c>
    </row>
    <row r="3151" spans="1:19">
      <c r="A3151" t="s">
        <v>28</v>
      </c>
      <c r="B3151" t="s">
        <v>412</v>
      </c>
      <c r="C3151" t="s">
        <v>440</v>
      </c>
      <c r="D3151" t="s">
        <v>330</v>
      </c>
      <c r="E3151" t="s">
        <v>141</v>
      </c>
      <c r="F3151" t="s">
        <v>142</v>
      </c>
      <c r="G3151">
        <v>1</v>
      </c>
      <c r="H3151" t="s">
        <v>347</v>
      </c>
      <c r="I3151" t="s">
        <v>734</v>
      </c>
      <c r="J3151" t="s">
        <v>301</v>
      </c>
      <c r="K3151">
        <v>2</v>
      </c>
      <c r="L3151" s="52">
        <v>3.63599993288517E-2</v>
      </c>
      <c r="M3151" s="52">
        <v>3.9220001548528671E-2</v>
      </c>
      <c r="N3151">
        <v>5</v>
      </c>
      <c r="O3151" s="52">
        <v>8.3499997854232788E-3</v>
      </c>
      <c r="P3151" s="52">
        <v>8.7400004267692566E-3</v>
      </c>
      <c r="Q3151">
        <v>215</v>
      </c>
      <c r="R3151" s="52">
        <v>2.0169999450445179E-2</v>
      </c>
      <c r="S3151" s="52">
        <v>2.1469999104738239E-2</v>
      </c>
    </row>
    <row r="3152" spans="1:19">
      <c r="A3152" t="s">
        <v>28</v>
      </c>
      <c r="B3152" t="s">
        <v>412</v>
      </c>
      <c r="C3152" t="s">
        <v>440</v>
      </c>
      <c r="D3152" t="s">
        <v>330</v>
      </c>
      <c r="E3152" t="s">
        <v>141</v>
      </c>
      <c r="F3152" t="s">
        <v>142</v>
      </c>
      <c r="G3152">
        <v>1</v>
      </c>
      <c r="H3152" t="s">
        <v>347</v>
      </c>
      <c r="I3152" t="s">
        <v>734</v>
      </c>
      <c r="J3152" t="s">
        <v>270</v>
      </c>
      <c r="K3152">
        <v>4</v>
      </c>
      <c r="L3152" s="52">
        <v>7.2729997336864471E-2</v>
      </c>
      <c r="N3152">
        <v>27</v>
      </c>
      <c r="O3152" s="52">
        <v>4.5079998672008507E-2</v>
      </c>
      <c r="Q3152">
        <v>648</v>
      </c>
      <c r="R3152" s="52">
        <v>6.0779999941587448E-2</v>
      </c>
    </row>
    <row r="3153" spans="1:19">
      <c r="A3153" t="s">
        <v>28</v>
      </c>
      <c r="B3153" t="s">
        <v>412</v>
      </c>
      <c r="C3153" t="s">
        <v>440</v>
      </c>
      <c r="D3153" t="s">
        <v>330</v>
      </c>
      <c r="E3153" t="s">
        <v>141</v>
      </c>
      <c r="F3153" t="s">
        <v>142</v>
      </c>
      <c r="G3153">
        <v>1</v>
      </c>
      <c r="H3153" t="s">
        <v>347</v>
      </c>
      <c r="I3153" t="s">
        <v>734</v>
      </c>
      <c r="J3153" t="s">
        <v>268</v>
      </c>
      <c r="K3153">
        <v>49</v>
      </c>
      <c r="L3153" s="52">
        <v>0.89091002941131592</v>
      </c>
      <c r="M3153" s="52">
        <v>0.96078002452850342</v>
      </c>
      <c r="N3153">
        <v>561</v>
      </c>
      <c r="O3153" s="52">
        <v>0.93655997514724731</v>
      </c>
      <c r="P3153" s="52">
        <v>0.98076999187469482</v>
      </c>
      <c r="Q3153">
        <v>8913</v>
      </c>
      <c r="R3153" s="52">
        <v>0.83604001998901367</v>
      </c>
      <c r="S3153" s="52">
        <v>0.89013999700546265</v>
      </c>
    </row>
    <row r="3154" spans="1:19">
      <c r="A3154" t="s">
        <v>28</v>
      </c>
      <c r="B3154" t="s">
        <v>412</v>
      </c>
      <c r="C3154" t="s">
        <v>440</v>
      </c>
      <c r="D3154" t="s">
        <v>330</v>
      </c>
      <c r="E3154" t="s">
        <v>141</v>
      </c>
      <c r="F3154" t="s">
        <v>142</v>
      </c>
      <c r="G3154">
        <v>1</v>
      </c>
      <c r="H3154" t="s">
        <v>347</v>
      </c>
      <c r="I3154" t="s">
        <v>735</v>
      </c>
      <c r="J3154" t="s">
        <v>270</v>
      </c>
      <c r="K3154">
        <v>55</v>
      </c>
      <c r="L3154" s="52">
        <v>1</v>
      </c>
      <c r="N3154">
        <v>599</v>
      </c>
      <c r="O3154" s="52">
        <v>1</v>
      </c>
      <c r="Q3154">
        <v>10661</v>
      </c>
      <c r="R3154" s="52">
        <v>1</v>
      </c>
    </row>
    <row r="3155" spans="1:19">
      <c r="A3155" t="s">
        <v>28</v>
      </c>
      <c r="B3155" t="s">
        <v>412</v>
      </c>
      <c r="C3155" t="s">
        <v>440</v>
      </c>
      <c r="D3155" t="s">
        <v>330</v>
      </c>
      <c r="E3155" t="s">
        <v>141</v>
      </c>
      <c r="F3155" t="s">
        <v>142</v>
      </c>
      <c r="G3155">
        <v>1</v>
      </c>
      <c r="H3155" t="s">
        <v>347</v>
      </c>
      <c r="I3155" t="s">
        <v>319</v>
      </c>
      <c r="J3155" t="s">
        <v>324</v>
      </c>
      <c r="K3155">
        <v>17</v>
      </c>
      <c r="L3155" s="52">
        <v>0.30908998847007751</v>
      </c>
      <c r="N3155">
        <v>119</v>
      </c>
      <c r="O3155" s="52">
        <v>0.19866000115871429</v>
      </c>
      <c r="Q3155">
        <v>1418</v>
      </c>
      <c r="R3155" s="52">
        <v>0.13300999999046331</v>
      </c>
    </row>
    <row r="3156" spans="1:19">
      <c r="A3156" t="s">
        <v>28</v>
      </c>
      <c r="B3156" t="s">
        <v>412</v>
      </c>
      <c r="C3156" t="s">
        <v>440</v>
      </c>
      <c r="D3156" t="s">
        <v>330</v>
      </c>
      <c r="E3156" t="s">
        <v>141</v>
      </c>
      <c r="F3156" t="s">
        <v>142</v>
      </c>
      <c r="G3156">
        <v>1</v>
      </c>
      <c r="H3156" t="s">
        <v>347</v>
      </c>
      <c r="I3156" t="s">
        <v>319</v>
      </c>
      <c r="J3156" t="s">
        <v>320</v>
      </c>
      <c r="K3156">
        <v>0</v>
      </c>
      <c r="L3156" s="52">
        <v>0</v>
      </c>
      <c r="M3156" s="52">
        <v>0</v>
      </c>
      <c r="N3156">
        <v>2</v>
      </c>
      <c r="O3156" s="52">
        <v>3.3400000538676981E-3</v>
      </c>
      <c r="P3156" s="52">
        <v>4.1700000874698162E-3</v>
      </c>
      <c r="Q3156">
        <v>19</v>
      </c>
      <c r="R3156" s="52">
        <v>1.780000049620867E-3</v>
      </c>
      <c r="S3156" s="52">
        <v>2.0600000862032179E-3</v>
      </c>
    </row>
    <row r="3157" spans="1:19">
      <c r="A3157" t="s">
        <v>28</v>
      </c>
      <c r="B3157" t="s">
        <v>412</v>
      </c>
      <c r="C3157" t="s">
        <v>440</v>
      </c>
      <c r="D3157" t="s">
        <v>330</v>
      </c>
      <c r="E3157" t="s">
        <v>141</v>
      </c>
      <c r="F3157" t="s">
        <v>142</v>
      </c>
      <c r="G3157">
        <v>1</v>
      </c>
      <c r="H3157" t="s">
        <v>347</v>
      </c>
      <c r="I3157" t="s">
        <v>319</v>
      </c>
      <c r="J3157" t="s">
        <v>321</v>
      </c>
      <c r="K3157">
        <v>2</v>
      </c>
      <c r="L3157" s="52">
        <v>3.63599993288517E-2</v>
      </c>
      <c r="M3157" s="52">
        <v>5.2629999816417687E-2</v>
      </c>
      <c r="N3157">
        <v>22</v>
      </c>
      <c r="O3157" s="52">
        <v>3.6729998886585243E-2</v>
      </c>
      <c r="P3157" s="52">
        <v>4.5830000191926963E-2</v>
      </c>
      <c r="Q3157">
        <v>380</v>
      </c>
      <c r="R3157" s="52">
        <v>3.564000129699707E-2</v>
      </c>
      <c r="S3157" s="52">
        <v>4.1110001504421227E-2</v>
      </c>
    </row>
    <row r="3158" spans="1:19">
      <c r="A3158" t="s">
        <v>28</v>
      </c>
      <c r="B3158" t="s">
        <v>412</v>
      </c>
      <c r="C3158" t="s">
        <v>440</v>
      </c>
      <c r="D3158" t="s">
        <v>330</v>
      </c>
      <c r="E3158" t="s">
        <v>141</v>
      </c>
      <c r="F3158" t="s">
        <v>142</v>
      </c>
      <c r="G3158">
        <v>1</v>
      </c>
      <c r="H3158" t="s">
        <v>347</v>
      </c>
      <c r="I3158" t="s">
        <v>319</v>
      </c>
      <c r="J3158" t="s">
        <v>322</v>
      </c>
      <c r="K3158">
        <v>2</v>
      </c>
      <c r="L3158" s="52">
        <v>3.63599993288517E-2</v>
      </c>
      <c r="M3158" s="52">
        <v>5.2629999816417687E-2</v>
      </c>
      <c r="N3158">
        <v>73</v>
      </c>
      <c r="O3158" s="52">
        <v>0.1218700036406517</v>
      </c>
      <c r="P3158" s="52">
        <v>0.1520799994468689</v>
      </c>
      <c r="Q3158">
        <v>1643</v>
      </c>
      <c r="R3158" s="52">
        <v>0.15410999953746801</v>
      </c>
      <c r="S3158" s="52">
        <v>0.17776000499725339</v>
      </c>
    </row>
    <row r="3159" spans="1:19">
      <c r="A3159" t="s">
        <v>28</v>
      </c>
      <c r="B3159" t="s">
        <v>412</v>
      </c>
      <c r="C3159" t="s">
        <v>440</v>
      </c>
      <c r="D3159" t="s">
        <v>330</v>
      </c>
      <c r="E3159" t="s">
        <v>141</v>
      </c>
      <c r="F3159" t="s">
        <v>142</v>
      </c>
      <c r="G3159">
        <v>1</v>
      </c>
      <c r="H3159" t="s">
        <v>347</v>
      </c>
      <c r="I3159" t="s">
        <v>319</v>
      </c>
      <c r="J3159" t="s">
        <v>323</v>
      </c>
      <c r="K3159">
        <v>6</v>
      </c>
      <c r="L3159" s="52">
        <v>0.1090900003910065</v>
      </c>
      <c r="M3159" s="52">
        <v>0.15789000689983371</v>
      </c>
      <c r="N3159">
        <v>95</v>
      </c>
      <c r="O3159" s="52">
        <v>0.15860000252723691</v>
      </c>
      <c r="P3159" s="52">
        <v>0.1979199945926666</v>
      </c>
      <c r="Q3159">
        <v>1319</v>
      </c>
      <c r="R3159" s="52">
        <v>0.1237199977040291</v>
      </c>
      <c r="S3159" s="52">
        <v>0.14270000159740451</v>
      </c>
    </row>
    <row r="3160" spans="1:19">
      <c r="A3160" t="s">
        <v>28</v>
      </c>
      <c r="B3160" t="s">
        <v>412</v>
      </c>
      <c r="C3160" t="s">
        <v>440</v>
      </c>
      <c r="D3160" t="s">
        <v>330</v>
      </c>
      <c r="E3160" t="s">
        <v>141</v>
      </c>
      <c r="F3160" t="s">
        <v>142</v>
      </c>
      <c r="G3160">
        <v>1</v>
      </c>
      <c r="H3160" t="s">
        <v>347</v>
      </c>
      <c r="I3160" t="s">
        <v>319</v>
      </c>
      <c r="J3160" t="s">
        <v>354</v>
      </c>
      <c r="K3160">
        <v>28</v>
      </c>
      <c r="L3160" s="52">
        <v>0.50909000635147095</v>
      </c>
      <c r="M3160" s="52">
        <v>0.73684000968933105</v>
      </c>
      <c r="N3160">
        <v>288</v>
      </c>
      <c r="O3160" s="52">
        <v>0.48080000281333918</v>
      </c>
      <c r="P3160" s="52">
        <v>0.60000002384185791</v>
      </c>
      <c r="Q3160">
        <v>5882</v>
      </c>
      <c r="R3160" s="52">
        <v>0.55172997713088989</v>
      </c>
      <c r="S3160" s="52">
        <v>0.63637000322341919</v>
      </c>
    </row>
    <row r="3161" spans="1:19">
      <c r="A3161" t="s">
        <v>28</v>
      </c>
      <c r="B3161" t="s">
        <v>412</v>
      </c>
      <c r="C3161" t="s">
        <v>440</v>
      </c>
      <c r="D3161" t="s">
        <v>330</v>
      </c>
      <c r="E3161" t="s">
        <v>141</v>
      </c>
      <c r="F3161" t="s">
        <v>142</v>
      </c>
      <c r="G3161">
        <v>1</v>
      </c>
      <c r="H3161" t="s">
        <v>347</v>
      </c>
      <c r="I3161" t="s">
        <v>360</v>
      </c>
      <c r="J3161" t="s">
        <v>361</v>
      </c>
      <c r="K3161">
        <v>17</v>
      </c>
      <c r="L3161" s="52">
        <v>0.30908998847007751</v>
      </c>
      <c r="N3161">
        <v>119</v>
      </c>
      <c r="O3161" s="52">
        <v>0.19866000115871429</v>
      </c>
      <c r="Q3161">
        <v>1418</v>
      </c>
      <c r="R3161" s="52">
        <v>0.13300999999046331</v>
      </c>
    </row>
    <row r="3162" spans="1:19">
      <c r="A3162" t="s">
        <v>28</v>
      </c>
      <c r="B3162" t="s">
        <v>412</v>
      </c>
      <c r="C3162" t="s">
        <v>440</v>
      </c>
      <c r="D3162" t="s">
        <v>330</v>
      </c>
      <c r="E3162" t="s">
        <v>141</v>
      </c>
      <c r="F3162" t="s">
        <v>142</v>
      </c>
      <c r="G3162">
        <v>1</v>
      </c>
      <c r="H3162" t="s">
        <v>347</v>
      </c>
      <c r="I3162" t="s">
        <v>360</v>
      </c>
      <c r="J3162" t="s">
        <v>362</v>
      </c>
      <c r="K3162">
        <v>10</v>
      </c>
      <c r="L3162" s="52">
        <v>0.18182000517845151</v>
      </c>
      <c r="M3162" s="52">
        <v>0.26315999031066889</v>
      </c>
      <c r="N3162">
        <v>192</v>
      </c>
      <c r="O3162" s="52">
        <v>0.3205299973487854</v>
      </c>
      <c r="P3162" s="52">
        <v>0.40000000596046448</v>
      </c>
      <c r="Q3162">
        <v>3361</v>
      </c>
      <c r="R3162" s="52">
        <v>0.31525999307632452</v>
      </c>
      <c r="S3162" s="52">
        <v>0.36362999677658081</v>
      </c>
    </row>
    <row r="3163" spans="1:19">
      <c r="A3163" t="s">
        <v>28</v>
      </c>
      <c r="B3163" t="s">
        <v>412</v>
      </c>
      <c r="C3163" t="s">
        <v>440</v>
      </c>
      <c r="D3163" t="s">
        <v>330</v>
      </c>
      <c r="E3163" t="s">
        <v>141</v>
      </c>
      <c r="F3163" t="s">
        <v>142</v>
      </c>
      <c r="G3163">
        <v>1</v>
      </c>
      <c r="H3163" t="s">
        <v>347</v>
      </c>
      <c r="I3163" t="s">
        <v>360</v>
      </c>
      <c r="J3163" t="s">
        <v>354</v>
      </c>
      <c r="K3163">
        <v>28</v>
      </c>
      <c r="L3163" s="52">
        <v>0.50909000635147095</v>
      </c>
      <c r="M3163" s="52">
        <v>0.73684000968933105</v>
      </c>
      <c r="N3163">
        <v>288</v>
      </c>
      <c r="O3163" s="52">
        <v>0.48080000281333918</v>
      </c>
      <c r="P3163" s="52">
        <v>0.60000002384185791</v>
      </c>
      <c r="Q3163">
        <v>5882</v>
      </c>
      <c r="R3163" s="52">
        <v>0.55172997713088989</v>
      </c>
      <c r="S3163" s="52">
        <v>0.63637000322341919</v>
      </c>
    </row>
    <row r="3164" spans="1:19">
      <c r="A3164" t="s">
        <v>28</v>
      </c>
      <c r="B3164" t="s">
        <v>412</v>
      </c>
      <c r="C3164" t="s">
        <v>440</v>
      </c>
      <c r="D3164" t="s">
        <v>330</v>
      </c>
      <c r="E3164" t="s">
        <v>141</v>
      </c>
      <c r="F3164" t="s">
        <v>142</v>
      </c>
      <c r="G3164">
        <v>1</v>
      </c>
      <c r="H3164" t="s">
        <v>347</v>
      </c>
      <c r="I3164" t="s">
        <v>736</v>
      </c>
      <c r="J3164" t="s">
        <v>363</v>
      </c>
      <c r="K3164">
        <v>24</v>
      </c>
      <c r="L3164" s="52">
        <v>0.43636000156402588</v>
      </c>
      <c r="N3164">
        <v>292</v>
      </c>
      <c r="O3164" s="52">
        <v>0.48748001456260681</v>
      </c>
      <c r="Q3164">
        <v>4131</v>
      </c>
      <c r="R3164" s="52">
        <v>0.38749000430107122</v>
      </c>
    </row>
    <row r="3165" spans="1:19">
      <c r="A3165" t="s">
        <v>28</v>
      </c>
      <c r="B3165" t="s">
        <v>412</v>
      </c>
      <c r="C3165" t="s">
        <v>440</v>
      </c>
      <c r="D3165" t="s">
        <v>330</v>
      </c>
      <c r="E3165" t="s">
        <v>141</v>
      </c>
      <c r="F3165" t="s">
        <v>142</v>
      </c>
      <c r="G3165">
        <v>1</v>
      </c>
      <c r="H3165" t="s">
        <v>347</v>
      </c>
      <c r="I3165" t="s">
        <v>736</v>
      </c>
      <c r="J3165" t="s">
        <v>364</v>
      </c>
      <c r="K3165">
        <v>17</v>
      </c>
      <c r="L3165" s="52">
        <v>0.30908998847007751</v>
      </c>
      <c r="M3165" s="52">
        <v>0.5483899712562561</v>
      </c>
      <c r="N3165">
        <v>196</v>
      </c>
      <c r="O3165" s="52">
        <v>0.32721000909805298</v>
      </c>
      <c r="P3165" s="52">
        <v>0.63844001293182373</v>
      </c>
      <c r="Q3165">
        <v>4189</v>
      </c>
      <c r="R3165" s="52">
        <v>0.39293000102043152</v>
      </c>
      <c r="S3165" s="52">
        <v>0.64149999618530273</v>
      </c>
    </row>
    <row r="3166" spans="1:19">
      <c r="A3166" t="s">
        <v>28</v>
      </c>
      <c r="B3166" t="s">
        <v>412</v>
      </c>
      <c r="C3166" t="s">
        <v>440</v>
      </c>
      <c r="D3166" t="s">
        <v>330</v>
      </c>
      <c r="E3166" t="s">
        <v>141</v>
      </c>
      <c r="F3166" t="s">
        <v>142</v>
      </c>
      <c r="G3166">
        <v>1</v>
      </c>
      <c r="H3166" t="s">
        <v>347</v>
      </c>
      <c r="I3166" t="s">
        <v>736</v>
      </c>
      <c r="J3166" t="s">
        <v>365</v>
      </c>
      <c r="K3166">
        <v>10</v>
      </c>
      <c r="L3166" s="52">
        <v>0.18182000517845151</v>
      </c>
      <c r="M3166" s="52">
        <v>0.3225800096988678</v>
      </c>
      <c r="N3166">
        <v>59</v>
      </c>
      <c r="O3166" s="52">
        <v>9.8499998450279236E-2</v>
      </c>
      <c r="P3166" s="52">
        <v>0.19217999279499051</v>
      </c>
      <c r="Q3166">
        <v>1316</v>
      </c>
      <c r="R3166" s="52">
        <v>0.1234399974346161</v>
      </c>
      <c r="S3166" s="52">
        <v>0.20152999460697171</v>
      </c>
    </row>
    <row r="3167" spans="1:19">
      <c r="A3167" t="s">
        <v>28</v>
      </c>
      <c r="B3167" t="s">
        <v>412</v>
      </c>
      <c r="C3167" t="s">
        <v>440</v>
      </c>
      <c r="D3167" t="s">
        <v>330</v>
      </c>
      <c r="E3167" t="s">
        <v>141</v>
      </c>
      <c r="F3167" t="s">
        <v>142</v>
      </c>
      <c r="G3167">
        <v>1</v>
      </c>
      <c r="H3167" t="s">
        <v>347</v>
      </c>
      <c r="I3167" t="s">
        <v>736</v>
      </c>
      <c r="J3167" t="s">
        <v>366</v>
      </c>
      <c r="K3167">
        <v>2</v>
      </c>
      <c r="L3167" s="52">
        <v>3.63599993288517E-2</v>
      </c>
      <c r="M3167" s="52">
        <v>6.4520001411437988E-2</v>
      </c>
      <c r="N3167">
        <v>28</v>
      </c>
      <c r="O3167" s="52">
        <v>4.6739999204874039E-2</v>
      </c>
      <c r="P3167" s="52">
        <v>9.1210000216960907E-2</v>
      </c>
      <c r="Q3167">
        <v>566</v>
      </c>
      <c r="R3167" s="52">
        <v>5.3089998662471771E-2</v>
      </c>
      <c r="S3167" s="52">
        <v>8.6680002510547638E-2</v>
      </c>
    </row>
    <row r="3168" spans="1:19">
      <c r="A3168" t="s">
        <v>28</v>
      </c>
      <c r="B3168" t="s">
        <v>412</v>
      </c>
      <c r="C3168" t="s">
        <v>440</v>
      </c>
      <c r="D3168" t="s">
        <v>330</v>
      </c>
      <c r="E3168" t="s">
        <v>141</v>
      </c>
      <c r="F3168" t="s">
        <v>142</v>
      </c>
      <c r="G3168">
        <v>1</v>
      </c>
      <c r="H3168" t="s">
        <v>347</v>
      </c>
      <c r="I3168" t="s">
        <v>736</v>
      </c>
      <c r="J3168" t="s">
        <v>367</v>
      </c>
      <c r="K3168">
        <v>2</v>
      </c>
      <c r="L3168" s="52">
        <v>3.63599993288517E-2</v>
      </c>
      <c r="M3168" s="52">
        <v>6.4520001411437988E-2</v>
      </c>
      <c r="N3168">
        <v>16</v>
      </c>
      <c r="O3168" s="52">
        <v>2.6709999889135361E-2</v>
      </c>
      <c r="P3168" s="52">
        <v>5.2120000123977661E-2</v>
      </c>
      <c r="Q3168">
        <v>367</v>
      </c>
      <c r="R3168" s="52">
        <v>3.4419998526573181E-2</v>
      </c>
      <c r="S3168" s="52">
        <v>5.6200001388788223E-2</v>
      </c>
    </row>
    <row r="3169" spans="1:19">
      <c r="A3169" t="s">
        <v>28</v>
      </c>
      <c r="B3169" t="s">
        <v>412</v>
      </c>
      <c r="C3169" t="s">
        <v>440</v>
      </c>
      <c r="D3169" t="s">
        <v>330</v>
      </c>
      <c r="E3169" t="s">
        <v>141</v>
      </c>
      <c r="F3169" t="s">
        <v>142</v>
      </c>
      <c r="G3169">
        <v>1</v>
      </c>
      <c r="H3169" t="s">
        <v>347</v>
      </c>
      <c r="I3169" t="s">
        <v>736</v>
      </c>
      <c r="J3169" t="s">
        <v>368</v>
      </c>
      <c r="K3169">
        <v>0</v>
      </c>
      <c r="L3169" s="52">
        <v>0</v>
      </c>
      <c r="M3169" s="52">
        <v>0</v>
      </c>
      <c r="N3169">
        <v>8</v>
      </c>
      <c r="O3169" s="52">
        <v>1.3360000215470791E-2</v>
      </c>
      <c r="P3169" s="52">
        <v>2.6060000061988831E-2</v>
      </c>
      <c r="Q3169">
        <v>92</v>
      </c>
      <c r="R3169" s="52">
        <v>8.6300000548362732E-3</v>
      </c>
      <c r="S3169" s="52">
        <v>1.4089999720454219E-2</v>
      </c>
    </row>
    <row r="3170" spans="1:19">
      <c r="A3170" t="s">
        <v>28</v>
      </c>
      <c r="B3170" t="s">
        <v>412</v>
      </c>
      <c r="C3170" t="s">
        <v>440</v>
      </c>
      <c r="D3170" t="s">
        <v>330</v>
      </c>
      <c r="E3170" t="s">
        <v>141</v>
      </c>
      <c r="F3170" t="s">
        <v>142</v>
      </c>
      <c r="G3170">
        <v>1</v>
      </c>
      <c r="H3170" t="s">
        <v>347</v>
      </c>
      <c r="I3170" t="s">
        <v>307</v>
      </c>
      <c r="J3170" t="s">
        <v>329</v>
      </c>
      <c r="K3170">
        <v>53</v>
      </c>
      <c r="L3170" s="52">
        <v>0.96363997459411621</v>
      </c>
      <c r="N3170">
        <v>589</v>
      </c>
      <c r="O3170" s="52">
        <v>0.98330998420715332</v>
      </c>
      <c r="Q3170">
        <v>10555</v>
      </c>
      <c r="R3170" s="52">
        <v>0.99005997180938721</v>
      </c>
    </row>
    <row r="3171" spans="1:19">
      <c r="A3171" t="s">
        <v>28</v>
      </c>
      <c r="B3171" t="s">
        <v>412</v>
      </c>
      <c r="C3171" t="s">
        <v>440</v>
      </c>
      <c r="D3171" t="s">
        <v>330</v>
      </c>
      <c r="E3171" t="s">
        <v>141</v>
      </c>
      <c r="F3171" t="s">
        <v>142</v>
      </c>
      <c r="G3171">
        <v>1</v>
      </c>
      <c r="H3171" t="s">
        <v>347</v>
      </c>
      <c r="I3171" t="s">
        <v>307</v>
      </c>
      <c r="J3171" t="s">
        <v>309</v>
      </c>
      <c r="K3171">
        <v>2</v>
      </c>
      <c r="L3171" s="52">
        <v>3.63599993288517E-2</v>
      </c>
      <c r="N3171">
        <v>10</v>
      </c>
      <c r="O3171" s="52">
        <v>1.6690000891685489E-2</v>
      </c>
      <c r="Q3171">
        <v>106</v>
      </c>
      <c r="R3171" s="52">
        <v>9.9400002509355545E-3</v>
      </c>
    </row>
    <row r="3172" spans="1:19">
      <c r="A3172" t="s">
        <v>28</v>
      </c>
      <c r="B3172" t="s">
        <v>412</v>
      </c>
      <c r="C3172" t="s">
        <v>440</v>
      </c>
      <c r="D3172" t="s">
        <v>330</v>
      </c>
      <c r="E3172" t="s">
        <v>141</v>
      </c>
      <c r="F3172" t="s">
        <v>142</v>
      </c>
      <c r="G3172">
        <v>1</v>
      </c>
      <c r="H3172" t="s">
        <v>347</v>
      </c>
      <c r="I3172" t="s">
        <v>737</v>
      </c>
      <c r="J3172" t="s">
        <v>310</v>
      </c>
      <c r="K3172">
        <v>2</v>
      </c>
      <c r="L3172" s="52">
        <v>3.63599993288517E-2</v>
      </c>
      <c r="N3172">
        <v>165</v>
      </c>
      <c r="O3172" s="52">
        <v>0.27546000480651861</v>
      </c>
      <c r="Q3172">
        <v>1888</v>
      </c>
      <c r="R3172" s="52">
        <v>0.17709000408649439</v>
      </c>
    </row>
    <row r="3173" spans="1:19">
      <c r="A3173" t="s">
        <v>28</v>
      </c>
      <c r="B3173" t="s">
        <v>412</v>
      </c>
      <c r="C3173" t="s">
        <v>440</v>
      </c>
      <c r="D3173" t="s">
        <v>330</v>
      </c>
      <c r="E3173" t="s">
        <v>141</v>
      </c>
      <c r="F3173" t="s">
        <v>142</v>
      </c>
      <c r="G3173">
        <v>1</v>
      </c>
      <c r="H3173" t="s">
        <v>347</v>
      </c>
      <c r="I3173" t="s">
        <v>737</v>
      </c>
      <c r="J3173" t="s">
        <v>16</v>
      </c>
      <c r="K3173">
        <v>14</v>
      </c>
      <c r="L3173" s="52">
        <v>0.25455000996589661</v>
      </c>
      <c r="N3173">
        <v>136</v>
      </c>
      <c r="O3173" s="52">
        <v>0.22705000638961789</v>
      </c>
      <c r="Q3173">
        <v>2164</v>
      </c>
      <c r="R3173" s="52">
        <v>0.2029799968004227</v>
      </c>
    </row>
    <row r="3174" spans="1:19">
      <c r="A3174" t="s">
        <v>28</v>
      </c>
      <c r="B3174" t="s">
        <v>412</v>
      </c>
      <c r="C3174" t="s">
        <v>440</v>
      </c>
      <c r="D3174" t="s">
        <v>330</v>
      </c>
      <c r="E3174" t="s">
        <v>141</v>
      </c>
      <c r="F3174" t="s">
        <v>142</v>
      </c>
      <c r="G3174">
        <v>1</v>
      </c>
      <c r="H3174" t="s">
        <v>347</v>
      </c>
      <c r="I3174" t="s">
        <v>737</v>
      </c>
      <c r="J3174" t="s">
        <v>17</v>
      </c>
      <c r="K3174">
        <v>27</v>
      </c>
      <c r="L3174" s="52">
        <v>0.49090999364852911</v>
      </c>
      <c r="N3174">
        <v>120</v>
      </c>
      <c r="O3174" s="52">
        <v>0.20033000409603119</v>
      </c>
      <c r="Q3174">
        <v>2220</v>
      </c>
      <c r="R3174" s="52">
        <v>0.20824000239372251</v>
      </c>
    </row>
    <row r="3175" spans="1:19">
      <c r="A3175" t="s">
        <v>28</v>
      </c>
      <c r="B3175" t="s">
        <v>412</v>
      </c>
      <c r="C3175" t="s">
        <v>440</v>
      </c>
      <c r="D3175" t="s">
        <v>330</v>
      </c>
      <c r="E3175" t="s">
        <v>141</v>
      </c>
      <c r="F3175" t="s">
        <v>142</v>
      </c>
      <c r="G3175">
        <v>1</v>
      </c>
      <c r="H3175" t="s">
        <v>347</v>
      </c>
      <c r="I3175" t="s">
        <v>737</v>
      </c>
      <c r="J3175" t="s">
        <v>18</v>
      </c>
      <c r="K3175">
        <v>7</v>
      </c>
      <c r="L3175" s="52">
        <v>0.1272699981927872</v>
      </c>
      <c r="N3175">
        <v>98</v>
      </c>
      <c r="O3175" s="52">
        <v>0.1636099964380264</v>
      </c>
      <c r="Q3175">
        <v>2174</v>
      </c>
      <c r="R3175" s="52">
        <v>0.20392000675201419</v>
      </c>
    </row>
    <row r="3176" spans="1:19">
      <c r="A3176" t="s">
        <v>28</v>
      </c>
      <c r="B3176" t="s">
        <v>412</v>
      </c>
      <c r="C3176" t="s">
        <v>440</v>
      </c>
      <c r="D3176" t="s">
        <v>330</v>
      </c>
      <c r="E3176" t="s">
        <v>141</v>
      </c>
      <c r="F3176" t="s">
        <v>142</v>
      </c>
      <c r="G3176">
        <v>1</v>
      </c>
      <c r="H3176" t="s">
        <v>347</v>
      </c>
      <c r="I3176" t="s">
        <v>737</v>
      </c>
      <c r="J3176" t="s">
        <v>311</v>
      </c>
      <c r="K3176">
        <v>5</v>
      </c>
      <c r="L3176" s="52">
        <v>9.0910002589225769E-2</v>
      </c>
      <c r="N3176">
        <v>80</v>
      </c>
      <c r="O3176" s="52">
        <v>0.1335600018501282</v>
      </c>
      <c r="Q3176">
        <v>2215</v>
      </c>
      <c r="R3176" s="52">
        <v>0.20777000486850741</v>
      </c>
    </row>
    <row r="3177" spans="1:19">
      <c r="A3177" t="s">
        <v>28</v>
      </c>
      <c r="B3177" t="s">
        <v>412</v>
      </c>
      <c r="C3177" t="s">
        <v>440</v>
      </c>
      <c r="D3177" t="s">
        <v>330</v>
      </c>
      <c r="E3177" t="s">
        <v>141</v>
      </c>
      <c r="F3177" t="s">
        <v>142</v>
      </c>
      <c r="G3177">
        <v>1</v>
      </c>
      <c r="H3177" t="s">
        <v>347</v>
      </c>
      <c r="I3177" t="s">
        <v>312</v>
      </c>
      <c r="J3177" t="s">
        <v>313</v>
      </c>
      <c r="K3177">
        <v>34</v>
      </c>
      <c r="L3177" s="52">
        <v>0.61817997694015503</v>
      </c>
      <c r="M3177" s="52">
        <v>0.61817997694015503</v>
      </c>
      <c r="N3177">
        <v>346</v>
      </c>
      <c r="O3177" s="52">
        <v>0.57762998342514038</v>
      </c>
      <c r="P3177" s="52">
        <v>0.58744001388549805</v>
      </c>
      <c r="Q3177">
        <v>6420</v>
      </c>
      <c r="R3177" s="52">
        <v>0.60219001770019531</v>
      </c>
      <c r="S3177" s="52">
        <v>0.61465001106262207</v>
      </c>
    </row>
    <row r="3178" spans="1:19">
      <c r="A3178" t="s">
        <v>28</v>
      </c>
      <c r="B3178" t="s">
        <v>412</v>
      </c>
      <c r="C3178" t="s">
        <v>440</v>
      </c>
      <c r="D3178" t="s">
        <v>330</v>
      </c>
      <c r="E3178" t="s">
        <v>141</v>
      </c>
      <c r="F3178" t="s">
        <v>142</v>
      </c>
      <c r="G3178">
        <v>1</v>
      </c>
      <c r="H3178" t="s">
        <v>347</v>
      </c>
      <c r="I3178" t="s">
        <v>312</v>
      </c>
      <c r="J3178" t="s">
        <v>314</v>
      </c>
      <c r="K3178">
        <v>12</v>
      </c>
      <c r="L3178" s="52">
        <v>0.21818000078201291</v>
      </c>
      <c r="M3178" s="52">
        <v>0.21818000078201291</v>
      </c>
      <c r="N3178">
        <v>87</v>
      </c>
      <c r="O3178" s="52">
        <v>0.145239993929863</v>
      </c>
      <c r="P3178" s="52">
        <v>0.147709995508194</v>
      </c>
      <c r="Q3178">
        <v>1473</v>
      </c>
      <c r="R3178" s="52">
        <v>0.13817000389099121</v>
      </c>
      <c r="S3178" s="52">
        <v>0.14101999998092651</v>
      </c>
    </row>
    <row r="3179" spans="1:19">
      <c r="A3179" t="s">
        <v>28</v>
      </c>
      <c r="B3179" t="s">
        <v>412</v>
      </c>
      <c r="C3179" t="s">
        <v>440</v>
      </c>
      <c r="D3179" t="s">
        <v>330</v>
      </c>
      <c r="E3179" t="s">
        <v>141</v>
      </c>
      <c r="F3179" t="s">
        <v>142</v>
      </c>
      <c r="G3179">
        <v>1</v>
      </c>
      <c r="H3179" t="s">
        <v>347</v>
      </c>
      <c r="I3179" t="s">
        <v>312</v>
      </c>
      <c r="J3179" t="s">
        <v>315</v>
      </c>
      <c r="K3179">
        <v>7</v>
      </c>
      <c r="L3179" s="52">
        <v>0.1272699981927872</v>
      </c>
      <c r="M3179" s="52">
        <v>0.1272699981927872</v>
      </c>
      <c r="N3179">
        <v>91</v>
      </c>
      <c r="O3179" s="52">
        <v>0.15192000567913061</v>
      </c>
      <c r="P3179" s="52">
        <v>0.15449999272823331</v>
      </c>
      <c r="Q3179">
        <v>1374</v>
      </c>
      <c r="R3179" s="52">
        <v>0.12887999415397641</v>
      </c>
      <c r="S3179" s="52">
        <v>0.13154999911785131</v>
      </c>
    </row>
    <row r="3180" spans="1:19">
      <c r="A3180" t="s">
        <v>28</v>
      </c>
      <c r="B3180" t="s">
        <v>412</v>
      </c>
      <c r="C3180" t="s">
        <v>440</v>
      </c>
      <c r="D3180" t="s">
        <v>330</v>
      </c>
      <c r="E3180" t="s">
        <v>141</v>
      </c>
      <c r="F3180" t="s">
        <v>142</v>
      </c>
      <c r="G3180">
        <v>1</v>
      </c>
      <c r="H3180" t="s">
        <v>347</v>
      </c>
      <c r="I3180" t="s">
        <v>312</v>
      </c>
      <c r="J3180" t="s">
        <v>373</v>
      </c>
      <c r="K3180">
        <v>0</v>
      </c>
      <c r="L3180" s="52">
        <v>0</v>
      </c>
      <c r="N3180">
        <v>10</v>
      </c>
      <c r="O3180" s="52">
        <v>1.6690000891685489E-2</v>
      </c>
      <c r="Q3180">
        <v>216</v>
      </c>
      <c r="R3180" s="52">
        <v>2.0260000601410869E-2</v>
      </c>
    </row>
    <row r="3181" spans="1:19">
      <c r="A3181" t="s">
        <v>28</v>
      </c>
      <c r="B3181" t="s">
        <v>412</v>
      </c>
      <c r="C3181" t="s">
        <v>440</v>
      </c>
      <c r="D3181" t="s">
        <v>330</v>
      </c>
      <c r="E3181" t="s">
        <v>141</v>
      </c>
      <c r="F3181" t="s">
        <v>142</v>
      </c>
      <c r="G3181">
        <v>1</v>
      </c>
      <c r="H3181" t="s">
        <v>347</v>
      </c>
      <c r="I3181" t="s">
        <v>312</v>
      </c>
      <c r="J3181" t="s">
        <v>316</v>
      </c>
      <c r="K3181">
        <v>2</v>
      </c>
      <c r="L3181" s="52">
        <v>3.63599993288517E-2</v>
      </c>
      <c r="M3181" s="52">
        <v>3.63599993288517E-2</v>
      </c>
      <c r="N3181">
        <v>65</v>
      </c>
      <c r="O3181" s="52">
        <v>0.1085100024938583</v>
      </c>
      <c r="P3181" s="52">
        <v>0.1103599965572357</v>
      </c>
      <c r="Q3181">
        <v>1178</v>
      </c>
      <c r="R3181" s="52">
        <v>0.1105000004172325</v>
      </c>
      <c r="S3181" s="52">
        <v>0.1127799972891808</v>
      </c>
    </row>
    <row r="3182" spans="1:19">
      <c r="A3182" t="s">
        <v>28</v>
      </c>
      <c r="B3182" t="s">
        <v>412</v>
      </c>
      <c r="C3182" t="s">
        <v>440</v>
      </c>
      <c r="D3182" t="s">
        <v>330</v>
      </c>
      <c r="E3182" t="s">
        <v>143</v>
      </c>
      <c r="F3182" t="s">
        <v>144</v>
      </c>
      <c r="G3182">
        <v>12</v>
      </c>
      <c r="H3182" t="s">
        <v>338</v>
      </c>
      <c r="I3182" t="s">
        <v>326</v>
      </c>
      <c r="J3182" t="s">
        <v>289</v>
      </c>
      <c r="K3182">
        <v>0</v>
      </c>
      <c r="L3182" s="52">
        <v>0</v>
      </c>
      <c r="N3182">
        <v>2</v>
      </c>
      <c r="O3182" s="52">
        <v>7.4900002218782902E-3</v>
      </c>
      <c r="Q3182">
        <v>78</v>
      </c>
      <c r="R3182" s="52">
        <v>7.3199998587369919E-3</v>
      </c>
    </row>
    <row r="3183" spans="1:19">
      <c r="A3183" t="s">
        <v>28</v>
      </c>
      <c r="B3183" t="s">
        <v>412</v>
      </c>
      <c r="C3183" t="s">
        <v>440</v>
      </c>
      <c r="D3183" t="s">
        <v>330</v>
      </c>
      <c r="E3183" t="s">
        <v>143</v>
      </c>
      <c r="F3183" t="s">
        <v>144</v>
      </c>
      <c r="G3183">
        <v>12</v>
      </c>
      <c r="H3183" t="s">
        <v>338</v>
      </c>
      <c r="I3183" t="s">
        <v>326</v>
      </c>
      <c r="J3183" t="s">
        <v>290</v>
      </c>
      <c r="K3183">
        <v>6</v>
      </c>
      <c r="L3183" s="52">
        <v>0.14285999536514279</v>
      </c>
      <c r="N3183">
        <v>24</v>
      </c>
      <c r="O3183" s="52">
        <v>8.9890003204345703E-2</v>
      </c>
      <c r="Q3183">
        <v>542</v>
      </c>
      <c r="R3183" s="52">
        <v>5.0840001553297043E-2</v>
      </c>
    </row>
    <row r="3184" spans="1:19">
      <c r="A3184" t="s">
        <v>28</v>
      </c>
      <c r="B3184" t="s">
        <v>412</v>
      </c>
      <c r="C3184" t="s">
        <v>440</v>
      </c>
      <c r="D3184" t="s">
        <v>330</v>
      </c>
      <c r="E3184" t="s">
        <v>143</v>
      </c>
      <c r="F3184" t="s">
        <v>144</v>
      </c>
      <c r="G3184">
        <v>12</v>
      </c>
      <c r="H3184" t="s">
        <v>338</v>
      </c>
      <c r="I3184" t="s">
        <v>326</v>
      </c>
      <c r="J3184" t="s">
        <v>291</v>
      </c>
      <c r="K3184">
        <v>5</v>
      </c>
      <c r="L3184" s="52">
        <v>0.1190500035881996</v>
      </c>
      <c r="N3184">
        <v>29</v>
      </c>
      <c r="O3184" s="52">
        <v>0.10860999673604969</v>
      </c>
      <c r="Q3184">
        <v>1332</v>
      </c>
      <c r="R3184" s="52">
        <v>0.124940000474453</v>
      </c>
    </row>
    <row r="3185" spans="1:19">
      <c r="A3185" t="s">
        <v>28</v>
      </c>
      <c r="B3185" t="s">
        <v>412</v>
      </c>
      <c r="C3185" t="s">
        <v>440</v>
      </c>
      <c r="D3185" t="s">
        <v>330</v>
      </c>
      <c r="E3185" t="s">
        <v>143</v>
      </c>
      <c r="F3185" t="s">
        <v>144</v>
      </c>
      <c r="G3185">
        <v>12</v>
      </c>
      <c r="H3185" t="s">
        <v>338</v>
      </c>
      <c r="I3185" t="s">
        <v>326</v>
      </c>
      <c r="J3185" t="s">
        <v>292</v>
      </c>
      <c r="K3185">
        <v>8</v>
      </c>
      <c r="L3185" s="52">
        <v>0.1904799938201904</v>
      </c>
      <c r="N3185">
        <v>59</v>
      </c>
      <c r="O3185" s="52">
        <v>0.22097000479698181</v>
      </c>
      <c r="Q3185">
        <v>2022</v>
      </c>
      <c r="R3185" s="52">
        <v>0.18965999782085419</v>
      </c>
    </row>
    <row r="3186" spans="1:19">
      <c r="A3186" t="s">
        <v>28</v>
      </c>
      <c r="B3186" t="s">
        <v>412</v>
      </c>
      <c r="C3186" t="s">
        <v>440</v>
      </c>
      <c r="D3186" t="s">
        <v>330</v>
      </c>
      <c r="E3186" t="s">
        <v>143</v>
      </c>
      <c r="F3186" t="s">
        <v>144</v>
      </c>
      <c r="G3186">
        <v>12</v>
      </c>
      <c r="H3186" t="s">
        <v>338</v>
      </c>
      <c r="I3186" t="s">
        <v>326</v>
      </c>
      <c r="J3186" t="s">
        <v>293</v>
      </c>
      <c r="K3186">
        <v>2</v>
      </c>
      <c r="L3186" s="52">
        <v>4.7619998455047607E-2</v>
      </c>
      <c r="N3186">
        <v>56</v>
      </c>
      <c r="O3186" s="52">
        <v>0.20973999798297879</v>
      </c>
      <c r="Q3186">
        <v>1958</v>
      </c>
      <c r="R3186" s="52">
        <v>0.18366000056266779</v>
      </c>
    </row>
    <row r="3187" spans="1:19">
      <c r="A3187" t="s">
        <v>28</v>
      </c>
      <c r="B3187" t="s">
        <v>412</v>
      </c>
      <c r="C3187" t="s">
        <v>440</v>
      </c>
      <c r="D3187" t="s">
        <v>330</v>
      </c>
      <c r="E3187" t="s">
        <v>143</v>
      </c>
      <c r="F3187" t="s">
        <v>144</v>
      </c>
      <c r="G3187">
        <v>12</v>
      </c>
      <c r="H3187" t="s">
        <v>338</v>
      </c>
      <c r="I3187" t="s">
        <v>326</v>
      </c>
      <c r="J3187" t="s">
        <v>294</v>
      </c>
      <c r="K3187">
        <v>12</v>
      </c>
      <c r="L3187" s="52">
        <v>0.28571000695228582</v>
      </c>
      <c r="N3187">
        <v>50</v>
      </c>
      <c r="O3187" s="52">
        <v>0.18727000057697299</v>
      </c>
      <c r="Q3187">
        <v>2528</v>
      </c>
      <c r="R3187" s="52">
        <v>0.2371300011873245</v>
      </c>
    </row>
    <row r="3188" spans="1:19">
      <c r="A3188" t="s">
        <v>28</v>
      </c>
      <c r="B3188" t="s">
        <v>412</v>
      </c>
      <c r="C3188" t="s">
        <v>440</v>
      </c>
      <c r="D3188" t="s">
        <v>330</v>
      </c>
      <c r="E3188" t="s">
        <v>143</v>
      </c>
      <c r="F3188" t="s">
        <v>144</v>
      </c>
      <c r="G3188">
        <v>12</v>
      </c>
      <c r="H3188" t="s">
        <v>338</v>
      </c>
      <c r="I3188" t="s">
        <v>326</v>
      </c>
      <c r="J3188" t="s">
        <v>295</v>
      </c>
      <c r="K3188">
        <v>9</v>
      </c>
      <c r="L3188" s="52">
        <v>0.21428999304771421</v>
      </c>
      <c r="N3188">
        <v>47</v>
      </c>
      <c r="O3188" s="52">
        <v>0.1760299950838089</v>
      </c>
      <c r="Q3188">
        <v>2201</v>
      </c>
      <c r="R3188" s="52">
        <v>0.20645000040531161</v>
      </c>
    </row>
    <row r="3189" spans="1:19">
      <c r="A3189" t="s">
        <v>28</v>
      </c>
      <c r="B3189" t="s">
        <v>412</v>
      </c>
      <c r="C3189" t="s">
        <v>440</v>
      </c>
      <c r="D3189" t="s">
        <v>330</v>
      </c>
      <c r="E3189" t="s">
        <v>143</v>
      </c>
      <c r="F3189" t="s">
        <v>144</v>
      </c>
      <c r="G3189">
        <v>12</v>
      </c>
      <c r="H3189" t="s">
        <v>338</v>
      </c>
      <c r="I3189" t="s">
        <v>359</v>
      </c>
      <c r="J3189" t="s">
        <v>14</v>
      </c>
      <c r="K3189">
        <v>25</v>
      </c>
      <c r="L3189" s="52">
        <v>0.59523999691009521</v>
      </c>
      <c r="M3189" s="52">
        <v>0.59523999691009521</v>
      </c>
      <c r="N3189">
        <v>186</v>
      </c>
      <c r="O3189" s="52">
        <v>0.69663000106811523</v>
      </c>
      <c r="P3189" s="52">
        <v>0.71263998746871948</v>
      </c>
      <c r="Q3189">
        <v>7648</v>
      </c>
      <c r="R3189" s="52">
        <v>0.71737998723983765</v>
      </c>
      <c r="S3189" s="52">
        <v>0.73221999406814575</v>
      </c>
    </row>
    <row r="3190" spans="1:19">
      <c r="A3190" t="s">
        <v>28</v>
      </c>
      <c r="B3190" t="s">
        <v>412</v>
      </c>
      <c r="C3190" t="s">
        <v>440</v>
      </c>
      <c r="D3190" t="s">
        <v>330</v>
      </c>
      <c r="E3190" t="s">
        <v>143</v>
      </c>
      <c r="F3190" t="s">
        <v>144</v>
      </c>
      <c r="G3190">
        <v>12</v>
      </c>
      <c r="H3190" t="s">
        <v>338</v>
      </c>
      <c r="I3190" t="s">
        <v>359</v>
      </c>
      <c r="J3190" t="s">
        <v>15</v>
      </c>
      <c r="K3190">
        <v>12</v>
      </c>
      <c r="L3190" s="52">
        <v>0.28571000695228582</v>
      </c>
      <c r="M3190" s="52">
        <v>0.28571000695228582</v>
      </c>
      <c r="N3190">
        <v>43</v>
      </c>
      <c r="O3190" s="52">
        <v>0.16105000674724579</v>
      </c>
      <c r="P3190" s="52">
        <v>0.16474999487400049</v>
      </c>
      <c r="Q3190">
        <v>1582</v>
      </c>
      <c r="R3190" s="52">
        <v>0.14838999509811401</v>
      </c>
      <c r="S3190" s="52">
        <v>0.1514600068330765</v>
      </c>
    </row>
    <row r="3191" spans="1:19">
      <c r="A3191" t="s">
        <v>28</v>
      </c>
      <c r="B3191" t="s">
        <v>412</v>
      </c>
      <c r="C3191" t="s">
        <v>440</v>
      </c>
      <c r="D3191" t="s">
        <v>330</v>
      </c>
      <c r="E3191" t="s">
        <v>143</v>
      </c>
      <c r="F3191" t="s">
        <v>144</v>
      </c>
      <c r="G3191">
        <v>12</v>
      </c>
      <c r="H3191" t="s">
        <v>338</v>
      </c>
      <c r="I3191" t="s">
        <v>359</v>
      </c>
      <c r="J3191" t="s">
        <v>317</v>
      </c>
      <c r="K3191">
        <v>5</v>
      </c>
      <c r="L3191" s="52">
        <v>0.1190500035881996</v>
      </c>
      <c r="M3191" s="52">
        <v>0.1190500035881996</v>
      </c>
      <c r="N3191">
        <v>32</v>
      </c>
      <c r="O3191" s="52">
        <v>0.1198500022292137</v>
      </c>
      <c r="P3191" s="52">
        <v>0.1226100027561188</v>
      </c>
      <c r="Q3191">
        <v>1215</v>
      </c>
      <c r="R3191" s="52">
        <v>0.1139699965715408</v>
      </c>
      <c r="S3191" s="52">
        <v>0.1163199990987778</v>
      </c>
    </row>
    <row r="3192" spans="1:19">
      <c r="A3192" t="s">
        <v>28</v>
      </c>
      <c r="B3192" t="s">
        <v>412</v>
      </c>
      <c r="C3192" t="s">
        <v>440</v>
      </c>
      <c r="D3192" t="s">
        <v>330</v>
      </c>
      <c r="E3192" t="s">
        <v>143</v>
      </c>
      <c r="F3192" t="s">
        <v>144</v>
      </c>
      <c r="G3192">
        <v>12</v>
      </c>
      <c r="H3192" t="s">
        <v>338</v>
      </c>
      <c r="I3192" t="s">
        <v>359</v>
      </c>
      <c r="J3192" t="s">
        <v>270</v>
      </c>
      <c r="K3192">
        <v>0</v>
      </c>
      <c r="L3192" s="52">
        <v>0</v>
      </c>
      <c r="N3192">
        <v>6</v>
      </c>
      <c r="O3192" s="52">
        <v>2.2469999268651009E-2</v>
      </c>
      <c r="Q3192">
        <v>216</v>
      </c>
      <c r="R3192" s="52">
        <v>2.0260000601410869E-2</v>
      </c>
    </row>
    <row r="3193" spans="1:19">
      <c r="A3193" t="s">
        <v>28</v>
      </c>
      <c r="B3193" t="s">
        <v>412</v>
      </c>
      <c r="C3193" t="s">
        <v>440</v>
      </c>
      <c r="D3193" t="s">
        <v>330</v>
      </c>
      <c r="E3193" t="s">
        <v>143</v>
      </c>
      <c r="F3193" t="s">
        <v>144</v>
      </c>
      <c r="G3193">
        <v>12</v>
      </c>
      <c r="H3193" t="s">
        <v>338</v>
      </c>
      <c r="I3193" t="s">
        <v>325</v>
      </c>
      <c r="J3193" t="s">
        <v>302</v>
      </c>
      <c r="K3193">
        <v>11</v>
      </c>
      <c r="L3193" s="52">
        <v>0.26190000772476202</v>
      </c>
      <c r="N3193">
        <v>79</v>
      </c>
      <c r="O3193" s="52">
        <v>0.29587998986244202</v>
      </c>
      <c r="Q3193">
        <v>3494</v>
      </c>
      <c r="R3193" s="52">
        <v>0.32774001359939581</v>
      </c>
    </row>
    <row r="3194" spans="1:19">
      <c r="A3194" t="s">
        <v>28</v>
      </c>
      <c r="B3194" t="s">
        <v>412</v>
      </c>
      <c r="C3194" t="s">
        <v>440</v>
      </c>
      <c r="D3194" t="s">
        <v>330</v>
      </c>
      <c r="E3194" t="s">
        <v>143</v>
      </c>
      <c r="F3194" t="s">
        <v>144</v>
      </c>
      <c r="G3194">
        <v>12</v>
      </c>
      <c r="H3194" t="s">
        <v>338</v>
      </c>
      <c r="I3194" t="s">
        <v>325</v>
      </c>
      <c r="J3194" t="s">
        <v>303</v>
      </c>
      <c r="K3194">
        <v>16</v>
      </c>
      <c r="L3194" s="52">
        <v>0.38095000386238098</v>
      </c>
      <c r="N3194">
        <v>98</v>
      </c>
      <c r="O3194" s="52">
        <v>0.3670400083065033</v>
      </c>
      <c r="Q3194">
        <v>3387</v>
      </c>
      <c r="R3194" s="52">
        <v>0.31769999861717219</v>
      </c>
    </row>
    <row r="3195" spans="1:19">
      <c r="A3195" t="s">
        <v>28</v>
      </c>
      <c r="B3195" t="s">
        <v>412</v>
      </c>
      <c r="C3195" t="s">
        <v>440</v>
      </c>
      <c r="D3195" t="s">
        <v>330</v>
      </c>
      <c r="E3195" t="s">
        <v>143</v>
      </c>
      <c r="F3195" t="s">
        <v>144</v>
      </c>
      <c r="G3195">
        <v>12</v>
      </c>
      <c r="H3195" t="s">
        <v>338</v>
      </c>
      <c r="I3195" t="s">
        <v>325</v>
      </c>
      <c r="J3195" t="s">
        <v>304</v>
      </c>
      <c r="K3195">
        <v>15</v>
      </c>
      <c r="L3195" s="52">
        <v>0.35714000463485718</v>
      </c>
      <c r="N3195">
        <v>90</v>
      </c>
      <c r="O3195" s="52">
        <v>0.33708000183105469</v>
      </c>
      <c r="Q3195">
        <v>3780</v>
      </c>
      <c r="R3195" s="52">
        <v>0.35455998778343201</v>
      </c>
    </row>
    <row r="3196" spans="1:19">
      <c r="A3196" t="s">
        <v>28</v>
      </c>
      <c r="B3196" t="s">
        <v>412</v>
      </c>
      <c r="C3196" t="s">
        <v>440</v>
      </c>
      <c r="D3196" t="s">
        <v>330</v>
      </c>
      <c r="E3196" t="s">
        <v>143</v>
      </c>
      <c r="F3196" t="s">
        <v>144</v>
      </c>
      <c r="G3196">
        <v>12</v>
      </c>
      <c r="H3196" t="s">
        <v>338</v>
      </c>
      <c r="I3196" t="s">
        <v>349</v>
      </c>
      <c r="J3196" t="s">
        <v>350</v>
      </c>
      <c r="K3196">
        <v>0</v>
      </c>
      <c r="L3196" s="52">
        <v>0</v>
      </c>
      <c r="M3196" s="52">
        <v>0</v>
      </c>
      <c r="N3196">
        <v>23</v>
      </c>
      <c r="O3196" s="52">
        <v>8.6139999330043793E-2</v>
      </c>
      <c r="P3196" s="52">
        <v>0.13067999482154849</v>
      </c>
      <c r="Q3196">
        <v>745</v>
      </c>
      <c r="R3196" s="52">
        <v>6.9880001246929169E-2</v>
      </c>
      <c r="S3196" s="52">
        <v>8.060000091791153E-2</v>
      </c>
    </row>
    <row r="3197" spans="1:19">
      <c r="A3197" t="s">
        <v>28</v>
      </c>
      <c r="B3197" t="s">
        <v>412</v>
      </c>
      <c r="C3197" t="s">
        <v>440</v>
      </c>
      <c r="D3197" t="s">
        <v>330</v>
      </c>
      <c r="E3197" t="s">
        <v>143</v>
      </c>
      <c r="F3197" t="s">
        <v>144</v>
      </c>
      <c r="G3197">
        <v>12</v>
      </c>
      <c r="H3197" t="s">
        <v>338</v>
      </c>
      <c r="I3197" t="s">
        <v>349</v>
      </c>
      <c r="J3197" t="s">
        <v>351</v>
      </c>
      <c r="K3197">
        <v>14</v>
      </c>
      <c r="L3197" s="52">
        <v>0.33333000540733337</v>
      </c>
      <c r="M3197" s="52">
        <v>0.66667002439498901</v>
      </c>
      <c r="N3197">
        <v>114</v>
      </c>
      <c r="O3197" s="52">
        <v>0.42697000503540039</v>
      </c>
      <c r="P3197" s="52">
        <v>0.64772999286651611</v>
      </c>
      <c r="Q3197">
        <v>5882</v>
      </c>
      <c r="R3197" s="52">
        <v>0.55172997713088989</v>
      </c>
      <c r="S3197" s="52">
        <v>0.63637000322341919</v>
      </c>
    </row>
    <row r="3198" spans="1:19">
      <c r="A3198" t="s">
        <v>28</v>
      </c>
      <c r="B3198" t="s">
        <v>412</v>
      </c>
      <c r="C3198" t="s">
        <v>440</v>
      </c>
      <c r="D3198" t="s">
        <v>330</v>
      </c>
      <c r="E3198" t="s">
        <v>143</v>
      </c>
      <c r="F3198" t="s">
        <v>144</v>
      </c>
      <c r="G3198">
        <v>12</v>
      </c>
      <c r="H3198" t="s">
        <v>338</v>
      </c>
      <c r="I3198" t="s">
        <v>349</v>
      </c>
      <c r="J3198" t="s">
        <v>352</v>
      </c>
      <c r="K3198">
        <v>0</v>
      </c>
      <c r="L3198" s="52">
        <v>0</v>
      </c>
      <c r="M3198" s="52">
        <v>0</v>
      </c>
      <c r="N3198">
        <v>2</v>
      </c>
      <c r="O3198" s="52">
        <v>7.4900002218782902E-3</v>
      </c>
      <c r="P3198" s="52">
        <v>1.1359999887645239E-2</v>
      </c>
      <c r="Q3198">
        <v>19</v>
      </c>
      <c r="R3198" s="52">
        <v>1.780000049620867E-3</v>
      </c>
      <c r="S3198" s="52">
        <v>2.0600000862032179E-3</v>
      </c>
    </row>
    <row r="3199" spans="1:19">
      <c r="A3199" t="s">
        <v>28</v>
      </c>
      <c r="B3199" t="s">
        <v>412</v>
      </c>
      <c r="C3199" t="s">
        <v>440</v>
      </c>
      <c r="D3199" t="s">
        <v>330</v>
      </c>
      <c r="E3199" t="s">
        <v>143</v>
      </c>
      <c r="F3199" t="s">
        <v>144</v>
      </c>
      <c r="G3199">
        <v>12</v>
      </c>
      <c r="H3199" t="s">
        <v>338</v>
      </c>
      <c r="I3199" t="s">
        <v>349</v>
      </c>
      <c r="J3199" t="s">
        <v>353</v>
      </c>
      <c r="K3199">
        <v>7</v>
      </c>
      <c r="L3199" s="52">
        <v>0.1666699945926666</v>
      </c>
      <c r="M3199" s="52">
        <v>0.33333000540733337</v>
      </c>
      <c r="N3199">
        <v>37</v>
      </c>
      <c r="O3199" s="52">
        <v>0.13857999444007871</v>
      </c>
      <c r="P3199" s="52">
        <v>0.21022999286651611</v>
      </c>
      <c r="Q3199">
        <v>2597</v>
      </c>
      <c r="R3199" s="52">
        <v>0.24359999597072601</v>
      </c>
      <c r="S3199" s="52">
        <v>0.2809700071811676</v>
      </c>
    </row>
    <row r="3200" spans="1:19">
      <c r="A3200" t="s">
        <v>28</v>
      </c>
      <c r="B3200" t="s">
        <v>412</v>
      </c>
      <c r="C3200" t="s">
        <v>440</v>
      </c>
      <c r="D3200" t="s">
        <v>330</v>
      </c>
      <c r="E3200" t="s">
        <v>143</v>
      </c>
      <c r="F3200" t="s">
        <v>144</v>
      </c>
      <c r="G3200">
        <v>12</v>
      </c>
      <c r="H3200" t="s">
        <v>338</v>
      </c>
      <c r="I3200" t="s">
        <v>349</v>
      </c>
      <c r="J3200" t="s">
        <v>355</v>
      </c>
      <c r="K3200">
        <v>21</v>
      </c>
      <c r="L3200" s="52">
        <v>0.5</v>
      </c>
      <c r="N3200">
        <v>91</v>
      </c>
      <c r="O3200" s="52">
        <v>0.34082001447677612</v>
      </c>
      <c r="Q3200">
        <v>1418</v>
      </c>
      <c r="R3200" s="52">
        <v>0.13300999999046331</v>
      </c>
    </row>
    <row r="3201" spans="1:19">
      <c r="A3201" t="s">
        <v>28</v>
      </c>
      <c r="B3201" t="s">
        <v>412</v>
      </c>
      <c r="C3201" t="s">
        <v>440</v>
      </c>
      <c r="D3201" t="s">
        <v>330</v>
      </c>
      <c r="E3201" t="s">
        <v>143</v>
      </c>
      <c r="F3201" t="s">
        <v>144</v>
      </c>
      <c r="G3201">
        <v>12</v>
      </c>
      <c r="H3201" t="s">
        <v>338</v>
      </c>
      <c r="I3201" t="s">
        <v>734</v>
      </c>
      <c r="J3201" t="s">
        <v>299</v>
      </c>
      <c r="K3201">
        <v>2</v>
      </c>
      <c r="L3201" s="52">
        <v>4.7619998455047607E-2</v>
      </c>
      <c r="M3201" s="52">
        <v>4.7619998455047607E-2</v>
      </c>
      <c r="N3201">
        <v>25</v>
      </c>
      <c r="O3201" s="52">
        <v>9.3630000948905945E-2</v>
      </c>
      <c r="P3201" s="52">
        <v>0.1016300022602081</v>
      </c>
      <c r="Q3201">
        <v>463</v>
      </c>
      <c r="R3201" s="52">
        <v>4.343000054359436E-2</v>
      </c>
      <c r="S3201" s="52">
        <v>4.6239998191595078E-2</v>
      </c>
    </row>
    <row r="3202" spans="1:19">
      <c r="A3202" t="s">
        <v>28</v>
      </c>
      <c r="B3202" t="s">
        <v>412</v>
      </c>
      <c r="C3202" t="s">
        <v>440</v>
      </c>
      <c r="D3202" t="s">
        <v>330</v>
      </c>
      <c r="E3202" t="s">
        <v>143</v>
      </c>
      <c r="F3202" t="s">
        <v>144</v>
      </c>
      <c r="G3202">
        <v>12</v>
      </c>
      <c r="H3202" t="s">
        <v>338</v>
      </c>
      <c r="I3202" t="s">
        <v>734</v>
      </c>
      <c r="J3202" t="s">
        <v>300</v>
      </c>
      <c r="K3202">
        <v>7</v>
      </c>
      <c r="L3202" s="52">
        <v>0.1666699945926666</v>
      </c>
      <c r="M3202" s="52">
        <v>0.1666699945926666</v>
      </c>
      <c r="N3202">
        <v>33</v>
      </c>
      <c r="O3202" s="52">
        <v>0.123599998652935</v>
      </c>
      <c r="P3202" s="52">
        <v>0.13414999842643741</v>
      </c>
      <c r="Q3202">
        <v>331</v>
      </c>
      <c r="R3202" s="52">
        <v>3.1050000339746479E-2</v>
      </c>
      <c r="S3202" s="52">
        <v>3.3059999346733093E-2</v>
      </c>
    </row>
    <row r="3203" spans="1:19">
      <c r="A3203" t="s">
        <v>28</v>
      </c>
      <c r="B3203" t="s">
        <v>412</v>
      </c>
      <c r="C3203" t="s">
        <v>440</v>
      </c>
      <c r="D3203" t="s">
        <v>330</v>
      </c>
      <c r="E3203" t="s">
        <v>143</v>
      </c>
      <c r="F3203" t="s">
        <v>144</v>
      </c>
      <c r="G3203">
        <v>12</v>
      </c>
      <c r="H3203" t="s">
        <v>338</v>
      </c>
      <c r="I3203" t="s">
        <v>734</v>
      </c>
      <c r="J3203" t="s">
        <v>269</v>
      </c>
      <c r="K3203">
        <v>2</v>
      </c>
      <c r="L3203" s="52">
        <v>4.7619998455047607E-2</v>
      </c>
      <c r="M3203" s="52">
        <v>4.7619998455047607E-2</v>
      </c>
      <c r="N3203">
        <v>5</v>
      </c>
      <c r="O3203" s="52">
        <v>1.8729999661445621E-2</v>
      </c>
      <c r="P3203" s="52">
        <v>2.0330000668764111E-2</v>
      </c>
      <c r="Q3203">
        <v>91</v>
      </c>
      <c r="R3203" s="52">
        <v>8.5399998351931572E-3</v>
      </c>
      <c r="S3203" s="52">
        <v>9.089999832212925E-3</v>
      </c>
    </row>
    <row r="3204" spans="1:19">
      <c r="A3204" t="s">
        <v>28</v>
      </c>
      <c r="B3204" t="s">
        <v>412</v>
      </c>
      <c r="C3204" t="s">
        <v>440</v>
      </c>
      <c r="D3204" t="s">
        <v>330</v>
      </c>
      <c r="E3204" t="s">
        <v>143</v>
      </c>
      <c r="F3204" t="s">
        <v>144</v>
      </c>
      <c r="G3204">
        <v>12</v>
      </c>
      <c r="H3204" t="s">
        <v>338</v>
      </c>
      <c r="I3204" t="s">
        <v>734</v>
      </c>
      <c r="J3204" t="s">
        <v>301</v>
      </c>
      <c r="K3204">
        <v>2</v>
      </c>
      <c r="L3204" s="52">
        <v>4.7619998455047607E-2</v>
      </c>
      <c r="M3204" s="52">
        <v>4.7619998455047607E-2</v>
      </c>
      <c r="N3204">
        <v>23</v>
      </c>
      <c r="O3204" s="52">
        <v>8.6139999330043793E-2</v>
      </c>
      <c r="P3204" s="52">
        <v>9.3500003218650818E-2</v>
      </c>
      <c r="Q3204">
        <v>215</v>
      </c>
      <c r="R3204" s="52">
        <v>2.0169999450445179E-2</v>
      </c>
      <c r="S3204" s="52">
        <v>2.1469999104738239E-2</v>
      </c>
    </row>
    <row r="3205" spans="1:19">
      <c r="A3205" t="s">
        <v>28</v>
      </c>
      <c r="B3205" t="s">
        <v>412</v>
      </c>
      <c r="C3205" t="s">
        <v>440</v>
      </c>
      <c r="D3205" t="s">
        <v>330</v>
      </c>
      <c r="E3205" t="s">
        <v>143</v>
      </c>
      <c r="F3205" t="s">
        <v>144</v>
      </c>
      <c r="G3205">
        <v>12</v>
      </c>
      <c r="H3205" t="s">
        <v>338</v>
      </c>
      <c r="I3205" t="s">
        <v>734</v>
      </c>
      <c r="J3205" t="s">
        <v>270</v>
      </c>
      <c r="K3205">
        <v>0</v>
      </c>
      <c r="L3205" s="52">
        <v>0</v>
      </c>
      <c r="N3205">
        <v>21</v>
      </c>
      <c r="O3205" s="52">
        <v>7.8649997711181641E-2</v>
      </c>
      <c r="Q3205">
        <v>648</v>
      </c>
      <c r="R3205" s="52">
        <v>6.0779999941587448E-2</v>
      </c>
    </row>
    <row r="3206" spans="1:19">
      <c r="A3206" t="s">
        <v>28</v>
      </c>
      <c r="B3206" t="s">
        <v>412</v>
      </c>
      <c r="C3206" t="s">
        <v>440</v>
      </c>
      <c r="D3206" t="s">
        <v>330</v>
      </c>
      <c r="E3206" t="s">
        <v>143</v>
      </c>
      <c r="F3206" t="s">
        <v>144</v>
      </c>
      <c r="G3206">
        <v>12</v>
      </c>
      <c r="H3206" t="s">
        <v>338</v>
      </c>
      <c r="I3206" t="s">
        <v>734</v>
      </c>
      <c r="J3206" t="s">
        <v>268</v>
      </c>
      <c r="K3206">
        <v>29</v>
      </c>
      <c r="L3206" s="52">
        <v>0.69047999382019043</v>
      </c>
      <c r="M3206" s="52">
        <v>0.69047999382019043</v>
      </c>
      <c r="N3206">
        <v>160</v>
      </c>
      <c r="O3206" s="52">
        <v>0.59925001859664917</v>
      </c>
      <c r="P3206" s="52">
        <v>0.650409996509552</v>
      </c>
      <c r="Q3206">
        <v>8913</v>
      </c>
      <c r="R3206" s="52">
        <v>0.83604001998901367</v>
      </c>
      <c r="S3206" s="52">
        <v>0.89013999700546265</v>
      </c>
    </row>
    <row r="3207" spans="1:19">
      <c r="A3207" t="s">
        <v>28</v>
      </c>
      <c r="B3207" t="s">
        <v>412</v>
      </c>
      <c r="C3207" t="s">
        <v>440</v>
      </c>
      <c r="D3207" t="s">
        <v>330</v>
      </c>
      <c r="E3207" t="s">
        <v>143</v>
      </c>
      <c r="F3207" t="s">
        <v>144</v>
      </c>
      <c r="G3207">
        <v>12</v>
      </c>
      <c r="H3207" t="s">
        <v>338</v>
      </c>
      <c r="I3207" t="s">
        <v>735</v>
      </c>
      <c r="J3207" t="s">
        <v>270</v>
      </c>
      <c r="K3207">
        <v>42</v>
      </c>
      <c r="L3207" s="52">
        <v>1</v>
      </c>
      <c r="N3207">
        <v>267</v>
      </c>
      <c r="O3207" s="52">
        <v>1</v>
      </c>
      <c r="Q3207">
        <v>10661</v>
      </c>
      <c r="R3207" s="52">
        <v>1</v>
      </c>
    </row>
    <row r="3208" spans="1:19">
      <c r="A3208" t="s">
        <v>28</v>
      </c>
      <c r="B3208" t="s">
        <v>412</v>
      </c>
      <c r="C3208" t="s">
        <v>440</v>
      </c>
      <c r="D3208" t="s">
        <v>330</v>
      </c>
      <c r="E3208" t="s">
        <v>143</v>
      </c>
      <c r="F3208" t="s">
        <v>144</v>
      </c>
      <c r="G3208">
        <v>12</v>
      </c>
      <c r="H3208" t="s">
        <v>338</v>
      </c>
      <c r="I3208" t="s">
        <v>319</v>
      </c>
      <c r="J3208" t="s">
        <v>324</v>
      </c>
      <c r="K3208">
        <v>22</v>
      </c>
      <c r="L3208" s="52">
        <v>0.52381002902984619</v>
      </c>
      <c r="N3208">
        <v>91</v>
      </c>
      <c r="O3208" s="52">
        <v>0.34082001447677612</v>
      </c>
      <c r="Q3208">
        <v>1418</v>
      </c>
      <c r="R3208" s="52">
        <v>0.13300999999046331</v>
      </c>
    </row>
    <row r="3209" spans="1:19">
      <c r="A3209" t="s">
        <v>28</v>
      </c>
      <c r="B3209" t="s">
        <v>412</v>
      </c>
      <c r="C3209" t="s">
        <v>440</v>
      </c>
      <c r="D3209" t="s">
        <v>330</v>
      </c>
      <c r="E3209" t="s">
        <v>143</v>
      </c>
      <c r="F3209" t="s">
        <v>144</v>
      </c>
      <c r="G3209">
        <v>12</v>
      </c>
      <c r="H3209" t="s">
        <v>338</v>
      </c>
      <c r="I3209" t="s">
        <v>319</v>
      </c>
      <c r="J3209" t="s">
        <v>320</v>
      </c>
      <c r="K3209">
        <v>0</v>
      </c>
      <c r="L3209" s="52">
        <v>0</v>
      </c>
      <c r="M3209" s="52">
        <v>0</v>
      </c>
      <c r="N3209">
        <v>2</v>
      </c>
      <c r="O3209" s="52">
        <v>7.4900002218782902E-3</v>
      </c>
      <c r="P3209" s="52">
        <v>1.1359999887645239E-2</v>
      </c>
      <c r="Q3209">
        <v>19</v>
      </c>
      <c r="R3209" s="52">
        <v>1.780000049620867E-3</v>
      </c>
      <c r="S3209" s="52">
        <v>2.0600000862032179E-3</v>
      </c>
    </row>
    <row r="3210" spans="1:19">
      <c r="A3210" t="s">
        <v>28</v>
      </c>
      <c r="B3210" t="s">
        <v>412</v>
      </c>
      <c r="C3210" t="s">
        <v>440</v>
      </c>
      <c r="D3210" t="s">
        <v>330</v>
      </c>
      <c r="E3210" t="s">
        <v>143</v>
      </c>
      <c r="F3210" t="s">
        <v>144</v>
      </c>
      <c r="G3210">
        <v>12</v>
      </c>
      <c r="H3210" t="s">
        <v>338</v>
      </c>
      <c r="I3210" t="s">
        <v>319</v>
      </c>
      <c r="J3210" t="s">
        <v>321</v>
      </c>
      <c r="K3210">
        <v>2</v>
      </c>
      <c r="L3210" s="52">
        <v>4.7619998455047607E-2</v>
      </c>
      <c r="M3210" s="52">
        <v>0.10000000149011611</v>
      </c>
      <c r="N3210">
        <v>2</v>
      </c>
      <c r="O3210" s="52">
        <v>7.4900002218782902E-3</v>
      </c>
      <c r="P3210" s="52">
        <v>1.1359999887645239E-2</v>
      </c>
      <c r="Q3210">
        <v>380</v>
      </c>
      <c r="R3210" s="52">
        <v>3.564000129699707E-2</v>
      </c>
      <c r="S3210" s="52">
        <v>4.1110001504421227E-2</v>
      </c>
    </row>
    <row r="3211" spans="1:19">
      <c r="A3211" t="s">
        <v>28</v>
      </c>
      <c r="B3211" t="s">
        <v>412</v>
      </c>
      <c r="C3211" t="s">
        <v>440</v>
      </c>
      <c r="D3211" t="s">
        <v>330</v>
      </c>
      <c r="E3211" t="s">
        <v>143</v>
      </c>
      <c r="F3211" t="s">
        <v>144</v>
      </c>
      <c r="G3211">
        <v>12</v>
      </c>
      <c r="H3211" t="s">
        <v>338</v>
      </c>
      <c r="I3211" t="s">
        <v>319</v>
      </c>
      <c r="J3211" t="s">
        <v>322</v>
      </c>
      <c r="K3211">
        <v>2</v>
      </c>
      <c r="L3211" s="52">
        <v>4.7619998455047607E-2</v>
      </c>
      <c r="M3211" s="52">
        <v>0.10000000149011611</v>
      </c>
      <c r="N3211">
        <v>25</v>
      </c>
      <c r="O3211" s="52">
        <v>9.3630000948905945E-2</v>
      </c>
      <c r="P3211" s="52">
        <v>0.14204999804496771</v>
      </c>
      <c r="Q3211">
        <v>1643</v>
      </c>
      <c r="R3211" s="52">
        <v>0.15410999953746801</v>
      </c>
      <c r="S3211" s="52">
        <v>0.17776000499725339</v>
      </c>
    </row>
    <row r="3212" spans="1:19">
      <c r="A3212" t="s">
        <v>28</v>
      </c>
      <c r="B3212" t="s">
        <v>412</v>
      </c>
      <c r="C3212" t="s">
        <v>440</v>
      </c>
      <c r="D3212" t="s">
        <v>330</v>
      </c>
      <c r="E3212" t="s">
        <v>143</v>
      </c>
      <c r="F3212" t="s">
        <v>144</v>
      </c>
      <c r="G3212">
        <v>12</v>
      </c>
      <c r="H3212" t="s">
        <v>338</v>
      </c>
      <c r="I3212" t="s">
        <v>319</v>
      </c>
      <c r="J3212" t="s">
        <v>323</v>
      </c>
      <c r="K3212">
        <v>2</v>
      </c>
      <c r="L3212" s="52">
        <v>4.7619998455047607E-2</v>
      </c>
      <c r="M3212" s="52">
        <v>0.10000000149011611</v>
      </c>
      <c r="N3212">
        <v>31</v>
      </c>
      <c r="O3212" s="52">
        <v>0.1160999983549118</v>
      </c>
      <c r="P3212" s="52">
        <v>0.17613999545574191</v>
      </c>
      <c r="Q3212">
        <v>1319</v>
      </c>
      <c r="R3212" s="52">
        <v>0.1237199977040291</v>
      </c>
      <c r="S3212" s="52">
        <v>0.14270000159740451</v>
      </c>
    </row>
    <row r="3213" spans="1:19">
      <c r="A3213" t="s">
        <v>28</v>
      </c>
      <c r="B3213" t="s">
        <v>412</v>
      </c>
      <c r="C3213" t="s">
        <v>440</v>
      </c>
      <c r="D3213" t="s">
        <v>330</v>
      </c>
      <c r="E3213" t="s">
        <v>143</v>
      </c>
      <c r="F3213" t="s">
        <v>144</v>
      </c>
      <c r="G3213">
        <v>12</v>
      </c>
      <c r="H3213" t="s">
        <v>338</v>
      </c>
      <c r="I3213" t="s">
        <v>319</v>
      </c>
      <c r="J3213" t="s">
        <v>354</v>
      </c>
      <c r="K3213">
        <v>14</v>
      </c>
      <c r="L3213" s="52">
        <v>0.33333000540733337</v>
      </c>
      <c r="M3213" s="52">
        <v>0.69999998807907104</v>
      </c>
      <c r="N3213">
        <v>116</v>
      </c>
      <c r="O3213" s="52">
        <v>0.43446001410484308</v>
      </c>
      <c r="P3213" s="52">
        <v>0.65908998250961304</v>
      </c>
      <c r="Q3213">
        <v>5882</v>
      </c>
      <c r="R3213" s="52">
        <v>0.55172997713088989</v>
      </c>
      <c r="S3213" s="52">
        <v>0.63637000322341919</v>
      </c>
    </row>
    <row r="3214" spans="1:19">
      <c r="A3214" t="s">
        <v>28</v>
      </c>
      <c r="B3214" t="s">
        <v>412</v>
      </c>
      <c r="C3214" t="s">
        <v>440</v>
      </c>
      <c r="D3214" t="s">
        <v>330</v>
      </c>
      <c r="E3214" t="s">
        <v>143</v>
      </c>
      <c r="F3214" t="s">
        <v>144</v>
      </c>
      <c r="G3214">
        <v>12</v>
      </c>
      <c r="H3214" t="s">
        <v>338</v>
      </c>
      <c r="I3214" t="s">
        <v>360</v>
      </c>
      <c r="J3214" t="s">
        <v>361</v>
      </c>
      <c r="K3214">
        <v>21</v>
      </c>
      <c r="L3214" s="52">
        <v>0.5</v>
      </c>
      <c r="N3214">
        <v>91</v>
      </c>
      <c r="O3214" s="52">
        <v>0.34082001447677612</v>
      </c>
      <c r="Q3214">
        <v>1418</v>
      </c>
      <c r="R3214" s="52">
        <v>0.13300999999046331</v>
      </c>
    </row>
    <row r="3215" spans="1:19">
      <c r="A3215" t="s">
        <v>28</v>
      </c>
      <c r="B3215" t="s">
        <v>412</v>
      </c>
      <c r="C3215" t="s">
        <v>440</v>
      </c>
      <c r="D3215" t="s">
        <v>330</v>
      </c>
      <c r="E3215" t="s">
        <v>143</v>
      </c>
      <c r="F3215" t="s">
        <v>144</v>
      </c>
      <c r="G3215">
        <v>12</v>
      </c>
      <c r="H3215" t="s">
        <v>338</v>
      </c>
      <c r="I3215" t="s">
        <v>360</v>
      </c>
      <c r="J3215" t="s">
        <v>362</v>
      </c>
      <c r="K3215">
        <v>7</v>
      </c>
      <c r="L3215" s="52">
        <v>0.1666699945926666</v>
      </c>
      <c r="M3215" s="52">
        <v>0.33333000540733337</v>
      </c>
      <c r="N3215">
        <v>61</v>
      </c>
      <c r="O3215" s="52">
        <v>0.22845999896526339</v>
      </c>
      <c r="P3215" s="52">
        <v>0.34659001231193542</v>
      </c>
      <c r="Q3215">
        <v>3361</v>
      </c>
      <c r="R3215" s="52">
        <v>0.31525999307632452</v>
      </c>
      <c r="S3215" s="52">
        <v>0.36362999677658081</v>
      </c>
    </row>
    <row r="3216" spans="1:19">
      <c r="A3216" t="s">
        <v>28</v>
      </c>
      <c r="B3216" t="s">
        <v>412</v>
      </c>
      <c r="C3216" t="s">
        <v>440</v>
      </c>
      <c r="D3216" t="s">
        <v>330</v>
      </c>
      <c r="E3216" t="s">
        <v>143</v>
      </c>
      <c r="F3216" t="s">
        <v>144</v>
      </c>
      <c r="G3216">
        <v>12</v>
      </c>
      <c r="H3216" t="s">
        <v>338</v>
      </c>
      <c r="I3216" t="s">
        <v>360</v>
      </c>
      <c r="J3216" t="s">
        <v>354</v>
      </c>
      <c r="K3216">
        <v>14</v>
      </c>
      <c r="L3216" s="52">
        <v>0.33333000540733337</v>
      </c>
      <c r="M3216" s="52">
        <v>0.66667002439498901</v>
      </c>
      <c r="N3216">
        <v>115</v>
      </c>
      <c r="O3216" s="52">
        <v>0.43070998787879938</v>
      </c>
      <c r="P3216" s="52">
        <v>0.65341001749038696</v>
      </c>
      <c r="Q3216">
        <v>5882</v>
      </c>
      <c r="R3216" s="52">
        <v>0.55172997713088989</v>
      </c>
      <c r="S3216" s="52">
        <v>0.63637000322341919</v>
      </c>
    </row>
    <row r="3217" spans="1:19">
      <c r="A3217" t="s">
        <v>28</v>
      </c>
      <c r="B3217" t="s">
        <v>412</v>
      </c>
      <c r="C3217" t="s">
        <v>440</v>
      </c>
      <c r="D3217" t="s">
        <v>330</v>
      </c>
      <c r="E3217" t="s">
        <v>143</v>
      </c>
      <c r="F3217" t="s">
        <v>144</v>
      </c>
      <c r="G3217">
        <v>12</v>
      </c>
      <c r="H3217" t="s">
        <v>338</v>
      </c>
      <c r="I3217" t="s">
        <v>736</v>
      </c>
      <c r="J3217" t="s">
        <v>363</v>
      </c>
      <c r="K3217">
        <v>36</v>
      </c>
      <c r="L3217" s="52">
        <v>0.85714000463485718</v>
      </c>
      <c r="N3217">
        <v>174</v>
      </c>
      <c r="O3217" s="52">
        <v>0.65169000625610352</v>
      </c>
      <c r="Q3217">
        <v>4131</v>
      </c>
      <c r="R3217" s="52">
        <v>0.38749000430107122</v>
      </c>
    </row>
    <row r="3218" spans="1:19">
      <c r="A3218" t="s">
        <v>28</v>
      </c>
      <c r="B3218" t="s">
        <v>412</v>
      </c>
      <c r="C3218" t="s">
        <v>440</v>
      </c>
      <c r="D3218" t="s">
        <v>330</v>
      </c>
      <c r="E3218" t="s">
        <v>143</v>
      </c>
      <c r="F3218" t="s">
        <v>144</v>
      </c>
      <c r="G3218">
        <v>12</v>
      </c>
      <c r="H3218" t="s">
        <v>338</v>
      </c>
      <c r="I3218" t="s">
        <v>736</v>
      </c>
      <c r="J3218" t="s">
        <v>364</v>
      </c>
      <c r="K3218">
        <v>2</v>
      </c>
      <c r="L3218" s="52">
        <v>4.7619998455047607E-2</v>
      </c>
      <c r="M3218" s="52">
        <v>0.33333000540733337</v>
      </c>
      <c r="N3218">
        <v>65</v>
      </c>
      <c r="O3218" s="52">
        <v>0.24345000088214869</v>
      </c>
      <c r="P3218" s="52">
        <v>0.69892001152038574</v>
      </c>
      <c r="Q3218">
        <v>4189</v>
      </c>
      <c r="R3218" s="52">
        <v>0.39293000102043152</v>
      </c>
      <c r="S3218" s="52">
        <v>0.64149999618530273</v>
      </c>
    </row>
    <row r="3219" spans="1:19">
      <c r="A3219" t="s">
        <v>28</v>
      </c>
      <c r="B3219" t="s">
        <v>412</v>
      </c>
      <c r="C3219" t="s">
        <v>440</v>
      </c>
      <c r="D3219" t="s">
        <v>330</v>
      </c>
      <c r="E3219" t="s">
        <v>143</v>
      </c>
      <c r="F3219" t="s">
        <v>144</v>
      </c>
      <c r="G3219">
        <v>12</v>
      </c>
      <c r="H3219" t="s">
        <v>338</v>
      </c>
      <c r="I3219" t="s">
        <v>736</v>
      </c>
      <c r="J3219" t="s">
        <v>365</v>
      </c>
      <c r="K3219">
        <v>2</v>
      </c>
      <c r="L3219" s="52">
        <v>4.7619998455047607E-2</v>
      </c>
      <c r="M3219" s="52">
        <v>0.33333000540733337</v>
      </c>
      <c r="N3219">
        <v>17</v>
      </c>
      <c r="O3219" s="52">
        <v>6.3670001924037933E-2</v>
      </c>
      <c r="P3219" s="52">
        <v>0.1827999949455261</v>
      </c>
      <c r="Q3219">
        <v>1316</v>
      </c>
      <c r="R3219" s="52">
        <v>0.1234399974346161</v>
      </c>
      <c r="S3219" s="52">
        <v>0.20152999460697171</v>
      </c>
    </row>
    <row r="3220" spans="1:19">
      <c r="A3220" t="s">
        <v>28</v>
      </c>
      <c r="B3220" t="s">
        <v>412</v>
      </c>
      <c r="C3220" t="s">
        <v>440</v>
      </c>
      <c r="D3220" t="s">
        <v>330</v>
      </c>
      <c r="E3220" t="s">
        <v>143</v>
      </c>
      <c r="F3220" t="s">
        <v>144</v>
      </c>
      <c r="G3220">
        <v>12</v>
      </c>
      <c r="H3220" t="s">
        <v>338</v>
      </c>
      <c r="I3220" t="s">
        <v>736</v>
      </c>
      <c r="J3220" t="s">
        <v>366</v>
      </c>
      <c r="K3220">
        <v>2</v>
      </c>
      <c r="L3220" s="52">
        <v>4.7619998455047607E-2</v>
      </c>
      <c r="M3220" s="52">
        <v>0.33333000540733337</v>
      </c>
      <c r="N3220">
        <v>7</v>
      </c>
      <c r="O3220" s="52">
        <v>2.6219999417662621E-2</v>
      </c>
      <c r="P3220" s="52">
        <v>7.5269997119903564E-2</v>
      </c>
      <c r="Q3220">
        <v>566</v>
      </c>
      <c r="R3220" s="52">
        <v>5.3089998662471771E-2</v>
      </c>
      <c r="S3220" s="52">
        <v>8.6680002510547638E-2</v>
      </c>
    </row>
    <row r="3221" spans="1:19">
      <c r="A3221" t="s">
        <v>28</v>
      </c>
      <c r="B3221" t="s">
        <v>412</v>
      </c>
      <c r="C3221" t="s">
        <v>440</v>
      </c>
      <c r="D3221" t="s">
        <v>330</v>
      </c>
      <c r="E3221" t="s">
        <v>143</v>
      </c>
      <c r="F3221" t="s">
        <v>144</v>
      </c>
      <c r="G3221">
        <v>12</v>
      </c>
      <c r="H3221" t="s">
        <v>338</v>
      </c>
      <c r="I3221" t="s">
        <v>736</v>
      </c>
      <c r="J3221" t="s">
        <v>367</v>
      </c>
      <c r="K3221">
        <v>0</v>
      </c>
      <c r="L3221" s="52">
        <v>0</v>
      </c>
      <c r="M3221" s="52">
        <v>0</v>
      </c>
      <c r="N3221">
        <v>2</v>
      </c>
      <c r="O3221" s="52">
        <v>7.4900002218782902E-3</v>
      </c>
      <c r="P3221" s="52">
        <v>2.150999940931797E-2</v>
      </c>
      <c r="Q3221">
        <v>367</v>
      </c>
      <c r="R3221" s="52">
        <v>3.4419998526573181E-2</v>
      </c>
      <c r="S3221" s="52">
        <v>5.6200001388788223E-2</v>
      </c>
    </row>
    <row r="3222" spans="1:19">
      <c r="A3222" t="s">
        <v>28</v>
      </c>
      <c r="B3222" t="s">
        <v>412</v>
      </c>
      <c r="C3222" t="s">
        <v>440</v>
      </c>
      <c r="D3222" t="s">
        <v>330</v>
      </c>
      <c r="E3222" t="s">
        <v>143</v>
      </c>
      <c r="F3222" t="s">
        <v>144</v>
      </c>
      <c r="G3222">
        <v>12</v>
      </c>
      <c r="H3222" t="s">
        <v>338</v>
      </c>
      <c r="I3222" t="s">
        <v>736</v>
      </c>
      <c r="J3222" t="s">
        <v>368</v>
      </c>
      <c r="K3222">
        <v>0</v>
      </c>
      <c r="L3222" s="52">
        <v>0</v>
      </c>
      <c r="M3222" s="52">
        <v>0</v>
      </c>
      <c r="N3222">
        <v>2</v>
      </c>
      <c r="O3222" s="52">
        <v>7.4900002218782902E-3</v>
      </c>
      <c r="P3222" s="52">
        <v>2.150999940931797E-2</v>
      </c>
      <c r="Q3222">
        <v>92</v>
      </c>
      <c r="R3222" s="52">
        <v>8.6300000548362732E-3</v>
      </c>
      <c r="S3222" s="52">
        <v>1.4089999720454219E-2</v>
      </c>
    </row>
    <row r="3223" spans="1:19">
      <c r="A3223" t="s">
        <v>28</v>
      </c>
      <c r="B3223" t="s">
        <v>412</v>
      </c>
      <c r="C3223" t="s">
        <v>440</v>
      </c>
      <c r="D3223" t="s">
        <v>330</v>
      </c>
      <c r="E3223" t="s">
        <v>143</v>
      </c>
      <c r="F3223" t="s">
        <v>144</v>
      </c>
      <c r="G3223">
        <v>12</v>
      </c>
      <c r="H3223" t="s">
        <v>338</v>
      </c>
      <c r="I3223" t="s">
        <v>307</v>
      </c>
      <c r="J3223" t="s">
        <v>329</v>
      </c>
      <c r="K3223">
        <v>42</v>
      </c>
      <c r="L3223" s="52">
        <v>1</v>
      </c>
      <c r="N3223">
        <v>265</v>
      </c>
      <c r="O3223" s="52">
        <v>0.99251002073287964</v>
      </c>
      <c r="Q3223">
        <v>10555</v>
      </c>
      <c r="R3223" s="52">
        <v>0.99005997180938721</v>
      </c>
    </row>
    <row r="3224" spans="1:19">
      <c r="A3224" t="s">
        <v>28</v>
      </c>
      <c r="B3224" t="s">
        <v>412</v>
      </c>
      <c r="C3224" t="s">
        <v>440</v>
      </c>
      <c r="D3224" t="s">
        <v>330</v>
      </c>
      <c r="E3224" t="s">
        <v>143</v>
      </c>
      <c r="F3224" t="s">
        <v>144</v>
      </c>
      <c r="G3224">
        <v>12</v>
      </c>
      <c r="H3224" t="s">
        <v>338</v>
      </c>
      <c r="I3224" t="s">
        <v>307</v>
      </c>
      <c r="J3224" t="s">
        <v>309</v>
      </c>
      <c r="K3224">
        <v>0</v>
      </c>
      <c r="L3224" s="52">
        <v>0</v>
      </c>
      <c r="N3224">
        <v>2</v>
      </c>
      <c r="O3224" s="52">
        <v>7.4900002218782902E-3</v>
      </c>
      <c r="Q3224">
        <v>106</v>
      </c>
      <c r="R3224" s="52">
        <v>9.9400002509355545E-3</v>
      </c>
    </row>
    <row r="3225" spans="1:19">
      <c r="A3225" t="s">
        <v>28</v>
      </c>
      <c r="B3225" t="s">
        <v>412</v>
      </c>
      <c r="C3225" t="s">
        <v>440</v>
      </c>
      <c r="D3225" t="s">
        <v>330</v>
      </c>
      <c r="E3225" t="s">
        <v>143</v>
      </c>
      <c r="F3225" t="s">
        <v>144</v>
      </c>
      <c r="G3225">
        <v>12</v>
      </c>
      <c r="H3225" t="s">
        <v>338</v>
      </c>
      <c r="I3225" t="s">
        <v>737</v>
      </c>
      <c r="J3225" t="s">
        <v>310</v>
      </c>
      <c r="K3225">
        <v>26</v>
      </c>
      <c r="L3225" s="52">
        <v>0.61905002593994141</v>
      </c>
      <c r="N3225">
        <v>53</v>
      </c>
      <c r="O3225" s="52">
        <v>0.19850000739097601</v>
      </c>
      <c r="Q3225">
        <v>1888</v>
      </c>
      <c r="R3225" s="52">
        <v>0.17709000408649439</v>
      </c>
    </row>
    <row r="3226" spans="1:19">
      <c r="A3226" t="s">
        <v>28</v>
      </c>
      <c r="B3226" t="s">
        <v>412</v>
      </c>
      <c r="C3226" t="s">
        <v>440</v>
      </c>
      <c r="D3226" t="s">
        <v>330</v>
      </c>
      <c r="E3226" t="s">
        <v>143</v>
      </c>
      <c r="F3226" s="1" t="s">
        <v>144</v>
      </c>
      <c r="G3226" s="1">
        <v>12</v>
      </c>
      <c r="H3226" s="1" t="s">
        <v>338</v>
      </c>
      <c r="I3226" t="s">
        <v>737</v>
      </c>
      <c r="J3226" t="s">
        <v>16</v>
      </c>
      <c r="K3226">
        <v>12</v>
      </c>
      <c r="L3226" s="52">
        <v>0.28571000695228582</v>
      </c>
      <c r="N3226">
        <v>82</v>
      </c>
      <c r="O3226" s="52">
        <v>0.30711999535560608</v>
      </c>
      <c r="Q3226">
        <v>2164</v>
      </c>
      <c r="R3226" s="52">
        <v>0.2029799968004227</v>
      </c>
    </row>
    <row r="3227" spans="1:19">
      <c r="A3227" t="s">
        <v>28</v>
      </c>
      <c r="B3227" t="s">
        <v>412</v>
      </c>
      <c r="C3227" t="s">
        <v>440</v>
      </c>
      <c r="D3227" t="s">
        <v>330</v>
      </c>
      <c r="E3227" t="s">
        <v>143</v>
      </c>
      <c r="F3227" t="s">
        <v>144</v>
      </c>
      <c r="G3227">
        <v>12</v>
      </c>
      <c r="H3227" t="s">
        <v>338</v>
      </c>
      <c r="I3227" t="s">
        <v>737</v>
      </c>
      <c r="J3227" t="s">
        <v>17</v>
      </c>
      <c r="K3227">
        <v>2</v>
      </c>
      <c r="L3227" s="52">
        <v>4.7619998455047607E-2</v>
      </c>
      <c r="N3227">
        <v>60</v>
      </c>
      <c r="O3227" s="52">
        <v>0.2247200012207031</v>
      </c>
      <c r="Q3227">
        <v>2220</v>
      </c>
      <c r="R3227" s="52">
        <v>0.20824000239372251</v>
      </c>
    </row>
    <row r="3228" spans="1:19">
      <c r="A3228" t="s">
        <v>28</v>
      </c>
      <c r="B3228" t="s">
        <v>412</v>
      </c>
      <c r="C3228" t="s">
        <v>440</v>
      </c>
      <c r="D3228" t="s">
        <v>330</v>
      </c>
      <c r="E3228" t="s">
        <v>143</v>
      </c>
      <c r="F3228" t="s">
        <v>144</v>
      </c>
      <c r="G3228">
        <v>12</v>
      </c>
      <c r="H3228" t="s">
        <v>338</v>
      </c>
      <c r="I3228" t="s">
        <v>737</v>
      </c>
      <c r="J3228" t="s">
        <v>18</v>
      </c>
      <c r="K3228">
        <v>2</v>
      </c>
      <c r="L3228" s="52">
        <v>4.7619998455047607E-2</v>
      </c>
      <c r="N3228">
        <v>42</v>
      </c>
      <c r="O3228" s="52">
        <v>0.15729999542236331</v>
      </c>
      <c r="Q3228">
        <v>2174</v>
      </c>
      <c r="R3228" s="52">
        <v>0.20392000675201419</v>
      </c>
    </row>
    <row r="3229" spans="1:19">
      <c r="A3229" t="s">
        <v>28</v>
      </c>
      <c r="B3229" t="s">
        <v>412</v>
      </c>
      <c r="C3229" t="s">
        <v>440</v>
      </c>
      <c r="D3229" t="s">
        <v>330</v>
      </c>
      <c r="E3229" t="s">
        <v>143</v>
      </c>
      <c r="F3229" t="s">
        <v>144</v>
      </c>
      <c r="G3229">
        <v>12</v>
      </c>
      <c r="H3229" t="s">
        <v>338</v>
      </c>
      <c r="I3229" t="s">
        <v>737</v>
      </c>
      <c r="J3229" t="s">
        <v>311</v>
      </c>
      <c r="K3229">
        <v>0</v>
      </c>
      <c r="L3229" s="52">
        <v>0</v>
      </c>
      <c r="N3229">
        <v>30</v>
      </c>
      <c r="O3229" s="52">
        <v>0.1123600006103516</v>
      </c>
      <c r="Q3229">
        <v>2215</v>
      </c>
      <c r="R3229" s="52">
        <v>0.20777000486850741</v>
      </c>
    </row>
    <row r="3230" spans="1:19">
      <c r="A3230" t="s">
        <v>28</v>
      </c>
      <c r="B3230" t="s">
        <v>412</v>
      </c>
      <c r="C3230" t="s">
        <v>440</v>
      </c>
      <c r="D3230" t="s">
        <v>330</v>
      </c>
      <c r="E3230" t="s">
        <v>143</v>
      </c>
      <c r="F3230" t="s">
        <v>144</v>
      </c>
      <c r="G3230">
        <v>12</v>
      </c>
      <c r="H3230" t="s">
        <v>338</v>
      </c>
      <c r="I3230" t="s">
        <v>312</v>
      </c>
      <c r="J3230" t="s">
        <v>313</v>
      </c>
      <c r="K3230">
        <v>29</v>
      </c>
      <c r="L3230" s="52">
        <v>0.69047999382019043</v>
      </c>
      <c r="M3230" s="52">
        <v>0.69047999382019043</v>
      </c>
      <c r="N3230">
        <v>171</v>
      </c>
      <c r="O3230" s="52">
        <v>0.64045000076293945</v>
      </c>
      <c r="P3230" s="52">
        <v>0.6551700234413147</v>
      </c>
      <c r="Q3230">
        <v>6420</v>
      </c>
      <c r="R3230" s="52">
        <v>0.60219001770019531</v>
      </c>
      <c r="S3230" s="52">
        <v>0.61465001106262207</v>
      </c>
    </row>
    <row r="3231" spans="1:19">
      <c r="A3231" t="s">
        <v>28</v>
      </c>
      <c r="B3231" t="s">
        <v>412</v>
      </c>
      <c r="C3231" t="s">
        <v>440</v>
      </c>
      <c r="D3231" t="s">
        <v>330</v>
      </c>
      <c r="E3231" t="s">
        <v>143</v>
      </c>
      <c r="F3231" t="s">
        <v>144</v>
      </c>
      <c r="G3231">
        <v>12</v>
      </c>
      <c r="H3231" t="s">
        <v>338</v>
      </c>
      <c r="I3231" t="s">
        <v>312</v>
      </c>
      <c r="J3231" t="s">
        <v>314</v>
      </c>
      <c r="K3231">
        <v>5</v>
      </c>
      <c r="L3231" s="52">
        <v>0.1190500035881996</v>
      </c>
      <c r="M3231" s="52">
        <v>0.1190500035881996</v>
      </c>
      <c r="N3231">
        <v>30</v>
      </c>
      <c r="O3231" s="52">
        <v>0.1123600006103516</v>
      </c>
      <c r="P3231" s="52">
        <v>0.1149400025606155</v>
      </c>
      <c r="Q3231">
        <v>1473</v>
      </c>
      <c r="R3231" s="52">
        <v>0.13817000389099121</v>
      </c>
      <c r="S3231" s="52">
        <v>0.14101999998092651</v>
      </c>
    </row>
    <row r="3232" spans="1:19">
      <c r="A3232" t="s">
        <v>28</v>
      </c>
      <c r="B3232" t="s">
        <v>412</v>
      </c>
      <c r="C3232" t="s">
        <v>440</v>
      </c>
      <c r="D3232" t="s">
        <v>330</v>
      </c>
      <c r="E3232" t="s">
        <v>143</v>
      </c>
      <c r="F3232" t="s">
        <v>144</v>
      </c>
      <c r="G3232">
        <v>12</v>
      </c>
      <c r="H3232" t="s">
        <v>338</v>
      </c>
      <c r="I3232" t="s">
        <v>312</v>
      </c>
      <c r="J3232" t="s">
        <v>315</v>
      </c>
      <c r="K3232">
        <v>2</v>
      </c>
      <c r="L3232" s="52">
        <v>4.7619998455047607E-2</v>
      </c>
      <c r="M3232" s="52">
        <v>4.7619998455047607E-2</v>
      </c>
      <c r="N3232">
        <v>26</v>
      </c>
      <c r="O3232" s="52">
        <v>9.7379997372627258E-2</v>
      </c>
      <c r="P3232" s="52">
        <v>9.9619999527931213E-2</v>
      </c>
      <c r="Q3232">
        <v>1374</v>
      </c>
      <c r="R3232" s="52">
        <v>0.12887999415397641</v>
      </c>
      <c r="S3232" s="52">
        <v>0.13154999911785131</v>
      </c>
    </row>
    <row r="3233" spans="1:19">
      <c r="A3233" t="s">
        <v>28</v>
      </c>
      <c r="B3233" t="s">
        <v>412</v>
      </c>
      <c r="C3233" t="s">
        <v>440</v>
      </c>
      <c r="D3233" t="s">
        <v>330</v>
      </c>
      <c r="E3233" t="s">
        <v>143</v>
      </c>
      <c r="F3233" t="s">
        <v>144</v>
      </c>
      <c r="G3233">
        <v>12</v>
      </c>
      <c r="H3233" t="s">
        <v>338</v>
      </c>
      <c r="I3233" t="s">
        <v>312</v>
      </c>
      <c r="J3233" t="s">
        <v>373</v>
      </c>
      <c r="K3233">
        <v>0</v>
      </c>
      <c r="L3233" s="52">
        <v>0</v>
      </c>
      <c r="N3233">
        <v>6</v>
      </c>
      <c r="O3233" s="52">
        <v>2.2469999268651009E-2</v>
      </c>
      <c r="Q3233">
        <v>216</v>
      </c>
      <c r="R3233" s="52">
        <v>2.0260000601410869E-2</v>
      </c>
    </row>
    <row r="3234" spans="1:19">
      <c r="A3234" t="s">
        <v>28</v>
      </c>
      <c r="B3234" t="s">
        <v>412</v>
      </c>
      <c r="C3234" t="s">
        <v>440</v>
      </c>
      <c r="D3234" t="s">
        <v>330</v>
      </c>
      <c r="E3234" t="s">
        <v>143</v>
      </c>
      <c r="F3234" t="s">
        <v>144</v>
      </c>
      <c r="G3234">
        <v>12</v>
      </c>
      <c r="H3234" t="s">
        <v>338</v>
      </c>
      <c r="I3234" t="s">
        <v>312</v>
      </c>
      <c r="J3234" t="s">
        <v>316</v>
      </c>
      <c r="K3234">
        <v>6</v>
      </c>
      <c r="L3234" s="52">
        <v>0.14285999536514279</v>
      </c>
      <c r="M3234" s="52">
        <v>0.14285999536514279</v>
      </c>
      <c r="N3234">
        <v>34</v>
      </c>
      <c r="O3234" s="52">
        <v>0.12734000384807589</v>
      </c>
      <c r="P3234" s="52">
        <v>0.13027000427246091</v>
      </c>
      <c r="Q3234">
        <v>1178</v>
      </c>
      <c r="R3234" s="52">
        <v>0.1105000004172325</v>
      </c>
      <c r="S3234" s="52">
        <v>0.1127799972891808</v>
      </c>
    </row>
    <row r="3235" spans="1:19">
      <c r="A3235" t="s">
        <v>28</v>
      </c>
      <c r="B3235" t="s">
        <v>412</v>
      </c>
      <c r="C3235" t="s">
        <v>440</v>
      </c>
      <c r="D3235" t="s">
        <v>330</v>
      </c>
      <c r="E3235" t="s">
        <v>145</v>
      </c>
      <c r="F3235" t="s">
        <v>146</v>
      </c>
      <c r="G3235">
        <v>1</v>
      </c>
      <c r="H3235" t="s">
        <v>347</v>
      </c>
      <c r="I3235" t="s">
        <v>326</v>
      </c>
      <c r="J3235" t="s">
        <v>289</v>
      </c>
      <c r="K3235">
        <v>2</v>
      </c>
      <c r="L3235" s="52">
        <v>1.398999989032745E-2</v>
      </c>
      <c r="N3235">
        <v>6</v>
      </c>
      <c r="O3235" s="52">
        <v>1.0019999928772449E-2</v>
      </c>
      <c r="Q3235">
        <v>78</v>
      </c>
      <c r="R3235" s="52">
        <v>7.3199998587369919E-3</v>
      </c>
    </row>
    <row r="3236" spans="1:19">
      <c r="A3236" t="s">
        <v>28</v>
      </c>
      <c r="B3236" t="s">
        <v>412</v>
      </c>
      <c r="C3236" t="s">
        <v>440</v>
      </c>
      <c r="D3236" t="s">
        <v>330</v>
      </c>
      <c r="E3236" t="s">
        <v>145</v>
      </c>
      <c r="F3236" t="s">
        <v>146</v>
      </c>
      <c r="G3236">
        <v>1</v>
      </c>
      <c r="H3236" t="s">
        <v>347</v>
      </c>
      <c r="I3236" t="s">
        <v>326</v>
      </c>
      <c r="J3236" t="s">
        <v>290</v>
      </c>
      <c r="K3236">
        <v>10</v>
      </c>
      <c r="L3236" s="52">
        <v>6.9930002093315125E-2</v>
      </c>
      <c r="N3236">
        <v>29</v>
      </c>
      <c r="O3236" s="52">
        <v>4.8409998416900628E-2</v>
      </c>
      <c r="Q3236">
        <v>542</v>
      </c>
      <c r="R3236" s="52">
        <v>5.0840001553297043E-2</v>
      </c>
    </row>
    <row r="3237" spans="1:19">
      <c r="A3237" t="s">
        <v>28</v>
      </c>
      <c r="B3237" t="s">
        <v>412</v>
      </c>
      <c r="C3237" t="s">
        <v>440</v>
      </c>
      <c r="D3237" t="s">
        <v>330</v>
      </c>
      <c r="E3237" t="s">
        <v>145</v>
      </c>
      <c r="F3237" t="s">
        <v>146</v>
      </c>
      <c r="G3237">
        <v>1</v>
      </c>
      <c r="H3237" t="s">
        <v>347</v>
      </c>
      <c r="I3237" t="s">
        <v>326</v>
      </c>
      <c r="J3237" t="s">
        <v>291</v>
      </c>
      <c r="K3237">
        <v>20</v>
      </c>
      <c r="L3237" s="52">
        <v>0.13986000418663019</v>
      </c>
      <c r="N3237">
        <v>64</v>
      </c>
      <c r="O3237" s="52">
        <v>0.1068399995565414</v>
      </c>
      <c r="Q3237">
        <v>1332</v>
      </c>
      <c r="R3237" s="52">
        <v>0.124940000474453</v>
      </c>
    </row>
    <row r="3238" spans="1:19">
      <c r="A3238" t="s">
        <v>28</v>
      </c>
      <c r="B3238" t="s">
        <v>412</v>
      </c>
      <c r="C3238" t="s">
        <v>440</v>
      </c>
      <c r="D3238" t="s">
        <v>330</v>
      </c>
      <c r="E3238" t="s">
        <v>145</v>
      </c>
      <c r="F3238" t="s">
        <v>146</v>
      </c>
      <c r="G3238">
        <v>1</v>
      </c>
      <c r="H3238" t="s">
        <v>347</v>
      </c>
      <c r="I3238" t="s">
        <v>326</v>
      </c>
      <c r="J3238" t="s">
        <v>292</v>
      </c>
      <c r="K3238">
        <v>34</v>
      </c>
      <c r="L3238" s="52">
        <v>0.23776000738143921</v>
      </c>
      <c r="N3238">
        <v>114</v>
      </c>
      <c r="O3238" s="52">
        <v>0.19032000005245209</v>
      </c>
      <c r="Q3238">
        <v>2022</v>
      </c>
      <c r="R3238" s="52">
        <v>0.18965999782085419</v>
      </c>
    </row>
    <row r="3239" spans="1:19">
      <c r="A3239" t="s">
        <v>28</v>
      </c>
      <c r="B3239" t="s">
        <v>412</v>
      </c>
      <c r="C3239" t="s">
        <v>440</v>
      </c>
      <c r="D3239" t="s">
        <v>330</v>
      </c>
      <c r="E3239" t="s">
        <v>145</v>
      </c>
      <c r="F3239" t="s">
        <v>146</v>
      </c>
      <c r="G3239">
        <v>1</v>
      </c>
      <c r="H3239" t="s">
        <v>347</v>
      </c>
      <c r="I3239" t="s">
        <v>326</v>
      </c>
      <c r="J3239" t="s">
        <v>293</v>
      </c>
      <c r="K3239">
        <v>30</v>
      </c>
      <c r="L3239" s="52">
        <v>0.2097900062799454</v>
      </c>
      <c r="N3239">
        <v>104</v>
      </c>
      <c r="O3239" s="52">
        <v>0.1736200004816055</v>
      </c>
      <c r="Q3239">
        <v>1958</v>
      </c>
      <c r="R3239" s="52">
        <v>0.18366000056266779</v>
      </c>
    </row>
    <row r="3240" spans="1:19">
      <c r="A3240" t="s">
        <v>28</v>
      </c>
      <c r="B3240" t="s">
        <v>412</v>
      </c>
      <c r="C3240" t="s">
        <v>440</v>
      </c>
      <c r="D3240" t="s">
        <v>330</v>
      </c>
      <c r="E3240" t="s">
        <v>145</v>
      </c>
      <c r="F3240" t="s">
        <v>146</v>
      </c>
      <c r="G3240">
        <v>1</v>
      </c>
      <c r="H3240" t="s">
        <v>347</v>
      </c>
      <c r="I3240" t="s">
        <v>326</v>
      </c>
      <c r="J3240" t="s">
        <v>294</v>
      </c>
      <c r="K3240">
        <v>22</v>
      </c>
      <c r="L3240" s="52">
        <v>0.1538500040769577</v>
      </c>
      <c r="N3240">
        <v>153</v>
      </c>
      <c r="O3240" s="52">
        <v>0.25543001294136047</v>
      </c>
      <c r="Q3240">
        <v>2528</v>
      </c>
      <c r="R3240" s="52">
        <v>0.2371300011873245</v>
      </c>
    </row>
    <row r="3241" spans="1:19">
      <c r="A3241" t="s">
        <v>28</v>
      </c>
      <c r="B3241" t="s">
        <v>412</v>
      </c>
      <c r="C3241" t="s">
        <v>440</v>
      </c>
      <c r="D3241" t="s">
        <v>330</v>
      </c>
      <c r="E3241" t="s">
        <v>145</v>
      </c>
      <c r="F3241" t="s">
        <v>146</v>
      </c>
      <c r="G3241">
        <v>1</v>
      </c>
      <c r="H3241" t="s">
        <v>347</v>
      </c>
      <c r="I3241" t="s">
        <v>326</v>
      </c>
      <c r="J3241" t="s">
        <v>295</v>
      </c>
      <c r="K3241">
        <v>25</v>
      </c>
      <c r="L3241" s="52">
        <v>0.17483000457286829</v>
      </c>
      <c r="N3241">
        <v>129</v>
      </c>
      <c r="O3241" s="52">
        <v>0.21536000072956091</v>
      </c>
      <c r="Q3241">
        <v>2201</v>
      </c>
      <c r="R3241" s="52">
        <v>0.20645000040531161</v>
      </c>
    </row>
    <row r="3242" spans="1:19">
      <c r="A3242" t="s">
        <v>28</v>
      </c>
      <c r="B3242" t="s">
        <v>412</v>
      </c>
      <c r="C3242" t="s">
        <v>440</v>
      </c>
      <c r="D3242" t="s">
        <v>330</v>
      </c>
      <c r="E3242" t="s">
        <v>145</v>
      </c>
      <c r="F3242" t="s">
        <v>146</v>
      </c>
      <c r="G3242">
        <v>1</v>
      </c>
      <c r="H3242" t="s">
        <v>347</v>
      </c>
      <c r="I3242" t="s">
        <v>359</v>
      </c>
      <c r="J3242" t="s">
        <v>14</v>
      </c>
      <c r="K3242">
        <v>102</v>
      </c>
      <c r="L3242" s="52">
        <v>0.71328997611999512</v>
      </c>
      <c r="M3242" s="52">
        <v>0.72856998443603516</v>
      </c>
      <c r="N3242">
        <v>423</v>
      </c>
      <c r="O3242" s="52">
        <v>0.70617997646331787</v>
      </c>
      <c r="P3242" s="52">
        <v>0.71816998720169067</v>
      </c>
      <c r="Q3242">
        <v>7648</v>
      </c>
      <c r="R3242" s="52">
        <v>0.71737998723983765</v>
      </c>
      <c r="S3242" s="52">
        <v>0.73221999406814575</v>
      </c>
    </row>
    <row r="3243" spans="1:19">
      <c r="A3243" t="s">
        <v>28</v>
      </c>
      <c r="B3243" t="s">
        <v>412</v>
      </c>
      <c r="C3243" t="s">
        <v>440</v>
      </c>
      <c r="D3243" t="s">
        <v>330</v>
      </c>
      <c r="E3243" t="s">
        <v>145</v>
      </c>
      <c r="F3243" t="s">
        <v>146</v>
      </c>
      <c r="G3243">
        <v>1</v>
      </c>
      <c r="H3243" t="s">
        <v>347</v>
      </c>
      <c r="I3243" t="s">
        <v>359</v>
      </c>
      <c r="J3243" t="s">
        <v>15</v>
      </c>
      <c r="K3243">
        <v>20</v>
      </c>
      <c r="L3243" s="52">
        <v>0.13986000418663019</v>
      </c>
      <c r="M3243" s="52">
        <v>0.14285999536514279</v>
      </c>
      <c r="N3243">
        <v>91</v>
      </c>
      <c r="O3243" s="52">
        <v>0.15192000567913061</v>
      </c>
      <c r="P3243" s="52">
        <v>0.15449999272823331</v>
      </c>
      <c r="Q3243">
        <v>1582</v>
      </c>
      <c r="R3243" s="52">
        <v>0.14838999509811401</v>
      </c>
      <c r="S3243" s="52">
        <v>0.1514600068330765</v>
      </c>
    </row>
    <row r="3244" spans="1:19">
      <c r="A3244" t="s">
        <v>28</v>
      </c>
      <c r="B3244" t="s">
        <v>412</v>
      </c>
      <c r="C3244" t="s">
        <v>440</v>
      </c>
      <c r="D3244" t="s">
        <v>330</v>
      </c>
      <c r="E3244" t="s">
        <v>145</v>
      </c>
      <c r="F3244" t="s">
        <v>146</v>
      </c>
      <c r="G3244">
        <v>1</v>
      </c>
      <c r="H3244" t="s">
        <v>347</v>
      </c>
      <c r="I3244" t="s">
        <v>359</v>
      </c>
      <c r="J3244" t="s">
        <v>317</v>
      </c>
      <c r="K3244">
        <v>18</v>
      </c>
      <c r="L3244" s="52">
        <v>0.1258700042963028</v>
      </c>
      <c r="M3244" s="52">
        <v>0.1285700052976608</v>
      </c>
      <c r="N3244">
        <v>75</v>
      </c>
      <c r="O3244" s="52">
        <v>0.1252100020647049</v>
      </c>
      <c r="P3244" s="52">
        <v>0.12733000516891479</v>
      </c>
      <c r="Q3244">
        <v>1215</v>
      </c>
      <c r="R3244" s="52">
        <v>0.1139699965715408</v>
      </c>
      <c r="S3244" s="52">
        <v>0.1163199990987778</v>
      </c>
    </row>
    <row r="3245" spans="1:19">
      <c r="A3245" t="s">
        <v>28</v>
      </c>
      <c r="B3245" t="s">
        <v>412</v>
      </c>
      <c r="C3245" t="s">
        <v>440</v>
      </c>
      <c r="D3245" t="s">
        <v>330</v>
      </c>
      <c r="E3245" t="s">
        <v>145</v>
      </c>
      <c r="F3245" t="s">
        <v>146</v>
      </c>
      <c r="G3245">
        <v>1</v>
      </c>
      <c r="H3245" t="s">
        <v>347</v>
      </c>
      <c r="I3245" t="s">
        <v>359</v>
      </c>
      <c r="J3245" t="s">
        <v>270</v>
      </c>
      <c r="K3245">
        <v>3</v>
      </c>
      <c r="L3245" s="52">
        <v>2.0980000495910641E-2</v>
      </c>
      <c r="N3245">
        <v>10</v>
      </c>
      <c r="O3245" s="52">
        <v>1.6690000891685489E-2</v>
      </c>
      <c r="Q3245">
        <v>216</v>
      </c>
      <c r="R3245" s="52">
        <v>2.0260000601410869E-2</v>
      </c>
    </row>
    <row r="3246" spans="1:19">
      <c r="A3246" t="s">
        <v>28</v>
      </c>
      <c r="B3246" t="s">
        <v>412</v>
      </c>
      <c r="C3246" t="s">
        <v>440</v>
      </c>
      <c r="D3246" t="s">
        <v>330</v>
      </c>
      <c r="E3246" t="s">
        <v>145</v>
      </c>
      <c r="F3246" t="s">
        <v>146</v>
      </c>
      <c r="G3246">
        <v>1</v>
      </c>
      <c r="H3246" t="s">
        <v>347</v>
      </c>
      <c r="I3246" t="s">
        <v>325</v>
      </c>
      <c r="J3246" t="s">
        <v>302</v>
      </c>
      <c r="K3246">
        <v>56</v>
      </c>
      <c r="L3246" s="52">
        <v>0.39160999655723572</v>
      </c>
      <c r="N3246">
        <v>209</v>
      </c>
      <c r="O3246" s="52">
        <v>0.34891000390052801</v>
      </c>
      <c r="Q3246">
        <v>3494</v>
      </c>
      <c r="R3246" s="52">
        <v>0.32774001359939581</v>
      </c>
    </row>
    <row r="3247" spans="1:19">
      <c r="A3247" t="s">
        <v>28</v>
      </c>
      <c r="B3247" t="s">
        <v>412</v>
      </c>
      <c r="C3247" t="s">
        <v>440</v>
      </c>
      <c r="D3247" t="s">
        <v>330</v>
      </c>
      <c r="E3247" t="s">
        <v>145</v>
      </c>
      <c r="F3247" s="1" t="s">
        <v>146</v>
      </c>
      <c r="G3247" s="1">
        <v>1</v>
      </c>
      <c r="H3247" s="1" t="s">
        <v>347</v>
      </c>
      <c r="I3247" t="s">
        <v>325</v>
      </c>
      <c r="J3247" t="s">
        <v>303</v>
      </c>
      <c r="K3247">
        <v>43</v>
      </c>
      <c r="L3247" s="52">
        <v>0.30070000886917109</v>
      </c>
      <c r="N3247">
        <v>194</v>
      </c>
      <c r="O3247" s="52">
        <v>0.32387000322341919</v>
      </c>
      <c r="Q3247">
        <v>3387</v>
      </c>
      <c r="R3247" s="52">
        <v>0.31769999861717219</v>
      </c>
    </row>
    <row r="3248" spans="1:19">
      <c r="A3248" t="s">
        <v>28</v>
      </c>
      <c r="B3248" t="s">
        <v>412</v>
      </c>
      <c r="C3248" t="s">
        <v>440</v>
      </c>
      <c r="D3248" t="s">
        <v>330</v>
      </c>
      <c r="E3248" t="s">
        <v>145</v>
      </c>
      <c r="F3248" t="s">
        <v>146</v>
      </c>
      <c r="G3248">
        <v>1</v>
      </c>
      <c r="H3248" t="s">
        <v>347</v>
      </c>
      <c r="I3248" t="s">
        <v>325</v>
      </c>
      <c r="J3248" t="s">
        <v>304</v>
      </c>
      <c r="K3248">
        <v>44</v>
      </c>
      <c r="L3248" s="52">
        <v>0.30768999457359308</v>
      </c>
      <c r="N3248">
        <v>196</v>
      </c>
      <c r="O3248" s="52">
        <v>0.32721000909805298</v>
      </c>
      <c r="Q3248">
        <v>3780</v>
      </c>
      <c r="R3248" s="52">
        <v>0.35455998778343201</v>
      </c>
    </row>
    <row r="3249" spans="1:19">
      <c r="A3249" t="s">
        <v>28</v>
      </c>
      <c r="B3249" t="s">
        <v>412</v>
      </c>
      <c r="C3249" t="s">
        <v>440</v>
      </c>
      <c r="D3249" t="s">
        <v>330</v>
      </c>
      <c r="E3249" t="s">
        <v>145</v>
      </c>
      <c r="F3249" t="s">
        <v>146</v>
      </c>
      <c r="G3249">
        <v>1</v>
      </c>
      <c r="H3249" t="s">
        <v>347</v>
      </c>
      <c r="I3249" t="s">
        <v>349</v>
      </c>
      <c r="J3249" t="s">
        <v>350</v>
      </c>
      <c r="K3249">
        <v>12</v>
      </c>
      <c r="L3249" s="52">
        <v>8.3920001983642578E-2</v>
      </c>
      <c r="M3249" s="52">
        <v>9.2309996485710144E-2</v>
      </c>
      <c r="N3249">
        <v>63</v>
      </c>
      <c r="O3249" s="52">
        <v>0.1051800027489662</v>
      </c>
      <c r="P3249" s="52">
        <v>0.13124999403953549</v>
      </c>
      <c r="Q3249">
        <v>745</v>
      </c>
      <c r="R3249" s="52">
        <v>6.9880001246929169E-2</v>
      </c>
      <c r="S3249" s="52">
        <v>8.060000091791153E-2</v>
      </c>
    </row>
    <row r="3250" spans="1:19">
      <c r="A3250" t="s">
        <v>28</v>
      </c>
      <c r="B3250" t="s">
        <v>412</v>
      </c>
      <c r="C3250" t="s">
        <v>440</v>
      </c>
      <c r="D3250" t="s">
        <v>330</v>
      </c>
      <c r="E3250" t="s">
        <v>145</v>
      </c>
      <c r="F3250" t="s">
        <v>146</v>
      </c>
      <c r="G3250">
        <v>1</v>
      </c>
      <c r="H3250" t="s">
        <v>347</v>
      </c>
      <c r="I3250" t="s">
        <v>349</v>
      </c>
      <c r="J3250" t="s">
        <v>351</v>
      </c>
      <c r="K3250">
        <v>71</v>
      </c>
      <c r="L3250" s="52">
        <v>0.49649998545646667</v>
      </c>
      <c r="M3250" s="52">
        <v>0.54615002870559692</v>
      </c>
      <c r="N3250">
        <v>288</v>
      </c>
      <c r="O3250" s="52">
        <v>0.48080000281333918</v>
      </c>
      <c r="P3250" s="52">
        <v>0.60000002384185791</v>
      </c>
      <c r="Q3250">
        <v>5882</v>
      </c>
      <c r="R3250" s="52">
        <v>0.55172997713088989</v>
      </c>
      <c r="S3250" s="52">
        <v>0.63637000322341919</v>
      </c>
    </row>
    <row r="3251" spans="1:19">
      <c r="A3251" t="s">
        <v>28</v>
      </c>
      <c r="B3251" t="s">
        <v>412</v>
      </c>
      <c r="C3251" t="s">
        <v>440</v>
      </c>
      <c r="D3251" t="s">
        <v>330</v>
      </c>
      <c r="E3251" t="s">
        <v>145</v>
      </c>
      <c r="F3251" t="s">
        <v>146</v>
      </c>
      <c r="G3251">
        <v>1</v>
      </c>
      <c r="H3251" t="s">
        <v>347</v>
      </c>
      <c r="I3251" t="s">
        <v>349</v>
      </c>
      <c r="J3251" t="s">
        <v>352</v>
      </c>
      <c r="K3251">
        <v>2</v>
      </c>
      <c r="L3251" s="52">
        <v>1.398999989032745E-2</v>
      </c>
      <c r="M3251" s="52">
        <v>1.537999976426363E-2</v>
      </c>
      <c r="N3251">
        <v>2</v>
      </c>
      <c r="O3251" s="52">
        <v>3.3400000538676981E-3</v>
      </c>
      <c r="P3251" s="52">
        <v>4.1700000874698162E-3</v>
      </c>
      <c r="Q3251">
        <v>19</v>
      </c>
      <c r="R3251" s="52">
        <v>1.780000049620867E-3</v>
      </c>
      <c r="S3251" s="52">
        <v>2.0600000862032179E-3</v>
      </c>
    </row>
    <row r="3252" spans="1:19">
      <c r="A3252" t="s">
        <v>28</v>
      </c>
      <c r="B3252" t="s">
        <v>412</v>
      </c>
      <c r="C3252" t="s">
        <v>440</v>
      </c>
      <c r="D3252" t="s">
        <v>330</v>
      </c>
      <c r="E3252" t="s">
        <v>145</v>
      </c>
      <c r="F3252" t="s">
        <v>146</v>
      </c>
      <c r="G3252">
        <v>1</v>
      </c>
      <c r="H3252" t="s">
        <v>347</v>
      </c>
      <c r="I3252" t="s">
        <v>349</v>
      </c>
      <c r="J3252" t="s">
        <v>353</v>
      </c>
      <c r="K3252">
        <v>45</v>
      </c>
      <c r="L3252" s="52">
        <v>0.3146899938583374</v>
      </c>
      <c r="M3252" s="52">
        <v>0.34615001082420349</v>
      </c>
      <c r="N3252">
        <v>127</v>
      </c>
      <c r="O3252" s="52">
        <v>0.21201999485492709</v>
      </c>
      <c r="P3252" s="52">
        <v>0.26458001136779791</v>
      </c>
      <c r="Q3252">
        <v>2597</v>
      </c>
      <c r="R3252" s="52">
        <v>0.24359999597072601</v>
      </c>
      <c r="S3252" s="52">
        <v>0.2809700071811676</v>
      </c>
    </row>
    <row r="3253" spans="1:19">
      <c r="A3253" t="s">
        <v>28</v>
      </c>
      <c r="B3253" t="s">
        <v>412</v>
      </c>
      <c r="C3253" t="s">
        <v>440</v>
      </c>
      <c r="D3253" t="s">
        <v>330</v>
      </c>
      <c r="E3253" t="s">
        <v>145</v>
      </c>
      <c r="F3253" t="s">
        <v>146</v>
      </c>
      <c r="G3253">
        <v>1</v>
      </c>
      <c r="H3253" t="s">
        <v>347</v>
      </c>
      <c r="I3253" t="s">
        <v>349</v>
      </c>
      <c r="J3253" t="s">
        <v>355</v>
      </c>
      <c r="K3253">
        <v>13</v>
      </c>
      <c r="L3253" s="52">
        <v>9.0910002589225769E-2</v>
      </c>
      <c r="N3253">
        <v>119</v>
      </c>
      <c r="O3253" s="52">
        <v>0.19866000115871429</v>
      </c>
      <c r="Q3253">
        <v>1418</v>
      </c>
      <c r="R3253" s="52">
        <v>0.13300999999046331</v>
      </c>
    </row>
    <row r="3254" spans="1:19">
      <c r="A3254" t="s">
        <v>28</v>
      </c>
      <c r="B3254" t="s">
        <v>412</v>
      </c>
      <c r="C3254" t="s">
        <v>440</v>
      </c>
      <c r="D3254" t="s">
        <v>330</v>
      </c>
      <c r="E3254" t="s">
        <v>145</v>
      </c>
      <c r="F3254" t="s">
        <v>146</v>
      </c>
      <c r="G3254">
        <v>1</v>
      </c>
      <c r="H3254" t="s">
        <v>347</v>
      </c>
      <c r="I3254" t="s">
        <v>734</v>
      </c>
      <c r="J3254" t="s">
        <v>299</v>
      </c>
      <c r="K3254">
        <v>2</v>
      </c>
      <c r="L3254" s="52">
        <v>1.398999989032745E-2</v>
      </c>
      <c r="M3254" s="52">
        <v>1.4709999784827231E-2</v>
      </c>
      <c r="N3254">
        <v>2</v>
      </c>
      <c r="O3254" s="52">
        <v>3.3400000538676981E-3</v>
      </c>
      <c r="P3254" s="52">
        <v>3.5000001080334191E-3</v>
      </c>
      <c r="Q3254">
        <v>463</v>
      </c>
      <c r="R3254" s="52">
        <v>4.343000054359436E-2</v>
      </c>
      <c r="S3254" s="52">
        <v>4.6239998191595078E-2</v>
      </c>
    </row>
    <row r="3255" spans="1:19">
      <c r="A3255" t="s">
        <v>28</v>
      </c>
      <c r="B3255" t="s">
        <v>412</v>
      </c>
      <c r="C3255" t="s">
        <v>440</v>
      </c>
      <c r="D3255" t="s">
        <v>330</v>
      </c>
      <c r="E3255" t="s">
        <v>145</v>
      </c>
      <c r="F3255" t="s">
        <v>146</v>
      </c>
      <c r="G3255">
        <v>1</v>
      </c>
      <c r="H3255" t="s">
        <v>347</v>
      </c>
      <c r="I3255" t="s">
        <v>734</v>
      </c>
      <c r="J3255" t="s">
        <v>300</v>
      </c>
      <c r="K3255">
        <v>0</v>
      </c>
      <c r="L3255" s="52">
        <v>0</v>
      </c>
      <c r="M3255" s="52">
        <v>0</v>
      </c>
      <c r="N3255">
        <v>2</v>
      </c>
      <c r="O3255" s="52">
        <v>3.3400000538676981E-3</v>
      </c>
      <c r="P3255" s="52">
        <v>3.5000001080334191E-3</v>
      </c>
      <c r="Q3255">
        <v>331</v>
      </c>
      <c r="R3255" s="52">
        <v>3.1050000339746479E-2</v>
      </c>
      <c r="S3255" s="52">
        <v>3.3059999346733093E-2</v>
      </c>
    </row>
    <row r="3256" spans="1:19">
      <c r="A3256" t="s">
        <v>28</v>
      </c>
      <c r="B3256" t="s">
        <v>412</v>
      </c>
      <c r="C3256" t="s">
        <v>440</v>
      </c>
      <c r="D3256" t="s">
        <v>330</v>
      </c>
      <c r="E3256" t="s">
        <v>145</v>
      </c>
      <c r="F3256" t="s">
        <v>146</v>
      </c>
      <c r="G3256">
        <v>1</v>
      </c>
      <c r="H3256" t="s">
        <v>347</v>
      </c>
      <c r="I3256" t="s">
        <v>734</v>
      </c>
      <c r="J3256" t="s">
        <v>269</v>
      </c>
      <c r="K3256">
        <v>2</v>
      </c>
      <c r="L3256" s="52">
        <v>1.398999989032745E-2</v>
      </c>
      <c r="M3256" s="52">
        <v>1.4709999784827231E-2</v>
      </c>
      <c r="N3256">
        <v>2</v>
      </c>
      <c r="O3256" s="52">
        <v>3.3400000538676981E-3</v>
      </c>
      <c r="P3256" s="52">
        <v>3.5000001080334191E-3</v>
      </c>
      <c r="Q3256">
        <v>91</v>
      </c>
      <c r="R3256" s="52">
        <v>8.5399998351931572E-3</v>
      </c>
      <c r="S3256" s="52">
        <v>9.089999832212925E-3</v>
      </c>
    </row>
    <row r="3257" spans="1:19">
      <c r="A3257" t="s">
        <v>28</v>
      </c>
      <c r="B3257" t="s">
        <v>412</v>
      </c>
      <c r="C3257" t="s">
        <v>440</v>
      </c>
      <c r="D3257" t="s">
        <v>330</v>
      </c>
      <c r="E3257" t="s">
        <v>145</v>
      </c>
      <c r="F3257" t="s">
        <v>146</v>
      </c>
      <c r="G3257">
        <v>1</v>
      </c>
      <c r="H3257" t="s">
        <v>347</v>
      </c>
      <c r="I3257" t="s">
        <v>734</v>
      </c>
      <c r="J3257" t="s">
        <v>301</v>
      </c>
      <c r="K3257">
        <v>0</v>
      </c>
      <c r="L3257" s="52">
        <v>0</v>
      </c>
      <c r="M3257" s="52">
        <v>0</v>
      </c>
      <c r="N3257">
        <v>5</v>
      </c>
      <c r="O3257" s="52">
        <v>8.3499997854232788E-3</v>
      </c>
      <c r="P3257" s="52">
        <v>8.7400004267692566E-3</v>
      </c>
      <c r="Q3257">
        <v>215</v>
      </c>
      <c r="R3257" s="52">
        <v>2.0169999450445179E-2</v>
      </c>
      <c r="S3257" s="52">
        <v>2.1469999104738239E-2</v>
      </c>
    </row>
    <row r="3258" spans="1:19">
      <c r="A3258" t="s">
        <v>28</v>
      </c>
      <c r="B3258" t="s">
        <v>412</v>
      </c>
      <c r="C3258" t="s">
        <v>440</v>
      </c>
      <c r="D3258" t="s">
        <v>330</v>
      </c>
      <c r="E3258" t="s">
        <v>145</v>
      </c>
      <c r="F3258" t="s">
        <v>146</v>
      </c>
      <c r="G3258">
        <v>1</v>
      </c>
      <c r="H3258" t="s">
        <v>347</v>
      </c>
      <c r="I3258" t="s">
        <v>734</v>
      </c>
      <c r="J3258" t="s">
        <v>270</v>
      </c>
      <c r="K3258">
        <v>7</v>
      </c>
      <c r="L3258" s="52">
        <v>4.895000159740448E-2</v>
      </c>
      <c r="N3258">
        <v>27</v>
      </c>
      <c r="O3258" s="52">
        <v>4.5079998672008507E-2</v>
      </c>
      <c r="Q3258">
        <v>648</v>
      </c>
      <c r="R3258" s="52">
        <v>6.0779999941587448E-2</v>
      </c>
    </row>
    <row r="3259" spans="1:19">
      <c r="A3259" t="s">
        <v>28</v>
      </c>
      <c r="B3259" t="s">
        <v>412</v>
      </c>
      <c r="C3259" t="s">
        <v>440</v>
      </c>
      <c r="D3259" t="s">
        <v>330</v>
      </c>
      <c r="E3259" t="s">
        <v>145</v>
      </c>
      <c r="F3259" t="s">
        <v>146</v>
      </c>
      <c r="G3259">
        <v>1</v>
      </c>
      <c r="H3259" t="s">
        <v>347</v>
      </c>
      <c r="I3259" t="s">
        <v>734</v>
      </c>
      <c r="J3259" t="s">
        <v>268</v>
      </c>
      <c r="K3259">
        <v>132</v>
      </c>
      <c r="L3259" s="52">
        <v>0.92308002710342407</v>
      </c>
      <c r="M3259" s="52">
        <v>0.97058999538421631</v>
      </c>
      <c r="N3259">
        <v>561</v>
      </c>
      <c r="O3259" s="52">
        <v>0.93655997514724731</v>
      </c>
      <c r="P3259" s="52">
        <v>0.98076999187469482</v>
      </c>
      <c r="Q3259">
        <v>8913</v>
      </c>
      <c r="R3259" s="52">
        <v>0.83604001998901367</v>
      </c>
      <c r="S3259" s="52">
        <v>0.89013999700546265</v>
      </c>
    </row>
    <row r="3260" spans="1:19">
      <c r="A3260" t="s">
        <v>28</v>
      </c>
      <c r="B3260" t="s">
        <v>412</v>
      </c>
      <c r="C3260" t="s">
        <v>440</v>
      </c>
      <c r="D3260" t="s">
        <v>330</v>
      </c>
      <c r="E3260" t="s">
        <v>145</v>
      </c>
      <c r="F3260" t="s">
        <v>146</v>
      </c>
      <c r="G3260">
        <v>1</v>
      </c>
      <c r="H3260" t="s">
        <v>347</v>
      </c>
      <c r="I3260" t="s">
        <v>735</v>
      </c>
      <c r="J3260" t="s">
        <v>270</v>
      </c>
      <c r="K3260">
        <v>143</v>
      </c>
      <c r="L3260" s="52">
        <v>1</v>
      </c>
      <c r="N3260">
        <v>599</v>
      </c>
      <c r="O3260" s="52">
        <v>1</v>
      </c>
      <c r="Q3260">
        <v>10661</v>
      </c>
      <c r="R3260" s="52">
        <v>1</v>
      </c>
    </row>
    <row r="3261" spans="1:19">
      <c r="A3261" t="s">
        <v>28</v>
      </c>
      <c r="B3261" t="s">
        <v>412</v>
      </c>
      <c r="C3261" t="s">
        <v>440</v>
      </c>
      <c r="D3261" t="s">
        <v>330</v>
      </c>
      <c r="E3261" t="s">
        <v>145</v>
      </c>
      <c r="F3261" t="s">
        <v>146</v>
      </c>
      <c r="G3261">
        <v>1</v>
      </c>
      <c r="H3261" t="s">
        <v>347</v>
      </c>
      <c r="I3261" t="s">
        <v>319</v>
      </c>
      <c r="J3261" t="s">
        <v>324</v>
      </c>
      <c r="K3261">
        <v>13</v>
      </c>
      <c r="L3261" s="52">
        <v>9.0910002589225769E-2</v>
      </c>
      <c r="N3261">
        <v>119</v>
      </c>
      <c r="O3261" s="52">
        <v>0.19866000115871429</v>
      </c>
      <c r="Q3261">
        <v>1418</v>
      </c>
      <c r="R3261" s="52">
        <v>0.13300999999046331</v>
      </c>
    </row>
    <row r="3262" spans="1:19">
      <c r="A3262" t="s">
        <v>28</v>
      </c>
      <c r="B3262" t="s">
        <v>412</v>
      </c>
      <c r="C3262" t="s">
        <v>440</v>
      </c>
      <c r="D3262" t="s">
        <v>330</v>
      </c>
      <c r="E3262" t="s">
        <v>145</v>
      </c>
      <c r="F3262" t="s">
        <v>146</v>
      </c>
      <c r="G3262">
        <v>1</v>
      </c>
      <c r="H3262" t="s">
        <v>347</v>
      </c>
      <c r="I3262" t="s">
        <v>319</v>
      </c>
      <c r="J3262" t="s">
        <v>320</v>
      </c>
      <c r="K3262">
        <v>2</v>
      </c>
      <c r="L3262" s="52">
        <v>1.398999989032745E-2</v>
      </c>
      <c r="M3262" s="52">
        <v>1.537999976426363E-2</v>
      </c>
      <c r="N3262">
        <v>2</v>
      </c>
      <c r="O3262" s="52">
        <v>3.3400000538676981E-3</v>
      </c>
      <c r="P3262" s="52">
        <v>4.1700000874698162E-3</v>
      </c>
      <c r="Q3262">
        <v>19</v>
      </c>
      <c r="R3262" s="52">
        <v>1.780000049620867E-3</v>
      </c>
      <c r="S3262" s="52">
        <v>2.0600000862032179E-3</v>
      </c>
    </row>
    <row r="3263" spans="1:19">
      <c r="A3263" t="s">
        <v>28</v>
      </c>
      <c r="B3263" t="s">
        <v>412</v>
      </c>
      <c r="C3263" t="s">
        <v>440</v>
      </c>
      <c r="D3263" t="s">
        <v>330</v>
      </c>
      <c r="E3263" t="s">
        <v>145</v>
      </c>
      <c r="F3263" t="s">
        <v>146</v>
      </c>
      <c r="G3263">
        <v>1</v>
      </c>
      <c r="H3263" t="s">
        <v>347</v>
      </c>
      <c r="I3263" t="s">
        <v>319</v>
      </c>
      <c r="J3263" t="s">
        <v>321</v>
      </c>
      <c r="K3263">
        <v>6</v>
      </c>
      <c r="L3263" s="52">
        <v>4.1960000991821289E-2</v>
      </c>
      <c r="M3263" s="52">
        <v>4.6149998903274543E-2</v>
      </c>
      <c r="N3263">
        <v>22</v>
      </c>
      <c r="O3263" s="52">
        <v>3.6729998886585243E-2</v>
      </c>
      <c r="P3263" s="52">
        <v>4.5830000191926963E-2</v>
      </c>
      <c r="Q3263">
        <v>380</v>
      </c>
      <c r="R3263" s="52">
        <v>3.564000129699707E-2</v>
      </c>
      <c r="S3263" s="52">
        <v>4.1110001504421227E-2</v>
      </c>
    </row>
    <row r="3264" spans="1:19">
      <c r="A3264" t="s">
        <v>28</v>
      </c>
      <c r="B3264" t="s">
        <v>412</v>
      </c>
      <c r="C3264" t="s">
        <v>440</v>
      </c>
      <c r="D3264" t="s">
        <v>330</v>
      </c>
      <c r="E3264" t="s">
        <v>145</v>
      </c>
      <c r="F3264" t="s">
        <v>146</v>
      </c>
      <c r="G3264">
        <v>1</v>
      </c>
      <c r="H3264" t="s">
        <v>347</v>
      </c>
      <c r="I3264" t="s">
        <v>319</v>
      </c>
      <c r="J3264" t="s">
        <v>322</v>
      </c>
      <c r="K3264">
        <v>25</v>
      </c>
      <c r="L3264" s="52">
        <v>0.17483000457286829</v>
      </c>
      <c r="M3264" s="52">
        <v>0.19231000542640689</v>
      </c>
      <c r="N3264">
        <v>73</v>
      </c>
      <c r="O3264" s="52">
        <v>0.1218700036406517</v>
      </c>
      <c r="P3264" s="52">
        <v>0.1520799994468689</v>
      </c>
      <c r="Q3264">
        <v>1643</v>
      </c>
      <c r="R3264" s="52">
        <v>0.15410999953746801</v>
      </c>
      <c r="S3264" s="52">
        <v>0.17776000499725339</v>
      </c>
    </row>
    <row r="3265" spans="1:19">
      <c r="A3265" t="s">
        <v>28</v>
      </c>
      <c r="B3265" t="s">
        <v>412</v>
      </c>
      <c r="C3265" t="s">
        <v>440</v>
      </c>
      <c r="D3265" t="s">
        <v>330</v>
      </c>
      <c r="E3265" t="s">
        <v>145</v>
      </c>
      <c r="F3265" t="s">
        <v>146</v>
      </c>
      <c r="G3265">
        <v>1</v>
      </c>
      <c r="H3265" t="s">
        <v>347</v>
      </c>
      <c r="I3265" t="s">
        <v>319</v>
      </c>
      <c r="J3265" t="s">
        <v>323</v>
      </c>
      <c r="K3265">
        <v>26</v>
      </c>
      <c r="L3265" s="52">
        <v>0.18182000517845151</v>
      </c>
      <c r="M3265" s="52">
        <v>0.20000000298023221</v>
      </c>
      <c r="N3265">
        <v>95</v>
      </c>
      <c r="O3265" s="52">
        <v>0.15860000252723691</v>
      </c>
      <c r="P3265" s="52">
        <v>0.1979199945926666</v>
      </c>
      <c r="Q3265">
        <v>1319</v>
      </c>
      <c r="R3265" s="52">
        <v>0.1237199977040291</v>
      </c>
      <c r="S3265" s="52">
        <v>0.14270000159740451</v>
      </c>
    </row>
    <row r="3266" spans="1:19">
      <c r="A3266" t="s">
        <v>28</v>
      </c>
      <c r="B3266" t="s">
        <v>412</v>
      </c>
      <c r="C3266" t="s">
        <v>440</v>
      </c>
      <c r="D3266" t="s">
        <v>330</v>
      </c>
      <c r="E3266" s="28" t="s">
        <v>145</v>
      </c>
      <c r="F3266" s="1" t="s">
        <v>146</v>
      </c>
      <c r="G3266" s="1">
        <v>1</v>
      </c>
      <c r="H3266" s="1" t="s">
        <v>347</v>
      </c>
      <c r="I3266" t="s">
        <v>319</v>
      </c>
      <c r="J3266" t="s">
        <v>354</v>
      </c>
      <c r="K3266">
        <v>71</v>
      </c>
      <c r="L3266" s="52">
        <v>0.49649998545646667</v>
      </c>
      <c r="M3266" s="52">
        <v>0.54615002870559692</v>
      </c>
      <c r="N3266">
        <v>288</v>
      </c>
      <c r="O3266" s="52">
        <v>0.48080000281333918</v>
      </c>
      <c r="P3266" s="52">
        <v>0.60000002384185791</v>
      </c>
      <c r="Q3266">
        <v>5882</v>
      </c>
      <c r="R3266" s="52">
        <v>0.55172997713088989</v>
      </c>
      <c r="S3266" s="52">
        <v>0.63637000322341919</v>
      </c>
    </row>
    <row r="3267" spans="1:19">
      <c r="A3267" t="s">
        <v>28</v>
      </c>
      <c r="B3267" t="s">
        <v>412</v>
      </c>
      <c r="C3267" t="s">
        <v>440</v>
      </c>
      <c r="D3267" t="s">
        <v>330</v>
      </c>
      <c r="E3267" t="s">
        <v>145</v>
      </c>
      <c r="F3267" t="s">
        <v>146</v>
      </c>
      <c r="G3267">
        <v>1</v>
      </c>
      <c r="H3267" t="s">
        <v>347</v>
      </c>
      <c r="I3267" t="s">
        <v>360</v>
      </c>
      <c r="J3267" t="s">
        <v>361</v>
      </c>
      <c r="K3267">
        <v>13</v>
      </c>
      <c r="L3267" s="52">
        <v>9.0910002589225769E-2</v>
      </c>
      <c r="N3267">
        <v>119</v>
      </c>
      <c r="O3267" s="52">
        <v>0.19866000115871429</v>
      </c>
      <c r="Q3267">
        <v>1418</v>
      </c>
      <c r="R3267" s="52">
        <v>0.13300999999046331</v>
      </c>
    </row>
    <row r="3268" spans="1:19">
      <c r="A3268" t="s">
        <v>28</v>
      </c>
      <c r="B3268" t="s">
        <v>412</v>
      </c>
      <c r="C3268" t="s">
        <v>440</v>
      </c>
      <c r="D3268" t="s">
        <v>330</v>
      </c>
      <c r="E3268" t="s">
        <v>145</v>
      </c>
      <c r="F3268" t="s">
        <v>146</v>
      </c>
      <c r="G3268">
        <v>1</v>
      </c>
      <c r="H3268" t="s">
        <v>347</v>
      </c>
      <c r="I3268" t="s">
        <v>360</v>
      </c>
      <c r="J3268" t="s">
        <v>362</v>
      </c>
      <c r="K3268">
        <v>58</v>
      </c>
      <c r="L3268" s="52">
        <v>0.4055899977684021</v>
      </c>
      <c r="M3268" s="52">
        <v>0.44615000486373901</v>
      </c>
      <c r="N3268">
        <v>192</v>
      </c>
      <c r="O3268" s="52">
        <v>0.3205299973487854</v>
      </c>
      <c r="P3268" s="52">
        <v>0.40000000596046448</v>
      </c>
      <c r="Q3268">
        <v>3361</v>
      </c>
      <c r="R3268" s="52">
        <v>0.31525999307632452</v>
      </c>
      <c r="S3268" s="52">
        <v>0.36362999677658081</v>
      </c>
    </row>
    <row r="3269" spans="1:19">
      <c r="A3269" t="s">
        <v>28</v>
      </c>
      <c r="B3269" t="s">
        <v>412</v>
      </c>
      <c r="C3269" t="s">
        <v>440</v>
      </c>
      <c r="D3269" t="s">
        <v>330</v>
      </c>
      <c r="E3269" t="s">
        <v>145</v>
      </c>
      <c r="F3269" t="s">
        <v>146</v>
      </c>
      <c r="G3269">
        <v>1</v>
      </c>
      <c r="H3269" t="s">
        <v>347</v>
      </c>
      <c r="I3269" t="s">
        <v>360</v>
      </c>
      <c r="J3269" t="s">
        <v>354</v>
      </c>
      <c r="K3269">
        <v>72</v>
      </c>
      <c r="L3269" s="52">
        <v>0.50349998474121094</v>
      </c>
      <c r="M3269" s="52">
        <v>0.55384999513626099</v>
      </c>
      <c r="N3269">
        <v>288</v>
      </c>
      <c r="O3269" s="52">
        <v>0.48080000281333918</v>
      </c>
      <c r="P3269" s="52">
        <v>0.60000002384185791</v>
      </c>
      <c r="Q3269">
        <v>5882</v>
      </c>
      <c r="R3269" s="52">
        <v>0.55172997713088989</v>
      </c>
      <c r="S3269" s="52">
        <v>0.63637000322341919</v>
      </c>
    </row>
    <row r="3270" spans="1:19">
      <c r="A3270" t="s">
        <v>28</v>
      </c>
      <c r="B3270" t="s">
        <v>412</v>
      </c>
      <c r="C3270" t="s">
        <v>440</v>
      </c>
      <c r="D3270" t="s">
        <v>330</v>
      </c>
      <c r="E3270" t="s">
        <v>145</v>
      </c>
      <c r="F3270" t="s">
        <v>146</v>
      </c>
      <c r="G3270">
        <v>1</v>
      </c>
      <c r="H3270" t="s">
        <v>347</v>
      </c>
      <c r="I3270" t="s">
        <v>736</v>
      </c>
      <c r="J3270" t="s">
        <v>363</v>
      </c>
      <c r="K3270">
        <v>22</v>
      </c>
      <c r="L3270" s="52">
        <v>0.1538500040769577</v>
      </c>
      <c r="N3270">
        <v>292</v>
      </c>
      <c r="O3270" s="52">
        <v>0.48748001456260681</v>
      </c>
      <c r="Q3270">
        <v>4131</v>
      </c>
      <c r="R3270" s="52">
        <v>0.38749000430107122</v>
      </c>
    </row>
    <row r="3271" spans="1:19">
      <c r="A3271" t="s">
        <v>28</v>
      </c>
      <c r="B3271" t="s">
        <v>412</v>
      </c>
      <c r="C3271" t="s">
        <v>440</v>
      </c>
      <c r="D3271" t="s">
        <v>330</v>
      </c>
      <c r="E3271" t="s">
        <v>145</v>
      </c>
      <c r="F3271" t="s">
        <v>146</v>
      </c>
      <c r="G3271">
        <v>1</v>
      </c>
      <c r="H3271" t="s">
        <v>347</v>
      </c>
      <c r="I3271" t="s">
        <v>736</v>
      </c>
      <c r="J3271" t="s">
        <v>364</v>
      </c>
      <c r="K3271">
        <v>91</v>
      </c>
      <c r="L3271" s="52">
        <v>0.63635998964309692</v>
      </c>
      <c r="M3271" s="52">
        <v>0.75207000970840454</v>
      </c>
      <c r="N3271">
        <v>196</v>
      </c>
      <c r="O3271" s="52">
        <v>0.32721000909805298</v>
      </c>
      <c r="P3271" s="52">
        <v>0.63844001293182373</v>
      </c>
      <c r="Q3271">
        <v>4189</v>
      </c>
      <c r="R3271" s="52">
        <v>0.39293000102043152</v>
      </c>
      <c r="S3271" s="52">
        <v>0.64149999618530273</v>
      </c>
    </row>
    <row r="3272" spans="1:19">
      <c r="A3272" t="s">
        <v>28</v>
      </c>
      <c r="B3272" t="s">
        <v>412</v>
      </c>
      <c r="C3272" t="s">
        <v>440</v>
      </c>
      <c r="D3272" t="s">
        <v>330</v>
      </c>
      <c r="E3272" t="s">
        <v>145</v>
      </c>
      <c r="F3272" t="s">
        <v>146</v>
      </c>
      <c r="G3272">
        <v>1</v>
      </c>
      <c r="H3272" t="s">
        <v>347</v>
      </c>
      <c r="I3272" t="s">
        <v>736</v>
      </c>
      <c r="J3272" t="s">
        <v>365</v>
      </c>
      <c r="K3272">
        <v>11</v>
      </c>
      <c r="L3272" s="52">
        <v>7.6920002698898315E-2</v>
      </c>
      <c r="M3272" s="52">
        <v>9.0910002589225769E-2</v>
      </c>
      <c r="N3272">
        <v>59</v>
      </c>
      <c r="O3272" s="52">
        <v>9.8499998450279236E-2</v>
      </c>
      <c r="P3272" s="52">
        <v>0.19217999279499051</v>
      </c>
      <c r="Q3272">
        <v>1316</v>
      </c>
      <c r="R3272" s="52">
        <v>0.1234399974346161</v>
      </c>
      <c r="S3272" s="52">
        <v>0.20152999460697171</v>
      </c>
    </row>
    <row r="3273" spans="1:19">
      <c r="A3273" t="s">
        <v>28</v>
      </c>
      <c r="B3273" t="s">
        <v>412</v>
      </c>
      <c r="C3273" t="s">
        <v>440</v>
      </c>
      <c r="D3273" t="s">
        <v>330</v>
      </c>
      <c r="E3273" t="s">
        <v>145</v>
      </c>
      <c r="F3273" t="s">
        <v>146</v>
      </c>
      <c r="G3273">
        <v>1</v>
      </c>
      <c r="H3273" t="s">
        <v>347</v>
      </c>
      <c r="I3273" t="s">
        <v>736</v>
      </c>
      <c r="J3273" t="s">
        <v>366</v>
      </c>
      <c r="K3273">
        <v>12</v>
      </c>
      <c r="L3273" s="52">
        <v>8.3920001983642578E-2</v>
      </c>
      <c r="M3273" s="52">
        <v>9.9169999361038208E-2</v>
      </c>
      <c r="N3273">
        <v>28</v>
      </c>
      <c r="O3273" s="52">
        <v>4.6739999204874039E-2</v>
      </c>
      <c r="P3273" s="52">
        <v>9.1210000216960907E-2</v>
      </c>
      <c r="Q3273">
        <v>566</v>
      </c>
      <c r="R3273" s="52">
        <v>5.3089998662471771E-2</v>
      </c>
      <c r="S3273" s="52">
        <v>8.6680002510547638E-2</v>
      </c>
    </row>
    <row r="3274" spans="1:19">
      <c r="A3274" t="s">
        <v>28</v>
      </c>
      <c r="B3274" t="s">
        <v>412</v>
      </c>
      <c r="C3274" t="s">
        <v>440</v>
      </c>
      <c r="D3274" t="s">
        <v>330</v>
      </c>
      <c r="E3274" t="s">
        <v>145</v>
      </c>
      <c r="F3274" t="s">
        <v>146</v>
      </c>
      <c r="G3274">
        <v>1</v>
      </c>
      <c r="H3274" t="s">
        <v>347</v>
      </c>
      <c r="I3274" t="s">
        <v>736</v>
      </c>
      <c r="J3274" t="s">
        <v>367</v>
      </c>
      <c r="K3274">
        <v>5</v>
      </c>
      <c r="L3274" s="52">
        <v>3.4970000386238098E-2</v>
      </c>
      <c r="M3274" s="52">
        <v>4.1319999843835831E-2</v>
      </c>
      <c r="N3274">
        <v>16</v>
      </c>
      <c r="O3274" s="52">
        <v>2.6709999889135361E-2</v>
      </c>
      <c r="P3274" s="52">
        <v>5.2120000123977661E-2</v>
      </c>
      <c r="Q3274">
        <v>367</v>
      </c>
      <c r="R3274" s="52">
        <v>3.4419998526573181E-2</v>
      </c>
      <c r="S3274" s="52">
        <v>5.6200001388788223E-2</v>
      </c>
    </row>
    <row r="3275" spans="1:19">
      <c r="A3275" t="s">
        <v>28</v>
      </c>
      <c r="B3275" t="s">
        <v>412</v>
      </c>
      <c r="C3275" t="s">
        <v>440</v>
      </c>
      <c r="D3275" t="s">
        <v>330</v>
      </c>
      <c r="E3275" t="s">
        <v>145</v>
      </c>
      <c r="F3275" t="s">
        <v>146</v>
      </c>
      <c r="G3275">
        <v>1</v>
      </c>
      <c r="H3275" t="s">
        <v>347</v>
      </c>
      <c r="I3275" t="s">
        <v>736</v>
      </c>
      <c r="J3275" t="s">
        <v>368</v>
      </c>
      <c r="K3275">
        <v>2</v>
      </c>
      <c r="L3275" s="52">
        <v>1.398999989032745E-2</v>
      </c>
      <c r="M3275" s="52">
        <v>1.652999967336655E-2</v>
      </c>
      <c r="N3275">
        <v>8</v>
      </c>
      <c r="O3275" s="52">
        <v>1.3360000215470791E-2</v>
      </c>
      <c r="P3275" s="52">
        <v>2.6060000061988831E-2</v>
      </c>
      <c r="Q3275">
        <v>92</v>
      </c>
      <c r="R3275" s="52">
        <v>8.6300000548362732E-3</v>
      </c>
      <c r="S3275" s="52">
        <v>1.4089999720454219E-2</v>
      </c>
    </row>
    <row r="3276" spans="1:19">
      <c r="A3276" t="s">
        <v>28</v>
      </c>
      <c r="B3276" t="s">
        <v>412</v>
      </c>
      <c r="C3276" t="s">
        <v>440</v>
      </c>
      <c r="D3276" t="s">
        <v>330</v>
      </c>
      <c r="E3276" t="s">
        <v>145</v>
      </c>
      <c r="F3276" t="s">
        <v>146</v>
      </c>
      <c r="G3276">
        <v>1</v>
      </c>
      <c r="H3276" t="s">
        <v>347</v>
      </c>
      <c r="I3276" t="s">
        <v>307</v>
      </c>
      <c r="J3276" t="s">
        <v>329</v>
      </c>
      <c r="K3276">
        <v>141</v>
      </c>
      <c r="L3276" s="52">
        <v>0.98601001501083374</v>
      </c>
      <c r="N3276">
        <v>589</v>
      </c>
      <c r="O3276" s="52">
        <v>0.98330998420715332</v>
      </c>
      <c r="Q3276">
        <v>10555</v>
      </c>
      <c r="R3276" s="52">
        <v>0.99005997180938721</v>
      </c>
    </row>
    <row r="3277" spans="1:19">
      <c r="A3277" t="s">
        <v>28</v>
      </c>
      <c r="B3277" t="s">
        <v>412</v>
      </c>
      <c r="C3277" t="s">
        <v>440</v>
      </c>
      <c r="D3277" t="s">
        <v>330</v>
      </c>
      <c r="E3277" t="s">
        <v>145</v>
      </c>
      <c r="F3277" t="s">
        <v>146</v>
      </c>
      <c r="G3277">
        <v>1</v>
      </c>
      <c r="H3277" t="s">
        <v>347</v>
      </c>
      <c r="I3277" t="s">
        <v>307</v>
      </c>
      <c r="J3277" t="s">
        <v>309</v>
      </c>
      <c r="K3277">
        <v>2</v>
      </c>
      <c r="L3277" s="52">
        <v>1.398999989032745E-2</v>
      </c>
      <c r="N3277">
        <v>10</v>
      </c>
      <c r="O3277" s="52">
        <v>1.6690000891685489E-2</v>
      </c>
      <c r="Q3277">
        <v>106</v>
      </c>
      <c r="R3277" s="52">
        <v>9.9400002509355545E-3</v>
      </c>
    </row>
    <row r="3278" spans="1:19">
      <c r="A3278" t="s">
        <v>28</v>
      </c>
      <c r="B3278" t="s">
        <v>412</v>
      </c>
      <c r="C3278" t="s">
        <v>440</v>
      </c>
      <c r="D3278" t="s">
        <v>330</v>
      </c>
      <c r="E3278" t="s">
        <v>145</v>
      </c>
      <c r="F3278" t="s">
        <v>146</v>
      </c>
      <c r="G3278">
        <v>1</v>
      </c>
      <c r="H3278" t="s">
        <v>347</v>
      </c>
      <c r="I3278" t="s">
        <v>737</v>
      </c>
      <c r="J3278" t="s">
        <v>310</v>
      </c>
      <c r="K3278">
        <v>45</v>
      </c>
      <c r="L3278" s="52">
        <v>0.3146899938583374</v>
      </c>
      <c r="N3278">
        <v>165</v>
      </c>
      <c r="O3278" s="52">
        <v>0.27546000480651861</v>
      </c>
      <c r="Q3278">
        <v>1888</v>
      </c>
      <c r="R3278" s="52">
        <v>0.17709000408649439</v>
      </c>
    </row>
    <row r="3279" spans="1:19">
      <c r="A3279" t="s">
        <v>28</v>
      </c>
      <c r="B3279" t="s">
        <v>412</v>
      </c>
      <c r="C3279" t="s">
        <v>440</v>
      </c>
      <c r="D3279" t="s">
        <v>330</v>
      </c>
      <c r="E3279" t="s">
        <v>145</v>
      </c>
      <c r="F3279" t="s">
        <v>146</v>
      </c>
      <c r="G3279">
        <v>1</v>
      </c>
      <c r="H3279" t="s">
        <v>347</v>
      </c>
      <c r="I3279" t="s">
        <v>737</v>
      </c>
      <c r="J3279" t="s">
        <v>16</v>
      </c>
      <c r="K3279">
        <v>23</v>
      </c>
      <c r="L3279" s="52">
        <v>0.16084000468254089</v>
      </c>
      <c r="N3279">
        <v>136</v>
      </c>
      <c r="O3279" s="52">
        <v>0.22705000638961789</v>
      </c>
      <c r="Q3279">
        <v>2164</v>
      </c>
      <c r="R3279" s="52">
        <v>0.2029799968004227</v>
      </c>
    </row>
    <row r="3280" spans="1:19">
      <c r="A3280" t="s">
        <v>28</v>
      </c>
      <c r="B3280" t="s">
        <v>412</v>
      </c>
      <c r="C3280" t="s">
        <v>440</v>
      </c>
      <c r="D3280" t="s">
        <v>330</v>
      </c>
      <c r="E3280" t="s">
        <v>145</v>
      </c>
      <c r="F3280" t="s">
        <v>146</v>
      </c>
      <c r="G3280">
        <v>1</v>
      </c>
      <c r="H3280" t="s">
        <v>347</v>
      </c>
      <c r="I3280" t="s">
        <v>737</v>
      </c>
      <c r="J3280" t="s">
        <v>17</v>
      </c>
      <c r="K3280">
        <v>20</v>
      </c>
      <c r="L3280" s="52">
        <v>0.13986000418663019</v>
      </c>
      <c r="N3280">
        <v>120</v>
      </c>
      <c r="O3280" s="52">
        <v>0.20033000409603119</v>
      </c>
      <c r="Q3280">
        <v>2220</v>
      </c>
      <c r="R3280" s="52">
        <v>0.20824000239372251</v>
      </c>
    </row>
    <row r="3281" spans="1:19">
      <c r="A3281" t="s">
        <v>28</v>
      </c>
      <c r="B3281" t="s">
        <v>412</v>
      </c>
      <c r="C3281" t="s">
        <v>440</v>
      </c>
      <c r="D3281" t="s">
        <v>330</v>
      </c>
      <c r="E3281" t="s">
        <v>145</v>
      </c>
      <c r="F3281" t="s">
        <v>146</v>
      </c>
      <c r="G3281">
        <v>1</v>
      </c>
      <c r="H3281" t="s">
        <v>347</v>
      </c>
      <c r="I3281" t="s">
        <v>737</v>
      </c>
      <c r="J3281" t="s">
        <v>18</v>
      </c>
      <c r="K3281">
        <v>30</v>
      </c>
      <c r="L3281" s="52">
        <v>0.2097900062799454</v>
      </c>
      <c r="N3281">
        <v>98</v>
      </c>
      <c r="O3281" s="52">
        <v>0.1636099964380264</v>
      </c>
      <c r="Q3281">
        <v>2174</v>
      </c>
      <c r="R3281" s="52">
        <v>0.20392000675201419</v>
      </c>
    </row>
    <row r="3282" spans="1:19">
      <c r="A3282" t="s">
        <v>28</v>
      </c>
      <c r="B3282" t="s">
        <v>412</v>
      </c>
      <c r="C3282" t="s">
        <v>440</v>
      </c>
      <c r="D3282" t="s">
        <v>330</v>
      </c>
      <c r="E3282" t="s">
        <v>145</v>
      </c>
      <c r="F3282" t="s">
        <v>146</v>
      </c>
      <c r="G3282">
        <v>1</v>
      </c>
      <c r="H3282" t="s">
        <v>347</v>
      </c>
      <c r="I3282" t="s">
        <v>737</v>
      </c>
      <c r="J3282" t="s">
        <v>311</v>
      </c>
      <c r="K3282">
        <v>25</v>
      </c>
      <c r="L3282" s="52">
        <v>0.17483000457286829</v>
      </c>
      <c r="N3282">
        <v>80</v>
      </c>
      <c r="O3282" s="52">
        <v>0.1335600018501282</v>
      </c>
      <c r="Q3282">
        <v>2215</v>
      </c>
      <c r="R3282" s="52">
        <v>0.20777000486850741</v>
      </c>
    </row>
    <row r="3283" spans="1:19">
      <c r="A3283" t="s">
        <v>28</v>
      </c>
      <c r="B3283" t="s">
        <v>412</v>
      </c>
      <c r="C3283" t="s">
        <v>440</v>
      </c>
      <c r="D3283" t="s">
        <v>330</v>
      </c>
      <c r="E3283" t="s">
        <v>145</v>
      </c>
      <c r="F3283" t="s">
        <v>146</v>
      </c>
      <c r="G3283">
        <v>1</v>
      </c>
      <c r="H3283" t="s">
        <v>347</v>
      </c>
      <c r="I3283" t="s">
        <v>312</v>
      </c>
      <c r="J3283" t="s">
        <v>313</v>
      </c>
      <c r="K3283">
        <v>83</v>
      </c>
      <c r="L3283" s="52">
        <v>0.58042001724243164</v>
      </c>
      <c r="M3283" s="52">
        <v>0.59285998344421387</v>
      </c>
      <c r="N3283">
        <v>346</v>
      </c>
      <c r="O3283" s="52">
        <v>0.57762998342514038</v>
      </c>
      <c r="P3283" s="52">
        <v>0.58744001388549805</v>
      </c>
      <c r="Q3283">
        <v>6420</v>
      </c>
      <c r="R3283" s="52">
        <v>0.60219001770019531</v>
      </c>
      <c r="S3283" s="52">
        <v>0.61465001106262207</v>
      </c>
    </row>
    <row r="3284" spans="1:19">
      <c r="A3284" t="s">
        <v>28</v>
      </c>
      <c r="B3284" t="s">
        <v>412</v>
      </c>
      <c r="C3284" t="s">
        <v>440</v>
      </c>
      <c r="D3284" t="s">
        <v>330</v>
      </c>
      <c r="E3284" t="s">
        <v>145</v>
      </c>
      <c r="F3284" t="s">
        <v>146</v>
      </c>
      <c r="G3284">
        <v>1</v>
      </c>
      <c r="H3284" t="s">
        <v>347</v>
      </c>
      <c r="I3284" t="s">
        <v>312</v>
      </c>
      <c r="J3284" t="s">
        <v>314</v>
      </c>
      <c r="K3284">
        <v>16</v>
      </c>
      <c r="L3284" s="52">
        <v>0.1118900030851364</v>
      </c>
      <c r="M3284" s="52">
        <v>0.1142899990081787</v>
      </c>
      <c r="N3284">
        <v>87</v>
      </c>
      <c r="O3284" s="52">
        <v>0.145239993929863</v>
      </c>
      <c r="P3284" s="52">
        <v>0.147709995508194</v>
      </c>
      <c r="Q3284">
        <v>1473</v>
      </c>
      <c r="R3284" s="52">
        <v>0.13817000389099121</v>
      </c>
      <c r="S3284" s="52">
        <v>0.14101999998092651</v>
      </c>
    </row>
    <row r="3285" spans="1:19">
      <c r="A3285" t="s">
        <v>28</v>
      </c>
      <c r="B3285" t="s">
        <v>412</v>
      </c>
      <c r="C3285" t="s">
        <v>440</v>
      </c>
      <c r="D3285" t="s">
        <v>330</v>
      </c>
      <c r="E3285" t="s">
        <v>145</v>
      </c>
      <c r="F3285" t="s">
        <v>146</v>
      </c>
      <c r="G3285">
        <v>1</v>
      </c>
      <c r="H3285" t="s">
        <v>347</v>
      </c>
      <c r="I3285" t="s">
        <v>312</v>
      </c>
      <c r="J3285" t="s">
        <v>315</v>
      </c>
      <c r="K3285">
        <v>23</v>
      </c>
      <c r="L3285" s="52">
        <v>0.16084000468254089</v>
      </c>
      <c r="M3285" s="52">
        <v>0.1642899960279465</v>
      </c>
      <c r="N3285">
        <v>91</v>
      </c>
      <c r="O3285" s="52">
        <v>0.15192000567913061</v>
      </c>
      <c r="P3285" s="52">
        <v>0.15449999272823331</v>
      </c>
      <c r="Q3285">
        <v>1374</v>
      </c>
      <c r="R3285" s="52">
        <v>0.12887999415397641</v>
      </c>
      <c r="S3285" s="52">
        <v>0.13154999911785131</v>
      </c>
    </row>
    <row r="3286" spans="1:19">
      <c r="A3286" t="s">
        <v>28</v>
      </c>
      <c r="B3286" t="s">
        <v>412</v>
      </c>
      <c r="C3286" t="s">
        <v>440</v>
      </c>
      <c r="D3286" t="s">
        <v>330</v>
      </c>
      <c r="E3286" t="s">
        <v>145</v>
      </c>
      <c r="F3286" t="s">
        <v>146</v>
      </c>
      <c r="G3286">
        <v>1</v>
      </c>
      <c r="H3286" t="s">
        <v>347</v>
      </c>
      <c r="I3286" t="s">
        <v>312</v>
      </c>
      <c r="J3286" t="s">
        <v>373</v>
      </c>
      <c r="K3286">
        <v>3</v>
      </c>
      <c r="L3286" s="52">
        <v>2.0980000495910641E-2</v>
      </c>
      <c r="N3286">
        <v>10</v>
      </c>
      <c r="O3286" s="52">
        <v>1.6690000891685489E-2</v>
      </c>
      <c r="Q3286">
        <v>216</v>
      </c>
      <c r="R3286" s="52">
        <v>2.0260000601410869E-2</v>
      </c>
    </row>
    <row r="3287" spans="1:19">
      <c r="A3287" t="s">
        <v>28</v>
      </c>
      <c r="B3287" t="s">
        <v>412</v>
      </c>
      <c r="C3287" t="s">
        <v>440</v>
      </c>
      <c r="D3287" t="s">
        <v>330</v>
      </c>
      <c r="E3287" t="s">
        <v>145</v>
      </c>
      <c r="F3287" t="s">
        <v>146</v>
      </c>
      <c r="G3287">
        <v>1</v>
      </c>
      <c r="H3287" t="s">
        <v>347</v>
      </c>
      <c r="I3287" t="s">
        <v>312</v>
      </c>
      <c r="J3287" t="s">
        <v>316</v>
      </c>
      <c r="K3287">
        <v>18</v>
      </c>
      <c r="L3287" s="52">
        <v>0.1258700042963028</v>
      </c>
      <c r="M3287" s="52">
        <v>0.1285700052976608</v>
      </c>
      <c r="N3287">
        <v>65</v>
      </c>
      <c r="O3287" s="52">
        <v>0.1085100024938583</v>
      </c>
      <c r="P3287" s="52">
        <v>0.1103599965572357</v>
      </c>
      <c r="Q3287">
        <v>1178</v>
      </c>
      <c r="R3287" s="52">
        <v>0.1105000004172325</v>
      </c>
      <c r="S3287" s="52">
        <v>0.1127799972891808</v>
      </c>
    </row>
    <row r="3288" spans="1:19">
      <c r="A3288" t="s">
        <v>28</v>
      </c>
      <c r="B3288" t="s">
        <v>412</v>
      </c>
      <c r="C3288" t="s">
        <v>440</v>
      </c>
      <c r="D3288" t="s">
        <v>330</v>
      </c>
      <c r="E3288" t="s">
        <v>147</v>
      </c>
      <c r="F3288" t="s">
        <v>148</v>
      </c>
      <c r="G3288">
        <v>10</v>
      </c>
      <c r="H3288" t="s">
        <v>341</v>
      </c>
      <c r="I3288" t="s">
        <v>326</v>
      </c>
      <c r="J3288" t="s">
        <v>289</v>
      </c>
      <c r="K3288">
        <v>2</v>
      </c>
      <c r="L3288" s="52">
        <v>2.082999981939793E-2</v>
      </c>
      <c r="N3288">
        <v>2</v>
      </c>
      <c r="O3288" s="52">
        <v>3.0199999455362558E-3</v>
      </c>
      <c r="Q3288">
        <v>78</v>
      </c>
      <c r="R3288" s="52">
        <v>7.3199998587369919E-3</v>
      </c>
    </row>
    <row r="3289" spans="1:19">
      <c r="A3289" t="s">
        <v>28</v>
      </c>
      <c r="B3289" t="s">
        <v>412</v>
      </c>
      <c r="C3289" t="s">
        <v>440</v>
      </c>
      <c r="D3289" t="s">
        <v>330</v>
      </c>
      <c r="E3289" t="s">
        <v>147</v>
      </c>
      <c r="F3289" t="s">
        <v>148</v>
      </c>
      <c r="G3289">
        <v>10</v>
      </c>
      <c r="H3289" t="s">
        <v>341</v>
      </c>
      <c r="I3289" t="s">
        <v>326</v>
      </c>
      <c r="J3289" t="s">
        <v>290</v>
      </c>
      <c r="K3289">
        <v>2</v>
      </c>
      <c r="L3289" s="52">
        <v>2.082999981939793E-2</v>
      </c>
      <c r="N3289">
        <v>29</v>
      </c>
      <c r="O3289" s="52">
        <v>4.3740000575780869E-2</v>
      </c>
      <c r="Q3289">
        <v>542</v>
      </c>
      <c r="R3289" s="52">
        <v>5.0840001553297043E-2</v>
      </c>
    </row>
    <row r="3290" spans="1:19">
      <c r="A3290" t="s">
        <v>28</v>
      </c>
      <c r="B3290" t="s">
        <v>412</v>
      </c>
      <c r="C3290" t="s">
        <v>440</v>
      </c>
      <c r="D3290" t="s">
        <v>330</v>
      </c>
      <c r="E3290" t="s">
        <v>147</v>
      </c>
      <c r="F3290" t="s">
        <v>148</v>
      </c>
      <c r="G3290">
        <v>10</v>
      </c>
      <c r="H3290" t="s">
        <v>341</v>
      </c>
      <c r="I3290" t="s">
        <v>326</v>
      </c>
      <c r="J3290" t="s">
        <v>291</v>
      </c>
      <c r="K3290">
        <v>7</v>
      </c>
      <c r="L3290" s="52">
        <v>7.2920002043247223E-2</v>
      </c>
      <c r="N3290">
        <v>76</v>
      </c>
      <c r="O3290" s="52">
        <v>0.11462999880313871</v>
      </c>
      <c r="Q3290">
        <v>1332</v>
      </c>
      <c r="R3290" s="52">
        <v>0.124940000474453</v>
      </c>
    </row>
    <row r="3291" spans="1:19">
      <c r="A3291" t="s">
        <v>28</v>
      </c>
      <c r="B3291" t="s">
        <v>412</v>
      </c>
      <c r="C3291" t="s">
        <v>440</v>
      </c>
      <c r="D3291" t="s">
        <v>330</v>
      </c>
      <c r="E3291" t="s">
        <v>147</v>
      </c>
      <c r="F3291" t="s">
        <v>148</v>
      </c>
      <c r="G3291">
        <v>10</v>
      </c>
      <c r="H3291" t="s">
        <v>341</v>
      </c>
      <c r="I3291" t="s">
        <v>326</v>
      </c>
      <c r="J3291" t="s">
        <v>292</v>
      </c>
      <c r="K3291">
        <v>21</v>
      </c>
      <c r="L3291" s="52">
        <v>0.21875</v>
      </c>
      <c r="N3291">
        <v>111</v>
      </c>
      <c r="O3291" s="52">
        <v>0.16741999983787539</v>
      </c>
      <c r="Q3291">
        <v>2022</v>
      </c>
      <c r="R3291" s="52">
        <v>0.18965999782085419</v>
      </c>
    </row>
    <row r="3292" spans="1:19">
      <c r="A3292" t="s">
        <v>28</v>
      </c>
      <c r="B3292" t="s">
        <v>412</v>
      </c>
      <c r="C3292" t="s">
        <v>440</v>
      </c>
      <c r="D3292" t="s">
        <v>330</v>
      </c>
      <c r="E3292" t="s">
        <v>147</v>
      </c>
      <c r="F3292" t="s">
        <v>148</v>
      </c>
      <c r="G3292">
        <v>10</v>
      </c>
      <c r="H3292" t="s">
        <v>341</v>
      </c>
      <c r="I3292" t="s">
        <v>326</v>
      </c>
      <c r="J3292" t="s">
        <v>293</v>
      </c>
      <c r="K3292">
        <v>18</v>
      </c>
      <c r="L3292" s="52">
        <v>0.1875</v>
      </c>
      <c r="N3292">
        <v>123</v>
      </c>
      <c r="O3292" s="52">
        <v>0.1855199933052063</v>
      </c>
      <c r="Q3292">
        <v>1958</v>
      </c>
      <c r="R3292" s="52">
        <v>0.18366000056266779</v>
      </c>
    </row>
    <row r="3293" spans="1:19">
      <c r="A3293" t="s">
        <v>28</v>
      </c>
      <c r="B3293" t="s">
        <v>412</v>
      </c>
      <c r="C3293" t="s">
        <v>440</v>
      </c>
      <c r="D3293" t="s">
        <v>330</v>
      </c>
      <c r="E3293" t="s">
        <v>147</v>
      </c>
      <c r="F3293" t="s">
        <v>148</v>
      </c>
      <c r="G3293">
        <v>10</v>
      </c>
      <c r="H3293" t="s">
        <v>341</v>
      </c>
      <c r="I3293" t="s">
        <v>326</v>
      </c>
      <c r="J3293" t="s">
        <v>294</v>
      </c>
      <c r="K3293">
        <v>29</v>
      </c>
      <c r="L3293" s="52">
        <v>0.30208000540733337</v>
      </c>
      <c r="N3293">
        <v>168</v>
      </c>
      <c r="O3293" s="52">
        <v>0.25339001417160029</v>
      </c>
      <c r="Q3293">
        <v>2528</v>
      </c>
      <c r="R3293" s="52">
        <v>0.2371300011873245</v>
      </c>
    </row>
    <row r="3294" spans="1:19">
      <c r="A3294" t="s">
        <v>28</v>
      </c>
      <c r="B3294" t="s">
        <v>412</v>
      </c>
      <c r="C3294" t="s">
        <v>440</v>
      </c>
      <c r="D3294" t="s">
        <v>330</v>
      </c>
      <c r="E3294" t="s">
        <v>147</v>
      </c>
      <c r="F3294" t="s">
        <v>148</v>
      </c>
      <c r="G3294">
        <v>10</v>
      </c>
      <c r="H3294" t="s">
        <v>341</v>
      </c>
      <c r="I3294" t="s">
        <v>326</v>
      </c>
      <c r="J3294" t="s">
        <v>295</v>
      </c>
      <c r="K3294">
        <v>17</v>
      </c>
      <c r="L3294" s="52">
        <v>0.1770800054073334</v>
      </c>
      <c r="N3294">
        <v>154</v>
      </c>
      <c r="O3294" s="52">
        <v>0.2322800010442734</v>
      </c>
      <c r="Q3294">
        <v>2201</v>
      </c>
      <c r="R3294" s="52">
        <v>0.20645000040531161</v>
      </c>
    </row>
    <row r="3295" spans="1:19">
      <c r="A3295" t="s">
        <v>28</v>
      </c>
      <c r="B3295" t="s">
        <v>412</v>
      </c>
      <c r="C3295" t="s">
        <v>440</v>
      </c>
      <c r="D3295" t="s">
        <v>330</v>
      </c>
      <c r="E3295" t="s">
        <v>147</v>
      </c>
      <c r="F3295" s="1" t="s">
        <v>148</v>
      </c>
      <c r="G3295">
        <v>10</v>
      </c>
      <c r="H3295" t="s">
        <v>341</v>
      </c>
      <c r="I3295" t="s">
        <v>359</v>
      </c>
      <c r="J3295" t="s">
        <v>14</v>
      </c>
      <c r="K3295">
        <v>69</v>
      </c>
      <c r="L3295" s="52">
        <v>0.71875</v>
      </c>
      <c r="M3295" s="52">
        <v>0.75</v>
      </c>
      <c r="N3295">
        <v>498</v>
      </c>
      <c r="O3295" s="52">
        <v>0.75112998485565186</v>
      </c>
      <c r="P3295" s="52">
        <v>0.76262998580932617</v>
      </c>
      <c r="Q3295">
        <v>7648</v>
      </c>
      <c r="R3295" s="52">
        <v>0.71737998723983765</v>
      </c>
      <c r="S3295" s="52">
        <v>0.73221999406814575</v>
      </c>
    </row>
    <row r="3296" spans="1:19">
      <c r="A3296" t="s">
        <v>28</v>
      </c>
      <c r="B3296" t="s">
        <v>412</v>
      </c>
      <c r="C3296" t="s">
        <v>440</v>
      </c>
      <c r="D3296" t="s">
        <v>330</v>
      </c>
      <c r="E3296" t="s">
        <v>147</v>
      </c>
      <c r="F3296" t="s">
        <v>148</v>
      </c>
      <c r="G3296">
        <v>10</v>
      </c>
      <c r="H3296" t="s">
        <v>341</v>
      </c>
      <c r="I3296" t="s">
        <v>359</v>
      </c>
      <c r="J3296" t="s">
        <v>15</v>
      </c>
      <c r="K3296">
        <v>16</v>
      </c>
      <c r="L3296" s="52">
        <v>0.1666699945926666</v>
      </c>
      <c r="M3296" s="52">
        <v>0.17391000688076019</v>
      </c>
      <c r="N3296">
        <v>86</v>
      </c>
      <c r="O3296" s="52">
        <v>0.12971000373363489</v>
      </c>
      <c r="P3296" s="52">
        <v>0.1316999942064285</v>
      </c>
      <c r="Q3296">
        <v>1582</v>
      </c>
      <c r="R3296" s="52">
        <v>0.14838999509811401</v>
      </c>
      <c r="S3296" s="52">
        <v>0.1514600068330765</v>
      </c>
    </row>
    <row r="3297" spans="1:19">
      <c r="A3297" t="s">
        <v>28</v>
      </c>
      <c r="B3297" t="s">
        <v>412</v>
      </c>
      <c r="C3297" t="s">
        <v>440</v>
      </c>
      <c r="D3297" t="s">
        <v>330</v>
      </c>
      <c r="E3297" t="s">
        <v>147</v>
      </c>
      <c r="F3297" t="s">
        <v>148</v>
      </c>
      <c r="G3297">
        <v>10</v>
      </c>
      <c r="H3297" t="s">
        <v>341</v>
      </c>
      <c r="I3297" t="s">
        <v>359</v>
      </c>
      <c r="J3297" t="s">
        <v>317</v>
      </c>
      <c r="K3297">
        <v>7</v>
      </c>
      <c r="L3297" s="52">
        <v>7.2920002043247223E-2</v>
      </c>
      <c r="M3297" s="52">
        <v>7.6090000569820404E-2</v>
      </c>
      <c r="N3297">
        <v>69</v>
      </c>
      <c r="O3297" s="52">
        <v>0.1040700003504753</v>
      </c>
      <c r="P3297" s="52">
        <v>0.1056699976325035</v>
      </c>
      <c r="Q3297">
        <v>1215</v>
      </c>
      <c r="R3297" s="52">
        <v>0.1139699965715408</v>
      </c>
      <c r="S3297" s="52">
        <v>0.1163199990987778</v>
      </c>
    </row>
    <row r="3298" spans="1:19">
      <c r="A3298" t="s">
        <v>28</v>
      </c>
      <c r="B3298" t="s">
        <v>412</v>
      </c>
      <c r="C3298" t="s">
        <v>440</v>
      </c>
      <c r="D3298" t="s">
        <v>330</v>
      </c>
      <c r="E3298" t="s">
        <v>147</v>
      </c>
      <c r="F3298" t="s">
        <v>148</v>
      </c>
      <c r="G3298">
        <v>10</v>
      </c>
      <c r="H3298" t="s">
        <v>341</v>
      </c>
      <c r="I3298" t="s">
        <v>359</v>
      </c>
      <c r="J3298" t="s">
        <v>270</v>
      </c>
      <c r="K3298">
        <v>4</v>
      </c>
      <c r="L3298" s="52">
        <v>4.1669998317956917E-2</v>
      </c>
      <c r="N3298">
        <v>10</v>
      </c>
      <c r="O3298" s="52">
        <v>1.5080000273883339E-2</v>
      </c>
      <c r="Q3298">
        <v>216</v>
      </c>
      <c r="R3298" s="52">
        <v>2.0260000601410869E-2</v>
      </c>
    </row>
    <row r="3299" spans="1:19">
      <c r="A3299" t="s">
        <v>28</v>
      </c>
      <c r="B3299" t="s">
        <v>412</v>
      </c>
      <c r="C3299" t="s">
        <v>440</v>
      </c>
      <c r="D3299" t="s">
        <v>330</v>
      </c>
      <c r="E3299" t="s">
        <v>147</v>
      </c>
      <c r="F3299" t="s">
        <v>148</v>
      </c>
      <c r="G3299">
        <v>10</v>
      </c>
      <c r="H3299" t="s">
        <v>341</v>
      </c>
      <c r="I3299" t="s">
        <v>325</v>
      </c>
      <c r="J3299" t="s">
        <v>302</v>
      </c>
      <c r="K3299">
        <v>26</v>
      </c>
      <c r="L3299" s="52">
        <v>0.27083000540733337</v>
      </c>
      <c r="N3299">
        <v>183</v>
      </c>
      <c r="O3299" s="52">
        <v>0.27601999044418329</v>
      </c>
      <c r="Q3299">
        <v>3494</v>
      </c>
      <c r="R3299" s="52">
        <v>0.32774001359939581</v>
      </c>
    </row>
    <row r="3300" spans="1:19">
      <c r="A3300" t="s">
        <v>28</v>
      </c>
      <c r="B3300" t="s">
        <v>412</v>
      </c>
      <c r="C3300" t="s">
        <v>440</v>
      </c>
      <c r="D3300" t="s">
        <v>330</v>
      </c>
      <c r="E3300" t="s">
        <v>147</v>
      </c>
      <c r="F3300" t="s">
        <v>148</v>
      </c>
      <c r="G3300">
        <v>10</v>
      </c>
      <c r="H3300" t="s">
        <v>341</v>
      </c>
      <c r="I3300" t="s">
        <v>325</v>
      </c>
      <c r="J3300" t="s">
        <v>303</v>
      </c>
      <c r="K3300">
        <v>31</v>
      </c>
      <c r="L3300" s="52">
        <v>0.32291999459266663</v>
      </c>
      <c r="N3300">
        <v>226</v>
      </c>
      <c r="O3300" s="52">
        <v>0.34086999297142029</v>
      </c>
      <c r="Q3300">
        <v>3387</v>
      </c>
      <c r="R3300" s="52">
        <v>0.31769999861717219</v>
      </c>
    </row>
    <row r="3301" spans="1:19">
      <c r="A3301" t="s">
        <v>28</v>
      </c>
      <c r="B3301" t="s">
        <v>412</v>
      </c>
      <c r="C3301" t="s">
        <v>440</v>
      </c>
      <c r="D3301" t="s">
        <v>330</v>
      </c>
      <c r="E3301" t="s">
        <v>147</v>
      </c>
      <c r="F3301" t="s">
        <v>148</v>
      </c>
      <c r="G3301">
        <v>10</v>
      </c>
      <c r="H3301" t="s">
        <v>341</v>
      </c>
      <c r="I3301" t="s">
        <v>325</v>
      </c>
      <c r="J3301" t="s">
        <v>304</v>
      </c>
      <c r="K3301">
        <v>39</v>
      </c>
      <c r="L3301" s="52">
        <v>0.40625</v>
      </c>
      <c r="N3301">
        <v>254</v>
      </c>
      <c r="O3301" s="52">
        <v>0.38310998678207397</v>
      </c>
      <c r="Q3301">
        <v>3780</v>
      </c>
      <c r="R3301" s="52">
        <v>0.35455998778343201</v>
      </c>
    </row>
    <row r="3302" spans="1:19">
      <c r="A3302" t="s">
        <v>28</v>
      </c>
      <c r="B3302" t="s">
        <v>412</v>
      </c>
      <c r="C3302" t="s">
        <v>440</v>
      </c>
      <c r="D3302" t="s">
        <v>330</v>
      </c>
      <c r="E3302" t="s">
        <v>147</v>
      </c>
      <c r="F3302" t="s">
        <v>148</v>
      </c>
      <c r="G3302">
        <v>10</v>
      </c>
      <c r="H3302" t="s">
        <v>341</v>
      </c>
      <c r="I3302" t="s">
        <v>349</v>
      </c>
      <c r="J3302" t="s">
        <v>350</v>
      </c>
      <c r="K3302">
        <v>9</v>
      </c>
      <c r="L3302" s="52">
        <v>9.375E-2</v>
      </c>
      <c r="M3302" s="52">
        <v>9.8899997770786285E-2</v>
      </c>
      <c r="N3302">
        <v>42</v>
      </c>
      <c r="O3302" s="52">
        <v>6.3349999487400055E-2</v>
      </c>
      <c r="P3302" s="52">
        <v>6.719999760389328E-2</v>
      </c>
      <c r="Q3302">
        <v>745</v>
      </c>
      <c r="R3302" s="52">
        <v>6.9880001246929169E-2</v>
      </c>
      <c r="S3302" s="52">
        <v>8.060000091791153E-2</v>
      </c>
    </row>
    <row r="3303" spans="1:19">
      <c r="A3303" t="s">
        <v>28</v>
      </c>
      <c r="B3303" t="s">
        <v>412</v>
      </c>
      <c r="C3303" t="s">
        <v>440</v>
      </c>
      <c r="D3303" t="s">
        <v>330</v>
      </c>
      <c r="E3303" t="s">
        <v>147</v>
      </c>
      <c r="F3303" t="s">
        <v>148</v>
      </c>
      <c r="G3303">
        <v>10</v>
      </c>
      <c r="H3303" t="s">
        <v>341</v>
      </c>
      <c r="I3303" t="s">
        <v>349</v>
      </c>
      <c r="J3303" t="s">
        <v>351</v>
      </c>
      <c r="K3303">
        <v>66</v>
      </c>
      <c r="L3303" s="52">
        <v>0.6875</v>
      </c>
      <c r="M3303" s="52">
        <v>0.72526997327804565</v>
      </c>
      <c r="N3303">
        <v>455</v>
      </c>
      <c r="O3303" s="52">
        <v>0.68626999855041504</v>
      </c>
      <c r="P3303" s="52">
        <v>0.7279999852180481</v>
      </c>
      <c r="Q3303">
        <v>5882</v>
      </c>
      <c r="R3303" s="52">
        <v>0.55172997713088989</v>
      </c>
      <c r="S3303" s="52">
        <v>0.63637000322341919</v>
      </c>
    </row>
    <row r="3304" spans="1:19">
      <c r="A3304" t="s">
        <v>28</v>
      </c>
      <c r="B3304" t="s">
        <v>412</v>
      </c>
      <c r="C3304" t="s">
        <v>440</v>
      </c>
      <c r="D3304" t="s">
        <v>330</v>
      </c>
      <c r="E3304" t="s">
        <v>147</v>
      </c>
      <c r="F3304" t="s">
        <v>148</v>
      </c>
      <c r="G3304">
        <v>10</v>
      </c>
      <c r="H3304" t="s">
        <v>341</v>
      </c>
      <c r="I3304" t="s">
        <v>349</v>
      </c>
      <c r="J3304" t="s">
        <v>352</v>
      </c>
      <c r="K3304">
        <v>0</v>
      </c>
      <c r="L3304" s="52">
        <v>0</v>
      </c>
      <c r="M3304" s="52">
        <v>0</v>
      </c>
      <c r="N3304">
        <v>2</v>
      </c>
      <c r="O3304" s="52">
        <v>3.0199999455362558E-3</v>
      </c>
      <c r="P3304" s="52">
        <v>3.199999919161201E-3</v>
      </c>
      <c r="Q3304">
        <v>19</v>
      </c>
      <c r="R3304" s="52">
        <v>1.780000049620867E-3</v>
      </c>
      <c r="S3304" s="52">
        <v>2.0600000862032179E-3</v>
      </c>
    </row>
    <row r="3305" spans="1:19">
      <c r="A3305" t="s">
        <v>28</v>
      </c>
      <c r="B3305" t="s">
        <v>412</v>
      </c>
      <c r="C3305" t="s">
        <v>440</v>
      </c>
      <c r="D3305" t="s">
        <v>330</v>
      </c>
      <c r="E3305" t="s">
        <v>147</v>
      </c>
      <c r="F3305" t="s">
        <v>148</v>
      </c>
      <c r="G3305">
        <v>10</v>
      </c>
      <c r="H3305" t="s">
        <v>341</v>
      </c>
      <c r="I3305" t="s">
        <v>349</v>
      </c>
      <c r="J3305" t="s">
        <v>353</v>
      </c>
      <c r="K3305">
        <v>16</v>
      </c>
      <c r="L3305" s="52">
        <v>0.1666699945926666</v>
      </c>
      <c r="M3305" s="52">
        <v>0.175819993019104</v>
      </c>
      <c r="N3305">
        <v>126</v>
      </c>
      <c r="O3305" s="52">
        <v>0.19005000591278079</v>
      </c>
      <c r="P3305" s="52">
        <v>0.20160000026226041</v>
      </c>
      <c r="Q3305">
        <v>2597</v>
      </c>
      <c r="R3305" s="52">
        <v>0.24359999597072601</v>
      </c>
      <c r="S3305" s="52">
        <v>0.2809700071811676</v>
      </c>
    </row>
    <row r="3306" spans="1:19">
      <c r="A3306" t="s">
        <v>28</v>
      </c>
      <c r="B3306" t="s">
        <v>412</v>
      </c>
      <c r="C3306" t="s">
        <v>440</v>
      </c>
      <c r="D3306" t="s">
        <v>330</v>
      </c>
      <c r="E3306" t="s">
        <v>147</v>
      </c>
      <c r="F3306" t="s">
        <v>148</v>
      </c>
      <c r="G3306">
        <v>10</v>
      </c>
      <c r="H3306" t="s">
        <v>341</v>
      </c>
      <c r="I3306" t="s">
        <v>349</v>
      </c>
      <c r="J3306" t="s">
        <v>355</v>
      </c>
      <c r="K3306">
        <v>5</v>
      </c>
      <c r="L3306" s="52">
        <v>5.2080001682043083E-2</v>
      </c>
      <c r="N3306">
        <v>38</v>
      </c>
      <c r="O3306" s="52">
        <v>5.7319998741149902E-2</v>
      </c>
      <c r="Q3306">
        <v>1418</v>
      </c>
      <c r="R3306" s="52">
        <v>0.13300999999046331</v>
      </c>
    </row>
    <row r="3307" spans="1:19">
      <c r="A3307" t="s">
        <v>28</v>
      </c>
      <c r="B3307" t="s">
        <v>412</v>
      </c>
      <c r="C3307" t="s">
        <v>440</v>
      </c>
      <c r="D3307" t="s">
        <v>330</v>
      </c>
      <c r="E3307" t="s">
        <v>147</v>
      </c>
      <c r="F3307" t="s">
        <v>148</v>
      </c>
      <c r="G3307">
        <v>10</v>
      </c>
      <c r="H3307" t="s">
        <v>341</v>
      </c>
      <c r="I3307" t="s">
        <v>734</v>
      </c>
      <c r="J3307" t="s">
        <v>299</v>
      </c>
      <c r="K3307">
        <v>2</v>
      </c>
      <c r="L3307" s="52">
        <v>2.082999981939793E-2</v>
      </c>
      <c r="M3307" s="52">
        <v>2.150999940931797E-2</v>
      </c>
      <c r="N3307">
        <v>11</v>
      </c>
      <c r="O3307" s="52">
        <v>1.6589999198913571E-2</v>
      </c>
      <c r="P3307" s="52">
        <v>1.7300000414252281E-2</v>
      </c>
      <c r="Q3307">
        <v>463</v>
      </c>
      <c r="R3307" s="52">
        <v>4.343000054359436E-2</v>
      </c>
      <c r="S3307" s="52">
        <v>4.6239998191595078E-2</v>
      </c>
    </row>
    <row r="3308" spans="1:19">
      <c r="A3308" t="s">
        <v>28</v>
      </c>
      <c r="B3308" t="s">
        <v>412</v>
      </c>
      <c r="C3308" t="s">
        <v>440</v>
      </c>
      <c r="D3308" t="s">
        <v>330</v>
      </c>
      <c r="E3308" t="s">
        <v>147</v>
      </c>
      <c r="F3308" t="s">
        <v>148</v>
      </c>
      <c r="G3308">
        <v>10</v>
      </c>
      <c r="H3308" t="s">
        <v>341</v>
      </c>
      <c r="I3308" t="s">
        <v>734</v>
      </c>
      <c r="J3308" t="s">
        <v>300</v>
      </c>
      <c r="K3308">
        <v>2</v>
      </c>
      <c r="L3308" s="52">
        <v>2.082999981939793E-2</v>
      </c>
      <c r="M3308" s="52">
        <v>2.150999940931797E-2</v>
      </c>
      <c r="N3308">
        <v>2</v>
      </c>
      <c r="O3308" s="52">
        <v>3.0199999455362558E-3</v>
      </c>
      <c r="P3308" s="52">
        <v>3.1399999279528861E-3</v>
      </c>
      <c r="Q3308">
        <v>331</v>
      </c>
      <c r="R3308" s="52">
        <v>3.1050000339746479E-2</v>
      </c>
      <c r="S3308" s="52">
        <v>3.3059999346733093E-2</v>
      </c>
    </row>
    <row r="3309" spans="1:19">
      <c r="A3309" t="s">
        <v>28</v>
      </c>
      <c r="B3309" t="s">
        <v>412</v>
      </c>
      <c r="C3309" t="s">
        <v>440</v>
      </c>
      <c r="D3309" t="s">
        <v>330</v>
      </c>
      <c r="E3309" t="s">
        <v>147</v>
      </c>
      <c r="F3309" t="s">
        <v>148</v>
      </c>
      <c r="G3309">
        <v>10</v>
      </c>
      <c r="H3309" t="s">
        <v>341</v>
      </c>
      <c r="I3309" t="s">
        <v>734</v>
      </c>
      <c r="J3309" t="s">
        <v>269</v>
      </c>
      <c r="K3309">
        <v>0</v>
      </c>
      <c r="L3309" s="52">
        <v>0</v>
      </c>
      <c r="M3309" s="52">
        <v>0</v>
      </c>
      <c r="N3309">
        <v>6</v>
      </c>
      <c r="O3309" s="52">
        <v>9.0500004589557648E-3</v>
      </c>
      <c r="P3309" s="52">
        <v>9.4299996271729469E-3</v>
      </c>
      <c r="Q3309">
        <v>91</v>
      </c>
      <c r="R3309" s="52">
        <v>8.5399998351931572E-3</v>
      </c>
      <c r="S3309" s="52">
        <v>9.089999832212925E-3</v>
      </c>
    </row>
    <row r="3310" spans="1:19">
      <c r="A3310" t="s">
        <v>28</v>
      </c>
      <c r="B3310" t="s">
        <v>412</v>
      </c>
      <c r="C3310" t="s">
        <v>440</v>
      </c>
      <c r="D3310" t="s">
        <v>330</v>
      </c>
      <c r="E3310" t="s">
        <v>147</v>
      </c>
      <c r="F3310" t="s">
        <v>148</v>
      </c>
      <c r="G3310">
        <v>10</v>
      </c>
      <c r="H3310" t="s">
        <v>341</v>
      </c>
      <c r="I3310" t="s">
        <v>734</v>
      </c>
      <c r="J3310" t="s">
        <v>301</v>
      </c>
      <c r="K3310">
        <v>0</v>
      </c>
      <c r="L3310" s="52">
        <v>0</v>
      </c>
      <c r="M3310" s="52">
        <v>0</v>
      </c>
      <c r="N3310">
        <v>5</v>
      </c>
      <c r="O3310" s="52">
        <v>7.5400001369416714E-3</v>
      </c>
      <c r="P3310" s="52">
        <v>7.8600002452731133E-3</v>
      </c>
      <c r="Q3310">
        <v>215</v>
      </c>
      <c r="R3310" s="52">
        <v>2.0169999450445179E-2</v>
      </c>
      <c r="S3310" s="52">
        <v>2.1469999104738239E-2</v>
      </c>
    </row>
    <row r="3311" spans="1:19">
      <c r="A3311" t="s">
        <v>28</v>
      </c>
      <c r="B3311" t="s">
        <v>412</v>
      </c>
      <c r="C3311" t="s">
        <v>440</v>
      </c>
      <c r="D3311" t="s">
        <v>330</v>
      </c>
      <c r="E3311" t="s">
        <v>147</v>
      </c>
      <c r="F3311" t="s">
        <v>148</v>
      </c>
      <c r="G3311">
        <v>10</v>
      </c>
      <c r="H3311" t="s">
        <v>341</v>
      </c>
      <c r="I3311" t="s">
        <v>734</v>
      </c>
      <c r="J3311" t="s">
        <v>270</v>
      </c>
      <c r="K3311">
        <v>3</v>
      </c>
      <c r="L3311" s="52">
        <v>3.125E-2</v>
      </c>
      <c r="N3311">
        <v>27</v>
      </c>
      <c r="O3311" s="52">
        <v>4.0720000863075263E-2</v>
      </c>
      <c r="Q3311">
        <v>648</v>
      </c>
      <c r="R3311" s="52">
        <v>6.0779999941587448E-2</v>
      </c>
    </row>
    <row r="3312" spans="1:19">
      <c r="A3312" t="s">
        <v>28</v>
      </c>
      <c r="B3312" t="s">
        <v>412</v>
      </c>
      <c r="C3312" t="s">
        <v>440</v>
      </c>
      <c r="D3312" t="s">
        <v>330</v>
      </c>
      <c r="E3312" t="s">
        <v>147</v>
      </c>
      <c r="F3312" t="s">
        <v>148</v>
      </c>
      <c r="G3312">
        <v>10</v>
      </c>
      <c r="H3312" t="s">
        <v>341</v>
      </c>
      <c r="I3312" t="s">
        <v>734</v>
      </c>
      <c r="J3312" t="s">
        <v>268</v>
      </c>
      <c r="K3312">
        <v>89</v>
      </c>
      <c r="L3312" s="52">
        <v>0.92707997560501099</v>
      </c>
      <c r="M3312" s="52">
        <v>0.95699000358581543</v>
      </c>
      <c r="N3312">
        <v>612</v>
      </c>
      <c r="O3312" s="52">
        <v>0.92308002710342407</v>
      </c>
      <c r="P3312" s="52">
        <v>0.96226000785827637</v>
      </c>
      <c r="Q3312">
        <v>8913</v>
      </c>
      <c r="R3312" s="52">
        <v>0.83604001998901367</v>
      </c>
      <c r="S3312" s="52">
        <v>0.89013999700546265</v>
      </c>
    </row>
    <row r="3313" spans="1:19">
      <c r="A3313" t="s">
        <v>28</v>
      </c>
      <c r="B3313" t="s">
        <v>412</v>
      </c>
      <c r="C3313" t="s">
        <v>440</v>
      </c>
      <c r="D3313" t="s">
        <v>330</v>
      </c>
      <c r="E3313" t="s">
        <v>147</v>
      </c>
      <c r="F3313" t="s">
        <v>148</v>
      </c>
      <c r="G3313">
        <v>10</v>
      </c>
      <c r="H3313" t="s">
        <v>341</v>
      </c>
      <c r="I3313" t="s">
        <v>735</v>
      </c>
      <c r="J3313" t="s">
        <v>270</v>
      </c>
      <c r="K3313">
        <v>96</v>
      </c>
      <c r="L3313" s="52">
        <v>1</v>
      </c>
      <c r="N3313">
        <v>663</v>
      </c>
      <c r="O3313" s="52">
        <v>1</v>
      </c>
      <c r="Q3313">
        <v>10661</v>
      </c>
      <c r="R3313" s="52">
        <v>1</v>
      </c>
    </row>
    <row r="3314" spans="1:19">
      <c r="A3314" t="s">
        <v>28</v>
      </c>
      <c r="B3314" t="s">
        <v>412</v>
      </c>
      <c r="C3314" t="s">
        <v>440</v>
      </c>
      <c r="D3314" t="s">
        <v>330</v>
      </c>
      <c r="E3314" t="s">
        <v>147</v>
      </c>
      <c r="F3314" t="s">
        <v>148</v>
      </c>
      <c r="G3314">
        <v>10</v>
      </c>
      <c r="H3314" t="s">
        <v>341</v>
      </c>
      <c r="I3314" t="s">
        <v>319</v>
      </c>
      <c r="J3314" t="s">
        <v>324</v>
      </c>
      <c r="K3314">
        <v>5</v>
      </c>
      <c r="L3314" s="52">
        <v>5.2080001682043083E-2</v>
      </c>
      <c r="N3314">
        <v>38</v>
      </c>
      <c r="O3314" s="52">
        <v>5.7319998741149902E-2</v>
      </c>
      <c r="Q3314">
        <v>1418</v>
      </c>
      <c r="R3314" s="52">
        <v>0.13300999999046331</v>
      </c>
    </row>
    <row r="3315" spans="1:19">
      <c r="A3315" t="s">
        <v>28</v>
      </c>
      <c r="B3315" t="s">
        <v>412</v>
      </c>
      <c r="C3315" t="s">
        <v>440</v>
      </c>
      <c r="D3315" t="s">
        <v>330</v>
      </c>
      <c r="E3315" t="s">
        <v>147</v>
      </c>
      <c r="F3315" t="s">
        <v>148</v>
      </c>
      <c r="G3315">
        <v>10</v>
      </c>
      <c r="H3315" t="s">
        <v>341</v>
      </c>
      <c r="I3315" t="s">
        <v>319</v>
      </c>
      <c r="J3315" t="s">
        <v>320</v>
      </c>
      <c r="K3315">
        <v>0</v>
      </c>
      <c r="L3315" s="52">
        <v>0</v>
      </c>
      <c r="M3315" s="52">
        <v>0</v>
      </c>
      <c r="N3315">
        <v>2</v>
      </c>
      <c r="O3315" s="52">
        <v>3.0199999455362558E-3</v>
      </c>
      <c r="P3315" s="52">
        <v>3.199999919161201E-3</v>
      </c>
      <c r="Q3315">
        <v>19</v>
      </c>
      <c r="R3315" s="52">
        <v>1.780000049620867E-3</v>
      </c>
      <c r="S3315" s="52">
        <v>2.0600000862032179E-3</v>
      </c>
    </row>
    <row r="3316" spans="1:19">
      <c r="A3316" t="s">
        <v>28</v>
      </c>
      <c r="B3316" t="s">
        <v>412</v>
      </c>
      <c r="C3316" t="s">
        <v>440</v>
      </c>
      <c r="D3316" t="s">
        <v>330</v>
      </c>
      <c r="E3316" t="s">
        <v>147</v>
      </c>
      <c r="F3316" t="s">
        <v>148</v>
      </c>
      <c r="G3316">
        <v>10</v>
      </c>
      <c r="H3316" t="s">
        <v>341</v>
      </c>
      <c r="I3316" t="s">
        <v>319</v>
      </c>
      <c r="J3316" t="s">
        <v>321</v>
      </c>
      <c r="K3316">
        <v>2</v>
      </c>
      <c r="L3316" s="52">
        <v>2.082999981939793E-2</v>
      </c>
      <c r="M3316" s="52">
        <v>2.1980000659823421E-2</v>
      </c>
      <c r="N3316">
        <v>15</v>
      </c>
      <c r="O3316" s="52">
        <v>2.261999994516373E-2</v>
      </c>
      <c r="P3316" s="52">
        <v>2.400000020861626E-2</v>
      </c>
      <c r="Q3316">
        <v>380</v>
      </c>
      <c r="R3316" s="52">
        <v>3.564000129699707E-2</v>
      </c>
      <c r="S3316" s="52">
        <v>4.1110001504421227E-2</v>
      </c>
    </row>
    <row r="3317" spans="1:19">
      <c r="A3317" t="s">
        <v>28</v>
      </c>
      <c r="B3317" t="s">
        <v>412</v>
      </c>
      <c r="C3317" t="s">
        <v>440</v>
      </c>
      <c r="D3317" t="s">
        <v>330</v>
      </c>
      <c r="E3317" t="s">
        <v>147</v>
      </c>
      <c r="F3317" t="s">
        <v>148</v>
      </c>
      <c r="G3317">
        <v>10</v>
      </c>
      <c r="H3317" t="s">
        <v>341</v>
      </c>
      <c r="I3317" t="s">
        <v>319</v>
      </c>
      <c r="J3317" t="s">
        <v>322</v>
      </c>
      <c r="K3317">
        <v>13</v>
      </c>
      <c r="L3317" s="52">
        <v>0.1354199945926666</v>
      </c>
      <c r="M3317" s="52">
        <v>0.14285999536514279</v>
      </c>
      <c r="N3317">
        <v>85</v>
      </c>
      <c r="O3317" s="52">
        <v>0.1282099932432175</v>
      </c>
      <c r="P3317" s="52">
        <v>0.13600000739097601</v>
      </c>
      <c r="Q3317">
        <v>1643</v>
      </c>
      <c r="R3317" s="52">
        <v>0.15410999953746801</v>
      </c>
      <c r="S3317" s="52">
        <v>0.17776000499725339</v>
      </c>
    </row>
    <row r="3318" spans="1:19">
      <c r="A3318" t="s">
        <v>28</v>
      </c>
      <c r="B3318" t="s">
        <v>412</v>
      </c>
      <c r="C3318" t="s">
        <v>440</v>
      </c>
      <c r="D3318" t="s">
        <v>330</v>
      </c>
      <c r="E3318" t="s">
        <v>147</v>
      </c>
      <c r="F3318" t="s">
        <v>148</v>
      </c>
      <c r="G3318">
        <v>10</v>
      </c>
      <c r="H3318" t="s">
        <v>341</v>
      </c>
      <c r="I3318" t="s">
        <v>319</v>
      </c>
      <c r="J3318" t="s">
        <v>323</v>
      </c>
      <c r="K3318">
        <v>11</v>
      </c>
      <c r="L3318" s="52">
        <v>0.1145799979567528</v>
      </c>
      <c r="M3318" s="52">
        <v>0.12088000029325489</v>
      </c>
      <c r="N3318">
        <v>68</v>
      </c>
      <c r="O3318" s="52">
        <v>0.1025599986314774</v>
      </c>
      <c r="P3318" s="52">
        <v>0.1088000014424324</v>
      </c>
      <c r="Q3318">
        <v>1319</v>
      </c>
      <c r="R3318" s="52">
        <v>0.1237199977040291</v>
      </c>
      <c r="S3318" s="52">
        <v>0.14270000159740451</v>
      </c>
    </row>
    <row r="3319" spans="1:19">
      <c r="A3319" t="s">
        <v>28</v>
      </c>
      <c r="B3319" t="s">
        <v>412</v>
      </c>
      <c r="C3319" t="s">
        <v>440</v>
      </c>
      <c r="D3319" t="s">
        <v>330</v>
      </c>
      <c r="E3319" t="s">
        <v>147</v>
      </c>
      <c r="F3319" t="s">
        <v>148</v>
      </c>
      <c r="G3319">
        <v>10</v>
      </c>
      <c r="H3319" t="s">
        <v>341</v>
      </c>
      <c r="I3319" t="s">
        <v>319</v>
      </c>
      <c r="J3319" t="s">
        <v>354</v>
      </c>
      <c r="K3319">
        <v>65</v>
      </c>
      <c r="L3319" s="52">
        <v>0.67707997560501099</v>
      </c>
      <c r="M3319" s="52">
        <v>0.71429002285003662</v>
      </c>
      <c r="N3319">
        <v>455</v>
      </c>
      <c r="O3319" s="52">
        <v>0.68626999855041504</v>
      </c>
      <c r="P3319" s="52">
        <v>0.7279999852180481</v>
      </c>
      <c r="Q3319">
        <v>5882</v>
      </c>
      <c r="R3319" s="52">
        <v>0.55172997713088989</v>
      </c>
      <c r="S3319" s="52">
        <v>0.63637000322341919</v>
      </c>
    </row>
    <row r="3320" spans="1:19">
      <c r="A3320" t="s">
        <v>28</v>
      </c>
      <c r="B3320" t="s">
        <v>412</v>
      </c>
      <c r="C3320" t="s">
        <v>440</v>
      </c>
      <c r="D3320" t="s">
        <v>330</v>
      </c>
      <c r="E3320" t="s">
        <v>147</v>
      </c>
      <c r="F3320" t="s">
        <v>148</v>
      </c>
      <c r="G3320">
        <v>10</v>
      </c>
      <c r="H3320" t="s">
        <v>341</v>
      </c>
      <c r="I3320" t="s">
        <v>360</v>
      </c>
      <c r="J3320" t="s">
        <v>361</v>
      </c>
      <c r="K3320">
        <v>5</v>
      </c>
      <c r="L3320" s="52">
        <v>5.2080001682043083E-2</v>
      </c>
      <c r="N3320">
        <v>38</v>
      </c>
      <c r="O3320" s="52">
        <v>5.7319998741149902E-2</v>
      </c>
      <c r="Q3320">
        <v>1418</v>
      </c>
      <c r="R3320" s="52">
        <v>0.13300999999046331</v>
      </c>
    </row>
    <row r="3321" spans="1:19">
      <c r="A3321" t="s">
        <v>28</v>
      </c>
      <c r="B3321" t="s">
        <v>412</v>
      </c>
      <c r="C3321" t="s">
        <v>440</v>
      </c>
      <c r="D3321" t="s">
        <v>330</v>
      </c>
      <c r="E3321" t="s">
        <v>147</v>
      </c>
      <c r="F3321" t="s">
        <v>148</v>
      </c>
      <c r="G3321">
        <v>10</v>
      </c>
      <c r="H3321" t="s">
        <v>341</v>
      </c>
      <c r="I3321" t="s">
        <v>360</v>
      </c>
      <c r="J3321" t="s">
        <v>362</v>
      </c>
      <c r="K3321">
        <v>25</v>
      </c>
      <c r="L3321" s="52">
        <v>0.26041999459266663</v>
      </c>
      <c r="M3321" s="52">
        <v>0.27472999691963201</v>
      </c>
      <c r="N3321">
        <v>169</v>
      </c>
      <c r="O3321" s="52">
        <v>0.2549000084400177</v>
      </c>
      <c r="P3321" s="52">
        <v>0.27039998769760132</v>
      </c>
      <c r="Q3321">
        <v>3361</v>
      </c>
      <c r="R3321" s="52">
        <v>0.31525999307632452</v>
      </c>
      <c r="S3321" s="52">
        <v>0.36362999677658081</v>
      </c>
    </row>
    <row r="3322" spans="1:19">
      <c r="A3322" t="s">
        <v>28</v>
      </c>
      <c r="B3322" t="s">
        <v>412</v>
      </c>
      <c r="C3322" t="s">
        <v>440</v>
      </c>
      <c r="D3322" t="s">
        <v>330</v>
      </c>
      <c r="E3322" t="s">
        <v>147</v>
      </c>
      <c r="F3322" t="s">
        <v>148</v>
      </c>
      <c r="G3322">
        <v>10</v>
      </c>
      <c r="H3322" t="s">
        <v>341</v>
      </c>
      <c r="I3322" t="s">
        <v>360</v>
      </c>
      <c r="J3322" t="s">
        <v>354</v>
      </c>
      <c r="K3322">
        <v>66</v>
      </c>
      <c r="L3322" s="52">
        <v>0.6875</v>
      </c>
      <c r="M3322" s="52">
        <v>0.72526997327804565</v>
      </c>
      <c r="N3322">
        <v>456</v>
      </c>
      <c r="O3322" s="52">
        <v>0.68778002262115479</v>
      </c>
      <c r="P3322" s="52">
        <v>0.72960001230239868</v>
      </c>
      <c r="Q3322">
        <v>5882</v>
      </c>
      <c r="R3322" s="52">
        <v>0.55172997713088989</v>
      </c>
      <c r="S3322" s="52">
        <v>0.63637000322341919</v>
      </c>
    </row>
    <row r="3323" spans="1:19">
      <c r="A3323" t="s">
        <v>28</v>
      </c>
      <c r="B3323" t="s">
        <v>412</v>
      </c>
      <c r="C3323" t="s">
        <v>440</v>
      </c>
      <c r="D3323" t="s">
        <v>330</v>
      </c>
      <c r="E3323" t="s">
        <v>147</v>
      </c>
      <c r="F3323" t="s">
        <v>148</v>
      </c>
      <c r="G3323">
        <v>10</v>
      </c>
      <c r="H3323" t="s">
        <v>341</v>
      </c>
      <c r="I3323" t="s">
        <v>736</v>
      </c>
      <c r="J3323" t="s">
        <v>363</v>
      </c>
      <c r="K3323">
        <v>35</v>
      </c>
      <c r="L3323" s="52">
        <v>0.36458000540733337</v>
      </c>
      <c r="N3323">
        <v>207</v>
      </c>
      <c r="O3323" s="52">
        <v>0.3122200071811676</v>
      </c>
      <c r="Q3323">
        <v>4131</v>
      </c>
      <c r="R3323" s="52">
        <v>0.38749000430107122</v>
      </c>
    </row>
    <row r="3324" spans="1:19">
      <c r="A3324" t="s">
        <v>28</v>
      </c>
      <c r="B3324" t="s">
        <v>412</v>
      </c>
      <c r="C3324" t="s">
        <v>440</v>
      </c>
      <c r="D3324" t="s">
        <v>330</v>
      </c>
      <c r="E3324" t="s">
        <v>147</v>
      </c>
      <c r="F3324" t="s">
        <v>148</v>
      </c>
      <c r="G3324">
        <v>10</v>
      </c>
      <c r="H3324" t="s">
        <v>341</v>
      </c>
      <c r="I3324" t="s">
        <v>736</v>
      </c>
      <c r="J3324" t="s">
        <v>364</v>
      </c>
      <c r="K3324">
        <v>29</v>
      </c>
      <c r="L3324" s="52">
        <v>0.30208000540733337</v>
      </c>
      <c r="M3324" s="52">
        <v>0.47541001439094538</v>
      </c>
      <c r="N3324">
        <v>268</v>
      </c>
      <c r="O3324" s="52">
        <v>0.40422001481056208</v>
      </c>
      <c r="P3324" s="52">
        <v>0.58771997690200806</v>
      </c>
      <c r="Q3324">
        <v>4189</v>
      </c>
      <c r="R3324" s="52">
        <v>0.39293000102043152</v>
      </c>
      <c r="S3324" s="52">
        <v>0.64149999618530273</v>
      </c>
    </row>
    <row r="3325" spans="1:19">
      <c r="A3325" t="s">
        <v>28</v>
      </c>
      <c r="B3325" t="s">
        <v>412</v>
      </c>
      <c r="C3325" t="s">
        <v>440</v>
      </c>
      <c r="D3325" t="s">
        <v>330</v>
      </c>
      <c r="E3325" t="s">
        <v>147</v>
      </c>
      <c r="F3325" t="s">
        <v>148</v>
      </c>
      <c r="G3325">
        <v>10</v>
      </c>
      <c r="H3325" t="s">
        <v>341</v>
      </c>
      <c r="I3325" t="s">
        <v>736</v>
      </c>
      <c r="J3325" t="s">
        <v>365</v>
      </c>
      <c r="K3325">
        <v>16</v>
      </c>
      <c r="L3325" s="52">
        <v>0.1666699945926666</v>
      </c>
      <c r="M3325" s="52">
        <v>0.26230001449584961</v>
      </c>
      <c r="N3325">
        <v>104</v>
      </c>
      <c r="O3325" s="52">
        <v>0.15685999393463129</v>
      </c>
      <c r="P3325" s="52">
        <v>0.22807000577449801</v>
      </c>
      <c r="Q3325">
        <v>1316</v>
      </c>
      <c r="R3325" s="52">
        <v>0.1234399974346161</v>
      </c>
      <c r="S3325" s="52">
        <v>0.20152999460697171</v>
      </c>
    </row>
    <row r="3326" spans="1:19">
      <c r="A3326" t="s">
        <v>28</v>
      </c>
      <c r="B3326" t="s">
        <v>412</v>
      </c>
      <c r="C3326" t="s">
        <v>440</v>
      </c>
      <c r="D3326" t="s">
        <v>330</v>
      </c>
      <c r="E3326" t="s">
        <v>147</v>
      </c>
      <c r="F3326" t="s">
        <v>148</v>
      </c>
      <c r="G3326">
        <v>10</v>
      </c>
      <c r="H3326" t="s">
        <v>341</v>
      </c>
      <c r="I3326" t="s">
        <v>736</v>
      </c>
      <c r="J3326" t="s">
        <v>366</v>
      </c>
      <c r="K3326">
        <v>10</v>
      </c>
      <c r="L3326" s="52">
        <v>0.1041700020432472</v>
      </c>
      <c r="M3326" s="52">
        <v>0.16392999887466431</v>
      </c>
      <c r="N3326">
        <v>49</v>
      </c>
      <c r="O3326" s="52">
        <v>7.3909997940063477E-2</v>
      </c>
      <c r="P3326" s="52">
        <v>0.1074599996209145</v>
      </c>
      <c r="Q3326">
        <v>566</v>
      </c>
      <c r="R3326" s="52">
        <v>5.3089998662471771E-2</v>
      </c>
      <c r="S3326" s="52">
        <v>8.6680002510547638E-2</v>
      </c>
    </row>
    <row r="3327" spans="1:19">
      <c r="A3327" t="s">
        <v>28</v>
      </c>
      <c r="B3327" t="s">
        <v>412</v>
      </c>
      <c r="C3327" t="s">
        <v>440</v>
      </c>
      <c r="D3327" t="s">
        <v>330</v>
      </c>
      <c r="E3327" t="s">
        <v>147</v>
      </c>
      <c r="F3327" t="s">
        <v>148</v>
      </c>
      <c r="G3327">
        <v>10</v>
      </c>
      <c r="H3327" t="s">
        <v>341</v>
      </c>
      <c r="I3327" t="s">
        <v>736</v>
      </c>
      <c r="J3327" t="s">
        <v>367</v>
      </c>
      <c r="K3327">
        <v>6</v>
      </c>
      <c r="L3327" s="52">
        <v>6.25E-2</v>
      </c>
      <c r="M3327" s="52">
        <v>9.8360002040863037E-2</v>
      </c>
      <c r="N3327">
        <v>33</v>
      </c>
      <c r="O3327" s="52">
        <v>4.9770001322031021E-2</v>
      </c>
      <c r="P3327" s="52">
        <v>7.2370000183582306E-2</v>
      </c>
      <c r="Q3327">
        <v>367</v>
      </c>
      <c r="R3327" s="52">
        <v>3.4419998526573181E-2</v>
      </c>
      <c r="S3327" s="52">
        <v>5.6200001388788223E-2</v>
      </c>
    </row>
    <row r="3328" spans="1:19">
      <c r="A3328" t="s">
        <v>28</v>
      </c>
      <c r="B3328" t="s">
        <v>412</v>
      </c>
      <c r="C3328" t="s">
        <v>440</v>
      </c>
      <c r="D3328" t="s">
        <v>330</v>
      </c>
      <c r="E3328" t="s">
        <v>147</v>
      </c>
      <c r="F3328" t="s">
        <v>148</v>
      </c>
      <c r="G3328">
        <v>10</v>
      </c>
      <c r="H3328" t="s">
        <v>341</v>
      </c>
      <c r="I3328" t="s">
        <v>736</v>
      </c>
      <c r="J3328" t="s">
        <v>368</v>
      </c>
      <c r="K3328">
        <v>0</v>
      </c>
      <c r="L3328" s="52">
        <v>0</v>
      </c>
      <c r="M3328" s="52">
        <v>0</v>
      </c>
      <c r="N3328">
        <v>2</v>
      </c>
      <c r="O3328" s="52">
        <v>3.0199999455362558E-3</v>
      </c>
      <c r="P3328" s="52">
        <v>4.3899999000132084E-3</v>
      </c>
      <c r="Q3328">
        <v>92</v>
      </c>
      <c r="R3328" s="52">
        <v>8.6300000548362732E-3</v>
      </c>
      <c r="S3328" s="52">
        <v>1.4089999720454219E-2</v>
      </c>
    </row>
    <row r="3329" spans="1:19">
      <c r="A3329" t="s">
        <v>28</v>
      </c>
      <c r="B3329" t="s">
        <v>412</v>
      </c>
      <c r="C3329" t="s">
        <v>440</v>
      </c>
      <c r="D3329" t="s">
        <v>330</v>
      </c>
      <c r="E3329" t="s">
        <v>147</v>
      </c>
      <c r="F3329" t="s">
        <v>148</v>
      </c>
      <c r="G3329">
        <v>10</v>
      </c>
      <c r="H3329" t="s">
        <v>341</v>
      </c>
      <c r="I3329" t="s">
        <v>307</v>
      </c>
      <c r="J3329" t="s">
        <v>329</v>
      </c>
      <c r="K3329">
        <v>94</v>
      </c>
      <c r="L3329" s="52">
        <v>0.97917002439498901</v>
      </c>
      <c r="N3329">
        <v>657</v>
      </c>
      <c r="O3329" s="52">
        <v>0.99094998836517334</v>
      </c>
      <c r="Q3329">
        <v>10555</v>
      </c>
      <c r="R3329" s="52">
        <v>0.99005997180938721</v>
      </c>
    </row>
    <row r="3330" spans="1:19">
      <c r="A3330" t="s">
        <v>28</v>
      </c>
      <c r="B3330" t="s">
        <v>412</v>
      </c>
      <c r="C3330" t="s">
        <v>440</v>
      </c>
      <c r="D3330" t="s">
        <v>330</v>
      </c>
      <c r="E3330" t="s">
        <v>147</v>
      </c>
      <c r="F3330" t="s">
        <v>148</v>
      </c>
      <c r="G3330">
        <v>10</v>
      </c>
      <c r="H3330" t="s">
        <v>341</v>
      </c>
      <c r="I3330" t="s">
        <v>307</v>
      </c>
      <c r="J3330" t="s">
        <v>309</v>
      </c>
      <c r="K3330">
        <v>2</v>
      </c>
      <c r="L3330" s="52">
        <v>2.082999981939793E-2</v>
      </c>
      <c r="N3330">
        <v>6</v>
      </c>
      <c r="O3330" s="52">
        <v>9.0500004589557648E-3</v>
      </c>
      <c r="Q3330">
        <v>106</v>
      </c>
      <c r="R3330" s="52">
        <v>9.9400002509355545E-3</v>
      </c>
    </row>
    <row r="3331" spans="1:19">
      <c r="A3331" t="s">
        <v>28</v>
      </c>
      <c r="B3331" t="s">
        <v>412</v>
      </c>
      <c r="C3331" t="s">
        <v>440</v>
      </c>
      <c r="D3331" t="s">
        <v>330</v>
      </c>
      <c r="E3331" t="s">
        <v>147</v>
      </c>
      <c r="F3331" t="s">
        <v>148</v>
      </c>
      <c r="G3331">
        <v>10</v>
      </c>
      <c r="H3331" t="s">
        <v>341</v>
      </c>
      <c r="I3331" t="s">
        <v>737</v>
      </c>
      <c r="J3331" t="s">
        <v>310</v>
      </c>
      <c r="K3331">
        <v>13</v>
      </c>
      <c r="L3331" s="52">
        <v>0.1354199945926666</v>
      </c>
      <c r="N3331">
        <v>74</v>
      </c>
      <c r="O3331" s="52">
        <v>0.11161000281572341</v>
      </c>
      <c r="Q3331">
        <v>1888</v>
      </c>
      <c r="R3331" s="52">
        <v>0.17709000408649439</v>
      </c>
    </row>
    <row r="3332" spans="1:19">
      <c r="A3332" t="s">
        <v>28</v>
      </c>
      <c r="B3332" t="s">
        <v>412</v>
      </c>
      <c r="C3332" t="s">
        <v>440</v>
      </c>
      <c r="D3332" t="s">
        <v>330</v>
      </c>
      <c r="E3332" t="s">
        <v>147</v>
      </c>
      <c r="F3332" t="s">
        <v>148</v>
      </c>
      <c r="G3332">
        <v>10</v>
      </c>
      <c r="H3332" t="s">
        <v>341</v>
      </c>
      <c r="I3332" t="s">
        <v>737</v>
      </c>
      <c r="J3332" t="s">
        <v>16</v>
      </c>
      <c r="K3332">
        <v>18</v>
      </c>
      <c r="L3332" s="52">
        <v>0.1875</v>
      </c>
      <c r="N3332">
        <v>129</v>
      </c>
      <c r="O3332" s="52">
        <v>0.19457000494003299</v>
      </c>
      <c r="Q3332">
        <v>2164</v>
      </c>
      <c r="R3332" s="52">
        <v>0.2029799968004227</v>
      </c>
    </row>
    <row r="3333" spans="1:19">
      <c r="A3333" t="s">
        <v>28</v>
      </c>
      <c r="B3333" t="s">
        <v>412</v>
      </c>
      <c r="C3333" t="s">
        <v>440</v>
      </c>
      <c r="D3333" t="s">
        <v>330</v>
      </c>
      <c r="E3333" t="s">
        <v>147</v>
      </c>
      <c r="F3333" t="s">
        <v>148</v>
      </c>
      <c r="G3333">
        <v>10</v>
      </c>
      <c r="H3333" t="s">
        <v>341</v>
      </c>
      <c r="I3333" t="s">
        <v>737</v>
      </c>
      <c r="J3333" t="s">
        <v>17</v>
      </c>
      <c r="K3333">
        <v>20</v>
      </c>
      <c r="L3333" s="52">
        <v>0.2083300054073334</v>
      </c>
      <c r="N3333">
        <v>200</v>
      </c>
      <c r="O3333" s="52">
        <v>0.30166000127792358</v>
      </c>
      <c r="Q3333">
        <v>2220</v>
      </c>
      <c r="R3333" s="52">
        <v>0.20824000239372251</v>
      </c>
    </row>
    <row r="3334" spans="1:19">
      <c r="A3334" t="s">
        <v>28</v>
      </c>
      <c r="B3334" t="s">
        <v>412</v>
      </c>
      <c r="C3334" t="s">
        <v>440</v>
      </c>
      <c r="D3334" t="s">
        <v>330</v>
      </c>
      <c r="E3334" t="s">
        <v>147</v>
      </c>
      <c r="F3334" t="s">
        <v>148</v>
      </c>
      <c r="G3334">
        <v>10</v>
      </c>
      <c r="H3334" t="s">
        <v>341</v>
      </c>
      <c r="I3334" t="s">
        <v>737</v>
      </c>
      <c r="J3334" t="s">
        <v>18</v>
      </c>
      <c r="K3334">
        <v>22</v>
      </c>
      <c r="L3334" s="52">
        <v>0.2291699945926666</v>
      </c>
      <c r="N3334">
        <v>143</v>
      </c>
      <c r="O3334" s="52">
        <v>0.2156900018453598</v>
      </c>
      <c r="Q3334">
        <v>2174</v>
      </c>
      <c r="R3334" s="52">
        <v>0.20392000675201419</v>
      </c>
    </row>
    <row r="3335" spans="1:19">
      <c r="A3335" t="s">
        <v>28</v>
      </c>
      <c r="B3335" t="s">
        <v>412</v>
      </c>
      <c r="C3335" t="s">
        <v>440</v>
      </c>
      <c r="D3335" t="s">
        <v>330</v>
      </c>
      <c r="E3335" t="s">
        <v>147</v>
      </c>
      <c r="F3335" t="s">
        <v>148</v>
      </c>
      <c r="G3335">
        <v>10</v>
      </c>
      <c r="H3335" t="s">
        <v>341</v>
      </c>
      <c r="I3335" t="s">
        <v>737</v>
      </c>
      <c r="J3335" t="s">
        <v>311</v>
      </c>
      <c r="K3335">
        <v>23</v>
      </c>
      <c r="L3335" s="52">
        <v>0.2395800054073334</v>
      </c>
      <c r="N3335">
        <v>117</v>
      </c>
      <c r="O3335" s="52">
        <v>0.1764699965715408</v>
      </c>
      <c r="Q3335">
        <v>2215</v>
      </c>
      <c r="R3335" s="52">
        <v>0.20777000486850741</v>
      </c>
    </row>
    <row r="3336" spans="1:19">
      <c r="A3336" t="s">
        <v>28</v>
      </c>
      <c r="B3336" t="s">
        <v>412</v>
      </c>
      <c r="C3336" t="s">
        <v>440</v>
      </c>
      <c r="D3336" t="s">
        <v>330</v>
      </c>
      <c r="E3336" t="s">
        <v>147</v>
      </c>
      <c r="F3336" t="s">
        <v>148</v>
      </c>
      <c r="G3336">
        <v>10</v>
      </c>
      <c r="H3336" t="s">
        <v>341</v>
      </c>
      <c r="I3336" t="s">
        <v>312</v>
      </c>
      <c r="J3336" t="s">
        <v>313</v>
      </c>
      <c r="K3336">
        <v>61</v>
      </c>
      <c r="L3336" s="52">
        <v>0.63542002439498901</v>
      </c>
      <c r="M3336" s="52">
        <v>0.66303998231887817</v>
      </c>
      <c r="N3336">
        <v>429</v>
      </c>
      <c r="O3336" s="52">
        <v>0.64705997705459595</v>
      </c>
      <c r="P3336" s="52">
        <v>0.65697002410888672</v>
      </c>
      <c r="Q3336">
        <v>6420</v>
      </c>
      <c r="R3336" s="52">
        <v>0.60219001770019531</v>
      </c>
      <c r="S3336" s="52">
        <v>0.61465001106262207</v>
      </c>
    </row>
    <row r="3337" spans="1:19">
      <c r="A3337" t="s">
        <v>28</v>
      </c>
      <c r="B3337" t="s">
        <v>412</v>
      </c>
      <c r="C3337" t="s">
        <v>440</v>
      </c>
      <c r="D3337" t="s">
        <v>330</v>
      </c>
      <c r="E3337" t="s">
        <v>147</v>
      </c>
      <c r="F3337" t="s">
        <v>148</v>
      </c>
      <c r="G3337">
        <v>10</v>
      </c>
      <c r="H3337" t="s">
        <v>341</v>
      </c>
      <c r="I3337" t="s">
        <v>312</v>
      </c>
      <c r="J3337" t="s">
        <v>314</v>
      </c>
      <c r="K3337">
        <v>12</v>
      </c>
      <c r="L3337" s="52">
        <v>0.125</v>
      </c>
      <c r="M3337" s="52">
        <v>0.13042999804019931</v>
      </c>
      <c r="N3337">
        <v>85</v>
      </c>
      <c r="O3337" s="52">
        <v>0.1282099932432175</v>
      </c>
      <c r="P3337" s="52">
        <v>0.130170002579689</v>
      </c>
      <c r="Q3337">
        <v>1473</v>
      </c>
      <c r="R3337" s="52">
        <v>0.13817000389099121</v>
      </c>
      <c r="S3337" s="52">
        <v>0.14101999998092651</v>
      </c>
    </row>
    <row r="3338" spans="1:19">
      <c r="A3338" t="s">
        <v>28</v>
      </c>
      <c r="B3338" t="s">
        <v>412</v>
      </c>
      <c r="C3338" t="s">
        <v>440</v>
      </c>
      <c r="D3338" t="s">
        <v>330</v>
      </c>
      <c r="E3338" t="s">
        <v>147</v>
      </c>
      <c r="F3338" t="s">
        <v>148</v>
      </c>
      <c r="G3338">
        <v>10</v>
      </c>
      <c r="H3338" t="s">
        <v>341</v>
      </c>
      <c r="I3338" t="s">
        <v>312</v>
      </c>
      <c r="J3338" t="s">
        <v>315</v>
      </c>
      <c r="K3338">
        <v>14</v>
      </c>
      <c r="L3338" s="52">
        <v>0.1458300054073334</v>
      </c>
      <c r="M3338" s="52">
        <v>0.15217000246047971</v>
      </c>
      <c r="N3338">
        <v>73</v>
      </c>
      <c r="O3338" s="52">
        <v>0.11010999977588649</v>
      </c>
      <c r="P3338" s="52">
        <v>0.1117900013923645</v>
      </c>
      <c r="Q3338">
        <v>1374</v>
      </c>
      <c r="R3338" s="52">
        <v>0.12887999415397641</v>
      </c>
      <c r="S3338" s="52">
        <v>0.13154999911785131</v>
      </c>
    </row>
    <row r="3339" spans="1:19">
      <c r="A3339" t="s">
        <v>28</v>
      </c>
      <c r="B3339" t="s">
        <v>412</v>
      </c>
      <c r="C3339" t="s">
        <v>440</v>
      </c>
      <c r="D3339" t="s">
        <v>330</v>
      </c>
      <c r="E3339" t="s">
        <v>147</v>
      </c>
      <c r="F3339" t="s">
        <v>148</v>
      </c>
      <c r="G3339">
        <v>10</v>
      </c>
      <c r="H3339" t="s">
        <v>341</v>
      </c>
      <c r="I3339" t="s">
        <v>312</v>
      </c>
      <c r="J3339" t="s">
        <v>373</v>
      </c>
      <c r="K3339">
        <v>4</v>
      </c>
      <c r="L3339" s="52">
        <v>4.1669998317956917E-2</v>
      </c>
      <c r="N3339">
        <v>10</v>
      </c>
      <c r="O3339" s="52">
        <v>1.5080000273883339E-2</v>
      </c>
      <c r="Q3339">
        <v>216</v>
      </c>
      <c r="R3339" s="52">
        <v>2.0260000601410869E-2</v>
      </c>
    </row>
    <row r="3340" spans="1:19">
      <c r="A3340" t="s">
        <v>28</v>
      </c>
      <c r="B3340" t="s">
        <v>412</v>
      </c>
      <c r="C3340" t="s">
        <v>440</v>
      </c>
      <c r="D3340" t="s">
        <v>330</v>
      </c>
      <c r="E3340" t="s">
        <v>147</v>
      </c>
      <c r="F3340" t="s">
        <v>148</v>
      </c>
      <c r="G3340">
        <v>10</v>
      </c>
      <c r="H3340" t="s">
        <v>341</v>
      </c>
      <c r="I3340" t="s">
        <v>312</v>
      </c>
      <c r="J3340" t="s">
        <v>316</v>
      </c>
      <c r="K3340">
        <v>5</v>
      </c>
      <c r="L3340" s="52">
        <v>5.2080001682043083E-2</v>
      </c>
      <c r="M3340" s="52">
        <v>5.4349999874830253E-2</v>
      </c>
      <c r="N3340">
        <v>66</v>
      </c>
      <c r="O3340" s="52">
        <v>9.9550001323223114E-2</v>
      </c>
      <c r="P3340" s="52">
        <v>0.1010700017213821</v>
      </c>
      <c r="Q3340">
        <v>1178</v>
      </c>
      <c r="R3340" s="52">
        <v>0.1105000004172325</v>
      </c>
      <c r="S3340" s="52">
        <v>0.1127799972891808</v>
      </c>
    </row>
    <row r="3341" spans="1:19">
      <c r="A3341" t="s">
        <v>28</v>
      </c>
      <c r="B3341" t="s">
        <v>412</v>
      </c>
      <c r="C3341" t="s">
        <v>440</v>
      </c>
      <c r="D3341" t="s">
        <v>330</v>
      </c>
      <c r="E3341" t="s">
        <v>149</v>
      </c>
      <c r="F3341" t="s">
        <v>150</v>
      </c>
      <c r="G3341">
        <v>9</v>
      </c>
      <c r="H3341" t="s">
        <v>345</v>
      </c>
      <c r="I3341" t="s">
        <v>326</v>
      </c>
      <c r="J3341" t="s">
        <v>289</v>
      </c>
      <c r="K3341">
        <v>0</v>
      </c>
      <c r="L3341" s="52">
        <v>0</v>
      </c>
      <c r="N3341">
        <v>6</v>
      </c>
      <c r="O3341" s="52">
        <v>7.5900000520050526E-3</v>
      </c>
      <c r="Q3341">
        <v>78</v>
      </c>
      <c r="R3341" s="52">
        <v>7.3199998587369919E-3</v>
      </c>
    </row>
    <row r="3342" spans="1:19">
      <c r="A3342" t="s">
        <v>28</v>
      </c>
      <c r="B3342" t="s">
        <v>412</v>
      </c>
      <c r="C3342" t="s">
        <v>440</v>
      </c>
      <c r="D3342" t="s">
        <v>330</v>
      </c>
      <c r="E3342" t="s">
        <v>149</v>
      </c>
      <c r="F3342" t="s">
        <v>150</v>
      </c>
      <c r="G3342">
        <v>9</v>
      </c>
      <c r="H3342" t="s">
        <v>345</v>
      </c>
      <c r="I3342" t="s">
        <v>326</v>
      </c>
      <c r="J3342" t="s">
        <v>290</v>
      </c>
      <c r="K3342">
        <v>2</v>
      </c>
      <c r="L3342" s="52">
        <v>2.9410000890493389E-2</v>
      </c>
      <c r="N3342">
        <v>38</v>
      </c>
      <c r="O3342" s="52">
        <v>4.8039998859167099E-2</v>
      </c>
      <c r="Q3342">
        <v>542</v>
      </c>
      <c r="R3342" s="52">
        <v>5.0840001553297043E-2</v>
      </c>
    </row>
    <row r="3343" spans="1:19">
      <c r="A3343" t="s">
        <v>28</v>
      </c>
      <c r="B3343" t="s">
        <v>412</v>
      </c>
      <c r="C3343" t="s">
        <v>440</v>
      </c>
      <c r="D3343" t="s">
        <v>330</v>
      </c>
      <c r="E3343" t="s">
        <v>149</v>
      </c>
      <c r="F3343" t="s">
        <v>150</v>
      </c>
      <c r="G3343">
        <v>9</v>
      </c>
      <c r="H3343" t="s">
        <v>345</v>
      </c>
      <c r="I3343" t="s">
        <v>326</v>
      </c>
      <c r="J3343" t="s">
        <v>291</v>
      </c>
      <c r="K3343">
        <v>7</v>
      </c>
      <c r="L3343" s="52">
        <v>0.1029400005936623</v>
      </c>
      <c r="N3343">
        <v>97</v>
      </c>
      <c r="O3343" s="52">
        <v>0.1226300001144409</v>
      </c>
      <c r="Q3343">
        <v>1332</v>
      </c>
      <c r="R3343" s="52">
        <v>0.124940000474453</v>
      </c>
    </row>
    <row r="3344" spans="1:19">
      <c r="A3344" t="s">
        <v>28</v>
      </c>
      <c r="B3344" t="s">
        <v>412</v>
      </c>
      <c r="C3344" t="s">
        <v>440</v>
      </c>
      <c r="D3344" t="s">
        <v>330</v>
      </c>
      <c r="E3344" t="s">
        <v>149</v>
      </c>
      <c r="F3344" t="s">
        <v>150</v>
      </c>
      <c r="G3344">
        <v>9</v>
      </c>
      <c r="H3344" t="s">
        <v>345</v>
      </c>
      <c r="I3344" t="s">
        <v>326</v>
      </c>
      <c r="J3344" t="s">
        <v>292</v>
      </c>
      <c r="K3344">
        <v>15</v>
      </c>
      <c r="L3344" s="52">
        <v>0.22058999538421631</v>
      </c>
      <c r="N3344">
        <v>143</v>
      </c>
      <c r="O3344" s="52">
        <v>0.18077999353408811</v>
      </c>
      <c r="Q3344">
        <v>2022</v>
      </c>
      <c r="R3344" s="52">
        <v>0.18965999782085419</v>
      </c>
    </row>
    <row r="3345" spans="1:19">
      <c r="A3345" t="s">
        <v>28</v>
      </c>
      <c r="B3345" t="s">
        <v>412</v>
      </c>
      <c r="C3345" t="s">
        <v>440</v>
      </c>
      <c r="D3345" t="s">
        <v>330</v>
      </c>
      <c r="E3345" t="s">
        <v>149</v>
      </c>
      <c r="F3345" t="s">
        <v>150</v>
      </c>
      <c r="G3345">
        <v>9</v>
      </c>
      <c r="H3345" t="s">
        <v>345</v>
      </c>
      <c r="I3345" t="s">
        <v>326</v>
      </c>
      <c r="J3345" t="s">
        <v>293</v>
      </c>
      <c r="K3345">
        <v>10</v>
      </c>
      <c r="L3345" s="52">
        <v>0.14706000685691831</v>
      </c>
      <c r="N3345">
        <v>147</v>
      </c>
      <c r="O3345" s="52">
        <v>0.18583999574184421</v>
      </c>
      <c r="Q3345">
        <v>1958</v>
      </c>
      <c r="R3345" s="52">
        <v>0.18366000056266779</v>
      </c>
    </row>
    <row r="3346" spans="1:19">
      <c r="A3346" t="s">
        <v>28</v>
      </c>
      <c r="B3346" t="s">
        <v>412</v>
      </c>
      <c r="C3346" t="s">
        <v>440</v>
      </c>
      <c r="D3346" t="s">
        <v>330</v>
      </c>
      <c r="E3346" t="s">
        <v>149</v>
      </c>
      <c r="F3346" t="s">
        <v>150</v>
      </c>
      <c r="G3346">
        <v>9</v>
      </c>
      <c r="H3346" t="s">
        <v>345</v>
      </c>
      <c r="I3346" t="s">
        <v>326</v>
      </c>
      <c r="J3346" t="s">
        <v>294</v>
      </c>
      <c r="K3346">
        <v>19</v>
      </c>
      <c r="L3346" s="52">
        <v>0.27941000461578369</v>
      </c>
      <c r="N3346">
        <v>194</v>
      </c>
      <c r="O3346" s="52">
        <v>0.24526000022888181</v>
      </c>
      <c r="Q3346">
        <v>2528</v>
      </c>
      <c r="R3346" s="52">
        <v>0.2371300011873245</v>
      </c>
    </row>
    <row r="3347" spans="1:19">
      <c r="A3347" t="s">
        <v>28</v>
      </c>
      <c r="B3347" t="s">
        <v>412</v>
      </c>
      <c r="C3347" t="s">
        <v>440</v>
      </c>
      <c r="D3347" t="s">
        <v>330</v>
      </c>
      <c r="E3347" t="s">
        <v>149</v>
      </c>
      <c r="F3347" t="s">
        <v>150</v>
      </c>
      <c r="G3347">
        <v>9</v>
      </c>
      <c r="H3347" t="s">
        <v>345</v>
      </c>
      <c r="I3347" t="s">
        <v>326</v>
      </c>
      <c r="J3347" t="s">
        <v>295</v>
      </c>
      <c r="K3347">
        <v>15</v>
      </c>
      <c r="L3347" s="52">
        <v>0.22058999538421631</v>
      </c>
      <c r="N3347">
        <v>166</v>
      </c>
      <c r="O3347" s="52">
        <v>0.2098599970340729</v>
      </c>
      <c r="Q3347">
        <v>2201</v>
      </c>
      <c r="R3347" s="52">
        <v>0.20645000040531161</v>
      </c>
    </row>
    <row r="3348" spans="1:19">
      <c r="A3348" t="s">
        <v>28</v>
      </c>
      <c r="B3348" t="s">
        <v>412</v>
      </c>
      <c r="C3348" t="s">
        <v>440</v>
      </c>
      <c r="D3348" t="s">
        <v>330</v>
      </c>
      <c r="E3348" t="s">
        <v>149</v>
      </c>
      <c r="F3348" t="s">
        <v>150</v>
      </c>
      <c r="G3348">
        <v>9</v>
      </c>
      <c r="H3348" t="s">
        <v>345</v>
      </c>
      <c r="I3348" t="s">
        <v>359</v>
      </c>
      <c r="J3348" t="s">
        <v>14</v>
      </c>
      <c r="K3348">
        <v>41</v>
      </c>
      <c r="L3348" s="52">
        <v>0.60294002294540405</v>
      </c>
      <c r="M3348" s="52">
        <v>0.64061999320983887</v>
      </c>
      <c r="N3348">
        <v>537</v>
      </c>
      <c r="O3348" s="52">
        <v>0.67888998985290527</v>
      </c>
      <c r="P3348" s="52">
        <v>0.70288002490997314</v>
      </c>
      <c r="Q3348">
        <v>7648</v>
      </c>
      <c r="R3348" s="52">
        <v>0.71737998723983765</v>
      </c>
      <c r="S3348" s="52">
        <v>0.73221999406814575</v>
      </c>
    </row>
    <row r="3349" spans="1:19">
      <c r="A3349" t="s">
        <v>28</v>
      </c>
      <c r="B3349" t="s">
        <v>412</v>
      </c>
      <c r="C3349" t="s">
        <v>440</v>
      </c>
      <c r="D3349" t="s">
        <v>330</v>
      </c>
      <c r="E3349" t="s">
        <v>149</v>
      </c>
      <c r="F3349" t="s">
        <v>150</v>
      </c>
      <c r="G3349">
        <v>9</v>
      </c>
      <c r="H3349" t="s">
        <v>345</v>
      </c>
      <c r="I3349" t="s">
        <v>359</v>
      </c>
      <c r="J3349" t="s">
        <v>15</v>
      </c>
      <c r="K3349">
        <v>12</v>
      </c>
      <c r="L3349" s="52">
        <v>0.1764699965715408</v>
      </c>
      <c r="M3349" s="52">
        <v>0.1875</v>
      </c>
      <c r="N3349">
        <v>129</v>
      </c>
      <c r="O3349" s="52">
        <v>0.16308000683784479</v>
      </c>
      <c r="P3349" s="52">
        <v>0.16885000467300421</v>
      </c>
      <c r="Q3349">
        <v>1582</v>
      </c>
      <c r="R3349" s="52">
        <v>0.14838999509811401</v>
      </c>
      <c r="S3349" s="52">
        <v>0.1514600068330765</v>
      </c>
    </row>
    <row r="3350" spans="1:19">
      <c r="A3350" t="s">
        <v>28</v>
      </c>
      <c r="B3350" t="s">
        <v>412</v>
      </c>
      <c r="C3350" t="s">
        <v>440</v>
      </c>
      <c r="D3350" t="s">
        <v>330</v>
      </c>
      <c r="E3350" t="s">
        <v>149</v>
      </c>
      <c r="F3350" t="s">
        <v>150</v>
      </c>
      <c r="G3350">
        <v>9</v>
      </c>
      <c r="H3350" t="s">
        <v>345</v>
      </c>
      <c r="I3350" t="s">
        <v>359</v>
      </c>
      <c r="J3350" t="s">
        <v>317</v>
      </c>
      <c r="K3350">
        <v>11</v>
      </c>
      <c r="L3350" s="52">
        <v>0.16176000237464899</v>
      </c>
      <c r="M3350" s="52">
        <v>0.17188000679016111</v>
      </c>
      <c r="N3350">
        <v>98</v>
      </c>
      <c r="O3350" s="52">
        <v>0.12388999760150909</v>
      </c>
      <c r="P3350" s="52">
        <v>0.12827000021934509</v>
      </c>
      <c r="Q3350">
        <v>1215</v>
      </c>
      <c r="R3350" s="52">
        <v>0.1139699965715408</v>
      </c>
      <c r="S3350" s="52">
        <v>0.1163199990987778</v>
      </c>
    </row>
    <row r="3351" spans="1:19">
      <c r="A3351" t="s">
        <v>28</v>
      </c>
      <c r="B3351" t="s">
        <v>412</v>
      </c>
      <c r="C3351" t="s">
        <v>440</v>
      </c>
      <c r="D3351" t="s">
        <v>330</v>
      </c>
      <c r="E3351" t="s">
        <v>149</v>
      </c>
      <c r="F3351" t="s">
        <v>150</v>
      </c>
      <c r="G3351">
        <v>9</v>
      </c>
      <c r="H3351" t="s">
        <v>345</v>
      </c>
      <c r="I3351" t="s">
        <v>359</v>
      </c>
      <c r="J3351" t="s">
        <v>270</v>
      </c>
      <c r="K3351">
        <v>4</v>
      </c>
      <c r="L3351" s="52">
        <v>5.8820001780986793E-2</v>
      </c>
      <c r="N3351">
        <v>27</v>
      </c>
      <c r="O3351" s="52">
        <v>3.4129999577999108E-2</v>
      </c>
      <c r="Q3351">
        <v>216</v>
      </c>
      <c r="R3351" s="52">
        <v>2.0260000601410869E-2</v>
      </c>
    </row>
    <row r="3352" spans="1:19">
      <c r="A3352" t="s">
        <v>28</v>
      </c>
      <c r="B3352" t="s">
        <v>412</v>
      </c>
      <c r="C3352" t="s">
        <v>440</v>
      </c>
      <c r="D3352" t="s">
        <v>330</v>
      </c>
      <c r="E3352" t="s">
        <v>149</v>
      </c>
      <c r="F3352" t="s">
        <v>150</v>
      </c>
      <c r="G3352">
        <v>9</v>
      </c>
      <c r="H3352" t="s">
        <v>345</v>
      </c>
      <c r="I3352" t="s">
        <v>325</v>
      </c>
      <c r="J3352" t="s">
        <v>302</v>
      </c>
      <c r="K3352">
        <v>19</v>
      </c>
      <c r="L3352" s="52">
        <v>0.27941000461578369</v>
      </c>
      <c r="N3352">
        <v>226</v>
      </c>
      <c r="O3352" s="52">
        <v>0.28571000695228582</v>
      </c>
      <c r="Q3352">
        <v>3494</v>
      </c>
      <c r="R3352" s="52">
        <v>0.32774001359939581</v>
      </c>
    </row>
    <row r="3353" spans="1:19">
      <c r="A3353" t="s">
        <v>28</v>
      </c>
      <c r="B3353" t="s">
        <v>412</v>
      </c>
      <c r="C3353" t="s">
        <v>440</v>
      </c>
      <c r="D3353" t="s">
        <v>330</v>
      </c>
      <c r="E3353" t="s">
        <v>149</v>
      </c>
      <c r="F3353" t="s">
        <v>150</v>
      </c>
      <c r="G3353">
        <v>9</v>
      </c>
      <c r="H3353" t="s">
        <v>345</v>
      </c>
      <c r="I3353" t="s">
        <v>325</v>
      </c>
      <c r="J3353" t="s">
        <v>303</v>
      </c>
      <c r="K3353">
        <v>22</v>
      </c>
      <c r="L3353" s="52">
        <v>0.32352998852729797</v>
      </c>
      <c r="N3353">
        <v>256</v>
      </c>
      <c r="O3353" s="52">
        <v>0.32363998889923101</v>
      </c>
      <c r="Q3353">
        <v>3387</v>
      </c>
      <c r="R3353" s="52">
        <v>0.31769999861717219</v>
      </c>
    </row>
    <row r="3354" spans="1:19">
      <c r="A3354" t="s">
        <v>28</v>
      </c>
      <c r="B3354" t="s">
        <v>412</v>
      </c>
      <c r="C3354" t="s">
        <v>440</v>
      </c>
      <c r="D3354" t="s">
        <v>330</v>
      </c>
      <c r="E3354" t="s">
        <v>149</v>
      </c>
      <c r="F3354" t="s">
        <v>150</v>
      </c>
      <c r="G3354">
        <v>9</v>
      </c>
      <c r="H3354" t="s">
        <v>345</v>
      </c>
      <c r="I3354" t="s">
        <v>325</v>
      </c>
      <c r="J3354" t="s">
        <v>304</v>
      </c>
      <c r="K3354">
        <v>27</v>
      </c>
      <c r="L3354" s="52">
        <v>0.39706000685691828</v>
      </c>
      <c r="N3354">
        <v>309</v>
      </c>
      <c r="O3354" s="52">
        <v>0.39063999056816101</v>
      </c>
      <c r="Q3354">
        <v>3780</v>
      </c>
      <c r="R3354" s="52">
        <v>0.35455998778343201</v>
      </c>
    </row>
    <row r="3355" spans="1:19">
      <c r="A3355" t="s">
        <v>28</v>
      </c>
      <c r="B3355" t="s">
        <v>412</v>
      </c>
      <c r="C3355" t="s">
        <v>440</v>
      </c>
      <c r="D3355" t="s">
        <v>330</v>
      </c>
      <c r="E3355" t="s">
        <v>149</v>
      </c>
      <c r="F3355" t="s">
        <v>150</v>
      </c>
      <c r="G3355">
        <v>9</v>
      </c>
      <c r="H3355" t="s">
        <v>345</v>
      </c>
      <c r="I3355" t="s">
        <v>349</v>
      </c>
      <c r="J3355" t="s">
        <v>350</v>
      </c>
      <c r="K3355">
        <v>2</v>
      </c>
      <c r="L3355" s="52">
        <v>2.9410000890493389E-2</v>
      </c>
      <c r="M3355" s="52">
        <v>3.3900000154972083E-2</v>
      </c>
      <c r="N3355">
        <v>45</v>
      </c>
      <c r="O3355" s="52">
        <v>5.6889999657869339E-2</v>
      </c>
      <c r="P3355" s="52">
        <v>6.7979998886585236E-2</v>
      </c>
      <c r="Q3355">
        <v>745</v>
      </c>
      <c r="R3355" s="52">
        <v>6.9880001246929169E-2</v>
      </c>
      <c r="S3355" s="52">
        <v>8.060000091791153E-2</v>
      </c>
    </row>
    <row r="3356" spans="1:19">
      <c r="A3356" t="s">
        <v>28</v>
      </c>
      <c r="B3356" t="s">
        <v>412</v>
      </c>
      <c r="C3356" t="s">
        <v>440</v>
      </c>
      <c r="D3356" t="s">
        <v>330</v>
      </c>
      <c r="E3356" t="s">
        <v>149</v>
      </c>
      <c r="F3356" t="s">
        <v>150</v>
      </c>
      <c r="G3356">
        <v>9</v>
      </c>
      <c r="H3356" t="s">
        <v>345</v>
      </c>
      <c r="I3356" t="s">
        <v>349</v>
      </c>
      <c r="J3356" t="s">
        <v>351</v>
      </c>
      <c r="K3356">
        <v>46</v>
      </c>
      <c r="L3356" s="52">
        <v>0.67646998167037964</v>
      </c>
      <c r="M3356" s="52">
        <v>0.77965998649597168</v>
      </c>
      <c r="N3356">
        <v>489</v>
      </c>
      <c r="O3356" s="52">
        <v>0.61820000410079956</v>
      </c>
      <c r="P3356" s="52">
        <v>0.7386699914932251</v>
      </c>
      <c r="Q3356">
        <v>5882</v>
      </c>
      <c r="R3356" s="52">
        <v>0.55172997713088989</v>
      </c>
      <c r="S3356" s="52">
        <v>0.63637000322341919</v>
      </c>
    </row>
    <row r="3357" spans="1:19">
      <c r="A3357" t="s">
        <v>28</v>
      </c>
      <c r="B3357" t="s">
        <v>412</v>
      </c>
      <c r="C3357" t="s">
        <v>440</v>
      </c>
      <c r="D3357" t="s">
        <v>330</v>
      </c>
      <c r="E3357" t="s">
        <v>149</v>
      </c>
      <c r="F3357" t="s">
        <v>150</v>
      </c>
      <c r="G3357">
        <v>9</v>
      </c>
      <c r="H3357" t="s">
        <v>345</v>
      </c>
      <c r="I3357" t="s">
        <v>349</v>
      </c>
      <c r="J3357" t="s">
        <v>352</v>
      </c>
      <c r="K3357">
        <v>0</v>
      </c>
      <c r="L3357" s="52">
        <v>0</v>
      </c>
      <c r="M3357" s="52">
        <v>0</v>
      </c>
      <c r="N3357">
        <v>2</v>
      </c>
      <c r="O3357" s="52">
        <v>2.529999939724803E-3</v>
      </c>
      <c r="P3357" s="52">
        <v>3.0199999455362558E-3</v>
      </c>
      <c r="Q3357">
        <v>19</v>
      </c>
      <c r="R3357" s="52">
        <v>1.780000049620867E-3</v>
      </c>
      <c r="S3357" s="52">
        <v>2.0600000862032179E-3</v>
      </c>
    </row>
    <row r="3358" spans="1:19">
      <c r="A3358" t="s">
        <v>28</v>
      </c>
      <c r="B3358" t="s">
        <v>412</v>
      </c>
      <c r="C3358" t="s">
        <v>440</v>
      </c>
      <c r="D3358" t="s">
        <v>330</v>
      </c>
      <c r="E3358" t="s">
        <v>149</v>
      </c>
      <c r="F3358" t="s">
        <v>150</v>
      </c>
      <c r="G3358">
        <v>9</v>
      </c>
      <c r="H3358" t="s">
        <v>345</v>
      </c>
      <c r="I3358" t="s">
        <v>349</v>
      </c>
      <c r="J3358" t="s">
        <v>353</v>
      </c>
      <c r="K3358">
        <v>11</v>
      </c>
      <c r="L3358" s="52">
        <v>0.16176000237464899</v>
      </c>
      <c r="M3358" s="52">
        <v>0.18644000589847559</v>
      </c>
      <c r="N3358">
        <v>126</v>
      </c>
      <c r="O3358" s="52">
        <v>0.15929000079631811</v>
      </c>
      <c r="P3358" s="52">
        <v>0.19032999873161319</v>
      </c>
      <c r="Q3358">
        <v>2597</v>
      </c>
      <c r="R3358" s="52">
        <v>0.24359999597072601</v>
      </c>
      <c r="S3358" s="52">
        <v>0.2809700071811676</v>
      </c>
    </row>
    <row r="3359" spans="1:19">
      <c r="A3359" t="s">
        <v>28</v>
      </c>
      <c r="B3359" t="s">
        <v>412</v>
      </c>
      <c r="C3359" t="s">
        <v>440</v>
      </c>
      <c r="D3359" t="s">
        <v>330</v>
      </c>
      <c r="E3359" t="s">
        <v>149</v>
      </c>
      <c r="F3359" t="s">
        <v>150</v>
      </c>
      <c r="G3359">
        <v>9</v>
      </c>
      <c r="H3359" t="s">
        <v>345</v>
      </c>
      <c r="I3359" t="s">
        <v>349</v>
      </c>
      <c r="J3359" t="s">
        <v>355</v>
      </c>
      <c r="K3359">
        <v>9</v>
      </c>
      <c r="L3359" s="52">
        <v>0.13234999775886541</v>
      </c>
      <c r="N3359">
        <v>129</v>
      </c>
      <c r="O3359" s="52">
        <v>0.16308000683784479</v>
      </c>
      <c r="Q3359">
        <v>1418</v>
      </c>
      <c r="R3359" s="52">
        <v>0.13300999999046331</v>
      </c>
    </row>
    <row r="3360" spans="1:19">
      <c r="A3360" t="s">
        <v>28</v>
      </c>
      <c r="B3360" t="s">
        <v>412</v>
      </c>
      <c r="C3360" t="s">
        <v>440</v>
      </c>
      <c r="D3360" t="s">
        <v>330</v>
      </c>
      <c r="E3360" t="s">
        <v>149</v>
      </c>
      <c r="F3360" t="s">
        <v>150</v>
      </c>
      <c r="G3360">
        <v>9</v>
      </c>
      <c r="H3360" t="s">
        <v>345</v>
      </c>
      <c r="I3360" t="s">
        <v>734</v>
      </c>
      <c r="J3360" t="s">
        <v>299</v>
      </c>
      <c r="K3360">
        <v>0</v>
      </c>
      <c r="L3360" s="52">
        <v>0</v>
      </c>
      <c r="M3360" s="52">
        <v>0</v>
      </c>
      <c r="N3360">
        <v>31</v>
      </c>
      <c r="O3360" s="52">
        <v>3.9190001785755157E-2</v>
      </c>
      <c r="P3360" s="52">
        <v>4.2580001056194312E-2</v>
      </c>
      <c r="Q3360">
        <v>463</v>
      </c>
      <c r="R3360" s="52">
        <v>4.343000054359436E-2</v>
      </c>
      <c r="S3360" s="52">
        <v>4.6239998191595078E-2</v>
      </c>
    </row>
    <row r="3361" spans="1:19">
      <c r="A3361" t="s">
        <v>28</v>
      </c>
      <c r="B3361" t="s">
        <v>412</v>
      </c>
      <c r="C3361" t="s">
        <v>440</v>
      </c>
      <c r="D3361" t="s">
        <v>330</v>
      </c>
      <c r="E3361" t="s">
        <v>149</v>
      </c>
      <c r="F3361" t="s">
        <v>150</v>
      </c>
      <c r="G3361">
        <v>9</v>
      </c>
      <c r="H3361" t="s">
        <v>345</v>
      </c>
      <c r="I3361" t="s">
        <v>734</v>
      </c>
      <c r="J3361" t="s">
        <v>300</v>
      </c>
      <c r="K3361">
        <v>2</v>
      </c>
      <c r="L3361" s="52">
        <v>2.9410000890493389E-2</v>
      </c>
      <c r="M3361" s="52">
        <v>3.3330000936985023E-2</v>
      </c>
      <c r="N3361">
        <v>16</v>
      </c>
      <c r="O3361" s="52">
        <v>2.0230000838637349E-2</v>
      </c>
      <c r="P3361" s="52">
        <v>2.1980000659823421E-2</v>
      </c>
      <c r="Q3361">
        <v>331</v>
      </c>
      <c r="R3361" s="52">
        <v>3.1050000339746479E-2</v>
      </c>
      <c r="S3361" s="52">
        <v>3.3059999346733093E-2</v>
      </c>
    </row>
    <row r="3362" spans="1:19">
      <c r="A3362" t="s">
        <v>28</v>
      </c>
      <c r="B3362" t="s">
        <v>412</v>
      </c>
      <c r="C3362" t="s">
        <v>440</v>
      </c>
      <c r="D3362" t="s">
        <v>330</v>
      </c>
      <c r="E3362" t="s">
        <v>149</v>
      </c>
      <c r="F3362" t="s">
        <v>150</v>
      </c>
      <c r="G3362">
        <v>9</v>
      </c>
      <c r="H3362" t="s">
        <v>345</v>
      </c>
      <c r="I3362" t="s">
        <v>734</v>
      </c>
      <c r="J3362" t="s">
        <v>269</v>
      </c>
      <c r="K3362">
        <v>2</v>
      </c>
      <c r="L3362" s="52">
        <v>2.9410000890493389E-2</v>
      </c>
      <c r="M3362" s="52">
        <v>3.3330000936985023E-2</v>
      </c>
      <c r="N3362">
        <v>2</v>
      </c>
      <c r="O3362" s="52">
        <v>2.529999939724803E-3</v>
      </c>
      <c r="P3362" s="52">
        <v>2.7499999850988388E-3</v>
      </c>
      <c r="Q3362">
        <v>91</v>
      </c>
      <c r="R3362" s="52">
        <v>8.5399998351931572E-3</v>
      </c>
      <c r="S3362" s="52">
        <v>9.089999832212925E-3</v>
      </c>
    </row>
    <row r="3363" spans="1:19">
      <c r="A3363" t="s">
        <v>28</v>
      </c>
      <c r="B3363" t="s">
        <v>412</v>
      </c>
      <c r="C3363" t="s">
        <v>440</v>
      </c>
      <c r="D3363" t="s">
        <v>330</v>
      </c>
      <c r="E3363" t="s">
        <v>149</v>
      </c>
      <c r="F3363" t="s">
        <v>150</v>
      </c>
      <c r="G3363">
        <v>9</v>
      </c>
      <c r="H3363" t="s">
        <v>345</v>
      </c>
      <c r="I3363" t="s">
        <v>734</v>
      </c>
      <c r="J3363" t="s">
        <v>301</v>
      </c>
      <c r="K3363">
        <v>0</v>
      </c>
      <c r="L3363" s="52">
        <v>0</v>
      </c>
      <c r="M3363" s="52">
        <v>0</v>
      </c>
      <c r="N3363">
        <v>5</v>
      </c>
      <c r="O3363" s="52">
        <v>6.3200001604855061E-3</v>
      </c>
      <c r="P3363" s="52">
        <v>6.8700001575052738E-3</v>
      </c>
      <c r="Q3363">
        <v>215</v>
      </c>
      <c r="R3363" s="52">
        <v>2.0169999450445179E-2</v>
      </c>
      <c r="S3363" s="52">
        <v>2.1469999104738239E-2</v>
      </c>
    </row>
    <row r="3364" spans="1:19">
      <c r="A3364" t="s">
        <v>28</v>
      </c>
      <c r="B3364" t="s">
        <v>412</v>
      </c>
      <c r="C3364" t="s">
        <v>440</v>
      </c>
      <c r="D3364" t="s">
        <v>330</v>
      </c>
      <c r="E3364" t="s">
        <v>149</v>
      </c>
      <c r="F3364" t="s">
        <v>150</v>
      </c>
      <c r="G3364">
        <v>9</v>
      </c>
      <c r="H3364" t="s">
        <v>345</v>
      </c>
      <c r="I3364" t="s">
        <v>734</v>
      </c>
      <c r="J3364" t="s">
        <v>270</v>
      </c>
      <c r="K3364">
        <v>8</v>
      </c>
      <c r="L3364" s="52">
        <v>0.1176500022411346</v>
      </c>
      <c r="N3364">
        <v>63</v>
      </c>
      <c r="O3364" s="52">
        <v>7.9649999737739563E-2</v>
      </c>
      <c r="Q3364">
        <v>648</v>
      </c>
      <c r="R3364" s="52">
        <v>6.0779999941587448E-2</v>
      </c>
    </row>
    <row r="3365" spans="1:19">
      <c r="A3365" t="s">
        <v>28</v>
      </c>
      <c r="B3365" t="s">
        <v>412</v>
      </c>
      <c r="C3365" t="s">
        <v>440</v>
      </c>
      <c r="D3365" t="s">
        <v>330</v>
      </c>
      <c r="E3365" t="s">
        <v>149</v>
      </c>
      <c r="F3365" t="s">
        <v>150</v>
      </c>
      <c r="G3365">
        <v>9</v>
      </c>
      <c r="H3365" t="s">
        <v>345</v>
      </c>
      <c r="I3365" t="s">
        <v>734</v>
      </c>
      <c r="J3365" t="s">
        <v>268</v>
      </c>
      <c r="K3365">
        <v>56</v>
      </c>
      <c r="L3365" s="52">
        <v>0.82353001832962036</v>
      </c>
      <c r="M3365" s="52">
        <v>0.9333299994468689</v>
      </c>
      <c r="N3365">
        <v>674</v>
      </c>
      <c r="O3365" s="52">
        <v>0.85209000110626221</v>
      </c>
      <c r="P3365" s="52">
        <v>0.925819993019104</v>
      </c>
      <c r="Q3365">
        <v>8913</v>
      </c>
      <c r="R3365" s="52">
        <v>0.83604001998901367</v>
      </c>
      <c r="S3365" s="52">
        <v>0.89013999700546265</v>
      </c>
    </row>
    <row r="3366" spans="1:19">
      <c r="A3366" t="s">
        <v>28</v>
      </c>
      <c r="B3366" t="s">
        <v>412</v>
      </c>
      <c r="C3366" t="s">
        <v>440</v>
      </c>
      <c r="D3366" t="s">
        <v>330</v>
      </c>
      <c r="E3366" t="s">
        <v>149</v>
      </c>
      <c r="F3366" t="s">
        <v>150</v>
      </c>
      <c r="G3366">
        <v>9</v>
      </c>
      <c r="H3366" t="s">
        <v>345</v>
      </c>
      <c r="I3366" t="s">
        <v>735</v>
      </c>
      <c r="J3366" t="s">
        <v>270</v>
      </c>
      <c r="K3366">
        <v>68</v>
      </c>
      <c r="L3366" s="52">
        <v>1</v>
      </c>
      <c r="N3366">
        <v>791</v>
      </c>
      <c r="O3366" s="52">
        <v>1</v>
      </c>
      <c r="Q3366">
        <v>10661</v>
      </c>
      <c r="R3366" s="52">
        <v>1</v>
      </c>
    </row>
    <row r="3367" spans="1:19">
      <c r="A3367" t="s">
        <v>28</v>
      </c>
      <c r="B3367" t="s">
        <v>412</v>
      </c>
      <c r="C3367" t="s">
        <v>440</v>
      </c>
      <c r="D3367" t="s">
        <v>330</v>
      </c>
      <c r="E3367" t="s">
        <v>149</v>
      </c>
      <c r="F3367" t="s">
        <v>150</v>
      </c>
      <c r="G3367">
        <v>9</v>
      </c>
      <c r="H3367" t="s">
        <v>345</v>
      </c>
      <c r="I3367" t="s">
        <v>319</v>
      </c>
      <c r="J3367" t="s">
        <v>324</v>
      </c>
      <c r="K3367">
        <v>9</v>
      </c>
      <c r="L3367" s="52">
        <v>0.13234999775886541</v>
      </c>
      <c r="N3367">
        <v>129</v>
      </c>
      <c r="O3367" s="52">
        <v>0.16308000683784479</v>
      </c>
      <c r="Q3367">
        <v>1418</v>
      </c>
      <c r="R3367" s="52">
        <v>0.13300999999046331</v>
      </c>
    </row>
    <row r="3368" spans="1:19">
      <c r="A3368" t="s">
        <v>28</v>
      </c>
      <c r="B3368" t="s">
        <v>412</v>
      </c>
      <c r="C3368" t="s">
        <v>440</v>
      </c>
      <c r="D3368" t="s">
        <v>330</v>
      </c>
      <c r="E3368" t="s">
        <v>149</v>
      </c>
      <c r="F3368" t="s">
        <v>150</v>
      </c>
      <c r="G3368">
        <v>9</v>
      </c>
      <c r="H3368" t="s">
        <v>345</v>
      </c>
      <c r="I3368" t="s">
        <v>319</v>
      </c>
      <c r="J3368" t="s">
        <v>320</v>
      </c>
      <c r="K3368">
        <v>0</v>
      </c>
      <c r="L3368" s="52">
        <v>0</v>
      </c>
      <c r="M3368" s="52">
        <v>0</v>
      </c>
      <c r="N3368">
        <v>2</v>
      </c>
      <c r="O3368" s="52">
        <v>2.529999939724803E-3</v>
      </c>
      <c r="P3368" s="52">
        <v>3.0199999455362558E-3</v>
      </c>
      <c r="Q3368">
        <v>19</v>
      </c>
      <c r="R3368" s="52">
        <v>1.780000049620867E-3</v>
      </c>
      <c r="S3368" s="52">
        <v>2.0600000862032179E-3</v>
      </c>
    </row>
    <row r="3369" spans="1:19">
      <c r="A3369" t="s">
        <v>28</v>
      </c>
      <c r="B3369" t="s">
        <v>412</v>
      </c>
      <c r="C3369" t="s">
        <v>440</v>
      </c>
      <c r="D3369" t="s">
        <v>330</v>
      </c>
      <c r="E3369" t="s">
        <v>149</v>
      </c>
      <c r="F3369" t="s">
        <v>150</v>
      </c>
      <c r="G3369">
        <v>9</v>
      </c>
      <c r="H3369" t="s">
        <v>345</v>
      </c>
      <c r="I3369" t="s">
        <v>319</v>
      </c>
      <c r="J3369" t="s">
        <v>321</v>
      </c>
      <c r="K3369">
        <v>2</v>
      </c>
      <c r="L3369" s="52">
        <v>2.9410000890493389E-2</v>
      </c>
      <c r="M3369" s="52">
        <v>3.3900000154972083E-2</v>
      </c>
      <c r="N3369">
        <v>28</v>
      </c>
      <c r="O3369" s="52">
        <v>3.5399999469518661E-2</v>
      </c>
      <c r="P3369" s="52">
        <v>4.2300000786781311E-2</v>
      </c>
      <c r="Q3369">
        <v>380</v>
      </c>
      <c r="R3369" s="52">
        <v>3.564000129699707E-2</v>
      </c>
      <c r="S3369" s="52">
        <v>4.1110001504421227E-2</v>
      </c>
    </row>
    <row r="3370" spans="1:19">
      <c r="A3370" t="s">
        <v>28</v>
      </c>
      <c r="B3370" t="s">
        <v>412</v>
      </c>
      <c r="C3370" t="s">
        <v>440</v>
      </c>
      <c r="D3370" t="s">
        <v>330</v>
      </c>
      <c r="E3370" t="s">
        <v>149</v>
      </c>
      <c r="F3370" t="s">
        <v>150</v>
      </c>
      <c r="G3370">
        <v>9</v>
      </c>
      <c r="H3370" t="s">
        <v>345</v>
      </c>
      <c r="I3370" t="s">
        <v>319</v>
      </c>
      <c r="J3370" t="s">
        <v>322</v>
      </c>
      <c r="K3370">
        <v>7</v>
      </c>
      <c r="L3370" s="52">
        <v>0.1029400005936623</v>
      </c>
      <c r="M3370" s="52">
        <v>0.1186399981379509</v>
      </c>
      <c r="N3370">
        <v>79</v>
      </c>
      <c r="O3370" s="52">
        <v>9.9869996309280396E-2</v>
      </c>
      <c r="P3370" s="52">
        <v>0.1193400025367737</v>
      </c>
      <c r="Q3370">
        <v>1643</v>
      </c>
      <c r="R3370" s="52">
        <v>0.15410999953746801</v>
      </c>
      <c r="S3370" s="52">
        <v>0.17776000499725339</v>
      </c>
    </row>
    <row r="3371" spans="1:19">
      <c r="A3371" t="s">
        <v>28</v>
      </c>
      <c r="B3371" t="s">
        <v>412</v>
      </c>
      <c r="C3371" t="s">
        <v>440</v>
      </c>
      <c r="D3371" t="s">
        <v>330</v>
      </c>
      <c r="E3371" t="s">
        <v>149</v>
      </c>
      <c r="F3371" t="s">
        <v>150</v>
      </c>
      <c r="G3371">
        <v>9</v>
      </c>
      <c r="H3371" t="s">
        <v>345</v>
      </c>
      <c r="I3371" t="s">
        <v>319</v>
      </c>
      <c r="J3371" t="s">
        <v>323</v>
      </c>
      <c r="K3371">
        <v>2</v>
      </c>
      <c r="L3371" s="52">
        <v>2.9410000890493389E-2</v>
      </c>
      <c r="M3371" s="52">
        <v>3.3900000154972083E-2</v>
      </c>
      <c r="N3371">
        <v>64</v>
      </c>
      <c r="O3371" s="52">
        <v>8.0909997224807739E-2</v>
      </c>
      <c r="P3371" s="52">
        <v>9.6680000424385071E-2</v>
      </c>
      <c r="Q3371">
        <v>1319</v>
      </c>
      <c r="R3371" s="52">
        <v>0.1237199977040291</v>
      </c>
      <c r="S3371" s="52">
        <v>0.14270000159740451</v>
      </c>
    </row>
    <row r="3372" spans="1:19">
      <c r="A3372" t="s">
        <v>28</v>
      </c>
      <c r="B3372" t="s">
        <v>412</v>
      </c>
      <c r="C3372" t="s">
        <v>440</v>
      </c>
      <c r="D3372" t="s">
        <v>330</v>
      </c>
      <c r="E3372" t="s">
        <v>149</v>
      </c>
      <c r="F3372" t="s">
        <v>150</v>
      </c>
      <c r="G3372">
        <v>9</v>
      </c>
      <c r="H3372" t="s">
        <v>345</v>
      </c>
      <c r="I3372" t="s">
        <v>319</v>
      </c>
      <c r="J3372" t="s">
        <v>354</v>
      </c>
      <c r="K3372">
        <v>48</v>
      </c>
      <c r="L3372" s="52">
        <v>0.70587998628616333</v>
      </c>
      <c r="M3372" s="52">
        <v>0.81356000900268555</v>
      </c>
      <c r="N3372">
        <v>489</v>
      </c>
      <c r="O3372" s="52">
        <v>0.61820000410079956</v>
      </c>
      <c r="P3372" s="52">
        <v>0.7386699914932251</v>
      </c>
      <c r="Q3372">
        <v>5882</v>
      </c>
      <c r="R3372" s="52">
        <v>0.55172997713088989</v>
      </c>
      <c r="S3372" s="52">
        <v>0.63637000322341919</v>
      </c>
    </row>
    <row r="3373" spans="1:19">
      <c r="A3373" t="s">
        <v>28</v>
      </c>
      <c r="B3373" t="s">
        <v>412</v>
      </c>
      <c r="C3373" t="s">
        <v>440</v>
      </c>
      <c r="D3373" t="s">
        <v>330</v>
      </c>
      <c r="E3373" t="s">
        <v>149</v>
      </c>
      <c r="F3373" t="s">
        <v>150</v>
      </c>
      <c r="G3373">
        <v>9</v>
      </c>
      <c r="H3373" t="s">
        <v>345</v>
      </c>
      <c r="I3373" t="s">
        <v>360</v>
      </c>
      <c r="J3373" t="s">
        <v>361</v>
      </c>
      <c r="K3373">
        <v>9</v>
      </c>
      <c r="L3373" s="52">
        <v>0.13234999775886541</v>
      </c>
      <c r="N3373">
        <v>129</v>
      </c>
      <c r="O3373" s="52">
        <v>0.16308000683784479</v>
      </c>
      <c r="Q3373">
        <v>1418</v>
      </c>
      <c r="R3373" s="52">
        <v>0.13300999999046331</v>
      </c>
    </row>
    <row r="3374" spans="1:19">
      <c r="A3374" t="s">
        <v>28</v>
      </c>
      <c r="B3374" t="s">
        <v>412</v>
      </c>
      <c r="C3374" t="s">
        <v>440</v>
      </c>
      <c r="D3374" t="s">
        <v>330</v>
      </c>
      <c r="E3374" t="s">
        <v>149</v>
      </c>
      <c r="F3374" t="s">
        <v>150</v>
      </c>
      <c r="G3374">
        <v>9</v>
      </c>
      <c r="H3374" t="s">
        <v>345</v>
      </c>
      <c r="I3374" t="s">
        <v>360</v>
      </c>
      <c r="J3374" t="s">
        <v>362</v>
      </c>
      <c r="K3374">
        <v>13</v>
      </c>
      <c r="L3374" s="52">
        <v>0.19118000566959381</v>
      </c>
      <c r="M3374" s="52">
        <v>0.2203399986028671</v>
      </c>
      <c r="N3374">
        <v>174</v>
      </c>
      <c r="O3374" s="52">
        <v>0.21997000277042389</v>
      </c>
      <c r="P3374" s="52">
        <v>0.26284000277519232</v>
      </c>
      <c r="Q3374">
        <v>3361</v>
      </c>
      <c r="R3374" s="52">
        <v>0.31525999307632452</v>
      </c>
      <c r="S3374" s="52">
        <v>0.36362999677658081</v>
      </c>
    </row>
    <row r="3375" spans="1:19">
      <c r="A3375" t="s">
        <v>28</v>
      </c>
      <c r="B3375" t="s">
        <v>412</v>
      </c>
      <c r="C3375" t="s">
        <v>440</v>
      </c>
      <c r="D3375" t="s">
        <v>330</v>
      </c>
      <c r="E3375" t="s">
        <v>149</v>
      </c>
      <c r="F3375" t="s">
        <v>150</v>
      </c>
      <c r="G3375">
        <v>9</v>
      </c>
      <c r="H3375" t="s">
        <v>345</v>
      </c>
      <c r="I3375" t="s">
        <v>360</v>
      </c>
      <c r="J3375" t="s">
        <v>354</v>
      </c>
      <c r="K3375">
        <v>46</v>
      </c>
      <c r="L3375" s="52">
        <v>0.67646998167037964</v>
      </c>
      <c r="M3375" s="52">
        <v>0.77965998649597168</v>
      </c>
      <c r="N3375">
        <v>488</v>
      </c>
      <c r="O3375" s="52">
        <v>0.61694002151489258</v>
      </c>
      <c r="P3375" s="52">
        <v>0.73716002702713013</v>
      </c>
      <c r="Q3375">
        <v>5882</v>
      </c>
      <c r="R3375" s="52">
        <v>0.55172997713088989</v>
      </c>
      <c r="S3375" s="52">
        <v>0.63637000322341919</v>
      </c>
    </row>
    <row r="3376" spans="1:19">
      <c r="A3376" t="s">
        <v>28</v>
      </c>
      <c r="B3376" t="s">
        <v>412</v>
      </c>
      <c r="C3376" t="s">
        <v>440</v>
      </c>
      <c r="D3376" t="s">
        <v>330</v>
      </c>
      <c r="E3376" t="s">
        <v>149</v>
      </c>
      <c r="F3376" t="s">
        <v>150</v>
      </c>
      <c r="G3376">
        <v>9</v>
      </c>
      <c r="H3376" t="s">
        <v>345</v>
      </c>
      <c r="I3376" t="s">
        <v>736</v>
      </c>
      <c r="J3376" t="s">
        <v>363</v>
      </c>
      <c r="K3376">
        <v>25</v>
      </c>
      <c r="L3376" s="52">
        <v>0.36765000224113459</v>
      </c>
      <c r="N3376">
        <v>295</v>
      </c>
      <c r="O3376" s="52">
        <v>0.3729499876499176</v>
      </c>
      <c r="Q3376">
        <v>4131</v>
      </c>
      <c r="R3376" s="52">
        <v>0.38749000430107122</v>
      </c>
    </row>
    <row r="3377" spans="1:19">
      <c r="A3377" t="s">
        <v>28</v>
      </c>
      <c r="B3377" t="s">
        <v>412</v>
      </c>
      <c r="C3377" t="s">
        <v>440</v>
      </c>
      <c r="D3377" t="s">
        <v>330</v>
      </c>
      <c r="E3377" t="s">
        <v>149</v>
      </c>
      <c r="F3377" t="s">
        <v>150</v>
      </c>
      <c r="G3377">
        <v>9</v>
      </c>
      <c r="H3377" t="s">
        <v>345</v>
      </c>
      <c r="I3377" t="s">
        <v>736</v>
      </c>
      <c r="J3377" t="s">
        <v>364</v>
      </c>
      <c r="K3377">
        <v>27</v>
      </c>
      <c r="L3377" s="52">
        <v>0.39706000685691828</v>
      </c>
      <c r="M3377" s="52">
        <v>0.62791001796722412</v>
      </c>
      <c r="N3377">
        <v>303</v>
      </c>
      <c r="O3377" s="52">
        <v>0.38306000828742981</v>
      </c>
      <c r="P3377" s="52">
        <v>0.6108899712562561</v>
      </c>
      <c r="Q3377">
        <v>4189</v>
      </c>
      <c r="R3377" s="52">
        <v>0.39293000102043152</v>
      </c>
      <c r="S3377" s="52">
        <v>0.64149999618530273</v>
      </c>
    </row>
    <row r="3378" spans="1:19">
      <c r="A3378" t="s">
        <v>28</v>
      </c>
      <c r="B3378" t="s">
        <v>412</v>
      </c>
      <c r="C3378" t="s">
        <v>440</v>
      </c>
      <c r="D3378" t="s">
        <v>330</v>
      </c>
      <c r="E3378" t="s">
        <v>149</v>
      </c>
      <c r="F3378" t="s">
        <v>150</v>
      </c>
      <c r="G3378">
        <v>9</v>
      </c>
      <c r="H3378" t="s">
        <v>345</v>
      </c>
      <c r="I3378" t="s">
        <v>736</v>
      </c>
      <c r="J3378" t="s">
        <v>365</v>
      </c>
      <c r="K3378">
        <v>6</v>
      </c>
      <c r="L3378" s="52">
        <v>8.8239997625350952E-2</v>
      </c>
      <c r="M3378" s="52">
        <v>0.1395300030708313</v>
      </c>
      <c r="N3378">
        <v>109</v>
      </c>
      <c r="O3378" s="52">
        <v>0.13779999315738681</v>
      </c>
      <c r="P3378" s="52">
        <v>0.21976000070571899</v>
      </c>
      <c r="Q3378">
        <v>1316</v>
      </c>
      <c r="R3378" s="52">
        <v>0.1234399974346161</v>
      </c>
      <c r="S3378" s="52">
        <v>0.20152999460697171</v>
      </c>
    </row>
    <row r="3379" spans="1:19">
      <c r="A3379" t="s">
        <v>28</v>
      </c>
      <c r="B3379" t="s">
        <v>412</v>
      </c>
      <c r="C3379" t="s">
        <v>440</v>
      </c>
      <c r="D3379" t="s">
        <v>330</v>
      </c>
      <c r="E3379" t="s">
        <v>149</v>
      </c>
      <c r="F3379" t="s">
        <v>150</v>
      </c>
      <c r="G3379">
        <v>9</v>
      </c>
      <c r="H3379" t="s">
        <v>345</v>
      </c>
      <c r="I3379" t="s">
        <v>736</v>
      </c>
      <c r="J3379" t="s">
        <v>366</v>
      </c>
      <c r="K3379">
        <v>6</v>
      </c>
      <c r="L3379" s="52">
        <v>8.8239997625350952E-2</v>
      </c>
      <c r="M3379" s="52">
        <v>0.1395300030708313</v>
      </c>
      <c r="N3379">
        <v>46</v>
      </c>
      <c r="O3379" s="52">
        <v>5.8150000870227807E-2</v>
      </c>
      <c r="P3379" s="52">
        <v>9.2739999294281006E-2</v>
      </c>
      <c r="Q3379">
        <v>566</v>
      </c>
      <c r="R3379" s="52">
        <v>5.3089998662471771E-2</v>
      </c>
      <c r="S3379" s="52">
        <v>8.6680002510547638E-2</v>
      </c>
    </row>
    <row r="3380" spans="1:19">
      <c r="A3380" t="s">
        <v>28</v>
      </c>
      <c r="B3380" t="s">
        <v>412</v>
      </c>
      <c r="C3380" t="s">
        <v>440</v>
      </c>
      <c r="D3380" t="s">
        <v>330</v>
      </c>
      <c r="E3380" t="s">
        <v>149</v>
      </c>
      <c r="F3380" t="s">
        <v>150</v>
      </c>
      <c r="G3380">
        <v>9</v>
      </c>
      <c r="H3380" t="s">
        <v>345</v>
      </c>
      <c r="I3380" t="s">
        <v>736</v>
      </c>
      <c r="J3380" t="s">
        <v>367</v>
      </c>
      <c r="K3380">
        <v>2</v>
      </c>
      <c r="L3380" s="52">
        <v>2.9410000890493389E-2</v>
      </c>
      <c r="M3380" s="52">
        <v>4.6509999781847E-2</v>
      </c>
      <c r="N3380">
        <v>27</v>
      </c>
      <c r="O3380" s="52">
        <v>3.4129999577999108E-2</v>
      </c>
      <c r="P3380" s="52">
        <v>5.4439999163150787E-2</v>
      </c>
      <c r="Q3380">
        <v>367</v>
      </c>
      <c r="R3380" s="52">
        <v>3.4419998526573181E-2</v>
      </c>
      <c r="S3380" s="52">
        <v>5.6200001388788223E-2</v>
      </c>
    </row>
    <row r="3381" spans="1:19">
      <c r="A3381" t="s">
        <v>28</v>
      </c>
      <c r="B3381" t="s">
        <v>412</v>
      </c>
      <c r="C3381" t="s">
        <v>440</v>
      </c>
      <c r="D3381" t="s">
        <v>330</v>
      </c>
      <c r="E3381" t="s">
        <v>149</v>
      </c>
      <c r="F3381" t="s">
        <v>150</v>
      </c>
      <c r="G3381">
        <v>9</v>
      </c>
      <c r="H3381" t="s">
        <v>345</v>
      </c>
      <c r="I3381" t="s">
        <v>736</v>
      </c>
      <c r="J3381" t="s">
        <v>368</v>
      </c>
      <c r="K3381">
        <v>2</v>
      </c>
      <c r="L3381" s="52">
        <v>2.9410000890493389E-2</v>
      </c>
      <c r="M3381" s="52">
        <v>4.6509999781847E-2</v>
      </c>
      <c r="N3381">
        <v>11</v>
      </c>
      <c r="O3381" s="52">
        <v>1.391000021249056E-2</v>
      </c>
      <c r="P3381" s="52">
        <v>2.2180000320076939E-2</v>
      </c>
      <c r="Q3381">
        <v>92</v>
      </c>
      <c r="R3381" s="52">
        <v>8.6300000548362732E-3</v>
      </c>
      <c r="S3381" s="52">
        <v>1.4089999720454219E-2</v>
      </c>
    </row>
    <row r="3382" spans="1:19">
      <c r="A3382" t="s">
        <v>28</v>
      </c>
      <c r="B3382" t="s">
        <v>412</v>
      </c>
      <c r="C3382" t="s">
        <v>440</v>
      </c>
      <c r="D3382" t="s">
        <v>330</v>
      </c>
      <c r="E3382" t="s">
        <v>149</v>
      </c>
      <c r="F3382" t="s">
        <v>150</v>
      </c>
      <c r="G3382">
        <v>9</v>
      </c>
      <c r="H3382" t="s">
        <v>345</v>
      </c>
      <c r="I3382" t="s">
        <v>307</v>
      </c>
      <c r="J3382" t="s">
        <v>329</v>
      </c>
      <c r="K3382">
        <v>66</v>
      </c>
      <c r="L3382" s="52">
        <v>0.97058999538421631</v>
      </c>
      <c r="N3382">
        <v>784</v>
      </c>
      <c r="O3382" s="52">
        <v>0.99115002155303955</v>
      </c>
      <c r="Q3382">
        <v>10555</v>
      </c>
      <c r="R3382" s="52">
        <v>0.99005997180938721</v>
      </c>
    </row>
    <row r="3383" spans="1:19">
      <c r="A3383" t="s">
        <v>28</v>
      </c>
      <c r="B3383" t="s">
        <v>412</v>
      </c>
      <c r="C3383" t="s">
        <v>440</v>
      </c>
      <c r="D3383" t="s">
        <v>330</v>
      </c>
      <c r="E3383" t="s">
        <v>149</v>
      </c>
      <c r="F3383" t="s">
        <v>150</v>
      </c>
      <c r="G3383">
        <v>9</v>
      </c>
      <c r="H3383" t="s">
        <v>345</v>
      </c>
      <c r="I3383" t="s">
        <v>307</v>
      </c>
      <c r="J3383" t="s">
        <v>309</v>
      </c>
      <c r="K3383">
        <v>2</v>
      </c>
      <c r="L3383" s="52">
        <v>2.9410000890493389E-2</v>
      </c>
      <c r="N3383">
        <v>7</v>
      </c>
      <c r="O3383" s="52">
        <v>8.8499998673796654E-3</v>
      </c>
      <c r="Q3383">
        <v>106</v>
      </c>
      <c r="R3383" s="52">
        <v>9.9400002509355545E-3</v>
      </c>
    </row>
    <row r="3384" spans="1:19">
      <c r="A3384" t="s">
        <v>28</v>
      </c>
      <c r="B3384" t="s">
        <v>412</v>
      </c>
      <c r="C3384" t="s">
        <v>440</v>
      </c>
      <c r="D3384" t="s">
        <v>330</v>
      </c>
      <c r="E3384" t="s">
        <v>149</v>
      </c>
      <c r="F3384" t="s">
        <v>150</v>
      </c>
      <c r="G3384">
        <v>9</v>
      </c>
      <c r="H3384" t="s">
        <v>345</v>
      </c>
      <c r="I3384" t="s">
        <v>737</v>
      </c>
      <c r="J3384" t="s">
        <v>310</v>
      </c>
      <c r="K3384">
        <v>9</v>
      </c>
      <c r="L3384" s="52">
        <v>0.13234999775886541</v>
      </c>
      <c r="N3384">
        <v>117</v>
      </c>
      <c r="O3384" s="52">
        <v>0.14790999889373779</v>
      </c>
      <c r="Q3384">
        <v>1888</v>
      </c>
      <c r="R3384" s="52">
        <v>0.17709000408649439</v>
      </c>
    </row>
    <row r="3385" spans="1:19">
      <c r="A3385" t="s">
        <v>28</v>
      </c>
      <c r="B3385" t="s">
        <v>412</v>
      </c>
      <c r="C3385" t="s">
        <v>440</v>
      </c>
      <c r="D3385" t="s">
        <v>330</v>
      </c>
      <c r="E3385" t="s">
        <v>149</v>
      </c>
      <c r="F3385" t="s">
        <v>150</v>
      </c>
      <c r="G3385">
        <v>9</v>
      </c>
      <c r="H3385" t="s">
        <v>345</v>
      </c>
      <c r="I3385" t="s">
        <v>737</v>
      </c>
      <c r="J3385" t="s">
        <v>16</v>
      </c>
      <c r="K3385">
        <v>17</v>
      </c>
      <c r="L3385" s="52">
        <v>0.25</v>
      </c>
      <c r="N3385">
        <v>174</v>
      </c>
      <c r="O3385" s="52">
        <v>0.21997000277042389</v>
      </c>
      <c r="Q3385">
        <v>2164</v>
      </c>
      <c r="R3385" s="52">
        <v>0.2029799968004227</v>
      </c>
    </row>
    <row r="3386" spans="1:19">
      <c r="A3386" t="s">
        <v>28</v>
      </c>
      <c r="B3386" t="s">
        <v>412</v>
      </c>
      <c r="C3386" t="s">
        <v>440</v>
      </c>
      <c r="D3386" t="s">
        <v>330</v>
      </c>
      <c r="E3386" t="s">
        <v>149</v>
      </c>
      <c r="F3386" t="s">
        <v>150</v>
      </c>
      <c r="G3386">
        <v>9</v>
      </c>
      <c r="H3386" t="s">
        <v>345</v>
      </c>
      <c r="I3386" t="s">
        <v>737</v>
      </c>
      <c r="J3386" t="s">
        <v>17</v>
      </c>
      <c r="K3386">
        <v>6</v>
      </c>
      <c r="L3386" s="52">
        <v>8.8239997625350952E-2</v>
      </c>
      <c r="N3386">
        <v>151</v>
      </c>
      <c r="O3386" s="52">
        <v>0.19089999794960019</v>
      </c>
      <c r="Q3386">
        <v>2220</v>
      </c>
      <c r="R3386" s="52">
        <v>0.20824000239372251</v>
      </c>
    </row>
    <row r="3387" spans="1:19">
      <c r="A3387" t="s">
        <v>28</v>
      </c>
      <c r="B3387" t="s">
        <v>412</v>
      </c>
      <c r="C3387" t="s">
        <v>440</v>
      </c>
      <c r="D3387" t="s">
        <v>330</v>
      </c>
      <c r="E3387" t="s">
        <v>149</v>
      </c>
      <c r="F3387" t="s">
        <v>150</v>
      </c>
      <c r="G3387">
        <v>9</v>
      </c>
      <c r="H3387" t="s">
        <v>345</v>
      </c>
      <c r="I3387" t="s">
        <v>737</v>
      </c>
      <c r="J3387" t="s">
        <v>18</v>
      </c>
      <c r="K3387">
        <v>21</v>
      </c>
      <c r="L3387" s="52">
        <v>0.30882000923156738</v>
      </c>
      <c r="N3387">
        <v>183</v>
      </c>
      <c r="O3387" s="52">
        <v>0.23135000467300421</v>
      </c>
      <c r="Q3387">
        <v>2174</v>
      </c>
      <c r="R3387" s="52">
        <v>0.20392000675201419</v>
      </c>
    </row>
    <row r="3388" spans="1:19">
      <c r="A3388" t="s">
        <v>28</v>
      </c>
      <c r="B3388" t="s">
        <v>412</v>
      </c>
      <c r="C3388" t="s">
        <v>440</v>
      </c>
      <c r="D3388" t="s">
        <v>330</v>
      </c>
      <c r="E3388" t="s">
        <v>149</v>
      </c>
      <c r="F3388" t="s">
        <v>150</v>
      </c>
      <c r="G3388">
        <v>9</v>
      </c>
      <c r="H3388" t="s">
        <v>345</v>
      </c>
      <c r="I3388" t="s">
        <v>737</v>
      </c>
      <c r="J3388" t="s">
        <v>311</v>
      </c>
      <c r="K3388">
        <v>15</v>
      </c>
      <c r="L3388" s="52">
        <v>0.22058999538421631</v>
      </c>
      <c r="N3388">
        <v>166</v>
      </c>
      <c r="O3388" s="52">
        <v>0.2098599970340729</v>
      </c>
      <c r="Q3388">
        <v>2215</v>
      </c>
      <c r="R3388" s="52">
        <v>0.20777000486850741</v>
      </c>
    </row>
    <row r="3389" spans="1:19">
      <c r="A3389" t="s">
        <v>28</v>
      </c>
      <c r="B3389" t="s">
        <v>412</v>
      </c>
      <c r="C3389" t="s">
        <v>440</v>
      </c>
      <c r="D3389" t="s">
        <v>330</v>
      </c>
      <c r="E3389" t="s">
        <v>149</v>
      </c>
      <c r="F3389" t="s">
        <v>150</v>
      </c>
      <c r="G3389">
        <v>9</v>
      </c>
      <c r="H3389" t="s">
        <v>345</v>
      </c>
      <c r="I3389" t="s">
        <v>312</v>
      </c>
      <c r="J3389" t="s">
        <v>313</v>
      </c>
      <c r="K3389">
        <v>35</v>
      </c>
      <c r="L3389" s="52">
        <v>0.51471000909805298</v>
      </c>
      <c r="M3389" s="52">
        <v>0.54686999320983887</v>
      </c>
      <c r="N3389">
        <v>458</v>
      </c>
      <c r="O3389" s="52">
        <v>0.579010009765625</v>
      </c>
      <c r="P3389" s="52">
        <v>0.59947997331619263</v>
      </c>
      <c r="Q3389">
        <v>6420</v>
      </c>
      <c r="R3389" s="52">
        <v>0.60219001770019531</v>
      </c>
      <c r="S3389" s="52">
        <v>0.61465001106262207</v>
      </c>
    </row>
    <row r="3390" spans="1:19">
      <c r="A3390" t="s">
        <v>28</v>
      </c>
      <c r="B3390" t="s">
        <v>412</v>
      </c>
      <c r="C3390" t="s">
        <v>440</v>
      </c>
      <c r="D3390" t="s">
        <v>330</v>
      </c>
      <c r="E3390" t="s">
        <v>149</v>
      </c>
      <c r="F3390" t="s">
        <v>150</v>
      </c>
      <c r="G3390">
        <v>9</v>
      </c>
      <c r="H3390" t="s">
        <v>345</v>
      </c>
      <c r="I3390" t="s">
        <v>312</v>
      </c>
      <c r="J3390" t="s">
        <v>314</v>
      </c>
      <c r="K3390">
        <v>11</v>
      </c>
      <c r="L3390" s="52">
        <v>0.16176000237464899</v>
      </c>
      <c r="M3390" s="52">
        <v>0.17188000679016111</v>
      </c>
      <c r="N3390">
        <v>113</v>
      </c>
      <c r="O3390" s="52">
        <v>0.14285999536514279</v>
      </c>
      <c r="P3390" s="52">
        <v>0.14790999889373779</v>
      </c>
      <c r="Q3390">
        <v>1473</v>
      </c>
      <c r="R3390" s="52">
        <v>0.13817000389099121</v>
      </c>
      <c r="S3390" s="52">
        <v>0.14101999998092651</v>
      </c>
    </row>
    <row r="3391" spans="1:19">
      <c r="A3391" t="s">
        <v>28</v>
      </c>
      <c r="B3391" t="s">
        <v>412</v>
      </c>
      <c r="C3391" t="s">
        <v>440</v>
      </c>
      <c r="D3391" t="s">
        <v>330</v>
      </c>
      <c r="E3391" t="s">
        <v>149</v>
      </c>
      <c r="F3391" t="s">
        <v>150</v>
      </c>
      <c r="G3391">
        <v>9</v>
      </c>
      <c r="H3391" t="s">
        <v>345</v>
      </c>
      <c r="I3391" t="s">
        <v>312</v>
      </c>
      <c r="J3391" t="s">
        <v>315</v>
      </c>
      <c r="K3391">
        <v>10</v>
      </c>
      <c r="L3391" s="52">
        <v>0.14706000685691831</v>
      </c>
      <c r="M3391" s="52">
        <v>0.15625</v>
      </c>
      <c r="N3391">
        <v>94</v>
      </c>
      <c r="O3391" s="52">
        <v>0.11884000152349471</v>
      </c>
      <c r="P3391" s="52">
        <v>0.123039998114109</v>
      </c>
      <c r="Q3391">
        <v>1374</v>
      </c>
      <c r="R3391" s="52">
        <v>0.12887999415397641</v>
      </c>
      <c r="S3391" s="52">
        <v>0.13154999911785131</v>
      </c>
    </row>
    <row r="3392" spans="1:19">
      <c r="A3392" t="s">
        <v>28</v>
      </c>
      <c r="B3392" t="s">
        <v>412</v>
      </c>
      <c r="C3392" t="s">
        <v>440</v>
      </c>
      <c r="D3392" t="s">
        <v>330</v>
      </c>
      <c r="E3392" t="s">
        <v>149</v>
      </c>
      <c r="F3392" s="1" t="s">
        <v>150</v>
      </c>
      <c r="G3392">
        <v>9</v>
      </c>
      <c r="H3392" t="s">
        <v>345</v>
      </c>
      <c r="I3392" t="s">
        <v>312</v>
      </c>
      <c r="J3392" t="s">
        <v>373</v>
      </c>
      <c r="K3392">
        <v>4</v>
      </c>
      <c r="L3392" s="52">
        <v>5.8820001780986793E-2</v>
      </c>
      <c r="N3392">
        <v>27</v>
      </c>
      <c r="O3392" s="52">
        <v>3.4129999577999108E-2</v>
      </c>
      <c r="Q3392">
        <v>216</v>
      </c>
      <c r="R3392" s="52">
        <v>2.0260000601410869E-2</v>
      </c>
    </row>
    <row r="3393" spans="1:19">
      <c r="A3393" t="s">
        <v>28</v>
      </c>
      <c r="B3393" t="s">
        <v>412</v>
      </c>
      <c r="C3393" t="s">
        <v>440</v>
      </c>
      <c r="D3393" t="s">
        <v>330</v>
      </c>
      <c r="E3393" t="s">
        <v>149</v>
      </c>
      <c r="F3393" t="s">
        <v>150</v>
      </c>
      <c r="G3393">
        <v>9</v>
      </c>
      <c r="H3393" t="s">
        <v>345</v>
      </c>
      <c r="I3393" t="s">
        <v>312</v>
      </c>
      <c r="J3393" t="s">
        <v>316</v>
      </c>
      <c r="K3393">
        <v>8</v>
      </c>
      <c r="L3393" s="52">
        <v>0.1176500022411346</v>
      </c>
      <c r="M3393" s="52">
        <v>0.125</v>
      </c>
      <c r="N3393">
        <v>99</v>
      </c>
      <c r="O3393" s="52">
        <v>0.12515999376773829</v>
      </c>
      <c r="P3393" s="52">
        <v>0.12958000600337979</v>
      </c>
      <c r="Q3393">
        <v>1178</v>
      </c>
      <c r="R3393" s="52">
        <v>0.1105000004172325</v>
      </c>
      <c r="S3393" s="52">
        <v>0.1127799972891808</v>
      </c>
    </row>
    <row r="3394" spans="1:19">
      <c r="A3394" t="s">
        <v>28</v>
      </c>
      <c r="B3394" t="s">
        <v>412</v>
      </c>
      <c r="C3394" t="s">
        <v>440</v>
      </c>
      <c r="D3394" t="s">
        <v>330</v>
      </c>
      <c r="E3394" t="s">
        <v>151</v>
      </c>
      <c r="F3394" t="s">
        <v>152</v>
      </c>
      <c r="G3394">
        <v>4</v>
      </c>
      <c r="H3394" t="s">
        <v>398</v>
      </c>
      <c r="I3394" t="s">
        <v>326</v>
      </c>
      <c r="J3394" t="s">
        <v>289</v>
      </c>
      <c r="K3394">
        <v>0</v>
      </c>
      <c r="L3394" s="52">
        <v>0</v>
      </c>
      <c r="N3394">
        <v>2</v>
      </c>
      <c r="O3394" s="52">
        <v>6.3700000755488873E-3</v>
      </c>
      <c r="Q3394">
        <v>78</v>
      </c>
      <c r="R3394" s="52">
        <v>7.3199998587369919E-3</v>
      </c>
    </row>
    <row r="3395" spans="1:19">
      <c r="A3395" t="s">
        <v>28</v>
      </c>
      <c r="B3395" t="s">
        <v>412</v>
      </c>
      <c r="C3395" t="s">
        <v>440</v>
      </c>
      <c r="D3395" t="s">
        <v>330</v>
      </c>
      <c r="E3395" t="s">
        <v>151</v>
      </c>
      <c r="F3395" t="s">
        <v>152</v>
      </c>
      <c r="G3395">
        <v>4</v>
      </c>
      <c r="H3395" t="s">
        <v>398</v>
      </c>
      <c r="I3395" t="s">
        <v>326</v>
      </c>
      <c r="J3395" t="s">
        <v>290</v>
      </c>
      <c r="K3395">
        <v>2</v>
      </c>
      <c r="L3395" s="52">
        <v>2.1740000694990162E-2</v>
      </c>
      <c r="N3395">
        <v>10</v>
      </c>
      <c r="O3395" s="52">
        <v>3.1849998980760567E-2</v>
      </c>
      <c r="Q3395">
        <v>542</v>
      </c>
      <c r="R3395" s="52">
        <v>5.0840001553297043E-2</v>
      </c>
    </row>
    <row r="3396" spans="1:19">
      <c r="A3396" t="s">
        <v>28</v>
      </c>
      <c r="B3396" t="s">
        <v>412</v>
      </c>
      <c r="C3396" t="s">
        <v>440</v>
      </c>
      <c r="D3396" t="s">
        <v>330</v>
      </c>
      <c r="E3396" t="s">
        <v>151</v>
      </c>
      <c r="F3396" t="s">
        <v>152</v>
      </c>
      <c r="G3396">
        <v>4</v>
      </c>
      <c r="H3396" t="s">
        <v>398</v>
      </c>
      <c r="I3396" t="s">
        <v>326</v>
      </c>
      <c r="J3396" t="s">
        <v>291</v>
      </c>
      <c r="K3396">
        <v>5</v>
      </c>
      <c r="L3396" s="52">
        <v>5.4349999874830253E-2</v>
      </c>
      <c r="N3396">
        <v>33</v>
      </c>
      <c r="O3396" s="52">
        <v>0.10509999841451639</v>
      </c>
      <c r="Q3396">
        <v>1332</v>
      </c>
      <c r="R3396" s="52">
        <v>0.124940000474453</v>
      </c>
    </row>
    <row r="3397" spans="1:19">
      <c r="A3397" t="s">
        <v>28</v>
      </c>
      <c r="B3397" t="s">
        <v>412</v>
      </c>
      <c r="C3397" t="s">
        <v>440</v>
      </c>
      <c r="D3397" t="s">
        <v>330</v>
      </c>
      <c r="E3397" t="s">
        <v>151</v>
      </c>
      <c r="F3397" t="s">
        <v>152</v>
      </c>
      <c r="G3397">
        <v>4</v>
      </c>
      <c r="H3397" t="s">
        <v>398</v>
      </c>
      <c r="I3397" t="s">
        <v>326</v>
      </c>
      <c r="J3397" t="s">
        <v>292</v>
      </c>
      <c r="K3397">
        <v>20</v>
      </c>
      <c r="L3397" s="52">
        <v>0.21739000082015991</v>
      </c>
      <c r="N3397">
        <v>56</v>
      </c>
      <c r="O3397" s="52">
        <v>0.17834000289440161</v>
      </c>
      <c r="Q3397">
        <v>2022</v>
      </c>
      <c r="R3397" s="52">
        <v>0.18965999782085419</v>
      </c>
    </row>
    <row r="3398" spans="1:19">
      <c r="A3398" t="s">
        <v>28</v>
      </c>
      <c r="B3398" t="s">
        <v>412</v>
      </c>
      <c r="C3398" t="s">
        <v>440</v>
      </c>
      <c r="D3398" t="s">
        <v>330</v>
      </c>
      <c r="E3398" t="s">
        <v>151</v>
      </c>
      <c r="F3398" t="s">
        <v>152</v>
      </c>
      <c r="G3398">
        <v>4</v>
      </c>
      <c r="H3398" t="s">
        <v>398</v>
      </c>
      <c r="I3398" t="s">
        <v>326</v>
      </c>
      <c r="J3398" t="s">
        <v>293</v>
      </c>
      <c r="K3398">
        <v>20</v>
      </c>
      <c r="L3398" s="52">
        <v>0.21739000082015991</v>
      </c>
      <c r="N3398">
        <v>59</v>
      </c>
      <c r="O3398" s="52">
        <v>0.18790000677108759</v>
      </c>
      <c r="Q3398">
        <v>1958</v>
      </c>
      <c r="R3398" s="52">
        <v>0.18366000056266779</v>
      </c>
    </row>
    <row r="3399" spans="1:19">
      <c r="A3399" t="s">
        <v>28</v>
      </c>
      <c r="B3399" t="s">
        <v>412</v>
      </c>
      <c r="C3399" t="s">
        <v>440</v>
      </c>
      <c r="D3399" t="s">
        <v>330</v>
      </c>
      <c r="E3399" t="s">
        <v>151</v>
      </c>
      <c r="F3399" t="s">
        <v>152</v>
      </c>
      <c r="G3399">
        <v>4</v>
      </c>
      <c r="H3399" t="s">
        <v>398</v>
      </c>
      <c r="I3399" t="s">
        <v>326</v>
      </c>
      <c r="J3399" t="s">
        <v>294</v>
      </c>
      <c r="K3399">
        <v>22</v>
      </c>
      <c r="L3399" s="52">
        <v>0.2391300052404404</v>
      </c>
      <c r="N3399">
        <v>74</v>
      </c>
      <c r="O3399" s="52">
        <v>0.2356700003147125</v>
      </c>
      <c r="Q3399">
        <v>2528</v>
      </c>
      <c r="R3399" s="52">
        <v>0.2371300011873245</v>
      </c>
    </row>
    <row r="3400" spans="1:19">
      <c r="A3400" t="s">
        <v>28</v>
      </c>
      <c r="B3400" t="s">
        <v>412</v>
      </c>
      <c r="C3400" t="s">
        <v>440</v>
      </c>
      <c r="D3400" t="s">
        <v>330</v>
      </c>
      <c r="E3400" t="s">
        <v>151</v>
      </c>
      <c r="F3400" t="s">
        <v>152</v>
      </c>
      <c r="G3400">
        <v>4</v>
      </c>
      <c r="H3400" t="s">
        <v>398</v>
      </c>
      <c r="I3400" t="s">
        <v>326</v>
      </c>
      <c r="J3400" t="s">
        <v>295</v>
      </c>
      <c r="K3400">
        <v>23</v>
      </c>
      <c r="L3400" s="52">
        <v>0.25</v>
      </c>
      <c r="N3400">
        <v>80</v>
      </c>
      <c r="O3400" s="52">
        <v>0.25477999448776251</v>
      </c>
      <c r="Q3400">
        <v>2201</v>
      </c>
      <c r="R3400" s="52">
        <v>0.20645000040531161</v>
      </c>
    </row>
    <row r="3401" spans="1:19">
      <c r="A3401" t="s">
        <v>28</v>
      </c>
      <c r="B3401" t="s">
        <v>412</v>
      </c>
      <c r="C3401" t="s">
        <v>440</v>
      </c>
      <c r="D3401" t="s">
        <v>330</v>
      </c>
      <c r="E3401" t="s">
        <v>151</v>
      </c>
      <c r="F3401" t="s">
        <v>152</v>
      </c>
      <c r="G3401">
        <v>4</v>
      </c>
      <c r="H3401" t="s">
        <v>398</v>
      </c>
      <c r="I3401" t="s">
        <v>359</v>
      </c>
      <c r="J3401" t="s">
        <v>14</v>
      </c>
      <c r="K3401">
        <v>73</v>
      </c>
      <c r="L3401" s="52">
        <v>0.79347997903823853</v>
      </c>
      <c r="M3401" s="52">
        <v>0.80220001935958862</v>
      </c>
      <c r="N3401">
        <v>220</v>
      </c>
      <c r="O3401" s="52">
        <v>0.70064002275466919</v>
      </c>
      <c r="P3401" s="52">
        <v>0.70968002080917358</v>
      </c>
      <c r="Q3401">
        <v>7648</v>
      </c>
      <c r="R3401" s="52">
        <v>0.71737998723983765</v>
      </c>
      <c r="S3401" s="52">
        <v>0.73221999406814575</v>
      </c>
    </row>
    <row r="3402" spans="1:19">
      <c r="A3402" t="s">
        <v>28</v>
      </c>
      <c r="B3402" t="s">
        <v>412</v>
      </c>
      <c r="C3402" t="s">
        <v>440</v>
      </c>
      <c r="D3402" t="s">
        <v>330</v>
      </c>
      <c r="E3402" t="s">
        <v>151</v>
      </c>
      <c r="F3402" t="s">
        <v>152</v>
      </c>
      <c r="G3402">
        <v>4</v>
      </c>
      <c r="H3402" t="s">
        <v>398</v>
      </c>
      <c r="I3402" t="s">
        <v>359</v>
      </c>
      <c r="J3402" t="s">
        <v>15</v>
      </c>
      <c r="K3402">
        <v>16</v>
      </c>
      <c r="L3402" s="52">
        <v>0.17391000688076019</v>
      </c>
      <c r="M3402" s="52">
        <v>0.175819993019104</v>
      </c>
      <c r="N3402">
        <v>62</v>
      </c>
      <c r="O3402" s="52">
        <v>0.1974499970674515</v>
      </c>
      <c r="P3402" s="52">
        <v>0.20000000298023221</v>
      </c>
      <c r="Q3402">
        <v>1582</v>
      </c>
      <c r="R3402" s="52">
        <v>0.14838999509811401</v>
      </c>
      <c r="S3402" s="52">
        <v>0.1514600068330765</v>
      </c>
    </row>
    <row r="3403" spans="1:19">
      <c r="A3403" t="s">
        <v>28</v>
      </c>
      <c r="B3403" t="s">
        <v>412</v>
      </c>
      <c r="C3403" t="s">
        <v>440</v>
      </c>
      <c r="D3403" t="s">
        <v>330</v>
      </c>
      <c r="E3403" t="s">
        <v>151</v>
      </c>
      <c r="F3403" t="s">
        <v>152</v>
      </c>
      <c r="G3403">
        <v>4</v>
      </c>
      <c r="H3403" t="s">
        <v>398</v>
      </c>
      <c r="I3403" t="s">
        <v>359</v>
      </c>
      <c r="J3403" t="s">
        <v>317</v>
      </c>
      <c r="K3403">
        <v>2</v>
      </c>
      <c r="L3403" s="52">
        <v>2.1740000694990162E-2</v>
      </c>
      <c r="M3403" s="52">
        <v>2.1980000659823421E-2</v>
      </c>
      <c r="N3403">
        <v>28</v>
      </c>
      <c r="O3403" s="52">
        <v>8.9170001447200775E-2</v>
      </c>
      <c r="P3403" s="52">
        <v>9.0319998562335968E-2</v>
      </c>
      <c r="Q3403">
        <v>1215</v>
      </c>
      <c r="R3403" s="52">
        <v>0.1139699965715408</v>
      </c>
      <c r="S3403" s="52">
        <v>0.1163199990987778</v>
      </c>
    </row>
    <row r="3404" spans="1:19">
      <c r="A3404" t="s">
        <v>28</v>
      </c>
      <c r="B3404" t="s">
        <v>412</v>
      </c>
      <c r="C3404" t="s">
        <v>440</v>
      </c>
      <c r="D3404" t="s">
        <v>330</v>
      </c>
      <c r="E3404" t="s">
        <v>151</v>
      </c>
      <c r="F3404" t="s">
        <v>152</v>
      </c>
      <c r="G3404">
        <v>4</v>
      </c>
      <c r="H3404" t="s">
        <v>398</v>
      </c>
      <c r="I3404" t="s">
        <v>359</v>
      </c>
      <c r="J3404" t="s">
        <v>270</v>
      </c>
      <c r="K3404">
        <v>1</v>
      </c>
      <c r="L3404" s="52">
        <v>1.0870000347495081E-2</v>
      </c>
      <c r="N3404">
        <v>4</v>
      </c>
      <c r="O3404" s="52">
        <v>1.2740000151097769E-2</v>
      </c>
      <c r="Q3404">
        <v>216</v>
      </c>
      <c r="R3404" s="52">
        <v>2.0260000601410869E-2</v>
      </c>
    </row>
    <row r="3405" spans="1:19">
      <c r="A3405" t="s">
        <v>28</v>
      </c>
      <c r="B3405" t="s">
        <v>412</v>
      </c>
      <c r="C3405" t="s">
        <v>440</v>
      </c>
      <c r="D3405" t="s">
        <v>330</v>
      </c>
      <c r="E3405" t="s">
        <v>151</v>
      </c>
      <c r="F3405" t="s">
        <v>152</v>
      </c>
      <c r="G3405">
        <v>4</v>
      </c>
      <c r="H3405" t="s">
        <v>398</v>
      </c>
      <c r="I3405" t="s">
        <v>325</v>
      </c>
      <c r="J3405" t="s">
        <v>302</v>
      </c>
      <c r="K3405">
        <v>22</v>
      </c>
      <c r="L3405" s="52">
        <v>0.2391300052404404</v>
      </c>
      <c r="N3405">
        <v>103</v>
      </c>
      <c r="O3405" s="52">
        <v>0.32802999019622803</v>
      </c>
      <c r="Q3405">
        <v>3494</v>
      </c>
      <c r="R3405" s="52">
        <v>0.32774001359939581</v>
      </c>
    </row>
    <row r="3406" spans="1:19">
      <c r="A3406" t="s">
        <v>28</v>
      </c>
      <c r="B3406" t="s">
        <v>412</v>
      </c>
      <c r="C3406" t="s">
        <v>440</v>
      </c>
      <c r="D3406" t="s">
        <v>330</v>
      </c>
      <c r="E3406" t="s">
        <v>151</v>
      </c>
      <c r="F3406" t="s">
        <v>152</v>
      </c>
      <c r="G3406">
        <v>4</v>
      </c>
      <c r="H3406" t="s">
        <v>398</v>
      </c>
      <c r="I3406" t="s">
        <v>325</v>
      </c>
      <c r="J3406" t="s">
        <v>303</v>
      </c>
      <c r="K3406">
        <v>32</v>
      </c>
      <c r="L3406" s="52">
        <v>0.34782999753952032</v>
      </c>
      <c r="N3406">
        <v>107</v>
      </c>
      <c r="O3406" s="52">
        <v>0.3407599925994873</v>
      </c>
      <c r="Q3406">
        <v>3387</v>
      </c>
      <c r="R3406" s="52">
        <v>0.31769999861717219</v>
      </c>
    </row>
    <row r="3407" spans="1:19">
      <c r="A3407" t="s">
        <v>28</v>
      </c>
      <c r="B3407" t="s">
        <v>412</v>
      </c>
      <c r="C3407" t="s">
        <v>440</v>
      </c>
      <c r="D3407" t="s">
        <v>330</v>
      </c>
      <c r="E3407" t="s">
        <v>151</v>
      </c>
      <c r="F3407" t="s">
        <v>152</v>
      </c>
      <c r="G3407">
        <v>4</v>
      </c>
      <c r="H3407" t="s">
        <v>398</v>
      </c>
      <c r="I3407" t="s">
        <v>325</v>
      </c>
      <c r="J3407" t="s">
        <v>304</v>
      </c>
      <c r="K3407">
        <v>38</v>
      </c>
      <c r="L3407" s="52">
        <v>0.41304001212120062</v>
      </c>
      <c r="N3407">
        <v>104</v>
      </c>
      <c r="O3407" s="52">
        <v>0.33120998740196228</v>
      </c>
      <c r="Q3407">
        <v>3780</v>
      </c>
      <c r="R3407" s="52">
        <v>0.35455998778343201</v>
      </c>
    </row>
    <row r="3408" spans="1:19">
      <c r="A3408" t="s">
        <v>28</v>
      </c>
      <c r="B3408" t="s">
        <v>412</v>
      </c>
      <c r="C3408" t="s">
        <v>440</v>
      </c>
      <c r="D3408" t="s">
        <v>330</v>
      </c>
      <c r="E3408" t="s">
        <v>151</v>
      </c>
      <c r="F3408" t="s">
        <v>152</v>
      </c>
      <c r="G3408">
        <v>4</v>
      </c>
      <c r="H3408" t="s">
        <v>398</v>
      </c>
      <c r="I3408" t="s">
        <v>349</v>
      </c>
      <c r="J3408" t="s">
        <v>350</v>
      </c>
      <c r="K3408">
        <v>10</v>
      </c>
      <c r="L3408" s="52">
        <v>0.10869999974966051</v>
      </c>
      <c r="M3408" s="52">
        <v>0.11364000290632249</v>
      </c>
      <c r="N3408">
        <v>31</v>
      </c>
      <c r="O3408" s="52">
        <v>9.8729997873306274E-2</v>
      </c>
      <c r="P3408" s="52">
        <v>0.1068999990820885</v>
      </c>
      <c r="Q3408">
        <v>745</v>
      </c>
      <c r="R3408" s="52">
        <v>6.9880001246929169E-2</v>
      </c>
      <c r="S3408" s="52">
        <v>8.060000091791153E-2</v>
      </c>
    </row>
    <row r="3409" spans="1:19">
      <c r="A3409" t="s">
        <v>28</v>
      </c>
      <c r="B3409" t="s">
        <v>412</v>
      </c>
      <c r="C3409" t="s">
        <v>440</v>
      </c>
      <c r="D3409" t="s">
        <v>330</v>
      </c>
      <c r="E3409" t="s">
        <v>151</v>
      </c>
      <c r="F3409" t="s">
        <v>152</v>
      </c>
      <c r="G3409">
        <v>4</v>
      </c>
      <c r="H3409" t="s">
        <v>398</v>
      </c>
      <c r="I3409" t="s">
        <v>349</v>
      </c>
      <c r="J3409" t="s">
        <v>351</v>
      </c>
      <c r="K3409">
        <v>61</v>
      </c>
      <c r="L3409" s="52">
        <v>0.66303998231887817</v>
      </c>
      <c r="M3409" s="52">
        <v>0.69318002462387085</v>
      </c>
      <c r="N3409">
        <v>205</v>
      </c>
      <c r="O3409" s="52">
        <v>0.65286999940872192</v>
      </c>
      <c r="P3409" s="52">
        <v>0.70690000057220459</v>
      </c>
      <c r="Q3409">
        <v>5882</v>
      </c>
      <c r="R3409" s="52">
        <v>0.55172997713088989</v>
      </c>
      <c r="S3409" s="52">
        <v>0.63637000322341919</v>
      </c>
    </row>
    <row r="3410" spans="1:19">
      <c r="A3410" t="s">
        <v>28</v>
      </c>
      <c r="B3410" t="s">
        <v>412</v>
      </c>
      <c r="C3410" t="s">
        <v>440</v>
      </c>
      <c r="D3410" t="s">
        <v>330</v>
      </c>
      <c r="E3410" t="s">
        <v>151</v>
      </c>
      <c r="F3410" t="s">
        <v>152</v>
      </c>
      <c r="G3410">
        <v>4</v>
      </c>
      <c r="H3410" t="s">
        <v>398</v>
      </c>
      <c r="I3410" t="s">
        <v>349</v>
      </c>
      <c r="J3410" t="s">
        <v>352</v>
      </c>
      <c r="K3410">
        <v>2</v>
      </c>
      <c r="L3410" s="52">
        <v>2.1740000694990162E-2</v>
      </c>
      <c r="M3410" s="52">
        <v>2.273000031709671E-2</v>
      </c>
      <c r="N3410">
        <v>2</v>
      </c>
      <c r="O3410" s="52">
        <v>6.3700000755488873E-3</v>
      </c>
      <c r="P3410" s="52">
        <v>6.8999999202787876E-3</v>
      </c>
      <c r="Q3410">
        <v>19</v>
      </c>
      <c r="R3410" s="52">
        <v>1.780000049620867E-3</v>
      </c>
      <c r="S3410" s="52">
        <v>2.0600000862032179E-3</v>
      </c>
    </row>
    <row r="3411" spans="1:19">
      <c r="A3411" t="s">
        <v>28</v>
      </c>
      <c r="B3411" t="s">
        <v>412</v>
      </c>
      <c r="C3411" t="s">
        <v>440</v>
      </c>
      <c r="D3411" t="s">
        <v>330</v>
      </c>
      <c r="E3411" t="s">
        <v>151</v>
      </c>
      <c r="F3411" t="s">
        <v>152</v>
      </c>
      <c r="G3411">
        <v>4</v>
      </c>
      <c r="H3411" t="s">
        <v>398</v>
      </c>
      <c r="I3411" t="s">
        <v>349</v>
      </c>
      <c r="J3411" t="s">
        <v>353</v>
      </c>
      <c r="K3411">
        <v>15</v>
      </c>
      <c r="L3411" s="52">
        <v>0.1630399972200394</v>
      </c>
      <c r="M3411" s="52">
        <v>0.17045000195503229</v>
      </c>
      <c r="N3411">
        <v>52</v>
      </c>
      <c r="O3411" s="52">
        <v>0.1656100004911423</v>
      </c>
      <c r="P3411" s="52">
        <v>0.17930999398231509</v>
      </c>
      <c r="Q3411">
        <v>2597</v>
      </c>
      <c r="R3411" s="52">
        <v>0.24359999597072601</v>
      </c>
      <c r="S3411" s="52">
        <v>0.2809700071811676</v>
      </c>
    </row>
    <row r="3412" spans="1:19">
      <c r="A3412" t="s">
        <v>28</v>
      </c>
      <c r="B3412" t="s">
        <v>412</v>
      </c>
      <c r="C3412" t="s">
        <v>440</v>
      </c>
      <c r="D3412" t="s">
        <v>330</v>
      </c>
      <c r="E3412" t="s">
        <v>151</v>
      </c>
      <c r="F3412" t="s">
        <v>152</v>
      </c>
      <c r="G3412">
        <v>4</v>
      </c>
      <c r="H3412" t="s">
        <v>398</v>
      </c>
      <c r="I3412" t="s">
        <v>349</v>
      </c>
      <c r="J3412" t="s">
        <v>355</v>
      </c>
      <c r="K3412">
        <v>4</v>
      </c>
      <c r="L3412" s="52">
        <v>4.3480001389980323E-2</v>
      </c>
      <c r="N3412">
        <v>24</v>
      </c>
      <c r="O3412" s="52">
        <v>7.6430000364780426E-2</v>
      </c>
      <c r="Q3412">
        <v>1418</v>
      </c>
      <c r="R3412" s="52">
        <v>0.13300999999046331</v>
      </c>
    </row>
    <row r="3413" spans="1:19">
      <c r="A3413" t="s">
        <v>28</v>
      </c>
      <c r="B3413" t="s">
        <v>412</v>
      </c>
      <c r="C3413" t="s">
        <v>440</v>
      </c>
      <c r="D3413" t="s">
        <v>330</v>
      </c>
      <c r="E3413" t="s">
        <v>151</v>
      </c>
      <c r="F3413" t="s">
        <v>152</v>
      </c>
      <c r="G3413">
        <v>4</v>
      </c>
      <c r="H3413" t="s">
        <v>398</v>
      </c>
      <c r="I3413" t="s">
        <v>734</v>
      </c>
      <c r="J3413" t="s">
        <v>299</v>
      </c>
      <c r="K3413">
        <v>0</v>
      </c>
      <c r="L3413" s="52">
        <v>0</v>
      </c>
      <c r="M3413" s="52">
        <v>0</v>
      </c>
      <c r="N3413">
        <v>2</v>
      </c>
      <c r="O3413" s="52">
        <v>6.3700000755488873E-3</v>
      </c>
      <c r="P3413" s="52">
        <v>7.1899998001754284E-3</v>
      </c>
      <c r="Q3413">
        <v>463</v>
      </c>
      <c r="R3413" s="52">
        <v>4.343000054359436E-2</v>
      </c>
      <c r="S3413" s="52">
        <v>4.6239998191595078E-2</v>
      </c>
    </row>
    <row r="3414" spans="1:19">
      <c r="A3414" t="s">
        <v>28</v>
      </c>
      <c r="B3414" t="s">
        <v>412</v>
      </c>
      <c r="C3414" t="s">
        <v>440</v>
      </c>
      <c r="D3414" t="s">
        <v>330</v>
      </c>
      <c r="E3414" t="s">
        <v>151</v>
      </c>
      <c r="F3414" t="s">
        <v>152</v>
      </c>
      <c r="G3414">
        <v>4</v>
      </c>
      <c r="H3414" t="s">
        <v>398</v>
      </c>
      <c r="I3414" t="s">
        <v>734</v>
      </c>
      <c r="J3414" t="s">
        <v>300</v>
      </c>
      <c r="K3414">
        <v>0</v>
      </c>
      <c r="L3414" s="52">
        <v>0</v>
      </c>
      <c r="M3414" s="52">
        <v>0</v>
      </c>
      <c r="N3414">
        <v>2</v>
      </c>
      <c r="O3414" s="52">
        <v>6.3700000755488873E-3</v>
      </c>
      <c r="P3414" s="52">
        <v>7.1899998001754284E-3</v>
      </c>
      <c r="Q3414">
        <v>331</v>
      </c>
      <c r="R3414" s="52">
        <v>3.1050000339746479E-2</v>
      </c>
      <c r="S3414" s="52">
        <v>3.3059999346733093E-2</v>
      </c>
    </row>
    <row r="3415" spans="1:19">
      <c r="A3415" t="s">
        <v>28</v>
      </c>
      <c r="B3415" t="s">
        <v>412</v>
      </c>
      <c r="C3415" t="s">
        <v>440</v>
      </c>
      <c r="D3415" t="s">
        <v>330</v>
      </c>
      <c r="E3415" t="s">
        <v>151</v>
      </c>
      <c r="F3415" t="s">
        <v>152</v>
      </c>
      <c r="G3415">
        <v>4</v>
      </c>
      <c r="H3415" t="s">
        <v>398</v>
      </c>
      <c r="I3415" t="s">
        <v>734</v>
      </c>
      <c r="J3415" t="s">
        <v>269</v>
      </c>
      <c r="K3415">
        <v>0</v>
      </c>
      <c r="L3415" s="52">
        <v>0</v>
      </c>
      <c r="M3415" s="52">
        <v>0</v>
      </c>
      <c r="N3415">
        <v>0</v>
      </c>
      <c r="O3415" s="52">
        <v>0</v>
      </c>
      <c r="P3415" s="52">
        <v>0</v>
      </c>
      <c r="Q3415">
        <v>91</v>
      </c>
      <c r="R3415" s="52">
        <v>8.5399998351931572E-3</v>
      </c>
      <c r="S3415" s="52">
        <v>9.089999832212925E-3</v>
      </c>
    </row>
    <row r="3416" spans="1:19">
      <c r="A3416" t="s">
        <v>28</v>
      </c>
      <c r="B3416" t="s">
        <v>412</v>
      </c>
      <c r="C3416" t="s">
        <v>440</v>
      </c>
      <c r="D3416" t="s">
        <v>330</v>
      </c>
      <c r="E3416" t="s">
        <v>151</v>
      </c>
      <c r="F3416" t="s">
        <v>152</v>
      </c>
      <c r="G3416">
        <v>4</v>
      </c>
      <c r="H3416" t="s">
        <v>398</v>
      </c>
      <c r="I3416" t="s">
        <v>734</v>
      </c>
      <c r="J3416" t="s">
        <v>301</v>
      </c>
      <c r="K3416">
        <v>0</v>
      </c>
      <c r="L3416" s="52">
        <v>0</v>
      </c>
      <c r="M3416" s="52">
        <v>0</v>
      </c>
      <c r="N3416">
        <v>5</v>
      </c>
      <c r="O3416" s="52">
        <v>1.5920000150799751E-2</v>
      </c>
      <c r="P3416" s="52">
        <v>1.799000054597855E-2</v>
      </c>
      <c r="Q3416">
        <v>215</v>
      </c>
      <c r="R3416" s="52">
        <v>2.0169999450445179E-2</v>
      </c>
      <c r="S3416" s="52">
        <v>2.1469999104738239E-2</v>
      </c>
    </row>
    <row r="3417" spans="1:19">
      <c r="A3417" t="s">
        <v>28</v>
      </c>
      <c r="B3417" t="s">
        <v>412</v>
      </c>
      <c r="C3417" t="s">
        <v>440</v>
      </c>
      <c r="D3417" t="s">
        <v>330</v>
      </c>
      <c r="E3417" t="s">
        <v>151</v>
      </c>
      <c r="F3417" t="s">
        <v>152</v>
      </c>
      <c r="G3417">
        <v>4</v>
      </c>
      <c r="H3417" t="s">
        <v>398</v>
      </c>
      <c r="I3417" t="s">
        <v>734</v>
      </c>
      <c r="J3417" t="s">
        <v>270</v>
      </c>
      <c r="K3417">
        <v>0</v>
      </c>
      <c r="L3417" s="52">
        <v>0</v>
      </c>
      <c r="N3417">
        <v>36</v>
      </c>
      <c r="O3417" s="52">
        <v>0.1146500036120415</v>
      </c>
      <c r="Q3417">
        <v>648</v>
      </c>
      <c r="R3417" s="52">
        <v>6.0779999941587448E-2</v>
      </c>
    </row>
    <row r="3418" spans="1:19">
      <c r="A3418" t="s">
        <v>28</v>
      </c>
      <c r="B3418" t="s">
        <v>412</v>
      </c>
      <c r="C3418" t="s">
        <v>440</v>
      </c>
      <c r="D3418" t="s">
        <v>330</v>
      </c>
      <c r="E3418" t="s">
        <v>151</v>
      </c>
      <c r="F3418" t="s">
        <v>152</v>
      </c>
      <c r="G3418">
        <v>4</v>
      </c>
      <c r="H3418" t="s">
        <v>398</v>
      </c>
      <c r="I3418" t="s">
        <v>734</v>
      </c>
      <c r="J3418" t="s">
        <v>268</v>
      </c>
      <c r="K3418">
        <v>92</v>
      </c>
      <c r="L3418" s="52">
        <v>1</v>
      </c>
      <c r="M3418" s="52">
        <v>1</v>
      </c>
      <c r="N3418">
        <v>269</v>
      </c>
      <c r="O3418" s="52">
        <v>0.85668998956680298</v>
      </c>
      <c r="P3418" s="52">
        <v>0.96763002872467041</v>
      </c>
      <c r="Q3418">
        <v>8913</v>
      </c>
      <c r="R3418" s="52">
        <v>0.83604001998901367</v>
      </c>
      <c r="S3418" s="52">
        <v>0.89013999700546265</v>
      </c>
    </row>
    <row r="3419" spans="1:19">
      <c r="A3419" t="s">
        <v>28</v>
      </c>
      <c r="B3419" t="s">
        <v>412</v>
      </c>
      <c r="C3419" t="s">
        <v>440</v>
      </c>
      <c r="D3419" t="s">
        <v>330</v>
      </c>
      <c r="E3419" t="s">
        <v>151</v>
      </c>
      <c r="F3419" t="s">
        <v>152</v>
      </c>
      <c r="G3419">
        <v>4</v>
      </c>
      <c r="H3419" t="s">
        <v>398</v>
      </c>
      <c r="I3419" t="s">
        <v>735</v>
      </c>
      <c r="J3419" t="s">
        <v>270</v>
      </c>
      <c r="K3419">
        <v>92</v>
      </c>
      <c r="L3419" s="52">
        <v>1</v>
      </c>
      <c r="N3419">
        <v>314</v>
      </c>
      <c r="O3419" s="52">
        <v>1</v>
      </c>
      <c r="Q3419">
        <v>10661</v>
      </c>
      <c r="R3419" s="52">
        <v>1</v>
      </c>
    </row>
    <row r="3420" spans="1:19">
      <c r="A3420" t="s">
        <v>28</v>
      </c>
      <c r="B3420" t="s">
        <v>412</v>
      </c>
      <c r="C3420" t="s">
        <v>440</v>
      </c>
      <c r="D3420" t="s">
        <v>330</v>
      </c>
      <c r="E3420" t="s">
        <v>151</v>
      </c>
      <c r="F3420" t="s">
        <v>152</v>
      </c>
      <c r="G3420">
        <v>4</v>
      </c>
      <c r="H3420" t="s">
        <v>398</v>
      </c>
      <c r="I3420" t="s">
        <v>319</v>
      </c>
      <c r="J3420" t="s">
        <v>324</v>
      </c>
      <c r="K3420">
        <v>4</v>
      </c>
      <c r="L3420" s="52">
        <v>4.3480001389980323E-2</v>
      </c>
      <c r="N3420">
        <v>24</v>
      </c>
      <c r="O3420" s="52">
        <v>7.6430000364780426E-2</v>
      </c>
      <c r="Q3420">
        <v>1418</v>
      </c>
      <c r="R3420" s="52">
        <v>0.13300999999046331</v>
      </c>
    </row>
    <row r="3421" spans="1:19">
      <c r="A3421" t="s">
        <v>28</v>
      </c>
      <c r="B3421" t="s">
        <v>412</v>
      </c>
      <c r="C3421" t="s">
        <v>440</v>
      </c>
      <c r="D3421" t="s">
        <v>330</v>
      </c>
      <c r="E3421" t="s">
        <v>151</v>
      </c>
      <c r="F3421" t="s">
        <v>152</v>
      </c>
      <c r="G3421">
        <v>4</v>
      </c>
      <c r="H3421" t="s">
        <v>398</v>
      </c>
      <c r="I3421" t="s">
        <v>319</v>
      </c>
      <c r="J3421" t="s">
        <v>320</v>
      </c>
      <c r="K3421">
        <v>2</v>
      </c>
      <c r="L3421" s="52">
        <v>2.1740000694990162E-2</v>
      </c>
      <c r="M3421" s="52">
        <v>2.273000031709671E-2</v>
      </c>
      <c r="N3421">
        <v>2</v>
      </c>
      <c r="O3421" s="52">
        <v>6.3700000755488873E-3</v>
      </c>
      <c r="P3421" s="52">
        <v>6.8999999202787876E-3</v>
      </c>
      <c r="Q3421">
        <v>19</v>
      </c>
      <c r="R3421" s="52">
        <v>1.780000049620867E-3</v>
      </c>
      <c r="S3421" s="52">
        <v>2.0600000862032179E-3</v>
      </c>
    </row>
    <row r="3422" spans="1:19">
      <c r="A3422" t="s">
        <v>28</v>
      </c>
      <c r="B3422" t="s">
        <v>412</v>
      </c>
      <c r="C3422" t="s">
        <v>440</v>
      </c>
      <c r="D3422" t="s">
        <v>330</v>
      </c>
      <c r="E3422" t="s">
        <v>151</v>
      </c>
      <c r="F3422" t="s">
        <v>152</v>
      </c>
      <c r="G3422">
        <v>4</v>
      </c>
      <c r="H3422" t="s">
        <v>398</v>
      </c>
      <c r="I3422" t="s">
        <v>319</v>
      </c>
      <c r="J3422" t="s">
        <v>321</v>
      </c>
      <c r="K3422">
        <v>5</v>
      </c>
      <c r="L3422" s="52">
        <v>5.4349999874830253E-2</v>
      </c>
      <c r="M3422" s="52">
        <v>5.682000145316124E-2</v>
      </c>
      <c r="N3422">
        <v>11</v>
      </c>
      <c r="O3422" s="52">
        <v>3.5029999911785133E-2</v>
      </c>
      <c r="P3422" s="52">
        <v>3.7930000573396683E-2</v>
      </c>
      <c r="Q3422">
        <v>380</v>
      </c>
      <c r="R3422" s="52">
        <v>3.564000129699707E-2</v>
      </c>
      <c r="S3422" s="52">
        <v>4.1110001504421227E-2</v>
      </c>
    </row>
    <row r="3423" spans="1:19">
      <c r="A3423" t="s">
        <v>28</v>
      </c>
      <c r="B3423" t="s">
        <v>412</v>
      </c>
      <c r="C3423" t="s">
        <v>440</v>
      </c>
      <c r="D3423" t="s">
        <v>330</v>
      </c>
      <c r="E3423" t="s">
        <v>151</v>
      </c>
      <c r="F3423" t="s">
        <v>152</v>
      </c>
      <c r="G3423">
        <v>4</v>
      </c>
      <c r="H3423" t="s">
        <v>398</v>
      </c>
      <c r="I3423" t="s">
        <v>319</v>
      </c>
      <c r="J3423" t="s">
        <v>322</v>
      </c>
      <c r="K3423">
        <v>9</v>
      </c>
      <c r="L3423" s="52">
        <v>9.7829997539520264E-2</v>
      </c>
      <c r="M3423" s="52">
        <v>0.1022699996829033</v>
      </c>
      <c r="N3423">
        <v>36</v>
      </c>
      <c r="O3423" s="52">
        <v>0.1146500036120415</v>
      </c>
      <c r="P3423" s="52">
        <v>0.1241400018334389</v>
      </c>
      <c r="Q3423">
        <v>1643</v>
      </c>
      <c r="R3423" s="52">
        <v>0.15410999953746801</v>
      </c>
      <c r="S3423" s="52">
        <v>0.17776000499725339</v>
      </c>
    </row>
    <row r="3424" spans="1:19">
      <c r="A3424" t="s">
        <v>28</v>
      </c>
      <c r="B3424" t="s">
        <v>412</v>
      </c>
      <c r="C3424" t="s">
        <v>440</v>
      </c>
      <c r="D3424" t="s">
        <v>330</v>
      </c>
      <c r="E3424" t="s">
        <v>151</v>
      </c>
      <c r="F3424" t="s">
        <v>152</v>
      </c>
      <c r="G3424">
        <v>4</v>
      </c>
      <c r="H3424" t="s">
        <v>398</v>
      </c>
      <c r="I3424" t="s">
        <v>319</v>
      </c>
      <c r="J3424" t="s">
        <v>323</v>
      </c>
      <c r="K3424">
        <v>11</v>
      </c>
      <c r="L3424" s="52">
        <v>0.11957000195980071</v>
      </c>
      <c r="M3424" s="52">
        <v>0.125</v>
      </c>
      <c r="N3424">
        <v>36</v>
      </c>
      <c r="O3424" s="52">
        <v>0.1146500036120415</v>
      </c>
      <c r="P3424" s="52">
        <v>0.1241400018334389</v>
      </c>
      <c r="Q3424">
        <v>1319</v>
      </c>
      <c r="R3424" s="52">
        <v>0.1237199977040291</v>
      </c>
      <c r="S3424" s="52">
        <v>0.14270000159740451</v>
      </c>
    </row>
    <row r="3425" spans="1:19">
      <c r="A3425" t="s">
        <v>28</v>
      </c>
      <c r="B3425" t="s">
        <v>412</v>
      </c>
      <c r="C3425" t="s">
        <v>440</v>
      </c>
      <c r="D3425" t="s">
        <v>330</v>
      </c>
      <c r="E3425" t="s">
        <v>151</v>
      </c>
      <c r="F3425" t="s">
        <v>152</v>
      </c>
      <c r="G3425">
        <v>4</v>
      </c>
      <c r="H3425" t="s">
        <v>398</v>
      </c>
      <c r="I3425" t="s">
        <v>319</v>
      </c>
      <c r="J3425" t="s">
        <v>354</v>
      </c>
      <c r="K3425">
        <v>61</v>
      </c>
      <c r="L3425" s="52">
        <v>0.66303998231887817</v>
      </c>
      <c r="M3425" s="52">
        <v>0.69318002462387085</v>
      </c>
      <c r="N3425">
        <v>205</v>
      </c>
      <c r="O3425" s="52">
        <v>0.65286999940872192</v>
      </c>
      <c r="P3425" s="52">
        <v>0.70690000057220459</v>
      </c>
      <c r="Q3425">
        <v>5882</v>
      </c>
      <c r="R3425" s="52">
        <v>0.55172997713088989</v>
      </c>
      <c r="S3425" s="52">
        <v>0.63637000322341919</v>
      </c>
    </row>
    <row r="3426" spans="1:19">
      <c r="A3426" t="s">
        <v>28</v>
      </c>
      <c r="B3426" t="s">
        <v>412</v>
      </c>
      <c r="C3426" t="s">
        <v>440</v>
      </c>
      <c r="D3426" t="s">
        <v>330</v>
      </c>
      <c r="E3426" t="s">
        <v>151</v>
      </c>
      <c r="F3426" t="s">
        <v>152</v>
      </c>
      <c r="G3426">
        <v>4</v>
      </c>
      <c r="H3426" t="s">
        <v>398</v>
      </c>
      <c r="I3426" t="s">
        <v>360</v>
      </c>
      <c r="J3426" t="s">
        <v>361</v>
      </c>
      <c r="K3426">
        <v>4</v>
      </c>
      <c r="L3426" s="52">
        <v>4.3480001389980323E-2</v>
      </c>
      <c r="N3426">
        <v>24</v>
      </c>
      <c r="O3426" s="52">
        <v>7.6430000364780426E-2</v>
      </c>
      <c r="Q3426">
        <v>1418</v>
      </c>
      <c r="R3426" s="52">
        <v>0.13300999999046331</v>
      </c>
    </row>
    <row r="3427" spans="1:19">
      <c r="A3427" t="s">
        <v>28</v>
      </c>
      <c r="B3427" t="s">
        <v>412</v>
      </c>
      <c r="C3427" t="s">
        <v>440</v>
      </c>
      <c r="D3427" t="s">
        <v>330</v>
      </c>
      <c r="E3427" t="s">
        <v>151</v>
      </c>
      <c r="F3427" t="s">
        <v>152</v>
      </c>
      <c r="G3427">
        <v>4</v>
      </c>
      <c r="H3427" t="s">
        <v>398</v>
      </c>
      <c r="I3427" t="s">
        <v>360</v>
      </c>
      <c r="J3427" t="s">
        <v>362</v>
      </c>
      <c r="K3427">
        <v>26</v>
      </c>
      <c r="L3427" s="52">
        <v>0.28260999917984009</v>
      </c>
      <c r="M3427" s="52">
        <v>0.29545000195503229</v>
      </c>
      <c r="N3427">
        <v>85</v>
      </c>
      <c r="O3427" s="52">
        <v>0.27070000767707819</v>
      </c>
      <c r="P3427" s="52">
        <v>0.29309999942779541</v>
      </c>
      <c r="Q3427">
        <v>3361</v>
      </c>
      <c r="R3427" s="52">
        <v>0.31525999307632452</v>
      </c>
      <c r="S3427" s="52">
        <v>0.36362999677658081</v>
      </c>
    </row>
    <row r="3428" spans="1:19">
      <c r="A3428" t="s">
        <v>28</v>
      </c>
      <c r="B3428" t="s">
        <v>412</v>
      </c>
      <c r="C3428" t="s">
        <v>440</v>
      </c>
      <c r="D3428" t="s">
        <v>330</v>
      </c>
      <c r="E3428" t="s">
        <v>151</v>
      </c>
      <c r="F3428" t="s">
        <v>152</v>
      </c>
      <c r="G3428">
        <v>4</v>
      </c>
      <c r="H3428" t="s">
        <v>398</v>
      </c>
      <c r="I3428" t="s">
        <v>360</v>
      </c>
      <c r="J3428" t="s">
        <v>354</v>
      </c>
      <c r="K3428">
        <v>62</v>
      </c>
      <c r="L3428" s="52">
        <v>0.67391002178192139</v>
      </c>
      <c r="M3428" s="52">
        <v>0.70455002784729004</v>
      </c>
      <c r="N3428">
        <v>205</v>
      </c>
      <c r="O3428" s="52">
        <v>0.65286999940872192</v>
      </c>
      <c r="P3428" s="52">
        <v>0.70690000057220459</v>
      </c>
      <c r="Q3428">
        <v>5882</v>
      </c>
      <c r="R3428" s="52">
        <v>0.55172997713088989</v>
      </c>
      <c r="S3428" s="52">
        <v>0.63637000322341919</v>
      </c>
    </row>
    <row r="3429" spans="1:19">
      <c r="A3429" t="s">
        <v>28</v>
      </c>
      <c r="B3429" t="s">
        <v>412</v>
      </c>
      <c r="C3429" t="s">
        <v>440</v>
      </c>
      <c r="D3429" t="s">
        <v>330</v>
      </c>
      <c r="E3429" t="s">
        <v>151</v>
      </c>
      <c r="F3429" t="s">
        <v>152</v>
      </c>
      <c r="G3429">
        <v>4</v>
      </c>
      <c r="H3429" t="s">
        <v>398</v>
      </c>
      <c r="I3429" t="s">
        <v>736</v>
      </c>
      <c r="J3429" t="s">
        <v>363</v>
      </c>
      <c r="K3429">
        <v>19</v>
      </c>
      <c r="L3429" s="52">
        <v>0.20652000606060031</v>
      </c>
      <c r="N3429">
        <v>174</v>
      </c>
      <c r="O3429" s="52">
        <v>0.55413997173309326</v>
      </c>
      <c r="Q3429">
        <v>4131</v>
      </c>
      <c r="R3429" s="52">
        <v>0.38749000430107122</v>
      </c>
    </row>
    <row r="3430" spans="1:19">
      <c r="A3430" t="s">
        <v>28</v>
      </c>
      <c r="B3430" t="s">
        <v>412</v>
      </c>
      <c r="C3430" t="s">
        <v>440</v>
      </c>
      <c r="D3430" t="s">
        <v>330</v>
      </c>
      <c r="E3430" t="s">
        <v>151</v>
      </c>
      <c r="F3430" t="s">
        <v>152</v>
      </c>
      <c r="G3430">
        <v>4</v>
      </c>
      <c r="H3430" t="s">
        <v>398</v>
      </c>
      <c r="I3430" t="s">
        <v>736</v>
      </c>
      <c r="J3430" t="s">
        <v>364</v>
      </c>
      <c r="K3430">
        <v>53</v>
      </c>
      <c r="L3430" s="52">
        <v>0.57608997821807861</v>
      </c>
      <c r="M3430" s="52">
        <v>0.72602999210357666</v>
      </c>
      <c r="N3430">
        <v>100</v>
      </c>
      <c r="O3430" s="52">
        <v>0.31847000122070313</v>
      </c>
      <c r="P3430" s="52">
        <v>0.71429002285003662</v>
      </c>
      <c r="Q3430">
        <v>4189</v>
      </c>
      <c r="R3430" s="52">
        <v>0.39293000102043152</v>
      </c>
      <c r="S3430" s="52">
        <v>0.64149999618530273</v>
      </c>
    </row>
    <row r="3431" spans="1:19">
      <c r="A3431" t="s">
        <v>28</v>
      </c>
      <c r="B3431" t="s">
        <v>412</v>
      </c>
      <c r="C3431" t="s">
        <v>440</v>
      </c>
      <c r="D3431" t="s">
        <v>330</v>
      </c>
      <c r="E3431" t="s">
        <v>151</v>
      </c>
      <c r="F3431" t="s">
        <v>152</v>
      </c>
      <c r="G3431">
        <v>4</v>
      </c>
      <c r="H3431" t="s">
        <v>398</v>
      </c>
      <c r="I3431" t="s">
        <v>736</v>
      </c>
      <c r="J3431" t="s">
        <v>365</v>
      </c>
      <c r="K3431">
        <v>9</v>
      </c>
      <c r="L3431" s="52">
        <v>9.7829997539520264E-2</v>
      </c>
      <c r="M3431" s="52">
        <v>0.1232900023460388</v>
      </c>
      <c r="N3431">
        <v>18</v>
      </c>
      <c r="O3431" s="52">
        <v>5.7319998741149902E-2</v>
      </c>
      <c r="P3431" s="52">
        <v>0.1285700052976608</v>
      </c>
      <c r="Q3431">
        <v>1316</v>
      </c>
      <c r="R3431" s="52">
        <v>0.1234399974346161</v>
      </c>
      <c r="S3431" s="52">
        <v>0.20152999460697171</v>
      </c>
    </row>
    <row r="3432" spans="1:19">
      <c r="A3432" t="s">
        <v>28</v>
      </c>
      <c r="B3432" t="s">
        <v>412</v>
      </c>
      <c r="C3432" t="s">
        <v>440</v>
      </c>
      <c r="D3432" t="s">
        <v>330</v>
      </c>
      <c r="E3432" t="s">
        <v>151</v>
      </c>
      <c r="F3432" t="s">
        <v>152</v>
      </c>
      <c r="G3432">
        <v>4</v>
      </c>
      <c r="H3432" t="s">
        <v>398</v>
      </c>
      <c r="I3432" t="s">
        <v>736</v>
      </c>
      <c r="J3432" t="s">
        <v>366</v>
      </c>
      <c r="K3432">
        <v>7</v>
      </c>
      <c r="L3432" s="52">
        <v>7.6090000569820404E-2</v>
      </c>
      <c r="M3432" s="52">
        <v>9.5890000462532043E-2</v>
      </c>
      <c r="N3432">
        <v>12</v>
      </c>
      <c r="O3432" s="52">
        <v>3.8219999521970749E-2</v>
      </c>
      <c r="P3432" s="52">
        <v>8.5709996521472931E-2</v>
      </c>
      <c r="Q3432">
        <v>566</v>
      </c>
      <c r="R3432" s="52">
        <v>5.3089998662471771E-2</v>
      </c>
      <c r="S3432" s="52">
        <v>8.6680002510547638E-2</v>
      </c>
    </row>
    <row r="3433" spans="1:19">
      <c r="A3433" t="s">
        <v>28</v>
      </c>
      <c r="B3433" t="s">
        <v>412</v>
      </c>
      <c r="C3433" t="s">
        <v>440</v>
      </c>
      <c r="D3433" t="s">
        <v>330</v>
      </c>
      <c r="E3433" t="s">
        <v>151</v>
      </c>
      <c r="F3433" t="s">
        <v>152</v>
      </c>
      <c r="G3433">
        <v>4</v>
      </c>
      <c r="H3433" t="s">
        <v>398</v>
      </c>
      <c r="I3433" t="s">
        <v>736</v>
      </c>
      <c r="J3433" t="s">
        <v>367</v>
      </c>
      <c r="K3433">
        <v>2</v>
      </c>
      <c r="L3433" s="52">
        <v>2.1740000694990162E-2</v>
      </c>
      <c r="M3433" s="52">
        <v>2.7400000020861629E-2</v>
      </c>
      <c r="N3433">
        <v>8</v>
      </c>
      <c r="O3433" s="52">
        <v>2.5480000302195549E-2</v>
      </c>
      <c r="P3433" s="52">
        <v>5.714000016450882E-2</v>
      </c>
      <c r="Q3433">
        <v>367</v>
      </c>
      <c r="R3433" s="52">
        <v>3.4419998526573181E-2</v>
      </c>
      <c r="S3433" s="52">
        <v>5.6200001388788223E-2</v>
      </c>
    </row>
    <row r="3434" spans="1:19">
      <c r="A3434" t="s">
        <v>28</v>
      </c>
      <c r="B3434" t="s">
        <v>412</v>
      </c>
      <c r="C3434" t="s">
        <v>440</v>
      </c>
      <c r="D3434" t="s">
        <v>330</v>
      </c>
      <c r="E3434" t="s">
        <v>151</v>
      </c>
      <c r="F3434" t="s">
        <v>152</v>
      </c>
      <c r="G3434">
        <v>4</v>
      </c>
      <c r="H3434" t="s">
        <v>398</v>
      </c>
      <c r="I3434" t="s">
        <v>736</v>
      </c>
      <c r="J3434" t="s">
        <v>368</v>
      </c>
      <c r="K3434">
        <v>2</v>
      </c>
      <c r="L3434" s="52">
        <v>2.1740000694990162E-2</v>
      </c>
      <c r="M3434" s="52">
        <v>2.7400000020861629E-2</v>
      </c>
      <c r="N3434">
        <v>2</v>
      </c>
      <c r="O3434" s="52">
        <v>6.3700000755488873E-3</v>
      </c>
      <c r="P3434" s="52">
        <v>1.4290000312030321E-2</v>
      </c>
      <c r="Q3434">
        <v>92</v>
      </c>
      <c r="R3434" s="52">
        <v>8.6300000548362732E-3</v>
      </c>
      <c r="S3434" s="52">
        <v>1.4089999720454219E-2</v>
      </c>
    </row>
    <row r="3435" spans="1:19">
      <c r="A3435" t="s">
        <v>28</v>
      </c>
      <c r="B3435" t="s">
        <v>412</v>
      </c>
      <c r="C3435" t="s">
        <v>440</v>
      </c>
      <c r="D3435" t="s">
        <v>330</v>
      </c>
      <c r="E3435" t="s">
        <v>151</v>
      </c>
      <c r="F3435" t="s">
        <v>152</v>
      </c>
      <c r="G3435">
        <v>4</v>
      </c>
      <c r="H3435" t="s">
        <v>398</v>
      </c>
      <c r="I3435" t="s">
        <v>307</v>
      </c>
      <c r="J3435" t="s">
        <v>329</v>
      </c>
      <c r="K3435">
        <v>92</v>
      </c>
      <c r="L3435" s="52">
        <v>1</v>
      </c>
      <c r="N3435">
        <v>309</v>
      </c>
      <c r="O3435" s="52">
        <v>0.98408001661300659</v>
      </c>
      <c r="Q3435">
        <v>10555</v>
      </c>
      <c r="R3435" s="52">
        <v>0.99005997180938721</v>
      </c>
    </row>
    <row r="3436" spans="1:19">
      <c r="A3436" t="s">
        <v>28</v>
      </c>
      <c r="B3436" t="s">
        <v>412</v>
      </c>
      <c r="C3436" t="s">
        <v>440</v>
      </c>
      <c r="D3436" t="s">
        <v>330</v>
      </c>
      <c r="E3436" t="s">
        <v>151</v>
      </c>
      <c r="F3436" t="s">
        <v>152</v>
      </c>
      <c r="G3436">
        <v>4</v>
      </c>
      <c r="H3436" t="s">
        <v>398</v>
      </c>
      <c r="I3436" t="s">
        <v>307</v>
      </c>
      <c r="J3436" t="s">
        <v>309</v>
      </c>
      <c r="K3436">
        <v>0</v>
      </c>
      <c r="L3436" s="52">
        <v>0</v>
      </c>
      <c r="N3436">
        <v>5</v>
      </c>
      <c r="O3436" s="52">
        <v>1.5920000150799751E-2</v>
      </c>
      <c r="Q3436">
        <v>106</v>
      </c>
      <c r="R3436" s="52">
        <v>9.9400002509355545E-3</v>
      </c>
    </row>
    <row r="3437" spans="1:19">
      <c r="A3437" t="s">
        <v>28</v>
      </c>
      <c r="B3437" t="s">
        <v>412</v>
      </c>
      <c r="C3437" t="s">
        <v>440</v>
      </c>
      <c r="D3437" t="s">
        <v>330</v>
      </c>
      <c r="E3437" t="s">
        <v>151</v>
      </c>
      <c r="F3437" t="s">
        <v>152</v>
      </c>
      <c r="G3437">
        <v>4</v>
      </c>
      <c r="H3437" t="s">
        <v>398</v>
      </c>
      <c r="I3437" t="s">
        <v>737</v>
      </c>
      <c r="J3437" t="s">
        <v>310</v>
      </c>
      <c r="K3437">
        <v>23</v>
      </c>
      <c r="L3437" s="52">
        <v>0.25</v>
      </c>
      <c r="N3437">
        <v>72</v>
      </c>
      <c r="O3437" s="52">
        <v>0.22930000722408289</v>
      </c>
      <c r="Q3437">
        <v>1888</v>
      </c>
      <c r="R3437" s="52">
        <v>0.17709000408649439</v>
      </c>
    </row>
    <row r="3438" spans="1:19">
      <c r="A3438" t="s">
        <v>28</v>
      </c>
      <c r="B3438" t="s">
        <v>412</v>
      </c>
      <c r="C3438" t="s">
        <v>440</v>
      </c>
      <c r="D3438" t="s">
        <v>330</v>
      </c>
      <c r="E3438" t="s">
        <v>151</v>
      </c>
      <c r="F3438" t="s">
        <v>152</v>
      </c>
      <c r="G3438">
        <v>4</v>
      </c>
      <c r="H3438" t="s">
        <v>398</v>
      </c>
      <c r="I3438" t="s">
        <v>737</v>
      </c>
      <c r="J3438" t="s">
        <v>16</v>
      </c>
      <c r="K3438">
        <v>15</v>
      </c>
      <c r="L3438" s="52">
        <v>0.1630399972200394</v>
      </c>
      <c r="N3438">
        <v>50</v>
      </c>
      <c r="O3438" s="52">
        <v>0.1592400074005127</v>
      </c>
      <c r="Q3438">
        <v>2164</v>
      </c>
      <c r="R3438" s="52">
        <v>0.2029799968004227</v>
      </c>
    </row>
    <row r="3439" spans="1:19">
      <c r="A3439" t="s">
        <v>28</v>
      </c>
      <c r="B3439" t="s">
        <v>412</v>
      </c>
      <c r="C3439" t="s">
        <v>440</v>
      </c>
      <c r="D3439" t="s">
        <v>330</v>
      </c>
      <c r="E3439" t="s">
        <v>151</v>
      </c>
      <c r="F3439" t="s">
        <v>152</v>
      </c>
      <c r="G3439">
        <v>4</v>
      </c>
      <c r="H3439" t="s">
        <v>398</v>
      </c>
      <c r="I3439" t="s">
        <v>737</v>
      </c>
      <c r="J3439" t="s">
        <v>17</v>
      </c>
      <c r="K3439">
        <v>17</v>
      </c>
      <c r="L3439" s="52">
        <v>0.1847800016403198</v>
      </c>
      <c r="N3439">
        <v>55</v>
      </c>
      <c r="O3439" s="52">
        <v>0.1751600056886673</v>
      </c>
      <c r="Q3439">
        <v>2220</v>
      </c>
      <c r="R3439" s="52">
        <v>0.20824000239372251</v>
      </c>
    </row>
    <row r="3440" spans="1:19">
      <c r="A3440" t="s">
        <v>28</v>
      </c>
      <c r="B3440" t="s">
        <v>412</v>
      </c>
      <c r="C3440" t="s">
        <v>440</v>
      </c>
      <c r="D3440" t="s">
        <v>330</v>
      </c>
      <c r="E3440" t="s">
        <v>151</v>
      </c>
      <c r="F3440" t="s">
        <v>152</v>
      </c>
      <c r="G3440">
        <v>4</v>
      </c>
      <c r="H3440" t="s">
        <v>398</v>
      </c>
      <c r="I3440" t="s">
        <v>737</v>
      </c>
      <c r="J3440" t="s">
        <v>18</v>
      </c>
      <c r="K3440">
        <v>20</v>
      </c>
      <c r="L3440" s="52">
        <v>0.21739000082015991</v>
      </c>
      <c r="N3440">
        <v>65</v>
      </c>
      <c r="O3440" s="52">
        <v>0.2070100009441376</v>
      </c>
      <c r="Q3440">
        <v>2174</v>
      </c>
      <c r="R3440" s="52">
        <v>0.20392000675201419</v>
      </c>
    </row>
    <row r="3441" spans="1:19">
      <c r="A3441" t="s">
        <v>28</v>
      </c>
      <c r="B3441" t="s">
        <v>412</v>
      </c>
      <c r="C3441" t="s">
        <v>440</v>
      </c>
      <c r="D3441" t="s">
        <v>330</v>
      </c>
      <c r="E3441" t="s">
        <v>151</v>
      </c>
      <c r="F3441" t="s">
        <v>152</v>
      </c>
      <c r="G3441">
        <v>4</v>
      </c>
      <c r="H3441" t="s">
        <v>398</v>
      </c>
      <c r="I3441" t="s">
        <v>737</v>
      </c>
      <c r="J3441" t="s">
        <v>311</v>
      </c>
      <c r="K3441">
        <v>17</v>
      </c>
      <c r="L3441" s="52">
        <v>0.1847800016403198</v>
      </c>
      <c r="N3441">
        <v>72</v>
      </c>
      <c r="O3441" s="52">
        <v>0.22930000722408289</v>
      </c>
      <c r="Q3441">
        <v>2215</v>
      </c>
      <c r="R3441" s="52">
        <v>0.20777000486850741</v>
      </c>
    </row>
    <row r="3442" spans="1:19">
      <c r="A3442" t="s">
        <v>28</v>
      </c>
      <c r="B3442" t="s">
        <v>412</v>
      </c>
      <c r="C3442" t="s">
        <v>440</v>
      </c>
      <c r="D3442" t="s">
        <v>330</v>
      </c>
      <c r="E3442" t="s">
        <v>151</v>
      </c>
      <c r="F3442" t="s">
        <v>152</v>
      </c>
      <c r="G3442">
        <v>4</v>
      </c>
      <c r="H3442" t="s">
        <v>398</v>
      </c>
      <c r="I3442" t="s">
        <v>312</v>
      </c>
      <c r="J3442" t="s">
        <v>313</v>
      </c>
      <c r="K3442">
        <v>61</v>
      </c>
      <c r="L3442" s="52">
        <v>0.66303998231887817</v>
      </c>
      <c r="M3442" s="52">
        <v>0.6703299880027771</v>
      </c>
      <c r="N3442">
        <v>188</v>
      </c>
      <c r="O3442" s="52">
        <v>0.59873002767562866</v>
      </c>
      <c r="P3442" s="52">
        <v>0.60645002126693726</v>
      </c>
      <c r="Q3442">
        <v>6420</v>
      </c>
      <c r="R3442" s="52">
        <v>0.60219001770019531</v>
      </c>
      <c r="S3442" s="52">
        <v>0.61465001106262207</v>
      </c>
    </row>
    <row r="3443" spans="1:19">
      <c r="A3443" t="s">
        <v>28</v>
      </c>
      <c r="B3443" t="s">
        <v>412</v>
      </c>
      <c r="C3443" t="s">
        <v>440</v>
      </c>
      <c r="D3443" t="s">
        <v>330</v>
      </c>
      <c r="E3443" t="s">
        <v>151</v>
      </c>
      <c r="F3443" t="s">
        <v>152</v>
      </c>
      <c r="G3443">
        <v>4</v>
      </c>
      <c r="H3443" t="s">
        <v>398</v>
      </c>
      <c r="I3443" t="s">
        <v>312</v>
      </c>
      <c r="J3443" t="s">
        <v>314</v>
      </c>
      <c r="K3443">
        <v>8</v>
      </c>
      <c r="L3443" s="52">
        <v>8.6960002779960632E-2</v>
      </c>
      <c r="M3443" s="52">
        <v>8.7909996509552002E-2</v>
      </c>
      <c r="N3443">
        <v>41</v>
      </c>
      <c r="O3443" s="52">
        <v>0.13056999444961551</v>
      </c>
      <c r="P3443" s="52">
        <v>0.13225999474525449</v>
      </c>
      <c r="Q3443">
        <v>1473</v>
      </c>
      <c r="R3443" s="52">
        <v>0.13817000389099121</v>
      </c>
      <c r="S3443" s="52">
        <v>0.14101999998092651</v>
      </c>
    </row>
    <row r="3444" spans="1:19">
      <c r="A3444" t="s">
        <v>28</v>
      </c>
      <c r="B3444" t="s">
        <v>412</v>
      </c>
      <c r="C3444" t="s">
        <v>440</v>
      </c>
      <c r="D3444" t="s">
        <v>330</v>
      </c>
      <c r="E3444" t="s">
        <v>151</v>
      </c>
      <c r="F3444" t="s">
        <v>152</v>
      </c>
      <c r="G3444">
        <v>4</v>
      </c>
      <c r="H3444" t="s">
        <v>398</v>
      </c>
      <c r="I3444" t="s">
        <v>312</v>
      </c>
      <c r="J3444" t="s">
        <v>315</v>
      </c>
      <c r="K3444">
        <v>17</v>
      </c>
      <c r="L3444" s="52">
        <v>0.1847800016403198</v>
      </c>
      <c r="M3444" s="52">
        <v>0.18681000173091891</v>
      </c>
      <c r="N3444">
        <v>48</v>
      </c>
      <c r="O3444" s="52">
        <v>0.1528699994087219</v>
      </c>
      <c r="P3444" s="52">
        <v>0.15484000742435461</v>
      </c>
      <c r="Q3444">
        <v>1374</v>
      </c>
      <c r="R3444" s="52">
        <v>0.12887999415397641</v>
      </c>
      <c r="S3444" s="52">
        <v>0.13154999911785131</v>
      </c>
    </row>
    <row r="3445" spans="1:19">
      <c r="A3445" t="s">
        <v>28</v>
      </c>
      <c r="B3445" t="s">
        <v>412</v>
      </c>
      <c r="C3445" t="s">
        <v>440</v>
      </c>
      <c r="D3445" t="s">
        <v>330</v>
      </c>
      <c r="E3445" t="s">
        <v>151</v>
      </c>
      <c r="F3445" t="s">
        <v>152</v>
      </c>
      <c r="G3445">
        <v>4</v>
      </c>
      <c r="H3445" t="s">
        <v>398</v>
      </c>
      <c r="I3445" t="s">
        <v>312</v>
      </c>
      <c r="J3445" t="s">
        <v>373</v>
      </c>
      <c r="K3445">
        <v>1</v>
      </c>
      <c r="L3445" s="52">
        <v>1.0870000347495081E-2</v>
      </c>
      <c r="N3445">
        <v>4</v>
      </c>
      <c r="O3445" s="52">
        <v>1.2740000151097769E-2</v>
      </c>
      <c r="Q3445">
        <v>216</v>
      </c>
      <c r="R3445" s="52">
        <v>2.0260000601410869E-2</v>
      </c>
    </row>
    <row r="3446" spans="1:19">
      <c r="A3446" t="s">
        <v>28</v>
      </c>
      <c r="B3446" t="s">
        <v>412</v>
      </c>
      <c r="C3446" t="s">
        <v>440</v>
      </c>
      <c r="D3446" t="s">
        <v>330</v>
      </c>
      <c r="E3446" t="s">
        <v>151</v>
      </c>
      <c r="F3446" t="s">
        <v>152</v>
      </c>
      <c r="G3446">
        <v>4</v>
      </c>
      <c r="H3446" t="s">
        <v>398</v>
      </c>
      <c r="I3446" t="s">
        <v>312</v>
      </c>
      <c r="J3446" t="s">
        <v>316</v>
      </c>
      <c r="K3446">
        <v>5</v>
      </c>
      <c r="L3446" s="52">
        <v>5.4349999874830253E-2</v>
      </c>
      <c r="M3446" s="52">
        <v>5.494999885559082E-2</v>
      </c>
      <c r="N3446">
        <v>33</v>
      </c>
      <c r="O3446" s="52">
        <v>0.10509999841451639</v>
      </c>
      <c r="P3446" s="52">
        <v>0.10644999891519551</v>
      </c>
      <c r="Q3446">
        <v>1178</v>
      </c>
      <c r="R3446" s="52">
        <v>0.1105000004172325</v>
      </c>
      <c r="S3446" s="52">
        <v>0.1127799972891808</v>
      </c>
    </row>
    <row r="3447" spans="1:19">
      <c r="A3447" t="s">
        <v>28</v>
      </c>
      <c r="B3447" t="s">
        <v>412</v>
      </c>
      <c r="C3447" t="s">
        <v>440</v>
      </c>
      <c r="D3447" t="s">
        <v>330</v>
      </c>
      <c r="E3447" t="s">
        <v>153</v>
      </c>
      <c r="F3447" t="s">
        <v>154</v>
      </c>
      <c r="G3447">
        <v>1</v>
      </c>
      <c r="H3447" t="s">
        <v>347</v>
      </c>
      <c r="I3447" t="s">
        <v>326</v>
      </c>
      <c r="J3447" t="s">
        <v>289</v>
      </c>
      <c r="K3447">
        <v>2</v>
      </c>
      <c r="L3447" s="52">
        <v>2.150999940931797E-2</v>
      </c>
      <c r="N3447">
        <v>6</v>
      </c>
      <c r="O3447" s="52">
        <v>1.0019999928772449E-2</v>
      </c>
      <c r="Q3447">
        <v>78</v>
      </c>
      <c r="R3447" s="52">
        <v>7.3199998587369919E-3</v>
      </c>
    </row>
    <row r="3448" spans="1:19">
      <c r="A3448" t="s">
        <v>28</v>
      </c>
      <c r="B3448" t="s">
        <v>412</v>
      </c>
      <c r="C3448" t="s">
        <v>440</v>
      </c>
      <c r="D3448" t="s">
        <v>330</v>
      </c>
      <c r="E3448" t="s">
        <v>153</v>
      </c>
      <c r="F3448" t="s">
        <v>154</v>
      </c>
      <c r="G3448">
        <v>1</v>
      </c>
      <c r="H3448" t="s">
        <v>347</v>
      </c>
      <c r="I3448" t="s">
        <v>326</v>
      </c>
      <c r="J3448" t="s">
        <v>290</v>
      </c>
      <c r="K3448">
        <v>6</v>
      </c>
      <c r="L3448" s="52">
        <v>6.4520001411437988E-2</v>
      </c>
      <c r="N3448">
        <v>29</v>
      </c>
      <c r="O3448" s="52">
        <v>4.8409998416900628E-2</v>
      </c>
      <c r="Q3448">
        <v>542</v>
      </c>
      <c r="R3448" s="52">
        <v>5.0840001553297043E-2</v>
      </c>
    </row>
    <row r="3449" spans="1:19">
      <c r="A3449" t="s">
        <v>28</v>
      </c>
      <c r="B3449" t="s">
        <v>412</v>
      </c>
      <c r="C3449" t="s">
        <v>440</v>
      </c>
      <c r="D3449" t="s">
        <v>330</v>
      </c>
      <c r="E3449" t="s">
        <v>153</v>
      </c>
      <c r="F3449" t="s">
        <v>154</v>
      </c>
      <c r="G3449">
        <v>1</v>
      </c>
      <c r="H3449" t="s">
        <v>347</v>
      </c>
      <c r="I3449" t="s">
        <v>326</v>
      </c>
      <c r="J3449" t="s">
        <v>291</v>
      </c>
      <c r="K3449">
        <v>8</v>
      </c>
      <c r="L3449" s="52">
        <v>8.6020000278949738E-2</v>
      </c>
      <c r="N3449">
        <v>64</v>
      </c>
      <c r="O3449" s="52">
        <v>0.1068399995565414</v>
      </c>
      <c r="Q3449">
        <v>1332</v>
      </c>
      <c r="R3449" s="52">
        <v>0.124940000474453</v>
      </c>
    </row>
    <row r="3450" spans="1:19">
      <c r="A3450" t="s">
        <v>28</v>
      </c>
      <c r="B3450" t="s">
        <v>412</v>
      </c>
      <c r="C3450" t="s">
        <v>440</v>
      </c>
      <c r="D3450" t="s">
        <v>330</v>
      </c>
      <c r="E3450" t="s">
        <v>153</v>
      </c>
      <c r="F3450" t="s">
        <v>154</v>
      </c>
      <c r="G3450">
        <v>1</v>
      </c>
      <c r="H3450" t="s">
        <v>347</v>
      </c>
      <c r="I3450" t="s">
        <v>326</v>
      </c>
      <c r="J3450" t="s">
        <v>292</v>
      </c>
      <c r="K3450">
        <v>16</v>
      </c>
      <c r="L3450" s="52">
        <v>0.1720400005578995</v>
      </c>
      <c r="N3450">
        <v>114</v>
      </c>
      <c r="O3450" s="52">
        <v>0.19032000005245209</v>
      </c>
      <c r="Q3450">
        <v>2022</v>
      </c>
      <c r="R3450" s="52">
        <v>0.18965999782085419</v>
      </c>
    </row>
    <row r="3451" spans="1:19">
      <c r="A3451" t="s">
        <v>28</v>
      </c>
      <c r="B3451" t="s">
        <v>412</v>
      </c>
      <c r="C3451" t="s">
        <v>440</v>
      </c>
      <c r="D3451" t="s">
        <v>330</v>
      </c>
      <c r="E3451" t="s">
        <v>153</v>
      </c>
      <c r="F3451" t="s">
        <v>154</v>
      </c>
      <c r="G3451">
        <v>1</v>
      </c>
      <c r="H3451" t="s">
        <v>347</v>
      </c>
      <c r="I3451" t="s">
        <v>326</v>
      </c>
      <c r="J3451" t="s">
        <v>293</v>
      </c>
      <c r="K3451">
        <v>13</v>
      </c>
      <c r="L3451" s="52">
        <v>0.13977999985218051</v>
      </c>
      <c r="N3451">
        <v>104</v>
      </c>
      <c r="O3451" s="52">
        <v>0.1736200004816055</v>
      </c>
      <c r="Q3451">
        <v>1958</v>
      </c>
      <c r="R3451" s="52">
        <v>0.18366000056266779</v>
      </c>
    </row>
    <row r="3452" spans="1:19">
      <c r="A3452" t="s">
        <v>28</v>
      </c>
      <c r="B3452" t="s">
        <v>412</v>
      </c>
      <c r="C3452" t="s">
        <v>440</v>
      </c>
      <c r="D3452" t="s">
        <v>330</v>
      </c>
      <c r="E3452" t="s">
        <v>153</v>
      </c>
      <c r="F3452" t="s">
        <v>154</v>
      </c>
      <c r="G3452">
        <v>1</v>
      </c>
      <c r="H3452" t="s">
        <v>347</v>
      </c>
      <c r="I3452" t="s">
        <v>326</v>
      </c>
      <c r="J3452" t="s">
        <v>294</v>
      </c>
      <c r="K3452">
        <v>27</v>
      </c>
      <c r="L3452" s="52">
        <v>0.2903200089931488</v>
      </c>
      <c r="N3452">
        <v>153</v>
      </c>
      <c r="O3452" s="52">
        <v>0.25543001294136047</v>
      </c>
      <c r="Q3452">
        <v>2528</v>
      </c>
      <c r="R3452" s="52">
        <v>0.2371300011873245</v>
      </c>
    </row>
    <row r="3453" spans="1:19">
      <c r="A3453" t="s">
        <v>28</v>
      </c>
      <c r="B3453" t="s">
        <v>412</v>
      </c>
      <c r="C3453" t="s">
        <v>440</v>
      </c>
      <c r="D3453" t="s">
        <v>330</v>
      </c>
      <c r="E3453" t="s">
        <v>153</v>
      </c>
      <c r="F3453" t="s">
        <v>154</v>
      </c>
      <c r="G3453">
        <v>1</v>
      </c>
      <c r="H3453" t="s">
        <v>347</v>
      </c>
      <c r="I3453" t="s">
        <v>326</v>
      </c>
      <c r="J3453" t="s">
        <v>295</v>
      </c>
      <c r="K3453">
        <v>21</v>
      </c>
      <c r="L3453" s="52">
        <v>0.22581000626087189</v>
      </c>
      <c r="N3453">
        <v>129</v>
      </c>
      <c r="O3453" s="52">
        <v>0.21536000072956091</v>
      </c>
      <c r="Q3453">
        <v>2201</v>
      </c>
      <c r="R3453" s="52">
        <v>0.20645000040531161</v>
      </c>
    </row>
    <row r="3454" spans="1:19">
      <c r="A3454" t="s">
        <v>28</v>
      </c>
      <c r="B3454" t="s">
        <v>412</v>
      </c>
      <c r="C3454" t="s">
        <v>440</v>
      </c>
      <c r="D3454" t="s">
        <v>330</v>
      </c>
      <c r="E3454" t="s">
        <v>153</v>
      </c>
      <c r="F3454" t="s">
        <v>154</v>
      </c>
      <c r="G3454">
        <v>1</v>
      </c>
      <c r="H3454" t="s">
        <v>347</v>
      </c>
      <c r="I3454" t="s">
        <v>359</v>
      </c>
      <c r="J3454" t="s">
        <v>14</v>
      </c>
      <c r="K3454">
        <v>64</v>
      </c>
      <c r="L3454" s="52">
        <v>0.68817001581192017</v>
      </c>
      <c r="M3454" s="52">
        <v>0.68817001581192017</v>
      </c>
      <c r="N3454">
        <v>423</v>
      </c>
      <c r="O3454" s="52">
        <v>0.70617997646331787</v>
      </c>
      <c r="P3454" s="52">
        <v>0.71816998720169067</v>
      </c>
      <c r="Q3454">
        <v>7648</v>
      </c>
      <c r="R3454" s="52">
        <v>0.71737998723983765</v>
      </c>
      <c r="S3454" s="52">
        <v>0.73221999406814575</v>
      </c>
    </row>
    <row r="3455" spans="1:19">
      <c r="A3455" t="s">
        <v>28</v>
      </c>
      <c r="B3455" t="s">
        <v>412</v>
      </c>
      <c r="C3455" t="s">
        <v>440</v>
      </c>
      <c r="D3455" t="s">
        <v>330</v>
      </c>
      <c r="E3455" t="s">
        <v>153</v>
      </c>
      <c r="F3455" t="s">
        <v>154</v>
      </c>
      <c r="G3455">
        <v>1</v>
      </c>
      <c r="H3455" t="s">
        <v>347</v>
      </c>
      <c r="I3455" t="s">
        <v>359</v>
      </c>
      <c r="J3455" t="s">
        <v>15</v>
      </c>
      <c r="K3455">
        <v>13</v>
      </c>
      <c r="L3455" s="52">
        <v>0.13977999985218051</v>
      </c>
      <c r="M3455" s="52">
        <v>0.13977999985218051</v>
      </c>
      <c r="N3455">
        <v>91</v>
      </c>
      <c r="O3455" s="52">
        <v>0.15192000567913061</v>
      </c>
      <c r="P3455" s="52">
        <v>0.15449999272823331</v>
      </c>
      <c r="Q3455">
        <v>1582</v>
      </c>
      <c r="R3455" s="52">
        <v>0.14838999509811401</v>
      </c>
      <c r="S3455" s="52">
        <v>0.1514600068330765</v>
      </c>
    </row>
    <row r="3456" spans="1:19">
      <c r="A3456" t="s">
        <v>28</v>
      </c>
      <c r="B3456" t="s">
        <v>412</v>
      </c>
      <c r="C3456" t="s">
        <v>440</v>
      </c>
      <c r="D3456" t="s">
        <v>330</v>
      </c>
      <c r="E3456" t="s">
        <v>153</v>
      </c>
      <c r="F3456" t="s">
        <v>154</v>
      </c>
      <c r="G3456">
        <v>1</v>
      </c>
      <c r="H3456" t="s">
        <v>347</v>
      </c>
      <c r="I3456" t="s">
        <v>359</v>
      </c>
      <c r="J3456" t="s">
        <v>317</v>
      </c>
      <c r="K3456">
        <v>16</v>
      </c>
      <c r="L3456" s="52">
        <v>0.1720400005578995</v>
      </c>
      <c r="M3456" s="52">
        <v>0.1720400005578995</v>
      </c>
      <c r="N3456">
        <v>75</v>
      </c>
      <c r="O3456" s="52">
        <v>0.1252100020647049</v>
      </c>
      <c r="P3456" s="52">
        <v>0.12733000516891479</v>
      </c>
      <c r="Q3456">
        <v>1215</v>
      </c>
      <c r="R3456" s="52">
        <v>0.1139699965715408</v>
      </c>
      <c r="S3456" s="52">
        <v>0.1163199990987778</v>
      </c>
    </row>
    <row r="3457" spans="1:19">
      <c r="A3457" t="s">
        <v>28</v>
      </c>
      <c r="B3457" t="s">
        <v>412</v>
      </c>
      <c r="C3457" t="s">
        <v>440</v>
      </c>
      <c r="D3457" t="s">
        <v>330</v>
      </c>
      <c r="E3457" t="s">
        <v>153</v>
      </c>
      <c r="F3457" t="s">
        <v>154</v>
      </c>
      <c r="G3457">
        <v>1</v>
      </c>
      <c r="H3457" t="s">
        <v>347</v>
      </c>
      <c r="I3457" t="s">
        <v>359</v>
      </c>
      <c r="J3457" t="s">
        <v>270</v>
      </c>
      <c r="K3457">
        <v>0</v>
      </c>
      <c r="L3457" s="52">
        <v>0</v>
      </c>
      <c r="N3457">
        <v>10</v>
      </c>
      <c r="O3457" s="52">
        <v>1.6690000891685489E-2</v>
      </c>
      <c r="Q3457">
        <v>216</v>
      </c>
      <c r="R3457" s="52">
        <v>2.0260000601410869E-2</v>
      </c>
    </row>
    <row r="3458" spans="1:19">
      <c r="A3458" t="s">
        <v>28</v>
      </c>
      <c r="B3458" t="s">
        <v>412</v>
      </c>
      <c r="C3458" t="s">
        <v>440</v>
      </c>
      <c r="D3458" t="s">
        <v>330</v>
      </c>
      <c r="E3458" t="s">
        <v>153</v>
      </c>
      <c r="F3458" t="s">
        <v>154</v>
      </c>
      <c r="G3458">
        <v>1</v>
      </c>
      <c r="H3458" t="s">
        <v>347</v>
      </c>
      <c r="I3458" t="s">
        <v>325</v>
      </c>
      <c r="J3458" t="s">
        <v>302</v>
      </c>
      <c r="K3458">
        <v>29</v>
      </c>
      <c r="L3458" s="52">
        <v>0.31183001399040222</v>
      </c>
      <c r="N3458">
        <v>209</v>
      </c>
      <c r="O3458" s="52">
        <v>0.34891000390052801</v>
      </c>
      <c r="Q3458">
        <v>3494</v>
      </c>
      <c r="R3458" s="52">
        <v>0.32774001359939581</v>
      </c>
    </row>
    <row r="3459" spans="1:19">
      <c r="A3459" t="s">
        <v>28</v>
      </c>
      <c r="B3459" t="s">
        <v>412</v>
      </c>
      <c r="C3459" t="s">
        <v>440</v>
      </c>
      <c r="D3459" t="s">
        <v>330</v>
      </c>
      <c r="E3459" t="s">
        <v>153</v>
      </c>
      <c r="F3459" t="s">
        <v>154</v>
      </c>
      <c r="G3459">
        <v>1</v>
      </c>
      <c r="H3459" t="s">
        <v>347</v>
      </c>
      <c r="I3459" t="s">
        <v>325</v>
      </c>
      <c r="J3459" t="s">
        <v>303</v>
      </c>
      <c r="K3459">
        <v>33</v>
      </c>
      <c r="L3459" s="52">
        <v>0.35484001040458679</v>
      </c>
      <c r="N3459">
        <v>194</v>
      </c>
      <c r="O3459" s="52">
        <v>0.32387000322341919</v>
      </c>
      <c r="Q3459">
        <v>3387</v>
      </c>
      <c r="R3459" s="52">
        <v>0.31769999861717219</v>
      </c>
    </row>
    <row r="3460" spans="1:19">
      <c r="A3460" t="s">
        <v>28</v>
      </c>
      <c r="B3460" t="s">
        <v>412</v>
      </c>
      <c r="C3460" t="s">
        <v>440</v>
      </c>
      <c r="D3460" t="s">
        <v>330</v>
      </c>
      <c r="E3460" t="s">
        <v>153</v>
      </c>
      <c r="F3460" t="s">
        <v>154</v>
      </c>
      <c r="G3460">
        <v>1</v>
      </c>
      <c r="H3460" t="s">
        <v>347</v>
      </c>
      <c r="I3460" t="s">
        <v>325</v>
      </c>
      <c r="J3460" t="s">
        <v>304</v>
      </c>
      <c r="K3460">
        <v>31</v>
      </c>
      <c r="L3460" s="52">
        <v>0.33333000540733337</v>
      </c>
      <c r="N3460">
        <v>196</v>
      </c>
      <c r="O3460" s="52">
        <v>0.32721000909805298</v>
      </c>
      <c r="Q3460">
        <v>3780</v>
      </c>
      <c r="R3460" s="52">
        <v>0.35455998778343201</v>
      </c>
    </row>
    <row r="3461" spans="1:19">
      <c r="A3461" t="s">
        <v>28</v>
      </c>
      <c r="B3461" t="s">
        <v>412</v>
      </c>
      <c r="C3461" t="s">
        <v>440</v>
      </c>
      <c r="D3461" t="s">
        <v>330</v>
      </c>
      <c r="E3461" t="s">
        <v>153</v>
      </c>
      <c r="F3461" t="s">
        <v>154</v>
      </c>
      <c r="G3461">
        <v>1</v>
      </c>
      <c r="H3461" t="s">
        <v>347</v>
      </c>
      <c r="I3461" t="s">
        <v>349</v>
      </c>
      <c r="J3461" t="s">
        <v>350</v>
      </c>
      <c r="K3461">
        <v>9</v>
      </c>
      <c r="L3461" s="52">
        <v>9.6770003437995911E-2</v>
      </c>
      <c r="M3461" s="52">
        <v>0.13234999775886541</v>
      </c>
      <c r="N3461">
        <v>63</v>
      </c>
      <c r="O3461" s="52">
        <v>0.1051800027489662</v>
      </c>
      <c r="P3461" s="52">
        <v>0.13124999403953549</v>
      </c>
      <c r="Q3461">
        <v>745</v>
      </c>
      <c r="R3461" s="52">
        <v>6.9880001246929169E-2</v>
      </c>
      <c r="S3461" s="52">
        <v>8.060000091791153E-2</v>
      </c>
    </row>
    <row r="3462" spans="1:19">
      <c r="A3462" t="s">
        <v>28</v>
      </c>
      <c r="B3462" t="s">
        <v>412</v>
      </c>
      <c r="C3462" t="s">
        <v>440</v>
      </c>
      <c r="D3462" t="s">
        <v>330</v>
      </c>
      <c r="E3462" t="s">
        <v>153</v>
      </c>
      <c r="F3462" t="s">
        <v>154</v>
      </c>
      <c r="G3462">
        <v>1</v>
      </c>
      <c r="H3462" t="s">
        <v>347</v>
      </c>
      <c r="I3462" t="s">
        <v>349</v>
      </c>
      <c r="J3462" t="s">
        <v>351</v>
      </c>
      <c r="K3462">
        <v>37</v>
      </c>
      <c r="L3462" s="52">
        <v>0.39785000681877142</v>
      </c>
      <c r="M3462" s="52">
        <v>0.54412001371383667</v>
      </c>
      <c r="N3462">
        <v>288</v>
      </c>
      <c r="O3462" s="52">
        <v>0.48080000281333918</v>
      </c>
      <c r="P3462" s="52">
        <v>0.60000002384185791</v>
      </c>
      <c r="Q3462">
        <v>5882</v>
      </c>
      <c r="R3462" s="52">
        <v>0.55172997713088989</v>
      </c>
      <c r="S3462" s="52">
        <v>0.63637000322341919</v>
      </c>
    </row>
    <row r="3463" spans="1:19">
      <c r="A3463" t="s">
        <v>28</v>
      </c>
      <c r="B3463" t="s">
        <v>412</v>
      </c>
      <c r="C3463" t="s">
        <v>440</v>
      </c>
      <c r="D3463" t="s">
        <v>330</v>
      </c>
      <c r="E3463" t="s">
        <v>153</v>
      </c>
      <c r="F3463" t="s">
        <v>154</v>
      </c>
      <c r="G3463">
        <v>1</v>
      </c>
      <c r="H3463" t="s">
        <v>347</v>
      </c>
      <c r="I3463" t="s">
        <v>349</v>
      </c>
      <c r="J3463" t="s">
        <v>352</v>
      </c>
      <c r="K3463">
        <v>2</v>
      </c>
      <c r="L3463" s="52">
        <v>2.150999940931797E-2</v>
      </c>
      <c r="M3463" s="52">
        <v>2.9410000890493389E-2</v>
      </c>
      <c r="N3463">
        <v>2</v>
      </c>
      <c r="O3463" s="52">
        <v>3.3400000538676981E-3</v>
      </c>
      <c r="P3463" s="52">
        <v>4.1700000874698162E-3</v>
      </c>
      <c r="Q3463">
        <v>19</v>
      </c>
      <c r="R3463" s="52">
        <v>1.780000049620867E-3</v>
      </c>
      <c r="S3463" s="52">
        <v>2.0600000862032179E-3</v>
      </c>
    </row>
    <row r="3464" spans="1:19">
      <c r="A3464" t="s">
        <v>28</v>
      </c>
      <c r="B3464" t="s">
        <v>412</v>
      </c>
      <c r="C3464" t="s">
        <v>440</v>
      </c>
      <c r="D3464" t="s">
        <v>330</v>
      </c>
      <c r="E3464" t="s">
        <v>153</v>
      </c>
      <c r="F3464" t="s">
        <v>154</v>
      </c>
      <c r="G3464">
        <v>1</v>
      </c>
      <c r="H3464" t="s">
        <v>347</v>
      </c>
      <c r="I3464" t="s">
        <v>349</v>
      </c>
      <c r="J3464" t="s">
        <v>353</v>
      </c>
      <c r="K3464">
        <v>20</v>
      </c>
      <c r="L3464" s="52">
        <v>0.21504999697208399</v>
      </c>
      <c r="M3464" s="52">
        <v>0.29412001371383673</v>
      </c>
      <c r="N3464">
        <v>127</v>
      </c>
      <c r="O3464" s="52">
        <v>0.21201999485492709</v>
      </c>
      <c r="P3464" s="52">
        <v>0.26458001136779791</v>
      </c>
      <c r="Q3464">
        <v>2597</v>
      </c>
      <c r="R3464" s="52">
        <v>0.24359999597072601</v>
      </c>
      <c r="S3464" s="52">
        <v>0.2809700071811676</v>
      </c>
    </row>
    <row r="3465" spans="1:19">
      <c r="A3465" t="s">
        <v>28</v>
      </c>
      <c r="B3465" t="s">
        <v>412</v>
      </c>
      <c r="C3465" t="s">
        <v>440</v>
      </c>
      <c r="D3465" t="s">
        <v>330</v>
      </c>
      <c r="E3465" t="s">
        <v>153</v>
      </c>
      <c r="F3465" t="s">
        <v>154</v>
      </c>
      <c r="G3465">
        <v>1</v>
      </c>
      <c r="H3465" t="s">
        <v>347</v>
      </c>
      <c r="I3465" t="s">
        <v>349</v>
      </c>
      <c r="J3465" t="s">
        <v>355</v>
      </c>
      <c r="K3465">
        <v>25</v>
      </c>
      <c r="L3465" s="52">
        <v>0.26881998777389532</v>
      </c>
      <c r="N3465">
        <v>119</v>
      </c>
      <c r="O3465" s="52">
        <v>0.19866000115871429</v>
      </c>
      <c r="Q3465">
        <v>1418</v>
      </c>
      <c r="R3465" s="52">
        <v>0.13300999999046331</v>
      </c>
    </row>
    <row r="3466" spans="1:19">
      <c r="A3466" t="s">
        <v>28</v>
      </c>
      <c r="B3466" t="s">
        <v>412</v>
      </c>
      <c r="C3466" t="s">
        <v>440</v>
      </c>
      <c r="D3466" t="s">
        <v>330</v>
      </c>
      <c r="E3466" t="s">
        <v>153</v>
      </c>
      <c r="F3466" t="s">
        <v>154</v>
      </c>
      <c r="G3466">
        <v>1</v>
      </c>
      <c r="H3466" t="s">
        <v>347</v>
      </c>
      <c r="I3466" t="s">
        <v>734</v>
      </c>
      <c r="J3466" t="s">
        <v>299</v>
      </c>
      <c r="K3466">
        <v>0</v>
      </c>
      <c r="L3466" s="52">
        <v>0</v>
      </c>
      <c r="M3466" s="52">
        <v>0</v>
      </c>
      <c r="N3466">
        <v>2</v>
      </c>
      <c r="O3466" s="52">
        <v>3.3400000538676981E-3</v>
      </c>
      <c r="P3466" s="52">
        <v>3.5000001080334191E-3</v>
      </c>
      <c r="Q3466">
        <v>463</v>
      </c>
      <c r="R3466" s="52">
        <v>4.343000054359436E-2</v>
      </c>
      <c r="S3466" s="52">
        <v>4.6239998191595078E-2</v>
      </c>
    </row>
    <row r="3467" spans="1:19">
      <c r="A3467" t="s">
        <v>28</v>
      </c>
      <c r="B3467" t="s">
        <v>412</v>
      </c>
      <c r="C3467" t="s">
        <v>440</v>
      </c>
      <c r="D3467" t="s">
        <v>330</v>
      </c>
      <c r="E3467" t="s">
        <v>153</v>
      </c>
      <c r="F3467" t="s">
        <v>154</v>
      </c>
      <c r="G3467">
        <v>1</v>
      </c>
      <c r="H3467" t="s">
        <v>347</v>
      </c>
      <c r="I3467" t="s">
        <v>734</v>
      </c>
      <c r="J3467" t="s">
        <v>300</v>
      </c>
      <c r="K3467">
        <v>0</v>
      </c>
      <c r="L3467" s="52">
        <v>0</v>
      </c>
      <c r="M3467" s="52">
        <v>0</v>
      </c>
      <c r="N3467">
        <v>2</v>
      </c>
      <c r="O3467" s="52">
        <v>3.3400000538676981E-3</v>
      </c>
      <c r="P3467" s="52">
        <v>3.5000001080334191E-3</v>
      </c>
      <c r="Q3467">
        <v>331</v>
      </c>
      <c r="R3467" s="52">
        <v>3.1050000339746479E-2</v>
      </c>
      <c r="S3467" s="52">
        <v>3.3059999346733093E-2</v>
      </c>
    </row>
    <row r="3468" spans="1:19">
      <c r="A3468" t="s">
        <v>28</v>
      </c>
      <c r="B3468" t="s">
        <v>412</v>
      </c>
      <c r="C3468" t="s">
        <v>440</v>
      </c>
      <c r="D3468" t="s">
        <v>330</v>
      </c>
      <c r="E3468" t="s">
        <v>153</v>
      </c>
      <c r="F3468" t="s">
        <v>154</v>
      </c>
      <c r="G3468">
        <v>1</v>
      </c>
      <c r="H3468" t="s">
        <v>347</v>
      </c>
      <c r="I3468" t="s">
        <v>734</v>
      </c>
      <c r="J3468" t="s">
        <v>269</v>
      </c>
      <c r="K3468">
        <v>0</v>
      </c>
      <c r="L3468" s="52">
        <v>0</v>
      </c>
      <c r="M3468" s="52">
        <v>0</v>
      </c>
      <c r="N3468">
        <v>2</v>
      </c>
      <c r="O3468" s="52">
        <v>3.3400000538676981E-3</v>
      </c>
      <c r="P3468" s="52">
        <v>3.5000001080334191E-3</v>
      </c>
      <c r="Q3468">
        <v>91</v>
      </c>
      <c r="R3468" s="52">
        <v>8.5399998351931572E-3</v>
      </c>
      <c r="S3468" s="52">
        <v>9.089999832212925E-3</v>
      </c>
    </row>
    <row r="3469" spans="1:19">
      <c r="A3469" t="s">
        <v>28</v>
      </c>
      <c r="B3469" t="s">
        <v>412</v>
      </c>
      <c r="C3469" t="s">
        <v>440</v>
      </c>
      <c r="D3469" t="s">
        <v>330</v>
      </c>
      <c r="E3469" t="s">
        <v>153</v>
      </c>
      <c r="F3469" t="s">
        <v>154</v>
      </c>
      <c r="G3469">
        <v>1</v>
      </c>
      <c r="H3469" t="s">
        <v>347</v>
      </c>
      <c r="I3469" t="s">
        <v>734</v>
      </c>
      <c r="J3469" t="s">
        <v>301</v>
      </c>
      <c r="K3469">
        <v>0</v>
      </c>
      <c r="L3469" s="52">
        <v>0</v>
      </c>
      <c r="M3469" s="52">
        <v>0</v>
      </c>
      <c r="N3469">
        <v>5</v>
      </c>
      <c r="O3469" s="52">
        <v>8.3499997854232788E-3</v>
      </c>
      <c r="P3469" s="52">
        <v>8.7400004267692566E-3</v>
      </c>
      <c r="Q3469">
        <v>215</v>
      </c>
      <c r="R3469" s="52">
        <v>2.0169999450445179E-2</v>
      </c>
      <c r="S3469" s="52">
        <v>2.1469999104738239E-2</v>
      </c>
    </row>
    <row r="3470" spans="1:19">
      <c r="A3470" t="s">
        <v>28</v>
      </c>
      <c r="B3470" t="s">
        <v>412</v>
      </c>
      <c r="C3470" t="s">
        <v>440</v>
      </c>
      <c r="D3470" t="s">
        <v>330</v>
      </c>
      <c r="E3470" t="s">
        <v>153</v>
      </c>
      <c r="F3470" t="s">
        <v>154</v>
      </c>
      <c r="G3470">
        <v>1</v>
      </c>
      <c r="H3470" t="s">
        <v>347</v>
      </c>
      <c r="I3470" t="s">
        <v>734</v>
      </c>
      <c r="J3470" t="s">
        <v>270</v>
      </c>
      <c r="K3470">
        <v>6</v>
      </c>
      <c r="L3470" s="52">
        <v>6.4520001411437988E-2</v>
      </c>
      <c r="N3470">
        <v>27</v>
      </c>
      <c r="O3470" s="52">
        <v>4.5079998672008507E-2</v>
      </c>
      <c r="Q3470">
        <v>648</v>
      </c>
      <c r="R3470" s="52">
        <v>6.0779999941587448E-2</v>
      </c>
    </row>
    <row r="3471" spans="1:19">
      <c r="A3471" t="s">
        <v>28</v>
      </c>
      <c r="B3471" t="s">
        <v>412</v>
      </c>
      <c r="C3471" t="s">
        <v>440</v>
      </c>
      <c r="D3471" t="s">
        <v>330</v>
      </c>
      <c r="E3471" t="s">
        <v>153</v>
      </c>
      <c r="F3471" t="s">
        <v>154</v>
      </c>
      <c r="G3471">
        <v>1</v>
      </c>
      <c r="H3471" t="s">
        <v>347</v>
      </c>
      <c r="I3471" t="s">
        <v>734</v>
      </c>
      <c r="J3471" t="s">
        <v>268</v>
      </c>
      <c r="K3471">
        <v>87</v>
      </c>
      <c r="L3471" s="52">
        <v>0.93547999858856201</v>
      </c>
      <c r="M3471" s="52">
        <v>1</v>
      </c>
      <c r="N3471">
        <v>561</v>
      </c>
      <c r="O3471" s="52">
        <v>0.93655997514724731</v>
      </c>
      <c r="P3471" s="52">
        <v>0.98076999187469482</v>
      </c>
      <c r="Q3471">
        <v>8913</v>
      </c>
      <c r="R3471" s="52">
        <v>0.83604001998901367</v>
      </c>
      <c r="S3471" s="52">
        <v>0.89013999700546265</v>
      </c>
    </row>
    <row r="3472" spans="1:19">
      <c r="A3472" t="s">
        <v>28</v>
      </c>
      <c r="B3472" t="s">
        <v>412</v>
      </c>
      <c r="C3472" t="s">
        <v>440</v>
      </c>
      <c r="D3472" t="s">
        <v>330</v>
      </c>
      <c r="E3472" t="s">
        <v>153</v>
      </c>
      <c r="F3472" t="s">
        <v>154</v>
      </c>
      <c r="G3472">
        <v>1</v>
      </c>
      <c r="H3472" t="s">
        <v>347</v>
      </c>
      <c r="I3472" t="s">
        <v>735</v>
      </c>
      <c r="J3472" t="s">
        <v>270</v>
      </c>
      <c r="K3472">
        <v>93</v>
      </c>
      <c r="L3472" s="52">
        <v>1</v>
      </c>
      <c r="N3472">
        <v>599</v>
      </c>
      <c r="O3472" s="52">
        <v>1</v>
      </c>
      <c r="Q3472">
        <v>10661</v>
      </c>
      <c r="R3472" s="52">
        <v>1</v>
      </c>
    </row>
    <row r="3473" spans="1:19">
      <c r="A3473" t="s">
        <v>28</v>
      </c>
      <c r="B3473" t="s">
        <v>412</v>
      </c>
      <c r="C3473" t="s">
        <v>440</v>
      </c>
      <c r="D3473" t="s">
        <v>330</v>
      </c>
      <c r="E3473" t="s">
        <v>153</v>
      </c>
      <c r="F3473" t="s">
        <v>154</v>
      </c>
      <c r="G3473">
        <v>1</v>
      </c>
      <c r="H3473" t="s">
        <v>347</v>
      </c>
      <c r="I3473" t="s">
        <v>319</v>
      </c>
      <c r="J3473" t="s">
        <v>324</v>
      </c>
      <c r="K3473">
        <v>25</v>
      </c>
      <c r="L3473" s="52">
        <v>0.26881998777389532</v>
      </c>
      <c r="N3473">
        <v>119</v>
      </c>
      <c r="O3473" s="52">
        <v>0.19866000115871429</v>
      </c>
      <c r="Q3473">
        <v>1418</v>
      </c>
      <c r="R3473" s="52">
        <v>0.13300999999046331</v>
      </c>
    </row>
    <row r="3474" spans="1:19">
      <c r="A3474" t="s">
        <v>28</v>
      </c>
      <c r="B3474" t="s">
        <v>412</v>
      </c>
      <c r="C3474" t="s">
        <v>440</v>
      </c>
      <c r="D3474" t="s">
        <v>330</v>
      </c>
      <c r="E3474" t="s">
        <v>153</v>
      </c>
      <c r="F3474" t="s">
        <v>154</v>
      </c>
      <c r="G3474">
        <v>1</v>
      </c>
      <c r="H3474" t="s">
        <v>347</v>
      </c>
      <c r="I3474" t="s">
        <v>319</v>
      </c>
      <c r="J3474" t="s">
        <v>320</v>
      </c>
      <c r="K3474">
        <v>2</v>
      </c>
      <c r="L3474" s="52">
        <v>2.150999940931797E-2</v>
      </c>
      <c r="M3474" s="52">
        <v>2.9410000890493389E-2</v>
      </c>
      <c r="N3474">
        <v>2</v>
      </c>
      <c r="O3474" s="52">
        <v>3.3400000538676981E-3</v>
      </c>
      <c r="P3474" s="52">
        <v>4.1700000874698162E-3</v>
      </c>
      <c r="Q3474">
        <v>19</v>
      </c>
      <c r="R3474" s="52">
        <v>1.780000049620867E-3</v>
      </c>
      <c r="S3474" s="52">
        <v>2.0600000862032179E-3</v>
      </c>
    </row>
    <row r="3475" spans="1:19">
      <c r="A3475" t="s">
        <v>28</v>
      </c>
      <c r="B3475" t="s">
        <v>412</v>
      </c>
      <c r="C3475" t="s">
        <v>440</v>
      </c>
      <c r="D3475" t="s">
        <v>330</v>
      </c>
      <c r="E3475" t="s">
        <v>153</v>
      </c>
      <c r="F3475" t="s">
        <v>154</v>
      </c>
      <c r="G3475">
        <v>1</v>
      </c>
      <c r="H3475" t="s">
        <v>347</v>
      </c>
      <c r="I3475" t="s">
        <v>319</v>
      </c>
      <c r="J3475" t="s">
        <v>321</v>
      </c>
      <c r="K3475">
        <v>2</v>
      </c>
      <c r="L3475" s="52">
        <v>2.150999940931797E-2</v>
      </c>
      <c r="M3475" s="52">
        <v>2.9410000890493389E-2</v>
      </c>
      <c r="N3475">
        <v>22</v>
      </c>
      <c r="O3475" s="52">
        <v>3.6729998886585243E-2</v>
      </c>
      <c r="P3475" s="52">
        <v>4.5830000191926963E-2</v>
      </c>
      <c r="Q3475">
        <v>380</v>
      </c>
      <c r="R3475" s="52">
        <v>3.564000129699707E-2</v>
      </c>
      <c r="S3475" s="52">
        <v>4.1110001504421227E-2</v>
      </c>
    </row>
    <row r="3476" spans="1:19">
      <c r="A3476" t="s">
        <v>28</v>
      </c>
      <c r="B3476" t="s">
        <v>412</v>
      </c>
      <c r="C3476" t="s">
        <v>440</v>
      </c>
      <c r="D3476" t="s">
        <v>330</v>
      </c>
      <c r="E3476" t="s">
        <v>153</v>
      </c>
      <c r="F3476" t="s">
        <v>154</v>
      </c>
      <c r="G3476">
        <v>1</v>
      </c>
      <c r="H3476" t="s">
        <v>347</v>
      </c>
      <c r="I3476" t="s">
        <v>319</v>
      </c>
      <c r="J3476" t="s">
        <v>322</v>
      </c>
      <c r="K3476">
        <v>13</v>
      </c>
      <c r="L3476" s="52">
        <v>0.13977999985218051</v>
      </c>
      <c r="M3476" s="52">
        <v>0.19118000566959381</v>
      </c>
      <c r="N3476">
        <v>73</v>
      </c>
      <c r="O3476" s="52">
        <v>0.1218700036406517</v>
      </c>
      <c r="P3476" s="52">
        <v>0.1520799994468689</v>
      </c>
      <c r="Q3476">
        <v>1643</v>
      </c>
      <c r="R3476" s="52">
        <v>0.15410999953746801</v>
      </c>
      <c r="S3476" s="52">
        <v>0.17776000499725339</v>
      </c>
    </row>
    <row r="3477" spans="1:19">
      <c r="A3477" t="s">
        <v>28</v>
      </c>
      <c r="B3477" t="s">
        <v>412</v>
      </c>
      <c r="C3477" t="s">
        <v>440</v>
      </c>
      <c r="D3477" t="s">
        <v>330</v>
      </c>
      <c r="E3477" t="s">
        <v>153</v>
      </c>
      <c r="F3477" t="s">
        <v>154</v>
      </c>
      <c r="G3477">
        <v>1</v>
      </c>
      <c r="H3477" t="s">
        <v>347</v>
      </c>
      <c r="I3477" t="s">
        <v>319</v>
      </c>
      <c r="J3477" t="s">
        <v>323</v>
      </c>
      <c r="K3477">
        <v>12</v>
      </c>
      <c r="L3477" s="52">
        <v>0.1290300041437149</v>
      </c>
      <c r="M3477" s="52">
        <v>0.1764699965715408</v>
      </c>
      <c r="N3477">
        <v>95</v>
      </c>
      <c r="O3477" s="52">
        <v>0.15860000252723691</v>
      </c>
      <c r="P3477" s="52">
        <v>0.1979199945926666</v>
      </c>
      <c r="Q3477">
        <v>1319</v>
      </c>
      <c r="R3477" s="52">
        <v>0.1237199977040291</v>
      </c>
      <c r="S3477" s="52">
        <v>0.14270000159740451</v>
      </c>
    </row>
    <row r="3478" spans="1:19">
      <c r="A3478" t="s">
        <v>28</v>
      </c>
      <c r="B3478" t="s">
        <v>412</v>
      </c>
      <c r="C3478" t="s">
        <v>440</v>
      </c>
      <c r="D3478" t="s">
        <v>330</v>
      </c>
      <c r="E3478" t="s">
        <v>153</v>
      </c>
      <c r="F3478" t="s">
        <v>154</v>
      </c>
      <c r="G3478">
        <v>1</v>
      </c>
      <c r="H3478" t="s">
        <v>347</v>
      </c>
      <c r="I3478" t="s">
        <v>319</v>
      </c>
      <c r="J3478" t="s">
        <v>354</v>
      </c>
      <c r="K3478">
        <v>39</v>
      </c>
      <c r="L3478" s="52">
        <v>0.41934999823570251</v>
      </c>
      <c r="M3478" s="52">
        <v>0.57353001832962036</v>
      </c>
      <c r="N3478">
        <v>288</v>
      </c>
      <c r="O3478" s="52">
        <v>0.48080000281333918</v>
      </c>
      <c r="P3478" s="52">
        <v>0.60000002384185791</v>
      </c>
      <c r="Q3478">
        <v>5882</v>
      </c>
      <c r="R3478" s="52">
        <v>0.55172997713088989</v>
      </c>
      <c r="S3478" s="52">
        <v>0.63637000322341919</v>
      </c>
    </row>
    <row r="3479" spans="1:19">
      <c r="A3479" t="s">
        <v>28</v>
      </c>
      <c r="B3479" t="s">
        <v>412</v>
      </c>
      <c r="C3479" t="s">
        <v>440</v>
      </c>
      <c r="D3479" t="s">
        <v>330</v>
      </c>
      <c r="E3479" t="s">
        <v>153</v>
      </c>
      <c r="F3479" t="s">
        <v>154</v>
      </c>
      <c r="G3479">
        <v>1</v>
      </c>
      <c r="H3479" t="s">
        <v>347</v>
      </c>
      <c r="I3479" t="s">
        <v>360</v>
      </c>
      <c r="J3479" t="s">
        <v>361</v>
      </c>
      <c r="K3479">
        <v>25</v>
      </c>
      <c r="L3479" s="52">
        <v>0.26881998777389532</v>
      </c>
      <c r="N3479">
        <v>119</v>
      </c>
      <c r="O3479" s="52">
        <v>0.19866000115871429</v>
      </c>
      <c r="Q3479">
        <v>1418</v>
      </c>
      <c r="R3479" s="52">
        <v>0.13300999999046331</v>
      </c>
    </row>
    <row r="3480" spans="1:19">
      <c r="A3480" t="s">
        <v>28</v>
      </c>
      <c r="B3480" t="s">
        <v>412</v>
      </c>
      <c r="C3480" t="s">
        <v>440</v>
      </c>
      <c r="D3480" t="s">
        <v>330</v>
      </c>
      <c r="E3480" t="s">
        <v>153</v>
      </c>
      <c r="F3480" t="s">
        <v>154</v>
      </c>
      <c r="G3480">
        <v>1</v>
      </c>
      <c r="H3480" t="s">
        <v>347</v>
      </c>
      <c r="I3480" t="s">
        <v>360</v>
      </c>
      <c r="J3480" t="s">
        <v>362</v>
      </c>
      <c r="K3480">
        <v>30</v>
      </c>
      <c r="L3480" s="52">
        <v>0.3225800096988678</v>
      </c>
      <c r="M3480" s="52">
        <v>0.44117999076843262</v>
      </c>
      <c r="N3480">
        <v>192</v>
      </c>
      <c r="O3480" s="52">
        <v>0.3205299973487854</v>
      </c>
      <c r="P3480" s="52">
        <v>0.40000000596046448</v>
      </c>
      <c r="Q3480">
        <v>3361</v>
      </c>
      <c r="R3480" s="52">
        <v>0.31525999307632452</v>
      </c>
      <c r="S3480" s="52">
        <v>0.36362999677658081</v>
      </c>
    </row>
    <row r="3481" spans="1:19">
      <c r="A3481" t="s">
        <v>28</v>
      </c>
      <c r="B3481" t="s">
        <v>412</v>
      </c>
      <c r="C3481" t="s">
        <v>440</v>
      </c>
      <c r="D3481" t="s">
        <v>330</v>
      </c>
      <c r="E3481" t="s">
        <v>153</v>
      </c>
      <c r="F3481" t="s">
        <v>154</v>
      </c>
      <c r="G3481">
        <v>1</v>
      </c>
      <c r="H3481" t="s">
        <v>347</v>
      </c>
      <c r="I3481" t="s">
        <v>360</v>
      </c>
      <c r="J3481" t="s">
        <v>354</v>
      </c>
      <c r="K3481">
        <v>38</v>
      </c>
      <c r="L3481" s="52">
        <v>0.40860000252723688</v>
      </c>
      <c r="M3481" s="52">
        <v>0.55882000923156738</v>
      </c>
      <c r="N3481">
        <v>288</v>
      </c>
      <c r="O3481" s="52">
        <v>0.48080000281333918</v>
      </c>
      <c r="P3481" s="52">
        <v>0.60000002384185791</v>
      </c>
      <c r="Q3481">
        <v>5882</v>
      </c>
      <c r="R3481" s="52">
        <v>0.55172997713088989</v>
      </c>
      <c r="S3481" s="52">
        <v>0.63637000322341919</v>
      </c>
    </row>
    <row r="3482" spans="1:19">
      <c r="A3482" t="s">
        <v>28</v>
      </c>
      <c r="B3482" t="s">
        <v>412</v>
      </c>
      <c r="C3482" t="s">
        <v>440</v>
      </c>
      <c r="D3482" t="s">
        <v>330</v>
      </c>
      <c r="E3482" t="s">
        <v>153</v>
      </c>
      <c r="F3482" t="s">
        <v>154</v>
      </c>
      <c r="G3482">
        <v>1</v>
      </c>
      <c r="H3482" t="s">
        <v>347</v>
      </c>
      <c r="I3482" t="s">
        <v>736</v>
      </c>
      <c r="J3482" t="s">
        <v>363</v>
      </c>
      <c r="K3482">
        <v>52</v>
      </c>
      <c r="L3482" s="52">
        <v>0.55914002656936646</v>
      </c>
      <c r="N3482">
        <v>292</v>
      </c>
      <c r="O3482" s="52">
        <v>0.48748001456260681</v>
      </c>
      <c r="Q3482">
        <v>4131</v>
      </c>
      <c r="R3482" s="52">
        <v>0.38749000430107122</v>
      </c>
    </row>
    <row r="3483" spans="1:19">
      <c r="A3483" t="s">
        <v>28</v>
      </c>
      <c r="B3483" t="s">
        <v>412</v>
      </c>
      <c r="C3483" t="s">
        <v>440</v>
      </c>
      <c r="D3483" t="s">
        <v>330</v>
      </c>
      <c r="E3483" t="s">
        <v>153</v>
      </c>
      <c r="F3483" t="s">
        <v>154</v>
      </c>
      <c r="G3483">
        <v>1</v>
      </c>
      <c r="H3483" t="s">
        <v>347</v>
      </c>
      <c r="I3483" t="s">
        <v>736</v>
      </c>
      <c r="J3483" t="s">
        <v>364</v>
      </c>
      <c r="K3483">
        <v>25</v>
      </c>
      <c r="L3483" s="52">
        <v>0.26881998777389532</v>
      </c>
      <c r="M3483" s="52">
        <v>0.60975998640060425</v>
      </c>
      <c r="N3483">
        <v>196</v>
      </c>
      <c r="O3483" s="52">
        <v>0.32721000909805298</v>
      </c>
      <c r="P3483" s="52">
        <v>0.63844001293182373</v>
      </c>
      <c r="Q3483">
        <v>4189</v>
      </c>
      <c r="R3483" s="52">
        <v>0.39293000102043152</v>
      </c>
      <c r="S3483" s="52">
        <v>0.64149999618530273</v>
      </c>
    </row>
    <row r="3484" spans="1:19">
      <c r="A3484" t="s">
        <v>28</v>
      </c>
      <c r="B3484" t="s">
        <v>412</v>
      </c>
      <c r="C3484" t="s">
        <v>440</v>
      </c>
      <c r="D3484" t="s">
        <v>330</v>
      </c>
      <c r="E3484" t="s">
        <v>153</v>
      </c>
      <c r="F3484" t="s">
        <v>154</v>
      </c>
      <c r="G3484">
        <v>1</v>
      </c>
      <c r="H3484" t="s">
        <v>347</v>
      </c>
      <c r="I3484" t="s">
        <v>736</v>
      </c>
      <c r="J3484" t="s">
        <v>365</v>
      </c>
      <c r="K3484">
        <v>10</v>
      </c>
      <c r="L3484" s="52">
        <v>0.1075299978256226</v>
      </c>
      <c r="M3484" s="52">
        <v>0.24390000104904169</v>
      </c>
      <c r="N3484">
        <v>59</v>
      </c>
      <c r="O3484" s="52">
        <v>9.8499998450279236E-2</v>
      </c>
      <c r="P3484" s="52">
        <v>0.19217999279499051</v>
      </c>
      <c r="Q3484">
        <v>1316</v>
      </c>
      <c r="R3484" s="52">
        <v>0.1234399974346161</v>
      </c>
      <c r="S3484" s="52">
        <v>0.20152999460697171</v>
      </c>
    </row>
    <row r="3485" spans="1:19">
      <c r="A3485" t="s">
        <v>28</v>
      </c>
      <c r="B3485" t="s">
        <v>412</v>
      </c>
      <c r="C3485" t="s">
        <v>440</v>
      </c>
      <c r="D3485" t="s">
        <v>330</v>
      </c>
      <c r="E3485" t="s">
        <v>153</v>
      </c>
      <c r="F3485" t="s">
        <v>154</v>
      </c>
      <c r="G3485">
        <v>1</v>
      </c>
      <c r="H3485" t="s">
        <v>347</v>
      </c>
      <c r="I3485" t="s">
        <v>736</v>
      </c>
      <c r="J3485" t="s">
        <v>366</v>
      </c>
      <c r="K3485">
        <v>2</v>
      </c>
      <c r="L3485" s="52">
        <v>2.150999940931797E-2</v>
      </c>
      <c r="M3485" s="52">
        <v>4.8780001699924469E-2</v>
      </c>
      <c r="N3485">
        <v>28</v>
      </c>
      <c r="O3485" s="52">
        <v>4.6739999204874039E-2</v>
      </c>
      <c r="P3485" s="52">
        <v>9.1210000216960907E-2</v>
      </c>
      <c r="Q3485">
        <v>566</v>
      </c>
      <c r="R3485" s="52">
        <v>5.3089998662471771E-2</v>
      </c>
      <c r="S3485" s="52">
        <v>8.6680002510547638E-2</v>
      </c>
    </row>
    <row r="3486" spans="1:19">
      <c r="A3486" t="s">
        <v>28</v>
      </c>
      <c r="B3486" t="s">
        <v>412</v>
      </c>
      <c r="C3486" t="s">
        <v>440</v>
      </c>
      <c r="D3486" t="s">
        <v>330</v>
      </c>
      <c r="E3486" t="s">
        <v>153</v>
      </c>
      <c r="F3486" t="s">
        <v>154</v>
      </c>
      <c r="G3486">
        <v>1</v>
      </c>
      <c r="H3486" t="s">
        <v>347</v>
      </c>
      <c r="I3486" t="s">
        <v>736</v>
      </c>
      <c r="J3486" t="s">
        <v>367</v>
      </c>
      <c r="K3486">
        <v>2</v>
      </c>
      <c r="L3486" s="52">
        <v>2.150999940931797E-2</v>
      </c>
      <c r="M3486" s="52">
        <v>4.8780001699924469E-2</v>
      </c>
      <c r="N3486">
        <v>16</v>
      </c>
      <c r="O3486" s="52">
        <v>2.6709999889135361E-2</v>
      </c>
      <c r="P3486" s="52">
        <v>5.2120000123977661E-2</v>
      </c>
      <c r="Q3486">
        <v>367</v>
      </c>
      <c r="R3486" s="52">
        <v>3.4419998526573181E-2</v>
      </c>
      <c r="S3486" s="52">
        <v>5.6200001388788223E-2</v>
      </c>
    </row>
    <row r="3487" spans="1:19">
      <c r="A3487" t="s">
        <v>28</v>
      </c>
      <c r="B3487" t="s">
        <v>412</v>
      </c>
      <c r="C3487" t="s">
        <v>440</v>
      </c>
      <c r="D3487" t="s">
        <v>330</v>
      </c>
      <c r="E3487" t="s">
        <v>153</v>
      </c>
      <c r="F3487" t="s">
        <v>154</v>
      </c>
      <c r="G3487">
        <v>1</v>
      </c>
      <c r="H3487" t="s">
        <v>347</v>
      </c>
      <c r="I3487" t="s">
        <v>736</v>
      </c>
      <c r="J3487" t="s">
        <v>368</v>
      </c>
      <c r="K3487">
        <v>2</v>
      </c>
      <c r="L3487" s="52">
        <v>2.150999940931797E-2</v>
      </c>
      <c r="M3487" s="52">
        <v>4.8780001699924469E-2</v>
      </c>
      <c r="N3487">
        <v>8</v>
      </c>
      <c r="O3487" s="52">
        <v>1.3360000215470791E-2</v>
      </c>
      <c r="P3487" s="52">
        <v>2.6060000061988831E-2</v>
      </c>
      <c r="Q3487">
        <v>92</v>
      </c>
      <c r="R3487" s="52">
        <v>8.6300000548362732E-3</v>
      </c>
      <c r="S3487" s="52">
        <v>1.4089999720454219E-2</v>
      </c>
    </row>
    <row r="3488" spans="1:19">
      <c r="A3488" t="s">
        <v>28</v>
      </c>
      <c r="B3488" t="s">
        <v>412</v>
      </c>
      <c r="C3488" t="s">
        <v>440</v>
      </c>
      <c r="D3488" t="s">
        <v>330</v>
      </c>
      <c r="E3488" t="s">
        <v>153</v>
      </c>
      <c r="F3488" t="s">
        <v>154</v>
      </c>
      <c r="G3488">
        <v>1</v>
      </c>
      <c r="H3488" t="s">
        <v>347</v>
      </c>
      <c r="I3488" t="s">
        <v>307</v>
      </c>
      <c r="J3488" t="s">
        <v>329</v>
      </c>
      <c r="K3488">
        <v>93</v>
      </c>
      <c r="L3488" s="52">
        <v>1</v>
      </c>
      <c r="N3488">
        <v>589</v>
      </c>
      <c r="O3488" s="52">
        <v>0.98330998420715332</v>
      </c>
      <c r="Q3488">
        <v>10555</v>
      </c>
      <c r="R3488" s="52">
        <v>0.99005997180938721</v>
      </c>
    </row>
    <row r="3489" spans="1:19">
      <c r="A3489" t="s">
        <v>28</v>
      </c>
      <c r="B3489" t="s">
        <v>412</v>
      </c>
      <c r="C3489" t="s">
        <v>440</v>
      </c>
      <c r="D3489" t="s">
        <v>330</v>
      </c>
      <c r="E3489" t="s">
        <v>153</v>
      </c>
      <c r="F3489" t="s">
        <v>154</v>
      </c>
      <c r="G3489">
        <v>1</v>
      </c>
      <c r="H3489" t="s">
        <v>347</v>
      </c>
      <c r="I3489" t="s">
        <v>307</v>
      </c>
      <c r="J3489" t="s">
        <v>309</v>
      </c>
      <c r="K3489">
        <v>0</v>
      </c>
      <c r="L3489" s="52">
        <v>0</v>
      </c>
      <c r="N3489">
        <v>10</v>
      </c>
      <c r="O3489" s="52">
        <v>1.6690000891685489E-2</v>
      </c>
      <c r="Q3489">
        <v>106</v>
      </c>
      <c r="R3489" s="52">
        <v>9.9400002509355545E-3</v>
      </c>
    </row>
    <row r="3490" spans="1:19">
      <c r="A3490" t="s">
        <v>28</v>
      </c>
      <c r="B3490" t="s">
        <v>412</v>
      </c>
      <c r="C3490" t="s">
        <v>440</v>
      </c>
      <c r="D3490" t="s">
        <v>330</v>
      </c>
      <c r="E3490" t="s">
        <v>153</v>
      </c>
      <c r="F3490" t="s">
        <v>154</v>
      </c>
      <c r="G3490">
        <v>1</v>
      </c>
      <c r="H3490" t="s">
        <v>347</v>
      </c>
      <c r="I3490" t="s">
        <v>737</v>
      </c>
      <c r="J3490" t="s">
        <v>310</v>
      </c>
      <c r="K3490">
        <v>21</v>
      </c>
      <c r="L3490" s="52">
        <v>0.22581000626087189</v>
      </c>
      <c r="N3490">
        <v>165</v>
      </c>
      <c r="O3490" s="52">
        <v>0.27546000480651861</v>
      </c>
      <c r="Q3490">
        <v>1888</v>
      </c>
      <c r="R3490" s="52">
        <v>0.17709000408649439</v>
      </c>
    </row>
    <row r="3491" spans="1:19">
      <c r="A3491" t="s">
        <v>28</v>
      </c>
      <c r="B3491" t="s">
        <v>412</v>
      </c>
      <c r="C3491" t="s">
        <v>440</v>
      </c>
      <c r="D3491" t="s">
        <v>330</v>
      </c>
      <c r="E3491" t="s">
        <v>153</v>
      </c>
      <c r="F3491" t="s">
        <v>154</v>
      </c>
      <c r="G3491">
        <v>1</v>
      </c>
      <c r="H3491" t="s">
        <v>347</v>
      </c>
      <c r="I3491" t="s">
        <v>737</v>
      </c>
      <c r="J3491" t="s">
        <v>16</v>
      </c>
      <c r="K3491">
        <v>21</v>
      </c>
      <c r="L3491" s="52">
        <v>0.22581000626087189</v>
      </c>
      <c r="N3491">
        <v>136</v>
      </c>
      <c r="O3491" s="52">
        <v>0.22705000638961789</v>
      </c>
      <c r="Q3491">
        <v>2164</v>
      </c>
      <c r="R3491" s="52">
        <v>0.2029799968004227</v>
      </c>
    </row>
    <row r="3492" spans="1:19">
      <c r="A3492" t="s">
        <v>28</v>
      </c>
      <c r="B3492" t="s">
        <v>412</v>
      </c>
      <c r="C3492" t="s">
        <v>440</v>
      </c>
      <c r="D3492" t="s">
        <v>330</v>
      </c>
      <c r="E3492" t="s">
        <v>153</v>
      </c>
      <c r="F3492" t="s">
        <v>154</v>
      </c>
      <c r="G3492">
        <v>1</v>
      </c>
      <c r="H3492" t="s">
        <v>347</v>
      </c>
      <c r="I3492" t="s">
        <v>737</v>
      </c>
      <c r="J3492" t="s">
        <v>17</v>
      </c>
      <c r="K3492">
        <v>23</v>
      </c>
      <c r="L3492" s="52">
        <v>0.24730999767780301</v>
      </c>
      <c r="N3492">
        <v>120</v>
      </c>
      <c r="O3492" s="52">
        <v>0.20033000409603119</v>
      </c>
      <c r="Q3492">
        <v>2220</v>
      </c>
      <c r="R3492" s="52">
        <v>0.20824000239372251</v>
      </c>
    </row>
    <row r="3493" spans="1:19">
      <c r="A3493" t="s">
        <v>28</v>
      </c>
      <c r="B3493" t="s">
        <v>412</v>
      </c>
      <c r="C3493" t="s">
        <v>440</v>
      </c>
      <c r="D3493" t="s">
        <v>330</v>
      </c>
      <c r="E3493" t="s">
        <v>153</v>
      </c>
      <c r="F3493" t="s">
        <v>154</v>
      </c>
      <c r="G3493">
        <v>1</v>
      </c>
      <c r="H3493" t="s">
        <v>347</v>
      </c>
      <c r="I3493" t="s">
        <v>737</v>
      </c>
      <c r="J3493" t="s">
        <v>18</v>
      </c>
      <c r="K3493">
        <v>13</v>
      </c>
      <c r="L3493" s="52">
        <v>0.13977999985218051</v>
      </c>
      <c r="N3493">
        <v>98</v>
      </c>
      <c r="O3493" s="52">
        <v>0.1636099964380264</v>
      </c>
      <c r="Q3493">
        <v>2174</v>
      </c>
      <c r="R3493" s="52">
        <v>0.20392000675201419</v>
      </c>
    </row>
    <row r="3494" spans="1:19">
      <c r="A3494" t="s">
        <v>28</v>
      </c>
      <c r="B3494" t="s">
        <v>412</v>
      </c>
      <c r="C3494" t="s">
        <v>440</v>
      </c>
      <c r="D3494" t="s">
        <v>330</v>
      </c>
      <c r="E3494" t="s">
        <v>153</v>
      </c>
      <c r="F3494" t="s">
        <v>154</v>
      </c>
      <c r="G3494">
        <v>1</v>
      </c>
      <c r="H3494" t="s">
        <v>347</v>
      </c>
      <c r="I3494" t="s">
        <v>737</v>
      </c>
      <c r="J3494" t="s">
        <v>311</v>
      </c>
      <c r="K3494">
        <v>15</v>
      </c>
      <c r="L3494" s="52">
        <v>0.1612900048494339</v>
      </c>
      <c r="N3494">
        <v>80</v>
      </c>
      <c r="O3494" s="52">
        <v>0.1335600018501282</v>
      </c>
      <c r="Q3494">
        <v>2215</v>
      </c>
      <c r="R3494" s="52">
        <v>0.20777000486850741</v>
      </c>
    </row>
    <row r="3495" spans="1:19">
      <c r="A3495" t="s">
        <v>28</v>
      </c>
      <c r="B3495" t="s">
        <v>412</v>
      </c>
      <c r="C3495" t="s">
        <v>440</v>
      </c>
      <c r="D3495" t="s">
        <v>330</v>
      </c>
      <c r="E3495" t="s">
        <v>153</v>
      </c>
      <c r="F3495" t="s">
        <v>154</v>
      </c>
      <c r="G3495">
        <v>1</v>
      </c>
      <c r="H3495" t="s">
        <v>347</v>
      </c>
      <c r="I3495" t="s">
        <v>312</v>
      </c>
      <c r="J3495" t="s">
        <v>313</v>
      </c>
      <c r="K3495">
        <v>56</v>
      </c>
      <c r="L3495" s="52">
        <v>0.60215002298355103</v>
      </c>
      <c r="M3495" s="52">
        <v>0.60215002298355103</v>
      </c>
      <c r="N3495">
        <v>346</v>
      </c>
      <c r="O3495" s="52">
        <v>0.57762998342514038</v>
      </c>
      <c r="P3495" s="52">
        <v>0.58744001388549805</v>
      </c>
      <c r="Q3495">
        <v>6420</v>
      </c>
      <c r="R3495" s="52">
        <v>0.60219001770019531</v>
      </c>
      <c r="S3495" s="52">
        <v>0.61465001106262207</v>
      </c>
    </row>
    <row r="3496" spans="1:19">
      <c r="A3496" t="s">
        <v>28</v>
      </c>
      <c r="B3496" t="s">
        <v>412</v>
      </c>
      <c r="C3496" t="s">
        <v>440</v>
      </c>
      <c r="D3496" t="s">
        <v>330</v>
      </c>
      <c r="E3496" t="s">
        <v>153</v>
      </c>
      <c r="F3496" t="s">
        <v>154</v>
      </c>
      <c r="G3496">
        <v>1</v>
      </c>
      <c r="H3496" t="s">
        <v>347</v>
      </c>
      <c r="I3496" t="s">
        <v>312</v>
      </c>
      <c r="J3496" t="s">
        <v>314</v>
      </c>
      <c r="K3496">
        <v>10</v>
      </c>
      <c r="L3496" s="52">
        <v>0.1075299978256226</v>
      </c>
      <c r="M3496" s="52">
        <v>0.1075299978256226</v>
      </c>
      <c r="N3496">
        <v>87</v>
      </c>
      <c r="O3496" s="52">
        <v>0.145239993929863</v>
      </c>
      <c r="P3496" s="52">
        <v>0.147709995508194</v>
      </c>
      <c r="Q3496">
        <v>1473</v>
      </c>
      <c r="R3496" s="52">
        <v>0.13817000389099121</v>
      </c>
      <c r="S3496" s="52">
        <v>0.14101999998092651</v>
      </c>
    </row>
    <row r="3497" spans="1:19">
      <c r="A3497" t="s">
        <v>28</v>
      </c>
      <c r="B3497" t="s">
        <v>412</v>
      </c>
      <c r="C3497" t="s">
        <v>440</v>
      </c>
      <c r="D3497" t="s">
        <v>330</v>
      </c>
      <c r="E3497" t="s">
        <v>153</v>
      </c>
      <c r="F3497" t="s">
        <v>154</v>
      </c>
      <c r="G3497">
        <v>1</v>
      </c>
      <c r="H3497" t="s">
        <v>347</v>
      </c>
      <c r="I3497" t="s">
        <v>312</v>
      </c>
      <c r="J3497" t="s">
        <v>315</v>
      </c>
      <c r="K3497">
        <v>13</v>
      </c>
      <c r="L3497" s="52">
        <v>0.13977999985218051</v>
      </c>
      <c r="M3497" s="52">
        <v>0.13977999985218051</v>
      </c>
      <c r="N3497">
        <v>91</v>
      </c>
      <c r="O3497" s="52">
        <v>0.15192000567913061</v>
      </c>
      <c r="P3497" s="52">
        <v>0.15449999272823331</v>
      </c>
      <c r="Q3497">
        <v>1374</v>
      </c>
      <c r="R3497" s="52">
        <v>0.12887999415397641</v>
      </c>
      <c r="S3497" s="52">
        <v>0.13154999911785131</v>
      </c>
    </row>
    <row r="3498" spans="1:19">
      <c r="A3498" t="s">
        <v>28</v>
      </c>
      <c r="B3498" t="s">
        <v>412</v>
      </c>
      <c r="C3498" t="s">
        <v>440</v>
      </c>
      <c r="D3498" t="s">
        <v>330</v>
      </c>
      <c r="E3498" t="s">
        <v>153</v>
      </c>
      <c r="F3498" t="s">
        <v>154</v>
      </c>
      <c r="G3498">
        <v>1</v>
      </c>
      <c r="H3498" t="s">
        <v>347</v>
      </c>
      <c r="I3498" t="s">
        <v>312</v>
      </c>
      <c r="J3498" t="s">
        <v>373</v>
      </c>
      <c r="K3498">
        <v>0</v>
      </c>
      <c r="L3498" s="52">
        <v>0</v>
      </c>
      <c r="N3498">
        <v>10</v>
      </c>
      <c r="O3498" s="52">
        <v>1.6690000891685489E-2</v>
      </c>
      <c r="Q3498">
        <v>216</v>
      </c>
      <c r="R3498" s="52">
        <v>2.0260000601410869E-2</v>
      </c>
    </row>
    <row r="3499" spans="1:19">
      <c r="A3499" t="s">
        <v>28</v>
      </c>
      <c r="B3499" t="s">
        <v>412</v>
      </c>
      <c r="C3499" t="s">
        <v>440</v>
      </c>
      <c r="D3499" t="s">
        <v>330</v>
      </c>
      <c r="E3499" t="s">
        <v>153</v>
      </c>
      <c r="F3499" t="s">
        <v>154</v>
      </c>
      <c r="G3499">
        <v>1</v>
      </c>
      <c r="H3499" t="s">
        <v>347</v>
      </c>
      <c r="I3499" t="s">
        <v>312</v>
      </c>
      <c r="J3499" t="s">
        <v>316</v>
      </c>
      <c r="K3499">
        <v>14</v>
      </c>
      <c r="L3499" s="52">
        <v>0.1505399942398071</v>
      </c>
      <c r="M3499" s="52">
        <v>0.1505399942398071</v>
      </c>
      <c r="N3499">
        <v>65</v>
      </c>
      <c r="O3499" s="52">
        <v>0.1085100024938583</v>
      </c>
      <c r="P3499" s="52">
        <v>0.1103599965572357</v>
      </c>
      <c r="Q3499">
        <v>1178</v>
      </c>
      <c r="R3499" s="52">
        <v>0.1105000004172325</v>
      </c>
      <c r="S3499" s="52">
        <v>0.1127799972891808</v>
      </c>
    </row>
    <row r="3500" spans="1:19">
      <c r="A3500" t="s">
        <v>28</v>
      </c>
      <c r="B3500" t="s">
        <v>412</v>
      </c>
      <c r="C3500" t="s">
        <v>440</v>
      </c>
      <c r="D3500" t="s">
        <v>330</v>
      </c>
      <c r="E3500" t="s">
        <v>155</v>
      </c>
      <c r="F3500" t="s">
        <v>156</v>
      </c>
      <c r="G3500">
        <v>9</v>
      </c>
      <c r="H3500" t="s">
        <v>345</v>
      </c>
      <c r="I3500" t="s">
        <v>326</v>
      </c>
      <c r="J3500" t="s">
        <v>289</v>
      </c>
      <c r="K3500">
        <v>2</v>
      </c>
      <c r="L3500" s="52">
        <v>1.250000018626451E-2</v>
      </c>
      <c r="N3500">
        <v>6</v>
      </c>
      <c r="O3500" s="52">
        <v>7.5900000520050526E-3</v>
      </c>
      <c r="Q3500">
        <v>78</v>
      </c>
      <c r="R3500" s="52">
        <v>7.3199998587369919E-3</v>
      </c>
    </row>
    <row r="3501" spans="1:19">
      <c r="A3501" t="s">
        <v>28</v>
      </c>
      <c r="B3501" t="s">
        <v>412</v>
      </c>
      <c r="C3501" t="s">
        <v>440</v>
      </c>
      <c r="D3501" t="s">
        <v>330</v>
      </c>
      <c r="E3501" t="s">
        <v>155</v>
      </c>
      <c r="F3501" t="s">
        <v>156</v>
      </c>
      <c r="G3501">
        <v>9</v>
      </c>
      <c r="H3501" t="s">
        <v>345</v>
      </c>
      <c r="I3501" t="s">
        <v>326</v>
      </c>
      <c r="J3501" t="s">
        <v>290</v>
      </c>
      <c r="K3501">
        <v>6</v>
      </c>
      <c r="L3501" s="52">
        <v>3.7500001490116119E-2</v>
      </c>
      <c r="N3501">
        <v>38</v>
      </c>
      <c r="O3501" s="52">
        <v>4.8039998859167099E-2</v>
      </c>
      <c r="Q3501">
        <v>542</v>
      </c>
      <c r="R3501" s="52">
        <v>5.0840001553297043E-2</v>
      </c>
    </row>
    <row r="3502" spans="1:19">
      <c r="A3502" t="s">
        <v>28</v>
      </c>
      <c r="B3502" t="s">
        <v>412</v>
      </c>
      <c r="C3502" t="s">
        <v>440</v>
      </c>
      <c r="D3502" t="s">
        <v>330</v>
      </c>
      <c r="E3502" t="s">
        <v>155</v>
      </c>
      <c r="F3502" t="s">
        <v>156</v>
      </c>
      <c r="G3502">
        <v>9</v>
      </c>
      <c r="H3502" t="s">
        <v>345</v>
      </c>
      <c r="I3502" t="s">
        <v>326</v>
      </c>
      <c r="J3502" t="s">
        <v>291</v>
      </c>
      <c r="K3502">
        <v>19</v>
      </c>
      <c r="L3502" s="52">
        <v>0.11874999850988389</v>
      </c>
      <c r="N3502">
        <v>97</v>
      </c>
      <c r="O3502" s="52">
        <v>0.1226300001144409</v>
      </c>
      <c r="Q3502">
        <v>1332</v>
      </c>
      <c r="R3502" s="52">
        <v>0.124940000474453</v>
      </c>
    </row>
    <row r="3503" spans="1:19">
      <c r="A3503" t="s">
        <v>28</v>
      </c>
      <c r="B3503" t="s">
        <v>412</v>
      </c>
      <c r="C3503" t="s">
        <v>440</v>
      </c>
      <c r="D3503" t="s">
        <v>330</v>
      </c>
      <c r="E3503" t="s">
        <v>155</v>
      </c>
      <c r="F3503" t="s">
        <v>156</v>
      </c>
      <c r="G3503">
        <v>9</v>
      </c>
      <c r="H3503" t="s">
        <v>345</v>
      </c>
      <c r="I3503" t="s">
        <v>326</v>
      </c>
      <c r="J3503" t="s">
        <v>292</v>
      </c>
      <c r="K3503">
        <v>20</v>
      </c>
      <c r="L3503" s="52">
        <v>0.125</v>
      </c>
      <c r="N3503">
        <v>143</v>
      </c>
      <c r="O3503" s="52">
        <v>0.18077999353408811</v>
      </c>
      <c r="Q3503">
        <v>2022</v>
      </c>
      <c r="R3503" s="52">
        <v>0.18965999782085419</v>
      </c>
    </row>
    <row r="3504" spans="1:19">
      <c r="A3504" t="s">
        <v>28</v>
      </c>
      <c r="B3504" t="s">
        <v>412</v>
      </c>
      <c r="C3504" t="s">
        <v>440</v>
      </c>
      <c r="D3504" t="s">
        <v>330</v>
      </c>
      <c r="E3504" t="s">
        <v>155</v>
      </c>
      <c r="F3504" t="s">
        <v>156</v>
      </c>
      <c r="G3504">
        <v>9</v>
      </c>
      <c r="H3504" t="s">
        <v>345</v>
      </c>
      <c r="I3504" t="s">
        <v>326</v>
      </c>
      <c r="J3504" t="s">
        <v>293</v>
      </c>
      <c r="K3504">
        <v>31</v>
      </c>
      <c r="L3504" s="52">
        <v>0.19374999403953549</v>
      </c>
      <c r="N3504">
        <v>147</v>
      </c>
      <c r="O3504" s="52">
        <v>0.18583999574184421</v>
      </c>
      <c r="Q3504">
        <v>1958</v>
      </c>
      <c r="R3504" s="52">
        <v>0.18366000056266779</v>
      </c>
    </row>
    <row r="3505" spans="1:19">
      <c r="A3505" t="s">
        <v>28</v>
      </c>
      <c r="B3505" t="s">
        <v>412</v>
      </c>
      <c r="C3505" t="s">
        <v>440</v>
      </c>
      <c r="D3505" t="s">
        <v>330</v>
      </c>
      <c r="E3505" t="s">
        <v>155</v>
      </c>
      <c r="F3505" t="s">
        <v>156</v>
      </c>
      <c r="G3505">
        <v>9</v>
      </c>
      <c r="H3505" t="s">
        <v>345</v>
      </c>
      <c r="I3505" t="s">
        <v>326</v>
      </c>
      <c r="J3505" t="s">
        <v>294</v>
      </c>
      <c r="K3505">
        <v>48</v>
      </c>
      <c r="L3505" s="52">
        <v>0.30000001192092901</v>
      </c>
      <c r="N3505">
        <v>194</v>
      </c>
      <c r="O3505" s="52">
        <v>0.24526000022888181</v>
      </c>
      <c r="Q3505">
        <v>2528</v>
      </c>
      <c r="R3505" s="52">
        <v>0.2371300011873245</v>
      </c>
    </row>
    <row r="3506" spans="1:19">
      <c r="A3506" t="s">
        <v>28</v>
      </c>
      <c r="B3506" t="s">
        <v>412</v>
      </c>
      <c r="C3506" t="s">
        <v>440</v>
      </c>
      <c r="D3506" t="s">
        <v>330</v>
      </c>
      <c r="E3506" t="s">
        <v>155</v>
      </c>
      <c r="F3506" t="s">
        <v>156</v>
      </c>
      <c r="G3506">
        <v>9</v>
      </c>
      <c r="H3506" t="s">
        <v>345</v>
      </c>
      <c r="I3506" t="s">
        <v>326</v>
      </c>
      <c r="J3506" t="s">
        <v>295</v>
      </c>
      <c r="K3506">
        <v>34</v>
      </c>
      <c r="L3506" s="52">
        <v>0.21250000596046451</v>
      </c>
      <c r="N3506">
        <v>166</v>
      </c>
      <c r="O3506" s="52">
        <v>0.2098599970340729</v>
      </c>
      <c r="Q3506">
        <v>2201</v>
      </c>
      <c r="R3506" s="52">
        <v>0.20645000040531161</v>
      </c>
    </row>
    <row r="3507" spans="1:19">
      <c r="A3507" t="s">
        <v>28</v>
      </c>
      <c r="B3507" t="s">
        <v>412</v>
      </c>
      <c r="C3507" t="s">
        <v>440</v>
      </c>
      <c r="D3507" t="s">
        <v>330</v>
      </c>
      <c r="E3507" t="s">
        <v>155</v>
      </c>
      <c r="F3507" t="s">
        <v>156</v>
      </c>
      <c r="G3507">
        <v>9</v>
      </c>
      <c r="H3507" t="s">
        <v>345</v>
      </c>
      <c r="I3507" t="s">
        <v>359</v>
      </c>
      <c r="J3507" t="s">
        <v>14</v>
      </c>
      <c r="K3507">
        <v>102</v>
      </c>
      <c r="L3507" s="52">
        <v>0.63749998807907104</v>
      </c>
      <c r="M3507" s="52">
        <v>0.64968001842498779</v>
      </c>
      <c r="N3507">
        <v>537</v>
      </c>
      <c r="O3507" s="52">
        <v>0.67888998985290527</v>
      </c>
      <c r="P3507" s="52">
        <v>0.70288002490997314</v>
      </c>
      <c r="Q3507">
        <v>7648</v>
      </c>
      <c r="R3507" s="52">
        <v>0.71737998723983765</v>
      </c>
      <c r="S3507" s="52">
        <v>0.73221999406814575</v>
      </c>
    </row>
    <row r="3508" spans="1:19">
      <c r="A3508" t="s">
        <v>28</v>
      </c>
      <c r="B3508" t="s">
        <v>412</v>
      </c>
      <c r="C3508" t="s">
        <v>440</v>
      </c>
      <c r="D3508" t="s">
        <v>330</v>
      </c>
      <c r="E3508" t="s">
        <v>155</v>
      </c>
      <c r="F3508" t="s">
        <v>156</v>
      </c>
      <c r="G3508">
        <v>9</v>
      </c>
      <c r="H3508" t="s">
        <v>345</v>
      </c>
      <c r="I3508" t="s">
        <v>359</v>
      </c>
      <c r="J3508" t="s">
        <v>15</v>
      </c>
      <c r="K3508">
        <v>32</v>
      </c>
      <c r="L3508" s="52">
        <v>0.20000000298023221</v>
      </c>
      <c r="M3508" s="52">
        <v>0.20382000505924219</v>
      </c>
      <c r="N3508">
        <v>129</v>
      </c>
      <c r="O3508" s="52">
        <v>0.16308000683784479</v>
      </c>
      <c r="P3508" s="52">
        <v>0.16885000467300421</v>
      </c>
      <c r="Q3508">
        <v>1582</v>
      </c>
      <c r="R3508" s="52">
        <v>0.14838999509811401</v>
      </c>
      <c r="S3508" s="52">
        <v>0.1514600068330765</v>
      </c>
    </row>
    <row r="3509" spans="1:19">
      <c r="A3509" t="s">
        <v>28</v>
      </c>
      <c r="B3509" t="s">
        <v>412</v>
      </c>
      <c r="C3509" t="s">
        <v>440</v>
      </c>
      <c r="D3509" t="s">
        <v>330</v>
      </c>
      <c r="E3509" t="s">
        <v>155</v>
      </c>
      <c r="F3509" t="s">
        <v>156</v>
      </c>
      <c r="G3509">
        <v>9</v>
      </c>
      <c r="H3509" t="s">
        <v>345</v>
      </c>
      <c r="I3509" t="s">
        <v>359</v>
      </c>
      <c r="J3509" t="s">
        <v>317</v>
      </c>
      <c r="K3509">
        <v>23</v>
      </c>
      <c r="L3509" s="52">
        <v>0.14374999701976779</v>
      </c>
      <c r="M3509" s="52">
        <v>0.14650000631809229</v>
      </c>
      <c r="N3509">
        <v>98</v>
      </c>
      <c r="O3509" s="52">
        <v>0.12388999760150909</v>
      </c>
      <c r="P3509" s="52">
        <v>0.12827000021934509</v>
      </c>
      <c r="Q3509">
        <v>1215</v>
      </c>
      <c r="R3509" s="52">
        <v>0.1139699965715408</v>
      </c>
      <c r="S3509" s="52">
        <v>0.1163199990987778</v>
      </c>
    </row>
    <row r="3510" spans="1:19">
      <c r="A3510" t="s">
        <v>28</v>
      </c>
      <c r="B3510" t="s">
        <v>412</v>
      </c>
      <c r="C3510" t="s">
        <v>440</v>
      </c>
      <c r="D3510" t="s">
        <v>330</v>
      </c>
      <c r="E3510" t="s">
        <v>155</v>
      </c>
      <c r="F3510" t="s">
        <v>156</v>
      </c>
      <c r="G3510">
        <v>9</v>
      </c>
      <c r="H3510" t="s">
        <v>345</v>
      </c>
      <c r="I3510" t="s">
        <v>359</v>
      </c>
      <c r="J3510" t="s">
        <v>270</v>
      </c>
      <c r="K3510">
        <v>3</v>
      </c>
      <c r="L3510" s="52">
        <v>1.875000074505806E-2</v>
      </c>
      <c r="N3510">
        <v>27</v>
      </c>
      <c r="O3510" s="52">
        <v>3.4129999577999108E-2</v>
      </c>
      <c r="Q3510">
        <v>216</v>
      </c>
      <c r="R3510" s="52">
        <v>2.0260000601410869E-2</v>
      </c>
    </row>
    <row r="3511" spans="1:19">
      <c r="A3511" t="s">
        <v>28</v>
      </c>
      <c r="B3511" t="s">
        <v>412</v>
      </c>
      <c r="C3511" t="s">
        <v>440</v>
      </c>
      <c r="D3511" t="s">
        <v>330</v>
      </c>
      <c r="E3511" t="s">
        <v>155</v>
      </c>
      <c r="F3511" t="s">
        <v>156</v>
      </c>
      <c r="G3511">
        <v>9</v>
      </c>
      <c r="H3511" t="s">
        <v>345</v>
      </c>
      <c r="I3511" t="s">
        <v>325</v>
      </c>
      <c r="J3511" t="s">
        <v>302</v>
      </c>
      <c r="K3511">
        <v>52</v>
      </c>
      <c r="L3511" s="52">
        <v>0.32499998807907099</v>
      </c>
      <c r="N3511">
        <v>226</v>
      </c>
      <c r="O3511" s="52">
        <v>0.28571000695228582</v>
      </c>
      <c r="Q3511">
        <v>3494</v>
      </c>
      <c r="R3511" s="52">
        <v>0.32774001359939581</v>
      </c>
    </row>
    <row r="3512" spans="1:19">
      <c r="A3512" t="s">
        <v>28</v>
      </c>
      <c r="B3512" t="s">
        <v>412</v>
      </c>
      <c r="C3512" t="s">
        <v>440</v>
      </c>
      <c r="D3512" t="s">
        <v>330</v>
      </c>
      <c r="E3512" t="s">
        <v>155</v>
      </c>
      <c r="F3512" t="s">
        <v>156</v>
      </c>
      <c r="G3512">
        <v>9</v>
      </c>
      <c r="H3512" t="s">
        <v>345</v>
      </c>
      <c r="I3512" t="s">
        <v>325</v>
      </c>
      <c r="J3512" t="s">
        <v>303</v>
      </c>
      <c r="K3512">
        <v>53</v>
      </c>
      <c r="L3512" s="52">
        <v>0.33125001192092901</v>
      </c>
      <c r="N3512">
        <v>256</v>
      </c>
      <c r="O3512" s="52">
        <v>0.32363998889923101</v>
      </c>
      <c r="Q3512">
        <v>3387</v>
      </c>
      <c r="R3512" s="52">
        <v>0.31769999861717219</v>
      </c>
    </row>
    <row r="3513" spans="1:19">
      <c r="A3513" t="s">
        <v>28</v>
      </c>
      <c r="B3513" t="s">
        <v>412</v>
      </c>
      <c r="C3513" t="s">
        <v>440</v>
      </c>
      <c r="D3513" t="s">
        <v>330</v>
      </c>
      <c r="E3513" t="s">
        <v>155</v>
      </c>
      <c r="F3513" t="s">
        <v>156</v>
      </c>
      <c r="G3513">
        <v>9</v>
      </c>
      <c r="H3513" t="s">
        <v>345</v>
      </c>
      <c r="I3513" t="s">
        <v>325</v>
      </c>
      <c r="J3513" t="s">
        <v>304</v>
      </c>
      <c r="K3513">
        <v>55</v>
      </c>
      <c r="L3513" s="52">
        <v>0.34375</v>
      </c>
      <c r="N3513">
        <v>309</v>
      </c>
      <c r="O3513" s="52">
        <v>0.39063999056816101</v>
      </c>
      <c r="Q3513">
        <v>3780</v>
      </c>
      <c r="R3513" s="52">
        <v>0.35455998778343201</v>
      </c>
    </row>
    <row r="3514" spans="1:19">
      <c r="A3514" t="s">
        <v>28</v>
      </c>
      <c r="B3514" t="s">
        <v>412</v>
      </c>
      <c r="C3514" t="s">
        <v>440</v>
      </c>
      <c r="D3514" t="s">
        <v>330</v>
      </c>
      <c r="E3514" t="s">
        <v>155</v>
      </c>
      <c r="F3514" t="s">
        <v>156</v>
      </c>
      <c r="G3514">
        <v>9</v>
      </c>
      <c r="H3514" t="s">
        <v>345</v>
      </c>
      <c r="I3514" t="s">
        <v>349</v>
      </c>
      <c r="J3514" t="s">
        <v>350</v>
      </c>
      <c r="K3514">
        <v>10</v>
      </c>
      <c r="L3514" s="52">
        <v>6.25E-2</v>
      </c>
      <c r="M3514" s="52">
        <v>6.8029999732971191E-2</v>
      </c>
      <c r="N3514">
        <v>45</v>
      </c>
      <c r="O3514" s="52">
        <v>5.6889999657869339E-2</v>
      </c>
      <c r="P3514" s="52">
        <v>6.7979998886585236E-2</v>
      </c>
      <c r="Q3514">
        <v>745</v>
      </c>
      <c r="R3514" s="52">
        <v>6.9880001246929169E-2</v>
      </c>
      <c r="S3514" s="52">
        <v>8.060000091791153E-2</v>
      </c>
    </row>
    <row r="3515" spans="1:19">
      <c r="A3515" t="s">
        <v>28</v>
      </c>
      <c r="B3515" t="s">
        <v>412</v>
      </c>
      <c r="C3515" t="s">
        <v>440</v>
      </c>
      <c r="D3515" t="s">
        <v>330</v>
      </c>
      <c r="E3515" t="s">
        <v>155</v>
      </c>
      <c r="F3515" t="s">
        <v>156</v>
      </c>
      <c r="G3515">
        <v>9</v>
      </c>
      <c r="H3515" t="s">
        <v>345</v>
      </c>
      <c r="I3515" t="s">
        <v>349</v>
      </c>
      <c r="J3515" t="s">
        <v>351</v>
      </c>
      <c r="K3515">
        <v>99</v>
      </c>
      <c r="L3515" s="52">
        <v>0.61874997615814209</v>
      </c>
      <c r="M3515" s="52">
        <v>0.67347002029418945</v>
      </c>
      <c r="N3515">
        <v>489</v>
      </c>
      <c r="O3515" s="52">
        <v>0.61820000410079956</v>
      </c>
      <c r="P3515" s="52">
        <v>0.7386699914932251</v>
      </c>
      <c r="Q3515">
        <v>5882</v>
      </c>
      <c r="R3515" s="52">
        <v>0.55172997713088989</v>
      </c>
      <c r="S3515" s="52">
        <v>0.63637000322341919</v>
      </c>
    </row>
    <row r="3516" spans="1:19">
      <c r="A3516" t="s">
        <v>28</v>
      </c>
      <c r="B3516" t="s">
        <v>412</v>
      </c>
      <c r="C3516" t="s">
        <v>440</v>
      </c>
      <c r="D3516" t="s">
        <v>330</v>
      </c>
      <c r="E3516" t="s">
        <v>155</v>
      </c>
      <c r="F3516" t="s">
        <v>156</v>
      </c>
      <c r="G3516">
        <v>9</v>
      </c>
      <c r="H3516" t="s">
        <v>345</v>
      </c>
      <c r="I3516" t="s">
        <v>349</v>
      </c>
      <c r="J3516" t="s">
        <v>352</v>
      </c>
      <c r="K3516">
        <v>0</v>
      </c>
      <c r="L3516" s="52">
        <v>0</v>
      </c>
      <c r="M3516" s="52">
        <v>0</v>
      </c>
      <c r="N3516">
        <v>2</v>
      </c>
      <c r="O3516" s="52">
        <v>2.529999939724803E-3</v>
      </c>
      <c r="P3516" s="52">
        <v>3.0199999455362558E-3</v>
      </c>
      <c r="Q3516">
        <v>19</v>
      </c>
      <c r="R3516" s="52">
        <v>1.780000049620867E-3</v>
      </c>
      <c r="S3516" s="52">
        <v>2.0600000862032179E-3</v>
      </c>
    </row>
    <row r="3517" spans="1:19">
      <c r="A3517" t="s">
        <v>28</v>
      </c>
      <c r="B3517" t="s">
        <v>412</v>
      </c>
      <c r="C3517" t="s">
        <v>440</v>
      </c>
      <c r="D3517" t="s">
        <v>330</v>
      </c>
      <c r="E3517" t="s">
        <v>155</v>
      </c>
      <c r="F3517" t="s">
        <v>156</v>
      </c>
      <c r="G3517">
        <v>9</v>
      </c>
      <c r="H3517" t="s">
        <v>345</v>
      </c>
      <c r="I3517" t="s">
        <v>349</v>
      </c>
      <c r="J3517" t="s">
        <v>353</v>
      </c>
      <c r="K3517">
        <v>38</v>
      </c>
      <c r="L3517" s="52">
        <v>0.23749999701976779</v>
      </c>
      <c r="M3517" s="52">
        <v>0.25850000977516169</v>
      </c>
      <c r="N3517">
        <v>126</v>
      </c>
      <c r="O3517" s="52">
        <v>0.15929000079631811</v>
      </c>
      <c r="P3517" s="52">
        <v>0.19032999873161319</v>
      </c>
      <c r="Q3517">
        <v>2597</v>
      </c>
      <c r="R3517" s="52">
        <v>0.24359999597072601</v>
      </c>
      <c r="S3517" s="52">
        <v>0.2809700071811676</v>
      </c>
    </row>
    <row r="3518" spans="1:19">
      <c r="A3518" t="s">
        <v>28</v>
      </c>
      <c r="B3518" t="s">
        <v>412</v>
      </c>
      <c r="C3518" t="s">
        <v>440</v>
      </c>
      <c r="D3518" t="s">
        <v>330</v>
      </c>
      <c r="E3518" t="s">
        <v>155</v>
      </c>
      <c r="F3518" t="s">
        <v>156</v>
      </c>
      <c r="G3518">
        <v>9</v>
      </c>
      <c r="H3518" t="s">
        <v>345</v>
      </c>
      <c r="I3518" t="s">
        <v>349</v>
      </c>
      <c r="J3518" t="s">
        <v>355</v>
      </c>
      <c r="K3518">
        <v>13</v>
      </c>
      <c r="L3518" s="52">
        <v>8.1249997019767761E-2</v>
      </c>
      <c r="N3518">
        <v>129</v>
      </c>
      <c r="O3518" s="52">
        <v>0.16308000683784479</v>
      </c>
      <c r="Q3518">
        <v>1418</v>
      </c>
      <c r="R3518" s="52">
        <v>0.13300999999046331</v>
      </c>
    </row>
    <row r="3519" spans="1:19">
      <c r="A3519" t="s">
        <v>28</v>
      </c>
      <c r="B3519" t="s">
        <v>412</v>
      </c>
      <c r="C3519" t="s">
        <v>440</v>
      </c>
      <c r="D3519" t="s">
        <v>330</v>
      </c>
      <c r="E3519" t="s">
        <v>155</v>
      </c>
      <c r="F3519" t="s">
        <v>156</v>
      </c>
      <c r="G3519">
        <v>9</v>
      </c>
      <c r="H3519" t="s">
        <v>345</v>
      </c>
      <c r="I3519" t="s">
        <v>734</v>
      </c>
      <c r="J3519" t="s">
        <v>299</v>
      </c>
      <c r="K3519">
        <v>5</v>
      </c>
      <c r="L3519" s="52">
        <v>3.125E-2</v>
      </c>
      <c r="M3519" s="52">
        <v>3.7039998918771737E-2</v>
      </c>
      <c r="N3519">
        <v>31</v>
      </c>
      <c r="O3519" s="52">
        <v>3.9190001785755157E-2</v>
      </c>
      <c r="P3519" s="52">
        <v>4.2580001056194312E-2</v>
      </c>
      <c r="Q3519">
        <v>463</v>
      </c>
      <c r="R3519" s="52">
        <v>4.343000054359436E-2</v>
      </c>
      <c r="S3519" s="52">
        <v>4.6239998191595078E-2</v>
      </c>
    </row>
    <row r="3520" spans="1:19">
      <c r="A3520" t="s">
        <v>28</v>
      </c>
      <c r="B3520" t="s">
        <v>412</v>
      </c>
      <c r="C3520" t="s">
        <v>440</v>
      </c>
      <c r="D3520" t="s">
        <v>330</v>
      </c>
      <c r="E3520" t="s">
        <v>155</v>
      </c>
      <c r="F3520" t="s">
        <v>156</v>
      </c>
      <c r="G3520">
        <v>9</v>
      </c>
      <c r="H3520" t="s">
        <v>345</v>
      </c>
      <c r="I3520" t="s">
        <v>734</v>
      </c>
      <c r="J3520" t="s">
        <v>300</v>
      </c>
      <c r="K3520">
        <v>6</v>
      </c>
      <c r="L3520" s="52">
        <v>3.7500001490116119E-2</v>
      </c>
      <c r="M3520" s="52">
        <v>4.4440001249313348E-2</v>
      </c>
      <c r="N3520">
        <v>16</v>
      </c>
      <c r="O3520" s="52">
        <v>2.0230000838637349E-2</v>
      </c>
      <c r="P3520" s="52">
        <v>2.1980000659823421E-2</v>
      </c>
      <c r="Q3520">
        <v>331</v>
      </c>
      <c r="R3520" s="52">
        <v>3.1050000339746479E-2</v>
      </c>
      <c r="S3520" s="52">
        <v>3.3059999346733093E-2</v>
      </c>
    </row>
    <row r="3521" spans="1:19">
      <c r="A3521" t="s">
        <v>28</v>
      </c>
      <c r="B3521" t="s">
        <v>412</v>
      </c>
      <c r="C3521" t="s">
        <v>440</v>
      </c>
      <c r="D3521" t="s">
        <v>330</v>
      </c>
      <c r="E3521" t="s">
        <v>155</v>
      </c>
      <c r="F3521" t="s">
        <v>156</v>
      </c>
      <c r="G3521">
        <v>9</v>
      </c>
      <c r="H3521" t="s">
        <v>345</v>
      </c>
      <c r="I3521" t="s">
        <v>734</v>
      </c>
      <c r="J3521" t="s">
        <v>269</v>
      </c>
      <c r="K3521">
        <v>2</v>
      </c>
      <c r="L3521" s="52">
        <v>1.250000018626451E-2</v>
      </c>
      <c r="M3521" s="52">
        <v>1.480999961495399E-2</v>
      </c>
      <c r="N3521">
        <v>2</v>
      </c>
      <c r="O3521" s="52">
        <v>2.529999939724803E-3</v>
      </c>
      <c r="P3521" s="52">
        <v>2.7499999850988388E-3</v>
      </c>
      <c r="Q3521">
        <v>91</v>
      </c>
      <c r="R3521" s="52">
        <v>8.5399998351931572E-3</v>
      </c>
      <c r="S3521" s="52">
        <v>9.089999832212925E-3</v>
      </c>
    </row>
    <row r="3522" spans="1:19">
      <c r="A3522" t="s">
        <v>28</v>
      </c>
      <c r="B3522" t="s">
        <v>412</v>
      </c>
      <c r="C3522" t="s">
        <v>440</v>
      </c>
      <c r="D3522" t="s">
        <v>330</v>
      </c>
      <c r="E3522" t="s">
        <v>155</v>
      </c>
      <c r="F3522" t="s">
        <v>156</v>
      </c>
      <c r="G3522">
        <v>9</v>
      </c>
      <c r="H3522" t="s">
        <v>345</v>
      </c>
      <c r="I3522" t="s">
        <v>734</v>
      </c>
      <c r="J3522" t="s">
        <v>301</v>
      </c>
      <c r="K3522">
        <v>2</v>
      </c>
      <c r="L3522" s="52">
        <v>1.250000018626451E-2</v>
      </c>
      <c r="M3522" s="52">
        <v>1.480999961495399E-2</v>
      </c>
      <c r="N3522">
        <v>5</v>
      </c>
      <c r="O3522" s="52">
        <v>6.3200001604855061E-3</v>
      </c>
      <c r="P3522" s="52">
        <v>6.8700001575052738E-3</v>
      </c>
      <c r="Q3522">
        <v>215</v>
      </c>
      <c r="R3522" s="52">
        <v>2.0169999450445179E-2</v>
      </c>
      <c r="S3522" s="52">
        <v>2.1469999104738239E-2</v>
      </c>
    </row>
    <row r="3523" spans="1:19">
      <c r="A3523" t="s">
        <v>28</v>
      </c>
      <c r="B3523" t="s">
        <v>412</v>
      </c>
      <c r="C3523" t="s">
        <v>440</v>
      </c>
      <c r="D3523" t="s">
        <v>330</v>
      </c>
      <c r="E3523" t="s">
        <v>155</v>
      </c>
      <c r="F3523" t="s">
        <v>156</v>
      </c>
      <c r="G3523">
        <v>9</v>
      </c>
      <c r="H3523" t="s">
        <v>345</v>
      </c>
      <c r="I3523" t="s">
        <v>734</v>
      </c>
      <c r="J3523" t="s">
        <v>270</v>
      </c>
      <c r="K3523">
        <v>25</v>
      </c>
      <c r="L3523" s="52">
        <v>0.15625</v>
      </c>
      <c r="N3523">
        <v>63</v>
      </c>
      <c r="O3523" s="52">
        <v>7.9649999737739563E-2</v>
      </c>
      <c r="Q3523">
        <v>648</v>
      </c>
      <c r="R3523" s="52">
        <v>6.0779999941587448E-2</v>
      </c>
    </row>
    <row r="3524" spans="1:19">
      <c r="A3524" t="s">
        <v>28</v>
      </c>
      <c r="B3524" t="s">
        <v>412</v>
      </c>
      <c r="C3524" t="s">
        <v>440</v>
      </c>
      <c r="D3524" t="s">
        <v>330</v>
      </c>
      <c r="E3524" t="s">
        <v>155</v>
      </c>
      <c r="F3524" t="s">
        <v>156</v>
      </c>
      <c r="G3524">
        <v>9</v>
      </c>
      <c r="H3524" t="s">
        <v>345</v>
      </c>
      <c r="I3524" t="s">
        <v>734</v>
      </c>
      <c r="J3524" t="s">
        <v>268</v>
      </c>
      <c r="K3524">
        <v>120</v>
      </c>
      <c r="L3524" s="52">
        <v>0.75</v>
      </c>
      <c r="M3524" s="52">
        <v>0.88889002799987793</v>
      </c>
      <c r="N3524">
        <v>674</v>
      </c>
      <c r="O3524" s="52">
        <v>0.85209000110626221</v>
      </c>
      <c r="P3524" s="52">
        <v>0.925819993019104</v>
      </c>
      <c r="Q3524">
        <v>8913</v>
      </c>
      <c r="R3524" s="52">
        <v>0.83604001998901367</v>
      </c>
      <c r="S3524" s="52">
        <v>0.89013999700546265</v>
      </c>
    </row>
    <row r="3525" spans="1:19">
      <c r="A3525" t="s">
        <v>28</v>
      </c>
      <c r="B3525" t="s">
        <v>412</v>
      </c>
      <c r="C3525" t="s">
        <v>440</v>
      </c>
      <c r="D3525" t="s">
        <v>330</v>
      </c>
      <c r="E3525" t="s">
        <v>155</v>
      </c>
      <c r="F3525" t="s">
        <v>156</v>
      </c>
      <c r="G3525">
        <v>9</v>
      </c>
      <c r="H3525" t="s">
        <v>345</v>
      </c>
      <c r="I3525" t="s">
        <v>735</v>
      </c>
      <c r="J3525" t="s">
        <v>270</v>
      </c>
      <c r="K3525">
        <v>160</v>
      </c>
      <c r="L3525" s="52">
        <v>1</v>
      </c>
      <c r="N3525">
        <v>791</v>
      </c>
      <c r="O3525" s="52">
        <v>1</v>
      </c>
      <c r="Q3525">
        <v>10661</v>
      </c>
      <c r="R3525" s="52">
        <v>1</v>
      </c>
    </row>
    <row r="3526" spans="1:19">
      <c r="A3526" t="s">
        <v>28</v>
      </c>
      <c r="B3526" t="s">
        <v>412</v>
      </c>
      <c r="C3526" t="s">
        <v>440</v>
      </c>
      <c r="D3526" t="s">
        <v>330</v>
      </c>
      <c r="E3526" t="s">
        <v>155</v>
      </c>
      <c r="F3526" t="s">
        <v>156</v>
      </c>
      <c r="G3526">
        <v>9</v>
      </c>
      <c r="H3526" t="s">
        <v>345</v>
      </c>
      <c r="I3526" t="s">
        <v>319</v>
      </c>
      <c r="J3526" t="s">
        <v>324</v>
      </c>
      <c r="K3526">
        <v>13</v>
      </c>
      <c r="L3526" s="52">
        <v>8.1249997019767761E-2</v>
      </c>
      <c r="N3526">
        <v>129</v>
      </c>
      <c r="O3526" s="52">
        <v>0.16308000683784479</v>
      </c>
      <c r="Q3526">
        <v>1418</v>
      </c>
      <c r="R3526" s="52">
        <v>0.13300999999046331</v>
      </c>
    </row>
    <row r="3527" spans="1:19">
      <c r="A3527" t="s">
        <v>28</v>
      </c>
      <c r="B3527" t="s">
        <v>412</v>
      </c>
      <c r="C3527" t="s">
        <v>440</v>
      </c>
      <c r="D3527" t="s">
        <v>330</v>
      </c>
      <c r="E3527" t="s">
        <v>155</v>
      </c>
      <c r="F3527" t="s">
        <v>156</v>
      </c>
      <c r="G3527">
        <v>9</v>
      </c>
      <c r="H3527" t="s">
        <v>345</v>
      </c>
      <c r="I3527" t="s">
        <v>319</v>
      </c>
      <c r="J3527" t="s">
        <v>320</v>
      </c>
      <c r="K3527">
        <v>0</v>
      </c>
      <c r="L3527" s="52">
        <v>0</v>
      </c>
      <c r="M3527" s="52">
        <v>0</v>
      </c>
      <c r="N3527">
        <v>2</v>
      </c>
      <c r="O3527" s="52">
        <v>2.529999939724803E-3</v>
      </c>
      <c r="P3527" s="52">
        <v>3.0199999455362558E-3</v>
      </c>
      <c r="Q3527">
        <v>19</v>
      </c>
      <c r="R3527" s="52">
        <v>1.780000049620867E-3</v>
      </c>
      <c r="S3527" s="52">
        <v>2.0600000862032179E-3</v>
      </c>
    </row>
    <row r="3528" spans="1:19">
      <c r="A3528" t="s">
        <v>28</v>
      </c>
      <c r="B3528" t="s">
        <v>412</v>
      </c>
      <c r="C3528" t="s">
        <v>440</v>
      </c>
      <c r="D3528" t="s">
        <v>330</v>
      </c>
      <c r="E3528" t="s">
        <v>155</v>
      </c>
      <c r="F3528" t="s">
        <v>156</v>
      </c>
      <c r="G3528">
        <v>9</v>
      </c>
      <c r="H3528" t="s">
        <v>345</v>
      </c>
      <c r="I3528" t="s">
        <v>319</v>
      </c>
      <c r="J3528" t="s">
        <v>321</v>
      </c>
      <c r="K3528">
        <v>6</v>
      </c>
      <c r="L3528" s="52">
        <v>3.7500001490116119E-2</v>
      </c>
      <c r="M3528" s="52">
        <v>4.081999883055687E-2</v>
      </c>
      <c r="N3528">
        <v>28</v>
      </c>
      <c r="O3528" s="52">
        <v>3.5399999469518661E-2</v>
      </c>
      <c r="P3528" s="52">
        <v>4.2300000786781311E-2</v>
      </c>
      <c r="Q3528">
        <v>380</v>
      </c>
      <c r="R3528" s="52">
        <v>3.564000129699707E-2</v>
      </c>
      <c r="S3528" s="52">
        <v>4.1110001504421227E-2</v>
      </c>
    </row>
    <row r="3529" spans="1:19">
      <c r="A3529" t="s">
        <v>28</v>
      </c>
      <c r="B3529" t="s">
        <v>412</v>
      </c>
      <c r="C3529" t="s">
        <v>440</v>
      </c>
      <c r="D3529" t="s">
        <v>330</v>
      </c>
      <c r="E3529" t="s">
        <v>155</v>
      </c>
      <c r="F3529" t="s">
        <v>156</v>
      </c>
      <c r="G3529">
        <v>9</v>
      </c>
      <c r="H3529" t="s">
        <v>345</v>
      </c>
      <c r="I3529" t="s">
        <v>319</v>
      </c>
      <c r="J3529" t="s">
        <v>322</v>
      </c>
      <c r="K3529">
        <v>25</v>
      </c>
      <c r="L3529" s="52">
        <v>0.15625</v>
      </c>
      <c r="M3529" s="52">
        <v>0.17007000744342801</v>
      </c>
      <c r="N3529">
        <v>79</v>
      </c>
      <c r="O3529" s="52">
        <v>9.9869996309280396E-2</v>
      </c>
      <c r="P3529" s="52">
        <v>0.1193400025367737</v>
      </c>
      <c r="Q3529">
        <v>1643</v>
      </c>
      <c r="R3529" s="52">
        <v>0.15410999953746801</v>
      </c>
      <c r="S3529" s="52">
        <v>0.17776000499725339</v>
      </c>
    </row>
    <row r="3530" spans="1:19">
      <c r="A3530" t="s">
        <v>28</v>
      </c>
      <c r="B3530" t="s">
        <v>412</v>
      </c>
      <c r="C3530" t="s">
        <v>440</v>
      </c>
      <c r="D3530" t="s">
        <v>330</v>
      </c>
      <c r="E3530" t="s">
        <v>155</v>
      </c>
      <c r="F3530" t="s">
        <v>156</v>
      </c>
      <c r="G3530">
        <v>9</v>
      </c>
      <c r="H3530" t="s">
        <v>345</v>
      </c>
      <c r="I3530" t="s">
        <v>319</v>
      </c>
      <c r="J3530" t="s">
        <v>323</v>
      </c>
      <c r="K3530">
        <v>17</v>
      </c>
      <c r="L3530" s="52">
        <v>0.1062500029802322</v>
      </c>
      <c r="M3530" s="52">
        <v>0.1156499981880188</v>
      </c>
      <c r="N3530">
        <v>64</v>
      </c>
      <c r="O3530" s="52">
        <v>8.0909997224807739E-2</v>
      </c>
      <c r="P3530" s="52">
        <v>9.6680000424385071E-2</v>
      </c>
      <c r="Q3530">
        <v>1319</v>
      </c>
      <c r="R3530" s="52">
        <v>0.1237199977040291</v>
      </c>
      <c r="S3530" s="52">
        <v>0.14270000159740451</v>
      </c>
    </row>
    <row r="3531" spans="1:19">
      <c r="A3531" t="s">
        <v>28</v>
      </c>
      <c r="B3531" t="s">
        <v>412</v>
      </c>
      <c r="C3531" t="s">
        <v>440</v>
      </c>
      <c r="D3531" t="s">
        <v>330</v>
      </c>
      <c r="E3531" t="s">
        <v>155</v>
      </c>
      <c r="F3531" t="s">
        <v>156</v>
      </c>
      <c r="G3531">
        <v>9</v>
      </c>
      <c r="H3531" t="s">
        <v>345</v>
      </c>
      <c r="I3531" t="s">
        <v>319</v>
      </c>
      <c r="J3531" t="s">
        <v>354</v>
      </c>
      <c r="K3531">
        <v>99</v>
      </c>
      <c r="L3531" s="52">
        <v>0.61874997615814209</v>
      </c>
      <c r="M3531" s="52">
        <v>0.67347002029418945</v>
      </c>
      <c r="N3531">
        <v>489</v>
      </c>
      <c r="O3531" s="52">
        <v>0.61820000410079956</v>
      </c>
      <c r="P3531" s="52">
        <v>0.7386699914932251</v>
      </c>
      <c r="Q3531">
        <v>5882</v>
      </c>
      <c r="R3531" s="52">
        <v>0.55172997713088989</v>
      </c>
      <c r="S3531" s="52">
        <v>0.63637000322341919</v>
      </c>
    </row>
    <row r="3532" spans="1:19">
      <c r="A3532" t="s">
        <v>28</v>
      </c>
      <c r="B3532" t="s">
        <v>412</v>
      </c>
      <c r="C3532" t="s">
        <v>440</v>
      </c>
      <c r="D3532" t="s">
        <v>330</v>
      </c>
      <c r="E3532" t="s">
        <v>155</v>
      </c>
      <c r="F3532" t="s">
        <v>156</v>
      </c>
      <c r="G3532">
        <v>9</v>
      </c>
      <c r="H3532" t="s">
        <v>345</v>
      </c>
      <c r="I3532" t="s">
        <v>360</v>
      </c>
      <c r="J3532" t="s">
        <v>361</v>
      </c>
      <c r="K3532">
        <v>13</v>
      </c>
      <c r="L3532" s="52">
        <v>8.1249997019767761E-2</v>
      </c>
      <c r="N3532">
        <v>129</v>
      </c>
      <c r="O3532" s="52">
        <v>0.16308000683784479</v>
      </c>
      <c r="Q3532">
        <v>1418</v>
      </c>
      <c r="R3532" s="52">
        <v>0.13300999999046331</v>
      </c>
    </row>
    <row r="3533" spans="1:19">
      <c r="A3533" t="s">
        <v>28</v>
      </c>
      <c r="B3533" t="s">
        <v>412</v>
      </c>
      <c r="C3533" t="s">
        <v>440</v>
      </c>
      <c r="D3533" t="s">
        <v>330</v>
      </c>
      <c r="E3533" t="s">
        <v>155</v>
      </c>
      <c r="F3533" t="s">
        <v>156</v>
      </c>
      <c r="G3533">
        <v>9</v>
      </c>
      <c r="H3533" t="s">
        <v>345</v>
      </c>
      <c r="I3533" t="s">
        <v>360</v>
      </c>
      <c r="J3533" t="s">
        <v>362</v>
      </c>
      <c r="K3533">
        <v>48</v>
      </c>
      <c r="L3533" s="52">
        <v>0.30000001192092901</v>
      </c>
      <c r="M3533" s="52">
        <v>0.32653000950813288</v>
      </c>
      <c r="N3533">
        <v>174</v>
      </c>
      <c r="O3533" s="52">
        <v>0.21997000277042389</v>
      </c>
      <c r="P3533" s="52">
        <v>0.26284000277519232</v>
      </c>
      <c r="Q3533">
        <v>3361</v>
      </c>
      <c r="R3533" s="52">
        <v>0.31525999307632452</v>
      </c>
      <c r="S3533" s="52">
        <v>0.36362999677658081</v>
      </c>
    </row>
    <row r="3534" spans="1:19">
      <c r="A3534" t="s">
        <v>28</v>
      </c>
      <c r="B3534" t="s">
        <v>412</v>
      </c>
      <c r="C3534" t="s">
        <v>440</v>
      </c>
      <c r="D3534" t="s">
        <v>330</v>
      </c>
      <c r="E3534" t="s">
        <v>155</v>
      </c>
      <c r="F3534" t="s">
        <v>156</v>
      </c>
      <c r="G3534">
        <v>9</v>
      </c>
      <c r="H3534" t="s">
        <v>345</v>
      </c>
      <c r="I3534" t="s">
        <v>360</v>
      </c>
      <c r="J3534" t="s">
        <v>354</v>
      </c>
      <c r="K3534">
        <v>99</v>
      </c>
      <c r="L3534" s="52">
        <v>0.61874997615814209</v>
      </c>
      <c r="M3534" s="52">
        <v>0.67347002029418945</v>
      </c>
      <c r="N3534">
        <v>488</v>
      </c>
      <c r="O3534" s="52">
        <v>0.61694002151489258</v>
      </c>
      <c r="P3534" s="52">
        <v>0.73716002702713013</v>
      </c>
      <c r="Q3534">
        <v>5882</v>
      </c>
      <c r="R3534" s="52">
        <v>0.55172997713088989</v>
      </c>
      <c r="S3534" s="52">
        <v>0.63637000322341919</v>
      </c>
    </row>
    <row r="3535" spans="1:19">
      <c r="A3535" t="s">
        <v>28</v>
      </c>
      <c r="B3535" t="s">
        <v>412</v>
      </c>
      <c r="C3535" t="s">
        <v>440</v>
      </c>
      <c r="D3535" t="s">
        <v>330</v>
      </c>
      <c r="E3535" t="s">
        <v>155</v>
      </c>
      <c r="F3535" t="s">
        <v>156</v>
      </c>
      <c r="G3535">
        <v>9</v>
      </c>
      <c r="H3535" t="s">
        <v>345</v>
      </c>
      <c r="I3535" t="s">
        <v>736</v>
      </c>
      <c r="J3535" t="s">
        <v>363</v>
      </c>
      <c r="K3535">
        <v>62</v>
      </c>
      <c r="L3535" s="52">
        <v>0.38749998807907099</v>
      </c>
      <c r="N3535">
        <v>295</v>
      </c>
      <c r="O3535" s="52">
        <v>0.3729499876499176</v>
      </c>
      <c r="Q3535">
        <v>4131</v>
      </c>
      <c r="R3535" s="52">
        <v>0.38749000430107122</v>
      </c>
    </row>
    <row r="3536" spans="1:19">
      <c r="A3536" t="s">
        <v>28</v>
      </c>
      <c r="B3536" t="s">
        <v>412</v>
      </c>
      <c r="C3536" t="s">
        <v>440</v>
      </c>
      <c r="D3536" t="s">
        <v>330</v>
      </c>
      <c r="E3536" t="s">
        <v>155</v>
      </c>
      <c r="F3536" t="s">
        <v>156</v>
      </c>
      <c r="G3536">
        <v>9</v>
      </c>
      <c r="H3536" t="s">
        <v>345</v>
      </c>
      <c r="I3536" t="s">
        <v>736</v>
      </c>
      <c r="J3536" t="s">
        <v>364</v>
      </c>
      <c r="K3536">
        <v>58</v>
      </c>
      <c r="L3536" s="52">
        <v>0.36250001192092901</v>
      </c>
      <c r="M3536" s="52">
        <v>0.59184002876281738</v>
      </c>
      <c r="N3536">
        <v>303</v>
      </c>
      <c r="O3536" s="52">
        <v>0.38306000828742981</v>
      </c>
      <c r="P3536" s="52">
        <v>0.6108899712562561</v>
      </c>
      <c r="Q3536">
        <v>4189</v>
      </c>
      <c r="R3536" s="52">
        <v>0.39293000102043152</v>
      </c>
      <c r="S3536" s="52">
        <v>0.64149999618530273</v>
      </c>
    </row>
    <row r="3537" spans="1:19">
      <c r="A3537" t="s">
        <v>28</v>
      </c>
      <c r="B3537" t="s">
        <v>412</v>
      </c>
      <c r="C3537" t="s">
        <v>440</v>
      </c>
      <c r="D3537" t="s">
        <v>330</v>
      </c>
      <c r="E3537" t="s">
        <v>155</v>
      </c>
      <c r="F3537" t="s">
        <v>156</v>
      </c>
      <c r="G3537">
        <v>9</v>
      </c>
      <c r="H3537" t="s">
        <v>345</v>
      </c>
      <c r="I3537" t="s">
        <v>736</v>
      </c>
      <c r="J3537" t="s">
        <v>365</v>
      </c>
      <c r="K3537">
        <v>25</v>
      </c>
      <c r="L3537" s="52">
        <v>0.15625</v>
      </c>
      <c r="M3537" s="52">
        <v>0.25510001182556152</v>
      </c>
      <c r="N3537">
        <v>109</v>
      </c>
      <c r="O3537" s="52">
        <v>0.13779999315738681</v>
      </c>
      <c r="P3537" s="52">
        <v>0.21976000070571899</v>
      </c>
      <c r="Q3537">
        <v>1316</v>
      </c>
      <c r="R3537" s="52">
        <v>0.1234399974346161</v>
      </c>
      <c r="S3537" s="52">
        <v>0.20152999460697171</v>
      </c>
    </row>
    <row r="3538" spans="1:19">
      <c r="A3538" t="s">
        <v>28</v>
      </c>
      <c r="B3538" t="s">
        <v>412</v>
      </c>
      <c r="C3538" t="s">
        <v>440</v>
      </c>
      <c r="D3538" t="s">
        <v>330</v>
      </c>
      <c r="E3538" t="s">
        <v>155</v>
      </c>
      <c r="F3538" t="s">
        <v>156</v>
      </c>
      <c r="G3538">
        <v>9</v>
      </c>
      <c r="H3538" t="s">
        <v>345</v>
      </c>
      <c r="I3538" t="s">
        <v>736</v>
      </c>
      <c r="J3538" t="s">
        <v>366</v>
      </c>
      <c r="K3538">
        <v>11</v>
      </c>
      <c r="L3538" s="52">
        <v>6.8750001490116119E-2</v>
      </c>
      <c r="M3538" s="52">
        <v>0.11224000155925749</v>
      </c>
      <c r="N3538">
        <v>46</v>
      </c>
      <c r="O3538" s="52">
        <v>5.8150000870227807E-2</v>
      </c>
      <c r="P3538" s="52">
        <v>9.2739999294281006E-2</v>
      </c>
      <c r="Q3538">
        <v>566</v>
      </c>
      <c r="R3538" s="52">
        <v>5.3089998662471771E-2</v>
      </c>
      <c r="S3538" s="52">
        <v>8.6680002510547638E-2</v>
      </c>
    </row>
    <row r="3539" spans="1:19">
      <c r="A3539" t="s">
        <v>28</v>
      </c>
      <c r="B3539" t="s">
        <v>412</v>
      </c>
      <c r="C3539" t="s">
        <v>440</v>
      </c>
      <c r="D3539" t="s">
        <v>330</v>
      </c>
      <c r="E3539" t="s">
        <v>155</v>
      </c>
      <c r="F3539" t="s">
        <v>156</v>
      </c>
      <c r="G3539">
        <v>9</v>
      </c>
      <c r="H3539" t="s">
        <v>345</v>
      </c>
      <c r="I3539" t="s">
        <v>736</v>
      </c>
      <c r="J3539" t="s">
        <v>367</v>
      </c>
      <c r="K3539">
        <v>2</v>
      </c>
      <c r="L3539" s="52">
        <v>1.250000018626451E-2</v>
      </c>
      <c r="M3539" s="52">
        <v>2.0409999415278431E-2</v>
      </c>
      <c r="N3539">
        <v>27</v>
      </c>
      <c r="O3539" s="52">
        <v>3.4129999577999108E-2</v>
      </c>
      <c r="P3539" s="52">
        <v>5.4439999163150787E-2</v>
      </c>
      <c r="Q3539">
        <v>367</v>
      </c>
      <c r="R3539" s="52">
        <v>3.4419998526573181E-2</v>
      </c>
      <c r="S3539" s="52">
        <v>5.6200001388788223E-2</v>
      </c>
    </row>
    <row r="3540" spans="1:19">
      <c r="A3540" t="s">
        <v>28</v>
      </c>
      <c r="B3540" t="s">
        <v>412</v>
      </c>
      <c r="C3540" t="s">
        <v>440</v>
      </c>
      <c r="D3540" t="s">
        <v>330</v>
      </c>
      <c r="E3540" t="s">
        <v>155</v>
      </c>
      <c r="F3540" t="s">
        <v>156</v>
      </c>
      <c r="G3540">
        <v>9</v>
      </c>
      <c r="H3540" t="s">
        <v>345</v>
      </c>
      <c r="I3540" t="s">
        <v>736</v>
      </c>
      <c r="J3540" t="s">
        <v>368</v>
      </c>
      <c r="K3540">
        <v>2</v>
      </c>
      <c r="L3540" s="52">
        <v>1.250000018626451E-2</v>
      </c>
      <c r="M3540" s="52">
        <v>2.0409999415278431E-2</v>
      </c>
      <c r="N3540">
        <v>11</v>
      </c>
      <c r="O3540" s="52">
        <v>1.391000021249056E-2</v>
      </c>
      <c r="P3540" s="52">
        <v>2.2180000320076939E-2</v>
      </c>
      <c r="Q3540">
        <v>92</v>
      </c>
      <c r="R3540" s="52">
        <v>8.6300000548362732E-3</v>
      </c>
      <c r="S3540" s="52">
        <v>1.4089999720454219E-2</v>
      </c>
    </row>
    <row r="3541" spans="1:19">
      <c r="A3541" t="s">
        <v>28</v>
      </c>
      <c r="B3541" t="s">
        <v>412</v>
      </c>
      <c r="C3541" t="s">
        <v>440</v>
      </c>
      <c r="D3541" t="s">
        <v>330</v>
      </c>
      <c r="E3541" t="s">
        <v>155</v>
      </c>
      <c r="F3541" t="s">
        <v>156</v>
      </c>
      <c r="G3541">
        <v>9</v>
      </c>
      <c r="H3541" t="s">
        <v>345</v>
      </c>
      <c r="I3541" t="s">
        <v>307</v>
      </c>
      <c r="J3541" t="s">
        <v>329</v>
      </c>
      <c r="K3541">
        <v>158</v>
      </c>
      <c r="L3541" s="52">
        <v>0.98750001192092896</v>
      </c>
      <c r="N3541">
        <v>784</v>
      </c>
      <c r="O3541" s="52">
        <v>0.99115002155303955</v>
      </c>
      <c r="Q3541">
        <v>10555</v>
      </c>
      <c r="R3541" s="52">
        <v>0.99005997180938721</v>
      </c>
    </row>
    <row r="3542" spans="1:19">
      <c r="A3542" t="s">
        <v>28</v>
      </c>
      <c r="B3542" t="s">
        <v>412</v>
      </c>
      <c r="C3542" t="s">
        <v>440</v>
      </c>
      <c r="D3542" t="s">
        <v>330</v>
      </c>
      <c r="E3542" t="s">
        <v>155</v>
      </c>
      <c r="F3542" t="s">
        <v>156</v>
      </c>
      <c r="G3542">
        <v>9</v>
      </c>
      <c r="H3542" t="s">
        <v>345</v>
      </c>
      <c r="I3542" t="s">
        <v>307</v>
      </c>
      <c r="J3542" t="s">
        <v>309</v>
      </c>
      <c r="K3542">
        <v>2</v>
      </c>
      <c r="L3542" s="52">
        <v>1.250000018626451E-2</v>
      </c>
      <c r="N3542">
        <v>7</v>
      </c>
      <c r="O3542" s="52">
        <v>8.8499998673796654E-3</v>
      </c>
      <c r="Q3542">
        <v>106</v>
      </c>
      <c r="R3542" s="52">
        <v>9.9400002509355545E-3</v>
      </c>
    </row>
    <row r="3543" spans="1:19">
      <c r="A3543" t="s">
        <v>28</v>
      </c>
      <c r="B3543" t="s">
        <v>412</v>
      </c>
      <c r="C3543" t="s">
        <v>440</v>
      </c>
      <c r="D3543" t="s">
        <v>330</v>
      </c>
      <c r="E3543" t="s">
        <v>155</v>
      </c>
      <c r="F3543" t="s">
        <v>156</v>
      </c>
      <c r="G3543">
        <v>9</v>
      </c>
      <c r="H3543" t="s">
        <v>345</v>
      </c>
      <c r="I3543" t="s">
        <v>737</v>
      </c>
      <c r="J3543" t="s">
        <v>310</v>
      </c>
      <c r="K3543">
        <v>32</v>
      </c>
      <c r="L3543" s="52">
        <v>0.20000000298023221</v>
      </c>
      <c r="N3543">
        <v>117</v>
      </c>
      <c r="O3543" s="52">
        <v>0.14790999889373779</v>
      </c>
      <c r="Q3543">
        <v>1888</v>
      </c>
      <c r="R3543" s="52">
        <v>0.17709000408649439</v>
      </c>
    </row>
    <row r="3544" spans="1:19">
      <c r="A3544" t="s">
        <v>28</v>
      </c>
      <c r="B3544" t="s">
        <v>412</v>
      </c>
      <c r="C3544" t="s">
        <v>440</v>
      </c>
      <c r="D3544" t="s">
        <v>330</v>
      </c>
      <c r="E3544" t="s">
        <v>155</v>
      </c>
      <c r="F3544" t="s">
        <v>156</v>
      </c>
      <c r="G3544">
        <v>9</v>
      </c>
      <c r="H3544" t="s">
        <v>345</v>
      </c>
      <c r="I3544" t="s">
        <v>737</v>
      </c>
      <c r="J3544" t="s">
        <v>16</v>
      </c>
      <c r="K3544">
        <v>31</v>
      </c>
      <c r="L3544" s="52">
        <v>0.19374999403953549</v>
      </c>
      <c r="N3544">
        <v>174</v>
      </c>
      <c r="O3544" s="52">
        <v>0.21997000277042389</v>
      </c>
      <c r="Q3544">
        <v>2164</v>
      </c>
      <c r="R3544" s="52">
        <v>0.2029799968004227</v>
      </c>
    </row>
    <row r="3545" spans="1:19">
      <c r="A3545" t="s">
        <v>28</v>
      </c>
      <c r="B3545" t="s">
        <v>412</v>
      </c>
      <c r="C3545" t="s">
        <v>440</v>
      </c>
      <c r="D3545" t="s">
        <v>330</v>
      </c>
      <c r="E3545" t="s">
        <v>155</v>
      </c>
      <c r="F3545" t="s">
        <v>156</v>
      </c>
      <c r="G3545">
        <v>9</v>
      </c>
      <c r="H3545" t="s">
        <v>345</v>
      </c>
      <c r="I3545" t="s">
        <v>737</v>
      </c>
      <c r="J3545" t="s">
        <v>17</v>
      </c>
      <c r="K3545">
        <v>27</v>
      </c>
      <c r="L3545" s="52">
        <v>0.16875000298023221</v>
      </c>
      <c r="N3545">
        <v>151</v>
      </c>
      <c r="O3545" s="52">
        <v>0.19089999794960019</v>
      </c>
      <c r="Q3545">
        <v>2220</v>
      </c>
      <c r="R3545" s="52">
        <v>0.20824000239372251</v>
      </c>
    </row>
    <row r="3546" spans="1:19">
      <c r="A3546" t="s">
        <v>28</v>
      </c>
      <c r="B3546" t="s">
        <v>412</v>
      </c>
      <c r="C3546" t="s">
        <v>440</v>
      </c>
      <c r="D3546" t="s">
        <v>330</v>
      </c>
      <c r="E3546" t="s">
        <v>155</v>
      </c>
      <c r="F3546" t="s">
        <v>156</v>
      </c>
      <c r="G3546">
        <v>9</v>
      </c>
      <c r="H3546" t="s">
        <v>345</v>
      </c>
      <c r="I3546" t="s">
        <v>737</v>
      </c>
      <c r="J3546" t="s">
        <v>18</v>
      </c>
      <c r="K3546">
        <v>23</v>
      </c>
      <c r="L3546" s="52">
        <v>0.14374999701976779</v>
      </c>
      <c r="N3546">
        <v>183</v>
      </c>
      <c r="O3546" s="52">
        <v>0.23135000467300421</v>
      </c>
      <c r="Q3546">
        <v>2174</v>
      </c>
      <c r="R3546" s="52">
        <v>0.20392000675201419</v>
      </c>
    </row>
    <row r="3547" spans="1:19">
      <c r="A3547" t="s">
        <v>28</v>
      </c>
      <c r="B3547" t="s">
        <v>412</v>
      </c>
      <c r="C3547" t="s">
        <v>440</v>
      </c>
      <c r="D3547" t="s">
        <v>330</v>
      </c>
      <c r="E3547" t="s">
        <v>155</v>
      </c>
      <c r="F3547" t="s">
        <v>156</v>
      </c>
      <c r="G3547">
        <v>9</v>
      </c>
      <c r="H3547" t="s">
        <v>345</v>
      </c>
      <c r="I3547" t="s">
        <v>737</v>
      </c>
      <c r="J3547" t="s">
        <v>311</v>
      </c>
      <c r="K3547">
        <v>47</v>
      </c>
      <c r="L3547" s="52">
        <v>0.29374998807907099</v>
      </c>
      <c r="N3547">
        <v>166</v>
      </c>
      <c r="O3547" s="52">
        <v>0.2098599970340729</v>
      </c>
      <c r="Q3547">
        <v>2215</v>
      </c>
      <c r="R3547" s="52">
        <v>0.20777000486850741</v>
      </c>
    </row>
    <row r="3548" spans="1:19">
      <c r="A3548" t="s">
        <v>28</v>
      </c>
      <c r="B3548" t="s">
        <v>412</v>
      </c>
      <c r="C3548" t="s">
        <v>440</v>
      </c>
      <c r="D3548" t="s">
        <v>330</v>
      </c>
      <c r="E3548" t="s">
        <v>155</v>
      </c>
      <c r="F3548" t="s">
        <v>156</v>
      </c>
      <c r="G3548">
        <v>9</v>
      </c>
      <c r="H3548" t="s">
        <v>345</v>
      </c>
      <c r="I3548" t="s">
        <v>312</v>
      </c>
      <c r="J3548" t="s">
        <v>313</v>
      </c>
      <c r="K3548">
        <v>78</v>
      </c>
      <c r="L3548" s="52">
        <v>0.48750001192092901</v>
      </c>
      <c r="M3548" s="52">
        <v>0.49682000279426569</v>
      </c>
      <c r="N3548">
        <v>458</v>
      </c>
      <c r="O3548" s="52">
        <v>0.579010009765625</v>
      </c>
      <c r="P3548" s="52">
        <v>0.59947997331619263</v>
      </c>
      <c r="Q3548">
        <v>6420</v>
      </c>
      <c r="R3548" s="52">
        <v>0.60219001770019531</v>
      </c>
      <c r="S3548" s="52">
        <v>0.61465001106262207</v>
      </c>
    </row>
    <row r="3549" spans="1:19">
      <c r="A3549" t="s">
        <v>28</v>
      </c>
      <c r="B3549" t="s">
        <v>412</v>
      </c>
      <c r="C3549" t="s">
        <v>440</v>
      </c>
      <c r="D3549" t="s">
        <v>330</v>
      </c>
      <c r="E3549" t="s">
        <v>155</v>
      </c>
      <c r="F3549" t="s">
        <v>156</v>
      </c>
      <c r="G3549">
        <v>9</v>
      </c>
      <c r="H3549" t="s">
        <v>345</v>
      </c>
      <c r="I3549" t="s">
        <v>312</v>
      </c>
      <c r="J3549" t="s">
        <v>314</v>
      </c>
      <c r="K3549">
        <v>30</v>
      </c>
      <c r="L3549" s="52">
        <v>0.1875</v>
      </c>
      <c r="M3549" s="52">
        <v>0.1910800039768219</v>
      </c>
      <c r="N3549">
        <v>113</v>
      </c>
      <c r="O3549" s="52">
        <v>0.14285999536514279</v>
      </c>
      <c r="P3549" s="52">
        <v>0.14790999889373779</v>
      </c>
      <c r="Q3549">
        <v>1473</v>
      </c>
      <c r="R3549" s="52">
        <v>0.13817000389099121</v>
      </c>
      <c r="S3549" s="52">
        <v>0.14101999998092651</v>
      </c>
    </row>
    <row r="3550" spans="1:19">
      <c r="A3550" t="s">
        <v>28</v>
      </c>
      <c r="B3550" t="s">
        <v>412</v>
      </c>
      <c r="C3550" t="s">
        <v>440</v>
      </c>
      <c r="D3550" t="s">
        <v>330</v>
      </c>
      <c r="E3550" t="s">
        <v>155</v>
      </c>
      <c r="F3550" t="s">
        <v>156</v>
      </c>
      <c r="G3550">
        <v>9</v>
      </c>
      <c r="H3550" t="s">
        <v>345</v>
      </c>
      <c r="I3550" t="s">
        <v>312</v>
      </c>
      <c r="J3550" t="s">
        <v>315</v>
      </c>
      <c r="K3550">
        <v>22</v>
      </c>
      <c r="L3550" s="52">
        <v>0.13750000298023221</v>
      </c>
      <c r="M3550" s="52">
        <v>0.1401299983263016</v>
      </c>
      <c r="N3550">
        <v>94</v>
      </c>
      <c r="O3550" s="52">
        <v>0.11884000152349471</v>
      </c>
      <c r="P3550" s="52">
        <v>0.123039998114109</v>
      </c>
      <c r="Q3550">
        <v>1374</v>
      </c>
      <c r="R3550" s="52">
        <v>0.12887999415397641</v>
      </c>
      <c r="S3550" s="52">
        <v>0.13154999911785131</v>
      </c>
    </row>
    <row r="3551" spans="1:19">
      <c r="A3551" t="s">
        <v>28</v>
      </c>
      <c r="B3551" t="s">
        <v>412</v>
      </c>
      <c r="C3551" t="s">
        <v>440</v>
      </c>
      <c r="D3551" t="s">
        <v>330</v>
      </c>
      <c r="E3551" t="s">
        <v>155</v>
      </c>
      <c r="F3551" t="s">
        <v>156</v>
      </c>
      <c r="G3551">
        <v>9</v>
      </c>
      <c r="H3551" t="s">
        <v>345</v>
      </c>
      <c r="I3551" t="s">
        <v>312</v>
      </c>
      <c r="J3551" t="s">
        <v>373</v>
      </c>
      <c r="K3551">
        <v>3</v>
      </c>
      <c r="L3551" s="52">
        <v>1.875000074505806E-2</v>
      </c>
      <c r="N3551">
        <v>27</v>
      </c>
      <c r="O3551" s="52">
        <v>3.4129999577999108E-2</v>
      </c>
      <c r="Q3551">
        <v>216</v>
      </c>
      <c r="R3551" s="52">
        <v>2.0260000601410869E-2</v>
      </c>
    </row>
    <row r="3552" spans="1:19">
      <c r="A3552" t="s">
        <v>28</v>
      </c>
      <c r="B3552" t="s">
        <v>412</v>
      </c>
      <c r="C3552" t="s">
        <v>440</v>
      </c>
      <c r="D3552" t="s">
        <v>330</v>
      </c>
      <c r="E3552" t="s">
        <v>155</v>
      </c>
      <c r="F3552" t="s">
        <v>156</v>
      </c>
      <c r="G3552">
        <v>9</v>
      </c>
      <c r="H3552" t="s">
        <v>345</v>
      </c>
      <c r="I3552" t="s">
        <v>312</v>
      </c>
      <c r="J3552" t="s">
        <v>316</v>
      </c>
      <c r="K3552">
        <v>27</v>
      </c>
      <c r="L3552" s="52">
        <v>0.16875000298023221</v>
      </c>
      <c r="M3552" s="52">
        <v>0.17196999490261081</v>
      </c>
      <c r="N3552">
        <v>99</v>
      </c>
      <c r="O3552" s="52">
        <v>0.12515999376773829</v>
      </c>
      <c r="P3552" s="52">
        <v>0.12958000600337979</v>
      </c>
      <c r="Q3552">
        <v>1178</v>
      </c>
      <c r="R3552" s="52">
        <v>0.1105000004172325</v>
      </c>
      <c r="S3552" s="52">
        <v>0.1127799972891808</v>
      </c>
    </row>
    <row r="3553" spans="1:19">
      <c r="A3553" t="s">
        <v>28</v>
      </c>
      <c r="B3553" t="s">
        <v>412</v>
      </c>
      <c r="C3553" t="s">
        <v>440</v>
      </c>
      <c r="D3553" t="s">
        <v>330</v>
      </c>
      <c r="E3553" t="s">
        <v>157</v>
      </c>
      <c r="F3553" t="s">
        <v>158</v>
      </c>
      <c r="G3553">
        <v>19</v>
      </c>
      <c r="H3553" t="s">
        <v>343</v>
      </c>
      <c r="I3553" t="s">
        <v>326</v>
      </c>
      <c r="J3553" t="s">
        <v>289</v>
      </c>
      <c r="K3553">
        <v>2</v>
      </c>
      <c r="L3553" s="52">
        <v>1.724000088870525E-2</v>
      </c>
      <c r="N3553">
        <v>2</v>
      </c>
      <c r="O3553" s="52">
        <v>3.5099999513477091E-3</v>
      </c>
      <c r="Q3553">
        <v>78</v>
      </c>
      <c r="R3553" s="52">
        <v>7.3199998587369919E-3</v>
      </c>
    </row>
    <row r="3554" spans="1:19">
      <c r="A3554" t="s">
        <v>28</v>
      </c>
      <c r="B3554" t="s">
        <v>412</v>
      </c>
      <c r="C3554" t="s">
        <v>440</v>
      </c>
      <c r="D3554" t="s">
        <v>330</v>
      </c>
      <c r="E3554" t="s">
        <v>157</v>
      </c>
      <c r="F3554" t="s">
        <v>158</v>
      </c>
      <c r="G3554">
        <v>19</v>
      </c>
      <c r="H3554" t="s">
        <v>343</v>
      </c>
      <c r="I3554" t="s">
        <v>326</v>
      </c>
      <c r="J3554" t="s">
        <v>290</v>
      </c>
      <c r="K3554">
        <v>2</v>
      </c>
      <c r="L3554" s="52">
        <v>1.724000088870525E-2</v>
      </c>
      <c r="N3554">
        <v>26</v>
      </c>
      <c r="O3554" s="52">
        <v>4.5690000057220459E-2</v>
      </c>
      <c r="Q3554">
        <v>542</v>
      </c>
      <c r="R3554" s="52">
        <v>5.0840001553297043E-2</v>
      </c>
    </row>
    <row r="3555" spans="1:19">
      <c r="A3555" t="s">
        <v>28</v>
      </c>
      <c r="B3555" t="s">
        <v>412</v>
      </c>
      <c r="C3555" t="s">
        <v>440</v>
      </c>
      <c r="D3555" t="s">
        <v>330</v>
      </c>
      <c r="E3555" t="s">
        <v>157</v>
      </c>
      <c r="F3555" t="s">
        <v>158</v>
      </c>
      <c r="G3555">
        <v>19</v>
      </c>
      <c r="H3555" t="s">
        <v>343</v>
      </c>
      <c r="I3555" t="s">
        <v>326</v>
      </c>
      <c r="J3555" t="s">
        <v>291</v>
      </c>
      <c r="K3555">
        <v>15</v>
      </c>
      <c r="L3555" s="52">
        <v>0.1293099969625473</v>
      </c>
      <c r="N3555">
        <v>105</v>
      </c>
      <c r="O3555" s="52">
        <v>0.18453000485897059</v>
      </c>
      <c r="Q3555">
        <v>1332</v>
      </c>
      <c r="R3555" s="52">
        <v>0.124940000474453</v>
      </c>
    </row>
    <row r="3556" spans="1:19">
      <c r="A3556" t="s">
        <v>28</v>
      </c>
      <c r="B3556" t="s">
        <v>412</v>
      </c>
      <c r="C3556" t="s">
        <v>440</v>
      </c>
      <c r="D3556" t="s">
        <v>330</v>
      </c>
      <c r="E3556" t="s">
        <v>157</v>
      </c>
      <c r="F3556" t="s">
        <v>158</v>
      </c>
      <c r="G3556">
        <v>19</v>
      </c>
      <c r="H3556" t="s">
        <v>343</v>
      </c>
      <c r="I3556" t="s">
        <v>326</v>
      </c>
      <c r="J3556" t="s">
        <v>292</v>
      </c>
      <c r="K3556">
        <v>19</v>
      </c>
      <c r="L3556" s="52">
        <v>0.16379000246524811</v>
      </c>
      <c r="N3556">
        <v>118</v>
      </c>
      <c r="O3556" s="52">
        <v>0.20737999677658081</v>
      </c>
      <c r="Q3556">
        <v>2022</v>
      </c>
      <c r="R3556" s="52">
        <v>0.18965999782085419</v>
      </c>
    </row>
    <row r="3557" spans="1:19">
      <c r="A3557" t="s">
        <v>28</v>
      </c>
      <c r="B3557" t="s">
        <v>412</v>
      </c>
      <c r="C3557" t="s">
        <v>440</v>
      </c>
      <c r="D3557" t="s">
        <v>330</v>
      </c>
      <c r="E3557" t="s">
        <v>157</v>
      </c>
      <c r="F3557" t="s">
        <v>158</v>
      </c>
      <c r="G3557">
        <v>19</v>
      </c>
      <c r="H3557" t="s">
        <v>343</v>
      </c>
      <c r="I3557" t="s">
        <v>326</v>
      </c>
      <c r="J3557" t="s">
        <v>293</v>
      </c>
      <c r="K3557">
        <v>17</v>
      </c>
      <c r="L3557" s="52">
        <v>0.14654999971389771</v>
      </c>
      <c r="N3557">
        <v>111</v>
      </c>
      <c r="O3557" s="52">
        <v>0.1950799971818924</v>
      </c>
      <c r="Q3557">
        <v>1958</v>
      </c>
      <c r="R3557" s="52">
        <v>0.18366000056266779</v>
      </c>
    </row>
    <row r="3558" spans="1:19">
      <c r="A3558" t="s">
        <v>28</v>
      </c>
      <c r="B3558" t="s">
        <v>412</v>
      </c>
      <c r="C3558" t="s">
        <v>440</v>
      </c>
      <c r="D3558" t="s">
        <v>330</v>
      </c>
      <c r="E3558" t="s">
        <v>157</v>
      </c>
      <c r="F3558" t="s">
        <v>158</v>
      </c>
      <c r="G3558">
        <v>19</v>
      </c>
      <c r="H3558" t="s">
        <v>343</v>
      </c>
      <c r="I3558" t="s">
        <v>326</v>
      </c>
      <c r="J3558" t="s">
        <v>294</v>
      </c>
      <c r="K3558">
        <v>26</v>
      </c>
      <c r="L3558" s="52">
        <v>0.22414000332355499</v>
      </c>
      <c r="N3558">
        <v>112</v>
      </c>
      <c r="O3558" s="52">
        <v>0.1968400031328201</v>
      </c>
      <c r="Q3558">
        <v>2528</v>
      </c>
      <c r="R3558" s="52">
        <v>0.2371300011873245</v>
      </c>
    </row>
    <row r="3559" spans="1:19">
      <c r="A3559" t="s">
        <v>28</v>
      </c>
      <c r="B3559" t="s">
        <v>412</v>
      </c>
      <c r="C3559" t="s">
        <v>440</v>
      </c>
      <c r="D3559" t="s">
        <v>330</v>
      </c>
      <c r="E3559" t="s">
        <v>157</v>
      </c>
      <c r="F3559" t="s">
        <v>158</v>
      </c>
      <c r="G3559">
        <v>19</v>
      </c>
      <c r="H3559" t="s">
        <v>343</v>
      </c>
      <c r="I3559" t="s">
        <v>326</v>
      </c>
      <c r="J3559" t="s">
        <v>295</v>
      </c>
      <c r="K3559">
        <v>35</v>
      </c>
      <c r="L3559" s="52">
        <v>0.30171999335289001</v>
      </c>
      <c r="N3559">
        <v>95</v>
      </c>
      <c r="O3559" s="52">
        <v>0.16696000099182129</v>
      </c>
      <c r="Q3559">
        <v>2201</v>
      </c>
      <c r="R3559" s="52">
        <v>0.20645000040531161</v>
      </c>
    </row>
    <row r="3560" spans="1:19">
      <c r="A3560" t="s">
        <v>28</v>
      </c>
      <c r="B3560" t="s">
        <v>412</v>
      </c>
      <c r="C3560" t="s">
        <v>440</v>
      </c>
      <c r="D3560" t="s">
        <v>330</v>
      </c>
      <c r="E3560" t="s">
        <v>157</v>
      </c>
      <c r="F3560" t="s">
        <v>158</v>
      </c>
      <c r="G3560">
        <v>19</v>
      </c>
      <c r="H3560" t="s">
        <v>343</v>
      </c>
      <c r="I3560" t="s">
        <v>359</v>
      </c>
      <c r="J3560" t="s">
        <v>14</v>
      </c>
      <c r="K3560">
        <v>79</v>
      </c>
      <c r="L3560" s="52">
        <v>0.68102997541427612</v>
      </c>
      <c r="M3560" s="52">
        <v>0.72477000951766968</v>
      </c>
      <c r="N3560">
        <v>462</v>
      </c>
      <c r="O3560" s="52">
        <v>0.81195002794265747</v>
      </c>
      <c r="P3560" s="52">
        <v>0.82647997140884399</v>
      </c>
      <c r="Q3560">
        <v>7648</v>
      </c>
      <c r="R3560" s="52">
        <v>0.71737998723983765</v>
      </c>
      <c r="S3560" s="52">
        <v>0.73221999406814575</v>
      </c>
    </row>
    <row r="3561" spans="1:19">
      <c r="A3561" t="s">
        <v>28</v>
      </c>
      <c r="B3561" t="s">
        <v>412</v>
      </c>
      <c r="C3561" t="s">
        <v>440</v>
      </c>
      <c r="D3561" t="s">
        <v>330</v>
      </c>
      <c r="E3561" t="s">
        <v>157</v>
      </c>
      <c r="F3561" t="s">
        <v>158</v>
      </c>
      <c r="G3561">
        <v>19</v>
      </c>
      <c r="H3561" t="s">
        <v>343</v>
      </c>
      <c r="I3561" t="s">
        <v>359</v>
      </c>
      <c r="J3561" t="s">
        <v>15</v>
      </c>
      <c r="K3561">
        <v>16</v>
      </c>
      <c r="L3561" s="52">
        <v>0.1379300057888031</v>
      </c>
      <c r="M3561" s="52">
        <v>0.14678999781608579</v>
      </c>
      <c r="N3561">
        <v>53</v>
      </c>
      <c r="O3561" s="52">
        <v>9.3149997293949127E-2</v>
      </c>
      <c r="P3561" s="52">
        <v>9.481000155210495E-2</v>
      </c>
      <c r="Q3561">
        <v>1582</v>
      </c>
      <c r="R3561" s="52">
        <v>0.14838999509811401</v>
      </c>
      <c r="S3561" s="52">
        <v>0.1514600068330765</v>
      </c>
    </row>
    <row r="3562" spans="1:19">
      <c r="A3562" t="s">
        <v>28</v>
      </c>
      <c r="B3562" t="s">
        <v>412</v>
      </c>
      <c r="C3562" t="s">
        <v>440</v>
      </c>
      <c r="D3562" t="s">
        <v>330</v>
      </c>
      <c r="E3562" t="s">
        <v>157</v>
      </c>
      <c r="F3562" t="s">
        <v>158</v>
      </c>
      <c r="G3562">
        <v>19</v>
      </c>
      <c r="H3562" t="s">
        <v>343</v>
      </c>
      <c r="I3562" t="s">
        <v>359</v>
      </c>
      <c r="J3562" t="s">
        <v>317</v>
      </c>
      <c r="K3562">
        <v>14</v>
      </c>
      <c r="L3562" s="52">
        <v>0.1206900030374527</v>
      </c>
      <c r="M3562" s="52">
        <v>0.12843999266624451</v>
      </c>
      <c r="N3562">
        <v>44</v>
      </c>
      <c r="O3562" s="52">
        <v>7.7330000698566437E-2</v>
      </c>
      <c r="P3562" s="52">
        <v>7.8709997236728668E-2</v>
      </c>
      <c r="Q3562">
        <v>1215</v>
      </c>
      <c r="R3562" s="52">
        <v>0.1139699965715408</v>
      </c>
      <c r="S3562" s="52">
        <v>0.1163199990987778</v>
      </c>
    </row>
    <row r="3563" spans="1:19">
      <c r="A3563" t="s">
        <v>28</v>
      </c>
      <c r="B3563" t="s">
        <v>412</v>
      </c>
      <c r="C3563" t="s">
        <v>440</v>
      </c>
      <c r="D3563" t="s">
        <v>330</v>
      </c>
      <c r="E3563" t="s">
        <v>157</v>
      </c>
      <c r="F3563" t="s">
        <v>158</v>
      </c>
      <c r="G3563">
        <v>19</v>
      </c>
      <c r="H3563" t="s">
        <v>343</v>
      </c>
      <c r="I3563" t="s">
        <v>359</v>
      </c>
      <c r="J3563" t="s">
        <v>270</v>
      </c>
      <c r="K3563">
        <v>7</v>
      </c>
      <c r="L3563" s="52">
        <v>6.0339998453855508E-2</v>
      </c>
      <c r="N3563">
        <v>10</v>
      </c>
      <c r="O3563" s="52">
        <v>1.7570000141859051E-2</v>
      </c>
      <c r="Q3563">
        <v>216</v>
      </c>
      <c r="R3563" s="52">
        <v>2.0260000601410869E-2</v>
      </c>
    </row>
    <row r="3564" spans="1:19">
      <c r="A3564" t="s">
        <v>28</v>
      </c>
      <c r="B3564" t="s">
        <v>412</v>
      </c>
      <c r="C3564" t="s">
        <v>440</v>
      </c>
      <c r="D3564" t="s">
        <v>330</v>
      </c>
      <c r="E3564" t="s">
        <v>157</v>
      </c>
      <c r="F3564" t="s">
        <v>158</v>
      </c>
      <c r="G3564">
        <v>19</v>
      </c>
      <c r="H3564" t="s">
        <v>343</v>
      </c>
      <c r="I3564" t="s">
        <v>325</v>
      </c>
      <c r="J3564" t="s">
        <v>302</v>
      </c>
      <c r="K3564">
        <v>40</v>
      </c>
      <c r="L3564" s="52">
        <v>0.34483000636100769</v>
      </c>
      <c r="N3564">
        <v>184</v>
      </c>
      <c r="O3564" s="52">
        <v>0.32337000966072083</v>
      </c>
      <c r="Q3564">
        <v>3494</v>
      </c>
      <c r="R3564" s="52">
        <v>0.32774001359939581</v>
      </c>
    </row>
    <row r="3565" spans="1:19">
      <c r="A3565" t="s">
        <v>28</v>
      </c>
      <c r="B3565" t="s">
        <v>412</v>
      </c>
      <c r="C3565" t="s">
        <v>440</v>
      </c>
      <c r="D3565" t="s">
        <v>330</v>
      </c>
      <c r="E3565" t="s">
        <v>157</v>
      </c>
      <c r="F3565" t="s">
        <v>158</v>
      </c>
      <c r="G3565">
        <v>19</v>
      </c>
      <c r="H3565" t="s">
        <v>343</v>
      </c>
      <c r="I3565" t="s">
        <v>325</v>
      </c>
      <c r="J3565" t="s">
        <v>303</v>
      </c>
      <c r="K3565">
        <v>37</v>
      </c>
      <c r="L3565" s="52">
        <v>0.31896999478340149</v>
      </c>
      <c r="N3565">
        <v>197</v>
      </c>
      <c r="O3565" s="52">
        <v>0.3462199866771698</v>
      </c>
      <c r="Q3565">
        <v>3387</v>
      </c>
      <c r="R3565" s="52">
        <v>0.31769999861717219</v>
      </c>
    </row>
    <row r="3566" spans="1:19">
      <c r="A3566" t="s">
        <v>28</v>
      </c>
      <c r="B3566" t="s">
        <v>412</v>
      </c>
      <c r="C3566" t="s">
        <v>440</v>
      </c>
      <c r="D3566" t="s">
        <v>330</v>
      </c>
      <c r="E3566" t="s">
        <v>157</v>
      </c>
      <c r="F3566" t="s">
        <v>158</v>
      </c>
      <c r="G3566">
        <v>19</v>
      </c>
      <c r="H3566" t="s">
        <v>343</v>
      </c>
      <c r="I3566" t="s">
        <v>325</v>
      </c>
      <c r="J3566" t="s">
        <v>304</v>
      </c>
      <c r="K3566">
        <v>39</v>
      </c>
      <c r="L3566" s="52">
        <v>0.33621001243591309</v>
      </c>
      <c r="N3566">
        <v>188</v>
      </c>
      <c r="O3566" s="52">
        <v>0.33039999008178711</v>
      </c>
      <c r="Q3566">
        <v>3780</v>
      </c>
      <c r="R3566" s="52">
        <v>0.35455998778343201</v>
      </c>
    </row>
    <row r="3567" spans="1:19">
      <c r="A3567" t="s">
        <v>28</v>
      </c>
      <c r="B3567" t="s">
        <v>412</v>
      </c>
      <c r="C3567" t="s">
        <v>440</v>
      </c>
      <c r="D3567" t="s">
        <v>330</v>
      </c>
      <c r="E3567" t="s">
        <v>157</v>
      </c>
      <c r="F3567" t="s">
        <v>158</v>
      </c>
      <c r="G3567">
        <v>19</v>
      </c>
      <c r="H3567" t="s">
        <v>343</v>
      </c>
      <c r="I3567" t="s">
        <v>349</v>
      </c>
      <c r="J3567" t="s">
        <v>350</v>
      </c>
      <c r="K3567">
        <v>5</v>
      </c>
      <c r="L3567" s="52">
        <v>4.309999942779541E-2</v>
      </c>
      <c r="M3567" s="52">
        <v>4.853999987244606E-2</v>
      </c>
      <c r="N3567">
        <v>46</v>
      </c>
      <c r="O3567" s="52">
        <v>8.083999902009964E-2</v>
      </c>
      <c r="P3567" s="52">
        <v>8.8119998574256897E-2</v>
      </c>
      <c r="Q3567">
        <v>745</v>
      </c>
      <c r="R3567" s="52">
        <v>6.9880001246929169E-2</v>
      </c>
      <c r="S3567" s="52">
        <v>8.060000091791153E-2</v>
      </c>
    </row>
    <row r="3568" spans="1:19">
      <c r="A3568" t="s">
        <v>28</v>
      </c>
      <c r="B3568" t="s">
        <v>412</v>
      </c>
      <c r="C3568" t="s">
        <v>440</v>
      </c>
      <c r="D3568" t="s">
        <v>330</v>
      </c>
      <c r="E3568" t="s">
        <v>157</v>
      </c>
      <c r="F3568" t="s">
        <v>158</v>
      </c>
      <c r="G3568">
        <v>19</v>
      </c>
      <c r="H3568" t="s">
        <v>343</v>
      </c>
      <c r="I3568" t="s">
        <v>349</v>
      </c>
      <c r="J3568" t="s">
        <v>351</v>
      </c>
      <c r="K3568">
        <v>71</v>
      </c>
      <c r="L3568" s="52">
        <v>0.61207002401351929</v>
      </c>
      <c r="M3568" s="52">
        <v>0.68932002782821655</v>
      </c>
      <c r="N3568">
        <v>218</v>
      </c>
      <c r="O3568" s="52">
        <v>0.38313001394271851</v>
      </c>
      <c r="P3568" s="52">
        <v>0.41762000322341919</v>
      </c>
      <c r="Q3568">
        <v>5882</v>
      </c>
      <c r="R3568" s="52">
        <v>0.55172997713088989</v>
      </c>
      <c r="S3568" s="52">
        <v>0.63637000322341919</v>
      </c>
    </row>
    <row r="3569" spans="1:19">
      <c r="A3569" t="s">
        <v>28</v>
      </c>
      <c r="B3569" t="s">
        <v>412</v>
      </c>
      <c r="C3569" t="s">
        <v>440</v>
      </c>
      <c r="D3569" t="s">
        <v>330</v>
      </c>
      <c r="E3569" t="s">
        <v>157</v>
      </c>
      <c r="F3569" t="s">
        <v>158</v>
      </c>
      <c r="G3569">
        <v>19</v>
      </c>
      <c r="H3569" t="s">
        <v>343</v>
      </c>
      <c r="I3569" t="s">
        <v>349</v>
      </c>
      <c r="J3569" t="s">
        <v>352</v>
      </c>
      <c r="K3569">
        <v>0</v>
      </c>
      <c r="L3569" s="52">
        <v>0</v>
      </c>
      <c r="M3569" s="52">
        <v>0</v>
      </c>
      <c r="N3569">
        <v>0</v>
      </c>
      <c r="O3569" s="52">
        <v>0</v>
      </c>
      <c r="P3569" s="52">
        <v>0</v>
      </c>
      <c r="Q3569">
        <v>19</v>
      </c>
      <c r="R3569" s="52">
        <v>1.780000049620867E-3</v>
      </c>
      <c r="S3569" s="52">
        <v>2.0600000862032179E-3</v>
      </c>
    </row>
    <row r="3570" spans="1:19">
      <c r="A3570" t="s">
        <v>28</v>
      </c>
      <c r="B3570" t="s">
        <v>412</v>
      </c>
      <c r="C3570" t="s">
        <v>440</v>
      </c>
      <c r="D3570" t="s">
        <v>330</v>
      </c>
      <c r="E3570" t="s">
        <v>157</v>
      </c>
      <c r="F3570" t="s">
        <v>158</v>
      </c>
      <c r="G3570">
        <v>19</v>
      </c>
      <c r="H3570" t="s">
        <v>343</v>
      </c>
      <c r="I3570" t="s">
        <v>349</v>
      </c>
      <c r="J3570" t="s">
        <v>353</v>
      </c>
      <c r="K3570">
        <v>27</v>
      </c>
      <c r="L3570" s="52">
        <v>0.2327599972486496</v>
      </c>
      <c r="M3570" s="52">
        <v>0.26214000582695007</v>
      </c>
      <c r="N3570">
        <v>258</v>
      </c>
      <c r="O3570" s="52">
        <v>0.45342999696731567</v>
      </c>
      <c r="P3570" s="52">
        <v>0.49424999952316279</v>
      </c>
      <c r="Q3570">
        <v>2597</v>
      </c>
      <c r="R3570" s="52">
        <v>0.24359999597072601</v>
      </c>
      <c r="S3570" s="52">
        <v>0.2809700071811676</v>
      </c>
    </row>
    <row r="3571" spans="1:19">
      <c r="A3571" t="s">
        <v>28</v>
      </c>
      <c r="B3571" t="s">
        <v>412</v>
      </c>
      <c r="C3571" t="s">
        <v>440</v>
      </c>
      <c r="D3571" t="s">
        <v>330</v>
      </c>
      <c r="E3571" t="s">
        <v>157</v>
      </c>
      <c r="F3571" t="s">
        <v>158</v>
      </c>
      <c r="G3571">
        <v>19</v>
      </c>
      <c r="H3571" t="s">
        <v>343</v>
      </c>
      <c r="I3571" t="s">
        <v>349</v>
      </c>
      <c r="J3571" t="s">
        <v>355</v>
      </c>
      <c r="K3571">
        <v>13</v>
      </c>
      <c r="L3571" s="52">
        <v>0.1120700016617775</v>
      </c>
      <c r="N3571">
        <v>47</v>
      </c>
      <c r="O3571" s="52">
        <v>8.2599997520446777E-2</v>
      </c>
      <c r="Q3571">
        <v>1418</v>
      </c>
      <c r="R3571" s="52">
        <v>0.13300999999046331</v>
      </c>
    </row>
    <row r="3572" spans="1:19">
      <c r="A3572" t="s">
        <v>28</v>
      </c>
      <c r="B3572" t="s">
        <v>412</v>
      </c>
      <c r="C3572" t="s">
        <v>440</v>
      </c>
      <c r="D3572" t="s">
        <v>330</v>
      </c>
      <c r="E3572" t="s">
        <v>157</v>
      </c>
      <c r="F3572" t="s">
        <v>158</v>
      </c>
      <c r="G3572">
        <v>19</v>
      </c>
      <c r="H3572" t="s">
        <v>343</v>
      </c>
      <c r="I3572" t="s">
        <v>734</v>
      </c>
      <c r="J3572" t="s">
        <v>299</v>
      </c>
      <c r="K3572">
        <v>2</v>
      </c>
      <c r="L3572" s="52">
        <v>1.724000088870525E-2</v>
      </c>
      <c r="M3572" s="52">
        <v>2.1279999986290932E-2</v>
      </c>
      <c r="N3572">
        <v>32</v>
      </c>
      <c r="O3572" s="52">
        <v>5.6239999830722809E-2</v>
      </c>
      <c r="P3572" s="52">
        <v>6.1299998313188553E-2</v>
      </c>
      <c r="Q3572">
        <v>463</v>
      </c>
      <c r="R3572" s="52">
        <v>4.343000054359436E-2</v>
      </c>
      <c r="S3572" s="52">
        <v>4.6239998191595078E-2</v>
      </c>
    </row>
    <row r="3573" spans="1:19">
      <c r="A3573" t="s">
        <v>28</v>
      </c>
      <c r="B3573" t="s">
        <v>412</v>
      </c>
      <c r="C3573" t="s">
        <v>440</v>
      </c>
      <c r="D3573" t="s">
        <v>330</v>
      </c>
      <c r="E3573" t="s">
        <v>157</v>
      </c>
      <c r="F3573" t="s">
        <v>158</v>
      </c>
      <c r="G3573">
        <v>19</v>
      </c>
      <c r="H3573" t="s">
        <v>343</v>
      </c>
      <c r="I3573" t="s">
        <v>734</v>
      </c>
      <c r="J3573" t="s">
        <v>300</v>
      </c>
      <c r="K3573">
        <v>0</v>
      </c>
      <c r="L3573" s="52">
        <v>0</v>
      </c>
      <c r="M3573" s="52">
        <v>0</v>
      </c>
      <c r="N3573">
        <v>11</v>
      </c>
      <c r="O3573" s="52">
        <v>1.9330000504851341E-2</v>
      </c>
      <c r="P3573" s="52">
        <v>2.1069999784231189E-2</v>
      </c>
      <c r="Q3573">
        <v>331</v>
      </c>
      <c r="R3573" s="52">
        <v>3.1050000339746479E-2</v>
      </c>
      <c r="S3573" s="52">
        <v>3.3059999346733093E-2</v>
      </c>
    </row>
    <row r="3574" spans="1:19">
      <c r="A3574" t="s">
        <v>28</v>
      </c>
      <c r="B3574" t="s">
        <v>412</v>
      </c>
      <c r="C3574" t="s">
        <v>440</v>
      </c>
      <c r="D3574" t="s">
        <v>330</v>
      </c>
      <c r="E3574" t="s">
        <v>157</v>
      </c>
      <c r="F3574" t="s">
        <v>158</v>
      </c>
      <c r="G3574">
        <v>19</v>
      </c>
      <c r="H3574" t="s">
        <v>343</v>
      </c>
      <c r="I3574" t="s">
        <v>734</v>
      </c>
      <c r="J3574" t="s">
        <v>269</v>
      </c>
      <c r="K3574">
        <v>0</v>
      </c>
      <c r="L3574" s="52">
        <v>0</v>
      </c>
      <c r="M3574" s="52">
        <v>0</v>
      </c>
      <c r="N3574">
        <v>2</v>
      </c>
      <c r="O3574" s="52">
        <v>3.5099999513477091E-3</v>
      </c>
      <c r="P3574" s="52">
        <v>3.830000059679151E-3</v>
      </c>
      <c r="Q3574">
        <v>91</v>
      </c>
      <c r="R3574" s="52">
        <v>8.5399998351931572E-3</v>
      </c>
      <c r="S3574" s="52">
        <v>9.089999832212925E-3</v>
      </c>
    </row>
    <row r="3575" spans="1:19">
      <c r="A3575" t="s">
        <v>28</v>
      </c>
      <c r="B3575" t="s">
        <v>412</v>
      </c>
      <c r="C3575" t="s">
        <v>440</v>
      </c>
      <c r="D3575" t="s">
        <v>330</v>
      </c>
      <c r="E3575" t="s">
        <v>157</v>
      </c>
      <c r="F3575" t="s">
        <v>158</v>
      </c>
      <c r="G3575">
        <v>19</v>
      </c>
      <c r="H3575" t="s">
        <v>343</v>
      </c>
      <c r="I3575" t="s">
        <v>734</v>
      </c>
      <c r="J3575" t="s">
        <v>301</v>
      </c>
      <c r="K3575">
        <v>0</v>
      </c>
      <c r="L3575" s="52">
        <v>0</v>
      </c>
      <c r="M3575" s="52">
        <v>0</v>
      </c>
      <c r="N3575">
        <v>11</v>
      </c>
      <c r="O3575" s="52">
        <v>1.9330000504851341E-2</v>
      </c>
      <c r="P3575" s="52">
        <v>2.1069999784231189E-2</v>
      </c>
      <c r="Q3575">
        <v>215</v>
      </c>
      <c r="R3575" s="52">
        <v>2.0169999450445179E-2</v>
      </c>
      <c r="S3575" s="52">
        <v>2.1469999104738239E-2</v>
      </c>
    </row>
    <row r="3576" spans="1:19">
      <c r="A3576" t="s">
        <v>28</v>
      </c>
      <c r="B3576" t="s">
        <v>412</v>
      </c>
      <c r="C3576" t="s">
        <v>440</v>
      </c>
      <c r="D3576" t="s">
        <v>330</v>
      </c>
      <c r="E3576" t="s">
        <v>157</v>
      </c>
      <c r="F3576" t="s">
        <v>158</v>
      </c>
      <c r="G3576">
        <v>19</v>
      </c>
      <c r="H3576" t="s">
        <v>343</v>
      </c>
      <c r="I3576" t="s">
        <v>734</v>
      </c>
      <c r="J3576" t="s">
        <v>270</v>
      </c>
      <c r="K3576">
        <v>22</v>
      </c>
      <c r="L3576" s="52">
        <v>0.18965999782085419</v>
      </c>
      <c r="N3576">
        <v>47</v>
      </c>
      <c r="O3576" s="52">
        <v>8.2599997520446777E-2</v>
      </c>
      <c r="Q3576">
        <v>648</v>
      </c>
      <c r="R3576" s="52">
        <v>6.0779999941587448E-2</v>
      </c>
    </row>
    <row r="3577" spans="1:19">
      <c r="A3577" t="s">
        <v>28</v>
      </c>
      <c r="B3577" t="s">
        <v>412</v>
      </c>
      <c r="C3577" t="s">
        <v>440</v>
      </c>
      <c r="D3577" t="s">
        <v>330</v>
      </c>
      <c r="E3577" t="s">
        <v>157</v>
      </c>
      <c r="F3577" t="s">
        <v>158</v>
      </c>
      <c r="G3577">
        <v>19</v>
      </c>
      <c r="H3577" t="s">
        <v>343</v>
      </c>
      <c r="I3577" t="s">
        <v>734</v>
      </c>
      <c r="J3577" t="s">
        <v>268</v>
      </c>
      <c r="K3577">
        <v>92</v>
      </c>
      <c r="L3577" s="52">
        <v>0.79309999942779541</v>
      </c>
      <c r="M3577" s="52">
        <v>0.97872000932693481</v>
      </c>
      <c r="N3577">
        <v>466</v>
      </c>
      <c r="O3577" s="52">
        <v>0.81897997856140137</v>
      </c>
      <c r="P3577" s="52">
        <v>0.89271998405456543</v>
      </c>
      <c r="Q3577">
        <v>8913</v>
      </c>
      <c r="R3577" s="52">
        <v>0.83604001998901367</v>
      </c>
      <c r="S3577" s="52">
        <v>0.89013999700546265</v>
      </c>
    </row>
    <row r="3578" spans="1:19">
      <c r="A3578" t="s">
        <v>28</v>
      </c>
      <c r="B3578" t="s">
        <v>412</v>
      </c>
      <c r="C3578" t="s">
        <v>440</v>
      </c>
      <c r="D3578" t="s">
        <v>330</v>
      </c>
      <c r="E3578" t="s">
        <v>157</v>
      </c>
      <c r="F3578" t="s">
        <v>158</v>
      </c>
      <c r="G3578">
        <v>19</v>
      </c>
      <c r="H3578" t="s">
        <v>343</v>
      </c>
      <c r="I3578" t="s">
        <v>735</v>
      </c>
      <c r="J3578" t="s">
        <v>270</v>
      </c>
      <c r="K3578">
        <v>116</v>
      </c>
      <c r="L3578" s="52">
        <v>1</v>
      </c>
      <c r="N3578">
        <v>569</v>
      </c>
      <c r="O3578" s="52">
        <v>1</v>
      </c>
      <c r="Q3578">
        <v>10661</v>
      </c>
      <c r="R3578" s="52">
        <v>1</v>
      </c>
    </row>
    <row r="3579" spans="1:19">
      <c r="A3579" t="s">
        <v>28</v>
      </c>
      <c r="B3579" t="s">
        <v>412</v>
      </c>
      <c r="C3579" t="s">
        <v>440</v>
      </c>
      <c r="D3579" t="s">
        <v>330</v>
      </c>
      <c r="E3579" t="s">
        <v>157</v>
      </c>
      <c r="F3579" t="s">
        <v>158</v>
      </c>
      <c r="G3579">
        <v>19</v>
      </c>
      <c r="H3579" t="s">
        <v>343</v>
      </c>
      <c r="I3579" t="s">
        <v>319</v>
      </c>
      <c r="J3579" t="s">
        <v>324</v>
      </c>
      <c r="K3579">
        <v>13</v>
      </c>
      <c r="L3579" s="52">
        <v>0.1120700016617775</v>
      </c>
      <c r="N3579">
        <v>47</v>
      </c>
      <c r="O3579" s="52">
        <v>8.2599997520446777E-2</v>
      </c>
      <c r="Q3579">
        <v>1418</v>
      </c>
      <c r="R3579" s="52">
        <v>0.13300999999046331</v>
      </c>
    </row>
    <row r="3580" spans="1:19">
      <c r="A3580" t="s">
        <v>28</v>
      </c>
      <c r="B3580" t="s">
        <v>412</v>
      </c>
      <c r="C3580" t="s">
        <v>440</v>
      </c>
      <c r="D3580" t="s">
        <v>330</v>
      </c>
      <c r="E3580" t="s">
        <v>157</v>
      </c>
      <c r="F3580" t="s">
        <v>158</v>
      </c>
      <c r="G3580">
        <v>19</v>
      </c>
      <c r="H3580" t="s">
        <v>343</v>
      </c>
      <c r="I3580" t="s">
        <v>319</v>
      </c>
      <c r="J3580" t="s">
        <v>320</v>
      </c>
      <c r="K3580">
        <v>0</v>
      </c>
      <c r="L3580" s="52">
        <v>0</v>
      </c>
      <c r="M3580" s="52">
        <v>0</v>
      </c>
      <c r="N3580">
        <v>0</v>
      </c>
      <c r="O3580" s="52">
        <v>0</v>
      </c>
      <c r="P3580" s="52">
        <v>0</v>
      </c>
      <c r="Q3580">
        <v>19</v>
      </c>
      <c r="R3580" s="52">
        <v>1.780000049620867E-3</v>
      </c>
      <c r="S3580" s="52">
        <v>2.0600000862032179E-3</v>
      </c>
    </row>
    <row r="3581" spans="1:19">
      <c r="A3581" t="s">
        <v>28</v>
      </c>
      <c r="B3581" t="s">
        <v>412</v>
      </c>
      <c r="C3581" t="s">
        <v>440</v>
      </c>
      <c r="D3581" t="s">
        <v>330</v>
      </c>
      <c r="E3581" t="s">
        <v>157</v>
      </c>
      <c r="F3581" t="s">
        <v>158</v>
      </c>
      <c r="G3581">
        <v>19</v>
      </c>
      <c r="H3581" t="s">
        <v>343</v>
      </c>
      <c r="I3581" t="s">
        <v>319</v>
      </c>
      <c r="J3581" t="s">
        <v>321</v>
      </c>
      <c r="K3581">
        <v>2</v>
      </c>
      <c r="L3581" s="52">
        <v>1.724000088870525E-2</v>
      </c>
      <c r="M3581" s="52">
        <v>1.9419999793171879E-2</v>
      </c>
      <c r="N3581">
        <v>12</v>
      </c>
      <c r="O3581" s="52">
        <v>2.1090000867843631E-2</v>
      </c>
      <c r="P3581" s="52">
        <v>2.2989999502897259E-2</v>
      </c>
      <c r="Q3581">
        <v>380</v>
      </c>
      <c r="R3581" s="52">
        <v>3.564000129699707E-2</v>
      </c>
      <c r="S3581" s="52">
        <v>4.1110001504421227E-2</v>
      </c>
    </row>
    <row r="3582" spans="1:19">
      <c r="A3582" t="s">
        <v>28</v>
      </c>
      <c r="B3582" t="s">
        <v>412</v>
      </c>
      <c r="C3582" t="s">
        <v>440</v>
      </c>
      <c r="D3582" t="s">
        <v>330</v>
      </c>
      <c r="E3582" t="s">
        <v>157</v>
      </c>
      <c r="F3582" t="s">
        <v>158</v>
      </c>
      <c r="G3582">
        <v>19</v>
      </c>
      <c r="H3582" t="s">
        <v>343</v>
      </c>
      <c r="I3582" t="s">
        <v>319</v>
      </c>
      <c r="J3582" t="s">
        <v>322</v>
      </c>
      <c r="K3582">
        <v>19</v>
      </c>
      <c r="L3582" s="52">
        <v>0.16379000246524811</v>
      </c>
      <c r="M3582" s="52">
        <v>0.18446999788284299</v>
      </c>
      <c r="N3582">
        <v>187</v>
      </c>
      <c r="O3582" s="52">
        <v>0.32864999771118159</v>
      </c>
      <c r="P3582" s="52">
        <v>0.35824000835418701</v>
      </c>
      <c r="Q3582">
        <v>1643</v>
      </c>
      <c r="R3582" s="52">
        <v>0.15410999953746801</v>
      </c>
      <c r="S3582" s="52">
        <v>0.17776000499725339</v>
      </c>
    </row>
    <row r="3583" spans="1:19">
      <c r="A3583" t="s">
        <v>28</v>
      </c>
      <c r="B3583" t="s">
        <v>412</v>
      </c>
      <c r="C3583" t="s">
        <v>440</v>
      </c>
      <c r="D3583" t="s">
        <v>330</v>
      </c>
      <c r="E3583" t="s">
        <v>157</v>
      </c>
      <c r="F3583" t="s">
        <v>158</v>
      </c>
      <c r="G3583">
        <v>19</v>
      </c>
      <c r="H3583" t="s">
        <v>343</v>
      </c>
      <c r="I3583" t="s">
        <v>319</v>
      </c>
      <c r="J3583" t="s">
        <v>323</v>
      </c>
      <c r="K3583">
        <v>9</v>
      </c>
      <c r="L3583" s="52">
        <v>7.7590003609657288E-2</v>
      </c>
      <c r="M3583" s="52">
        <v>8.7379999458789825E-2</v>
      </c>
      <c r="N3583">
        <v>105</v>
      </c>
      <c r="O3583" s="52">
        <v>0.18453000485897059</v>
      </c>
      <c r="P3583" s="52">
        <v>0.2011500000953674</v>
      </c>
      <c r="Q3583">
        <v>1319</v>
      </c>
      <c r="R3583" s="52">
        <v>0.1237199977040291</v>
      </c>
      <c r="S3583" s="52">
        <v>0.14270000159740451</v>
      </c>
    </row>
    <row r="3584" spans="1:19">
      <c r="A3584" t="s">
        <v>28</v>
      </c>
      <c r="B3584" t="s">
        <v>412</v>
      </c>
      <c r="C3584" t="s">
        <v>440</v>
      </c>
      <c r="D3584" t="s">
        <v>330</v>
      </c>
      <c r="E3584" t="s">
        <v>157</v>
      </c>
      <c r="F3584" t="s">
        <v>158</v>
      </c>
      <c r="G3584">
        <v>19</v>
      </c>
      <c r="H3584" t="s">
        <v>343</v>
      </c>
      <c r="I3584" t="s">
        <v>319</v>
      </c>
      <c r="J3584" t="s">
        <v>354</v>
      </c>
      <c r="K3584">
        <v>73</v>
      </c>
      <c r="L3584" s="52">
        <v>0.6293100118637085</v>
      </c>
      <c r="M3584" s="52">
        <v>0.7087399959564209</v>
      </c>
      <c r="N3584">
        <v>218</v>
      </c>
      <c r="O3584" s="52">
        <v>0.38313001394271851</v>
      </c>
      <c r="P3584" s="52">
        <v>0.41762000322341919</v>
      </c>
      <c r="Q3584">
        <v>5882</v>
      </c>
      <c r="R3584" s="52">
        <v>0.55172997713088989</v>
      </c>
      <c r="S3584" s="52">
        <v>0.63637000322341919</v>
      </c>
    </row>
    <row r="3585" spans="1:19">
      <c r="A3585" t="s">
        <v>28</v>
      </c>
      <c r="B3585" t="s">
        <v>412</v>
      </c>
      <c r="C3585" t="s">
        <v>440</v>
      </c>
      <c r="D3585" t="s">
        <v>330</v>
      </c>
      <c r="E3585" t="s">
        <v>157</v>
      </c>
      <c r="F3585" t="s">
        <v>158</v>
      </c>
      <c r="G3585">
        <v>19</v>
      </c>
      <c r="H3585" t="s">
        <v>343</v>
      </c>
      <c r="I3585" t="s">
        <v>360</v>
      </c>
      <c r="J3585" t="s">
        <v>361</v>
      </c>
      <c r="K3585">
        <v>13</v>
      </c>
      <c r="L3585" s="52">
        <v>0.1120700016617775</v>
      </c>
      <c r="N3585">
        <v>47</v>
      </c>
      <c r="O3585" s="52">
        <v>8.2599997520446777E-2</v>
      </c>
      <c r="Q3585">
        <v>1418</v>
      </c>
      <c r="R3585" s="52">
        <v>0.13300999999046331</v>
      </c>
    </row>
    <row r="3586" spans="1:19">
      <c r="A3586" t="s">
        <v>28</v>
      </c>
      <c r="B3586" t="s">
        <v>412</v>
      </c>
      <c r="C3586" t="s">
        <v>440</v>
      </c>
      <c r="D3586" t="s">
        <v>330</v>
      </c>
      <c r="E3586" t="s">
        <v>157</v>
      </c>
      <c r="F3586" t="s">
        <v>158</v>
      </c>
      <c r="G3586">
        <v>19</v>
      </c>
      <c r="H3586" t="s">
        <v>343</v>
      </c>
      <c r="I3586" t="s">
        <v>360</v>
      </c>
      <c r="J3586" t="s">
        <v>362</v>
      </c>
      <c r="K3586">
        <v>32</v>
      </c>
      <c r="L3586" s="52">
        <v>0.2758600115776062</v>
      </c>
      <c r="M3586" s="52">
        <v>0.31068000197410578</v>
      </c>
      <c r="N3586">
        <v>304</v>
      </c>
      <c r="O3586" s="52">
        <v>0.53426998853683472</v>
      </c>
      <c r="P3586" s="52">
        <v>0.58237999677658081</v>
      </c>
      <c r="Q3586">
        <v>3361</v>
      </c>
      <c r="R3586" s="52">
        <v>0.31525999307632452</v>
      </c>
      <c r="S3586" s="52">
        <v>0.36362999677658081</v>
      </c>
    </row>
    <row r="3587" spans="1:19">
      <c r="A3587" t="s">
        <v>28</v>
      </c>
      <c r="B3587" t="s">
        <v>412</v>
      </c>
      <c r="C3587" t="s">
        <v>440</v>
      </c>
      <c r="D3587" t="s">
        <v>330</v>
      </c>
      <c r="E3587" t="s">
        <v>157</v>
      </c>
      <c r="F3587" t="s">
        <v>158</v>
      </c>
      <c r="G3587">
        <v>19</v>
      </c>
      <c r="H3587" t="s">
        <v>343</v>
      </c>
      <c r="I3587" t="s">
        <v>360</v>
      </c>
      <c r="J3587" t="s">
        <v>354</v>
      </c>
      <c r="K3587">
        <v>71</v>
      </c>
      <c r="L3587" s="52">
        <v>0.61207002401351929</v>
      </c>
      <c r="M3587" s="52">
        <v>0.68932002782821655</v>
      </c>
      <c r="N3587">
        <v>218</v>
      </c>
      <c r="O3587" s="52">
        <v>0.38313001394271851</v>
      </c>
      <c r="P3587" s="52">
        <v>0.41762000322341919</v>
      </c>
      <c r="Q3587">
        <v>5882</v>
      </c>
      <c r="R3587" s="52">
        <v>0.55172997713088989</v>
      </c>
      <c r="S3587" s="52">
        <v>0.63637000322341919</v>
      </c>
    </row>
    <row r="3588" spans="1:19">
      <c r="A3588" t="s">
        <v>28</v>
      </c>
      <c r="B3588" t="s">
        <v>412</v>
      </c>
      <c r="C3588" t="s">
        <v>440</v>
      </c>
      <c r="D3588" t="s">
        <v>330</v>
      </c>
      <c r="E3588" t="s">
        <v>157</v>
      </c>
      <c r="F3588" t="s">
        <v>158</v>
      </c>
      <c r="G3588">
        <v>19</v>
      </c>
      <c r="H3588" t="s">
        <v>343</v>
      </c>
      <c r="I3588" t="s">
        <v>736</v>
      </c>
      <c r="J3588" t="s">
        <v>363</v>
      </c>
      <c r="K3588">
        <v>78</v>
      </c>
      <c r="L3588" s="52">
        <v>0.67241001129150391</v>
      </c>
      <c r="N3588">
        <v>317</v>
      </c>
      <c r="O3588" s="52">
        <v>0.55712002515792847</v>
      </c>
      <c r="Q3588">
        <v>4131</v>
      </c>
      <c r="R3588" s="52">
        <v>0.38749000430107122</v>
      </c>
    </row>
    <row r="3589" spans="1:19">
      <c r="A3589" t="s">
        <v>28</v>
      </c>
      <c r="B3589" t="s">
        <v>412</v>
      </c>
      <c r="C3589" t="s">
        <v>440</v>
      </c>
      <c r="D3589" t="s">
        <v>330</v>
      </c>
      <c r="E3589" t="s">
        <v>157</v>
      </c>
      <c r="F3589" t="s">
        <v>158</v>
      </c>
      <c r="G3589">
        <v>19</v>
      </c>
      <c r="H3589" t="s">
        <v>343</v>
      </c>
      <c r="I3589" t="s">
        <v>736</v>
      </c>
      <c r="J3589" t="s">
        <v>364</v>
      </c>
      <c r="K3589">
        <v>27</v>
      </c>
      <c r="L3589" s="52">
        <v>0.2327599972486496</v>
      </c>
      <c r="M3589" s="52">
        <v>0.71052998304367065</v>
      </c>
      <c r="N3589">
        <v>184</v>
      </c>
      <c r="O3589" s="52">
        <v>0.32337000966072083</v>
      </c>
      <c r="P3589" s="52">
        <v>0.73015999794006348</v>
      </c>
      <c r="Q3589">
        <v>4189</v>
      </c>
      <c r="R3589" s="52">
        <v>0.39293000102043152</v>
      </c>
      <c r="S3589" s="52">
        <v>0.64149999618530273</v>
      </c>
    </row>
    <row r="3590" spans="1:19">
      <c r="A3590" t="s">
        <v>28</v>
      </c>
      <c r="B3590" t="s">
        <v>412</v>
      </c>
      <c r="C3590" t="s">
        <v>440</v>
      </c>
      <c r="D3590" t="s">
        <v>330</v>
      </c>
      <c r="E3590" t="s">
        <v>157</v>
      </c>
      <c r="F3590" t="s">
        <v>158</v>
      </c>
      <c r="G3590">
        <v>19</v>
      </c>
      <c r="H3590" t="s">
        <v>343</v>
      </c>
      <c r="I3590" t="s">
        <v>736</v>
      </c>
      <c r="J3590" t="s">
        <v>365</v>
      </c>
      <c r="K3590">
        <v>9</v>
      </c>
      <c r="L3590" s="52">
        <v>7.7590003609657288E-2</v>
      </c>
      <c r="M3590" s="52">
        <v>0.23683999478816989</v>
      </c>
      <c r="N3590">
        <v>41</v>
      </c>
      <c r="O3590" s="52">
        <v>7.2059996426105499E-2</v>
      </c>
      <c r="P3590" s="52">
        <v>0.16269999742507929</v>
      </c>
      <c r="Q3590">
        <v>1316</v>
      </c>
      <c r="R3590" s="52">
        <v>0.1234399974346161</v>
      </c>
      <c r="S3590" s="52">
        <v>0.20152999460697171</v>
      </c>
    </row>
    <row r="3591" spans="1:19">
      <c r="A3591" t="s">
        <v>28</v>
      </c>
      <c r="B3591" t="s">
        <v>412</v>
      </c>
      <c r="C3591" t="s">
        <v>440</v>
      </c>
      <c r="D3591" t="s">
        <v>330</v>
      </c>
      <c r="E3591" t="s">
        <v>157</v>
      </c>
      <c r="F3591" t="s">
        <v>158</v>
      </c>
      <c r="G3591">
        <v>19</v>
      </c>
      <c r="H3591" t="s">
        <v>343</v>
      </c>
      <c r="I3591" t="s">
        <v>736</v>
      </c>
      <c r="J3591" t="s">
        <v>366</v>
      </c>
      <c r="K3591">
        <v>2</v>
      </c>
      <c r="L3591" s="52">
        <v>1.724000088870525E-2</v>
      </c>
      <c r="M3591" s="52">
        <v>5.2629999816417687E-2</v>
      </c>
      <c r="N3591">
        <v>14</v>
      </c>
      <c r="O3591" s="52">
        <v>2.4599999189376831E-2</v>
      </c>
      <c r="P3591" s="52">
        <v>5.5560000240802758E-2</v>
      </c>
      <c r="Q3591">
        <v>566</v>
      </c>
      <c r="R3591" s="52">
        <v>5.3089998662471771E-2</v>
      </c>
      <c r="S3591" s="52">
        <v>8.6680002510547638E-2</v>
      </c>
    </row>
    <row r="3592" spans="1:19">
      <c r="A3592" t="s">
        <v>28</v>
      </c>
      <c r="B3592" t="s">
        <v>412</v>
      </c>
      <c r="C3592" t="s">
        <v>440</v>
      </c>
      <c r="D3592" t="s">
        <v>330</v>
      </c>
      <c r="E3592" t="s">
        <v>157</v>
      </c>
      <c r="F3592" t="s">
        <v>158</v>
      </c>
      <c r="G3592">
        <v>19</v>
      </c>
      <c r="H3592" t="s">
        <v>343</v>
      </c>
      <c r="I3592" t="s">
        <v>736</v>
      </c>
      <c r="J3592" t="s">
        <v>367</v>
      </c>
      <c r="K3592">
        <v>0</v>
      </c>
      <c r="L3592" s="52">
        <v>0</v>
      </c>
      <c r="M3592" s="52">
        <v>0</v>
      </c>
      <c r="N3592">
        <v>11</v>
      </c>
      <c r="O3592" s="52">
        <v>1.9330000504851341E-2</v>
      </c>
      <c r="P3592" s="52">
        <v>4.3650001287460327E-2</v>
      </c>
      <c r="Q3592">
        <v>367</v>
      </c>
      <c r="R3592" s="52">
        <v>3.4419998526573181E-2</v>
      </c>
      <c r="S3592" s="52">
        <v>5.6200001388788223E-2</v>
      </c>
    </row>
    <row r="3593" spans="1:19">
      <c r="A3593" t="s">
        <v>28</v>
      </c>
      <c r="B3593" t="s">
        <v>412</v>
      </c>
      <c r="C3593" t="s">
        <v>440</v>
      </c>
      <c r="D3593" t="s">
        <v>330</v>
      </c>
      <c r="E3593" t="s">
        <v>157</v>
      </c>
      <c r="F3593" t="s">
        <v>158</v>
      </c>
      <c r="G3593">
        <v>19</v>
      </c>
      <c r="H3593" t="s">
        <v>343</v>
      </c>
      <c r="I3593" t="s">
        <v>736</v>
      </c>
      <c r="J3593" t="s">
        <v>368</v>
      </c>
      <c r="K3593">
        <v>0</v>
      </c>
      <c r="L3593" s="52">
        <v>0</v>
      </c>
      <c r="M3593" s="52">
        <v>0</v>
      </c>
      <c r="N3593">
        <v>2</v>
      </c>
      <c r="O3593" s="52">
        <v>3.5099999513477091E-3</v>
      </c>
      <c r="P3593" s="52">
        <v>7.9399999231100082E-3</v>
      </c>
      <c r="Q3593">
        <v>92</v>
      </c>
      <c r="R3593" s="52">
        <v>8.6300000548362732E-3</v>
      </c>
      <c r="S3593" s="52">
        <v>1.4089999720454219E-2</v>
      </c>
    </row>
    <row r="3594" spans="1:19">
      <c r="A3594" t="s">
        <v>28</v>
      </c>
      <c r="B3594" t="s">
        <v>412</v>
      </c>
      <c r="C3594" t="s">
        <v>440</v>
      </c>
      <c r="D3594" t="s">
        <v>330</v>
      </c>
      <c r="E3594" t="s">
        <v>157</v>
      </c>
      <c r="F3594" t="s">
        <v>158</v>
      </c>
      <c r="G3594">
        <v>19</v>
      </c>
      <c r="H3594" t="s">
        <v>343</v>
      </c>
      <c r="I3594" t="s">
        <v>307</v>
      </c>
      <c r="J3594" t="s">
        <v>329</v>
      </c>
      <c r="K3594">
        <v>114</v>
      </c>
      <c r="L3594" s="52">
        <v>0.98276001214981079</v>
      </c>
      <c r="N3594">
        <v>567</v>
      </c>
      <c r="O3594" s="52">
        <v>0.9964900016784668</v>
      </c>
      <c r="Q3594">
        <v>10555</v>
      </c>
      <c r="R3594" s="52">
        <v>0.99005997180938721</v>
      </c>
    </row>
    <row r="3595" spans="1:19">
      <c r="A3595" t="s">
        <v>28</v>
      </c>
      <c r="B3595" t="s">
        <v>412</v>
      </c>
      <c r="C3595" t="s">
        <v>440</v>
      </c>
      <c r="D3595" t="s">
        <v>330</v>
      </c>
      <c r="E3595" t="s">
        <v>157</v>
      </c>
      <c r="F3595" t="s">
        <v>158</v>
      </c>
      <c r="G3595">
        <v>19</v>
      </c>
      <c r="H3595" t="s">
        <v>343</v>
      </c>
      <c r="I3595" t="s">
        <v>307</v>
      </c>
      <c r="J3595" t="s">
        <v>309</v>
      </c>
      <c r="K3595">
        <v>2</v>
      </c>
      <c r="L3595" s="52">
        <v>1.724000088870525E-2</v>
      </c>
      <c r="N3595">
        <v>2</v>
      </c>
      <c r="O3595" s="52">
        <v>3.5099999513477091E-3</v>
      </c>
      <c r="Q3595">
        <v>106</v>
      </c>
      <c r="R3595" s="52">
        <v>9.9400002509355545E-3</v>
      </c>
    </row>
    <row r="3596" spans="1:19">
      <c r="A3596" t="s">
        <v>28</v>
      </c>
      <c r="B3596" t="s">
        <v>412</v>
      </c>
      <c r="C3596" t="s">
        <v>440</v>
      </c>
      <c r="D3596" t="s">
        <v>330</v>
      </c>
      <c r="E3596" t="s">
        <v>157</v>
      </c>
      <c r="F3596" t="s">
        <v>158</v>
      </c>
      <c r="G3596">
        <v>19</v>
      </c>
      <c r="H3596" t="s">
        <v>343</v>
      </c>
      <c r="I3596" t="s">
        <v>737</v>
      </c>
      <c r="J3596" t="s">
        <v>310</v>
      </c>
      <c r="K3596">
        <v>5</v>
      </c>
      <c r="L3596" s="52">
        <v>4.309999942779541E-2</v>
      </c>
      <c r="N3596">
        <v>32</v>
      </c>
      <c r="O3596" s="52">
        <v>5.6239999830722809E-2</v>
      </c>
      <c r="Q3596">
        <v>1888</v>
      </c>
      <c r="R3596" s="52">
        <v>0.17709000408649439</v>
      </c>
    </row>
    <row r="3597" spans="1:19">
      <c r="A3597" t="s">
        <v>28</v>
      </c>
      <c r="B3597" t="s">
        <v>412</v>
      </c>
      <c r="C3597" t="s">
        <v>440</v>
      </c>
      <c r="D3597" t="s">
        <v>330</v>
      </c>
      <c r="E3597" t="s">
        <v>157</v>
      </c>
      <c r="F3597" t="s">
        <v>158</v>
      </c>
      <c r="G3597">
        <v>19</v>
      </c>
      <c r="H3597" t="s">
        <v>343</v>
      </c>
      <c r="I3597" t="s">
        <v>737</v>
      </c>
      <c r="J3597" t="s">
        <v>16</v>
      </c>
      <c r="K3597">
        <v>8</v>
      </c>
      <c r="L3597" s="52">
        <v>6.8970002233982086E-2</v>
      </c>
      <c r="N3597">
        <v>67</v>
      </c>
      <c r="O3597" s="52">
        <v>0.117749996483326</v>
      </c>
      <c r="Q3597">
        <v>2164</v>
      </c>
      <c r="R3597" s="52">
        <v>0.2029799968004227</v>
      </c>
    </row>
    <row r="3598" spans="1:19">
      <c r="A3598" t="s">
        <v>28</v>
      </c>
      <c r="B3598" t="s">
        <v>412</v>
      </c>
      <c r="C3598" t="s">
        <v>440</v>
      </c>
      <c r="D3598" t="s">
        <v>330</v>
      </c>
      <c r="E3598" t="s">
        <v>157</v>
      </c>
      <c r="F3598" t="s">
        <v>158</v>
      </c>
      <c r="G3598">
        <v>19</v>
      </c>
      <c r="H3598" t="s">
        <v>343</v>
      </c>
      <c r="I3598" t="s">
        <v>737</v>
      </c>
      <c r="J3598" t="s">
        <v>17</v>
      </c>
      <c r="K3598">
        <v>21</v>
      </c>
      <c r="L3598" s="52">
        <v>0.18103000521659851</v>
      </c>
      <c r="N3598">
        <v>74</v>
      </c>
      <c r="O3598" s="52">
        <v>0.130050003528595</v>
      </c>
      <c r="Q3598">
        <v>2220</v>
      </c>
      <c r="R3598" s="52">
        <v>0.20824000239372251</v>
      </c>
    </row>
    <row r="3599" spans="1:19">
      <c r="A3599" t="s">
        <v>28</v>
      </c>
      <c r="B3599" t="s">
        <v>412</v>
      </c>
      <c r="C3599" t="s">
        <v>440</v>
      </c>
      <c r="D3599" t="s">
        <v>330</v>
      </c>
      <c r="E3599" t="s">
        <v>157</v>
      </c>
      <c r="F3599" t="s">
        <v>158</v>
      </c>
      <c r="G3599">
        <v>19</v>
      </c>
      <c r="H3599" t="s">
        <v>343</v>
      </c>
      <c r="I3599" t="s">
        <v>737</v>
      </c>
      <c r="J3599" t="s">
        <v>18</v>
      </c>
      <c r="K3599">
        <v>34</v>
      </c>
      <c r="L3599" s="52">
        <v>0.29309999942779541</v>
      </c>
      <c r="N3599">
        <v>132</v>
      </c>
      <c r="O3599" s="52">
        <v>0.23198999464511871</v>
      </c>
      <c r="Q3599">
        <v>2174</v>
      </c>
      <c r="R3599" s="52">
        <v>0.20392000675201419</v>
      </c>
    </row>
    <row r="3600" spans="1:19">
      <c r="A3600" t="s">
        <v>28</v>
      </c>
      <c r="B3600" t="s">
        <v>412</v>
      </c>
      <c r="C3600" t="s">
        <v>440</v>
      </c>
      <c r="D3600" t="s">
        <v>330</v>
      </c>
      <c r="E3600" t="s">
        <v>157</v>
      </c>
      <c r="F3600" t="s">
        <v>158</v>
      </c>
      <c r="G3600">
        <v>19</v>
      </c>
      <c r="H3600" t="s">
        <v>343</v>
      </c>
      <c r="I3600" t="s">
        <v>737</v>
      </c>
      <c r="J3600" t="s">
        <v>311</v>
      </c>
      <c r="K3600">
        <v>48</v>
      </c>
      <c r="L3600" s="52">
        <v>0.41378998756408691</v>
      </c>
      <c r="N3600">
        <v>264</v>
      </c>
      <c r="O3600" s="52">
        <v>0.46397000551223749</v>
      </c>
      <c r="Q3600">
        <v>2215</v>
      </c>
      <c r="R3600" s="52">
        <v>0.20777000486850741</v>
      </c>
    </row>
    <row r="3601" spans="1:19">
      <c r="A3601" t="s">
        <v>28</v>
      </c>
      <c r="B3601" t="s">
        <v>412</v>
      </c>
      <c r="C3601" t="s">
        <v>440</v>
      </c>
      <c r="D3601" t="s">
        <v>330</v>
      </c>
      <c r="E3601" t="s">
        <v>157</v>
      </c>
      <c r="F3601" t="s">
        <v>158</v>
      </c>
      <c r="G3601">
        <v>19</v>
      </c>
      <c r="H3601" t="s">
        <v>343</v>
      </c>
      <c r="I3601" t="s">
        <v>312</v>
      </c>
      <c r="J3601" t="s">
        <v>313</v>
      </c>
      <c r="K3601">
        <v>55</v>
      </c>
      <c r="L3601" s="52">
        <v>0.4741399884223938</v>
      </c>
      <c r="M3601" s="52">
        <v>0.50458997488021851</v>
      </c>
      <c r="N3601">
        <v>398</v>
      </c>
      <c r="O3601" s="52">
        <v>0.69946998357772827</v>
      </c>
      <c r="P3601" s="52">
        <v>0.71198999881744385</v>
      </c>
      <c r="Q3601">
        <v>6420</v>
      </c>
      <c r="R3601" s="52">
        <v>0.60219001770019531</v>
      </c>
      <c r="S3601" s="52">
        <v>0.61465001106262207</v>
      </c>
    </row>
    <row r="3602" spans="1:19">
      <c r="A3602" t="s">
        <v>28</v>
      </c>
      <c r="B3602" t="s">
        <v>412</v>
      </c>
      <c r="C3602" t="s">
        <v>440</v>
      </c>
      <c r="D3602" t="s">
        <v>330</v>
      </c>
      <c r="E3602" t="s">
        <v>157</v>
      </c>
      <c r="F3602" t="s">
        <v>158</v>
      </c>
      <c r="G3602">
        <v>19</v>
      </c>
      <c r="H3602" t="s">
        <v>343</v>
      </c>
      <c r="I3602" t="s">
        <v>312</v>
      </c>
      <c r="J3602" t="s">
        <v>314</v>
      </c>
      <c r="K3602">
        <v>19</v>
      </c>
      <c r="L3602" s="52">
        <v>0.16379000246524811</v>
      </c>
      <c r="M3602" s="52">
        <v>0.17430999875068659</v>
      </c>
      <c r="N3602">
        <v>61</v>
      </c>
      <c r="O3602" s="52">
        <v>0.1072100028395653</v>
      </c>
      <c r="P3602" s="52">
        <v>0.1091199964284897</v>
      </c>
      <c r="Q3602">
        <v>1473</v>
      </c>
      <c r="R3602" s="52">
        <v>0.13817000389099121</v>
      </c>
      <c r="S3602" s="52">
        <v>0.14101999998092651</v>
      </c>
    </row>
    <row r="3603" spans="1:19">
      <c r="A3603" t="s">
        <v>28</v>
      </c>
      <c r="B3603" t="s">
        <v>412</v>
      </c>
      <c r="C3603" t="s">
        <v>440</v>
      </c>
      <c r="D3603" t="s">
        <v>330</v>
      </c>
      <c r="E3603" t="s">
        <v>157</v>
      </c>
      <c r="F3603" t="s">
        <v>158</v>
      </c>
      <c r="G3603">
        <v>19</v>
      </c>
      <c r="H3603" t="s">
        <v>343</v>
      </c>
      <c r="I3603" t="s">
        <v>312</v>
      </c>
      <c r="J3603" t="s">
        <v>315</v>
      </c>
      <c r="K3603">
        <v>18</v>
      </c>
      <c r="L3603" s="52">
        <v>0.15516999363899231</v>
      </c>
      <c r="M3603" s="52">
        <v>0.1651400029659271</v>
      </c>
      <c r="N3603">
        <v>56</v>
      </c>
      <c r="O3603" s="52">
        <v>9.8420001566410065E-2</v>
      </c>
      <c r="P3603" s="52">
        <v>0.1001800000667572</v>
      </c>
      <c r="Q3603">
        <v>1374</v>
      </c>
      <c r="R3603" s="52">
        <v>0.12887999415397641</v>
      </c>
      <c r="S3603" s="52">
        <v>0.13154999911785131</v>
      </c>
    </row>
    <row r="3604" spans="1:19">
      <c r="A3604" t="s">
        <v>28</v>
      </c>
      <c r="B3604" t="s">
        <v>412</v>
      </c>
      <c r="C3604" t="s">
        <v>440</v>
      </c>
      <c r="D3604" t="s">
        <v>330</v>
      </c>
      <c r="E3604" t="s">
        <v>157</v>
      </c>
      <c r="F3604" t="s">
        <v>158</v>
      </c>
      <c r="G3604">
        <v>19</v>
      </c>
      <c r="H3604" t="s">
        <v>343</v>
      </c>
      <c r="I3604" t="s">
        <v>312</v>
      </c>
      <c r="J3604" t="s">
        <v>373</v>
      </c>
      <c r="K3604">
        <v>7</v>
      </c>
      <c r="L3604" s="52">
        <v>6.0339998453855508E-2</v>
      </c>
      <c r="N3604">
        <v>10</v>
      </c>
      <c r="O3604" s="52">
        <v>1.7570000141859051E-2</v>
      </c>
      <c r="Q3604">
        <v>216</v>
      </c>
      <c r="R3604" s="52">
        <v>2.0260000601410869E-2</v>
      </c>
    </row>
    <row r="3605" spans="1:19">
      <c r="A3605" t="s">
        <v>28</v>
      </c>
      <c r="B3605" t="s">
        <v>412</v>
      </c>
      <c r="C3605" t="s">
        <v>440</v>
      </c>
      <c r="D3605" t="s">
        <v>330</v>
      </c>
      <c r="E3605" t="s">
        <v>157</v>
      </c>
      <c r="F3605" t="s">
        <v>158</v>
      </c>
      <c r="G3605">
        <v>19</v>
      </c>
      <c r="H3605" t="s">
        <v>343</v>
      </c>
      <c r="I3605" t="s">
        <v>312</v>
      </c>
      <c r="J3605" t="s">
        <v>316</v>
      </c>
      <c r="K3605">
        <v>17</v>
      </c>
      <c r="L3605" s="52">
        <v>0.14654999971389771</v>
      </c>
      <c r="M3605" s="52">
        <v>0.15595999360084531</v>
      </c>
      <c r="N3605">
        <v>44</v>
      </c>
      <c r="O3605" s="52">
        <v>7.7330000698566437E-2</v>
      </c>
      <c r="P3605" s="52">
        <v>7.8709997236728668E-2</v>
      </c>
      <c r="Q3605">
        <v>1178</v>
      </c>
      <c r="R3605" s="52">
        <v>0.1105000004172325</v>
      </c>
      <c r="S3605" s="52">
        <v>0.1127799972891808</v>
      </c>
    </row>
    <row r="3606" spans="1:19">
      <c r="A3606" t="s">
        <v>28</v>
      </c>
      <c r="B3606" t="s">
        <v>412</v>
      </c>
      <c r="C3606" t="s">
        <v>440</v>
      </c>
      <c r="D3606" t="s">
        <v>330</v>
      </c>
      <c r="E3606" t="s">
        <v>159</v>
      </c>
      <c r="F3606" t="s">
        <v>160</v>
      </c>
      <c r="G3606">
        <v>18</v>
      </c>
      <c r="H3606" t="s">
        <v>332</v>
      </c>
      <c r="I3606" t="s">
        <v>326</v>
      </c>
      <c r="J3606" t="s">
        <v>289</v>
      </c>
      <c r="K3606">
        <v>2</v>
      </c>
      <c r="L3606" s="52">
        <v>1.5619999729096889E-2</v>
      </c>
      <c r="N3606">
        <v>2</v>
      </c>
      <c r="O3606" s="52">
        <v>3.789999987930059E-3</v>
      </c>
      <c r="Q3606">
        <v>78</v>
      </c>
      <c r="R3606" s="52">
        <v>7.3199998587369919E-3</v>
      </c>
    </row>
    <row r="3607" spans="1:19">
      <c r="A3607" t="s">
        <v>28</v>
      </c>
      <c r="B3607" t="s">
        <v>412</v>
      </c>
      <c r="C3607" t="s">
        <v>440</v>
      </c>
      <c r="D3607" t="s">
        <v>330</v>
      </c>
      <c r="E3607" t="s">
        <v>159</v>
      </c>
      <c r="F3607" t="s">
        <v>160</v>
      </c>
      <c r="G3607">
        <v>18</v>
      </c>
      <c r="H3607" t="s">
        <v>332</v>
      </c>
      <c r="I3607" t="s">
        <v>326</v>
      </c>
      <c r="J3607" t="s">
        <v>290</v>
      </c>
      <c r="K3607">
        <v>6</v>
      </c>
      <c r="L3607" s="52">
        <v>4.6879999339580543E-2</v>
      </c>
      <c r="N3607">
        <v>21</v>
      </c>
      <c r="O3607" s="52">
        <v>3.976999968290329E-2</v>
      </c>
      <c r="Q3607">
        <v>542</v>
      </c>
      <c r="R3607" s="52">
        <v>5.0840001553297043E-2</v>
      </c>
    </row>
    <row r="3608" spans="1:19">
      <c r="A3608" t="s">
        <v>28</v>
      </c>
      <c r="B3608" t="s">
        <v>412</v>
      </c>
      <c r="C3608" t="s">
        <v>440</v>
      </c>
      <c r="D3608" t="s">
        <v>330</v>
      </c>
      <c r="E3608" t="s">
        <v>159</v>
      </c>
      <c r="F3608" t="s">
        <v>160</v>
      </c>
      <c r="G3608">
        <v>18</v>
      </c>
      <c r="H3608" t="s">
        <v>332</v>
      </c>
      <c r="I3608" t="s">
        <v>326</v>
      </c>
      <c r="J3608" t="s">
        <v>291</v>
      </c>
      <c r="K3608">
        <v>11</v>
      </c>
      <c r="L3608" s="52">
        <v>8.5940003395080566E-2</v>
      </c>
      <c r="N3608">
        <v>57</v>
      </c>
      <c r="O3608" s="52">
        <v>0.10795000195503229</v>
      </c>
      <c r="Q3608">
        <v>1332</v>
      </c>
      <c r="R3608" s="52">
        <v>0.124940000474453</v>
      </c>
    </row>
    <row r="3609" spans="1:19">
      <c r="A3609" t="s">
        <v>28</v>
      </c>
      <c r="B3609" t="s">
        <v>412</v>
      </c>
      <c r="C3609" t="s">
        <v>440</v>
      </c>
      <c r="D3609" t="s">
        <v>330</v>
      </c>
      <c r="E3609" t="s">
        <v>159</v>
      </c>
      <c r="F3609" t="s">
        <v>160</v>
      </c>
      <c r="G3609">
        <v>18</v>
      </c>
      <c r="H3609" t="s">
        <v>332</v>
      </c>
      <c r="I3609" t="s">
        <v>326</v>
      </c>
      <c r="J3609" t="s">
        <v>292</v>
      </c>
      <c r="K3609">
        <v>28</v>
      </c>
      <c r="L3609" s="52">
        <v>0.21875</v>
      </c>
      <c r="N3609">
        <v>104</v>
      </c>
      <c r="O3609" s="52">
        <v>0.19697000086307531</v>
      </c>
      <c r="Q3609">
        <v>2022</v>
      </c>
      <c r="R3609" s="52">
        <v>0.18965999782085419</v>
      </c>
    </row>
    <row r="3610" spans="1:19">
      <c r="A3610" t="s">
        <v>28</v>
      </c>
      <c r="B3610" t="s">
        <v>412</v>
      </c>
      <c r="C3610" t="s">
        <v>440</v>
      </c>
      <c r="D3610" t="s">
        <v>330</v>
      </c>
      <c r="E3610" t="s">
        <v>159</v>
      </c>
      <c r="F3610" t="s">
        <v>160</v>
      </c>
      <c r="G3610">
        <v>18</v>
      </c>
      <c r="H3610" t="s">
        <v>332</v>
      </c>
      <c r="I3610" t="s">
        <v>326</v>
      </c>
      <c r="J3610" t="s">
        <v>293</v>
      </c>
      <c r="K3610">
        <v>18</v>
      </c>
      <c r="L3610" s="52">
        <v>0.14061999320983889</v>
      </c>
      <c r="N3610">
        <v>104</v>
      </c>
      <c r="O3610" s="52">
        <v>0.19697000086307531</v>
      </c>
      <c r="Q3610">
        <v>1958</v>
      </c>
      <c r="R3610" s="52">
        <v>0.18366000056266779</v>
      </c>
    </row>
    <row r="3611" spans="1:19">
      <c r="A3611" t="s">
        <v>28</v>
      </c>
      <c r="B3611" t="s">
        <v>412</v>
      </c>
      <c r="C3611" t="s">
        <v>440</v>
      </c>
      <c r="D3611" t="s">
        <v>330</v>
      </c>
      <c r="E3611" t="s">
        <v>159</v>
      </c>
      <c r="F3611" t="s">
        <v>160</v>
      </c>
      <c r="G3611">
        <v>18</v>
      </c>
      <c r="H3611" t="s">
        <v>332</v>
      </c>
      <c r="I3611" t="s">
        <v>326</v>
      </c>
      <c r="J3611" t="s">
        <v>294</v>
      </c>
      <c r="K3611">
        <v>39</v>
      </c>
      <c r="L3611" s="52">
        <v>0.30469000339508062</v>
      </c>
      <c r="N3611">
        <v>131</v>
      </c>
      <c r="O3611" s="52">
        <v>0.24810999631881711</v>
      </c>
      <c r="Q3611">
        <v>2528</v>
      </c>
      <c r="R3611" s="52">
        <v>0.2371300011873245</v>
      </c>
    </row>
    <row r="3612" spans="1:19">
      <c r="A3612" t="s">
        <v>28</v>
      </c>
      <c r="B3612" t="s">
        <v>412</v>
      </c>
      <c r="C3612" t="s">
        <v>440</v>
      </c>
      <c r="D3612" t="s">
        <v>330</v>
      </c>
      <c r="E3612" t="s">
        <v>159</v>
      </c>
      <c r="F3612" t="s">
        <v>160</v>
      </c>
      <c r="G3612">
        <v>18</v>
      </c>
      <c r="H3612" t="s">
        <v>332</v>
      </c>
      <c r="I3612" t="s">
        <v>326</v>
      </c>
      <c r="J3612" t="s">
        <v>295</v>
      </c>
      <c r="K3612">
        <v>24</v>
      </c>
      <c r="L3612" s="52">
        <v>0.1875</v>
      </c>
      <c r="N3612">
        <v>109</v>
      </c>
      <c r="O3612" s="52">
        <v>0.20644000172615051</v>
      </c>
      <c r="Q3612">
        <v>2201</v>
      </c>
      <c r="R3612" s="52">
        <v>0.20645000040531161</v>
      </c>
    </row>
    <row r="3613" spans="1:19">
      <c r="A3613" t="s">
        <v>28</v>
      </c>
      <c r="B3613" t="s">
        <v>412</v>
      </c>
      <c r="C3613" t="s">
        <v>440</v>
      </c>
      <c r="D3613" t="s">
        <v>330</v>
      </c>
      <c r="E3613" t="s">
        <v>159</v>
      </c>
      <c r="F3613" t="s">
        <v>160</v>
      </c>
      <c r="G3613">
        <v>18</v>
      </c>
      <c r="H3613" t="s">
        <v>332</v>
      </c>
      <c r="I3613" t="s">
        <v>359</v>
      </c>
      <c r="J3613" t="s">
        <v>14</v>
      </c>
      <c r="K3613">
        <v>90</v>
      </c>
      <c r="L3613" s="52">
        <v>0.70313000679016113</v>
      </c>
      <c r="M3613" s="52">
        <v>0.72000002861022949</v>
      </c>
      <c r="N3613">
        <v>382</v>
      </c>
      <c r="O3613" s="52">
        <v>0.7234799861907959</v>
      </c>
      <c r="P3613" s="52">
        <v>0.73321002721786499</v>
      </c>
      <c r="Q3613">
        <v>7648</v>
      </c>
      <c r="R3613" s="52">
        <v>0.71737998723983765</v>
      </c>
      <c r="S3613" s="52">
        <v>0.73221999406814575</v>
      </c>
    </row>
    <row r="3614" spans="1:19">
      <c r="A3614" t="s">
        <v>28</v>
      </c>
      <c r="B3614" t="s">
        <v>412</v>
      </c>
      <c r="C3614" t="s">
        <v>440</v>
      </c>
      <c r="D3614" t="s">
        <v>330</v>
      </c>
      <c r="E3614" t="s">
        <v>159</v>
      </c>
      <c r="F3614" t="s">
        <v>160</v>
      </c>
      <c r="G3614">
        <v>18</v>
      </c>
      <c r="H3614" t="s">
        <v>332</v>
      </c>
      <c r="I3614" t="s">
        <v>359</v>
      </c>
      <c r="J3614" t="s">
        <v>15</v>
      </c>
      <c r="K3614">
        <v>22</v>
      </c>
      <c r="L3614" s="52">
        <v>0.17188000679016111</v>
      </c>
      <c r="M3614" s="52">
        <v>0.17599999904632571</v>
      </c>
      <c r="N3614">
        <v>81</v>
      </c>
      <c r="O3614" s="52">
        <v>0.1534100025892258</v>
      </c>
      <c r="P3614" s="52">
        <v>0.15546999871730799</v>
      </c>
      <c r="Q3614">
        <v>1582</v>
      </c>
      <c r="R3614" s="52">
        <v>0.14838999509811401</v>
      </c>
      <c r="S3614" s="52">
        <v>0.1514600068330765</v>
      </c>
    </row>
    <row r="3615" spans="1:19">
      <c r="A3615" t="s">
        <v>28</v>
      </c>
      <c r="B3615" t="s">
        <v>412</v>
      </c>
      <c r="C3615" t="s">
        <v>440</v>
      </c>
      <c r="D3615" t="s">
        <v>330</v>
      </c>
      <c r="E3615" t="s">
        <v>159</v>
      </c>
      <c r="F3615" t="s">
        <v>160</v>
      </c>
      <c r="G3615">
        <v>18</v>
      </c>
      <c r="H3615" t="s">
        <v>332</v>
      </c>
      <c r="I3615" t="s">
        <v>359</v>
      </c>
      <c r="J3615" t="s">
        <v>317</v>
      </c>
      <c r="K3615">
        <v>13</v>
      </c>
      <c r="L3615" s="52">
        <v>0.10155999660491941</v>
      </c>
      <c r="M3615" s="52">
        <v>0.1040000021457672</v>
      </c>
      <c r="N3615">
        <v>58</v>
      </c>
      <c r="O3615" s="52">
        <v>0.1098499968647957</v>
      </c>
      <c r="P3615" s="52">
        <v>0.1113199964165688</v>
      </c>
      <c r="Q3615">
        <v>1215</v>
      </c>
      <c r="R3615" s="52">
        <v>0.1139699965715408</v>
      </c>
      <c r="S3615" s="52">
        <v>0.1163199990987778</v>
      </c>
    </row>
    <row r="3616" spans="1:19">
      <c r="A3616" t="s">
        <v>28</v>
      </c>
      <c r="B3616" t="s">
        <v>412</v>
      </c>
      <c r="C3616" t="s">
        <v>440</v>
      </c>
      <c r="D3616" t="s">
        <v>330</v>
      </c>
      <c r="E3616" t="s">
        <v>159</v>
      </c>
      <c r="F3616" t="s">
        <v>160</v>
      </c>
      <c r="G3616">
        <v>18</v>
      </c>
      <c r="H3616" t="s">
        <v>332</v>
      </c>
      <c r="I3616" t="s">
        <v>359</v>
      </c>
      <c r="J3616" t="s">
        <v>270</v>
      </c>
      <c r="K3616">
        <v>3</v>
      </c>
      <c r="L3616" s="52">
        <v>2.3439999669790271E-2</v>
      </c>
      <c r="N3616">
        <v>7</v>
      </c>
      <c r="O3616" s="52">
        <v>1.326000038534403E-2</v>
      </c>
      <c r="Q3616">
        <v>216</v>
      </c>
      <c r="R3616" s="52">
        <v>2.0260000601410869E-2</v>
      </c>
    </row>
    <row r="3617" spans="1:19">
      <c r="A3617" t="s">
        <v>28</v>
      </c>
      <c r="B3617" t="s">
        <v>412</v>
      </c>
      <c r="C3617" t="s">
        <v>440</v>
      </c>
      <c r="D3617" t="s">
        <v>330</v>
      </c>
      <c r="E3617" t="s">
        <v>159</v>
      </c>
      <c r="F3617" t="s">
        <v>160</v>
      </c>
      <c r="G3617">
        <v>18</v>
      </c>
      <c r="H3617" t="s">
        <v>332</v>
      </c>
      <c r="I3617" t="s">
        <v>325</v>
      </c>
      <c r="J3617" t="s">
        <v>302</v>
      </c>
      <c r="K3617">
        <v>39</v>
      </c>
      <c r="L3617" s="52">
        <v>0.30469000339508062</v>
      </c>
      <c r="N3617">
        <v>185</v>
      </c>
      <c r="O3617" s="52">
        <v>0.35038000345230103</v>
      </c>
      <c r="Q3617">
        <v>3494</v>
      </c>
      <c r="R3617" s="52">
        <v>0.32774001359939581</v>
      </c>
    </row>
    <row r="3618" spans="1:19">
      <c r="A3618" t="s">
        <v>28</v>
      </c>
      <c r="B3618" t="s">
        <v>412</v>
      </c>
      <c r="C3618" t="s">
        <v>440</v>
      </c>
      <c r="D3618" t="s">
        <v>330</v>
      </c>
      <c r="E3618" t="s">
        <v>159</v>
      </c>
      <c r="F3618" t="s">
        <v>160</v>
      </c>
      <c r="G3618">
        <v>18</v>
      </c>
      <c r="H3618" t="s">
        <v>332</v>
      </c>
      <c r="I3618" t="s">
        <v>325</v>
      </c>
      <c r="J3618" t="s">
        <v>303</v>
      </c>
      <c r="K3618">
        <v>42</v>
      </c>
      <c r="L3618" s="52">
        <v>0.32813000679016108</v>
      </c>
      <c r="N3618">
        <v>162</v>
      </c>
      <c r="O3618" s="52">
        <v>0.30682000517845148</v>
      </c>
      <c r="Q3618">
        <v>3387</v>
      </c>
      <c r="R3618" s="52">
        <v>0.31769999861717219</v>
      </c>
    </row>
    <row r="3619" spans="1:19">
      <c r="A3619" t="s">
        <v>28</v>
      </c>
      <c r="B3619" t="s">
        <v>412</v>
      </c>
      <c r="C3619" t="s">
        <v>440</v>
      </c>
      <c r="D3619" t="s">
        <v>330</v>
      </c>
      <c r="E3619" t="s">
        <v>159</v>
      </c>
      <c r="F3619" t="s">
        <v>160</v>
      </c>
      <c r="G3619">
        <v>18</v>
      </c>
      <c r="H3619" t="s">
        <v>332</v>
      </c>
      <c r="I3619" t="s">
        <v>325</v>
      </c>
      <c r="J3619" t="s">
        <v>304</v>
      </c>
      <c r="K3619">
        <v>47</v>
      </c>
      <c r="L3619" s="52">
        <v>0.36719000339508062</v>
      </c>
      <c r="N3619">
        <v>181</v>
      </c>
      <c r="O3619" s="52">
        <v>0.34279999136924738</v>
      </c>
      <c r="Q3619">
        <v>3780</v>
      </c>
      <c r="R3619" s="52">
        <v>0.35455998778343201</v>
      </c>
    </row>
    <row r="3620" spans="1:19">
      <c r="A3620" t="s">
        <v>28</v>
      </c>
      <c r="B3620" t="s">
        <v>412</v>
      </c>
      <c r="C3620" t="s">
        <v>440</v>
      </c>
      <c r="D3620" t="s">
        <v>330</v>
      </c>
      <c r="E3620" t="s">
        <v>159</v>
      </c>
      <c r="F3620" t="s">
        <v>160</v>
      </c>
      <c r="G3620">
        <v>18</v>
      </c>
      <c r="H3620" t="s">
        <v>332</v>
      </c>
      <c r="I3620" t="s">
        <v>349</v>
      </c>
      <c r="J3620" t="s">
        <v>350</v>
      </c>
      <c r="K3620">
        <v>9</v>
      </c>
      <c r="L3620" s="52">
        <v>7.0309996604919434E-2</v>
      </c>
      <c r="M3620" s="52">
        <v>7.3169998824596405E-2</v>
      </c>
      <c r="N3620">
        <v>29</v>
      </c>
      <c r="O3620" s="52">
        <v>5.4919999092817313E-2</v>
      </c>
      <c r="P3620" s="52">
        <v>5.7089999318122857E-2</v>
      </c>
      <c r="Q3620">
        <v>745</v>
      </c>
      <c r="R3620" s="52">
        <v>6.9880001246929169E-2</v>
      </c>
      <c r="S3620" s="52">
        <v>8.060000091791153E-2</v>
      </c>
    </row>
    <row r="3621" spans="1:19">
      <c r="A3621" t="s">
        <v>28</v>
      </c>
      <c r="B3621" t="s">
        <v>412</v>
      </c>
      <c r="C3621" t="s">
        <v>440</v>
      </c>
      <c r="D3621" t="s">
        <v>330</v>
      </c>
      <c r="E3621" t="s">
        <v>159</v>
      </c>
      <c r="F3621" t="s">
        <v>160</v>
      </c>
      <c r="G3621">
        <v>18</v>
      </c>
      <c r="H3621" t="s">
        <v>332</v>
      </c>
      <c r="I3621" t="s">
        <v>349</v>
      </c>
      <c r="J3621" t="s">
        <v>351</v>
      </c>
      <c r="K3621">
        <v>76</v>
      </c>
      <c r="L3621" s="52">
        <v>0.59375</v>
      </c>
      <c r="M3621" s="52">
        <v>0.61789000034332275</v>
      </c>
      <c r="N3621">
        <v>309</v>
      </c>
      <c r="O3621" s="52">
        <v>0.58522999286651611</v>
      </c>
      <c r="P3621" s="52">
        <v>0.60826998949050903</v>
      </c>
      <c r="Q3621">
        <v>5882</v>
      </c>
      <c r="R3621" s="52">
        <v>0.55172997713088989</v>
      </c>
      <c r="S3621" s="52">
        <v>0.63637000322341919</v>
      </c>
    </row>
    <row r="3622" spans="1:19">
      <c r="A3622" t="s">
        <v>28</v>
      </c>
      <c r="B3622" t="s">
        <v>412</v>
      </c>
      <c r="C3622" t="s">
        <v>440</v>
      </c>
      <c r="D3622" t="s">
        <v>330</v>
      </c>
      <c r="E3622" t="s">
        <v>159</v>
      </c>
      <c r="F3622" t="s">
        <v>160</v>
      </c>
      <c r="G3622">
        <v>18</v>
      </c>
      <c r="H3622" t="s">
        <v>332</v>
      </c>
      <c r="I3622" t="s">
        <v>349</v>
      </c>
      <c r="J3622" t="s">
        <v>352</v>
      </c>
      <c r="K3622">
        <v>0</v>
      </c>
      <c r="L3622" s="52">
        <v>0</v>
      </c>
      <c r="M3622" s="52">
        <v>0</v>
      </c>
      <c r="N3622">
        <v>0</v>
      </c>
      <c r="O3622" s="52">
        <v>0</v>
      </c>
      <c r="P3622" s="52">
        <v>0</v>
      </c>
      <c r="Q3622">
        <v>19</v>
      </c>
      <c r="R3622" s="52">
        <v>1.780000049620867E-3</v>
      </c>
      <c r="S3622" s="52">
        <v>2.0600000862032179E-3</v>
      </c>
    </row>
    <row r="3623" spans="1:19">
      <c r="A3623" t="s">
        <v>28</v>
      </c>
      <c r="B3623" t="s">
        <v>412</v>
      </c>
      <c r="C3623" t="s">
        <v>440</v>
      </c>
      <c r="D3623" t="s">
        <v>330</v>
      </c>
      <c r="E3623" t="s">
        <v>159</v>
      </c>
      <c r="F3623" t="s">
        <v>160</v>
      </c>
      <c r="G3623">
        <v>18</v>
      </c>
      <c r="H3623" t="s">
        <v>332</v>
      </c>
      <c r="I3623" t="s">
        <v>349</v>
      </c>
      <c r="J3623" t="s">
        <v>353</v>
      </c>
      <c r="K3623">
        <v>38</v>
      </c>
      <c r="L3623" s="52">
        <v>0.29686999320983892</v>
      </c>
      <c r="M3623" s="52">
        <v>0.30893999338150019</v>
      </c>
      <c r="N3623">
        <v>170</v>
      </c>
      <c r="O3623" s="52">
        <v>0.32196998596191412</v>
      </c>
      <c r="P3623" s="52">
        <v>0.33465000987052917</v>
      </c>
      <c r="Q3623">
        <v>2597</v>
      </c>
      <c r="R3623" s="52">
        <v>0.24359999597072601</v>
      </c>
      <c r="S3623" s="52">
        <v>0.2809700071811676</v>
      </c>
    </row>
    <row r="3624" spans="1:19">
      <c r="A3624" t="s">
        <v>28</v>
      </c>
      <c r="B3624" t="s">
        <v>412</v>
      </c>
      <c r="C3624" t="s">
        <v>440</v>
      </c>
      <c r="D3624" t="s">
        <v>330</v>
      </c>
      <c r="E3624" t="s">
        <v>159</v>
      </c>
      <c r="F3624" t="s">
        <v>160</v>
      </c>
      <c r="G3624">
        <v>18</v>
      </c>
      <c r="H3624" t="s">
        <v>332</v>
      </c>
      <c r="I3624" t="s">
        <v>349</v>
      </c>
      <c r="J3624" t="s">
        <v>355</v>
      </c>
      <c r="K3624">
        <v>5</v>
      </c>
      <c r="L3624" s="52">
        <v>3.9060000330209732E-2</v>
      </c>
      <c r="N3624">
        <v>20</v>
      </c>
      <c r="O3624" s="52">
        <v>3.7879999727010727E-2</v>
      </c>
      <c r="Q3624">
        <v>1418</v>
      </c>
      <c r="R3624" s="52">
        <v>0.13300999999046331</v>
      </c>
    </row>
    <row r="3625" spans="1:19">
      <c r="A3625" t="s">
        <v>28</v>
      </c>
      <c r="B3625" t="s">
        <v>412</v>
      </c>
      <c r="C3625" t="s">
        <v>440</v>
      </c>
      <c r="D3625" t="s">
        <v>330</v>
      </c>
      <c r="E3625" t="s">
        <v>159</v>
      </c>
      <c r="F3625" t="s">
        <v>160</v>
      </c>
      <c r="G3625">
        <v>18</v>
      </c>
      <c r="H3625" t="s">
        <v>332</v>
      </c>
      <c r="I3625" t="s">
        <v>734</v>
      </c>
      <c r="J3625" t="s">
        <v>299</v>
      </c>
      <c r="K3625">
        <v>2</v>
      </c>
      <c r="L3625" s="52">
        <v>1.5619999729096889E-2</v>
      </c>
      <c r="M3625" s="52">
        <v>1.8519999459385868E-2</v>
      </c>
      <c r="N3625">
        <v>5</v>
      </c>
      <c r="O3625" s="52">
        <v>9.4699999317526817E-3</v>
      </c>
      <c r="P3625" s="52">
        <v>1.066000014543533E-2</v>
      </c>
      <c r="Q3625">
        <v>463</v>
      </c>
      <c r="R3625" s="52">
        <v>4.343000054359436E-2</v>
      </c>
      <c r="S3625" s="52">
        <v>4.6239998191595078E-2</v>
      </c>
    </row>
    <row r="3626" spans="1:19">
      <c r="A3626" t="s">
        <v>28</v>
      </c>
      <c r="B3626" t="s">
        <v>412</v>
      </c>
      <c r="C3626" t="s">
        <v>440</v>
      </c>
      <c r="D3626" t="s">
        <v>330</v>
      </c>
      <c r="E3626" t="s">
        <v>159</v>
      </c>
      <c r="F3626" t="s">
        <v>160</v>
      </c>
      <c r="G3626">
        <v>18</v>
      </c>
      <c r="H3626" t="s">
        <v>332</v>
      </c>
      <c r="I3626" t="s">
        <v>734</v>
      </c>
      <c r="J3626" t="s">
        <v>300</v>
      </c>
      <c r="K3626">
        <v>2</v>
      </c>
      <c r="L3626" s="52">
        <v>1.5619999729096889E-2</v>
      </c>
      <c r="M3626" s="52">
        <v>1.8519999459385868E-2</v>
      </c>
      <c r="N3626">
        <v>2</v>
      </c>
      <c r="O3626" s="52">
        <v>3.789999987930059E-3</v>
      </c>
      <c r="P3626" s="52">
        <v>4.2599998414516449E-3</v>
      </c>
      <c r="Q3626">
        <v>331</v>
      </c>
      <c r="R3626" s="52">
        <v>3.1050000339746479E-2</v>
      </c>
      <c r="S3626" s="52">
        <v>3.3059999346733093E-2</v>
      </c>
    </row>
    <row r="3627" spans="1:19">
      <c r="A3627" t="s">
        <v>28</v>
      </c>
      <c r="B3627" t="s">
        <v>412</v>
      </c>
      <c r="C3627" t="s">
        <v>440</v>
      </c>
      <c r="D3627" t="s">
        <v>330</v>
      </c>
      <c r="E3627" t="s">
        <v>159</v>
      </c>
      <c r="F3627" t="s">
        <v>160</v>
      </c>
      <c r="G3627">
        <v>18</v>
      </c>
      <c r="H3627" t="s">
        <v>332</v>
      </c>
      <c r="I3627" t="s">
        <v>734</v>
      </c>
      <c r="J3627" t="s">
        <v>269</v>
      </c>
      <c r="K3627">
        <v>2</v>
      </c>
      <c r="L3627" s="52">
        <v>1.5619999729096889E-2</v>
      </c>
      <c r="M3627" s="52">
        <v>1.8519999459385868E-2</v>
      </c>
      <c r="N3627">
        <v>2</v>
      </c>
      <c r="O3627" s="52">
        <v>3.789999987930059E-3</v>
      </c>
      <c r="P3627" s="52">
        <v>4.2599998414516449E-3</v>
      </c>
      <c r="Q3627">
        <v>91</v>
      </c>
      <c r="R3627" s="52">
        <v>8.5399998351931572E-3</v>
      </c>
      <c r="S3627" s="52">
        <v>9.089999832212925E-3</v>
      </c>
    </row>
    <row r="3628" spans="1:19">
      <c r="A3628" t="s">
        <v>28</v>
      </c>
      <c r="B3628" t="s">
        <v>412</v>
      </c>
      <c r="C3628" t="s">
        <v>440</v>
      </c>
      <c r="D3628" t="s">
        <v>330</v>
      </c>
      <c r="E3628" t="s">
        <v>159</v>
      </c>
      <c r="F3628" t="s">
        <v>160</v>
      </c>
      <c r="G3628">
        <v>18</v>
      </c>
      <c r="H3628" t="s">
        <v>332</v>
      </c>
      <c r="I3628" t="s">
        <v>734</v>
      </c>
      <c r="J3628" t="s">
        <v>301</v>
      </c>
      <c r="K3628">
        <v>2</v>
      </c>
      <c r="L3628" s="52">
        <v>1.5619999729096889E-2</v>
      </c>
      <c r="M3628" s="52">
        <v>1.8519999459385868E-2</v>
      </c>
      <c r="N3628">
        <v>8</v>
      </c>
      <c r="O3628" s="52">
        <v>1.515000034123659E-2</v>
      </c>
      <c r="P3628" s="52">
        <v>1.7060000449419022E-2</v>
      </c>
      <c r="Q3628">
        <v>215</v>
      </c>
      <c r="R3628" s="52">
        <v>2.0169999450445179E-2</v>
      </c>
      <c r="S3628" s="52">
        <v>2.1469999104738239E-2</v>
      </c>
    </row>
    <row r="3629" spans="1:19">
      <c r="A3629" t="s">
        <v>28</v>
      </c>
      <c r="B3629" t="s">
        <v>412</v>
      </c>
      <c r="C3629" t="s">
        <v>440</v>
      </c>
      <c r="D3629" t="s">
        <v>330</v>
      </c>
      <c r="E3629" t="s">
        <v>159</v>
      </c>
      <c r="F3629" t="s">
        <v>160</v>
      </c>
      <c r="G3629">
        <v>18</v>
      </c>
      <c r="H3629" t="s">
        <v>332</v>
      </c>
      <c r="I3629" t="s">
        <v>734</v>
      </c>
      <c r="J3629" t="s">
        <v>270</v>
      </c>
      <c r="K3629">
        <v>20</v>
      </c>
      <c r="L3629" s="52">
        <v>0.15625</v>
      </c>
      <c r="N3629">
        <v>59</v>
      </c>
      <c r="O3629" s="52">
        <v>0.1117400005459785</v>
      </c>
      <c r="Q3629">
        <v>648</v>
      </c>
      <c r="R3629" s="52">
        <v>6.0779999941587448E-2</v>
      </c>
    </row>
    <row r="3630" spans="1:19">
      <c r="A3630" t="s">
        <v>28</v>
      </c>
      <c r="B3630" t="s">
        <v>412</v>
      </c>
      <c r="C3630" t="s">
        <v>440</v>
      </c>
      <c r="D3630" t="s">
        <v>330</v>
      </c>
      <c r="E3630" t="s">
        <v>159</v>
      </c>
      <c r="F3630" t="s">
        <v>160</v>
      </c>
      <c r="G3630">
        <v>18</v>
      </c>
      <c r="H3630" t="s">
        <v>332</v>
      </c>
      <c r="I3630" t="s">
        <v>734</v>
      </c>
      <c r="J3630" t="s">
        <v>268</v>
      </c>
      <c r="K3630">
        <v>100</v>
      </c>
      <c r="L3630" s="52">
        <v>0.78125</v>
      </c>
      <c r="M3630" s="52">
        <v>0.92593002319335938</v>
      </c>
      <c r="N3630">
        <v>452</v>
      </c>
      <c r="O3630" s="52">
        <v>0.85606002807617188</v>
      </c>
      <c r="P3630" s="52">
        <v>0.96375000476837158</v>
      </c>
      <c r="Q3630">
        <v>8913</v>
      </c>
      <c r="R3630" s="52">
        <v>0.83604001998901367</v>
      </c>
      <c r="S3630" s="52">
        <v>0.89013999700546265</v>
      </c>
    </row>
    <row r="3631" spans="1:19">
      <c r="A3631" t="s">
        <v>28</v>
      </c>
      <c r="B3631" t="s">
        <v>412</v>
      </c>
      <c r="C3631" t="s">
        <v>440</v>
      </c>
      <c r="D3631" t="s">
        <v>330</v>
      </c>
      <c r="E3631" t="s">
        <v>159</v>
      </c>
      <c r="F3631" t="s">
        <v>160</v>
      </c>
      <c r="G3631">
        <v>18</v>
      </c>
      <c r="H3631" t="s">
        <v>332</v>
      </c>
      <c r="I3631" t="s">
        <v>735</v>
      </c>
      <c r="J3631" t="s">
        <v>270</v>
      </c>
      <c r="K3631">
        <v>128</v>
      </c>
      <c r="L3631" s="52">
        <v>1</v>
      </c>
      <c r="N3631">
        <v>528</v>
      </c>
      <c r="O3631" s="52">
        <v>1</v>
      </c>
      <c r="Q3631">
        <v>10661</v>
      </c>
      <c r="R3631" s="52">
        <v>1</v>
      </c>
    </row>
    <row r="3632" spans="1:19">
      <c r="A3632" t="s">
        <v>28</v>
      </c>
      <c r="B3632" t="s">
        <v>412</v>
      </c>
      <c r="C3632" t="s">
        <v>440</v>
      </c>
      <c r="D3632" t="s">
        <v>330</v>
      </c>
      <c r="E3632" t="s">
        <v>159</v>
      </c>
      <c r="F3632" t="s">
        <v>160</v>
      </c>
      <c r="G3632">
        <v>18</v>
      </c>
      <c r="H3632" t="s">
        <v>332</v>
      </c>
      <c r="I3632" t="s">
        <v>319</v>
      </c>
      <c r="J3632" t="s">
        <v>324</v>
      </c>
      <c r="K3632">
        <v>5</v>
      </c>
      <c r="L3632" s="52">
        <v>3.9060000330209732E-2</v>
      </c>
      <c r="N3632">
        <v>20</v>
      </c>
      <c r="O3632" s="52">
        <v>3.7879999727010727E-2</v>
      </c>
      <c r="Q3632">
        <v>1418</v>
      </c>
      <c r="R3632" s="52">
        <v>0.13300999999046331</v>
      </c>
    </row>
    <row r="3633" spans="1:19">
      <c r="A3633" t="s">
        <v>28</v>
      </c>
      <c r="B3633" t="s">
        <v>412</v>
      </c>
      <c r="C3633" t="s">
        <v>440</v>
      </c>
      <c r="D3633" t="s">
        <v>330</v>
      </c>
      <c r="E3633" t="s">
        <v>159</v>
      </c>
      <c r="F3633" t="s">
        <v>160</v>
      </c>
      <c r="G3633">
        <v>18</v>
      </c>
      <c r="H3633" t="s">
        <v>332</v>
      </c>
      <c r="I3633" t="s">
        <v>319</v>
      </c>
      <c r="J3633" t="s">
        <v>320</v>
      </c>
      <c r="K3633">
        <v>0</v>
      </c>
      <c r="L3633" s="52">
        <v>0</v>
      </c>
      <c r="M3633" s="52">
        <v>0</v>
      </c>
      <c r="N3633">
        <v>0</v>
      </c>
      <c r="O3633" s="52">
        <v>0</v>
      </c>
      <c r="P3633" s="52">
        <v>0</v>
      </c>
      <c r="Q3633">
        <v>19</v>
      </c>
      <c r="R3633" s="52">
        <v>1.780000049620867E-3</v>
      </c>
      <c r="S3633" s="52">
        <v>2.0600000862032179E-3</v>
      </c>
    </row>
    <row r="3634" spans="1:19">
      <c r="A3634" t="s">
        <v>28</v>
      </c>
      <c r="B3634" t="s">
        <v>412</v>
      </c>
      <c r="C3634" t="s">
        <v>440</v>
      </c>
      <c r="D3634" t="s">
        <v>330</v>
      </c>
      <c r="E3634" t="s">
        <v>159</v>
      </c>
      <c r="F3634" t="s">
        <v>160</v>
      </c>
      <c r="G3634">
        <v>18</v>
      </c>
      <c r="H3634" t="s">
        <v>332</v>
      </c>
      <c r="I3634" t="s">
        <v>319</v>
      </c>
      <c r="J3634" t="s">
        <v>321</v>
      </c>
      <c r="K3634">
        <v>7</v>
      </c>
      <c r="L3634" s="52">
        <v>5.4689999669790268E-2</v>
      </c>
      <c r="M3634" s="52">
        <v>5.6910000741481781E-2</v>
      </c>
      <c r="N3634">
        <v>27</v>
      </c>
      <c r="O3634" s="52">
        <v>5.1139999181032181E-2</v>
      </c>
      <c r="P3634" s="52">
        <v>5.3149998188018799E-2</v>
      </c>
      <c r="Q3634">
        <v>380</v>
      </c>
      <c r="R3634" s="52">
        <v>3.564000129699707E-2</v>
      </c>
      <c r="S3634" s="52">
        <v>4.1110001504421227E-2</v>
      </c>
    </row>
    <row r="3635" spans="1:19">
      <c r="A3635" t="s">
        <v>28</v>
      </c>
      <c r="B3635" t="s">
        <v>412</v>
      </c>
      <c r="C3635" t="s">
        <v>440</v>
      </c>
      <c r="D3635" t="s">
        <v>330</v>
      </c>
      <c r="E3635" t="s">
        <v>159</v>
      </c>
      <c r="F3635" t="s">
        <v>160</v>
      </c>
      <c r="G3635">
        <v>18</v>
      </c>
      <c r="H3635" t="s">
        <v>332</v>
      </c>
      <c r="I3635" t="s">
        <v>319</v>
      </c>
      <c r="J3635" t="s">
        <v>322</v>
      </c>
      <c r="K3635">
        <v>22</v>
      </c>
      <c r="L3635" s="52">
        <v>0.17188000679016111</v>
      </c>
      <c r="M3635" s="52">
        <v>0.17885999381542211</v>
      </c>
      <c r="N3635">
        <v>114</v>
      </c>
      <c r="O3635" s="52">
        <v>0.2159100025892258</v>
      </c>
      <c r="P3635" s="52">
        <v>0.22440999746322629</v>
      </c>
      <c r="Q3635">
        <v>1643</v>
      </c>
      <c r="R3635" s="52">
        <v>0.15410999953746801</v>
      </c>
      <c r="S3635" s="52">
        <v>0.17776000499725339</v>
      </c>
    </row>
    <row r="3636" spans="1:19">
      <c r="A3636" t="s">
        <v>28</v>
      </c>
      <c r="B3636" t="s">
        <v>412</v>
      </c>
      <c r="C3636" t="s">
        <v>440</v>
      </c>
      <c r="D3636" t="s">
        <v>330</v>
      </c>
      <c r="E3636" t="s">
        <v>159</v>
      </c>
      <c r="F3636" t="s">
        <v>160</v>
      </c>
      <c r="G3636">
        <v>18</v>
      </c>
      <c r="H3636" t="s">
        <v>332</v>
      </c>
      <c r="I3636" t="s">
        <v>319</v>
      </c>
      <c r="J3636" t="s">
        <v>323</v>
      </c>
      <c r="K3636">
        <v>18</v>
      </c>
      <c r="L3636" s="52">
        <v>0.14061999320983889</v>
      </c>
      <c r="M3636" s="52">
        <v>0.14633999764919281</v>
      </c>
      <c r="N3636">
        <v>58</v>
      </c>
      <c r="O3636" s="52">
        <v>0.1098499968647957</v>
      </c>
      <c r="P3636" s="52">
        <v>0.1141699999570847</v>
      </c>
      <c r="Q3636">
        <v>1319</v>
      </c>
      <c r="R3636" s="52">
        <v>0.1237199977040291</v>
      </c>
      <c r="S3636" s="52">
        <v>0.14270000159740451</v>
      </c>
    </row>
    <row r="3637" spans="1:19">
      <c r="A3637" t="s">
        <v>28</v>
      </c>
      <c r="B3637" t="s">
        <v>412</v>
      </c>
      <c r="C3637" t="s">
        <v>440</v>
      </c>
      <c r="D3637" t="s">
        <v>330</v>
      </c>
      <c r="E3637" t="s">
        <v>159</v>
      </c>
      <c r="F3637" t="s">
        <v>160</v>
      </c>
      <c r="G3637">
        <v>18</v>
      </c>
      <c r="H3637" t="s">
        <v>332</v>
      </c>
      <c r="I3637" t="s">
        <v>319</v>
      </c>
      <c r="J3637" t="s">
        <v>354</v>
      </c>
      <c r="K3637">
        <v>76</v>
      </c>
      <c r="L3637" s="52">
        <v>0.59375</v>
      </c>
      <c r="M3637" s="52">
        <v>0.61789000034332275</v>
      </c>
      <c r="N3637">
        <v>309</v>
      </c>
      <c r="O3637" s="52">
        <v>0.58522999286651611</v>
      </c>
      <c r="P3637" s="52">
        <v>0.60826998949050903</v>
      </c>
      <c r="Q3637">
        <v>5882</v>
      </c>
      <c r="R3637" s="52">
        <v>0.55172997713088989</v>
      </c>
      <c r="S3637" s="52">
        <v>0.63637000322341919</v>
      </c>
    </row>
    <row r="3638" spans="1:19">
      <c r="A3638" t="s">
        <v>28</v>
      </c>
      <c r="B3638" t="s">
        <v>412</v>
      </c>
      <c r="C3638" t="s">
        <v>440</v>
      </c>
      <c r="D3638" t="s">
        <v>330</v>
      </c>
      <c r="E3638" t="s">
        <v>159</v>
      </c>
      <c r="F3638" t="s">
        <v>160</v>
      </c>
      <c r="G3638">
        <v>18</v>
      </c>
      <c r="H3638" t="s">
        <v>332</v>
      </c>
      <c r="I3638" t="s">
        <v>360</v>
      </c>
      <c r="J3638" t="s">
        <v>361</v>
      </c>
      <c r="K3638">
        <v>5</v>
      </c>
      <c r="L3638" s="52">
        <v>3.9060000330209732E-2</v>
      </c>
      <c r="N3638">
        <v>20</v>
      </c>
      <c r="O3638" s="52">
        <v>3.7879999727010727E-2</v>
      </c>
      <c r="Q3638">
        <v>1418</v>
      </c>
      <c r="R3638" s="52">
        <v>0.13300999999046331</v>
      </c>
    </row>
    <row r="3639" spans="1:19">
      <c r="A3639" t="s">
        <v>28</v>
      </c>
      <c r="B3639" t="s">
        <v>412</v>
      </c>
      <c r="C3639" t="s">
        <v>440</v>
      </c>
      <c r="D3639" t="s">
        <v>330</v>
      </c>
      <c r="E3639" t="s">
        <v>159</v>
      </c>
      <c r="F3639" t="s">
        <v>160</v>
      </c>
      <c r="G3639">
        <v>18</v>
      </c>
      <c r="H3639" t="s">
        <v>332</v>
      </c>
      <c r="I3639" t="s">
        <v>360</v>
      </c>
      <c r="J3639" t="s">
        <v>362</v>
      </c>
      <c r="K3639">
        <v>47</v>
      </c>
      <c r="L3639" s="52">
        <v>0.36719000339508062</v>
      </c>
      <c r="M3639" s="52">
        <v>0.38210999965667719</v>
      </c>
      <c r="N3639">
        <v>199</v>
      </c>
      <c r="O3639" s="52">
        <v>0.37689000368118292</v>
      </c>
      <c r="P3639" s="52">
        <v>0.39173001050949102</v>
      </c>
      <c r="Q3639">
        <v>3361</v>
      </c>
      <c r="R3639" s="52">
        <v>0.31525999307632452</v>
      </c>
      <c r="S3639" s="52">
        <v>0.36362999677658081</v>
      </c>
    </row>
    <row r="3640" spans="1:19">
      <c r="A3640" t="s">
        <v>28</v>
      </c>
      <c r="B3640" t="s">
        <v>412</v>
      </c>
      <c r="C3640" t="s">
        <v>440</v>
      </c>
      <c r="D3640" t="s">
        <v>330</v>
      </c>
      <c r="E3640" t="s">
        <v>159</v>
      </c>
      <c r="F3640" t="s">
        <v>160</v>
      </c>
      <c r="G3640">
        <v>18</v>
      </c>
      <c r="H3640" t="s">
        <v>332</v>
      </c>
      <c r="I3640" t="s">
        <v>360</v>
      </c>
      <c r="J3640" t="s">
        <v>354</v>
      </c>
      <c r="K3640">
        <v>76</v>
      </c>
      <c r="L3640" s="52">
        <v>0.59375</v>
      </c>
      <c r="M3640" s="52">
        <v>0.61789000034332275</v>
      </c>
      <c r="N3640">
        <v>309</v>
      </c>
      <c r="O3640" s="52">
        <v>0.58522999286651611</v>
      </c>
      <c r="P3640" s="52">
        <v>0.60826998949050903</v>
      </c>
      <c r="Q3640">
        <v>5882</v>
      </c>
      <c r="R3640" s="52">
        <v>0.55172997713088989</v>
      </c>
      <c r="S3640" s="52">
        <v>0.63637000322341919</v>
      </c>
    </row>
    <row r="3641" spans="1:19">
      <c r="A3641" t="s">
        <v>28</v>
      </c>
      <c r="B3641" t="s">
        <v>412</v>
      </c>
      <c r="C3641" t="s">
        <v>440</v>
      </c>
      <c r="D3641" t="s">
        <v>330</v>
      </c>
      <c r="E3641" t="s">
        <v>159</v>
      </c>
      <c r="F3641" t="s">
        <v>160</v>
      </c>
      <c r="G3641">
        <v>18</v>
      </c>
      <c r="H3641" t="s">
        <v>332</v>
      </c>
      <c r="I3641" t="s">
        <v>736</v>
      </c>
      <c r="J3641" t="s">
        <v>363</v>
      </c>
      <c r="K3641">
        <v>62</v>
      </c>
      <c r="L3641" s="52">
        <v>0.48436999320983892</v>
      </c>
      <c r="N3641">
        <v>148</v>
      </c>
      <c r="O3641" s="52">
        <v>0.28029999136924738</v>
      </c>
      <c r="Q3641">
        <v>4131</v>
      </c>
      <c r="R3641" s="52">
        <v>0.38749000430107122</v>
      </c>
    </row>
    <row r="3642" spans="1:19">
      <c r="A3642" t="s">
        <v>28</v>
      </c>
      <c r="B3642" t="s">
        <v>412</v>
      </c>
      <c r="C3642" t="s">
        <v>440</v>
      </c>
      <c r="D3642" t="s">
        <v>330</v>
      </c>
      <c r="E3642" t="s">
        <v>159</v>
      </c>
      <c r="F3642" t="s">
        <v>160</v>
      </c>
      <c r="G3642">
        <v>18</v>
      </c>
      <c r="H3642" t="s">
        <v>332</v>
      </c>
      <c r="I3642" t="s">
        <v>736</v>
      </c>
      <c r="J3642" t="s">
        <v>364</v>
      </c>
      <c r="K3642">
        <v>43</v>
      </c>
      <c r="L3642" s="52">
        <v>0.33594000339508062</v>
      </c>
      <c r="M3642" s="52">
        <v>0.6515200138092041</v>
      </c>
      <c r="N3642">
        <v>246</v>
      </c>
      <c r="O3642" s="52">
        <v>0.46590998768806458</v>
      </c>
      <c r="P3642" s="52">
        <v>0.64736998081207275</v>
      </c>
      <c r="Q3642">
        <v>4189</v>
      </c>
      <c r="R3642" s="52">
        <v>0.39293000102043152</v>
      </c>
      <c r="S3642" s="52">
        <v>0.64149999618530273</v>
      </c>
    </row>
    <row r="3643" spans="1:19">
      <c r="A3643" t="s">
        <v>28</v>
      </c>
      <c r="B3643" t="s">
        <v>412</v>
      </c>
      <c r="C3643" t="s">
        <v>440</v>
      </c>
      <c r="D3643" t="s">
        <v>330</v>
      </c>
      <c r="E3643" t="s">
        <v>159</v>
      </c>
      <c r="F3643" t="s">
        <v>160</v>
      </c>
      <c r="G3643">
        <v>18</v>
      </c>
      <c r="H3643" t="s">
        <v>332</v>
      </c>
      <c r="I3643" t="s">
        <v>736</v>
      </c>
      <c r="J3643" t="s">
        <v>365</v>
      </c>
      <c r="K3643">
        <v>9</v>
      </c>
      <c r="L3643" s="52">
        <v>7.0309996604919434E-2</v>
      </c>
      <c r="M3643" s="52">
        <v>0.13636000454425809</v>
      </c>
      <c r="N3643">
        <v>78</v>
      </c>
      <c r="O3643" s="52">
        <v>0.14772999286651611</v>
      </c>
      <c r="P3643" s="52">
        <v>0.20525999367237091</v>
      </c>
      <c r="Q3643">
        <v>1316</v>
      </c>
      <c r="R3643" s="52">
        <v>0.1234399974346161</v>
      </c>
      <c r="S3643" s="52">
        <v>0.20152999460697171</v>
      </c>
    </row>
    <row r="3644" spans="1:19">
      <c r="A3644" t="s">
        <v>28</v>
      </c>
      <c r="B3644" t="s">
        <v>412</v>
      </c>
      <c r="C3644" t="s">
        <v>440</v>
      </c>
      <c r="D3644" t="s">
        <v>330</v>
      </c>
      <c r="E3644" t="s">
        <v>159</v>
      </c>
      <c r="F3644" t="s">
        <v>160</v>
      </c>
      <c r="G3644">
        <v>18</v>
      </c>
      <c r="H3644" t="s">
        <v>332</v>
      </c>
      <c r="I3644" t="s">
        <v>736</v>
      </c>
      <c r="J3644" t="s">
        <v>366</v>
      </c>
      <c r="K3644">
        <v>7</v>
      </c>
      <c r="L3644" s="52">
        <v>5.4689999669790268E-2</v>
      </c>
      <c r="M3644" s="52">
        <v>0.1060599982738495</v>
      </c>
      <c r="N3644">
        <v>34</v>
      </c>
      <c r="O3644" s="52">
        <v>6.4390003681182861E-2</v>
      </c>
      <c r="P3644" s="52">
        <v>8.9469999074935913E-2</v>
      </c>
      <c r="Q3644">
        <v>566</v>
      </c>
      <c r="R3644" s="52">
        <v>5.3089998662471771E-2</v>
      </c>
      <c r="S3644" s="52">
        <v>8.6680002510547638E-2</v>
      </c>
    </row>
    <row r="3645" spans="1:19">
      <c r="A3645" t="s">
        <v>28</v>
      </c>
      <c r="B3645" t="s">
        <v>412</v>
      </c>
      <c r="C3645" t="s">
        <v>440</v>
      </c>
      <c r="D3645" t="s">
        <v>330</v>
      </c>
      <c r="E3645" t="s">
        <v>159</v>
      </c>
      <c r="F3645" t="s">
        <v>160</v>
      </c>
      <c r="G3645">
        <v>18</v>
      </c>
      <c r="H3645" t="s">
        <v>332</v>
      </c>
      <c r="I3645" t="s">
        <v>736</v>
      </c>
      <c r="J3645" t="s">
        <v>367</v>
      </c>
      <c r="K3645">
        <v>5</v>
      </c>
      <c r="L3645" s="52">
        <v>3.9060000330209732E-2</v>
      </c>
      <c r="M3645" s="52">
        <v>7.5759999454021454E-2</v>
      </c>
      <c r="N3645">
        <v>17</v>
      </c>
      <c r="O3645" s="52">
        <v>3.2200001180171967E-2</v>
      </c>
      <c r="P3645" s="52">
        <v>4.4739998877048492E-2</v>
      </c>
      <c r="Q3645">
        <v>367</v>
      </c>
      <c r="R3645" s="52">
        <v>3.4419998526573181E-2</v>
      </c>
      <c r="S3645" s="52">
        <v>5.6200001388788223E-2</v>
      </c>
    </row>
    <row r="3646" spans="1:19">
      <c r="A3646" t="s">
        <v>28</v>
      </c>
      <c r="B3646" t="s">
        <v>412</v>
      </c>
      <c r="C3646" t="s">
        <v>440</v>
      </c>
      <c r="D3646" t="s">
        <v>330</v>
      </c>
      <c r="E3646" t="s">
        <v>159</v>
      </c>
      <c r="F3646" t="s">
        <v>160</v>
      </c>
      <c r="G3646">
        <v>18</v>
      </c>
      <c r="H3646" t="s">
        <v>332</v>
      </c>
      <c r="I3646" t="s">
        <v>736</v>
      </c>
      <c r="J3646" t="s">
        <v>368</v>
      </c>
      <c r="K3646">
        <v>2</v>
      </c>
      <c r="L3646" s="52">
        <v>1.5619999729096889E-2</v>
      </c>
      <c r="M3646" s="52">
        <v>3.0300000682473179E-2</v>
      </c>
      <c r="N3646">
        <v>5</v>
      </c>
      <c r="O3646" s="52">
        <v>9.4699999317526817E-3</v>
      </c>
      <c r="P3646" s="52">
        <v>1.315999962389469E-2</v>
      </c>
      <c r="Q3646">
        <v>92</v>
      </c>
      <c r="R3646" s="52">
        <v>8.6300000548362732E-3</v>
      </c>
      <c r="S3646" s="52">
        <v>1.4089999720454219E-2</v>
      </c>
    </row>
    <row r="3647" spans="1:19">
      <c r="A3647" t="s">
        <v>28</v>
      </c>
      <c r="B3647" t="s">
        <v>412</v>
      </c>
      <c r="C3647" t="s">
        <v>440</v>
      </c>
      <c r="D3647" t="s">
        <v>330</v>
      </c>
      <c r="E3647" t="s">
        <v>159</v>
      </c>
      <c r="F3647" t="s">
        <v>160</v>
      </c>
      <c r="G3647">
        <v>18</v>
      </c>
      <c r="H3647" t="s">
        <v>332</v>
      </c>
      <c r="I3647" t="s">
        <v>307</v>
      </c>
      <c r="J3647" t="s">
        <v>329</v>
      </c>
      <c r="K3647">
        <v>126</v>
      </c>
      <c r="L3647" s="52">
        <v>0.98436999320983887</v>
      </c>
      <c r="N3647">
        <v>522</v>
      </c>
      <c r="O3647" s="52">
        <v>0.98864001035690308</v>
      </c>
      <c r="Q3647">
        <v>10555</v>
      </c>
      <c r="R3647" s="52">
        <v>0.99005997180938721</v>
      </c>
    </row>
    <row r="3648" spans="1:19">
      <c r="A3648" t="s">
        <v>28</v>
      </c>
      <c r="B3648" t="s">
        <v>412</v>
      </c>
      <c r="C3648" t="s">
        <v>440</v>
      </c>
      <c r="D3648" t="s">
        <v>330</v>
      </c>
      <c r="E3648" t="s">
        <v>159</v>
      </c>
      <c r="F3648" t="s">
        <v>160</v>
      </c>
      <c r="G3648">
        <v>18</v>
      </c>
      <c r="H3648" t="s">
        <v>332</v>
      </c>
      <c r="I3648" t="s">
        <v>307</v>
      </c>
      <c r="J3648" t="s">
        <v>309</v>
      </c>
      <c r="K3648">
        <v>2</v>
      </c>
      <c r="L3648" s="52">
        <v>1.5619999729096889E-2</v>
      </c>
      <c r="N3648">
        <v>6</v>
      </c>
      <c r="O3648" s="52">
        <v>1.1359999887645239E-2</v>
      </c>
      <c r="Q3648">
        <v>106</v>
      </c>
      <c r="R3648" s="52">
        <v>9.9400002509355545E-3</v>
      </c>
    </row>
    <row r="3649" spans="1:19">
      <c r="A3649" t="s">
        <v>28</v>
      </c>
      <c r="B3649" t="s">
        <v>412</v>
      </c>
      <c r="C3649" t="s">
        <v>440</v>
      </c>
      <c r="D3649" t="s">
        <v>330</v>
      </c>
      <c r="E3649" t="s">
        <v>159</v>
      </c>
      <c r="F3649" t="s">
        <v>160</v>
      </c>
      <c r="G3649">
        <v>18</v>
      </c>
      <c r="H3649" t="s">
        <v>332</v>
      </c>
      <c r="I3649" t="s">
        <v>737</v>
      </c>
      <c r="J3649" t="s">
        <v>310</v>
      </c>
      <c r="K3649">
        <v>16</v>
      </c>
      <c r="L3649" s="52">
        <v>0.125</v>
      </c>
      <c r="N3649">
        <v>57</v>
      </c>
      <c r="O3649" s="52">
        <v>0.10795000195503229</v>
      </c>
      <c r="Q3649">
        <v>1888</v>
      </c>
      <c r="R3649" s="52">
        <v>0.17709000408649439</v>
      </c>
    </row>
    <row r="3650" spans="1:19">
      <c r="A3650" t="s">
        <v>28</v>
      </c>
      <c r="B3650" t="s">
        <v>412</v>
      </c>
      <c r="C3650" t="s">
        <v>440</v>
      </c>
      <c r="D3650" t="s">
        <v>330</v>
      </c>
      <c r="E3650" t="s">
        <v>159</v>
      </c>
      <c r="F3650" t="s">
        <v>160</v>
      </c>
      <c r="G3650">
        <v>18</v>
      </c>
      <c r="H3650" t="s">
        <v>332</v>
      </c>
      <c r="I3650" t="s">
        <v>737</v>
      </c>
      <c r="J3650" t="s">
        <v>16</v>
      </c>
      <c r="K3650">
        <v>22</v>
      </c>
      <c r="L3650" s="52">
        <v>0.17188000679016111</v>
      </c>
      <c r="N3650">
        <v>106</v>
      </c>
      <c r="O3650" s="52">
        <v>0.20076000690460211</v>
      </c>
      <c r="Q3650">
        <v>2164</v>
      </c>
      <c r="R3650" s="52">
        <v>0.2029799968004227</v>
      </c>
    </row>
    <row r="3651" spans="1:19">
      <c r="A3651" t="s">
        <v>28</v>
      </c>
      <c r="B3651" t="s">
        <v>412</v>
      </c>
      <c r="C3651" t="s">
        <v>440</v>
      </c>
      <c r="D3651" t="s">
        <v>330</v>
      </c>
      <c r="E3651" t="s">
        <v>159</v>
      </c>
      <c r="F3651" t="s">
        <v>160</v>
      </c>
      <c r="G3651">
        <v>18</v>
      </c>
      <c r="H3651" t="s">
        <v>332</v>
      </c>
      <c r="I3651" t="s">
        <v>737</v>
      </c>
      <c r="J3651" t="s">
        <v>17</v>
      </c>
      <c r="K3651">
        <v>31</v>
      </c>
      <c r="L3651" s="52">
        <v>0.24219000339508059</v>
      </c>
      <c r="N3651">
        <v>110</v>
      </c>
      <c r="O3651" s="52">
        <v>0.2083300054073334</v>
      </c>
      <c r="Q3651">
        <v>2220</v>
      </c>
      <c r="R3651" s="52">
        <v>0.20824000239372251</v>
      </c>
    </row>
    <row r="3652" spans="1:19">
      <c r="A3652" t="s">
        <v>28</v>
      </c>
      <c r="B3652" t="s">
        <v>412</v>
      </c>
      <c r="C3652" t="s">
        <v>440</v>
      </c>
      <c r="D3652" t="s">
        <v>330</v>
      </c>
      <c r="E3652" t="s">
        <v>159</v>
      </c>
      <c r="F3652" t="s">
        <v>160</v>
      </c>
      <c r="G3652">
        <v>18</v>
      </c>
      <c r="H3652" t="s">
        <v>332</v>
      </c>
      <c r="I3652" t="s">
        <v>737</v>
      </c>
      <c r="J3652" t="s">
        <v>18</v>
      </c>
      <c r="K3652">
        <v>24</v>
      </c>
      <c r="L3652" s="52">
        <v>0.1875</v>
      </c>
      <c r="N3652">
        <v>108</v>
      </c>
      <c r="O3652" s="52">
        <v>0.20454999804496771</v>
      </c>
      <c r="Q3652">
        <v>2174</v>
      </c>
      <c r="R3652" s="52">
        <v>0.20392000675201419</v>
      </c>
    </row>
    <row r="3653" spans="1:19">
      <c r="A3653" t="s">
        <v>28</v>
      </c>
      <c r="B3653" t="s">
        <v>412</v>
      </c>
      <c r="C3653" t="s">
        <v>440</v>
      </c>
      <c r="D3653" t="s">
        <v>330</v>
      </c>
      <c r="E3653" t="s">
        <v>159</v>
      </c>
      <c r="F3653" t="s">
        <v>160</v>
      </c>
      <c r="G3653">
        <v>18</v>
      </c>
      <c r="H3653" t="s">
        <v>332</v>
      </c>
      <c r="I3653" t="s">
        <v>737</v>
      </c>
      <c r="J3653" t="s">
        <v>311</v>
      </c>
      <c r="K3653">
        <v>35</v>
      </c>
      <c r="L3653" s="52">
        <v>0.27344000339508062</v>
      </c>
      <c r="N3653">
        <v>147</v>
      </c>
      <c r="O3653" s="52">
        <v>0.27840998768806458</v>
      </c>
      <c r="Q3653">
        <v>2215</v>
      </c>
      <c r="R3653" s="52">
        <v>0.20777000486850741</v>
      </c>
    </row>
    <row r="3654" spans="1:19">
      <c r="A3654" t="s">
        <v>28</v>
      </c>
      <c r="B3654" t="s">
        <v>412</v>
      </c>
      <c r="C3654" t="s">
        <v>440</v>
      </c>
      <c r="D3654" t="s">
        <v>330</v>
      </c>
      <c r="E3654" t="s">
        <v>159</v>
      </c>
      <c r="F3654" t="s">
        <v>160</v>
      </c>
      <c r="G3654">
        <v>18</v>
      </c>
      <c r="H3654" t="s">
        <v>332</v>
      </c>
      <c r="I3654" t="s">
        <v>312</v>
      </c>
      <c r="J3654" t="s">
        <v>313</v>
      </c>
      <c r="K3654">
        <v>83</v>
      </c>
      <c r="L3654" s="52">
        <v>0.64844000339508057</v>
      </c>
      <c r="M3654" s="52">
        <v>0.66399997472763062</v>
      </c>
      <c r="N3654">
        <v>335</v>
      </c>
      <c r="O3654" s="52">
        <v>0.63446998596191406</v>
      </c>
      <c r="P3654" s="52">
        <v>0.64298999309539795</v>
      </c>
      <c r="Q3654">
        <v>6420</v>
      </c>
      <c r="R3654" s="52">
        <v>0.60219001770019531</v>
      </c>
      <c r="S3654" s="52">
        <v>0.61465001106262207</v>
      </c>
    </row>
    <row r="3655" spans="1:19">
      <c r="A3655" t="s">
        <v>28</v>
      </c>
      <c r="B3655" t="s">
        <v>412</v>
      </c>
      <c r="C3655" t="s">
        <v>440</v>
      </c>
      <c r="D3655" t="s">
        <v>330</v>
      </c>
      <c r="E3655" t="s">
        <v>159</v>
      </c>
      <c r="F3655" t="s">
        <v>160</v>
      </c>
      <c r="G3655">
        <v>18</v>
      </c>
      <c r="H3655" t="s">
        <v>332</v>
      </c>
      <c r="I3655" t="s">
        <v>312</v>
      </c>
      <c r="J3655" t="s">
        <v>314</v>
      </c>
      <c r="K3655">
        <v>16</v>
      </c>
      <c r="L3655" s="52">
        <v>0.125</v>
      </c>
      <c r="M3655" s="52">
        <v>0.12800000607967379</v>
      </c>
      <c r="N3655">
        <v>74</v>
      </c>
      <c r="O3655" s="52">
        <v>0.14014999568462369</v>
      </c>
      <c r="P3655" s="52">
        <v>0.14203000068664551</v>
      </c>
      <c r="Q3655">
        <v>1473</v>
      </c>
      <c r="R3655" s="52">
        <v>0.13817000389099121</v>
      </c>
      <c r="S3655" s="52">
        <v>0.14101999998092651</v>
      </c>
    </row>
    <row r="3656" spans="1:19">
      <c r="A3656" t="s">
        <v>28</v>
      </c>
      <c r="B3656" t="s">
        <v>412</v>
      </c>
      <c r="C3656" t="s">
        <v>440</v>
      </c>
      <c r="D3656" t="s">
        <v>330</v>
      </c>
      <c r="E3656" t="s">
        <v>159</v>
      </c>
      <c r="F3656" t="s">
        <v>160</v>
      </c>
      <c r="G3656">
        <v>18</v>
      </c>
      <c r="H3656" t="s">
        <v>332</v>
      </c>
      <c r="I3656" t="s">
        <v>312</v>
      </c>
      <c r="J3656" t="s">
        <v>315</v>
      </c>
      <c r="K3656">
        <v>10</v>
      </c>
      <c r="L3656" s="52">
        <v>7.8120000660419464E-2</v>
      </c>
      <c r="M3656" s="52">
        <v>7.9999998211860657E-2</v>
      </c>
      <c r="N3656">
        <v>60</v>
      </c>
      <c r="O3656" s="52">
        <v>0.11364000290632249</v>
      </c>
      <c r="P3656" s="52">
        <v>0.11516000330448151</v>
      </c>
      <c r="Q3656">
        <v>1374</v>
      </c>
      <c r="R3656" s="52">
        <v>0.12887999415397641</v>
      </c>
      <c r="S3656" s="52">
        <v>0.13154999911785131</v>
      </c>
    </row>
    <row r="3657" spans="1:19">
      <c r="A3657" t="s">
        <v>28</v>
      </c>
      <c r="B3657" t="s">
        <v>412</v>
      </c>
      <c r="C3657" t="s">
        <v>440</v>
      </c>
      <c r="D3657" t="s">
        <v>330</v>
      </c>
      <c r="E3657" t="s">
        <v>159</v>
      </c>
      <c r="F3657" t="s">
        <v>160</v>
      </c>
      <c r="G3657">
        <v>18</v>
      </c>
      <c r="H3657" t="s">
        <v>332</v>
      </c>
      <c r="I3657" t="s">
        <v>312</v>
      </c>
      <c r="J3657" t="s">
        <v>373</v>
      </c>
      <c r="K3657">
        <v>3</v>
      </c>
      <c r="L3657" s="52">
        <v>2.3439999669790271E-2</v>
      </c>
      <c r="N3657">
        <v>7</v>
      </c>
      <c r="O3657" s="52">
        <v>1.326000038534403E-2</v>
      </c>
      <c r="Q3657">
        <v>216</v>
      </c>
      <c r="R3657" s="52">
        <v>2.0260000601410869E-2</v>
      </c>
    </row>
    <row r="3658" spans="1:19">
      <c r="A3658" t="s">
        <v>28</v>
      </c>
      <c r="B3658" t="s">
        <v>412</v>
      </c>
      <c r="C3658" t="s">
        <v>440</v>
      </c>
      <c r="D3658" t="s">
        <v>330</v>
      </c>
      <c r="E3658" t="s">
        <v>159</v>
      </c>
      <c r="F3658" t="s">
        <v>160</v>
      </c>
      <c r="G3658">
        <v>18</v>
      </c>
      <c r="H3658" t="s">
        <v>332</v>
      </c>
      <c r="I3658" t="s">
        <v>312</v>
      </c>
      <c r="J3658" t="s">
        <v>316</v>
      </c>
      <c r="K3658">
        <v>16</v>
      </c>
      <c r="L3658" s="52">
        <v>0.125</v>
      </c>
      <c r="M3658" s="52">
        <v>0.12800000607967379</v>
      </c>
      <c r="N3658">
        <v>52</v>
      </c>
      <c r="O3658" s="52">
        <v>9.8480001091957092E-2</v>
      </c>
      <c r="P3658" s="52">
        <v>9.9809996783733368E-2</v>
      </c>
      <c r="Q3658">
        <v>1178</v>
      </c>
      <c r="R3658" s="52">
        <v>0.1105000004172325</v>
      </c>
      <c r="S3658" s="52">
        <v>0.1127799972891808</v>
      </c>
    </row>
    <row r="3659" spans="1:19">
      <c r="A3659" t="s">
        <v>28</v>
      </c>
      <c r="B3659" t="s">
        <v>412</v>
      </c>
      <c r="C3659" t="s">
        <v>440</v>
      </c>
      <c r="D3659" t="s">
        <v>330</v>
      </c>
      <c r="E3659" t="s">
        <v>196</v>
      </c>
      <c r="F3659" t="s">
        <v>279</v>
      </c>
      <c r="G3659">
        <v>11</v>
      </c>
      <c r="H3659" t="s">
        <v>337</v>
      </c>
      <c r="I3659" t="s">
        <v>326</v>
      </c>
      <c r="J3659" t="s">
        <v>289</v>
      </c>
      <c r="K3659">
        <v>2</v>
      </c>
      <c r="L3659" s="52">
        <v>2.9850000515580181E-2</v>
      </c>
      <c r="N3659">
        <v>2</v>
      </c>
      <c r="O3659" s="52">
        <v>3.0799999367445712E-3</v>
      </c>
      <c r="Q3659">
        <v>78</v>
      </c>
      <c r="R3659" s="52">
        <v>7.3199998587369919E-3</v>
      </c>
    </row>
    <row r="3660" spans="1:19">
      <c r="A3660" t="s">
        <v>28</v>
      </c>
      <c r="B3660" t="s">
        <v>412</v>
      </c>
      <c r="C3660" t="s">
        <v>440</v>
      </c>
      <c r="D3660" t="s">
        <v>330</v>
      </c>
      <c r="E3660" t="s">
        <v>196</v>
      </c>
      <c r="F3660" t="s">
        <v>279</v>
      </c>
      <c r="G3660">
        <v>11</v>
      </c>
      <c r="H3660" t="s">
        <v>337</v>
      </c>
      <c r="I3660" t="s">
        <v>326</v>
      </c>
      <c r="J3660" t="s">
        <v>290</v>
      </c>
      <c r="K3660">
        <v>6</v>
      </c>
      <c r="L3660" s="52">
        <v>8.9550003409385681E-2</v>
      </c>
      <c r="N3660">
        <v>40</v>
      </c>
      <c r="O3660" s="52">
        <v>6.1540000140666962E-2</v>
      </c>
      <c r="Q3660">
        <v>542</v>
      </c>
      <c r="R3660" s="52">
        <v>5.0840001553297043E-2</v>
      </c>
    </row>
    <row r="3661" spans="1:19">
      <c r="A3661" t="s">
        <v>28</v>
      </c>
      <c r="B3661" t="s">
        <v>412</v>
      </c>
      <c r="C3661" t="s">
        <v>440</v>
      </c>
      <c r="D3661" t="s">
        <v>330</v>
      </c>
      <c r="E3661" t="s">
        <v>196</v>
      </c>
      <c r="F3661" t="s">
        <v>279</v>
      </c>
      <c r="G3661">
        <v>11</v>
      </c>
      <c r="H3661" t="s">
        <v>337</v>
      </c>
      <c r="I3661" t="s">
        <v>326</v>
      </c>
      <c r="J3661" t="s">
        <v>291</v>
      </c>
      <c r="K3661">
        <v>6</v>
      </c>
      <c r="L3661" s="52">
        <v>8.9550003409385681E-2</v>
      </c>
      <c r="N3661">
        <v>76</v>
      </c>
      <c r="O3661" s="52">
        <v>0.1169200018048286</v>
      </c>
      <c r="Q3661">
        <v>1332</v>
      </c>
      <c r="R3661" s="52">
        <v>0.124940000474453</v>
      </c>
    </row>
    <row r="3662" spans="1:19">
      <c r="A3662" t="s">
        <v>28</v>
      </c>
      <c r="B3662" t="s">
        <v>412</v>
      </c>
      <c r="C3662" t="s">
        <v>440</v>
      </c>
      <c r="D3662" t="s">
        <v>330</v>
      </c>
      <c r="E3662" t="s">
        <v>196</v>
      </c>
      <c r="F3662" t="s">
        <v>279</v>
      </c>
      <c r="G3662">
        <v>11</v>
      </c>
      <c r="H3662" t="s">
        <v>337</v>
      </c>
      <c r="I3662" t="s">
        <v>326</v>
      </c>
      <c r="J3662" t="s">
        <v>292</v>
      </c>
      <c r="K3662">
        <v>19</v>
      </c>
      <c r="L3662" s="52">
        <v>0.28358000516891479</v>
      </c>
      <c r="N3662">
        <v>121</v>
      </c>
      <c r="O3662" s="52">
        <v>0.18614999949932101</v>
      </c>
      <c r="Q3662">
        <v>2022</v>
      </c>
      <c r="R3662" s="52">
        <v>0.18965999782085419</v>
      </c>
    </row>
    <row r="3663" spans="1:19">
      <c r="A3663" t="s">
        <v>28</v>
      </c>
      <c r="B3663" t="s">
        <v>412</v>
      </c>
      <c r="C3663" t="s">
        <v>440</v>
      </c>
      <c r="D3663" t="s">
        <v>330</v>
      </c>
      <c r="E3663" t="s">
        <v>196</v>
      </c>
      <c r="F3663" t="s">
        <v>279</v>
      </c>
      <c r="G3663">
        <v>11</v>
      </c>
      <c r="H3663" t="s">
        <v>337</v>
      </c>
      <c r="I3663" t="s">
        <v>326</v>
      </c>
      <c r="J3663" t="s">
        <v>293</v>
      </c>
      <c r="K3663">
        <v>8</v>
      </c>
      <c r="L3663" s="52">
        <v>0.1194000020623207</v>
      </c>
      <c r="N3663">
        <v>104</v>
      </c>
      <c r="O3663" s="52">
        <v>0.15999999642372131</v>
      </c>
      <c r="Q3663">
        <v>1958</v>
      </c>
      <c r="R3663" s="52">
        <v>0.18366000056266779</v>
      </c>
    </row>
    <row r="3664" spans="1:19">
      <c r="A3664" t="s">
        <v>28</v>
      </c>
      <c r="B3664" t="s">
        <v>412</v>
      </c>
      <c r="C3664" t="s">
        <v>440</v>
      </c>
      <c r="D3664" t="s">
        <v>330</v>
      </c>
      <c r="E3664" t="s">
        <v>196</v>
      </c>
      <c r="F3664" t="s">
        <v>279</v>
      </c>
      <c r="G3664">
        <v>11</v>
      </c>
      <c r="H3664" t="s">
        <v>337</v>
      </c>
      <c r="I3664" t="s">
        <v>326</v>
      </c>
      <c r="J3664" t="s">
        <v>294</v>
      </c>
      <c r="K3664">
        <v>14</v>
      </c>
      <c r="L3664" s="52">
        <v>0.20895999670028689</v>
      </c>
      <c r="N3664">
        <v>157</v>
      </c>
      <c r="O3664" s="52">
        <v>0.24153999984264371</v>
      </c>
      <c r="Q3664">
        <v>2528</v>
      </c>
      <c r="R3664" s="52">
        <v>0.2371300011873245</v>
      </c>
    </row>
    <row r="3665" spans="1:19">
      <c r="A3665" t="s">
        <v>28</v>
      </c>
      <c r="B3665" t="s">
        <v>412</v>
      </c>
      <c r="C3665" t="s">
        <v>440</v>
      </c>
      <c r="D3665" t="s">
        <v>330</v>
      </c>
      <c r="E3665" t="s">
        <v>196</v>
      </c>
      <c r="F3665" t="s">
        <v>279</v>
      </c>
      <c r="G3665">
        <v>11</v>
      </c>
      <c r="H3665" t="s">
        <v>337</v>
      </c>
      <c r="I3665" t="s">
        <v>326</v>
      </c>
      <c r="J3665" t="s">
        <v>295</v>
      </c>
      <c r="K3665">
        <v>12</v>
      </c>
      <c r="L3665" s="52">
        <v>0.17910000681877139</v>
      </c>
      <c r="N3665">
        <v>150</v>
      </c>
      <c r="O3665" s="52">
        <v>0.23077000677585599</v>
      </c>
      <c r="Q3665">
        <v>2201</v>
      </c>
      <c r="R3665" s="52">
        <v>0.20645000040531161</v>
      </c>
    </row>
    <row r="3666" spans="1:19">
      <c r="A3666" t="s">
        <v>28</v>
      </c>
      <c r="B3666" t="s">
        <v>412</v>
      </c>
      <c r="C3666" t="s">
        <v>440</v>
      </c>
      <c r="D3666" t="s">
        <v>330</v>
      </c>
      <c r="E3666" t="s">
        <v>196</v>
      </c>
      <c r="F3666" t="s">
        <v>279</v>
      </c>
      <c r="G3666">
        <v>11</v>
      </c>
      <c r="H3666" t="s">
        <v>337</v>
      </c>
      <c r="I3666" t="s">
        <v>359</v>
      </c>
      <c r="J3666" t="s">
        <v>14</v>
      </c>
      <c r="K3666">
        <v>55</v>
      </c>
      <c r="L3666" s="52">
        <v>0.82090002298355103</v>
      </c>
      <c r="M3666" s="52">
        <v>0.82090002298355103</v>
      </c>
      <c r="N3666">
        <v>462</v>
      </c>
      <c r="O3666" s="52">
        <v>0.71077001094818115</v>
      </c>
      <c r="P3666" s="52">
        <v>0.72641998529434204</v>
      </c>
      <c r="Q3666">
        <v>7648</v>
      </c>
      <c r="R3666" s="52">
        <v>0.71737998723983765</v>
      </c>
      <c r="S3666" s="52">
        <v>0.73221999406814575</v>
      </c>
    </row>
    <row r="3667" spans="1:19">
      <c r="A3667" t="s">
        <v>28</v>
      </c>
      <c r="B3667" t="s">
        <v>412</v>
      </c>
      <c r="C3667" t="s">
        <v>440</v>
      </c>
      <c r="D3667" t="s">
        <v>330</v>
      </c>
      <c r="E3667" t="s">
        <v>196</v>
      </c>
      <c r="F3667" t="s">
        <v>279</v>
      </c>
      <c r="G3667">
        <v>11</v>
      </c>
      <c r="H3667" t="s">
        <v>337</v>
      </c>
      <c r="I3667" t="s">
        <v>359</v>
      </c>
      <c r="J3667" t="s">
        <v>15</v>
      </c>
      <c r="K3667">
        <v>10</v>
      </c>
      <c r="L3667" s="52">
        <v>0.14925000071525571</v>
      </c>
      <c r="M3667" s="52">
        <v>0.14925000071525571</v>
      </c>
      <c r="N3667">
        <v>100</v>
      </c>
      <c r="O3667" s="52">
        <v>0.1538500040769577</v>
      </c>
      <c r="P3667" s="52">
        <v>0.15723000466823581</v>
      </c>
      <c r="Q3667">
        <v>1582</v>
      </c>
      <c r="R3667" s="52">
        <v>0.14838999509811401</v>
      </c>
      <c r="S3667" s="52">
        <v>0.1514600068330765</v>
      </c>
    </row>
    <row r="3668" spans="1:19">
      <c r="A3668" t="s">
        <v>28</v>
      </c>
      <c r="B3668" t="s">
        <v>412</v>
      </c>
      <c r="C3668" t="s">
        <v>440</v>
      </c>
      <c r="D3668" t="s">
        <v>330</v>
      </c>
      <c r="E3668" t="s">
        <v>196</v>
      </c>
      <c r="F3668" t="s">
        <v>279</v>
      </c>
      <c r="G3668">
        <v>11</v>
      </c>
      <c r="H3668" t="s">
        <v>337</v>
      </c>
      <c r="I3668" t="s">
        <v>359</v>
      </c>
      <c r="J3668" t="s">
        <v>317</v>
      </c>
      <c r="K3668">
        <v>2</v>
      </c>
      <c r="L3668" s="52">
        <v>2.9850000515580181E-2</v>
      </c>
      <c r="M3668" s="52">
        <v>2.9850000515580181E-2</v>
      </c>
      <c r="N3668">
        <v>74</v>
      </c>
      <c r="O3668" s="52">
        <v>0.11384999752044681</v>
      </c>
      <c r="P3668" s="52">
        <v>0.1163500025868416</v>
      </c>
      <c r="Q3668">
        <v>1215</v>
      </c>
      <c r="R3668" s="52">
        <v>0.1139699965715408</v>
      </c>
      <c r="S3668" s="52">
        <v>0.1163199990987778</v>
      </c>
    </row>
    <row r="3669" spans="1:19">
      <c r="A3669" t="s">
        <v>28</v>
      </c>
      <c r="B3669" t="s">
        <v>412</v>
      </c>
      <c r="C3669" t="s">
        <v>440</v>
      </c>
      <c r="D3669" t="s">
        <v>330</v>
      </c>
      <c r="E3669" t="s">
        <v>196</v>
      </c>
      <c r="F3669" t="s">
        <v>279</v>
      </c>
      <c r="G3669">
        <v>11</v>
      </c>
      <c r="H3669" t="s">
        <v>337</v>
      </c>
      <c r="I3669" t="s">
        <v>359</v>
      </c>
      <c r="J3669" t="s">
        <v>270</v>
      </c>
      <c r="K3669">
        <v>0</v>
      </c>
      <c r="L3669" s="52">
        <v>0</v>
      </c>
      <c r="N3669">
        <v>14</v>
      </c>
      <c r="O3669" s="52">
        <v>2.1539999172091481E-2</v>
      </c>
      <c r="Q3669">
        <v>216</v>
      </c>
      <c r="R3669" s="52">
        <v>2.0260000601410869E-2</v>
      </c>
    </row>
    <row r="3670" spans="1:19">
      <c r="A3670" t="s">
        <v>28</v>
      </c>
      <c r="B3670" t="s">
        <v>412</v>
      </c>
      <c r="C3670" t="s">
        <v>440</v>
      </c>
      <c r="D3670" t="s">
        <v>330</v>
      </c>
      <c r="E3670" t="s">
        <v>196</v>
      </c>
      <c r="F3670" t="s">
        <v>279</v>
      </c>
      <c r="G3670">
        <v>11</v>
      </c>
      <c r="H3670" t="s">
        <v>337</v>
      </c>
      <c r="I3670" t="s">
        <v>325</v>
      </c>
      <c r="J3670" t="s">
        <v>302</v>
      </c>
      <c r="K3670">
        <v>24</v>
      </c>
      <c r="L3670" s="52">
        <v>0.3582099974155426</v>
      </c>
      <c r="N3670">
        <v>203</v>
      </c>
      <c r="O3670" s="52">
        <v>0.31231001019477839</v>
      </c>
      <c r="Q3670">
        <v>3494</v>
      </c>
      <c r="R3670" s="52">
        <v>0.32774001359939581</v>
      </c>
    </row>
    <row r="3671" spans="1:19">
      <c r="A3671" t="s">
        <v>28</v>
      </c>
      <c r="B3671" t="s">
        <v>412</v>
      </c>
      <c r="C3671" t="s">
        <v>440</v>
      </c>
      <c r="D3671" t="s">
        <v>330</v>
      </c>
      <c r="E3671" t="s">
        <v>196</v>
      </c>
      <c r="F3671" t="s">
        <v>279</v>
      </c>
      <c r="G3671">
        <v>11</v>
      </c>
      <c r="H3671" t="s">
        <v>337</v>
      </c>
      <c r="I3671" t="s">
        <v>325</v>
      </c>
      <c r="J3671" t="s">
        <v>303</v>
      </c>
      <c r="K3671">
        <v>19</v>
      </c>
      <c r="L3671" s="52">
        <v>0.28358000516891479</v>
      </c>
      <c r="N3671">
        <v>224</v>
      </c>
      <c r="O3671" s="52">
        <v>0.3446199893951416</v>
      </c>
      <c r="Q3671">
        <v>3387</v>
      </c>
      <c r="R3671" s="52">
        <v>0.31769999861717219</v>
      </c>
    </row>
    <row r="3672" spans="1:19">
      <c r="A3672" t="s">
        <v>28</v>
      </c>
      <c r="B3672" t="s">
        <v>412</v>
      </c>
      <c r="C3672" t="s">
        <v>440</v>
      </c>
      <c r="D3672" t="s">
        <v>330</v>
      </c>
      <c r="E3672" t="s">
        <v>196</v>
      </c>
      <c r="F3672" t="s">
        <v>279</v>
      </c>
      <c r="G3672">
        <v>11</v>
      </c>
      <c r="H3672" t="s">
        <v>337</v>
      </c>
      <c r="I3672" t="s">
        <v>325</v>
      </c>
      <c r="J3672" t="s">
        <v>304</v>
      </c>
      <c r="K3672">
        <v>24</v>
      </c>
      <c r="L3672" s="52">
        <v>0.3582099974155426</v>
      </c>
      <c r="N3672">
        <v>223</v>
      </c>
      <c r="O3672" s="52">
        <v>0.34308001399040222</v>
      </c>
      <c r="Q3672">
        <v>3780</v>
      </c>
      <c r="R3672" s="52">
        <v>0.35455998778343201</v>
      </c>
    </row>
    <row r="3673" spans="1:19">
      <c r="A3673" t="s">
        <v>28</v>
      </c>
      <c r="B3673" t="s">
        <v>412</v>
      </c>
      <c r="C3673" t="s">
        <v>440</v>
      </c>
      <c r="D3673" t="s">
        <v>330</v>
      </c>
      <c r="E3673" t="s">
        <v>196</v>
      </c>
      <c r="F3673" t="s">
        <v>279</v>
      </c>
      <c r="G3673">
        <v>11</v>
      </c>
      <c r="H3673" t="s">
        <v>337</v>
      </c>
      <c r="I3673" t="s">
        <v>349</v>
      </c>
      <c r="J3673" t="s">
        <v>350</v>
      </c>
      <c r="K3673">
        <v>8</v>
      </c>
      <c r="L3673" s="52">
        <v>0.1194000020623207</v>
      </c>
      <c r="M3673" s="52">
        <v>0.1290300041437149</v>
      </c>
      <c r="N3673">
        <v>46</v>
      </c>
      <c r="O3673" s="52">
        <v>7.0770002901554108E-2</v>
      </c>
      <c r="P3673" s="52">
        <v>7.5910001993179321E-2</v>
      </c>
      <c r="Q3673">
        <v>745</v>
      </c>
      <c r="R3673" s="52">
        <v>6.9880001246929169E-2</v>
      </c>
      <c r="S3673" s="52">
        <v>8.060000091791153E-2</v>
      </c>
    </row>
    <row r="3674" spans="1:19">
      <c r="A3674" t="s">
        <v>28</v>
      </c>
      <c r="B3674" t="s">
        <v>412</v>
      </c>
      <c r="C3674" t="s">
        <v>440</v>
      </c>
      <c r="D3674" t="s">
        <v>330</v>
      </c>
      <c r="E3674" t="s">
        <v>196</v>
      </c>
      <c r="F3674" t="s">
        <v>279</v>
      </c>
      <c r="G3674">
        <v>11</v>
      </c>
      <c r="H3674" t="s">
        <v>337</v>
      </c>
      <c r="I3674" t="s">
        <v>349</v>
      </c>
      <c r="J3674" t="s">
        <v>351</v>
      </c>
      <c r="K3674">
        <v>33</v>
      </c>
      <c r="L3674" s="52">
        <v>0.49254000186920172</v>
      </c>
      <c r="M3674" s="52">
        <v>0.53226000070571899</v>
      </c>
      <c r="N3674">
        <v>405</v>
      </c>
      <c r="O3674" s="52">
        <v>0.62308001518249512</v>
      </c>
      <c r="P3674" s="52">
        <v>0.66832000017166138</v>
      </c>
      <c r="Q3674">
        <v>5882</v>
      </c>
      <c r="R3674" s="52">
        <v>0.55172997713088989</v>
      </c>
      <c r="S3674" s="52">
        <v>0.63637000322341919</v>
      </c>
    </row>
    <row r="3675" spans="1:19">
      <c r="A3675" t="s">
        <v>28</v>
      </c>
      <c r="B3675" t="s">
        <v>412</v>
      </c>
      <c r="C3675" t="s">
        <v>440</v>
      </c>
      <c r="D3675" t="s">
        <v>330</v>
      </c>
      <c r="E3675" t="s">
        <v>196</v>
      </c>
      <c r="F3675" t="s">
        <v>279</v>
      </c>
      <c r="G3675">
        <v>11</v>
      </c>
      <c r="H3675" t="s">
        <v>337</v>
      </c>
      <c r="I3675" t="s">
        <v>349</v>
      </c>
      <c r="J3675" t="s">
        <v>352</v>
      </c>
      <c r="K3675">
        <v>0</v>
      </c>
      <c r="L3675" s="52">
        <v>0</v>
      </c>
      <c r="M3675" s="52">
        <v>0</v>
      </c>
      <c r="N3675">
        <v>2</v>
      </c>
      <c r="O3675" s="52">
        <v>3.0799999367445712E-3</v>
      </c>
      <c r="P3675" s="52">
        <v>3.299999982118607E-3</v>
      </c>
      <c r="Q3675">
        <v>19</v>
      </c>
      <c r="R3675" s="52">
        <v>1.780000049620867E-3</v>
      </c>
      <c r="S3675" s="52">
        <v>2.0600000862032179E-3</v>
      </c>
    </row>
    <row r="3676" spans="1:19">
      <c r="A3676" t="s">
        <v>28</v>
      </c>
      <c r="B3676" t="s">
        <v>412</v>
      </c>
      <c r="C3676" t="s">
        <v>440</v>
      </c>
      <c r="D3676" t="s">
        <v>330</v>
      </c>
      <c r="E3676" t="s">
        <v>196</v>
      </c>
      <c r="F3676" t="s">
        <v>279</v>
      </c>
      <c r="G3676">
        <v>11</v>
      </c>
      <c r="H3676" t="s">
        <v>337</v>
      </c>
      <c r="I3676" t="s">
        <v>349</v>
      </c>
      <c r="J3676" t="s">
        <v>353</v>
      </c>
      <c r="K3676">
        <v>21</v>
      </c>
      <c r="L3676" s="52">
        <v>0.31343001127243042</v>
      </c>
      <c r="M3676" s="52">
        <v>0.33871001005172729</v>
      </c>
      <c r="N3676">
        <v>153</v>
      </c>
      <c r="O3676" s="52">
        <v>0.23537999391555789</v>
      </c>
      <c r="P3676" s="52">
        <v>0.25248000025749212</v>
      </c>
      <c r="Q3676">
        <v>2597</v>
      </c>
      <c r="R3676" s="52">
        <v>0.24359999597072601</v>
      </c>
      <c r="S3676" s="52">
        <v>0.2809700071811676</v>
      </c>
    </row>
    <row r="3677" spans="1:19">
      <c r="A3677" t="s">
        <v>28</v>
      </c>
      <c r="B3677" t="s">
        <v>412</v>
      </c>
      <c r="C3677" t="s">
        <v>440</v>
      </c>
      <c r="D3677" t="s">
        <v>330</v>
      </c>
      <c r="E3677" t="s">
        <v>196</v>
      </c>
      <c r="F3677" t="s">
        <v>279</v>
      </c>
      <c r="G3677">
        <v>11</v>
      </c>
      <c r="H3677" t="s">
        <v>337</v>
      </c>
      <c r="I3677" t="s">
        <v>349</v>
      </c>
      <c r="J3677" t="s">
        <v>355</v>
      </c>
      <c r="K3677">
        <v>5</v>
      </c>
      <c r="L3677" s="52">
        <v>7.4629999697208405E-2</v>
      </c>
      <c r="N3677">
        <v>44</v>
      </c>
      <c r="O3677" s="52">
        <v>6.7689999938011169E-2</v>
      </c>
      <c r="Q3677">
        <v>1418</v>
      </c>
      <c r="R3677" s="52">
        <v>0.13300999999046331</v>
      </c>
    </row>
    <row r="3678" spans="1:19">
      <c r="A3678" t="s">
        <v>28</v>
      </c>
      <c r="B3678" t="s">
        <v>412</v>
      </c>
      <c r="C3678" t="s">
        <v>440</v>
      </c>
      <c r="D3678" t="s">
        <v>330</v>
      </c>
      <c r="E3678" t="s">
        <v>196</v>
      </c>
      <c r="F3678" t="s">
        <v>279</v>
      </c>
      <c r="G3678">
        <v>11</v>
      </c>
      <c r="H3678" t="s">
        <v>337</v>
      </c>
      <c r="I3678" t="s">
        <v>734</v>
      </c>
      <c r="J3678" t="s">
        <v>299</v>
      </c>
      <c r="K3678">
        <v>2</v>
      </c>
      <c r="L3678" s="52">
        <v>2.9850000515580181E-2</v>
      </c>
      <c r="M3678" s="52">
        <v>3.2260000705718987E-2</v>
      </c>
      <c r="N3678">
        <v>28</v>
      </c>
      <c r="O3678" s="52">
        <v>4.3079998344182968E-2</v>
      </c>
      <c r="P3678" s="52">
        <v>4.552999883890152E-2</v>
      </c>
      <c r="Q3678">
        <v>463</v>
      </c>
      <c r="R3678" s="52">
        <v>4.343000054359436E-2</v>
      </c>
      <c r="S3678" s="52">
        <v>4.6239998191595078E-2</v>
      </c>
    </row>
    <row r="3679" spans="1:19">
      <c r="A3679" t="s">
        <v>28</v>
      </c>
      <c r="B3679" t="s">
        <v>412</v>
      </c>
      <c r="C3679" t="s">
        <v>440</v>
      </c>
      <c r="D3679" t="s">
        <v>330</v>
      </c>
      <c r="E3679" t="s">
        <v>196</v>
      </c>
      <c r="F3679" t="s">
        <v>279</v>
      </c>
      <c r="G3679">
        <v>11</v>
      </c>
      <c r="H3679" t="s">
        <v>337</v>
      </c>
      <c r="I3679" t="s">
        <v>734</v>
      </c>
      <c r="J3679" t="s">
        <v>300</v>
      </c>
      <c r="K3679">
        <v>2</v>
      </c>
      <c r="L3679" s="52">
        <v>2.9850000515580181E-2</v>
      </c>
      <c r="M3679" s="52">
        <v>3.2260000705718987E-2</v>
      </c>
      <c r="N3679">
        <v>19</v>
      </c>
      <c r="O3679" s="52">
        <v>2.9230000451207161E-2</v>
      </c>
      <c r="P3679" s="52">
        <v>3.0889999121427539E-2</v>
      </c>
      <c r="Q3679">
        <v>331</v>
      </c>
      <c r="R3679" s="52">
        <v>3.1050000339746479E-2</v>
      </c>
      <c r="S3679" s="52">
        <v>3.3059999346733093E-2</v>
      </c>
    </row>
    <row r="3680" spans="1:19">
      <c r="A3680" t="s">
        <v>28</v>
      </c>
      <c r="B3680" t="s">
        <v>412</v>
      </c>
      <c r="C3680" t="s">
        <v>440</v>
      </c>
      <c r="D3680" t="s">
        <v>330</v>
      </c>
      <c r="E3680" t="s">
        <v>196</v>
      </c>
      <c r="F3680" t="s">
        <v>279</v>
      </c>
      <c r="G3680">
        <v>11</v>
      </c>
      <c r="H3680" t="s">
        <v>337</v>
      </c>
      <c r="I3680" t="s">
        <v>734</v>
      </c>
      <c r="J3680" t="s">
        <v>269</v>
      </c>
      <c r="K3680">
        <v>0</v>
      </c>
      <c r="L3680" s="52">
        <v>0</v>
      </c>
      <c r="M3680" s="52">
        <v>0</v>
      </c>
      <c r="N3680">
        <v>6</v>
      </c>
      <c r="O3680" s="52">
        <v>9.2299999669194221E-3</v>
      </c>
      <c r="P3680" s="52">
        <v>9.7599998116493225E-3</v>
      </c>
      <c r="Q3680">
        <v>91</v>
      </c>
      <c r="R3680" s="52">
        <v>8.5399998351931572E-3</v>
      </c>
      <c r="S3680" s="52">
        <v>9.089999832212925E-3</v>
      </c>
    </row>
    <row r="3681" spans="1:19">
      <c r="A3681" t="s">
        <v>28</v>
      </c>
      <c r="B3681" t="s">
        <v>412</v>
      </c>
      <c r="C3681" t="s">
        <v>440</v>
      </c>
      <c r="D3681" t="s">
        <v>330</v>
      </c>
      <c r="E3681" t="s">
        <v>196</v>
      </c>
      <c r="F3681" t="s">
        <v>279</v>
      </c>
      <c r="G3681">
        <v>11</v>
      </c>
      <c r="H3681" t="s">
        <v>337</v>
      </c>
      <c r="I3681" t="s">
        <v>734</v>
      </c>
      <c r="J3681" t="s">
        <v>301</v>
      </c>
      <c r="K3681">
        <v>2</v>
      </c>
      <c r="L3681" s="52">
        <v>2.9850000515580181E-2</v>
      </c>
      <c r="M3681" s="52">
        <v>3.2260000705718987E-2</v>
      </c>
      <c r="N3681">
        <v>10</v>
      </c>
      <c r="O3681" s="52">
        <v>1.537999976426363E-2</v>
      </c>
      <c r="P3681" s="52">
        <v>1.625999994575977E-2</v>
      </c>
      <c r="Q3681">
        <v>215</v>
      </c>
      <c r="R3681" s="52">
        <v>2.0169999450445179E-2</v>
      </c>
      <c r="S3681" s="52">
        <v>2.1469999104738239E-2</v>
      </c>
    </row>
    <row r="3682" spans="1:19">
      <c r="A3682" t="s">
        <v>28</v>
      </c>
      <c r="B3682" t="s">
        <v>412</v>
      </c>
      <c r="C3682" t="s">
        <v>440</v>
      </c>
      <c r="D3682" t="s">
        <v>330</v>
      </c>
      <c r="E3682" t="s">
        <v>196</v>
      </c>
      <c r="F3682" t="s">
        <v>279</v>
      </c>
      <c r="G3682">
        <v>11</v>
      </c>
      <c r="H3682" t="s">
        <v>337</v>
      </c>
      <c r="I3682" t="s">
        <v>734</v>
      </c>
      <c r="J3682" t="s">
        <v>270</v>
      </c>
      <c r="K3682">
        <v>5</v>
      </c>
      <c r="L3682" s="52">
        <v>7.4629999697208405E-2</v>
      </c>
      <c r="N3682">
        <v>35</v>
      </c>
      <c r="O3682" s="52">
        <v>5.3849998861551278E-2</v>
      </c>
      <c r="Q3682">
        <v>648</v>
      </c>
      <c r="R3682" s="52">
        <v>6.0779999941587448E-2</v>
      </c>
    </row>
    <row r="3683" spans="1:19">
      <c r="A3683" t="s">
        <v>28</v>
      </c>
      <c r="B3683" t="s">
        <v>412</v>
      </c>
      <c r="C3683" t="s">
        <v>440</v>
      </c>
      <c r="D3683" t="s">
        <v>330</v>
      </c>
      <c r="E3683" t="s">
        <v>196</v>
      </c>
      <c r="F3683" t="s">
        <v>279</v>
      </c>
      <c r="G3683">
        <v>11</v>
      </c>
      <c r="H3683" t="s">
        <v>337</v>
      </c>
      <c r="I3683" t="s">
        <v>734</v>
      </c>
      <c r="J3683" t="s">
        <v>268</v>
      </c>
      <c r="K3683">
        <v>56</v>
      </c>
      <c r="L3683" s="52">
        <v>0.83582001924514771</v>
      </c>
      <c r="M3683" s="52">
        <v>0.90323001146316528</v>
      </c>
      <c r="N3683">
        <v>552</v>
      </c>
      <c r="O3683" s="52">
        <v>0.84922999143600464</v>
      </c>
      <c r="P3683" s="52">
        <v>0.8975600004196167</v>
      </c>
      <c r="Q3683">
        <v>8913</v>
      </c>
      <c r="R3683" s="52">
        <v>0.83604001998901367</v>
      </c>
      <c r="S3683" s="52">
        <v>0.89013999700546265</v>
      </c>
    </row>
    <row r="3684" spans="1:19">
      <c r="A3684" t="s">
        <v>28</v>
      </c>
      <c r="B3684" t="s">
        <v>412</v>
      </c>
      <c r="C3684" t="s">
        <v>440</v>
      </c>
      <c r="D3684" t="s">
        <v>330</v>
      </c>
      <c r="E3684" t="s">
        <v>196</v>
      </c>
      <c r="F3684" t="s">
        <v>279</v>
      </c>
      <c r="G3684">
        <v>11</v>
      </c>
      <c r="H3684" t="s">
        <v>337</v>
      </c>
      <c r="I3684" t="s">
        <v>735</v>
      </c>
      <c r="J3684" t="s">
        <v>270</v>
      </c>
      <c r="K3684">
        <v>67</v>
      </c>
      <c r="L3684" s="52">
        <v>1</v>
      </c>
      <c r="N3684">
        <v>650</v>
      </c>
      <c r="O3684" s="52">
        <v>1</v>
      </c>
      <c r="Q3684">
        <v>10661</v>
      </c>
      <c r="R3684" s="52">
        <v>1</v>
      </c>
    </row>
    <row r="3685" spans="1:19">
      <c r="A3685" t="s">
        <v>28</v>
      </c>
      <c r="B3685" t="s">
        <v>412</v>
      </c>
      <c r="C3685" t="s">
        <v>440</v>
      </c>
      <c r="D3685" t="s">
        <v>330</v>
      </c>
      <c r="E3685" t="s">
        <v>196</v>
      </c>
      <c r="F3685" t="s">
        <v>279</v>
      </c>
      <c r="G3685">
        <v>11</v>
      </c>
      <c r="H3685" t="s">
        <v>337</v>
      </c>
      <c r="I3685" t="s">
        <v>319</v>
      </c>
      <c r="J3685" t="s">
        <v>324</v>
      </c>
      <c r="K3685">
        <v>5</v>
      </c>
      <c r="L3685" s="52">
        <v>7.4629999697208405E-2</v>
      </c>
      <c r="N3685">
        <v>44</v>
      </c>
      <c r="O3685" s="52">
        <v>6.7689999938011169E-2</v>
      </c>
      <c r="Q3685">
        <v>1418</v>
      </c>
      <c r="R3685" s="52">
        <v>0.13300999999046331</v>
      </c>
    </row>
    <row r="3686" spans="1:19">
      <c r="A3686" t="s">
        <v>28</v>
      </c>
      <c r="B3686" t="s">
        <v>412</v>
      </c>
      <c r="C3686" t="s">
        <v>440</v>
      </c>
      <c r="D3686" t="s">
        <v>330</v>
      </c>
      <c r="E3686" t="s">
        <v>196</v>
      </c>
      <c r="F3686" t="s">
        <v>279</v>
      </c>
      <c r="G3686">
        <v>11</v>
      </c>
      <c r="H3686" t="s">
        <v>337</v>
      </c>
      <c r="I3686" t="s">
        <v>319</v>
      </c>
      <c r="J3686" t="s">
        <v>320</v>
      </c>
      <c r="K3686">
        <v>0</v>
      </c>
      <c r="L3686" s="52">
        <v>0</v>
      </c>
      <c r="M3686" s="52">
        <v>0</v>
      </c>
      <c r="N3686">
        <v>2</v>
      </c>
      <c r="O3686" s="52">
        <v>3.0799999367445712E-3</v>
      </c>
      <c r="P3686" s="52">
        <v>3.299999982118607E-3</v>
      </c>
      <c r="Q3686">
        <v>19</v>
      </c>
      <c r="R3686" s="52">
        <v>1.780000049620867E-3</v>
      </c>
      <c r="S3686" s="52">
        <v>2.0600000862032179E-3</v>
      </c>
    </row>
    <row r="3687" spans="1:19">
      <c r="A3687" t="s">
        <v>28</v>
      </c>
      <c r="B3687" t="s">
        <v>412</v>
      </c>
      <c r="C3687" t="s">
        <v>440</v>
      </c>
      <c r="D3687" t="s">
        <v>330</v>
      </c>
      <c r="E3687" t="s">
        <v>196</v>
      </c>
      <c r="F3687" t="s">
        <v>279</v>
      </c>
      <c r="G3687">
        <v>11</v>
      </c>
      <c r="H3687" t="s">
        <v>337</v>
      </c>
      <c r="I3687" t="s">
        <v>319</v>
      </c>
      <c r="J3687" t="s">
        <v>321</v>
      </c>
      <c r="K3687">
        <v>2</v>
      </c>
      <c r="L3687" s="52">
        <v>2.9850000515580181E-2</v>
      </c>
      <c r="M3687" s="52">
        <v>3.2260000705718987E-2</v>
      </c>
      <c r="N3687">
        <v>27</v>
      </c>
      <c r="O3687" s="52">
        <v>4.1540000587701797E-2</v>
      </c>
      <c r="P3687" s="52">
        <v>4.4550001621246338E-2</v>
      </c>
      <c r="Q3687">
        <v>380</v>
      </c>
      <c r="R3687" s="52">
        <v>3.564000129699707E-2</v>
      </c>
      <c r="S3687" s="52">
        <v>4.1110001504421227E-2</v>
      </c>
    </row>
    <row r="3688" spans="1:19">
      <c r="A3688" t="s">
        <v>28</v>
      </c>
      <c r="B3688" t="s">
        <v>412</v>
      </c>
      <c r="C3688" t="s">
        <v>440</v>
      </c>
      <c r="D3688" t="s">
        <v>330</v>
      </c>
      <c r="E3688" t="s">
        <v>196</v>
      </c>
      <c r="F3688" t="s">
        <v>279</v>
      </c>
      <c r="G3688">
        <v>11</v>
      </c>
      <c r="H3688" t="s">
        <v>337</v>
      </c>
      <c r="I3688" t="s">
        <v>319</v>
      </c>
      <c r="J3688" t="s">
        <v>322</v>
      </c>
      <c r="K3688">
        <v>15</v>
      </c>
      <c r="L3688" s="52">
        <v>0.22387999296188349</v>
      </c>
      <c r="M3688" s="52">
        <v>0.24194000661373141</v>
      </c>
      <c r="N3688">
        <v>95</v>
      </c>
      <c r="O3688" s="52">
        <v>0.14614999294281009</v>
      </c>
      <c r="P3688" s="52">
        <v>0.1567700058221817</v>
      </c>
      <c r="Q3688">
        <v>1643</v>
      </c>
      <c r="R3688" s="52">
        <v>0.15410999953746801</v>
      </c>
      <c r="S3688" s="52">
        <v>0.17776000499725339</v>
      </c>
    </row>
    <row r="3689" spans="1:19">
      <c r="A3689" t="s">
        <v>28</v>
      </c>
      <c r="B3689" t="s">
        <v>412</v>
      </c>
      <c r="C3689" t="s">
        <v>440</v>
      </c>
      <c r="D3689" t="s">
        <v>330</v>
      </c>
      <c r="E3689" t="s">
        <v>196</v>
      </c>
      <c r="F3689" t="s">
        <v>279</v>
      </c>
      <c r="G3689">
        <v>11</v>
      </c>
      <c r="H3689" t="s">
        <v>337</v>
      </c>
      <c r="I3689" t="s">
        <v>319</v>
      </c>
      <c r="J3689" t="s">
        <v>323</v>
      </c>
      <c r="K3689">
        <v>10</v>
      </c>
      <c r="L3689" s="52">
        <v>0.14925000071525571</v>
      </c>
      <c r="M3689" s="52">
        <v>0.1612900048494339</v>
      </c>
      <c r="N3689">
        <v>77</v>
      </c>
      <c r="O3689" s="52">
        <v>0.1184599995613098</v>
      </c>
      <c r="P3689" s="52">
        <v>0.1270599961280823</v>
      </c>
      <c r="Q3689">
        <v>1319</v>
      </c>
      <c r="R3689" s="52">
        <v>0.1237199977040291</v>
      </c>
      <c r="S3689" s="52">
        <v>0.14270000159740451</v>
      </c>
    </row>
    <row r="3690" spans="1:19">
      <c r="A3690" t="s">
        <v>28</v>
      </c>
      <c r="B3690" t="s">
        <v>412</v>
      </c>
      <c r="C3690" t="s">
        <v>440</v>
      </c>
      <c r="D3690" t="s">
        <v>330</v>
      </c>
      <c r="E3690" t="s">
        <v>196</v>
      </c>
      <c r="F3690" t="s">
        <v>279</v>
      </c>
      <c r="G3690">
        <v>11</v>
      </c>
      <c r="H3690" t="s">
        <v>337</v>
      </c>
      <c r="I3690" t="s">
        <v>319</v>
      </c>
      <c r="J3690" t="s">
        <v>354</v>
      </c>
      <c r="K3690">
        <v>35</v>
      </c>
      <c r="L3690" s="52">
        <v>0.52239000797271729</v>
      </c>
      <c r="M3690" s="52">
        <v>0.56452000141143799</v>
      </c>
      <c r="N3690">
        <v>405</v>
      </c>
      <c r="O3690" s="52">
        <v>0.62308001518249512</v>
      </c>
      <c r="P3690" s="52">
        <v>0.66832000017166138</v>
      </c>
      <c r="Q3690">
        <v>5882</v>
      </c>
      <c r="R3690" s="52">
        <v>0.55172997713088989</v>
      </c>
      <c r="S3690" s="52">
        <v>0.63637000322341919</v>
      </c>
    </row>
    <row r="3691" spans="1:19">
      <c r="A3691" t="s">
        <v>28</v>
      </c>
      <c r="B3691" t="s">
        <v>412</v>
      </c>
      <c r="C3691" t="s">
        <v>440</v>
      </c>
      <c r="D3691" t="s">
        <v>330</v>
      </c>
      <c r="E3691" t="s">
        <v>196</v>
      </c>
      <c r="F3691" t="s">
        <v>279</v>
      </c>
      <c r="G3691">
        <v>11</v>
      </c>
      <c r="H3691" t="s">
        <v>337</v>
      </c>
      <c r="I3691" t="s">
        <v>360</v>
      </c>
      <c r="J3691" t="s">
        <v>361</v>
      </c>
      <c r="K3691">
        <v>5</v>
      </c>
      <c r="L3691" s="52">
        <v>7.4629999697208405E-2</v>
      </c>
      <c r="N3691">
        <v>44</v>
      </c>
      <c r="O3691" s="52">
        <v>6.7689999938011169E-2</v>
      </c>
      <c r="Q3691">
        <v>1418</v>
      </c>
      <c r="R3691" s="52">
        <v>0.13300999999046331</v>
      </c>
    </row>
    <row r="3692" spans="1:19">
      <c r="A3692" t="s">
        <v>28</v>
      </c>
      <c r="B3692" t="s">
        <v>412</v>
      </c>
      <c r="C3692" t="s">
        <v>440</v>
      </c>
      <c r="D3692" t="s">
        <v>330</v>
      </c>
      <c r="E3692" t="s">
        <v>196</v>
      </c>
      <c r="F3692" t="s">
        <v>279</v>
      </c>
      <c r="G3692">
        <v>11</v>
      </c>
      <c r="H3692" t="s">
        <v>337</v>
      </c>
      <c r="I3692" t="s">
        <v>360</v>
      </c>
      <c r="J3692" t="s">
        <v>362</v>
      </c>
      <c r="K3692">
        <v>29</v>
      </c>
      <c r="L3692" s="52">
        <v>0.43283998966217041</v>
      </c>
      <c r="M3692" s="52">
        <v>0.46773999929428101</v>
      </c>
      <c r="N3692">
        <v>200</v>
      </c>
      <c r="O3692" s="52">
        <v>0.30768999457359308</v>
      </c>
      <c r="P3692" s="52">
        <v>0.33002999424934393</v>
      </c>
      <c r="Q3692">
        <v>3361</v>
      </c>
      <c r="R3692" s="52">
        <v>0.31525999307632452</v>
      </c>
      <c r="S3692" s="52">
        <v>0.36362999677658081</v>
      </c>
    </row>
    <row r="3693" spans="1:19">
      <c r="A3693" t="s">
        <v>28</v>
      </c>
      <c r="B3693" t="s">
        <v>412</v>
      </c>
      <c r="C3693" t="s">
        <v>440</v>
      </c>
      <c r="D3693" t="s">
        <v>330</v>
      </c>
      <c r="E3693" t="s">
        <v>196</v>
      </c>
      <c r="F3693" t="s">
        <v>279</v>
      </c>
      <c r="G3693">
        <v>11</v>
      </c>
      <c r="H3693" t="s">
        <v>337</v>
      </c>
      <c r="I3693" t="s">
        <v>360</v>
      </c>
      <c r="J3693" t="s">
        <v>354</v>
      </c>
      <c r="K3693">
        <v>33</v>
      </c>
      <c r="L3693" s="52">
        <v>0.49254000186920172</v>
      </c>
      <c r="M3693" s="52">
        <v>0.53226000070571899</v>
      </c>
      <c r="N3693">
        <v>406</v>
      </c>
      <c r="O3693" s="52">
        <v>0.62462002038955688</v>
      </c>
      <c r="P3693" s="52">
        <v>0.66996997594833374</v>
      </c>
      <c r="Q3693">
        <v>5882</v>
      </c>
      <c r="R3693" s="52">
        <v>0.55172997713088989</v>
      </c>
      <c r="S3693" s="52">
        <v>0.63637000322341919</v>
      </c>
    </row>
    <row r="3694" spans="1:19">
      <c r="A3694" t="s">
        <v>28</v>
      </c>
      <c r="B3694" t="s">
        <v>412</v>
      </c>
      <c r="C3694" t="s">
        <v>440</v>
      </c>
      <c r="D3694" t="s">
        <v>330</v>
      </c>
      <c r="E3694" t="s">
        <v>196</v>
      </c>
      <c r="F3694" t="s">
        <v>279</v>
      </c>
      <c r="G3694">
        <v>11</v>
      </c>
      <c r="H3694" t="s">
        <v>337</v>
      </c>
      <c r="I3694" t="s">
        <v>736</v>
      </c>
      <c r="J3694" t="s">
        <v>363</v>
      </c>
      <c r="K3694">
        <v>17</v>
      </c>
      <c r="L3694" s="52">
        <v>0.25372999906539923</v>
      </c>
      <c r="N3694">
        <v>216</v>
      </c>
      <c r="O3694" s="52">
        <v>0.33230999112129211</v>
      </c>
      <c r="Q3694">
        <v>4131</v>
      </c>
      <c r="R3694" s="52">
        <v>0.38749000430107122</v>
      </c>
    </row>
    <row r="3695" spans="1:19">
      <c r="A3695" t="s">
        <v>28</v>
      </c>
      <c r="B3695" t="s">
        <v>412</v>
      </c>
      <c r="C3695" t="s">
        <v>440</v>
      </c>
      <c r="D3695" t="s">
        <v>330</v>
      </c>
      <c r="E3695" t="s">
        <v>196</v>
      </c>
      <c r="F3695" t="s">
        <v>279</v>
      </c>
      <c r="G3695">
        <v>11</v>
      </c>
      <c r="H3695" t="s">
        <v>337</v>
      </c>
      <c r="I3695" t="s">
        <v>736</v>
      </c>
      <c r="J3695" t="s">
        <v>364</v>
      </c>
      <c r="K3695">
        <v>38</v>
      </c>
      <c r="L3695" s="52">
        <v>0.56716001033782959</v>
      </c>
      <c r="M3695" s="52">
        <v>0.75999999046325684</v>
      </c>
      <c r="N3695">
        <v>286</v>
      </c>
      <c r="O3695" s="52">
        <v>0.43999999761581421</v>
      </c>
      <c r="P3695" s="52">
        <v>0.65899002552032471</v>
      </c>
      <c r="Q3695">
        <v>4189</v>
      </c>
      <c r="R3695" s="52">
        <v>0.39293000102043152</v>
      </c>
      <c r="S3695" s="52">
        <v>0.64149999618530273</v>
      </c>
    </row>
    <row r="3696" spans="1:19">
      <c r="A3696" t="s">
        <v>28</v>
      </c>
      <c r="B3696" t="s">
        <v>412</v>
      </c>
      <c r="C3696" t="s">
        <v>440</v>
      </c>
      <c r="D3696" t="s">
        <v>330</v>
      </c>
      <c r="E3696" t="s">
        <v>196</v>
      </c>
      <c r="F3696" t="s">
        <v>279</v>
      </c>
      <c r="G3696">
        <v>11</v>
      </c>
      <c r="H3696" t="s">
        <v>337</v>
      </c>
      <c r="I3696" t="s">
        <v>736</v>
      </c>
      <c r="J3696" t="s">
        <v>365</v>
      </c>
      <c r="K3696">
        <v>2</v>
      </c>
      <c r="L3696" s="52">
        <v>2.9850000515580181E-2</v>
      </c>
      <c r="M3696" s="52">
        <v>3.9999999105930328E-2</v>
      </c>
      <c r="N3696">
        <v>84</v>
      </c>
      <c r="O3696" s="52">
        <v>0.12922999262809751</v>
      </c>
      <c r="P3696" s="52">
        <v>0.19355000555515289</v>
      </c>
      <c r="Q3696">
        <v>1316</v>
      </c>
      <c r="R3696" s="52">
        <v>0.1234399974346161</v>
      </c>
      <c r="S3696" s="52">
        <v>0.20152999460697171</v>
      </c>
    </row>
    <row r="3697" spans="1:19">
      <c r="A3697" t="s">
        <v>28</v>
      </c>
      <c r="B3697" t="s">
        <v>412</v>
      </c>
      <c r="C3697" t="s">
        <v>440</v>
      </c>
      <c r="D3697" t="s">
        <v>330</v>
      </c>
      <c r="E3697" t="s">
        <v>196</v>
      </c>
      <c r="F3697" t="s">
        <v>279</v>
      </c>
      <c r="G3697">
        <v>11</v>
      </c>
      <c r="H3697" t="s">
        <v>337</v>
      </c>
      <c r="I3697" t="s">
        <v>736</v>
      </c>
      <c r="J3697" t="s">
        <v>366</v>
      </c>
      <c r="K3697">
        <v>2</v>
      </c>
      <c r="L3697" s="52">
        <v>2.9850000515580181E-2</v>
      </c>
      <c r="M3697" s="52">
        <v>3.9999999105930328E-2</v>
      </c>
      <c r="N3697">
        <v>28</v>
      </c>
      <c r="O3697" s="52">
        <v>4.3079998344182968E-2</v>
      </c>
      <c r="P3697" s="52">
        <v>6.4520001411437988E-2</v>
      </c>
      <c r="Q3697">
        <v>566</v>
      </c>
      <c r="R3697" s="52">
        <v>5.3089998662471771E-2</v>
      </c>
      <c r="S3697" s="52">
        <v>8.6680002510547638E-2</v>
      </c>
    </row>
    <row r="3698" spans="1:19">
      <c r="A3698" t="s">
        <v>28</v>
      </c>
      <c r="B3698" t="s">
        <v>412</v>
      </c>
      <c r="C3698" t="s">
        <v>440</v>
      </c>
      <c r="D3698" t="s">
        <v>330</v>
      </c>
      <c r="E3698" t="s">
        <v>196</v>
      </c>
      <c r="F3698" t="s">
        <v>279</v>
      </c>
      <c r="G3698">
        <v>11</v>
      </c>
      <c r="H3698" t="s">
        <v>337</v>
      </c>
      <c r="I3698" t="s">
        <v>736</v>
      </c>
      <c r="J3698" t="s">
        <v>367</v>
      </c>
      <c r="K3698">
        <v>6</v>
      </c>
      <c r="L3698" s="52">
        <v>8.9550003409385681E-2</v>
      </c>
      <c r="M3698" s="52">
        <v>0.119999997317791</v>
      </c>
      <c r="N3698">
        <v>27</v>
      </c>
      <c r="O3698" s="52">
        <v>4.1540000587701797E-2</v>
      </c>
      <c r="P3698" s="52">
        <v>6.2210001051425927E-2</v>
      </c>
      <c r="Q3698">
        <v>367</v>
      </c>
      <c r="R3698" s="52">
        <v>3.4419998526573181E-2</v>
      </c>
      <c r="S3698" s="52">
        <v>5.6200001388788223E-2</v>
      </c>
    </row>
    <row r="3699" spans="1:19">
      <c r="A3699" t="s">
        <v>28</v>
      </c>
      <c r="B3699" t="s">
        <v>412</v>
      </c>
      <c r="C3699" t="s">
        <v>440</v>
      </c>
      <c r="D3699" t="s">
        <v>330</v>
      </c>
      <c r="E3699" t="s">
        <v>196</v>
      </c>
      <c r="F3699" t="s">
        <v>279</v>
      </c>
      <c r="G3699">
        <v>11</v>
      </c>
      <c r="H3699" t="s">
        <v>337</v>
      </c>
      <c r="I3699" t="s">
        <v>736</v>
      </c>
      <c r="J3699" t="s">
        <v>368</v>
      </c>
      <c r="K3699">
        <v>2</v>
      </c>
      <c r="L3699" s="52">
        <v>2.9850000515580181E-2</v>
      </c>
      <c r="M3699" s="52">
        <v>3.9999999105930328E-2</v>
      </c>
      <c r="N3699">
        <v>9</v>
      </c>
      <c r="O3699" s="52">
        <v>1.384999975562096E-2</v>
      </c>
      <c r="P3699" s="52">
        <v>2.0740000531077381E-2</v>
      </c>
      <c r="Q3699">
        <v>92</v>
      </c>
      <c r="R3699" s="52">
        <v>8.6300000548362732E-3</v>
      </c>
      <c r="S3699" s="52">
        <v>1.4089999720454219E-2</v>
      </c>
    </row>
    <row r="3700" spans="1:19">
      <c r="A3700" t="s">
        <v>28</v>
      </c>
      <c r="B3700" t="s">
        <v>412</v>
      </c>
      <c r="C3700" t="s">
        <v>440</v>
      </c>
      <c r="D3700" t="s">
        <v>330</v>
      </c>
      <c r="E3700" t="s">
        <v>196</v>
      </c>
      <c r="F3700" t="s">
        <v>279</v>
      </c>
      <c r="G3700">
        <v>11</v>
      </c>
      <c r="H3700" t="s">
        <v>337</v>
      </c>
      <c r="I3700" t="s">
        <v>307</v>
      </c>
      <c r="J3700" t="s">
        <v>329</v>
      </c>
      <c r="K3700">
        <v>67</v>
      </c>
      <c r="L3700" s="52">
        <v>1</v>
      </c>
      <c r="N3700">
        <v>645</v>
      </c>
      <c r="O3700" s="52">
        <v>0.99230998754501343</v>
      </c>
      <c r="Q3700">
        <v>10555</v>
      </c>
      <c r="R3700" s="52">
        <v>0.99005997180938721</v>
      </c>
    </row>
    <row r="3701" spans="1:19">
      <c r="A3701" t="s">
        <v>28</v>
      </c>
      <c r="B3701" t="s">
        <v>412</v>
      </c>
      <c r="C3701" t="s">
        <v>440</v>
      </c>
      <c r="D3701" t="s">
        <v>330</v>
      </c>
      <c r="E3701" t="s">
        <v>196</v>
      </c>
      <c r="F3701" t="s">
        <v>279</v>
      </c>
      <c r="G3701">
        <v>11</v>
      </c>
      <c r="H3701" t="s">
        <v>337</v>
      </c>
      <c r="I3701" t="s">
        <v>307</v>
      </c>
      <c r="J3701" t="s">
        <v>309</v>
      </c>
      <c r="K3701">
        <v>0</v>
      </c>
      <c r="L3701" s="52">
        <v>0</v>
      </c>
      <c r="N3701">
        <v>5</v>
      </c>
      <c r="O3701" s="52">
        <v>7.689999882131815E-3</v>
      </c>
      <c r="Q3701">
        <v>106</v>
      </c>
      <c r="R3701" s="52">
        <v>9.9400002509355545E-3</v>
      </c>
    </row>
    <row r="3702" spans="1:19">
      <c r="A3702" t="s">
        <v>28</v>
      </c>
      <c r="B3702" t="s">
        <v>412</v>
      </c>
      <c r="C3702" t="s">
        <v>440</v>
      </c>
      <c r="D3702" t="s">
        <v>330</v>
      </c>
      <c r="E3702" t="s">
        <v>196</v>
      </c>
      <c r="F3702" t="s">
        <v>279</v>
      </c>
      <c r="G3702">
        <v>11</v>
      </c>
      <c r="H3702" t="s">
        <v>337</v>
      </c>
      <c r="I3702" t="s">
        <v>737</v>
      </c>
      <c r="J3702" t="s">
        <v>310</v>
      </c>
      <c r="K3702">
        <v>2</v>
      </c>
      <c r="L3702" s="52">
        <v>2.9850000515580181E-2</v>
      </c>
      <c r="N3702">
        <v>46</v>
      </c>
      <c r="O3702" s="52">
        <v>7.0770002901554108E-2</v>
      </c>
      <c r="Q3702">
        <v>1888</v>
      </c>
      <c r="R3702" s="52">
        <v>0.17709000408649439</v>
      </c>
    </row>
    <row r="3703" spans="1:19">
      <c r="A3703" t="s">
        <v>28</v>
      </c>
      <c r="B3703" t="s">
        <v>412</v>
      </c>
      <c r="C3703" t="s">
        <v>440</v>
      </c>
      <c r="D3703" t="s">
        <v>330</v>
      </c>
      <c r="E3703" t="s">
        <v>196</v>
      </c>
      <c r="F3703" t="s">
        <v>279</v>
      </c>
      <c r="G3703">
        <v>11</v>
      </c>
      <c r="H3703" t="s">
        <v>337</v>
      </c>
      <c r="I3703" t="s">
        <v>737</v>
      </c>
      <c r="J3703" t="s">
        <v>16</v>
      </c>
      <c r="K3703">
        <v>14</v>
      </c>
      <c r="L3703" s="52">
        <v>0.20895999670028689</v>
      </c>
      <c r="N3703">
        <v>128</v>
      </c>
      <c r="O3703" s="52">
        <v>0.1969199925661087</v>
      </c>
      <c r="Q3703">
        <v>2164</v>
      </c>
      <c r="R3703" s="52">
        <v>0.2029799968004227</v>
      </c>
    </row>
    <row r="3704" spans="1:19">
      <c r="A3704" t="s">
        <v>28</v>
      </c>
      <c r="B3704" t="s">
        <v>412</v>
      </c>
      <c r="C3704" t="s">
        <v>440</v>
      </c>
      <c r="D3704" t="s">
        <v>330</v>
      </c>
      <c r="E3704" t="s">
        <v>196</v>
      </c>
      <c r="F3704" t="s">
        <v>279</v>
      </c>
      <c r="G3704">
        <v>11</v>
      </c>
      <c r="H3704" t="s">
        <v>337</v>
      </c>
      <c r="I3704" t="s">
        <v>737</v>
      </c>
      <c r="J3704" t="s">
        <v>17</v>
      </c>
      <c r="K3704">
        <v>15</v>
      </c>
      <c r="L3704" s="52">
        <v>0.22387999296188349</v>
      </c>
      <c r="N3704">
        <v>128</v>
      </c>
      <c r="O3704" s="52">
        <v>0.1969199925661087</v>
      </c>
      <c r="Q3704">
        <v>2220</v>
      </c>
      <c r="R3704" s="52">
        <v>0.20824000239372251</v>
      </c>
    </row>
    <row r="3705" spans="1:19">
      <c r="A3705" t="s">
        <v>28</v>
      </c>
      <c r="B3705" t="s">
        <v>412</v>
      </c>
      <c r="C3705" t="s">
        <v>440</v>
      </c>
      <c r="D3705" t="s">
        <v>330</v>
      </c>
      <c r="E3705" t="s">
        <v>196</v>
      </c>
      <c r="F3705" t="s">
        <v>279</v>
      </c>
      <c r="G3705">
        <v>11</v>
      </c>
      <c r="H3705" t="s">
        <v>337</v>
      </c>
      <c r="I3705" t="s">
        <v>737</v>
      </c>
      <c r="J3705" t="s">
        <v>18</v>
      </c>
      <c r="K3705">
        <v>13</v>
      </c>
      <c r="L3705" s="52">
        <v>0.19403000175952911</v>
      </c>
      <c r="N3705">
        <v>147</v>
      </c>
      <c r="O3705" s="52">
        <v>0.22615000605583191</v>
      </c>
      <c r="Q3705">
        <v>2174</v>
      </c>
      <c r="R3705" s="52">
        <v>0.20392000675201419</v>
      </c>
    </row>
    <row r="3706" spans="1:19">
      <c r="A3706" t="s">
        <v>28</v>
      </c>
      <c r="B3706" t="s">
        <v>412</v>
      </c>
      <c r="C3706" t="s">
        <v>440</v>
      </c>
      <c r="D3706" t="s">
        <v>330</v>
      </c>
      <c r="E3706" t="s">
        <v>196</v>
      </c>
      <c r="F3706" t="s">
        <v>279</v>
      </c>
      <c r="G3706">
        <v>11</v>
      </c>
      <c r="H3706" t="s">
        <v>337</v>
      </c>
      <c r="I3706" t="s">
        <v>737</v>
      </c>
      <c r="J3706" t="s">
        <v>311</v>
      </c>
      <c r="K3706">
        <v>23</v>
      </c>
      <c r="L3706" s="52">
        <v>0.34327998757362371</v>
      </c>
      <c r="N3706">
        <v>201</v>
      </c>
      <c r="O3706" s="52">
        <v>0.30922999978065491</v>
      </c>
      <c r="Q3706">
        <v>2215</v>
      </c>
      <c r="R3706" s="52">
        <v>0.20777000486850741</v>
      </c>
    </row>
    <row r="3707" spans="1:19">
      <c r="A3707" t="s">
        <v>28</v>
      </c>
      <c r="B3707" t="s">
        <v>412</v>
      </c>
      <c r="C3707" t="s">
        <v>440</v>
      </c>
      <c r="D3707" t="s">
        <v>330</v>
      </c>
      <c r="E3707" t="s">
        <v>196</v>
      </c>
      <c r="F3707" t="s">
        <v>279</v>
      </c>
      <c r="G3707">
        <v>11</v>
      </c>
      <c r="H3707" t="s">
        <v>337</v>
      </c>
      <c r="I3707" t="s">
        <v>312</v>
      </c>
      <c r="J3707" t="s">
        <v>313</v>
      </c>
      <c r="K3707">
        <v>38</v>
      </c>
      <c r="L3707" s="52">
        <v>0.56716001033782959</v>
      </c>
      <c r="M3707" s="52">
        <v>0.56716001033782959</v>
      </c>
      <c r="N3707">
        <v>381</v>
      </c>
      <c r="O3707" s="52">
        <v>0.58614999055862427</v>
      </c>
      <c r="P3707" s="52">
        <v>0.59905999898910522</v>
      </c>
      <c r="Q3707">
        <v>6420</v>
      </c>
      <c r="R3707" s="52">
        <v>0.60219001770019531</v>
      </c>
      <c r="S3707" s="52">
        <v>0.61465001106262207</v>
      </c>
    </row>
    <row r="3708" spans="1:19">
      <c r="A3708" t="s">
        <v>28</v>
      </c>
      <c r="B3708" t="s">
        <v>412</v>
      </c>
      <c r="C3708" t="s">
        <v>440</v>
      </c>
      <c r="D3708" t="s">
        <v>330</v>
      </c>
      <c r="E3708" t="s">
        <v>196</v>
      </c>
      <c r="F3708" t="s">
        <v>279</v>
      </c>
      <c r="G3708">
        <v>11</v>
      </c>
      <c r="H3708" t="s">
        <v>337</v>
      </c>
      <c r="I3708" t="s">
        <v>312</v>
      </c>
      <c r="J3708" t="s">
        <v>314</v>
      </c>
      <c r="K3708">
        <v>11</v>
      </c>
      <c r="L3708" s="52">
        <v>0.16417999565601349</v>
      </c>
      <c r="M3708" s="52">
        <v>0.16417999565601349</v>
      </c>
      <c r="N3708">
        <v>91</v>
      </c>
      <c r="O3708" s="52">
        <v>0.14000000059604639</v>
      </c>
      <c r="P3708" s="52">
        <v>0.14307999610900879</v>
      </c>
      <c r="Q3708">
        <v>1473</v>
      </c>
      <c r="R3708" s="52">
        <v>0.13817000389099121</v>
      </c>
      <c r="S3708" s="52">
        <v>0.14101999998092651</v>
      </c>
    </row>
    <row r="3709" spans="1:19">
      <c r="A3709" t="s">
        <v>28</v>
      </c>
      <c r="B3709" t="s">
        <v>412</v>
      </c>
      <c r="C3709" t="s">
        <v>440</v>
      </c>
      <c r="D3709" t="s">
        <v>330</v>
      </c>
      <c r="E3709" t="s">
        <v>196</v>
      </c>
      <c r="F3709" t="s">
        <v>279</v>
      </c>
      <c r="G3709">
        <v>11</v>
      </c>
      <c r="H3709" t="s">
        <v>337</v>
      </c>
      <c r="I3709" t="s">
        <v>312</v>
      </c>
      <c r="J3709" t="s">
        <v>315</v>
      </c>
      <c r="K3709">
        <v>13</v>
      </c>
      <c r="L3709" s="52">
        <v>0.19403000175952911</v>
      </c>
      <c r="M3709" s="52">
        <v>0.19403000175952911</v>
      </c>
      <c r="N3709">
        <v>83</v>
      </c>
      <c r="O3709" s="52">
        <v>0.12769000232219699</v>
      </c>
      <c r="P3709" s="52">
        <v>0.130500003695488</v>
      </c>
      <c r="Q3709">
        <v>1374</v>
      </c>
      <c r="R3709" s="52">
        <v>0.12887999415397641</v>
      </c>
      <c r="S3709" s="52">
        <v>0.13154999911785131</v>
      </c>
    </row>
    <row r="3710" spans="1:19">
      <c r="A3710" t="s">
        <v>28</v>
      </c>
      <c r="B3710" t="s">
        <v>412</v>
      </c>
      <c r="C3710" t="s">
        <v>440</v>
      </c>
      <c r="D3710" t="s">
        <v>330</v>
      </c>
      <c r="E3710" t="s">
        <v>196</v>
      </c>
      <c r="F3710" t="s">
        <v>279</v>
      </c>
      <c r="G3710">
        <v>11</v>
      </c>
      <c r="H3710" t="s">
        <v>337</v>
      </c>
      <c r="I3710" t="s">
        <v>312</v>
      </c>
      <c r="J3710" t="s">
        <v>373</v>
      </c>
      <c r="K3710">
        <v>0</v>
      </c>
      <c r="L3710" s="52">
        <v>0</v>
      </c>
      <c r="N3710">
        <v>14</v>
      </c>
      <c r="O3710" s="52">
        <v>2.1539999172091481E-2</v>
      </c>
      <c r="Q3710">
        <v>216</v>
      </c>
      <c r="R3710" s="52">
        <v>2.0260000601410869E-2</v>
      </c>
    </row>
    <row r="3711" spans="1:19">
      <c r="A3711" t="s">
        <v>28</v>
      </c>
      <c r="B3711" t="s">
        <v>412</v>
      </c>
      <c r="C3711" t="s">
        <v>440</v>
      </c>
      <c r="D3711" t="s">
        <v>330</v>
      </c>
      <c r="E3711" t="s">
        <v>196</v>
      </c>
      <c r="F3711" t="s">
        <v>279</v>
      </c>
      <c r="G3711">
        <v>11</v>
      </c>
      <c r="H3711" t="s">
        <v>337</v>
      </c>
      <c r="I3711" t="s">
        <v>312</v>
      </c>
      <c r="J3711" t="s">
        <v>316</v>
      </c>
      <c r="K3711">
        <v>5</v>
      </c>
      <c r="L3711" s="52">
        <v>7.4629999697208405E-2</v>
      </c>
      <c r="M3711" s="52">
        <v>7.4629999697208405E-2</v>
      </c>
      <c r="N3711">
        <v>81</v>
      </c>
      <c r="O3711" s="52">
        <v>0.12461999803781509</v>
      </c>
      <c r="P3711" s="52">
        <v>0.12736000120639801</v>
      </c>
      <c r="Q3711">
        <v>1178</v>
      </c>
      <c r="R3711" s="52">
        <v>0.1105000004172325</v>
      </c>
      <c r="S3711" s="52">
        <v>0.1127799972891808</v>
      </c>
    </row>
    <row r="3712" spans="1:19">
      <c r="A3712" t="s">
        <v>28</v>
      </c>
      <c r="B3712" t="s">
        <v>412</v>
      </c>
      <c r="C3712" t="s">
        <v>440</v>
      </c>
      <c r="D3712" t="s">
        <v>330</v>
      </c>
      <c r="E3712" t="s">
        <v>197</v>
      </c>
      <c r="F3712" t="s">
        <v>280</v>
      </c>
      <c r="G3712">
        <v>10</v>
      </c>
      <c r="H3712" t="s">
        <v>341</v>
      </c>
      <c r="I3712" t="s">
        <v>326</v>
      </c>
      <c r="J3712" t="s">
        <v>289</v>
      </c>
      <c r="K3712">
        <v>0</v>
      </c>
      <c r="L3712" s="52">
        <v>0</v>
      </c>
      <c r="N3712">
        <v>2</v>
      </c>
      <c r="O3712" s="52">
        <v>3.0199999455362558E-3</v>
      </c>
      <c r="Q3712">
        <v>78</v>
      </c>
      <c r="R3712" s="52">
        <v>7.3199998587369919E-3</v>
      </c>
    </row>
    <row r="3713" spans="1:19">
      <c r="A3713" t="s">
        <v>28</v>
      </c>
      <c r="B3713" t="s">
        <v>412</v>
      </c>
      <c r="C3713" t="s">
        <v>440</v>
      </c>
      <c r="D3713" t="s">
        <v>330</v>
      </c>
      <c r="E3713" t="s">
        <v>197</v>
      </c>
      <c r="F3713" t="s">
        <v>280</v>
      </c>
      <c r="G3713">
        <v>10</v>
      </c>
      <c r="H3713" t="s">
        <v>341</v>
      </c>
      <c r="I3713" t="s">
        <v>326</v>
      </c>
      <c r="J3713" t="s">
        <v>290</v>
      </c>
      <c r="K3713">
        <v>5</v>
      </c>
      <c r="L3713" s="52">
        <v>5.1550000905990601E-2</v>
      </c>
      <c r="N3713">
        <v>29</v>
      </c>
      <c r="O3713" s="52">
        <v>4.3740000575780869E-2</v>
      </c>
      <c r="Q3713">
        <v>542</v>
      </c>
      <c r="R3713" s="52">
        <v>5.0840001553297043E-2</v>
      </c>
    </row>
    <row r="3714" spans="1:19">
      <c r="A3714" t="s">
        <v>28</v>
      </c>
      <c r="B3714" t="s">
        <v>412</v>
      </c>
      <c r="C3714" t="s">
        <v>440</v>
      </c>
      <c r="D3714" t="s">
        <v>330</v>
      </c>
      <c r="E3714" t="s">
        <v>197</v>
      </c>
      <c r="F3714" t="s">
        <v>280</v>
      </c>
      <c r="G3714">
        <v>10</v>
      </c>
      <c r="H3714" t="s">
        <v>341</v>
      </c>
      <c r="I3714" t="s">
        <v>326</v>
      </c>
      <c r="J3714" t="s">
        <v>291</v>
      </c>
      <c r="K3714">
        <v>14</v>
      </c>
      <c r="L3714" s="52">
        <v>0.14432999491691589</v>
      </c>
      <c r="N3714">
        <v>76</v>
      </c>
      <c r="O3714" s="52">
        <v>0.11462999880313871</v>
      </c>
      <c r="Q3714">
        <v>1332</v>
      </c>
      <c r="R3714" s="52">
        <v>0.124940000474453</v>
      </c>
    </row>
    <row r="3715" spans="1:19">
      <c r="A3715" t="s">
        <v>28</v>
      </c>
      <c r="B3715" t="s">
        <v>412</v>
      </c>
      <c r="C3715" t="s">
        <v>440</v>
      </c>
      <c r="D3715" t="s">
        <v>330</v>
      </c>
      <c r="E3715" t="s">
        <v>197</v>
      </c>
      <c r="F3715" t="s">
        <v>280</v>
      </c>
      <c r="G3715">
        <v>10</v>
      </c>
      <c r="H3715" t="s">
        <v>341</v>
      </c>
      <c r="I3715" t="s">
        <v>326</v>
      </c>
      <c r="J3715" t="s">
        <v>292</v>
      </c>
      <c r="K3715">
        <v>20</v>
      </c>
      <c r="L3715" s="52">
        <v>0.2061900049448013</v>
      </c>
      <c r="N3715">
        <v>111</v>
      </c>
      <c r="O3715" s="52">
        <v>0.16741999983787539</v>
      </c>
      <c r="Q3715">
        <v>2022</v>
      </c>
      <c r="R3715" s="52">
        <v>0.18965999782085419</v>
      </c>
    </row>
    <row r="3716" spans="1:19">
      <c r="A3716" t="s">
        <v>28</v>
      </c>
      <c r="B3716" t="s">
        <v>412</v>
      </c>
      <c r="C3716" t="s">
        <v>440</v>
      </c>
      <c r="D3716" t="s">
        <v>330</v>
      </c>
      <c r="E3716" t="s">
        <v>197</v>
      </c>
      <c r="F3716" t="s">
        <v>280</v>
      </c>
      <c r="G3716">
        <v>10</v>
      </c>
      <c r="H3716" t="s">
        <v>341</v>
      </c>
      <c r="I3716" t="s">
        <v>326</v>
      </c>
      <c r="J3716" t="s">
        <v>293</v>
      </c>
      <c r="K3716">
        <v>16</v>
      </c>
      <c r="L3716" s="52">
        <v>0.1649499982595444</v>
      </c>
      <c r="N3716">
        <v>123</v>
      </c>
      <c r="O3716" s="52">
        <v>0.1855199933052063</v>
      </c>
      <c r="Q3716">
        <v>1958</v>
      </c>
      <c r="R3716" s="52">
        <v>0.18366000056266779</v>
      </c>
    </row>
    <row r="3717" spans="1:19">
      <c r="A3717" t="s">
        <v>28</v>
      </c>
      <c r="B3717" t="s">
        <v>412</v>
      </c>
      <c r="C3717" t="s">
        <v>440</v>
      </c>
      <c r="D3717" t="s">
        <v>330</v>
      </c>
      <c r="E3717" t="s">
        <v>197</v>
      </c>
      <c r="F3717" t="s">
        <v>280</v>
      </c>
      <c r="G3717">
        <v>10</v>
      </c>
      <c r="H3717" t="s">
        <v>341</v>
      </c>
      <c r="I3717" t="s">
        <v>326</v>
      </c>
      <c r="J3717" t="s">
        <v>294</v>
      </c>
      <c r="K3717">
        <v>20</v>
      </c>
      <c r="L3717" s="52">
        <v>0.2061900049448013</v>
      </c>
      <c r="N3717">
        <v>168</v>
      </c>
      <c r="O3717" s="52">
        <v>0.25339001417160029</v>
      </c>
      <c r="Q3717">
        <v>2528</v>
      </c>
      <c r="R3717" s="52">
        <v>0.2371300011873245</v>
      </c>
    </row>
    <row r="3718" spans="1:19">
      <c r="A3718" t="s">
        <v>28</v>
      </c>
      <c r="B3718" t="s">
        <v>412</v>
      </c>
      <c r="C3718" t="s">
        <v>440</v>
      </c>
      <c r="D3718" t="s">
        <v>330</v>
      </c>
      <c r="E3718" t="s">
        <v>197</v>
      </c>
      <c r="F3718" t="s">
        <v>280</v>
      </c>
      <c r="G3718">
        <v>10</v>
      </c>
      <c r="H3718" t="s">
        <v>341</v>
      </c>
      <c r="I3718" t="s">
        <v>326</v>
      </c>
      <c r="J3718" t="s">
        <v>295</v>
      </c>
      <c r="K3718">
        <v>22</v>
      </c>
      <c r="L3718" s="52">
        <v>0.22679999470710749</v>
      </c>
      <c r="N3718">
        <v>154</v>
      </c>
      <c r="O3718" s="52">
        <v>0.2322800010442734</v>
      </c>
      <c r="Q3718">
        <v>2201</v>
      </c>
      <c r="R3718" s="52">
        <v>0.20645000040531161</v>
      </c>
    </row>
    <row r="3719" spans="1:19">
      <c r="A3719" t="s">
        <v>28</v>
      </c>
      <c r="B3719" t="s">
        <v>412</v>
      </c>
      <c r="C3719" t="s">
        <v>440</v>
      </c>
      <c r="D3719" t="s">
        <v>330</v>
      </c>
      <c r="E3719" t="s">
        <v>197</v>
      </c>
      <c r="F3719" t="s">
        <v>280</v>
      </c>
      <c r="G3719">
        <v>10</v>
      </c>
      <c r="H3719" t="s">
        <v>341</v>
      </c>
      <c r="I3719" t="s">
        <v>359</v>
      </c>
      <c r="J3719" t="s">
        <v>14</v>
      </c>
      <c r="K3719">
        <v>84</v>
      </c>
      <c r="L3719" s="52">
        <v>0.86598002910614014</v>
      </c>
      <c r="M3719" s="52">
        <v>0.86598002910614014</v>
      </c>
      <c r="N3719">
        <v>498</v>
      </c>
      <c r="O3719" s="52">
        <v>0.75112998485565186</v>
      </c>
      <c r="P3719" s="52">
        <v>0.76262998580932617</v>
      </c>
      <c r="Q3719">
        <v>7648</v>
      </c>
      <c r="R3719" s="52">
        <v>0.71737998723983765</v>
      </c>
      <c r="S3719" s="52">
        <v>0.73221999406814575</v>
      </c>
    </row>
    <row r="3720" spans="1:19">
      <c r="A3720" t="s">
        <v>28</v>
      </c>
      <c r="B3720" t="s">
        <v>412</v>
      </c>
      <c r="C3720" t="s">
        <v>440</v>
      </c>
      <c r="D3720" t="s">
        <v>330</v>
      </c>
      <c r="E3720" t="s">
        <v>197</v>
      </c>
      <c r="F3720" t="s">
        <v>280</v>
      </c>
      <c r="G3720">
        <v>10</v>
      </c>
      <c r="H3720" t="s">
        <v>341</v>
      </c>
      <c r="I3720" t="s">
        <v>359</v>
      </c>
      <c r="J3720" t="s">
        <v>15</v>
      </c>
      <c r="K3720">
        <v>8</v>
      </c>
      <c r="L3720" s="52">
        <v>8.246999979019165E-2</v>
      </c>
      <c r="M3720" s="52">
        <v>8.246999979019165E-2</v>
      </c>
      <c r="N3720">
        <v>86</v>
      </c>
      <c r="O3720" s="52">
        <v>0.12971000373363489</v>
      </c>
      <c r="P3720" s="52">
        <v>0.1316999942064285</v>
      </c>
      <c r="Q3720">
        <v>1582</v>
      </c>
      <c r="R3720" s="52">
        <v>0.14838999509811401</v>
      </c>
      <c r="S3720" s="52">
        <v>0.1514600068330765</v>
      </c>
    </row>
    <row r="3721" spans="1:19">
      <c r="A3721" t="s">
        <v>28</v>
      </c>
      <c r="B3721" t="s">
        <v>412</v>
      </c>
      <c r="C3721" t="s">
        <v>440</v>
      </c>
      <c r="D3721" t="s">
        <v>330</v>
      </c>
      <c r="E3721" t="s">
        <v>197</v>
      </c>
      <c r="F3721" t="s">
        <v>280</v>
      </c>
      <c r="G3721">
        <v>10</v>
      </c>
      <c r="H3721" t="s">
        <v>341</v>
      </c>
      <c r="I3721" t="s">
        <v>359</v>
      </c>
      <c r="J3721" t="s">
        <v>317</v>
      </c>
      <c r="K3721">
        <v>5</v>
      </c>
      <c r="L3721" s="52">
        <v>5.1550000905990601E-2</v>
      </c>
      <c r="M3721" s="52">
        <v>5.1550000905990601E-2</v>
      </c>
      <c r="N3721">
        <v>69</v>
      </c>
      <c r="O3721" s="52">
        <v>0.1040700003504753</v>
      </c>
      <c r="P3721" s="52">
        <v>0.1056699976325035</v>
      </c>
      <c r="Q3721">
        <v>1215</v>
      </c>
      <c r="R3721" s="52">
        <v>0.1139699965715408</v>
      </c>
      <c r="S3721" s="52">
        <v>0.1163199990987778</v>
      </c>
    </row>
    <row r="3722" spans="1:19">
      <c r="A3722" t="s">
        <v>28</v>
      </c>
      <c r="B3722" t="s">
        <v>412</v>
      </c>
      <c r="C3722" t="s">
        <v>440</v>
      </c>
      <c r="D3722" t="s">
        <v>330</v>
      </c>
      <c r="E3722" t="s">
        <v>197</v>
      </c>
      <c r="F3722" t="s">
        <v>280</v>
      </c>
      <c r="G3722">
        <v>10</v>
      </c>
      <c r="H3722" t="s">
        <v>341</v>
      </c>
      <c r="I3722" t="s">
        <v>359</v>
      </c>
      <c r="J3722" t="s">
        <v>270</v>
      </c>
      <c r="K3722">
        <v>0</v>
      </c>
      <c r="L3722" s="52">
        <v>0</v>
      </c>
      <c r="N3722">
        <v>10</v>
      </c>
      <c r="O3722" s="52">
        <v>1.5080000273883339E-2</v>
      </c>
      <c r="Q3722">
        <v>216</v>
      </c>
      <c r="R3722" s="52">
        <v>2.0260000601410869E-2</v>
      </c>
    </row>
    <row r="3723" spans="1:19">
      <c r="A3723" t="s">
        <v>28</v>
      </c>
      <c r="B3723" t="s">
        <v>412</v>
      </c>
      <c r="C3723" t="s">
        <v>440</v>
      </c>
      <c r="D3723" t="s">
        <v>330</v>
      </c>
      <c r="E3723" t="s">
        <v>197</v>
      </c>
      <c r="F3723" t="s">
        <v>280</v>
      </c>
      <c r="G3723">
        <v>10</v>
      </c>
      <c r="H3723" t="s">
        <v>341</v>
      </c>
      <c r="I3723" t="s">
        <v>325</v>
      </c>
      <c r="J3723" t="s">
        <v>302</v>
      </c>
      <c r="K3723">
        <v>13</v>
      </c>
      <c r="L3723" s="52">
        <v>0.13402000069618231</v>
      </c>
      <c r="N3723">
        <v>183</v>
      </c>
      <c r="O3723" s="52">
        <v>0.27601999044418329</v>
      </c>
      <c r="Q3723">
        <v>3494</v>
      </c>
      <c r="R3723" s="52">
        <v>0.32774001359939581</v>
      </c>
    </row>
    <row r="3724" spans="1:19">
      <c r="A3724" t="s">
        <v>28</v>
      </c>
      <c r="B3724" t="s">
        <v>412</v>
      </c>
      <c r="C3724" t="s">
        <v>440</v>
      </c>
      <c r="D3724" t="s">
        <v>330</v>
      </c>
      <c r="E3724" t="s">
        <v>197</v>
      </c>
      <c r="F3724" t="s">
        <v>280</v>
      </c>
      <c r="G3724">
        <v>10</v>
      </c>
      <c r="H3724" t="s">
        <v>341</v>
      </c>
      <c r="I3724" t="s">
        <v>325</v>
      </c>
      <c r="J3724" t="s">
        <v>303</v>
      </c>
      <c r="K3724">
        <v>26</v>
      </c>
      <c r="L3724" s="52">
        <v>0.2680400013923645</v>
      </c>
      <c r="N3724">
        <v>226</v>
      </c>
      <c r="O3724" s="52">
        <v>0.34086999297142029</v>
      </c>
      <c r="Q3724">
        <v>3387</v>
      </c>
      <c r="R3724" s="52">
        <v>0.31769999861717219</v>
      </c>
    </row>
    <row r="3725" spans="1:19">
      <c r="A3725" t="s">
        <v>28</v>
      </c>
      <c r="B3725" t="s">
        <v>412</v>
      </c>
      <c r="C3725" t="s">
        <v>440</v>
      </c>
      <c r="D3725" t="s">
        <v>330</v>
      </c>
      <c r="E3725" t="s">
        <v>197</v>
      </c>
      <c r="F3725" t="s">
        <v>280</v>
      </c>
      <c r="G3725">
        <v>10</v>
      </c>
      <c r="H3725" t="s">
        <v>341</v>
      </c>
      <c r="I3725" t="s">
        <v>325</v>
      </c>
      <c r="J3725" t="s">
        <v>304</v>
      </c>
      <c r="K3725">
        <v>58</v>
      </c>
      <c r="L3725" s="52">
        <v>0.59794002771377563</v>
      </c>
      <c r="N3725">
        <v>254</v>
      </c>
      <c r="O3725" s="52">
        <v>0.38310998678207397</v>
      </c>
      <c r="Q3725">
        <v>3780</v>
      </c>
      <c r="R3725" s="52">
        <v>0.35455998778343201</v>
      </c>
    </row>
    <row r="3726" spans="1:19">
      <c r="A3726" t="s">
        <v>28</v>
      </c>
      <c r="B3726" t="s">
        <v>412</v>
      </c>
      <c r="C3726" t="s">
        <v>440</v>
      </c>
      <c r="D3726" t="s">
        <v>330</v>
      </c>
      <c r="E3726" t="s">
        <v>197</v>
      </c>
      <c r="F3726" t="s">
        <v>280</v>
      </c>
      <c r="G3726">
        <v>10</v>
      </c>
      <c r="H3726" t="s">
        <v>341</v>
      </c>
      <c r="I3726" t="s">
        <v>349</v>
      </c>
      <c r="J3726" t="s">
        <v>350</v>
      </c>
      <c r="K3726">
        <v>2</v>
      </c>
      <c r="L3726" s="52">
        <v>2.0619999617338181E-2</v>
      </c>
      <c r="M3726" s="52">
        <v>2.1279999986290932E-2</v>
      </c>
      <c r="N3726">
        <v>42</v>
      </c>
      <c r="O3726" s="52">
        <v>6.3349999487400055E-2</v>
      </c>
      <c r="P3726" s="52">
        <v>6.719999760389328E-2</v>
      </c>
      <c r="Q3726">
        <v>745</v>
      </c>
      <c r="R3726" s="52">
        <v>6.9880001246929169E-2</v>
      </c>
      <c r="S3726" s="52">
        <v>8.060000091791153E-2</v>
      </c>
    </row>
    <row r="3727" spans="1:19">
      <c r="A3727" t="s">
        <v>28</v>
      </c>
      <c r="B3727" t="s">
        <v>412</v>
      </c>
      <c r="C3727" t="s">
        <v>440</v>
      </c>
      <c r="D3727" t="s">
        <v>330</v>
      </c>
      <c r="E3727" t="s">
        <v>197</v>
      </c>
      <c r="F3727" t="s">
        <v>280</v>
      </c>
      <c r="G3727">
        <v>10</v>
      </c>
      <c r="H3727" t="s">
        <v>341</v>
      </c>
      <c r="I3727" t="s">
        <v>349</v>
      </c>
      <c r="J3727" t="s">
        <v>351</v>
      </c>
      <c r="K3727">
        <v>88</v>
      </c>
      <c r="L3727" s="52">
        <v>0.90722000598907471</v>
      </c>
      <c r="M3727" s="52">
        <v>0.93616998195648193</v>
      </c>
      <c r="N3727">
        <v>455</v>
      </c>
      <c r="O3727" s="52">
        <v>0.68626999855041504</v>
      </c>
      <c r="P3727" s="52">
        <v>0.7279999852180481</v>
      </c>
      <c r="Q3727">
        <v>5882</v>
      </c>
      <c r="R3727" s="52">
        <v>0.55172997713088989</v>
      </c>
      <c r="S3727" s="52">
        <v>0.63637000322341919</v>
      </c>
    </row>
    <row r="3728" spans="1:19">
      <c r="A3728" t="s">
        <v>28</v>
      </c>
      <c r="B3728" t="s">
        <v>412</v>
      </c>
      <c r="C3728" t="s">
        <v>440</v>
      </c>
      <c r="D3728" t="s">
        <v>330</v>
      </c>
      <c r="E3728" t="s">
        <v>197</v>
      </c>
      <c r="F3728" s="1" t="s">
        <v>280</v>
      </c>
      <c r="G3728" s="1">
        <v>10</v>
      </c>
      <c r="H3728" s="1" t="s">
        <v>341</v>
      </c>
      <c r="I3728" t="s">
        <v>349</v>
      </c>
      <c r="J3728" t="s">
        <v>352</v>
      </c>
      <c r="K3728">
        <v>2</v>
      </c>
      <c r="L3728" s="52">
        <v>2.0619999617338181E-2</v>
      </c>
      <c r="M3728" s="52">
        <v>2.1279999986290932E-2</v>
      </c>
      <c r="N3728">
        <v>2</v>
      </c>
      <c r="O3728" s="52">
        <v>3.0199999455362558E-3</v>
      </c>
      <c r="P3728" s="52">
        <v>3.199999919161201E-3</v>
      </c>
      <c r="Q3728">
        <v>19</v>
      </c>
      <c r="R3728" s="52">
        <v>1.780000049620867E-3</v>
      </c>
      <c r="S3728" s="52">
        <v>2.0600000862032179E-3</v>
      </c>
    </row>
    <row r="3729" spans="1:19">
      <c r="A3729" t="s">
        <v>28</v>
      </c>
      <c r="B3729" t="s">
        <v>412</v>
      </c>
      <c r="C3729" t="s">
        <v>440</v>
      </c>
      <c r="D3729" t="s">
        <v>330</v>
      </c>
      <c r="E3729" t="s">
        <v>197</v>
      </c>
      <c r="F3729" t="s">
        <v>280</v>
      </c>
      <c r="G3729">
        <v>10</v>
      </c>
      <c r="H3729" t="s">
        <v>341</v>
      </c>
      <c r="I3729" t="s">
        <v>349</v>
      </c>
      <c r="J3729" t="s">
        <v>353</v>
      </c>
      <c r="K3729">
        <v>2</v>
      </c>
      <c r="L3729" s="52">
        <v>2.0619999617338181E-2</v>
      </c>
      <c r="M3729" s="52">
        <v>2.1279999986290932E-2</v>
      </c>
      <c r="N3729">
        <v>126</v>
      </c>
      <c r="O3729" s="52">
        <v>0.19005000591278079</v>
      </c>
      <c r="P3729" s="52">
        <v>0.20160000026226041</v>
      </c>
      <c r="Q3729">
        <v>2597</v>
      </c>
      <c r="R3729" s="52">
        <v>0.24359999597072601</v>
      </c>
      <c r="S3729" s="52">
        <v>0.2809700071811676</v>
      </c>
    </row>
    <row r="3730" spans="1:19">
      <c r="A3730" t="s">
        <v>28</v>
      </c>
      <c r="B3730" t="s">
        <v>412</v>
      </c>
      <c r="C3730" t="s">
        <v>440</v>
      </c>
      <c r="D3730" t="s">
        <v>330</v>
      </c>
      <c r="E3730" t="s">
        <v>197</v>
      </c>
      <c r="F3730" t="s">
        <v>280</v>
      </c>
      <c r="G3730">
        <v>10</v>
      </c>
      <c r="H3730" t="s">
        <v>341</v>
      </c>
      <c r="I3730" t="s">
        <v>349</v>
      </c>
      <c r="J3730" t="s">
        <v>355</v>
      </c>
      <c r="K3730">
        <v>3</v>
      </c>
      <c r="L3730" s="52">
        <v>3.0929999426007271E-2</v>
      </c>
      <c r="N3730">
        <v>38</v>
      </c>
      <c r="O3730" s="52">
        <v>5.7319998741149902E-2</v>
      </c>
      <c r="Q3730">
        <v>1418</v>
      </c>
      <c r="R3730" s="52">
        <v>0.13300999999046331</v>
      </c>
    </row>
    <row r="3731" spans="1:19">
      <c r="A3731" t="s">
        <v>28</v>
      </c>
      <c r="B3731" t="s">
        <v>412</v>
      </c>
      <c r="C3731" t="s">
        <v>440</v>
      </c>
      <c r="D3731" t="s">
        <v>330</v>
      </c>
      <c r="E3731" t="s">
        <v>197</v>
      </c>
      <c r="F3731" t="s">
        <v>280</v>
      </c>
      <c r="G3731">
        <v>10</v>
      </c>
      <c r="H3731" t="s">
        <v>341</v>
      </c>
      <c r="I3731" t="s">
        <v>734</v>
      </c>
      <c r="J3731" t="s">
        <v>299</v>
      </c>
      <c r="K3731">
        <v>0</v>
      </c>
      <c r="L3731" s="52">
        <v>0</v>
      </c>
      <c r="M3731" s="52">
        <v>0</v>
      </c>
      <c r="N3731">
        <v>11</v>
      </c>
      <c r="O3731" s="52">
        <v>1.6589999198913571E-2</v>
      </c>
      <c r="P3731" s="52">
        <v>1.7300000414252281E-2</v>
      </c>
      <c r="Q3731">
        <v>463</v>
      </c>
      <c r="R3731" s="52">
        <v>4.343000054359436E-2</v>
      </c>
      <c r="S3731" s="52">
        <v>4.6239998191595078E-2</v>
      </c>
    </row>
    <row r="3732" spans="1:19">
      <c r="A3732" t="s">
        <v>28</v>
      </c>
      <c r="B3732" t="s">
        <v>412</v>
      </c>
      <c r="C3732" t="s">
        <v>440</v>
      </c>
      <c r="D3732" t="s">
        <v>330</v>
      </c>
      <c r="E3732" t="s">
        <v>197</v>
      </c>
      <c r="F3732" t="s">
        <v>280</v>
      </c>
      <c r="G3732">
        <v>10</v>
      </c>
      <c r="H3732" t="s">
        <v>341</v>
      </c>
      <c r="I3732" t="s">
        <v>734</v>
      </c>
      <c r="J3732" t="s">
        <v>300</v>
      </c>
      <c r="K3732">
        <v>0</v>
      </c>
      <c r="L3732" s="52">
        <v>0</v>
      </c>
      <c r="M3732" s="52">
        <v>0</v>
      </c>
      <c r="N3732">
        <v>2</v>
      </c>
      <c r="O3732" s="52">
        <v>3.0199999455362558E-3</v>
      </c>
      <c r="P3732" s="52">
        <v>3.1399999279528861E-3</v>
      </c>
      <c r="Q3732">
        <v>331</v>
      </c>
      <c r="R3732" s="52">
        <v>3.1050000339746479E-2</v>
      </c>
      <c r="S3732" s="52">
        <v>3.3059999346733093E-2</v>
      </c>
    </row>
    <row r="3733" spans="1:19">
      <c r="A3733" t="s">
        <v>28</v>
      </c>
      <c r="B3733" t="s">
        <v>412</v>
      </c>
      <c r="C3733" t="s">
        <v>440</v>
      </c>
      <c r="D3733" t="s">
        <v>330</v>
      </c>
      <c r="E3733" t="s">
        <v>197</v>
      </c>
      <c r="F3733" t="s">
        <v>280</v>
      </c>
      <c r="G3733">
        <v>10</v>
      </c>
      <c r="H3733" t="s">
        <v>341</v>
      </c>
      <c r="I3733" t="s">
        <v>734</v>
      </c>
      <c r="J3733" t="s">
        <v>269</v>
      </c>
      <c r="K3733">
        <v>2</v>
      </c>
      <c r="L3733" s="52">
        <v>2.0619999617338181E-2</v>
      </c>
      <c r="M3733" s="52">
        <v>2.082999981939793E-2</v>
      </c>
      <c r="N3733">
        <v>6</v>
      </c>
      <c r="O3733" s="52">
        <v>9.0500004589557648E-3</v>
      </c>
      <c r="P3733" s="52">
        <v>9.4299996271729469E-3</v>
      </c>
      <c r="Q3733">
        <v>91</v>
      </c>
      <c r="R3733" s="52">
        <v>8.5399998351931572E-3</v>
      </c>
      <c r="S3733" s="52">
        <v>9.089999832212925E-3</v>
      </c>
    </row>
    <row r="3734" spans="1:19">
      <c r="A3734" t="s">
        <v>28</v>
      </c>
      <c r="B3734" t="s">
        <v>412</v>
      </c>
      <c r="C3734" t="s">
        <v>440</v>
      </c>
      <c r="D3734" t="s">
        <v>330</v>
      </c>
      <c r="E3734" t="s">
        <v>197</v>
      </c>
      <c r="F3734" t="s">
        <v>280</v>
      </c>
      <c r="G3734">
        <v>10</v>
      </c>
      <c r="H3734" t="s">
        <v>341</v>
      </c>
      <c r="I3734" t="s">
        <v>734</v>
      </c>
      <c r="J3734" t="s">
        <v>301</v>
      </c>
      <c r="K3734">
        <v>0</v>
      </c>
      <c r="L3734" s="52">
        <v>0</v>
      </c>
      <c r="M3734" s="52">
        <v>0</v>
      </c>
      <c r="N3734">
        <v>5</v>
      </c>
      <c r="O3734" s="52">
        <v>7.5400001369416714E-3</v>
      </c>
      <c r="P3734" s="52">
        <v>7.8600002452731133E-3</v>
      </c>
      <c r="Q3734">
        <v>215</v>
      </c>
      <c r="R3734" s="52">
        <v>2.0169999450445179E-2</v>
      </c>
      <c r="S3734" s="52">
        <v>2.1469999104738239E-2</v>
      </c>
    </row>
    <row r="3735" spans="1:19">
      <c r="A3735" t="s">
        <v>28</v>
      </c>
      <c r="B3735" t="s">
        <v>412</v>
      </c>
      <c r="C3735" t="s">
        <v>440</v>
      </c>
      <c r="D3735" t="s">
        <v>330</v>
      </c>
      <c r="E3735" t="s">
        <v>197</v>
      </c>
      <c r="F3735" t="s">
        <v>280</v>
      </c>
      <c r="G3735">
        <v>10</v>
      </c>
      <c r="H3735" t="s">
        <v>341</v>
      </c>
      <c r="I3735" t="s">
        <v>734</v>
      </c>
      <c r="J3735" t="s">
        <v>270</v>
      </c>
      <c r="K3735">
        <v>1</v>
      </c>
      <c r="L3735" s="52">
        <v>1.030999980866909E-2</v>
      </c>
      <c r="N3735">
        <v>27</v>
      </c>
      <c r="O3735" s="52">
        <v>4.0720000863075263E-2</v>
      </c>
      <c r="Q3735">
        <v>648</v>
      </c>
      <c r="R3735" s="52">
        <v>6.0779999941587448E-2</v>
      </c>
    </row>
    <row r="3736" spans="1:19">
      <c r="A3736" t="s">
        <v>28</v>
      </c>
      <c r="B3736" t="s">
        <v>412</v>
      </c>
      <c r="C3736" t="s">
        <v>440</v>
      </c>
      <c r="D3736" t="s">
        <v>330</v>
      </c>
      <c r="E3736" t="s">
        <v>197</v>
      </c>
      <c r="F3736" t="s">
        <v>280</v>
      </c>
      <c r="G3736">
        <v>10</v>
      </c>
      <c r="H3736" t="s">
        <v>341</v>
      </c>
      <c r="I3736" t="s">
        <v>734</v>
      </c>
      <c r="J3736" t="s">
        <v>268</v>
      </c>
      <c r="K3736">
        <v>94</v>
      </c>
      <c r="L3736" s="52">
        <v>0.96907001733779907</v>
      </c>
      <c r="M3736" s="52">
        <v>0.97917002439498901</v>
      </c>
      <c r="N3736">
        <v>612</v>
      </c>
      <c r="O3736" s="52">
        <v>0.92308002710342407</v>
      </c>
      <c r="P3736" s="52">
        <v>0.96226000785827637</v>
      </c>
      <c r="Q3736">
        <v>8913</v>
      </c>
      <c r="R3736" s="52">
        <v>0.83604001998901367</v>
      </c>
      <c r="S3736" s="52">
        <v>0.89013999700546265</v>
      </c>
    </row>
    <row r="3737" spans="1:19">
      <c r="A3737" t="s">
        <v>28</v>
      </c>
      <c r="B3737" t="s">
        <v>412</v>
      </c>
      <c r="C3737" t="s">
        <v>440</v>
      </c>
      <c r="D3737" t="s">
        <v>330</v>
      </c>
      <c r="E3737" t="s">
        <v>197</v>
      </c>
      <c r="F3737" t="s">
        <v>280</v>
      </c>
      <c r="G3737">
        <v>10</v>
      </c>
      <c r="H3737" t="s">
        <v>341</v>
      </c>
      <c r="I3737" t="s">
        <v>735</v>
      </c>
      <c r="J3737" t="s">
        <v>270</v>
      </c>
      <c r="K3737">
        <v>97</v>
      </c>
      <c r="L3737" s="52">
        <v>1</v>
      </c>
      <c r="N3737">
        <v>663</v>
      </c>
      <c r="O3737" s="52">
        <v>1</v>
      </c>
      <c r="Q3737">
        <v>10661</v>
      </c>
      <c r="R3737" s="52">
        <v>1</v>
      </c>
    </row>
    <row r="3738" spans="1:19">
      <c r="A3738" t="s">
        <v>28</v>
      </c>
      <c r="B3738" t="s">
        <v>412</v>
      </c>
      <c r="C3738" t="s">
        <v>440</v>
      </c>
      <c r="D3738" t="s">
        <v>330</v>
      </c>
      <c r="E3738" t="s">
        <v>197</v>
      </c>
      <c r="F3738" t="s">
        <v>280</v>
      </c>
      <c r="G3738">
        <v>10</v>
      </c>
      <c r="H3738" t="s">
        <v>341</v>
      </c>
      <c r="I3738" t="s">
        <v>319</v>
      </c>
      <c r="J3738" t="s">
        <v>324</v>
      </c>
      <c r="K3738">
        <v>3</v>
      </c>
      <c r="L3738" s="52">
        <v>3.0929999426007271E-2</v>
      </c>
      <c r="N3738">
        <v>38</v>
      </c>
      <c r="O3738" s="52">
        <v>5.7319998741149902E-2</v>
      </c>
      <c r="Q3738">
        <v>1418</v>
      </c>
      <c r="R3738" s="52">
        <v>0.13300999999046331</v>
      </c>
    </row>
    <row r="3739" spans="1:19">
      <c r="A3739" t="s">
        <v>28</v>
      </c>
      <c r="B3739" t="s">
        <v>412</v>
      </c>
      <c r="C3739" t="s">
        <v>440</v>
      </c>
      <c r="D3739" t="s">
        <v>330</v>
      </c>
      <c r="E3739" t="s">
        <v>197</v>
      </c>
      <c r="F3739" s="1" t="s">
        <v>280</v>
      </c>
      <c r="G3739" s="1">
        <v>10</v>
      </c>
      <c r="H3739" s="1" t="s">
        <v>341</v>
      </c>
      <c r="I3739" t="s">
        <v>319</v>
      </c>
      <c r="J3739" t="s">
        <v>320</v>
      </c>
      <c r="K3739">
        <v>2</v>
      </c>
      <c r="L3739" s="52">
        <v>2.0619999617338181E-2</v>
      </c>
      <c r="M3739" s="52">
        <v>2.1279999986290932E-2</v>
      </c>
      <c r="N3739">
        <v>2</v>
      </c>
      <c r="O3739" s="52">
        <v>3.0199999455362558E-3</v>
      </c>
      <c r="P3739" s="52">
        <v>3.199999919161201E-3</v>
      </c>
      <c r="Q3739">
        <v>19</v>
      </c>
      <c r="R3739" s="52">
        <v>1.780000049620867E-3</v>
      </c>
      <c r="S3739" s="52">
        <v>2.0600000862032179E-3</v>
      </c>
    </row>
    <row r="3740" spans="1:19">
      <c r="A3740" t="s">
        <v>28</v>
      </c>
      <c r="B3740" t="s">
        <v>412</v>
      </c>
      <c r="C3740" t="s">
        <v>440</v>
      </c>
      <c r="D3740" t="s">
        <v>330</v>
      </c>
      <c r="E3740" t="s">
        <v>197</v>
      </c>
      <c r="F3740" t="s">
        <v>280</v>
      </c>
      <c r="G3740">
        <v>10</v>
      </c>
      <c r="H3740" t="s">
        <v>341</v>
      </c>
      <c r="I3740" t="s">
        <v>319</v>
      </c>
      <c r="J3740" t="s">
        <v>321</v>
      </c>
      <c r="K3740">
        <v>2</v>
      </c>
      <c r="L3740" s="52">
        <v>2.0619999617338181E-2</v>
      </c>
      <c r="M3740" s="52">
        <v>2.1279999986290932E-2</v>
      </c>
      <c r="N3740">
        <v>15</v>
      </c>
      <c r="O3740" s="52">
        <v>2.261999994516373E-2</v>
      </c>
      <c r="P3740" s="52">
        <v>2.400000020861626E-2</v>
      </c>
      <c r="Q3740">
        <v>380</v>
      </c>
      <c r="R3740" s="52">
        <v>3.564000129699707E-2</v>
      </c>
      <c r="S3740" s="52">
        <v>4.1110001504421227E-2</v>
      </c>
    </row>
    <row r="3741" spans="1:19">
      <c r="A3741" t="s">
        <v>28</v>
      </c>
      <c r="B3741" t="s">
        <v>412</v>
      </c>
      <c r="C3741" t="s">
        <v>440</v>
      </c>
      <c r="D3741" t="s">
        <v>330</v>
      </c>
      <c r="E3741" t="s">
        <v>197</v>
      </c>
      <c r="F3741" t="s">
        <v>280</v>
      </c>
      <c r="G3741">
        <v>10</v>
      </c>
      <c r="H3741" t="s">
        <v>341</v>
      </c>
      <c r="I3741" t="s">
        <v>319</v>
      </c>
      <c r="J3741" t="s">
        <v>322</v>
      </c>
      <c r="K3741">
        <v>2</v>
      </c>
      <c r="L3741" s="52">
        <v>2.0619999617338181E-2</v>
      </c>
      <c r="M3741" s="52">
        <v>2.1279999986290932E-2</v>
      </c>
      <c r="N3741">
        <v>85</v>
      </c>
      <c r="O3741" s="52">
        <v>0.1282099932432175</v>
      </c>
      <c r="P3741" s="52">
        <v>0.13600000739097601</v>
      </c>
      <c r="Q3741">
        <v>1643</v>
      </c>
      <c r="R3741" s="52">
        <v>0.15410999953746801</v>
      </c>
      <c r="S3741" s="52">
        <v>0.17776000499725339</v>
      </c>
    </row>
    <row r="3742" spans="1:19">
      <c r="A3742" t="s">
        <v>28</v>
      </c>
      <c r="B3742" t="s">
        <v>412</v>
      </c>
      <c r="C3742" t="s">
        <v>440</v>
      </c>
      <c r="D3742" t="s">
        <v>330</v>
      </c>
      <c r="E3742" t="s">
        <v>197</v>
      </c>
      <c r="F3742" t="s">
        <v>280</v>
      </c>
      <c r="G3742">
        <v>10</v>
      </c>
      <c r="H3742" t="s">
        <v>341</v>
      </c>
      <c r="I3742" t="s">
        <v>319</v>
      </c>
      <c r="J3742" t="s">
        <v>323</v>
      </c>
      <c r="K3742">
        <v>2</v>
      </c>
      <c r="L3742" s="52">
        <v>2.0619999617338181E-2</v>
      </c>
      <c r="M3742" s="52">
        <v>2.1279999986290932E-2</v>
      </c>
      <c r="N3742">
        <v>68</v>
      </c>
      <c r="O3742" s="52">
        <v>0.1025599986314774</v>
      </c>
      <c r="P3742" s="52">
        <v>0.1088000014424324</v>
      </c>
      <c r="Q3742">
        <v>1319</v>
      </c>
      <c r="R3742" s="52">
        <v>0.1237199977040291</v>
      </c>
      <c r="S3742" s="52">
        <v>0.14270000159740451</v>
      </c>
    </row>
    <row r="3743" spans="1:19">
      <c r="A3743" t="s">
        <v>28</v>
      </c>
      <c r="B3743" t="s">
        <v>412</v>
      </c>
      <c r="C3743" t="s">
        <v>440</v>
      </c>
      <c r="D3743" t="s">
        <v>330</v>
      </c>
      <c r="E3743" t="s">
        <v>197</v>
      </c>
      <c r="F3743" t="s">
        <v>280</v>
      </c>
      <c r="G3743">
        <v>10</v>
      </c>
      <c r="H3743" t="s">
        <v>341</v>
      </c>
      <c r="I3743" t="s">
        <v>319</v>
      </c>
      <c r="J3743" t="s">
        <v>354</v>
      </c>
      <c r="K3743">
        <v>86</v>
      </c>
      <c r="L3743" s="52">
        <v>0.88660001754760742</v>
      </c>
      <c r="M3743" s="52">
        <v>0.91488999128341675</v>
      </c>
      <c r="N3743">
        <v>455</v>
      </c>
      <c r="O3743" s="52">
        <v>0.68626999855041504</v>
      </c>
      <c r="P3743" s="52">
        <v>0.7279999852180481</v>
      </c>
      <c r="Q3743">
        <v>5882</v>
      </c>
      <c r="R3743" s="52">
        <v>0.55172997713088989</v>
      </c>
      <c r="S3743" s="52">
        <v>0.63637000322341919</v>
      </c>
    </row>
    <row r="3744" spans="1:19">
      <c r="A3744" t="s">
        <v>28</v>
      </c>
      <c r="B3744" t="s">
        <v>412</v>
      </c>
      <c r="C3744" t="s">
        <v>440</v>
      </c>
      <c r="D3744" t="s">
        <v>330</v>
      </c>
      <c r="E3744" t="s">
        <v>197</v>
      </c>
      <c r="F3744" t="s">
        <v>280</v>
      </c>
      <c r="G3744">
        <v>10</v>
      </c>
      <c r="H3744" t="s">
        <v>341</v>
      </c>
      <c r="I3744" t="s">
        <v>360</v>
      </c>
      <c r="J3744" t="s">
        <v>361</v>
      </c>
      <c r="K3744">
        <v>3</v>
      </c>
      <c r="L3744" s="52">
        <v>3.0929999426007271E-2</v>
      </c>
      <c r="N3744">
        <v>38</v>
      </c>
      <c r="O3744" s="52">
        <v>5.7319998741149902E-2</v>
      </c>
      <c r="Q3744">
        <v>1418</v>
      </c>
      <c r="R3744" s="52">
        <v>0.13300999999046331</v>
      </c>
    </row>
    <row r="3745" spans="1:19">
      <c r="A3745" t="s">
        <v>28</v>
      </c>
      <c r="B3745" t="s">
        <v>412</v>
      </c>
      <c r="C3745" t="s">
        <v>440</v>
      </c>
      <c r="D3745" t="s">
        <v>330</v>
      </c>
      <c r="E3745" t="s">
        <v>197</v>
      </c>
      <c r="F3745" t="s">
        <v>280</v>
      </c>
      <c r="G3745">
        <v>10</v>
      </c>
      <c r="H3745" t="s">
        <v>341</v>
      </c>
      <c r="I3745" t="s">
        <v>360</v>
      </c>
      <c r="J3745" t="s">
        <v>362</v>
      </c>
      <c r="K3745">
        <v>6</v>
      </c>
      <c r="L3745" s="52">
        <v>6.1859998852014542E-2</v>
      </c>
      <c r="M3745" s="52">
        <v>6.3830003142356873E-2</v>
      </c>
      <c r="N3745">
        <v>169</v>
      </c>
      <c r="O3745" s="52">
        <v>0.2549000084400177</v>
      </c>
      <c r="P3745" s="52">
        <v>0.27039998769760132</v>
      </c>
      <c r="Q3745">
        <v>3361</v>
      </c>
      <c r="R3745" s="52">
        <v>0.31525999307632452</v>
      </c>
      <c r="S3745" s="52">
        <v>0.36362999677658081</v>
      </c>
    </row>
    <row r="3746" spans="1:19">
      <c r="A3746" t="s">
        <v>28</v>
      </c>
      <c r="B3746" t="s">
        <v>412</v>
      </c>
      <c r="C3746" t="s">
        <v>440</v>
      </c>
      <c r="D3746" t="s">
        <v>330</v>
      </c>
      <c r="E3746" t="s">
        <v>197</v>
      </c>
      <c r="F3746" t="s">
        <v>280</v>
      </c>
      <c r="G3746">
        <v>10</v>
      </c>
      <c r="H3746" t="s">
        <v>341</v>
      </c>
      <c r="I3746" t="s">
        <v>360</v>
      </c>
      <c r="J3746" t="s">
        <v>354</v>
      </c>
      <c r="K3746">
        <v>88</v>
      </c>
      <c r="L3746" s="52">
        <v>0.90722000598907471</v>
      </c>
      <c r="M3746" s="52">
        <v>0.93616998195648193</v>
      </c>
      <c r="N3746">
        <v>456</v>
      </c>
      <c r="O3746" s="52">
        <v>0.68778002262115479</v>
      </c>
      <c r="P3746" s="52">
        <v>0.72960001230239868</v>
      </c>
      <c r="Q3746">
        <v>5882</v>
      </c>
      <c r="R3746" s="52">
        <v>0.55172997713088989</v>
      </c>
      <c r="S3746" s="52">
        <v>0.63637000322341919</v>
      </c>
    </row>
    <row r="3747" spans="1:19">
      <c r="A3747" t="s">
        <v>28</v>
      </c>
      <c r="B3747" t="s">
        <v>412</v>
      </c>
      <c r="C3747" t="s">
        <v>440</v>
      </c>
      <c r="D3747" t="s">
        <v>330</v>
      </c>
      <c r="E3747" t="s">
        <v>197</v>
      </c>
      <c r="F3747" t="s">
        <v>280</v>
      </c>
      <c r="G3747">
        <v>10</v>
      </c>
      <c r="H3747" t="s">
        <v>341</v>
      </c>
      <c r="I3747" t="s">
        <v>736</v>
      </c>
      <c r="J3747" t="s">
        <v>363</v>
      </c>
      <c r="K3747">
        <v>6</v>
      </c>
      <c r="L3747" s="52">
        <v>6.1859998852014542E-2</v>
      </c>
      <c r="N3747">
        <v>207</v>
      </c>
      <c r="O3747" s="52">
        <v>0.3122200071811676</v>
      </c>
      <c r="Q3747">
        <v>4131</v>
      </c>
      <c r="R3747" s="52">
        <v>0.38749000430107122</v>
      </c>
    </row>
    <row r="3748" spans="1:19">
      <c r="A3748" t="s">
        <v>28</v>
      </c>
      <c r="B3748" t="s">
        <v>412</v>
      </c>
      <c r="C3748" t="s">
        <v>440</v>
      </c>
      <c r="D3748" t="s">
        <v>330</v>
      </c>
      <c r="E3748" t="s">
        <v>197</v>
      </c>
      <c r="F3748" t="s">
        <v>280</v>
      </c>
      <c r="G3748">
        <v>10</v>
      </c>
      <c r="H3748" t="s">
        <v>341</v>
      </c>
      <c r="I3748" t="s">
        <v>736</v>
      </c>
      <c r="J3748" t="s">
        <v>364</v>
      </c>
      <c r="K3748">
        <v>63</v>
      </c>
      <c r="L3748" s="52">
        <v>0.64947998523712158</v>
      </c>
      <c r="M3748" s="52">
        <v>0.69230997562408447</v>
      </c>
      <c r="N3748">
        <v>268</v>
      </c>
      <c r="O3748" s="52">
        <v>0.40422001481056208</v>
      </c>
      <c r="P3748" s="52">
        <v>0.58771997690200806</v>
      </c>
      <c r="Q3748">
        <v>4189</v>
      </c>
      <c r="R3748" s="52">
        <v>0.39293000102043152</v>
      </c>
      <c r="S3748" s="52">
        <v>0.64149999618530273</v>
      </c>
    </row>
    <row r="3749" spans="1:19">
      <c r="A3749" t="s">
        <v>28</v>
      </c>
      <c r="B3749" t="s">
        <v>412</v>
      </c>
      <c r="C3749" t="s">
        <v>440</v>
      </c>
      <c r="D3749" t="s">
        <v>330</v>
      </c>
      <c r="E3749" t="s">
        <v>197</v>
      </c>
      <c r="F3749" t="s">
        <v>280</v>
      </c>
      <c r="G3749">
        <v>10</v>
      </c>
      <c r="H3749" t="s">
        <v>341</v>
      </c>
      <c r="I3749" t="s">
        <v>736</v>
      </c>
      <c r="J3749" t="s">
        <v>365</v>
      </c>
      <c r="K3749">
        <v>20</v>
      </c>
      <c r="L3749" s="52">
        <v>0.2061900049448013</v>
      </c>
      <c r="M3749" s="52">
        <v>0.21977999806404111</v>
      </c>
      <c r="N3749">
        <v>104</v>
      </c>
      <c r="O3749" s="52">
        <v>0.15685999393463129</v>
      </c>
      <c r="P3749" s="52">
        <v>0.22807000577449801</v>
      </c>
      <c r="Q3749">
        <v>1316</v>
      </c>
      <c r="R3749" s="52">
        <v>0.1234399974346161</v>
      </c>
      <c r="S3749" s="52">
        <v>0.20152999460697171</v>
      </c>
    </row>
    <row r="3750" spans="1:19">
      <c r="A3750" t="s">
        <v>28</v>
      </c>
      <c r="B3750" t="s">
        <v>412</v>
      </c>
      <c r="C3750" t="s">
        <v>440</v>
      </c>
      <c r="D3750" t="s">
        <v>330</v>
      </c>
      <c r="E3750" t="s">
        <v>197</v>
      </c>
      <c r="F3750" s="1" t="s">
        <v>280</v>
      </c>
      <c r="G3750" s="1">
        <v>10</v>
      </c>
      <c r="H3750" s="1" t="s">
        <v>341</v>
      </c>
      <c r="I3750" t="s">
        <v>736</v>
      </c>
      <c r="J3750" t="s">
        <v>366</v>
      </c>
      <c r="K3750">
        <v>2</v>
      </c>
      <c r="L3750" s="52">
        <v>2.0619999617338181E-2</v>
      </c>
      <c r="M3750" s="52">
        <v>2.1980000659823421E-2</v>
      </c>
      <c r="N3750">
        <v>49</v>
      </c>
      <c r="O3750" s="52">
        <v>7.3909997940063477E-2</v>
      </c>
      <c r="P3750" s="52">
        <v>0.1074599996209145</v>
      </c>
      <c r="Q3750">
        <v>566</v>
      </c>
      <c r="R3750" s="52">
        <v>5.3089998662471771E-2</v>
      </c>
      <c r="S3750" s="52">
        <v>8.6680002510547638E-2</v>
      </c>
    </row>
    <row r="3751" spans="1:19">
      <c r="A3751" t="s">
        <v>28</v>
      </c>
      <c r="B3751" t="s">
        <v>412</v>
      </c>
      <c r="C3751" t="s">
        <v>440</v>
      </c>
      <c r="D3751" t="s">
        <v>330</v>
      </c>
      <c r="E3751" t="s">
        <v>197</v>
      </c>
      <c r="F3751" t="s">
        <v>280</v>
      </c>
      <c r="G3751">
        <v>10</v>
      </c>
      <c r="H3751" t="s">
        <v>341</v>
      </c>
      <c r="I3751" t="s">
        <v>736</v>
      </c>
      <c r="J3751" t="s">
        <v>367</v>
      </c>
      <c r="K3751">
        <v>6</v>
      </c>
      <c r="L3751" s="52">
        <v>6.1859998852014542E-2</v>
      </c>
      <c r="M3751" s="52">
        <v>6.5930001437664032E-2</v>
      </c>
      <c r="N3751">
        <v>33</v>
      </c>
      <c r="O3751" s="52">
        <v>4.9770001322031021E-2</v>
      </c>
      <c r="P3751" s="52">
        <v>7.2370000183582306E-2</v>
      </c>
      <c r="Q3751">
        <v>367</v>
      </c>
      <c r="R3751" s="52">
        <v>3.4419998526573181E-2</v>
      </c>
      <c r="S3751" s="52">
        <v>5.6200001388788223E-2</v>
      </c>
    </row>
    <row r="3752" spans="1:19">
      <c r="A3752" t="s">
        <v>28</v>
      </c>
      <c r="B3752" t="s">
        <v>412</v>
      </c>
      <c r="C3752" t="s">
        <v>440</v>
      </c>
      <c r="D3752" t="s">
        <v>330</v>
      </c>
      <c r="E3752" t="s">
        <v>197</v>
      </c>
      <c r="F3752" t="s">
        <v>280</v>
      </c>
      <c r="G3752">
        <v>10</v>
      </c>
      <c r="H3752" t="s">
        <v>341</v>
      </c>
      <c r="I3752" t="s">
        <v>736</v>
      </c>
      <c r="J3752" t="s">
        <v>368</v>
      </c>
      <c r="K3752">
        <v>0</v>
      </c>
      <c r="L3752" s="52">
        <v>0</v>
      </c>
      <c r="M3752" s="52">
        <v>0</v>
      </c>
      <c r="N3752">
        <v>2</v>
      </c>
      <c r="O3752" s="52">
        <v>3.0199999455362558E-3</v>
      </c>
      <c r="P3752" s="52">
        <v>4.3899999000132084E-3</v>
      </c>
      <c r="Q3752">
        <v>92</v>
      </c>
      <c r="R3752" s="52">
        <v>8.6300000548362732E-3</v>
      </c>
      <c r="S3752" s="52">
        <v>1.4089999720454219E-2</v>
      </c>
    </row>
    <row r="3753" spans="1:19">
      <c r="A3753" t="s">
        <v>28</v>
      </c>
      <c r="B3753" t="s">
        <v>412</v>
      </c>
      <c r="C3753" t="s">
        <v>440</v>
      </c>
      <c r="D3753" t="s">
        <v>330</v>
      </c>
      <c r="E3753" t="s">
        <v>197</v>
      </c>
      <c r="F3753" t="s">
        <v>280</v>
      </c>
      <c r="G3753">
        <v>10</v>
      </c>
      <c r="H3753" t="s">
        <v>341</v>
      </c>
      <c r="I3753" t="s">
        <v>307</v>
      </c>
      <c r="J3753" t="s">
        <v>329</v>
      </c>
      <c r="K3753">
        <v>97</v>
      </c>
      <c r="L3753" s="52">
        <v>1</v>
      </c>
      <c r="N3753">
        <v>657</v>
      </c>
      <c r="O3753" s="52">
        <v>0.99094998836517334</v>
      </c>
      <c r="Q3753">
        <v>10555</v>
      </c>
      <c r="R3753" s="52">
        <v>0.99005997180938721</v>
      </c>
    </row>
    <row r="3754" spans="1:19">
      <c r="A3754" t="s">
        <v>28</v>
      </c>
      <c r="B3754" t="s">
        <v>412</v>
      </c>
      <c r="C3754" t="s">
        <v>440</v>
      </c>
      <c r="D3754" t="s">
        <v>330</v>
      </c>
      <c r="E3754" t="s">
        <v>197</v>
      </c>
      <c r="F3754" t="s">
        <v>280</v>
      </c>
      <c r="G3754">
        <v>10</v>
      </c>
      <c r="H3754" t="s">
        <v>341</v>
      </c>
      <c r="I3754" t="s">
        <v>307</v>
      </c>
      <c r="J3754" t="s">
        <v>309</v>
      </c>
      <c r="K3754">
        <v>0</v>
      </c>
      <c r="L3754" s="52">
        <v>0</v>
      </c>
      <c r="N3754">
        <v>6</v>
      </c>
      <c r="O3754" s="52">
        <v>9.0500004589557648E-3</v>
      </c>
      <c r="Q3754">
        <v>106</v>
      </c>
      <c r="R3754" s="52">
        <v>9.9400002509355545E-3</v>
      </c>
    </row>
    <row r="3755" spans="1:19">
      <c r="A3755" t="s">
        <v>28</v>
      </c>
      <c r="B3755" t="s">
        <v>412</v>
      </c>
      <c r="C3755" t="s">
        <v>440</v>
      </c>
      <c r="D3755" t="s">
        <v>330</v>
      </c>
      <c r="E3755" t="s">
        <v>197</v>
      </c>
      <c r="F3755" t="s">
        <v>280</v>
      </c>
      <c r="G3755">
        <v>10</v>
      </c>
      <c r="H3755" t="s">
        <v>341</v>
      </c>
      <c r="I3755" t="s">
        <v>737</v>
      </c>
      <c r="J3755" t="s">
        <v>310</v>
      </c>
      <c r="K3755">
        <v>15</v>
      </c>
      <c r="L3755" s="52">
        <v>0.1546400040388107</v>
      </c>
      <c r="N3755">
        <v>74</v>
      </c>
      <c r="O3755" s="52">
        <v>0.11161000281572341</v>
      </c>
      <c r="Q3755">
        <v>1888</v>
      </c>
      <c r="R3755" s="52">
        <v>0.17709000408649439</v>
      </c>
    </row>
    <row r="3756" spans="1:19">
      <c r="A3756" t="s">
        <v>28</v>
      </c>
      <c r="B3756" t="s">
        <v>412</v>
      </c>
      <c r="C3756" t="s">
        <v>440</v>
      </c>
      <c r="D3756" t="s">
        <v>330</v>
      </c>
      <c r="E3756" t="s">
        <v>197</v>
      </c>
      <c r="F3756" t="s">
        <v>280</v>
      </c>
      <c r="G3756">
        <v>10</v>
      </c>
      <c r="H3756" t="s">
        <v>341</v>
      </c>
      <c r="I3756" t="s">
        <v>737</v>
      </c>
      <c r="J3756" t="s">
        <v>16</v>
      </c>
      <c r="K3756">
        <v>35</v>
      </c>
      <c r="L3756" s="52">
        <v>0.36081999540328979</v>
      </c>
      <c r="N3756">
        <v>129</v>
      </c>
      <c r="O3756" s="52">
        <v>0.19457000494003299</v>
      </c>
      <c r="Q3756">
        <v>2164</v>
      </c>
      <c r="R3756" s="52">
        <v>0.2029799968004227</v>
      </c>
    </row>
    <row r="3757" spans="1:19">
      <c r="A3757" t="s">
        <v>28</v>
      </c>
      <c r="B3757" t="s">
        <v>412</v>
      </c>
      <c r="C3757" t="s">
        <v>440</v>
      </c>
      <c r="D3757" t="s">
        <v>330</v>
      </c>
      <c r="E3757" t="s">
        <v>197</v>
      </c>
      <c r="F3757" t="s">
        <v>280</v>
      </c>
      <c r="G3757">
        <v>10</v>
      </c>
      <c r="H3757" t="s">
        <v>341</v>
      </c>
      <c r="I3757" t="s">
        <v>737</v>
      </c>
      <c r="J3757" t="s">
        <v>17</v>
      </c>
      <c r="K3757">
        <v>37</v>
      </c>
      <c r="L3757" s="52">
        <v>0.38144001364707952</v>
      </c>
      <c r="N3757">
        <v>200</v>
      </c>
      <c r="O3757" s="52">
        <v>0.30166000127792358</v>
      </c>
      <c r="Q3757">
        <v>2220</v>
      </c>
      <c r="R3757" s="52">
        <v>0.20824000239372251</v>
      </c>
    </row>
    <row r="3758" spans="1:19">
      <c r="A3758" t="s">
        <v>28</v>
      </c>
      <c r="B3758" t="s">
        <v>412</v>
      </c>
      <c r="C3758" t="s">
        <v>440</v>
      </c>
      <c r="D3758" t="s">
        <v>330</v>
      </c>
      <c r="E3758" t="s">
        <v>197</v>
      </c>
      <c r="F3758" t="s">
        <v>280</v>
      </c>
      <c r="G3758">
        <v>10</v>
      </c>
      <c r="H3758" t="s">
        <v>341</v>
      </c>
      <c r="I3758" t="s">
        <v>737</v>
      </c>
      <c r="J3758" t="s">
        <v>18</v>
      </c>
      <c r="K3758">
        <v>8</v>
      </c>
      <c r="L3758" s="52">
        <v>8.246999979019165E-2</v>
      </c>
      <c r="N3758">
        <v>143</v>
      </c>
      <c r="O3758" s="52">
        <v>0.2156900018453598</v>
      </c>
      <c r="Q3758">
        <v>2174</v>
      </c>
      <c r="R3758" s="52">
        <v>0.20392000675201419</v>
      </c>
    </row>
    <row r="3759" spans="1:19">
      <c r="A3759" t="s">
        <v>28</v>
      </c>
      <c r="B3759" t="s">
        <v>412</v>
      </c>
      <c r="C3759" t="s">
        <v>440</v>
      </c>
      <c r="D3759" t="s">
        <v>330</v>
      </c>
      <c r="E3759" t="s">
        <v>197</v>
      </c>
      <c r="F3759" t="s">
        <v>280</v>
      </c>
      <c r="G3759">
        <v>10</v>
      </c>
      <c r="H3759" t="s">
        <v>341</v>
      </c>
      <c r="I3759" t="s">
        <v>737</v>
      </c>
      <c r="J3759" t="s">
        <v>311</v>
      </c>
      <c r="K3759">
        <v>2</v>
      </c>
      <c r="L3759" s="52">
        <v>2.0619999617338181E-2</v>
      </c>
      <c r="N3759">
        <v>117</v>
      </c>
      <c r="O3759" s="52">
        <v>0.1764699965715408</v>
      </c>
      <c r="Q3759">
        <v>2215</v>
      </c>
      <c r="R3759" s="52">
        <v>0.20777000486850741</v>
      </c>
    </row>
    <row r="3760" spans="1:19">
      <c r="A3760" t="s">
        <v>28</v>
      </c>
      <c r="B3760" t="s">
        <v>412</v>
      </c>
      <c r="C3760" t="s">
        <v>440</v>
      </c>
      <c r="D3760" t="s">
        <v>330</v>
      </c>
      <c r="E3760" t="s">
        <v>197</v>
      </c>
      <c r="F3760" t="s">
        <v>280</v>
      </c>
      <c r="G3760">
        <v>10</v>
      </c>
      <c r="H3760" t="s">
        <v>341</v>
      </c>
      <c r="I3760" t="s">
        <v>312</v>
      </c>
      <c r="J3760" t="s">
        <v>313</v>
      </c>
      <c r="K3760">
        <v>75</v>
      </c>
      <c r="L3760" s="52">
        <v>0.77319997549057007</v>
      </c>
      <c r="M3760" s="52">
        <v>0.77319997549057007</v>
      </c>
      <c r="N3760">
        <v>429</v>
      </c>
      <c r="O3760" s="52">
        <v>0.64705997705459595</v>
      </c>
      <c r="P3760" s="52">
        <v>0.65697002410888672</v>
      </c>
      <c r="Q3760">
        <v>6420</v>
      </c>
      <c r="R3760" s="52">
        <v>0.60219001770019531</v>
      </c>
      <c r="S3760" s="52">
        <v>0.61465001106262207</v>
      </c>
    </row>
    <row r="3761" spans="1:19">
      <c r="A3761" t="s">
        <v>28</v>
      </c>
      <c r="B3761" t="s">
        <v>412</v>
      </c>
      <c r="C3761" t="s">
        <v>440</v>
      </c>
      <c r="D3761" t="s">
        <v>330</v>
      </c>
      <c r="E3761" t="s">
        <v>197</v>
      </c>
      <c r="F3761" t="s">
        <v>280</v>
      </c>
      <c r="G3761">
        <v>10</v>
      </c>
      <c r="H3761" t="s">
        <v>341</v>
      </c>
      <c r="I3761" t="s">
        <v>312</v>
      </c>
      <c r="J3761" t="s">
        <v>314</v>
      </c>
      <c r="K3761">
        <v>9</v>
      </c>
      <c r="L3761" s="52">
        <v>9.278000146150589E-2</v>
      </c>
      <c r="M3761" s="52">
        <v>9.278000146150589E-2</v>
      </c>
      <c r="N3761">
        <v>85</v>
      </c>
      <c r="O3761" s="52">
        <v>0.1282099932432175</v>
      </c>
      <c r="P3761" s="52">
        <v>0.130170002579689</v>
      </c>
      <c r="Q3761">
        <v>1473</v>
      </c>
      <c r="R3761" s="52">
        <v>0.13817000389099121</v>
      </c>
      <c r="S3761" s="52">
        <v>0.14101999998092651</v>
      </c>
    </row>
    <row r="3762" spans="1:19">
      <c r="A3762" t="s">
        <v>28</v>
      </c>
      <c r="B3762" t="s">
        <v>412</v>
      </c>
      <c r="C3762" t="s">
        <v>440</v>
      </c>
      <c r="D3762" t="s">
        <v>330</v>
      </c>
      <c r="E3762" t="s">
        <v>197</v>
      </c>
      <c r="F3762" t="s">
        <v>280</v>
      </c>
      <c r="G3762">
        <v>10</v>
      </c>
      <c r="H3762" t="s">
        <v>341</v>
      </c>
      <c r="I3762" t="s">
        <v>312</v>
      </c>
      <c r="J3762" t="s">
        <v>315</v>
      </c>
      <c r="K3762">
        <v>8</v>
      </c>
      <c r="L3762" s="52">
        <v>8.246999979019165E-2</v>
      </c>
      <c r="M3762" s="52">
        <v>8.246999979019165E-2</v>
      </c>
      <c r="N3762">
        <v>73</v>
      </c>
      <c r="O3762" s="52">
        <v>0.11010999977588649</v>
      </c>
      <c r="P3762" s="52">
        <v>0.1117900013923645</v>
      </c>
      <c r="Q3762">
        <v>1374</v>
      </c>
      <c r="R3762" s="52">
        <v>0.12887999415397641</v>
      </c>
      <c r="S3762" s="52">
        <v>0.13154999911785131</v>
      </c>
    </row>
    <row r="3763" spans="1:19">
      <c r="A3763" t="s">
        <v>28</v>
      </c>
      <c r="B3763" t="s">
        <v>412</v>
      </c>
      <c r="C3763" t="s">
        <v>440</v>
      </c>
      <c r="D3763" t="s">
        <v>330</v>
      </c>
      <c r="E3763" t="s">
        <v>197</v>
      </c>
      <c r="F3763" t="s">
        <v>280</v>
      </c>
      <c r="G3763">
        <v>10</v>
      </c>
      <c r="H3763" t="s">
        <v>341</v>
      </c>
      <c r="I3763" t="s">
        <v>312</v>
      </c>
      <c r="J3763" t="s">
        <v>373</v>
      </c>
      <c r="K3763">
        <v>0</v>
      </c>
      <c r="L3763" s="52">
        <v>0</v>
      </c>
      <c r="N3763">
        <v>10</v>
      </c>
      <c r="O3763" s="52">
        <v>1.5080000273883339E-2</v>
      </c>
      <c r="Q3763">
        <v>216</v>
      </c>
      <c r="R3763" s="52">
        <v>2.0260000601410869E-2</v>
      </c>
    </row>
    <row r="3764" spans="1:19">
      <c r="A3764" t="s">
        <v>28</v>
      </c>
      <c r="B3764" t="s">
        <v>412</v>
      </c>
      <c r="C3764" t="s">
        <v>440</v>
      </c>
      <c r="D3764" t="s">
        <v>330</v>
      </c>
      <c r="E3764" t="s">
        <v>197</v>
      </c>
      <c r="F3764" t="s">
        <v>280</v>
      </c>
      <c r="G3764">
        <v>10</v>
      </c>
      <c r="H3764" t="s">
        <v>341</v>
      </c>
      <c r="I3764" t="s">
        <v>312</v>
      </c>
      <c r="J3764" t="s">
        <v>316</v>
      </c>
      <c r="K3764">
        <v>5</v>
      </c>
      <c r="L3764" s="52">
        <v>5.1550000905990601E-2</v>
      </c>
      <c r="M3764" s="52">
        <v>5.1550000905990601E-2</v>
      </c>
      <c r="N3764">
        <v>66</v>
      </c>
      <c r="O3764" s="52">
        <v>9.9550001323223114E-2</v>
      </c>
      <c r="P3764" s="52">
        <v>0.1010700017213821</v>
      </c>
      <c r="Q3764">
        <v>1178</v>
      </c>
      <c r="R3764" s="52">
        <v>0.1105000004172325</v>
      </c>
      <c r="S3764" s="52">
        <v>0.1127799972891808</v>
      </c>
    </row>
    <row r="3765" spans="1:19">
      <c r="A3765" t="s">
        <v>28</v>
      </c>
      <c r="B3765" t="s">
        <v>412</v>
      </c>
      <c r="C3765" t="s">
        <v>440</v>
      </c>
      <c r="D3765" t="s">
        <v>330</v>
      </c>
      <c r="E3765" t="s">
        <v>198</v>
      </c>
      <c r="F3765" t="s">
        <v>281</v>
      </c>
      <c r="G3765">
        <v>7</v>
      </c>
      <c r="H3765" t="s">
        <v>342</v>
      </c>
      <c r="I3765" t="s">
        <v>326</v>
      </c>
      <c r="J3765" t="s">
        <v>289</v>
      </c>
      <c r="K3765">
        <v>0</v>
      </c>
      <c r="L3765" s="52">
        <v>0</v>
      </c>
      <c r="N3765">
        <v>2</v>
      </c>
      <c r="O3765" s="52">
        <v>5.7299998588860026E-3</v>
      </c>
      <c r="Q3765">
        <v>78</v>
      </c>
      <c r="R3765" s="52">
        <v>7.3199998587369919E-3</v>
      </c>
    </row>
    <row r="3766" spans="1:19">
      <c r="A3766" t="s">
        <v>28</v>
      </c>
      <c r="B3766" t="s">
        <v>412</v>
      </c>
      <c r="C3766" t="s">
        <v>440</v>
      </c>
      <c r="D3766" t="s">
        <v>330</v>
      </c>
      <c r="E3766" t="s">
        <v>198</v>
      </c>
      <c r="F3766" t="s">
        <v>281</v>
      </c>
      <c r="G3766">
        <v>7</v>
      </c>
      <c r="H3766" t="s">
        <v>342</v>
      </c>
      <c r="I3766" t="s">
        <v>326</v>
      </c>
      <c r="J3766" t="s">
        <v>290</v>
      </c>
      <c r="K3766">
        <v>2</v>
      </c>
      <c r="L3766" s="52">
        <v>3.9999999105930328E-2</v>
      </c>
      <c r="N3766">
        <v>13</v>
      </c>
      <c r="O3766" s="52">
        <v>3.7250000983476639E-2</v>
      </c>
      <c r="Q3766">
        <v>542</v>
      </c>
      <c r="R3766" s="52">
        <v>5.0840001553297043E-2</v>
      </c>
    </row>
    <row r="3767" spans="1:19">
      <c r="A3767" t="s">
        <v>28</v>
      </c>
      <c r="B3767" t="s">
        <v>412</v>
      </c>
      <c r="C3767" t="s">
        <v>440</v>
      </c>
      <c r="D3767" t="s">
        <v>330</v>
      </c>
      <c r="E3767" t="s">
        <v>198</v>
      </c>
      <c r="F3767" t="s">
        <v>281</v>
      </c>
      <c r="G3767">
        <v>7</v>
      </c>
      <c r="H3767" t="s">
        <v>342</v>
      </c>
      <c r="I3767" t="s">
        <v>326</v>
      </c>
      <c r="J3767" t="s">
        <v>291</v>
      </c>
      <c r="K3767">
        <v>5</v>
      </c>
      <c r="L3767" s="52">
        <v>0.10000000149011611</v>
      </c>
      <c r="N3767">
        <v>30</v>
      </c>
      <c r="O3767" s="52">
        <v>8.596000075340271E-2</v>
      </c>
      <c r="Q3767">
        <v>1332</v>
      </c>
      <c r="R3767" s="52">
        <v>0.124940000474453</v>
      </c>
    </row>
    <row r="3768" spans="1:19">
      <c r="A3768" t="s">
        <v>28</v>
      </c>
      <c r="B3768" t="s">
        <v>412</v>
      </c>
      <c r="C3768" t="s">
        <v>440</v>
      </c>
      <c r="D3768" t="s">
        <v>330</v>
      </c>
      <c r="E3768" t="s">
        <v>198</v>
      </c>
      <c r="F3768" t="s">
        <v>281</v>
      </c>
      <c r="G3768">
        <v>7</v>
      </c>
      <c r="H3768" t="s">
        <v>342</v>
      </c>
      <c r="I3768" t="s">
        <v>326</v>
      </c>
      <c r="J3768" t="s">
        <v>292</v>
      </c>
      <c r="K3768">
        <v>11</v>
      </c>
      <c r="L3768" s="52">
        <v>0.2199999988079071</v>
      </c>
      <c r="N3768">
        <v>62</v>
      </c>
      <c r="O3768" s="52">
        <v>0.17765000462532041</v>
      </c>
      <c r="Q3768">
        <v>2022</v>
      </c>
      <c r="R3768" s="52">
        <v>0.18965999782085419</v>
      </c>
    </row>
    <row r="3769" spans="1:19">
      <c r="A3769" t="s">
        <v>28</v>
      </c>
      <c r="B3769" t="s">
        <v>412</v>
      </c>
      <c r="C3769" t="s">
        <v>440</v>
      </c>
      <c r="D3769" t="s">
        <v>330</v>
      </c>
      <c r="E3769" t="s">
        <v>198</v>
      </c>
      <c r="F3769" t="s">
        <v>281</v>
      </c>
      <c r="G3769">
        <v>7</v>
      </c>
      <c r="H3769" t="s">
        <v>342</v>
      </c>
      <c r="I3769" t="s">
        <v>326</v>
      </c>
      <c r="J3769" t="s">
        <v>293</v>
      </c>
      <c r="K3769">
        <v>9</v>
      </c>
      <c r="L3769" s="52">
        <v>0.1800000071525574</v>
      </c>
      <c r="N3769">
        <v>71</v>
      </c>
      <c r="O3769" s="52">
        <v>0.20343999564647669</v>
      </c>
      <c r="Q3769">
        <v>1958</v>
      </c>
      <c r="R3769" s="52">
        <v>0.18366000056266779</v>
      </c>
    </row>
    <row r="3770" spans="1:19">
      <c r="A3770" t="s">
        <v>28</v>
      </c>
      <c r="B3770" t="s">
        <v>412</v>
      </c>
      <c r="C3770" t="s">
        <v>440</v>
      </c>
      <c r="D3770" t="s">
        <v>330</v>
      </c>
      <c r="E3770" t="s">
        <v>198</v>
      </c>
      <c r="F3770" t="s">
        <v>281</v>
      </c>
      <c r="G3770">
        <v>7</v>
      </c>
      <c r="H3770" t="s">
        <v>342</v>
      </c>
      <c r="I3770" t="s">
        <v>326</v>
      </c>
      <c r="J3770" t="s">
        <v>294</v>
      </c>
      <c r="K3770">
        <v>9</v>
      </c>
      <c r="L3770" s="52">
        <v>0.1800000071525574</v>
      </c>
      <c r="N3770">
        <v>77</v>
      </c>
      <c r="O3770" s="52">
        <v>0.22063000500202179</v>
      </c>
      <c r="Q3770">
        <v>2528</v>
      </c>
      <c r="R3770" s="52">
        <v>0.2371300011873245</v>
      </c>
    </row>
    <row r="3771" spans="1:19">
      <c r="A3771" t="s">
        <v>28</v>
      </c>
      <c r="B3771" t="s">
        <v>412</v>
      </c>
      <c r="C3771" t="s">
        <v>440</v>
      </c>
      <c r="D3771" t="s">
        <v>330</v>
      </c>
      <c r="E3771" t="s">
        <v>198</v>
      </c>
      <c r="F3771" t="s">
        <v>281</v>
      </c>
      <c r="G3771">
        <v>7</v>
      </c>
      <c r="H3771" t="s">
        <v>342</v>
      </c>
      <c r="I3771" t="s">
        <v>326</v>
      </c>
      <c r="J3771" t="s">
        <v>295</v>
      </c>
      <c r="K3771">
        <v>14</v>
      </c>
      <c r="L3771" s="52">
        <v>0.2800000011920929</v>
      </c>
      <c r="N3771">
        <v>94</v>
      </c>
      <c r="O3771" s="52">
        <v>0.26934000849723821</v>
      </c>
      <c r="Q3771">
        <v>2201</v>
      </c>
      <c r="R3771" s="52">
        <v>0.20645000040531161</v>
      </c>
    </row>
    <row r="3772" spans="1:19">
      <c r="A3772" t="s">
        <v>28</v>
      </c>
      <c r="B3772" t="s">
        <v>412</v>
      </c>
      <c r="C3772" t="s">
        <v>440</v>
      </c>
      <c r="D3772" t="s">
        <v>330</v>
      </c>
      <c r="E3772" t="s">
        <v>198</v>
      </c>
      <c r="F3772" t="s">
        <v>281</v>
      </c>
      <c r="G3772">
        <v>7</v>
      </c>
      <c r="H3772" t="s">
        <v>342</v>
      </c>
      <c r="I3772" t="s">
        <v>359</v>
      </c>
      <c r="J3772" t="s">
        <v>14</v>
      </c>
      <c r="K3772">
        <v>39</v>
      </c>
      <c r="L3772" s="52">
        <v>0.77999997138977051</v>
      </c>
      <c r="M3772" s="52">
        <v>0.77999997138977051</v>
      </c>
      <c r="N3772">
        <v>251</v>
      </c>
      <c r="O3772" s="52">
        <v>0.7192000150680542</v>
      </c>
      <c r="P3772" s="52">
        <v>0.73606997728347778</v>
      </c>
      <c r="Q3772">
        <v>7648</v>
      </c>
      <c r="R3772" s="52">
        <v>0.71737998723983765</v>
      </c>
      <c r="S3772" s="52">
        <v>0.73221999406814575</v>
      </c>
    </row>
    <row r="3773" spans="1:19">
      <c r="A3773" t="s">
        <v>28</v>
      </c>
      <c r="B3773" t="s">
        <v>412</v>
      </c>
      <c r="C3773" t="s">
        <v>440</v>
      </c>
      <c r="D3773" t="s">
        <v>330</v>
      </c>
      <c r="E3773" t="s">
        <v>198</v>
      </c>
      <c r="F3773" t="s">
        <v>281</v>
      </c>
      <c r="G3773">
        <v>7</v>
      </c>
      <c r="H3773" t="s">
        <v>342</v>
      </c>
      <c r="I3773" t="s">
        <v>359</v>
      </c>
      <c r="J3773" t="s">
        <v>15</v>
      </c>
      <c r="K3773">
        <v>2</v>
      </c>
      <c r="L3773" s="52">
        <v>3.9999999105930328E-2</v>
      </c>
      <c r="M3773" s="52">
        <v>3.9999999105930328E-2</v>
      </c>
      <c r="N3773">
        <v>43</v>
      </c>
      <c r="O3773" s="52">
        <v>0.12320999801158911</v>
      </c>
      <c r="P3773" s="52">
        <v>0.12610000371932981</v>
      </c>
      <c r="Q3773">
        <v>1582</v>
      </c>
      <c r="R3773" s="52">
        <v>0.14838999509811401</v>
      </c>
      <c r="S3773" s="52">
        <v>0.1514600068330765</v>
      </c>
    </row>
    <row r="3774" spans="1:19">
      <c r="A3774" t="s">
        <v>28</v>
      </c>
      <c r="B3774" t="s">
        <v>412</v>
      </c>
      <c r="C3774" t="s">
        <v>440</v>
      </c>
      <c r="D3774" t="s">
        <v>330</v>
      </c>
      <c r="E3774" t="s">
        <v>198</v>
      </c>
      <c r="F3774" t="s">
        <v>281</v>
      </c>
      <c r="G3774">
        <v>7</v>
      </c>
      <c r="H3774" t="s">
        <v>342</v>
      </c>
      <c r="I3774" t="s">
        <v>359</v>
      </c>
      <c r="J3774" t="s">
        <v>317</v>
      </c>
      <c r="K3774">
        <v>9</v>
      </c>
      <c r="L3774" s="52">
        <v>0.1800000071525574</v>
      </c>
      <c r="M3774" s="52">
        <v>0.1800000071525574</v>
      </c>
      <c r="N3774">
        <v>47</v>
      </c>
      <c r="O3774" s="52">
        <v>0.13467000424861911</v>
      </c>
      <c r="P3774" s="52">
        <v>0.13783000409603119</v>
      </c>
      <c r="Q3774">
        <v>1215</v>
      </c>
      <c r="R3774" s="52">
        <v>0.1139699965715408</v>
      </c>
      <c r="S3774" s="52">
        <v>0.1163199990987778</v>
      </c>
    </row>
    <row r="3775" spans="1:19">
      <c r="A3775" t="s">
        <v>28</v>
      </c>
      <c r="B3775" t="s">
        <v>412</v>
      </c>
      <c r="C3775" t="s">
        <v>440</v>
      </c>
      <c r="D3775" t="s">
        <v>330</v>
      </c>
      <c r="E3775" t="s">
        <v>198</v>
      </c>
      <c r="F3775" t="s">
        <v>281</v>
      </c>
      <c r="G3775">
        <v>7</v>
      </c>
      <c r="H3775" t="s">
        <v>342</v>
      </c>
      <c r="I3775" t="s">
        <v>359</v>
      </c>
      <c r="J3775" t="s">
        <v>270</v>
      </c>
      <c r="K3775">
        <v>0</v>
      </c>
      <c r="L3775" s="52">
        <v>0</v>
      </c>
      <c r="N3775">
        <v>8</v>
      </c>
      <c r="O3775" s="52">
        <v>2.2919999435544011E-2</v>
      </c>
      <c r="Q3775">
        <v>216</v>
      </c>
      <c r="R3775" s="52">
        <v>2.0260000601410869E-2</v>
      </c>
    </row>
    <row r="3776" spans="1:19">
      <c r="A3776" t="s">
        <v>28</v>
      </c>
      <c r="B3776" t="s">
        <v>412</v>
      </c>
      <c r="C3776" t="s">
        <v>440</v>
      </c>
      <c r="D3776" t="s">
        <v>330</v>
      </c>
      <c r="E3776" t="s">
        <v>198</v>
      </c>
      <c r="F3776" t="s">
        <v>281</v>
      </c>
      <c r="G3776">
        <v>7</v>
      </c>
      <c r="H3776" t="s">
        <v>342</v>
      </c>
      <c r="I3776" t="s">
        <v>325</v>
      </c>
      <c r="J3776" t="s">
        <v>302</v>
      </c>
      <c r="K3776">
        <v>12</v>
      </c>
      <c r="L3776" s="52">
        <v>0.239999994635582</v>
      </c>
      <c r="N3776">
        <v>112</v>
      </c>
      <c r="O3776" s="52">
        <v>0.32091999053955078</v>
      </c>
      <c r="Q3776">
        <v>3494</v>
      </c>
      <c r="R3776" s="52">
        <v>0.32774001359939581</v>
      </c>
    </row>
    <row r="3777" spans="1:19">
      <c r="A3777" t="s">
        <v>28</v>
      </c>
      <c r="B3777" t="s">
        <v>412</v>
      </c>
      <c r="C3777" t="s">
        <v>440</v>
      </c>
      <c r="D3777" t="s">
        <v>330</v>
      </c>
      <c r="E3777" t="s">
        <v>198</v>
      </c>
      <c r="F3777" t="s">
        <v>281</v>
      </c>
      <c r="G3777">
        <v>7</v>
      </c>
      <c r="H3777" t="s">
        <v>342</v>
      </c>
      <c r="I3777" t="s">
        <v>325</v>
      </c>
      <c r="J3777" t="s">
        <v>303</v>
      </c>
      <c r="K3777">
        <v>9</v>
      </c>
      <c r="L3777" s="52">
        <v>0.1800000071525574</v>
      </c>
      <c r="N3777">
        <v>96</v>
      </c>
      <c r="O3777" s="52">
        <v>0.27507001161575317</v>
      </c>
      <c r="Q3777">
        <v>3387</v>
      </c>
      <c r="R3777" s="52">
        <v>0.31769999861717219</v>
      </c>
    </row>
    <row r="3778" spans="1:19">
      <c r="A3778" t="s">
        <v>28</v>
      </c>
      <c r="B3778" t="s">
        <v>412</v>
      </c>
      <c r="C3778" t="s">
        <v>440</v>
      </c>
      <c r="D3778" t="s">
        <v>330</v>
      </c>
      <c r="E3778" t="s">
        <v>198</v>
      </c>
      <c r="F3778" t="s">
        <v>281</v>
      </c>
      <c r="G3778">
        <v>7</v>
      </c>
      <c r="H3778" t="s">
        <v>342</v>
      </c>
      <c r="I3778" t="s">
        <v>325</v>
      </c>
      <c r="J3778" t="s">
        <v>304</v>
      </c>
      <c r="K3778">
        <v>29</v>
      </c>
      <c r="L3778" s="52">
        <v>0.57999998331069946</v>
      </c>
      <c r="N3778">
        <v>141</v>
      </c>
      <c r="O3778" s="52">
        <v>0.40400999784469599</v>
      </c>
      <c r="Q3778">
        <v>3780</v>
      </c>
      <c r="R3778" s="52">
        <v>0.35455998778343201</v>
      </c>
    </row>
    <row r="3779" spans="1:19">
      <c r="A3779" t="s">
        <v>28</v>
      </c>
      <c r="B3779" t="s">
        <v>412</v>
      </c>
      <c r="C3779" t="s">
        <v>440</v>
      </c>
      <c r="D3779" t="s">
        <v>330</v>
      </c>
      <c r="E3779" t="s">
        <v>198</v>
      </c>
      <c r="F3779" t="s">
        <v>281</v>
      </c>
      <c r="G3779">
        <v>7</v>
      </c>
      <c r="H3779" t="s">
        <v>342</v>
      </c>
      <c r="I3779" t="s">
        <v>349</v>
      </c>
      <c r="J3779" t="s">
        <v>350</v>
      </c>
      <c r="K3779">
        <v>2</v>
      </c>
      <c r="L3779" s="52">
        <v>3.9999999105930328E-2</v>
      </c>
      <c r="M3779" s="52">
        <v>5.2629999816417687E-2</v>
      </c>
      <c r="N3779">
        <v>17</v>
      </c>
      <c r="O3779" s="52">
        <v>4.8709999769926071E-2</v>
      </c>
      <c r="P3779" s="52">
        <v>5.8219999074935913E-2</v>
      </c>
      <c r="Q3779">
        <v>745</v>
      </c>
      <c r="R3779" s="52">
        <v>6.9880001246929169E-2</v>
      </c>
      <c r="S3779" s="52">
        <v>8.060000091791153E-2</v>
      </c>
    </row>
    <row r="3780" spans="1:19">
      <c r="A3780" t="s">
        <v>28</v>
      </c>
      <c r="B3780" t="s">
        <v>412</v>
      </c>
      <c r="C3780" t="s">
        <v>440</v>
      </c>
      <c r="D3780" t="s">
        <v>330</v>
      </c>
      <c r="E3780" t="s">
        <v>198</v>
      </c>
      <c r="F3780" t="s">
        <v>281</v>
      </c>
      <c r="G3780">
        <v>7</v>
      </c>
      <c r="H3780" t="s">
        <v>342</v>
      </c>
      <c r="I3780" t="s">
        <v>349</v>
      </c>
      <c r="J3780" t="s">
        <v>351</v>
      </c>
      <c r="K3780">
        <v>26</v>
      </c>
      <c r="L3780" s="52">
        <v>0.51999998092651367</v>
      </c>
      <c r="M3780" s="52">
        <v>0.68421000242233276</v>
      </c>
      <c r="N3780">
        <v>202</v>
      </c>
      <c r="O3780" s="52">
        <v>0.5788000226020813</v>
      </c>
      <c r="P3780" s="52">
        <v>0.6917799711227417</v>
      </c>
      <c r="Q3780">
        <v>5882</v>
      </c>
      <c r="R3780" s="52">
        <v>0.55172997713088989</v>
      </c>
      <c r="S3780" s="52">
        <v>0.63637000322341919</v>
      </c>
    </row>
    <row r="3781" spans="1:19">
      <c r="A3781" t="s">
        <v>28</v>
      </c>
      <c r="B3781" t="s">
        <v>412</v>
      </c>
      <c r="C3781" t="s">
        <v>440</v>
      </c>
      <c r="D3781" t="s">
        <v>330</v>
      </c>
      <c r="E3781" t="s">
        <v>198</v>
      </c>
      <c r="F3781" t="s">
        <v>281</v>
      </c>
      <c r="G3781">
        <v>7</v>
      </c>
      <c r="H3781" t="s">
        <v>342</v>
      </c>
      <c r="I3781" t="s">
        <v>349</v>
      </c>
      <c r="J3781" t="s">
        <v>352</v>
      </c>
      <c r="K3781">
        <v>0</v>
      </c>
      <c r="L3781" s="52">
        <v>0</v>
      </c>
      <c r="M3781" s="52">
        <v>0</v>
      </c>
      <c r="N3781">
        <v>0</v>
      </c>
      <c r="O3781" s="52">
        <v>0</v>
      </c>
      <c r="P3781" s="52">
        <v>0</v>
      </c>
      <c r="Q3781">
        <v>19</v>
      </c>
      <c r="R3781" s="52">
        <v>1.780000049620867E-3</v>
      </c>
      <c r="S3781" s="52">
        <v>2.0600000862032179E-3</v>
      </c>
    </row>
    <row r="3782" spans="1:19">
      <c r="A3782" t="s">
        <v>28</v>
      </c>
      <c r="B3782" t="s">
        <v>412</v>
      </c>
      <c r="C3782" t="s">
        <v>440</v>
      </c>
      <c r="D3782" t="s">
        <v>330</v>
      </c>
      <c r="E3782" t="s">
        <v>198</v>
      </c>
      <c r="F3782" t="s">
        <v>281</v>
      </c>
      <c r="G3782">
        <v>7</v>
      </c>
      <c r="H3782" t="s">
        <v>342</v>
      </c>
      <c r="I3782" t="s">
        <v>349</v>
      </c>
      <c r="J3782" t="s">
        <v>353</v>
      </c>
      <c r="K3782">
        <v>10</v>
      </c>
      <c r="L3782" s="52">
        <v>0.20000000298023221</v>
      </c>
      <c r="M3782" s="52">
        <v>0.26315999031066889</v>
      </c>
      <c r="N3782">
        <v>73</v>
      </c>
      <c r="O3782" s="52">
        <v>0.20916999876499179</v>
      </c>
      <c r="P3782" s="52">
        <v>0.25</v>
      </c>
      <c r="Q3782">
        <v>2597</v>
      </c>
      <c r="R3782" s="52">
        <v>0.24359999597072601</v>
      </c>
      <c r="S3782" s="52">
        <v>0.2809700071811676</v>
      </c>
    </row>
    <row r="3783" spans="1:19">
      <c r="A3783" t="s">
        <v>28</v>
      </c>
      <c r="B3783" t="s">
        <v>412</v>
      </c>
      <c r="C3783" t="s">
        <v>440</v>
      </c>
      <c r="D3783" t="s">
        <v>330</v>
      </c>
      <c r="E3783" t="s">
        <v>198</v>
      </c>
      <c r="F3783" t="s">
        <v>281</v>
      </c>
      <c r="G3783">
        <v>7</v>
      </c>
      <c r="H3783" t="s">
        <v>342</v>
      </c>
      <c r="I3783" t="s">
        <v>349</v>
      </c>
      <c r="J3783" t="s">
        <v>355</v>
      </c>
      <c r="K3783">
        <v>12</v>
      </c>
      <c r="L3783" s="52">
        <v>0.239999994635582</v>
      </c>
      <c r="N3783">
        <v>57</v>
      </c>
      <c r="O3783" s="52">
        <v>0.16332000494003299</v>
      </c>
      <c r="Q3783">
        <v>1418</v>
      </c>
      <c r="R3783" s="52">
        <v>0.13300999999046331</v>
      </c>
    </row>
    <row r="3784" spans="1:19">
      <c r="A3784" t="s">
        <v>28</v>
      </c>
      <c r="B3784" t="s">
        <v>412</v>
      </c>
      <c r="C3784" t="s">
        <v>440</v>
      </c>
      <c r="D3784" t="s">
        <v>330</v>
      </c>
      <c r="E3784" t="s">
        <v>198</v>
      </c>
      <c r="F3784" t="s">
        <v>281</v>
      </c>
      <c r="G3784">
        <v>7</v>
      </c>
      <c r="H3784" t="s">
        <v>342</v>
      </c>
      <c r="I3784" t="s">
        <v>734</v>
      </c>
      <c r="J3784" t="s">
        <v>299</v>
      </c>
      <c r="K3784">
        <v>2</v>
      </c>
      <c r="L3784" s="52">
        <v>3.9999999105930328E-2</v>
      </c>
      <c r="M3784" s="52">
        <v>3.9999999105930328E-2</v>
      </c>
      <c r="N3784">
        <v>6</v>
      </c>
      <c r="O3784" s="52">
        <v>1.7190000042319301E-2</v>
      </c>
      <c r="P3784" s="52">
        <v>1.7650000751018521E-2</v>
      </c>
      <c r="Q3784">
        <v>463</v>
      </c>
      <c r="R3784" s="52">
        <v>4.343000054359436E-2</v>
      </c>
      <c r="S3784" s="52">
        <v>4.6239998191595078E-2</v>
      </c>
    </row>
    <row r="3785" spans="1:19">
      <c r="A3785" t="s">
        <v>28</v>
      </c>
      <c r="B3785" t="s">
        <v>412</v>
      </c>
      <c r="C3785" t="s">
        <v>440</v>
      </c>
      <c r="D3785" t="s">
        <v>330</v>
      </c>
      <c r="E3785" t="s">
        <v>198</v>
      </c>
      <c r="F3785" t="s">
        <v>281</v>
      </c>
      <c r="G3785">
        <v>7</v>
      </c>
      <c r="H3785" t="s">
        <v>342</v>
      </c>
      <c r="I3785" t="s">
        <v>734</v>
      </c>
      <c r="J3785" t="s">
        <v>300</v>
      </c>
      <c r="K3785">
        <v>0</v>
      </c>
      <c r="L3785" s="52">
        <v>0</v>
      </c>
      <c r="M3785" s="52">
        <v>0</v>
      </c>
      <c r="N3785">
        <v>2</v>
      </c>
      <c r="O3785" s="52">
        <v>5.7299998588860026E-3</v>
      </c>
      <c r="P3785" s="52">
        <v>5.8800000697374344E-3</v>
      </c>
      <c r="Q3785">
        <v>331</v>
      </c>
      <c r="R3785" s="52">
        <v>3.1050000339746479E-2</v>
      </c>
      <c r="S3785" s="52">
        <v>3.3059999346733093E-2</v>
      </c>
    </row>
    <row r="3786" spans="1:19">
      <c r="A3786" t="s">
        <v>28</v>
      </c>
      <c r="B3786" t="s">
        <v>412</v>
      </c>
      <c r="C3786" t="s">
        <v>440</v>
      </c>
      <c r="D3786" t="s">
        <v>330</v>
      </c>
      <c r="E3786" t="s">
        <v>198</v>
      </c>
      <c r="F3786" t="s">
        <v>281</v>
      </c>
      <c r="G3786">
        <v>7</v>
      </c>
      <c r="H3786" t="s">
        <v>342</v>
      </c>
      <c r="I3786" t="s">
        <v>734</v>
      </c>
      <c r="J3786" t="s">
        <v>269</v>
      </c>
      <c r="K3786">
        <v>0</v>
      </c>
      <c r="L3786" s="52">
        <v>0</v>
      </c>
      <c r="M3786" s="52">
        <v>0</v>
      </c>
      <c r="N3786">
        <v>2</v>
      </c>
      <c r="O3786" s="52">
        <v>5.7299998588860026E-3</v>
      </c>
      <c r="P3786" s="52">
        <v>5.8800000697374344E-3</v>
      </c>
      <c r="Q3786">
        <v>91</v>
      </c>
      <c r="R3786" s="52">
        <v>8.5399998351931572E-3</v>
      </c>
      <c r="S3786" s="52">
        <v>9.089999832212925E-3</v>
      </c>
    </row>
    <row r="3787" spans="1:19">
      <c r="A3787" t="s">
        <v>28</v>
      </c>
      <c r="B3787" t="s">
        <v>412</v>
      </c>
      <c r="C3787" t="s">
        <v>440</v>
      </c>
      <c r="D3787" t="s">
        <v>330</v>
      </c>
      <c r="E3787" t="s">
        <v>198</v>
      </c>
      <c r="F3787" t="s">
        <v>281</v>
      </c>
      <c r="G3787">
        <v>7</v>
      </c>
      <c r="H3787" t="s">
        <v>342</v>
      </c>
      <c r="I3787" t="s">
        <v>734</v>
      </c>
      <c r="J3787" t="s">
        <v>301</v>
      </c>
      <c r="K3787">
        <v>0</v>
      </c>
      <c r="L3787" s="52">
        <v>0</v>
      </c>
      <c r="M3787" s="52">
        <v>0</v>
      </c>
      <c r="N3787">
        <v>2</v>
      </c>
      <c r="O3787" s="52">
        <v>5.7299998588860026E-3</v>
      </c>
      <c r="P3787" s="52">
        <v>5.8800000697374344E-3</v>
      </c>
      <c r="Q3787">
        <v>215</v>
      </c>
      <c r="R3787" s="52">
        <v>2.0169999450445179E-2</v>
      </c>
      <c r="S3787" s="52">
        <v>2.1469999104738239E-2</v>
      </c>
    </row>
    <row r="3788" spans="1:19">
      <c r="A3788" t="s">
        <v>28</v>
      </c>
      <c r="B3788" t="s">
        <v>412</v>
      </c>
      <c r="C3788" t="s">
        <v>440</v>
      </c>
      <c r="D3788" t="s">
        <v>330</v>
      </c>
      <c r="E3788" t="s">
        <v>198</v>
      </c>
      <c r="F3788" t="s">
        <v>281</v>
      </c>
      <c r="G3788">
        <v>7</v>
      </c>
      <c r="H3788" t="s">
        <v>342</v>
      </c>
      <c r="I3788" t="s">
        <v>734</v>
      </c>
      <c r="J3788" t="s">
        <v>270</v>
      </c>
      <c r="K3788">
        <v>0</v>
      </c>
      <c r="L3788" s="52">
        <v>0</v>
      </c>
      <c r="N3788">
        <v>9</v>
      </c>
      <c r="O3788" s="52">
        <v>2.5790000334382061E-2</v>
      </c>
      <c r="Q3788">
        <v>648</v>
      </c>
      <c r="R3788" s="52">
        <v>6.0779999941587448E-2</v>
      </c>
    </row>
    <row r="3789" spans="1:19">
      <c r="A3789" t="s">
        <v>28</v>
      </c>
      <c r="B3789" t="s">
        <v>412</v>
      </c>
      <c r="C3789" t="s">
        <v>440</v>
      </c>
      <c r="D3789" t="s">
        <v>330</v>
      </c>
      <c r="E3789" t="s">
        <v>198</v>
      </c>
      <c r="F3789" t="s">
        <v>281</v>
      </c>
      <c r="G3789">
        <v>7</v>
      </c>
      <c r="H3789" t="s">
        <v>342</v>
      </c>
      <c r="I3789" t="s">
        <v>734</v>
      </c>
      <c r="J3789" t="s">
        <v>268</v>
      </c>
      <c r="K3789">
        <v>48</v>
      </c>
      <c r="L3789" s="52">
        <v>0.95999997854232788</v>
      </c>
      <c r="M3789" s="52">
        <v>0.95999997854232788</v>
      </c>
      <c r="N3789">
        <v>328</v>
      </c>
      <c r="O3789" s="52">
        <v>0.93983000516891479</v>
      </c>
      <c r="P3789" s="52">
        <v>0.96470999717712402</v>
      </c>
      <c r="Q3789">
        <v>8913</v>
      </c>
      <c r="R3789" s="52">
        <v>0.83604001998901367</v>
      </c>
      <c r="S3789" s="52">
        <v>0.89013999700546265</v>
      </c>
    </row>
    <row r="3790" spans="1:19">
      <c r="A3790" t="s">
        <v>28</v>
      </c>
      <c r="B3790" t="s">
        <v>412</v>
      </c>
      <c r="C3790" t="s">
        <v>440</v>
      </c>
      <c r="D3790" t="s">
        <v>330</v>
      </c>
      <c r="E3790" t="s">
        <v>198</v>
      </c>
      <c r="F3790" t="s">
        <v>281</v>
      </c>
      <c r="G3790">
        <v>7</v>
      </c>
      <c r="H3790" t="s">
        <v>342</v>
      </c>
      <c r="I3790" t="s">
        <v>735</v>
      </c>
      <c r="J3790" t="s">
        <v>270</v>
      </c>
      <c r="K3790">
        <v>50</v>
      </c>
      <c r="L3790" s="52">
        <v>1</v>
      </c>
      <c r="N3790">
        <v>349</v>
      </c>
      <c r="O3790" s="52">
        <v>1</v>
      </c>
      <c r="Q3790">
        <v>10661</v>
      </c>
      <c r="R3790" s="52">
        <v>1</v>
      </c>
    </row>
    <row r="3791" spans="1:19">
      <c r="A3791" t="s">
        <v>28</v>
      </c>
      <c r="B3791" t="s">
        <v>412</v>
      </c>
      <c r="C3791" t="s">
        <v>440</v>
      </c>
      <c r="D3791" t="s">
        <v>330</v>
      </c>
      <c r="E3791" t="s">
        <v>198</v>
      </c>
      <c r="F3791" t="s">
        <v>281</v>
      </c>
      <c r="G3791">
        <v>7</v>
      </c>
      <c r="H3791" t="s">
        <v>342</v>
      </c>
      <c r="I3791" t="s">
        <v>319</v>
      </c>
      <c r="J3791" t="s">
        <v>324</v>
      </c>
      <c r="K3791">
        <v>12</v>
      </c>
      <c r="L3791" s="52">
        <v>0.239999994635582</v>
      </c>
      <c r="N3791">
        <v>57</v>
      </c>
      <c r="O3791" s="52">
        <v>0.16332000494003299</v>
      </c>
      <c r="Q3791">
        <v>1418</v>
      </c>
      <c r="R3791" s="52">
        <v>0.13300999999046331</v>
      </c>
    </row>
    <row r="3792" spans="1:19">
      <c r="A3792" t="s">
        <v>28</v>
      </c>
      <c r="B3792" t="s">
        <v>412</v>
      </c>
      <c r="C3792" t="s">
        <v>440</v>
      </c>
      <c r="D3792" t="s">
        <v>330</v>
      </c>
      <c r="E3792" t="s">
        <v>198</v>
      </c>
      <c r="F3792" t="s">
        <v>281</v>
      </c>
      <c r="G3792">
        <v>7</v>
      </c>
      <c r="H3792" t="s">
        <v>342</v>
      </c>
      <c r="I3792" t="s">
        <v>319</v>
      </c>
      <c r="J3792" t="s">
        <v>320</v>
      </c>
      <c r="K3792">
        <v>0</v>
      </c>
      <c r="L3792" s="52">
        <v>0</v>
      </c>
      <c r="M3792" s="52">
        <v>0</v>
      </c>
      <c r="N3792">
        <v>0</v>
      </c>
      <c r="O3792" s="52">
        <v>0</v>
      </c>
      <c r="P3792" s="52">
        <v>0</v>
      </c>
      <c r="Q3792">
        <v>19</v>
      </c>
      <c r="R3792" s="52">
        <v>1.780000049620867E-3</v>
      </c>
      <c r="S3792" s="52">
        <v>2.0600000862032179E-3</v>
      </c>
    </row>
    <row r="3793" spans="1:19">
      <c r="A3793" t="s">
        <v>28</v>
      </c>
      <c r="B3793" t="s">
        <v>412</v>
      </c>
      <c r="C3793" t="s">
        <v>440</v>
      </c>
      <c r="D3793" t="s">
        <v>330</v>
      </c>
      <c r="E3793" t="s">
        <v>198</v>
      </c>
      <c r="F3793" t="s">
        <v>281</v>
      </c>
      <c r="G3793">
        <v>7</v>
      </c>
      <c r="H3793" t="s">
        <v>342</v>
      </c>
      <c r="I3793" t="s">
        <v>319</v>
      </c>
      <c r="J3793" t="s">
        <v>321</v>
      </c>
      <c r="K3793">
        <v>2</v>
      </c>
      <c r="L3793" s="52">
        <v>3.9999999105930328E-2</v>
      </c>
      <c r="M3793" s="52">
        <v>5.2629999816417687E-2</v>
      </c>
      <c r="N3793">
        <v>19</v>
      </c>
      <c r="O3793" s="52">
        <v>5.4439999163150787E-2</v>
      </c>
      <c r="P3793" s="52">
        <v>6.5070003271102905E-2</v>
      </c>
      <c r="Q3793">
        <v>380</v>
      </c>
      <c r="R3793" s="52">
        <v>3.564000129699707E-2</v>
      </c>
      <c r="S3793" s="52">
        <v>4.1110001504421227E-2</v>
      </c>
    </row>
    <row r="3794" spans="1:19">
      <c r="A3794" t="s">
        <v>28</v>
      </c>
      <c r="B3794" t="s">
        <v>412</v>
      </c>
      <c r="C3794" t="s">
        <v>440</v>
      </c>
      <c r="D3794" t="s">
        <v>330</v>
      </c>
      <c r="E3794" t="s">
        <v>198</v>
      </c>
      <c r="F3794" t="s">
        <v>281</v>
      </c>
      <c r="G3794">
        <v>7</v>
      </c>
      <c r="H3794" t="s">
        <v>342</v>
      </c>
      <c r="I3794" t="s">
        <v>319</v>
      </c>
      <c r="J3794" t="s">
        <v>322</v>
      </c>
      <c r="K3794">
        <v>7</v>
      </c>
      <c r="L3794" s="52">
        <v>0.14000000059604639</v>
      </c>
      <c r="M3794" s="52">
        <v>0.18421000242233279</v>
      </c>
      <c r="N3794">
        <v>44</v>
      </c>
      <c r="O3794" s="52">
        <v>0.1260699927806854</v>
      </c>
      <c r="P3794" s="52">
        <v>0.15068000555038449</v>
      </c>
      <c r="Q3794">
        <v>1643</v>
      </c>
      <c r="R3794" s="52">
        <v>0.15410999953746801</v>
      </c>
      <c r="S3794" s="52">
        <v>0.17776000499725339</v>
      </c>
    </row>
    <row r="3795" spans="1:19">
      <c r="A3795" t="s">
        <v>28</v>
      </c>
      <c r="B3795" t="s">
        <v>412</v>
      </c>
      <c r="C3795" t="s">
        <v>440</v>
      </c>
      <c r="D3795" t="s">
        <v>330</v>
      </c>
      <c r="E3795" t="s">
        <v>198</v>
      </c>
      <c r="F3795" t="s">
        <v>281</v>
      </c>
      <c r="G3795">
        <v>7</v>
      </c>
      <c r="H3795" t="s">
        <v>342</v>
      </c>
      <c r="I3795" t="s">
        <v>319</v>
      </c>
      <c r="J3795" t="s">
        <v>323</v>
      </c>
      <c r="K3795">
        <v>2</v>
      </c>
      <c r="L3795" s="52">
        <v>3.9999999105930328E-2</v>
      </c>
      <c r="M3795" s="52">
        <v>5.2629999816417687E-2</v>
      </c>
      <c r="N3795">
        <v>27</v>
      </c>
      <c r="O3795" s="52">
        <v>7.7359996736049652E-2</v>
      </c>
      <c r="P3795" s="52">
        <v>9.2469997704029083E-2</v>
      </c>
      <c r="Q3795">
        <v>1319</v>
      </c>
      <c r="R3795" s="52">
        <v>0.1237199977040291</v>
      </c>
      <c r="S3795" s="52">
        <v>0.14270000159740451</v>
      </c>
    </row>
    <row r="3796" spans="1:19">
      <c r="A3796" t="s">
        <v>28</v>
      </c>
      <c r="B3796" t="s">
        <v>412</v>
      </c>
      <c r="C3796" t="s">
        <v>440</v>
      </c>
      <c r="D3796" t="s">
        <v>330</v>
      </c>
      <c r="E3796" t="s">
        <v>198</v>
      </c>
      <c r="F3796" t="s">
        <v>281</v>
      </c>
      <c r="G3796">
        <v>7</v>
      </c>
      <c r="H3796" t="s">
        <v>342</v>
      </c>
      <c r="I3796" t="s">
        <v>319</v>
      </c>
      <c r="J3796" t="s">
        <v>354</v>
      </c>
      <c r="K3796">
        <v>27</v>
      </c>
      <c r="L3796" s="52">
        <v>0.54000002145767212</v>
      </c>
      <c r="M3796" s="52">
        <v>0.71052998304367065</v>
      </c>
      <c r="N3796">
        <v>202</v>
      </c>
      <c r="O3796" s="52">
        <v>0.5788000226020813</v>
      </c>
      <c r="P3796" s="52">
        <v>0.6917799711227417</v>
      </c>
      <c r="Q3796">
        <v>5882</v>
      </c>
      <c r="R3796" s="52">
        <v>0.55172997713088989</v>
      </c>
      <c r="S3796" s="52">
        <v>0.63637000322341919</v>
      </c>
    </row>
    <row r="3797" spans="1:19">
      <c r="A3797" t="s">
        <v>28</v>
      </c>
      <c r="B3797" t="s">
        <v>412</v>
      </c>
      <c r="C3797" t="s">
        <v>440</v>
      </c>
      <c r="D3797" t="s">
        <v>330</v>
      </c>
      <c r="E3797" t="s">
        <v>198</v>
      </c>
      <c r="F3797" t="s">
        <v>281</v>
      </c>
      <c r="G3797">
        <v>7</v>
      </c>
      <c r="H3797" t="s">
        <v>342</v>
      </c>
      <c r="I3797" t="s">
        <v>360</v>
      </c>
      <c r="J3797" t="s">
        <v>361</v>
      </c>
      <c r="K3797">
        <v>12</v>
      </c>
      <c r="L3797" s="52">
        <v>0.239999994635582</v>
      </c>
      <c r="N3797">
        <v>57</v>
      </c>
      <c r="O3797" s="52">
        <v>0.16332000494003299</v>
      </c>
      <c r="Q3797">
        <v>1418</v>
      </c>
      <c r="R3797" s="52">
        <v>0.13300999999046331</v>
      </c>
    </row>
    <row r="3798" spans="1:19">
      <c r="A3798" t="s">
        <v>28</v>
      </c>
      <c r="B3798" t="s">
        <v>412</v>
      </c>
      <c r="C3798" t="s">
        <v>440</v>
      </c>
      <c r="D3798" t="s">
        <v>330</v>
      </c>
      <c r="E3798" t="s">
        <v>198</v>
      </c>
      <c r="F3798" t="s">
        <v>281</v>
      </c>
      <c r="G3798">
        <v>7</v>
      </c>
      <c r="H3798" t="s">
        <v>342</v>
      </c>
      <c r="I3798" t="s">
        <v>360</v>
      </c>
      <c r="J3798" t="s">
        <v>362</v>
      </c>
      <c r="K3798">
        <v>11</v>
      </c>
      <c r="L3798" s="52">
        <v>0.2199999988079071</v>
      </c>
      <c r="M3798" s="52">
        <v>0.28946998715400701</v>
      </c>
      <c r="N3798">
        <v>90</v>
      </c>
      <c r="O3798" s="52">
        <v>0.25788000226020807</v>
      </c>
      <c r="P3798" s="52">
        <v>0.30821999907493591</v>
      </c>
      <c r="Q3798">
        <v>3361</v>
      </c>
      <c r="R3798" s="52">
        <v>0.31525999307632452</v>
      </c>
      <c r="S3798" s="52">
        <v>0.36362999677658081</v>
      </c>
    </row>
    <row r="3799" spans="1:19">
      <c r="A3799" t="s">
        <v>28</v>
      </c>
      <c r="B3799" t="s">
        <v>412</v>
      </c>
      <c r="C3799" t="s">
        <v>440</v>
      </c>
      <c r="D3799" t="s">
        <v>330</v>
      </c>
      <c r="E3799" t="s">
        <v>198</v>
      </c>
      <c r="F3799" t="s">
        <v>281</v>
      </c>
      <c r="G3799">
        <v>7</v>
      </c>
      <c r="H3799" t="s">
        <v>342</v>
      </c>
      <c r="I3799" t="s">
        <v>360</v>
      </c>
      <c r="J3799" t="s">
        <v>354</v>
      </c>
      <c r="K3799">
        <v>27</v>
      </c>
      <c r="L3799" s="52">
        <v>0.54000002145767212</v>
      </c>
      <c r="M3799" s="52">
        <v>0.71052998304367065</v>
      </c>
      <c r="N3799">
        <v>202</v>
      </c>
      <c r="O3799" s="52">
        <v>0.5788000226020813</v>
      </c>
      <c r="P3799" s="52">
        <v>0.6917799711227417</v>
      </c>
      <c r="Q3799">
        <v>5882</v>
      </c>
      <c r="R3799" s="52">
        <v>0.55172997713088989</v>
      </c>
      <c r="S3799" s="52">
        <v>0.63637000322341919</v>
      </c>
    </row>
    <row r="3800" spans="1:19">
      <c r="A3800" t="s">
        <v>28</v>
      </c>
      <c r="B3800" t="s">
        <v>412</v>
      </c>
      <c r="C3800" t="s">
        <v>440</v>
      </c>
      <c r="D3800" t="s">
        <v>330</v>
      </c>
      <c r="E3800" t="s">
        <v>198</v>
      </c>
      <c r="F3800" t="s">
        <v>281</v>
      </c>
      <c r="G3800">
        <v>7</v>
      </c>
      <c r="H3800" t="s">
        <v>342</v>
      </c>
      <c r="I3800" t="s">
        <v>736</v>
      </c>
      <c r="J3800" t="s">
        <v>363</v>
      </c>
      <c r="K3800">
        <v>33</v>
      </c>
      <c r="L3800" s="52">
        <v>0.6600000262260437</v>
      </c>
      <c r="N3800">
        <v>143</v>
      </c>
      <c r="O3800" s="52">
        <v>0.40974000096321112</v>
      </c>
      <c r="Q3800">
        <v>4131</v>
      </c>
      <c r="R3800" s="52">
        <v>0.38749000430107122</v>
      </c>
    </row>
    <row r="3801" spans="1:19">
      <c r="A3801" t="s">
        <v>28</v>
      </c>
      <c r="B3801" t="s">
        <v>412</v>
      </c>
      <c r="C3801" t="s">
        <v>440</v>
      </c>
      <c r="D3801" t="s">
        <v>330</v>
      </c>
      <c r="E3801" t="s">
        <v>198</v>
      </c>
      <c r="F3801" t="s">
        <v>281</v>
      </c>
      <c r="G3801">
        <v>7</v>
      </c>
      <c r="H3801" t="s">
        <v>342</v>
      </c>
      <c r="I3801" t="s">
        <v>736</v>
      </c>
      <c r="J3801" t="s">
        <v>364</v>
      </c>
      <c r="K3801">
        <v>8</v>
      </c>
      <c r="L3801" s="52">
        <v>0.15999999642372131</v>
      </c>
      <c r="M3801" s="52">
        <v>0.47058999538421631</v>
      </c>
      <c r="N3801">
        <v>129</v>
      </c>
      <c r="O3801" s="52">
        <v>0.36963000893592829</v>
      </c>
      <c r="P3801" s="52">
        <v>0.62620997428894043</v>
      </c>
      <c r="Q3801">
        <v>4189</v>
      </c>
      <c r="R3801" s="52">
        <v>0.39293000102043152</v>
      </c>
      <c r="S3801" s="52">
        <v>0.64149999618530273</v>
      </c>
    </row>
    <row r="3802" spans="1:19">
      <c r="A3802" t="s">
        <v>28</v>
      </c>
      <c r="B3802" t="s">
        <v>412</v>
      </c>
      <c r="C3802" t="s">
        <v>440</v>
      </c>
      <c r="D3802" t="s">
        <v>330</v>
      </c>
      <c r="E3802" t="s">
        <v>198</v>
      </c>
      <c r="F3802" t="s">
        <v>281</v>
      </c>
      <c r="G3802">
        <v>7</v>
      </c>
      <c r="H3802" t="s">
        <v>342</v>
      </c>
      <c r="I3802" t="s">
        <v>736</v>
      </c>
      <c r="J3802" t="s">
        <v>365</v>
      </c>
      <c r="K3802">
        <v>7</v>
      </c>
      <c r="L3802" s="52">
        <v>0.14000000059604639</v>
      </c>
      <c r="M3802" s="52">
        <v>0.41176000237464899</v>
      </c>
      <c r="N3802">
        <v>53</v>
      </c>
      <c r="O3802" s="52">
        <v>0.1518599987030029</v>
      </c>
      <c r="P3802" s="52">
        <v>0.25727999210357672</v>
      </c>
      <c r="Q3802">
        <v>1316</v>
      </c>
      <c r="R3802" s="52">
        <v>0.1234399974346161</v>
      </c>
      <c r="S3802" s="52">
        <v>0.20152999460697171</v>
      </c>
    </row>
    <row r="3803" spans="1:19">
      <c r="A3803" t="s">
        <v>28</v>
      </c>
      <c r="B3803" t="s">
        <v>412</v>
      </c>
      <c r="C3803" t="s">
        <v>440</v>
      </c>
      <c r="D3803" t="s">
        <v>330</v>
      </c>
      <c r="E3803" t="s">
        <v>198</v>
      </c>
      <c r="F3803" t="s">
        <v>281</v>
      </c>
      <c r="G3803">
        <v>7</v>
      </c>
      <c r="H3803" t="s">
        <v>342</v>
      </c>
      <c r="I3803" t="s">
        <v>736</v>
      </c>
      <c r="J3803" t="s">
        <v>366</v>
      </c>
      <c r="K3803">
        <v>2</v>
      </c>
      <c r="L3803" s="52">
        <v>3.9999999105930328E-2</v>
      </c>
      <c r="M3803" s="52">
        <v>0.1176500022411346</v>
      </c>
      <c r="N3803">
        <v>13</v>
      </c>
      <c r="O3803" s="52">
        <v>3.7250000983476639E-2</v>
      </c>
      <c r="P3803" s="52">
        <v>6.3110001385211945E-2</v>
      </c>
      <c r="Q3803">
        <v>566</v>
      </c>
      <c r="R3803" s="52">
        <v>5.3089998662471771E-2</v>
      </c>
      <c r="S3803" s="52">
        <v>8.6680002510547638E-2</v>
      </c>
    </row>
    <row r="3804" spans="1:19">
      <c r="A3804" t="s">
        <v>28</v>
      </c>
      <c r="B3804" t="s">
        <v>412</v>
      </c>
      <c r="C3804" t="s">
        <v>440</v>
      </c>
      <c r="D3804" t="s">
        <v>330</v>
      </c>
      <c r="E3804" t="s">
        <v>198</v>
      </c>
      <c r="F3804" t="s">
        <v>281</v>
      </c>
      <c r="G3804">
        <v>7</v>
      </c>
      <c r="H3804" t="s">
        <v>342</v>
      </c>
      <c r="I3804" t="s">
        <v>736</v>
      </c>
      <c r="J3804" t="s">
        <v>367</v>
      </c>
      <c r="K3804">
        <v>0</v>
      </c>
      <c r="L3804" s="52">
        <v>0</v>
      </c>
      <c r="M3804" s="52">
        <v>0</v>
      </c>
      <c r="N3804">
        <v>9</v>
      </c>
      <c r="O3804" s="52">
        <v>2.5790000334382061E-2</v>
      </c>
      <c r="P3804" s="52">
        <v>4.3689999729394913E-2</v>
      </c>
      <c r="Q3804">
        <v>367</v>
      </c>
      <c r="R3804" s="52">
        <v>3.4419998526573181E-2</v>
      </c>
      <c r="S3804" s="52">
        <v>5.6200001388788223E-2</v>
      </c>
    </row>
    <row r="3805" spans="1:19">
      <c r="A3805" t="s">
        <v>28</v>
      </c>
      <c r="B3805" t="s">
        <v>412</v>
      </c>
      <c r="C3805" t="s">
        <v>440</v>
      </c>
      <c r="D3805" t="s">
        <v>330</v>
      </c>
      <c r="E3805" t="s">
        <v>198</v>
      </c>
      <c r="F3805" t="s">
        <v>281</v>
      </c>
      <c r="G3805">
        <v>7</v>
      </c>
      <c r="H3805" t="s">
        <v>342</v>
      </c>
      <c r="I3805" t="s">
        <v>736</v>
      </c>
      <c r="J3805" t="s">
        <v>368</v>
      </c>
      <c r="K3805">
        <v>0</v>
      </c>
      <c r="L3805" s="52">
        <v>0</v>
      </c>
      <c r="M3805" s="52">
        <v>0</v>
      </c>
      <c r="N3805">
        <v>2</v>
      </c>
      <c r="O3805" s="52">
        <v>5.7299998588860026E-3</v>
      </c>
      <c r="P3805" s="52">
        <v>9.7099998965859413E-3</v>
      </c>
      <c r="Q3805">
        <v>92</v>
      </c>
      <c r="R3805" s="52">
        <v>8.6300000548362732E-3</v>
      </c>
      <c r="S3805" s="52">
        <v>1.4089999720454219E-2</v>
      </c>
    </row>
    <row r="3806" spans="1:19">
      <c r="A3806" t="s">
        <v>28</v>
      </c>
      <c r="B3806" t="s">
        <v>412</v>
      </c>
      <c r="C3806" t="s">
        <v>440</v>
      </c>
      <c r="D3806" t="s">
        <v>330</v>
      </c>
      <c r="E3806" t="s">
        <v>198</v>
      </c>
      <c r="F3806" t="s">
        <v>281</v>
      </c>
      <c r="G3806">
        <v>7</v>
      </c>
      <c r="H3806" t="s">
        <v>342</v>
      </c>
      <c r="I3806" t="s">
        <v>307</v>
      </c>
      <c r="J3806" t="s">
        <v>329</v>
      </c>
      <c r="K3806">
        <v>50</v>
      </c>
      <c r="L3806" s="52">
        <v>1</v>
      </c>
      <c r="N3806">
        <v>343</v>
      </c>
      <c r="O3806" s="52">
        <v>0.98281002044677734</v>
      </c>
      <c r="Q3806">
        <v>10555</v>
      </c>
      <c r="R3806" s="52">
        <v>0.99005997180938721</v>
      </c>
    </row>
    <row r="3807" spans="1:19">
      <c r="A3807" t="s">
        <v>28</v>
      </c>
      <c r="B3807" t="s">
        <v>412</v>
      </c>
      <c r="C3807" t="s">
        <v>440</v>
      </c>
      <c r="D3807" t="s">
        <v>330</v>
      </c>
      <c r="E3807" t="s">
        <v>198</v>
      </c>
      <c r="F3807" t="s">
        <v>281</v>
      </c>
      <c r="G3807">
        <v>7</v>
      </c>
      <c r="H3807" t="s">
        <v>342</v>
      </c>
      <c r="I3807" t="s">
        <v>307</v>
      </c>
      <c r="J3807" t="s">
        <v>309</v>
      </c>
      <c r="K3807">
        <v>0</v>
      </c>
      <c r="L3807" s="52">
        <v>0</v>
      </c>
      <c r="N3807">
        <v>6</v>
      </c>
      <c r="O3807" s="52">
        <v>1.7190000042319301E-2</v>
      </c>
      <c r="Q3807">
        <v>106</v>
      </c>
      <c r="R3807" s="52">
        <v>9.9400002509355545E-3</v>
      </c>
    </row>
    <row r="3808" spans="1:19">
      <c r="A3808" t="s">
        <v>28</v>
      </c>
      <c r="B3808" t="s">
        <v>412</v>
      </c>
      <c r="C3808" t="s">
        <v>440</v>
      </c>
      <c r="D3808" t="s">
        <v>330</v>
      </c>
      <c r="E3808" t="s">
        <v>198</v>
      </c>
      <c r="F3808" t="s">
        <v>281</v>
      </c>
      <c r="G3808">
        <v>7</v>
      </c>
      <c r="H3808" t="s">
        <v>342</v>
      </c>
      <c r="I3808" t="s">
        <v>737</v>
      </c>
      <c r="J3808" t="s">
        <v>310</v>
      </c>
      <c r="K3808">
        <v>18</v>
      </c>
      <c r="L3808" s="52">
        <v>0.36000001430511469</v>
      </c>
      <c r="N3808">
        <v>102</v>
      </c>
      <c r="O3808" s="52">
        <v>0.29225999116897577</v>
      </c>
      <c r="Q3808">
        <v>1888</v>
      </c>
      <c r="R3808" s="52">
        <v>0.17709000408649439</v>
      </c>
    </row>
    <row r="3809" spans="1:19">
      <c r="A3809" t="s">
        <v>28</v>
      </c>
      <c r="B3809" t="s">
        <v>412</v>
      </c>
      <c r="C3809" t="s">
        <v>440</v>
      </c>
      <c r="D3809" t="s">
        <v>330</v>
      </c>
      <c r="E3809" t="s">
        <v>198</v>
      </c>
      <c r="F3809" t="s">
        <v>281</v>
      </c>
      <c r="G3809">
        <v>7</v>
      </c>
      <c r="H3809" t="s">
        <v>342</v>
      </c>
      <c r="I3809" t="s">
        <v>737</v>
      </c>
      <c r="J3809" t="s">
        <v>16</v>
      </c>
      <c r="K3809">
        <v>11</v>
      </c>
      <c r="L3809" s="52">
        <v>0.2199999988079071</v>
      </c>
      <c r="N3809">
        <v>71</v>
      </c>
      <c r="O3809" s="52">
        <v>0.20343999564647669</v>
      </c>
      <c r="Q3809">
        <v>2164</v>
      </c>
      <c r="R3809" s="52">
        <v>0.2029799968004227</v>
      </c>
    </row>
    <row r="3810" spans="1:19">
      <c r="A3810" t="s">
        <v>28</v>
      </c>
      <c r="B3810" t="s">
        <v>412</v>
      </c>
      <c r="C3810" t="s">
        <v>440</v>
      </c>
      <c r="D3810" t="s">
        <v>330</v>
      </c>
      <c r="E3810" t="s">
        <v>198</v>
      </c>
      <c r="F3810" t="s">
        <v>281</v>
      </c>
      <c r="G3810">
        <v>7</v>
      </c>
      <c r="H3810" t="s">
        <v>342</v>
      </c>
      <c r="I3810" t="s">
        <v>737</v>
      </c>
      <c r="J3810" t="s">
        <v>17</v>
      </c>
      <c r="K3810">
        <v>8</v>
      </c>
      <c r="L3810" s="52">
        <v>0.15999999642372131</v>
      </c>
      <c r="N3810">
        <v>69</v>
      </c>
      <c r="O3810" s="52">
        <v>0.1977100074291229</v>
      </c>
      <c r="Q3810">
        <v>2220</v>
      </c>
      <c r="R3810" s="52">
        <v>0.20824000239372251</v>
      </c>
    </row>
    <row r="3811" spans="1:19">
      <c r="A3811" t="s">
        <v>28</v>
      </c>
      <c r="B3811" t="s">
        <v>412</v>
      </c>
      <c r="C3811" t="s">
        <v>440</v>
      </c>
      <c r="D3811" t="s">
        <v>330</v>
      </c>
      <c r="E3811" t="s">
        <v>198</v>
      </c>
      <c r="F3811" t="s">
        <v>281</v>
      </c>
      <c r="G3811">
        <v>7</v>
      </c>
      <c r="H3811" t="s">
        <v>342</v>
      </c>
      <c r="I3811" t="s">
        <v>737</v>
      </c>
      <c r="J3811" t="s">
        <v>18</v>
      </c>
      <c r="K3811">
        <v>11</v>
      </c>
      <c r="L3811" s="52">
        <v>0.2199999988079071</v>
      </c>
      <c r="N3811">
        <v>55</v>
      </c>
      <c r="O3811" s="52">
        <v>0.15759000182151789</v>
      </c>
      <c r="Q3811">
        <v>2174</v>
      </c>
      <c r="R3811" s="52">
        <v>0.20392000675201419</v>
      </c>
    </row>
    <row r="3812" spans="1:19">
      <c r="A3812" t="s">
        <v>28</v>
      </c>
      <c r="B3812" t="s">
        <v>412</v>
      </c>
      <c r="C3812" t="s">
        <v>440</v>
      </c>
      <c r="D3812" t="s">
        <v>330</v>
      </c>
      <c r="E3812" t="s">
        <v>198</v>
      </c>
      <c r="F3812" t="s">
        <v>281</v>
      </c>
      <c r="G3812">
        <v>7</v>
      </c>
      <c r="H3812" t="s">
        <v>342</v>
      </c>
      <c r="I3812" t="s">
        <v>737</v>
      </c>
      <c r="J3812" t="s">
        <v>311</v>
      </c>
      <c r="K3812">
        <v>2</v>
      </c>
      <c r="L3812" s="52">
        <v>3.9999999105930328E-2</v>
      </c>
      <c r="N3812">
        <v>52</v>
      </c>
      <c r="O3812" s="52">
        <v>0.14900000393390661</v>
      </c>
      <c r="Q3812">
        <v>2215</v>
      </c>
      <c r="R3812" s="52">
        <v>0.20777000486850741</v>
      </c>
    </row>
    <row r="3813" spans="1:19">
      <c r="A3813" t="s">
        <v>28</v>
      </c>
      <c r="B3813" t="s">
        <v>412</v>
      </c>
      <c r="C3813" t="s">
        <v>440</v>
      </c>
      <c r="D3813" t="s">
        <v>330</v>
      </c>
      <c r="E3813" t="s">
        <v>198</v>
      </c>
      <c r="F3813" t="s">
        <v>281</v>
      </c>
      <c r="G3813">
        <v>7</v>
      </c>
      <c r="H3813" t="s">
        <v>342</v>
      </c>
      <c r="I3813" t="s">
        <v>312</v>
      </c>
      <c r="J3813" t="s">
        <v>313</v>
      </c>
      <c r="K3813">
        <v>29</v>
      </c>
      <c r="L3813" s="52">
        <v>0.57999998331069946</v>
      </c>
      <c r="M3813" s="52">
        <v>0.57999998331069946</v>
      </c>
      <c r="N3813">
        <v>202</v>
      </c>
      <c r="O3813" s="52">
        <v>0.5788000226020813</v>
      </c>
      <c r="P3813" s="52">
        <v>0.59237998723983765</v>
      </c>
      <c r="Q3813">
        <v>6420</v>
      </c>
      <c r="R3813" s="52">
        <v>0.60219001770019531</v>
      </c>
      <c r="S3813" s="52">
        <v>0.61465001106262207</v>
      </c>
    </row>
    <row r="3814" spans="1:19">
      <c r="A3814" t="s">
        <v>28</v>
      </c>
      <c r="B3814" t="s">
        <v>412</v>
      </c>
      <c r="C3814" t="s">
        <v>440</v>
      </c>
      <c r="D3814" t="s">
        <v>330</v>
      </c>
      <c r="E3814" t="s">
        <v>198</v>
      </c>
      <c r="F3814" t="s">
        <v>281</v>
      </c>
      <c r="G3814">
        <v>7</v>
      </c>
      <c r="H3814" t="s">
        <v>342</v>
      </c>
      <c r="I3814" t="s">
        <v>312</v>
      </c>
      <c r="J3814" t="s">
        <v>314</v>
      </c>
      <c r="K3814">
        <v>6</v>
      </c>
      <c r="L3814" s="52">
        <v>0.119999997317791</v>
      </c>
      <c r="M3814" s="52">
        <v>0.119999997317791</v>
      </c>
      <c r="N3814">
        <v>52</v>
      </c>
      <c r="O3814" s="52">
        <v>0.14900000393390661</v>
      </c>
      <c r="P3814" s="52">
        <v>0.15249000489711759</v>
      </c>
      <c r="Q3814">
        <v>1473</v>
      </c>
      <c r="R3814" s="52">
        <v>0.13817000389099121</v>
      </c>
      <c r="S3814" s="52">
        <v>0.14101999998092651</v>
      </c>
    </row>
    <row r="3815" spans="1:19">
      <c r="A3815" t="s">
        <v>28</v>
      </c>
      <c r="B3815" t="s">
        <v>412</v>
      </c>
      <c r="C3815" t="s">
        <v>440</v>
      </c>
      <c r="D3815" t="s">
        <v>330</v>
      </c>
      <c r="E3815" t="s">
        <v>198</v>
      </c>
      <c r="F3815" t="s">
        <v>281</v>
      </c>
      <c r="G3815">
        <v>7</v>
      </c>
      <c r="H3815" t="s">
        <v>342</v>
      </c>
      <c r="I3815" t="s">
        <v>312</v>
      </c>
      <c r="J3815" t="s">
        <v>315</v>
      </c>
      <c r="K3815">
        <v>6</v>
      </c>
      <c r="L3815" s="52">
        <v>0.119999997317791</v>
      </c>
      <c r="M3815" s="52">
        <v>0.119999997317791</v>
      </c>
      <c r="N3815">
        <v>40</v>
      </c>
      <c r="O3815" s="52">
        <v>0.1146100014448166</v>
      </c>
      <c r="P3815" s="52">
        <v>0.11729999631643299</v>
      </c>
      <c r="Q3815">
        <v>1374</v>
      </c>
      <c r="R3815" s="52">
        <v>0.12887999415397641</v>
      </c>
      <c r="S3815" s="52">
        <v>0.13154999911785131</v>
      </c>
    </row>
    <row r="3816" spans="1:19">
      <c r="A3816" t="s">
        <v>28</v>
      </c>
      <c r="B3816" t="s">
        <v>412</v>
      </c>
      <c r="C3816" t="s">
        <v>440</v>
      </c>
      <c r="D3816" t="s">
        <v>330</v>
      </c>
      <c r="E3816" t="s">
        <v>198</v>
      </c>
      <c r="F3816" t="s">
        <v>281</v>
      </c>
      <c r="G3816">
        <v>7</v>
      </c>
      <c r="H3816" t="s">
        <v>342</v>
      </c>
      <c r="I3816" t="s">
        <v>312</v>
      </c>
      <c r="J3816" t="s">
        <v>373</v>
      </c>
      <c r="K3816">
        <v>0</v>
      </c>
      <c r="L3816" s="52">
        <v>0</v>
      </c>
      <c r="N3816">
        <v>8</v>
      </c>
      <c r="O3816" s="52">
        <v>2.2919999435544011E-2</v>
      </c>
      <c r="Q3816">
        <v>216</v>
      </c>
      <c r="R3816" s="52">
        <v>2.0260000601410869E-2</v>
      </c>
    </row>
    <row r="3817" spans="1:19">
      <c r="A3817" t="s">
        <v>28</v>
      </c>
      <c r="B3817" t="s">
        <v>412</v>
      </c>
      <c r="C3817" t="s">
        <v>440</v>
      </c>
      <c r="D3817" t="s">
        <v>330</v>
      </c>
      <c r="E3817" t="s">
        <v>198</v>
      </c>
      <c r="F3817" t="s">
        <v>281</v>
      </c>
      <c r="G3817">
        <v>7</v>
      </c>
      <c r="H3817" t="s">
        <v>342</v>
      </c>
      <c r="I3817" t="s">
        <v>312</v>
      </c>
      <c r="J3817" t="s">
        <v>316</v>
      </c>
      <c r="K3817">
        <v>9</v>
      </c>
      <c r="L3817" s="52">
        <v>0.1800000071525574</v>
      </c>
      <c r="M3817" s="52">
        <v>0.1800000071525574</v>
      </c>
      <c r="N3817">
        <v>47</v>
      </c>
      <c r="O3817" s="52">
        <v>0.13467000424861911</v>
      </c>
      <c r="P3817" s="52">
        <v>0.13783000409603119</v>
      </c>
      <c r="Q3817">
        <v>1178</v>
      </c>
      <c r="R3817" s="52">
        <v>0.1105000004172325</v>
      </c>
      <c r="S3817" s="52">
        <v>0.1127799972891808</v>
      </c>
    </row>
    <row r="3818" spans="1:19">
      <c r="A3818" t="s">
        <v>28</v>
      </c>
      <c r="B3818" t="s">
        <v>412</v>
      </c>
      <c r="C3818" t="s">
        <v>440</v>
      </c>
      <c r="D3818" t="s">
        <v>330</v>
      </c>
      <c r="E3818" t="s">
        <v>161</v>
      </c>
      <c r="F3818" t="s">
        <v>162</v>
      </c>
      <c r="G3818">
        <v>19</v>
      </c>
      <c r="H3818" t="s">
        <v>343</v>
      </c>
      <c r="I3818" t="s">
        <v>326</v>
      </c>
      <c r="J3818" t="s">
        <v>289</v>
      </c>
      <c r="K3818">
        <v>2</v>
      </c>
      <c r="L3818" s="52">
        <v>6.7799999378621578E-3</v>
      </c>
      <c r="N3818">
        <v>2</v>
      </c>
      <c r="O3818" s="52">
        <v>3.5099999513477091E-3</v>
      </c>
      <c r="Q3818">
        <v>78</v>
      </c>
      <c r="R3818" s="52">
        <v>7.3199998587369919E-3</v>
      </c>
    </row>
    <row r="3819" spans="1:19">
      <c r="A3819" t="s">
        <v>28</v>
      </c>
      <c r="B3819" t="s">
        <v>412</v>
      </c>
      <c r="C3819" t="s">
        <v>440</v>
      </c>
      <c r="D3819" t="s">
        <v>330</v>
      </c>
      <c r="E3819" t="s">
        <v>161</v>
      </c>
      <c r="F3819" t="s">
        <v>162</v>
      </c>
      <c r="G3819">
        <v>19</v>
      </c>
      <c r="H3819" t="s">
        <v>343</v>
      </c>
      <c r="I3819" t="s">
        <v>326</v>
      </c>
      <c r="J3819" t="s">
        <v>290</v>
      </c>
      <c r="K3819">
        <v>17</v>
      </c>
      <c r="L3819" s="52">
        <v>5.7629998773336411E-2</v>
      </c>
      <c r="N3819">
        <v>26</v>
      </c>
      <c r="O3819" s="52">
        <v>4.5690000057220459E-2</v>
      </c>
      <c r="Q3819">
        <v>542</v>
      </c>
      <c r="R3819" s="52">
        <v>5.0840001553297043E-2</v>
      </c>
    </row>
    <row r="3820" spans="1:19">
      <c r="A3820" t="s">
        <v>28</v>
      </c>
      <c r="B3820" t="s">
        <v>412</v>
      </c>
      <c r="C3820" t="s">
        <v>440</v>
      </c>
      <c r="D3820" t="s">
        <v>330</v>
      </c>
      <c r="E3820" t="s">
        <v>161</v>
      </c>
      <c r="F3820" t="s">
        <v>162</v>
      </c>
      <c r="G3820">
        <v>19</v>
      </c>
      <c r="H3820" t="s">
        <v>343</v>
      </c>
      <c r="I3820" t="s">
        <v>326</v>
      </c>
      <c r="J3820" t="s">
        <v>291</v>
      </c>
      <c r="K3820">
        <v>67</v>
      </c>
      <c r="L3820" s="52">
        <v>0.22711999714374539</v>
      </c>
      <c r="N3820">
        <v>105</v>
      </c>
      <c r="O3820" s="52">
        <v>0.18453000485897059</v>
      </c>
      <c r="Q3820">
        <v>1332</v>
      </c>
      <c r="R3820" s="52">
        <v>0.124940000474453</v>
      </c>
    </row>
    <row r="3821" spans="1:19">
      <c r="A3821" t="s">
        <v>28</v>
      </c>
      <c r="B3821" t="s">
        <v>412</v>
      </c>
      <c r="C3821" t="s">
        <v>440</v>
      </c>
      <c r="D3821" t="s">
        <v>330</v>
      </c>
      <c r="E3821" t="s">
        <v>161</v>
      </c>
      <c r="F3821" t="s">
        <v>162</v>
      </c>
      <c r="G3821">
        <v>19</v>
      </c>
      <c r="H3821" t="s">
        <v>343</v>
      </c>
      <c r="I3821" t="s">
        <v>326</v>
      </c>
      <c r="J3821" t="s">
        <v>292</v>
      </c>
      <c r="K3821">
        <v>65</v>
      </c>
      <c r="L3821" s="52">
        <v>0.2203399986028671</v>
      </c>
      <c r="N3821">
        <v>118</v>
      </c>
      <c r="O3821" s="52">
        <v>0.20737999677658081</v>
      </c>
      <c r="Q3821">
        <v>2022</v>
      </c>
      <c r="R3821" s="52">
        <v>0.18965999782085419</v>
      </c>
    </row>
    <row r="3822" spans="1:19">
      <c r="A3822" t="s">
        <v>28</v>
      </c>
      <c r="B3822" t="s">
        <v>412</v>
      </c>
      <c r="C3822" t="s">
        <v>440</v>
      </c>
      <c r="D3822" t="s">
        <v>330</v>
      </c>
      <c r="E3822" t="s">
        <v>161</v>
      </c>
      <c r="F3822" t="s">
        <v>162</v>
      </c>
      <c r="G3822">
        <v>19</v>
      </c>
      <c r="H3822" t="s">
        <v>343</v>
      </c>
      <c r="I3822" t="s">
        <v>326</v>
      </c>
      <c r="J3822" t="s">
        <v>293</v>
      </c>
      <c r="K3822">
        <v>55</v>
      </c>
      <c r="L3822" s="52">
        <v>0.18644000589847559</v>
      </c>
      <c r="N3822">
        <v>111</v>
      </c>
      <c r="O3822" s="52">
        <v>0.1950799971818924</v>
      </c>
      <c r="Q3822">
        <v>1958</v>
      </c>
      <c r="R3822" s="52">
        <v>0.18366000056266779</v>
      </c>
    </row>
    <row r="3823" spans="1:19">
      <c r="A3823" t="s">
        <v>28</v>
      </c>
      <c r="B3823" t="s">
        <v>412</v>
      </c>
      <c r="C3823" t="s">
        <v>440</v>
      </c>
      <c r="D3823" t="s">
        <v>330</v>
      </c>
      <c r="E3823" t="s">
        <v>161</v>
      </c>
      <c r="F3823" t="s">
        <v>162</v>
      </c>
      <c r="G3823">
        <v>19</v>
      </c>
      <c r="H3823" t="s">
        <v>343</v>
      </c>
      <c r="I3823" t="s">
        <v>326</v>
      </c>
      <c r="J3823" t="s">
        <v>294</v>
      </c>
      <c r="K3823">
        <v>55</v>
      </c>
      <c r="L3823" s="52">
        <v>0.18644000589847559</v>
      </c>
      <c r="N3823">
        <v>112</v>
      </c>
      <c r="O3823" s="52">
        <v>0.1968400031328201</v>
      </c>
      <c r="Q3823">
        <v>2528</v>
      </c>
      <c r="R3823" s="52">
        <v>0.2371300011873245</v>
      </c>
    </row>
    <row r="3824" spans="1:19">
      <c r="A3824" t="s">
        <v>28</v>
      </c>
      <c r="B3824" t="s">
        <v>412</v>
      </c>
      <c r="C3824" t="s">
        <v>440</v>
      </c>
      <c r="D3824" t="s">
        <v>330</v>
      </c>
      <c r="E3824" t="s">
        <v>161</v>
      </c>
      <c r="F3824" t="s">
        <v>162</v>
      </c>
      <c r="G3824">
        <v>19</v>
      </c>
      <c r="H3824" t="s">
        <v>343</v>
      </c>
      <c r="I3824" t="s">
        <v>326</v>
      </c>
      <c r="J3824" t="s">
        <v>295</v>
      </c>
      <c r="K3824">
        <v>34</v>
      </c>
      <c r="L3824" s="52">
        <v>0.11524999886751169</v>
      </c>
      <c r="N3824">
        <v>95</v>
      </c>
      <c r="O3824" s="52">
        <v>0.16696000099182129</v>
      </c>
      <c r="Q3824">
        <v>2201</v>
      </c>
      <c r="R3824" s="52">
        <v>0.20645000040531161</v>
      </c>
    </row>
    <row r="3825" spans="1:19">
      <c r="A3825" t="s">
        <v>28</v>
      </c>
      <c r="B3825" t="s">
        <v>412</v>
      </c>
      <c r="C3825" t="s">
        <v>440</v>
      </c>
      <c r="D3825" t="s">
        <v>330</v>
      </c>
      <c r="E3825" t="s">
        <v>161</v>
      </c>
      <c r="F3825" s="1" t="s">
        <v>162</v>
      </c>
      <c r="G3825" s="1">
        <v>19</v>
      </c>
      <c r="H3825" s="1" t="s">
        <v>343</v>
      </c>
      <c r="I3825" t="s">
        <v>359</v>
      </c>
      <c r="J3825" t="s">
        <v>14</v>
      </c>
      <c r="K3825">
        <v>260</v>
      </c>
      <c r="L3825" s="52">
        <v>0.88135999441146851</v>
      </c>
      <c r="M3825" s="52">
        <v>0.8843500018119812</v>
      </c>
      <c r="N3825">
        <v>462</v>
      </c>
      <c r="O3825" s="52">
        <v>0.81195002794265747</v>
      </c>
      <c r="P3825" s="52">
        <v>0.82647997140884399</v>
      </c>
      <c r="Q3825">
        <v>7648</v>
      </c>
      <c r="R3825" s="52">
        <v>0.71737998723983765</v>
      </c>
      <c r="S3825" s="52">
        <v>0.73221999406814575</v>
      </c>
    </row>
    <row r="3826" spans="1:19">
      <c r="A3826" t="s">
        <v>28</v>
      </c>
      <c r="B3826" t="s">
        <v>412</v>
      </c>
      <c r="C3826" t="s">
        <v>440</v>
      </c>
      <c r="D3826" t="s">
        <v>330</v>
      </c>
      <c r="E3826" t="s">
        <v>161</v>
      </c>
      <c r="F3826" t="s">
        <v>162</v>
      </c>
      <c r="G3826">
        <v>19</v>
      </c>
      <c r="H3826" t="s">
        <v>343</v>
      </c>
      <c r="I3826" t="s">
        <v>359</v>
      </c>
      <c r="J3826" t="s">
        <v>15</v>
      </c>
      <c r="K3826">
        <v>17</v>
      </c>
      <c r="L3826" s="52">
        <v>5.7629998773336411E-2</v>
      </c>
      <c r="M3826" s="52">
        <v>5.7819999754428857E-2</v>
      </c>
      <c r="N3826">
        <v>53</v>
      </c>
      <c r="O3826" s="52">
        <v>9.3149997293949127E-2</v>
      </c>
      <c r="P3826" s="52">
        <v>9.481000155210495E-2</v>
      </c>
      <c r="Q3826">
        <v>1582</v>
      </c>
      <c r="R3826" s="52">
        <v>0.14838999509811401</v>
      </c>
      <c r="S3826" s="52">
        <v>0.1514600068330765</v>
      </c>
    </row>
    <row r="3827" spans="1:19">
      <c r="A3827" t="s">
        <v>28</v>
      </c>
      <c r="B3827" t="s">
        <v>412</v>
      </c>
      <c r="C3827" t="s">
        <v>440</v>
      </c>
      <c r="D3827" t="s">
        <v>330</v>
      </c>
      <c r="E3827" t="s">
        <v>161</v>
      </c>
      <c r="F3827" t="s">
        <v>162</v>
      </c>
      <c r="G3827">
        <v>19</v>
      </c>
      <c r="H3827" t="s">
        <v>343</v>
      </c>
      <c r="I3827" t="s">
        <v>359</v>
      </c>
      <c r="J3827" t="s">
        <v>317</v>
      </c>
      <c r="K3827">
        <v>17</v>
      </c>
      <c r="L3827" s="52">
        <v>5.7629998773336411E-2</v>
      </c>
      <c r="M3827" s="52">
        <v>5.7819999754428857E-2</v>
      </c>
      <c r="N3827">
        <v>44</v>
      </c>
      <c r="O3827" s="52">
        <v>7.7330000698566437E-2</v>
      </c>
      <c r="P3827" s="52">
        <v>7.8709997236728668E-2</v>
      </c>
      <c r="Q3827">
        <v>1215</v>
      </c>
      <c r="R3827" s="52">
        <v>0.1139699965715408</v>
      </c>
      <c r="S3827" s="52">
        <v>0.1163199990987778</v>
      </c>
    </row>
    <row r="3828" spans="1:19">
      <c r="A3828" t="s">
        <v>28</v>
      </c>
      <c r="B3828" t="s">
        <v>412</v>
      </c>
      <c r="C3828" t="s">
        <v>440</v>
      </c>
      <c r="D3828" t="s">
        <v>330</v>
      </c>
      <c r="E3828" t="s">
        <v>161</v>
      </c>
      <c r="F3828" t="s">
        <v>162</v>
      </c>
      <c r="G3828">
        <v>19</v>
      </c>
      <c r="H3828" t="s">
        <v>343</v>
      </c>
      <c r="I3828" t="s">
        <v>359</v>
      </c>
      <c r="J3828" t="s">
        <v>270</v>
      </c>
      <c r="K3828">
        <v>1</v>
      </c>
      <c r="L3828" s="52">
        <v>3.3899999689310789E-3</v>
      </c>
      <c r="N3828">
        <v>10</v>
      </c>
      <c r="O3828" s="52">
        <v>1.7570000141859051E-2</v>
      </c>
      <c r="Q3828">
        <v>216</v>
      </c>
      <c r="R3828" s="52">
        <v>2.0260000601410869E-2</v>
      </c>
    </row>
    <row r="3829" spans="1:19">
      <c r="A3829" t="s">
        <v>28</v>
      </c>
      <c r="B3829" t="s">
        <v>412</v>
      </c>
      <c r="C3829" t="s">
        <v>440</v>
      </c>
      <c r="D3829" t="s">
        <v>330</v>
      </c>
      <c r="E3829" t="s">
        <v>161</v>
      </c>
      <c r="F3829" s="1" t="s">
        <v>162</v>
      </c>
      <c r="G3829" s="1">
        <v>19</v>
      </c>
      <c r="H3829" s="1" t="s">
        <v>343</v>
      </c>
      <c r="I3829" t="s">
        <v>325</v>
      </c>
      <c r="J3829" t="s">
        <v>302</v>
      </c>
      <c r="K3829">
        <v>96</v>
      </c>
      <c r="L3829" s="52">
        <v>0.32541999220848078</v>
      </c>
      <c r="N3829">
        <v>184</v>
      </c>
      <c r="O3829" s="52">
        <v>0.32337000966072083</v>
      </c>
      <c r="Q3829">
        <v>3494</v>
      </c>
      <c r="R3829" s="52">
        <v>0.32774001359939581</v>
      </c>
    </row>
    <row r="3830" spans="1:19">
      <c r="A3830" t="s">
        <v>28</v>
      </c>
      <c r="B3830" t="s">
        <v>412</v>
      </c>
      <c r="C3830" t="s">
        <v>440</v>
      </c>
      <c r="D3830" t="s">
        <v>330</v>
      </c>
      <c r="E3830" t="s">
        <v>161</v>
      </c>
      <c r="F3830" t="s">
        <v>162</v>
      </c>
      <c r="G3830">
        <v>19</v>
      </c>
      <c r="H3830" t="s">
        <v>343</v>
      </c>
      <c r="I3830" t="s">
        <v>325</v>
      </c>
      <c r="J3830" t="s">
        <v>303</v>
      </c>
      <c r="K3830">
        <v>108</v>
      </c>
      <c r="L3830" s="52">
        <v>0.366100013256073</v>
      </c>
      <c r="N3830">
        <v>197</v>
      </c>
      <c r="O3830" s="52">
        <v>0.3462199866771698</v>
      </c>
      <c r="Q3830">
        <v>3387</v>
      </c>
      <c r="R3830" s="52">
        <v>0.31769999861717219</v>
      </c>
    </row>
    <row r="3831" spans="1:19">
      <c r="A3831" t="s">
        <v>28</v>
      </c>
      <c r="B3831" t="s">
        <v>412</v>
      </c>
      <c r="C3831" t="s">
        <v>440</v>
      </c>
      <c r="D3831" t="s">
        <v>330</v>
      </c>
      <c r="E3831" t="s">
        <v>161</v>
      </c>
      <c r="F3831" t="s">
        <v>162</v>
      </c>
      <c r="G3831">
        <v>19</v>
      </c>
      <c r="H3831" t="s">
        <v>343</v>
      </c>
      <c r="I3831" t="s">
        <v>325</v>
      </c>
      <c r="J3831" t="s">
        <v>304</v>
      </c>
      <c r="K3831">
        <v>91</v>
      </c>
      <c r="L3831" s="52">
        <v>0.30847001075744629</v>
      </c>
      <c r="N3831">
        <v>188</v>
      </c>
      <c r="O3831" s="52">
        <v>0.33039999008178711</v>
      </c>
      <c r="Q3831">
        <v>3780</v>
      </c>
      <c r="R3831" s="52">
        <v>0.35455998778343201</v>
      </c>
    </row>
    <row r="3832" spans="1:19">
      <c r="A3832" t="s">
        <v>28</v>
      </c>
      <c r="B3832" t="s">
        <v>412</v>
      </c>
      <c r="C3832" t="s">
        <v>440</v>
      </c>
      <c r="D3832" t="s">
        <v>330</v>
      </c>
      <c r="E3832" t="s">
        <v>161</v>
      </c>
      <c r="F3832" t="s">
        <v>162</v>
      </c>
      <c r="G3832">
        <v>19</v>
      </c>
      <c r="H3832" t="s">
        <v>343</v>
      </c>
      <c r="I3832" t="s">
        <v>349</v>
      </c>
      <c r="J3832" t="s">
        <v>350</v>
      </c>
      <c r="K3832">
        <v>34</v>
      </c>
      <c r="L3832" s="52">
        <v>0.11524999886751169</v>
      </c>
      <c r="M3832" s="52">
        <v>0.12319000065326691</v>
      </c>
      <c r="N3832">
        <v>46</v>
      </c>
      <c r="O3832" s="52">
        <v>8.083999902009964E-2</v>
      </c>
      <c r="P3832" s="52">
        <v>8.8119998574256897E-2</v>
      </c>
      <c r="Q3832">
        <v>745</v>
      </c>
      <c r="R3832" s="52">
        <v>6.9880001246929169E-2</v>
      </c>
      <c r="S3832" s="52">
        <v>8.060000091791153E-2</v>
      </c>
    </row>
    <row r="3833" spans="1:19">
      <c r="A3833" t="s">
        <v>28</v>
      </c>
      <c r="B3833" t="s">
        <v>412</v>
      </c>
      <c r="C3833" t="s">
        <v>440</v>
      </c>
      <c r="D3833" t="s">
        <v>330</v>
      </c>
      <c r="E3833" t="s">
        <v>161</v>
      </c>
      <c r="F3833" t="s">
        <v>162</v>
      </c>
      <c r="G3833">
        <v>19</v>
      </c>
      <c r="H3833" t="s">
        <v>343</v>
      </c>
      <c r="I3833" t="s">
        <v>349</v>
      </c>
      <c r="J3833" t="s">
        <v>351</v>
      </c>
      <c r="K3833">
        <v>45</v>
      </c>
      <c r="L3833" s="52">
        <v>0.152539998292923</v>
      </c>
      <c r="M3833" s="52">
        <v>0.1630399972200394</v>
      </c>
      <c r="N3833">
        <v>218</v>
      </c>
      <c r="O3833" s="52">
        <v>0.38313001394271851</v>
      </c>
      <c r="P3833" s="52">
        <v>0.41762000322341919</v>
      </c>
      <c r="Q3833">
        <v>5882</v>
      </c>
      <c r="R3833" s="52">
        <v>0.55172997713088989</v>
      </c>
      <c r="S3833" s="52">
        <v>0.63637000322341919</v>
      </c>
    </row>
    <row r="3834" spans="1:19">
      <c r="A3834" t="s">
        <v>28</v>
      </c>
      <c r="B3834" t="s">
        <v>412</v>
      </c>
      <c r="C3834" t="s">
        <v>440</v>
      </c>
      <c r="D3834" t="s">
        <v>330</v>
      </c>
      <c r="E3834" t="s">
        <v>161</v>
      </c>
      <c r="F3834" t="s">
        <v>162</v>
      </c>
      <c r="G3834">
        <v>19</v>
      </c>
      <c r="H3834" t="s">
        <v>343</v>
      </c>
      <c r="I3834" t="s">
        <v>349</v>
      </c>
      <c r="J3834" t="s">
        <v>352</v>
      </c>
      <c r="K3834">
        <v>0</v>
      </c>
      <c r="L3834" s="52">
        <v>0</v>
      </c>
      <c r="M3834" s="52">
        <v>0</v>
      </c>
      <c r="N3834">
        <v>0</v>
      </c>
      <c r="O3834" s="52">
        <v>0</v>
      </c>
      <c r="P3834" s="52">
        <v>0</v>
      </c>
      <c r="Q3834">
        <v>19</v>
      </c>
      <c r="R3834" s="52">
        <v>1.780000049620867E-3</v>
      </c>
      <c r="S3834" s="52">
        <v>2.0600000862032179E-3</v>
      </c>
    </row>
    <row r="3835" spans="1:19">
      <c r="A3835" t="s">
        <v>28</v>
      </c>
      <c r="B3835" t="s">
        <v>412</v>
      </c>
      <c r="C3835" t="s">
        <v>440</v>
      </c>
      <c r="D3835" t="s">
        <v>330</v>
      </c>
      <c r="E3835" t="s">
        <v>161</v>
      </c>
      <c r="F3835" t="s">
        <v>162</v>
      </c>
      <c r="G3835">
        <v>19</v>
      </c>
      <c r="H3835" t="s">
        <v>343</v>
      </c>
      <c r="I3835" t="s">
        <v>349</v>
      </c>
      <c r="J3835" t="s">
        <v>353</v>
      </c>
      <c r="K3835">
        <v>197</v>
      </c>
      <c r="L3835" s="52">
        <v>0.66780000925064087</v>
      </c>
      <c r="M3835" s="52">
        <v>0.71376997232437134</v>
      </c>
      <c r="N3835">
        <v>258</v>
      </c>
      <c r="O3835" s="52">
        <v>0.45342999696731567</v>
      </c>
      <c r="P3835" s="52">
        <v>0.49424999952316279</v>
      </c>
      <c r="Q3835">
        <v>2597</v>
      </c>
      <c r="R3835" s="52">
        <v>0.24359999597072601</v>
      </c>
      <c r="S3835" s="52">
        <v>0.2809700071811676</v>
      </c>
    </row>
    <row r="3836" spans="1:19">
      <c r="A3836" t="s">
        <v>28</v>
      </c>
      <c r="B3836" t="s">
        <v>412</v>
      </c>
      <c r="C3836" t="s">
        <v>440</v>
      </c>
      <c r="D3836" t="s">
        <v>330</v>
      </c>
      <c r="E3836" t="s">
        <v>161</v>
      </c>
      <c r="F3836" t="s">
        <v>162</v>
      </c>
      <c r="G3836">
        <v>19</v>
      </c>
      <c r="H3836" t="s">
        <v>343</v>
      </c>
      <c r="I3836" t="s">
        <v>349</v>
      </c>
      <c r="J3836" t="s">
        <v>355</v>
      </c>
      <c r="K3836">
        <v>19</v>
      </c>
      <c r="L3836" s="52">
        <v>6.4410001039505005E-2</v>
      </c>
      <c r="N3836">
        <v>47</v>
      </c>
      <c r="O3836" s="52">
        <v>8.2599997520446777E-2</v>
      </c>
      <c r="Q3836">
        <v>1418</v>
      </c>
      <c r="R3836" s="52">
        <v>0.13300999999046331</v>
      </c>
    </row>
    <row r="3837" spans="1:19">
      <c r="A3837" t="s">
        <v>28</v>
      </c>
      <c r="B3837" t="s">
        <v>412</v>
      </c>
      <c r="C3837" t="s">
        <v>440</v>
      </c>
      <c r="D3837" t="s">
        <v>330</v>
      </c>
      <c r="E3837" t="s">
        <v>161</v>
      </c>
      <c r="F3837" t="s">
        <v>162</v>
      </c>
      <c r="G3837">
        <v>19</v>
      </c>
      <c r="H3837" t="s">
        <v>343</v>
      </c>
      <c r="I3837" t="s">
        <v>734</v>
      </c>
      <c r="J3837" t="s">
        <v>299</v>
      </c>
      <c r="K3837">
        <v>23</v>
      </c>
      <c r="L3837" s="52">
        <v>7.7969998121261597E-2</v>
      </c>
      <c r="M3837" s="52">
        <v>8.2439996302127838E-2</v>
      </c>
      <c r="N3837">
        <v>32</v>
      </c>
      <c r="O3837" s="52">
        <v>5.6239999830722809E-2</v>
      </c>
      <c r="P3837" s="52">
        <v>6.1299998313188553E-2</v>
      </c>
      <c r="Q3837">
        <v>463</v>
      </c>
      <c r="R3837" s="52">
        <v>4.343000054359436E-2</v>
      </c>
      <c r="S3837" s="52">
        <v>4.6239998191595078E-2</v>
      </c>
    </row>
    <row r="3838" spans="1:19">
      <c r="A3838" t="s">
        <v>28</v>
      </c>
      <c r="B3838" t="s">
        <v>412</v>
      </c>
      <c r="C3838" t="s">
        <v>440</v>
      </c>
      <c r="D3838" t="s">
        <v>330</v>
      </c>
      <c r="E3838" t="s">
        <v>161</v>
      </c>
      <c r="F3838" t="s">
        <v>162</v>
      </c>
      <c r="G3838">
        <v>19</v>
      </c>
      <c r="H3838" t="s">
        <v>343</v>
      </c>
      <c r="I3838" t="s">
        <v>734</v>
      </c>
      <c r="J3838" t="s">
        <v>300</v>
      </c>
      <c r="K3838">
        <v>8</v>
      </c>
      <c r="L3838" s="52">
        <v>2.7119999751448631E-2</v>
      </c>
      <c r="M3838" s="52">
        <v>2.8669999912381169E-2</v>
      </c>
      <c r="N3838">
        <v>11</v>
      </c>
      <c r="O3838" s="52">
        <v>1.9330000504851341E-2</v>
      </c>
      <c r="P3838" s="52">
        <v>2.1069999784231189E-2</v>
      </c>
      <c r="Q3838">
        <v>331</v>
      </c>
      <c r="R3838" s="52">
        <v>3.1050000339746479E-2</v>
      </c>
      <c r="S3838" s="52">
        <v>3.3059999346733093E-2</v>
      </c>
    </row>
    <row r="3839" spans="1:19">
      <c r="A3839" t="s">
        <v>28</v>
      </c>
      <c r="B3839" t="s">
        <v>412</v>
      </c>
      <c r="C3839" t="s">
        <v>440</v>
      </c>
      <c r="D3839" t="s">
        <v>330</v>
      </c>
      <c r="E3839" t="s">
        <v>161</v>
      </c>
      <c r="F3839" t="s">
        <v>162</v>
      </c>
      <c r="G3839">
        <v>19</v>
      </c>
      <c r="H3839" t="s">
        <v>343</v>
      </c>
      <c r="I3839" t="s">
        <v>734</v>
      </c>
      <c r="J3839" t="s">
        <v>269</v>
      </c>
      <c r="K3839">
        <v>2</v>
      </c>
      <c r="L3839" s="52">
        <v>6.7799999378621578E-3</v>
      </c>
      <c r="M3839" s="52">
        <v>7.1700001135468483E-3</v>
      </c>
      <c r="N3839">
        <v>2</v>
      </c>
      <c r="O3839" s="52">
        <v>3.5099999513477091E-3</v>
      </c>
      <c r="P3839" s="52">
        <v>3.830000059679151E-3</v>
      </c>
      <c r="Q3839">
        <v>91</v>
      </c>
      <c r="R3839" s="52">
        <v>8.5399998351931572E-3</v>
      </c>
      <c r="S3839" s="52">
        <v>9.089999832212925E-3</v>
      </c>
    </row>
    <row r="3840" spans="1:19">
      <c r="A3840" t="s">
        <v>28</v>
      </c>
      <c r="B3840" t="s">
        <v>412</v>
      </c>
      <c r="C3840" t="s">
        <v>440</v>
      </c>
      <c r="D3840" t="s">
        <v>330</v>
      </c>
      <c r="E3840" t="s">
        <v>161</v>
      </c>
      <c r="F3840" t="s">
        <v>162</v>
      </c>
      <c r="G3840">
        <v>19</v>
      </c>
      <c r="H3840" t="s">
        <v>343</v>
      </c>
      <c r="I3840" t="s">
        <v>734</v>
      </c>
      <c r="J3840" t="s">
        <v>301</v>
      </c>
      <c r="K3840">
        <v>9</v>
      </c>
      <c r="L3840" s="52">
        <v>3.0510000884532928E-2</v>
      </c>
      <c r="M3840" s="52">
        <v>3.2260000705718987E-2</v>
      </c>
      <c r="N3840">
        <v>11</v>
      </c>
      <c r="O3840" s="52">
        <v>1.9330000504851341E-2</v>
      </c>
      <c r="P3840" s="52">
        <v>2.1069999784231189E-2</v>
      </c>
      <c r="Q3840">
        <v>215</v>
      </c>
      <c r="R3840" s="52">
        <v>2.0169999450445179E-2</v>
      </c>
      <c r="S3840" s="52">
        <v>2.1469999104738239E-2</v>
      </c>
    </row>
    <row r="3841" spans="1:19">
      <c r="A3841" t="s">
        <v>28</v>
      </c>
      <c r="B3841" t="s">
        <v>412</v>
      </c>
      <c r="C3841" t="s">
        <v>440</v>
      </c>
      <c r="D3841" t="s">
        <v>330</v>
      </c>
      <c r="E3841" t="s">
        <v>161</v>
      </c>
      <c r="F3841" t="s">
        <v>162</v>
      </c>
      <c r="G3841">
        <v>19</v>
      </c>
      <c r="H3841" t="s">
        <v>343</v>
      </c>
      <c r="I3841" t="s">
        <v>734</v>
      </c>
      <c r="J3841" t="s">
        <v>270</v>
      </c>
      <c r="K3841">
        <v>16</v>
      </c>
      <c r="L3841" s="52">
        <v>5.4239999502897263E-2</v>
      </c>
      <c r="N3841">
        <v>47</v>
      </c>
      <c r="O3841" s="52">
        <v>8.2599997520446777E-2</v>
      </c>
      <c r="Q3841">
        <v>648</v>
      </c>
      <c r="R3841" s="52">
        <v>6.0779999941587448E-2</v>
      </c>
    </row>
    <row r="3842" spans="1:19">
      <c r="A3842" t="s">
        <v>28</v>
      </c>
      <c r="B3842" t="s">
        <v>412</v>
      </c>
      <c r="C3842" t="s">
        <v>440</v>
      </c>
      <c r="D3842" t="s">
        <v>330</v>
      </c>
      <c r="E3842" t="s">
        <v>161</v>
      </c>
      <c r="F3842" t="s">
        <v>162</v>
      </c>
      <c r="G3842">
        <v>19</v>
      </c>
      <c r="H3842" t="s">
        <v>343</v>
      </c>
      <c r="I3842" t="s">
        <v>734</v>
      </c>
      <c r="J3842" t="s">
        <v>268</v>
      </c>
      <c r="K3842">
        <v>237</v>
      </c>
      <c r="L3842" s="52">
        <v>0.8033900260925293</v>
      </c>
      <c r="M3842" s="52">
        <v>0.84946000576019287</v>
      </c>
      <c r="N3842">
        <v>466</v>
      </c>
      <c r="O3842" s="52">
        <v>0.81897997856140137</v>
      </c>
      <c r="P3842" s="52">
        <v>0.89271998405456543</v>
      </c>
      <c r="Q3842">
        <v>8913</v>
      </c>
      <c r="R3842" s="52">
        <v>0.83604001998901367</v>
      </c>
      <c r="S3842" s="52">
        <v>0.89013999700546265</v>
      </c>
    </row>
    <row r="3843" spans="1:19">
      <c r="A3843" t="s">
        <v>28</v>
      </c>
      <c r="B3843" t="s">
        <v>412</v>
      </c>
      <c r="C3843" t="s">
        <v>440</v>
      </c>
      <c r="D3843" t="s">
        <v>330</v>
      </c>
      <c r="E3843" t="s">
        <v>161</v>
      </c>
      <c r="F3843" s="1" t="s">
        <v>162</v>
      </c>
      <c r="G3843" s="1">
        <v>19</v>
      </c>
      <c r="H3843" s="1" t="s">
        <v>343</v>
      </c>
      <c r="I3843" t="s">
        <v>735</v>
      </c>
      <c r="J3843" t="s">
        <v>270</v>
      </c>
      <c r="K3843">
        <v>295</v>
      </c>
      <c r="L3843" s="52">
        <v>1</v>
      </c>
      <c r="N3843">
        <v>569</v>
      </c>
      <c r="O3843" s="52">
        <v>1</v>
      </c>
      <c r="Q3843">
        <v>10661</v>
      </c>
      <c r="R3843" s="52">
        <v>1</v>
      </c>
    </row>
    <row r="3844" spans="1:19">
      <c r="A3844" t="s">
        <v>28</v>
      </c>
      <c r="B3844" t="s">
        <v>412</v>
      </c>
      <c r="C3844" t="s">
        <v>440</v>
      </c>
      <c r="D3844" t="s">
        <v>330</v>
      </c>
      <c r="E3844" t="s">
        <v>161</v>
      </c>
      <c r="F3844" t="s">
        <v>162</v>
      </c>
      <c r="G3844">
        <v>19</v>
      </c>
      <c r="H3844" t="s">
        <v>343</v>
      </c>
      <c r="I3844" t="s">
        <v>319</v>
      </c>
      <c r="J3844" t="s">
        <v>324</v>
      </c>
      <c r="K3844">
        <v>19</v>
      </c>
      <c r="L3844" s="52">
        <v>6.4410001039505005E-2</v>
      </c>
      <c r="N3844">
        <v>47</v>
      </c>
      <c r="O3844" s="52">
        <v>8.2599997520446777E-2</v>
      </c>
      <c r="Q3844">
        <v>1418</v>
      </c>
      <c r="R3844" s="52">
        <v>0.13300999999046331</v>
      </c>
    </row>
    <row r="3845" spans="1:19">
      <c r="A3845" t="s">
        <v>28</v>
      </c>
      <c r="B3845" t="s">
        <v>412</v>
      </c>
      <c r="C3845" t="s">
        <v>440</v>
      </c>
      <c r="D3845" t="s">
        <v>330</v>
      </c>
      <c r="E3845" t="s">
        <v>161</v>
      </c>
      <c r="F3845" t="s">
        <v>162</v>
      </c>
      <c r="G3845">
        <v>19</v>
      </c>
      <c r="H3845" t="s">
        <v>343</v>
      </c>
      <c r="I3845" t="s">
        <v>319</v>
      </c>
      <c r="J3845" t="s">
        <v>320</v>
      </c>
      <c r="K3845">
        <v>0</v>
      </c>
      <c r="L3845" s="52">
        <v>0</v>
      </c>
      <c r="M3845" s="52">
        <v>0</v>
      </c>
      <c r="N3845">
        <v>0</v>
      </c>
      <c r="O3845" s="52">
        <v>0</v>
      </c>
      <c r="P3845" s="52">
        <v>0</v>
      </c>
      <c r="Q3845">
        <v>19</v>
      </c>
      <c r="R3845" s="52">
        <v>1.780000049620867E-3</v>
      </c>
      <c r="S3845" s="52">
        <v>2.0600000862032179E-3</v>
      </c>
    </row>
    <row r="3846" spans="1:19">
      <c r="A3846" t="s">
        <v>28</v>
      </c>
      <c r="B3846" t="s">
        <v>412</v>
      </c>
      <c r="C3846" t="s">
        <v>440</v>
      </c>
      <c r="D3846" t="s">
        <v>330</v>
      </c>
      <c r="E3846" t="s">
        <v>161</v>
      </c>
      <c r="F3846" t="s">
        <v>162</v>
      </c>
      <c r="G3846">
        <v>19</v>
      </c>
      <c r="H3846" t="s">
        <v>343</v>
      </c>
      <c r="I3846" t="s">
        <v>319</v>
      </c>
      <c r="J3846" t="s">
        <v>321</v>
      </c>
      <c r="K3846">
        <v>7</v>
      </c>
      <c r="L3846" s="52">
        <v>2.373000048100948E-2</v>
      </c>
      <c r="M3846" s="52">
        <v>2.5359999388456341E-2</v>
      </c>
      <c r="N3846">
        <v>12</v>
      </c>
      <c r="O3846" s="52">
        <v>2.1090000867843631E-2</v>
      </c>
      <c r="P3846" s="52">
        <v>2.2989999502897259E-2</v>
      </c>
      <c r="Q3846">
        <v>380</v>
      </c>
      <c r="R3846" s="52">
        <v>3.564000129699707E-2</v>
      </c>
      <c r="S3846" s="52">
        <v>4.1110001504421227E-2</v>
      </c>
    </row>
    <row r="3847" spans="1:19">
      <c r="A3847" t="s">
        <v>28</v>
      </c>
      <c r="B3847" t="s">
        <v>412</v>
      </c>
      <c r="C3847" t="s">
        <v>440</v>
      </c>
      <c r="D3847" t="s">
        <v>330</v>
      </c>
      <c r="E3847" t="s">
        <v>161</v>
      </c>
      <c r="F3847" t="s">
        <v>162</v>
      </c>
      <c r="G3847">
        <v>19</v>
      </c>
      <c r="H3847" t="s">
        <v>343</v>
      </c>
      <c r="I3847" t="s">
        <v>319</v>
      </c>
      <c r="J3847" t="s">
        <v>322</v>
      </c>
      <c r="K3847">
        <v>147</v>
      </c>
      <c r="L3847" s="52">
        <v>0.49830999970436102</v>
      </c>
      <c r="M3847" s="52">
        <v>0.53260999917984009</v>
      </c>
      <c r="N3847">
        <v>187</v>
      </c>
      <c r="O3847" s="52">
        <v>0.32864999771118159</v>
      </c>
      <c r="P3847" s="52">
        <v>0.35824000835418701</v>
      </c>
      <c r="Q3847">
        <v>1643</v>
      </c>
      <c r="R3847" s="52">
        <v>0.15410999953746801</v>
      </c>
      <c r="S3847" s="52">
        <v>0.17776000499725339</v>
      </c>
    </row>
    <row r="3848" spans="1:19">
      <c r="A3848" t="s">
        <v>28</v>
      </c>
      <c r="B3848" t="s">
        <v>412</v>
      </c>
      <c r="C3848" t="s">
        <v>440</v>
      </c>
      <c r="D3848" t="s">
        <v>330</v>
      </c>
      <c r="E3848" t="s">
        <v>161</v>
      </c>
      <c r="F3848" t="s">
        <v>162</v>
      </c>
      <c r="G3848">
        <v>19</v>
      </c>
      <c r="H3848" t="s">
        <v>343</v>
      </c>
      <c r="I3848" t="s">
        <v>319</v>
      </c>
      <c r="J3848" t="s">
        <v>323</v>
      </c>
      <c r="K3848">
        <v>77</v>
      </c>
      <c r="L3848" s="52">
        <v>0.2610200047492981</v>
      </c>
      <c r="M3848" s="52">
        <v>0.2789900004863739</v>
      </c>
      <c r="N3848">
        <v>105</v>
      </c>
      <c r="O3848" s="52">
        <v>0.18453000485897059</v>
      </c>
      <c r="P3848" s="52">
        <v>0.2011500000953674</v>
      </c>
      <c r="Q3848">
        <v>1319</v>
      </c>
      <c r="R3848" s="52">
        <v>0.1237199977040291</v>
      </c>
      <c r="S3848" s="52">
        <v>0.14270000159740451</v>
      </c>
    </row>
    <row r="3849" spans="1:19">
      <c r="A3849" t="s">
        <v>28</v>
      </c>
      <c r="B3849" t="s">
        <v>412</v>
      </c>
      <c r="C3849" t="s">
        <v>440</v>
      </c>
      <c r="D3849" t="s">
        <v>330</v>
      </c>
      <c r="E3849" t="s">
        <v>161</v>
      </c>
      <c r="F3849" t="s">
        <v>162</v>
      </c>
      <c r="G3849">
        <v>19</v>
      </c>
      <c r="H3849" t="s">
        <v>343</v>
      </c>
      <c r="I3849" t="s">
        <v>319</v>
      </c>
      <c r="J3849" t="s">
        <v>354</v>
      </c>
      <c r="K3849">
        <v>45</v>
      </c>
      <c r="L3849" s="52">
        <v>0.152539998292923</v>
      </c>
      <c r="M3849" s="52">
        <v>0.1630399972200394</v>
      </c>
      <c r="N3849">
        <v>218</v>
      </c>
      <c r="O3849" s="52">
        <v>0.38313001394271851</v>
      </c>
      <c r="P3849" s="52">
        <v>0.41762000322341919</v>
      </c>
      <c r="Q3849">
        <v>5882</v>
      </c>
      <c r="R3849" s="52">
        <v>0.55172997713088989</v>
      </c>
      <c r="S3849" s="52">
        <v>0.63637000322341919</v>
      </c>
    </row>
    <row r="3850" spans="1:19">
      <c r="A3850" t="s">
        <v>28</v>
      </c>
      <c r="B3850" t="s">
        <v>412</v>
      </c>
      <c r="C3850" t="s">
        <v>440</v>
      </c>
      <c r="D3850" t="s">
        <v>330</v>
      </c>
      <c r="E3850" t="s">
        <v>161</v>
      </c>
      <c r="F3850" t="s">
        <v>162</v>
      </c>
      <c r="G3850">
        <v>19</v>
      </c>
      <c r="H3850" t="s">
        <v>343</v>
      </c>
      <c r="I3850" t="s">
        <v>360</v>
      </c>
      <c r="J3850" t="s">
        <v>361</v>
      </c>
      <c r="K3850">
        <v>19</v>
      </c>
      <c r="L3850" s="52">
        <v>6.4410001039505005E-2</v>
      </c>
      <c r="N3850">
        <v>47</v>
      </c>
      <c r="O3850" s="52">
        <v>8.2599997520446777E-2</v>
      </c>
      <c r="Q3850">
        <v>1418</v>
      </c>
      <c r="R3850" s="52">
        <v>0.13300999999046331</v>
      </c>
    </row>
    <row r="3851" spans="1:19">
      <c r="A3851" t="s">
        <v>28</v>
      </c>
      <c r="B3851" t="s">
        <v>412</v>
      </c>
      <c r="C3851" t="s">
        <v>440</v>
      </c>
      <c r="D3851" t="s">
        <v>330</v>
      </c>
      <c r="E3851" t="s">
        <v>161</v>
      </c>
      <c r="F3851" t="s">
        <v>162</v>
      </c>
      <c r="G3851">
        <v>19</v>
      </c>
      <c r="H3851" t="s">
        <v>343</v>
      </c>
      <c r="I3851" t="s">
        <v>360</v>
      </c>
      <c r="J3851" t="s">
        <v>362</v>
      </c>
      <c r="K3851">
        <v>231</v>
      </c>
      <c r="L3851" s="52">
        <v>0.78305000066757202</v>
      </c>
      <c r="M3851" s="52">
        <v>0.83696001768112183</v>
      </c>
      <c r="N3851">
        <v>304</v>
      </c>
      <c r="O3851" s="52">
        <v>0.53426998853683472</v>
      </c>
      <c r="P3851" s="52">
        <v>0.58237999677658081</v>
      </c>
      <c r="Q3851">
        <v>3361</v>
      </c>
      <c r="R3851" s="52">
        <v>0.31525999307632452</v>
      </c>
      <c r="S3851" s="52">
        <v>0.36362999677658081</v>
      </c>
    </row>
    <row r="3852" spans="1:19">
      <c r="A3852" t="s">
        <v>28</v>
      </c>
      <c r="B3852" t="s">
        <v>412</v>
      </c>
      <c r="C3852" t="s">
        <v>440</v>
      </c>
      <c r="D3852" t="s">
        <v>330</v>
      </c>
      <c r="E3852" t="s">
        <v>161</v>
      </c>
      <c r="F3852" t="s">
        <v>162</v>
      </c>
      <c r="G3852">
        <v>19</v>
      </c>
      <c r="H3852" t="s">
        <v>343</v>
      </c>
      <c r="I3852" t="s">
        <v>360</v>
      </c>
      <c r="J3852" t="s">
        <v>354</v>
      </c>
      <c r="K3852">
        <v>45</v>
      </c>
      <c r="L3852" s="52">
        <v>0.152539998292923</v>
      </c>
      <c r="M3852" s="52">
        <v>0.1630399972200394</v>
      </c>
      <c r="N3852">
        <v>218</v>
      </c>
      <c r="O3852" s="52">
        <v>0.38313001394271851</v>
      </c>
      <c r="P3852" s="52">
        <v>0.41762000322341919</v>
      </c>
      <c r="Q3852">
        <v>5882</v>
      </c>
      <c r="R3852" s="52">
        <v>0.55172997713088989</v>
      </c>
      <c r="S3852" s="52">
        <v>0.63637000322341919</v>
      </c>
    </row>
    <row r="3853" spans="1:19">
      <c r="A3853" t="s">
        <v>28</v>
      </c>
      <c r="B3853" t="s">
        <v>412</v>
      </c>
      <c r="C3853" t="s">
        <v>440</v>
      </c>
      <c r="D3853" t="s">
        <v>330</v>
      </c>
      <c r="E3853" t="s">
        <v>161</v>
      </c>
      <c r="F3853" t="s">
        <v>162</v>
      </c>
      <c r="G3853">
        <v>19</v>
      </c>
      <c r="H3853" t="s">
        <v>343</v>
      </c>
      <c r="I3853" t="s">
        <v>736</v>
      </c>
      <c r="J3853" t="s">
        <v>363</v>
      </c>
      <c r="K3853">
        <v>194</v>
      </c>
      <c r="L3853" s="52">
        <v>0.65763002634048462</v>
      </c>
      <c r="N3853">
        <v>317</v>
      </c>
      <c r="O3853" s="52">
        <v>0.55712002515792847</v>
      </c>
      <c r="Q3853">
        <v>4131</v>
      </c>
      <c r="R3853" s="52">
        <v>0.38749000430107122</v>
      </c>
    </row>
    <row r="3854" spans="1:19">
      <c r="A3854" t="s">
        <v>28</v>
      </c>
      <c r="B3854" t="s">
        <v>412</v>
      </c>
      <c r="C3854" t="s">
        <v>440</v>
      </c>
      <c r="D3854" t="s">
        <v>330</v>
      </c>
      <c r="E3854" t="s">
        <v>161</v>
      </c>
      <c r="F3854" t="s">
        <v>162</v>
      </c>
      <c r="G3854">
        <v>19</v>
      </c>
      <c r="H3854" t="s">
        <v>343</v>
      </c>
      <c r="I3854" t="s">
        <v>736</v>
      </c>
      <c r="J3854" t="s">
        <v>364</v>
      </c>
      <c r="K3854">
        <v>77</v>
      </c>
      <c r="L3854" s="52">
        <v>0.2610200047492981</v>
      </c>
      <c r="M3854" s="52">
        <v>0.76238000392913818</v>
      </c>
      <c r="N3854">
        <v>184</v>
      </c>
      <c r="O3854" s="52">
        <v>0.32337000966072083</v>
      </c>
      <c r="P3854" s="52">
        <v>0.73015999794006348</v>
      </c>
      <c r="Q3854">
        <v>4189</v>
      </c>
      <c r="R3854" s="52">
        <v>0.39293000102043152</v>
      </c>
      <c r="S3854" s="52">
        <v>0.64149999618530273</v>
      </c>
    </row>
    <row r="3855" spans="1:19">
      <c r="A3855" t="s">
        <v>28</v>
      </c>
      <c r="B3855" t="s">
        <v>412</v>
      </c>
      <c r="C3855" t="s">
        <v>440</v>
      </c>
      <c r="D3855" t="s">
        <v>330</v>
      </c>
      <c r="E3855" t="s">
        <v>161</v>
      </c>
      <c r="F3855" t="s">
        <v>162</v>
      </c>
      <c r="G3855">
        <v>19</v>
      </c>
      <c r="H3855" t="s">
        <v>343</v>
      </c>
      <c r="I3855" t="s">
        <v>736</v>
      </c>
      <c r="J3855" t="s">
        <v>365</v>
      </c>
      <c r="K3855">
        <v>18</v>
      </c>
      <c r="L3855" s="52">
        <v>6.1020001769065857E-2</v>
      </c>
      <c r="M3855" s="52">
        <v>0.1782200038433075</v>
      </c>
      <c r="N3855">
        <v>41</v>
      </c>
      <c r="O3855" s="52">
        <v>7.2059996426105499E-2</v>
      </c>
      <c r="P3855" s="52">
        <v>0.16269999742507929</v>
      </c>
      <c r="Q3855">
        <v>1316</v>
      </c>
      <c r="R3855" s="52">
        <v>0.1234399974346161</v>
      </c>
      <c r="S3855" s="52">
        <v>0.20152999460697171</v>
      </c>
    </row>
    <row r="3856" spans="1:19">
      <c r="A3856" t="s">
        <v>28</v>
      </c>
      <c r="B3856" t="s">
        <v>412</v>
      </c>
      <c r="C3856" t="s">
        <v>440</v>
      </c>
      <c r="D3856" t="s">
        <v>330</v>
      </c>
      <c r="E3856" t="s">
        <v>161</v>
      </c>
      <c r="F3856" t="s">
        <v>162</v>
      </c>
      <c r="G3856">
        <v>19</v>
      </c>
      <c r="H3856" t="s">
        <v>343</v>
      </c>
      <c r="I3856" t="s">
        <v>736</v>
      </c>
      <c r="J3856" t="s">
        <v>366</v>
      </c>
      <c r="K3856">
        <v>2</v>
      </c>
      <c r="L3856" s="52">
        <v>6.7799999378621578E-3</v>
      </c>
      <c r="M3856" s="52">
        <v>1.9799999892711639E-2</v>
      </c>
      <c r="N3856">
        <v>14</v>
      </c>
      <c r="O3856" s="52">
        <v>2.4599999189376831E-2</v>
      </c>
      <c r="P3856" s="52">
        <v>5.5560000240802758E-2</v>
      </c>
      <c r="Q3856">
        <v>566</v>
      </c>
      <c r="R3856" s="52">
        <v>5.3089998662471771E-2</v>
      </c>
      <c r="S3856" s="52">
        <v>8.6680002510547638E-2</v>
      </c>
    </row>
    <row r="3857" spans="1:19">
      <c r="A3857" t="s">
        <v>28</v>
      </c>
      <c r="B3857" t="s">
        <v>412</v>
      </c>
      <c r="C3857" t="s">
        <v>440</v>
      </c>
      <c r="D3857" t="s">
        <v>330</v>
      </c>
      <c r="E3857" t="s">
        <v>161</v>
      </c>
      <c r="F3857" t="s">
        <v>162</v>
      </c>
      <c r="G3857">
        <v>19</v>
      </c>
      <c r="H3857" t="s">
        <v>343</v>
      </c>
      <c r="I3857" t="s">
        <v>736</v>
      </c>
      <c r="J3857" t="s">
        <v>367</v>
      </c>
      <c r="K3857">
        <v>2</v>
      </c>
      <c r="L3857" s="52">
        <v>6.7799999378621578E-3</v>
      </c>
      <c r="M3857" s="52">
        <v>1.9799999892711639E-2</v>
      </c>
      <c r="N3857">
        <v>11</v>
      </c>
      <c r="O3857" s="52">
        <v>1.9330000504851341E-2</v>
      </c>
      <c r="P3857" s="52">
        <v>4.3650001287460327E-2</v>
      </c>
      <c r="Q3857">
        <v>367</v>
      </c>
      <c r="R3857" s="52">
        <v>3.4419998526573181E-2</v>
      </c>
      <c r="S3857" s="52">
        <v>5.6200001388788223E-2</v>
      </c>
    </row>
    <row r="3858" spans="1:19">
      <c r="A3858" t="s">
        <v>28</v>
      </c>
      <c r="B3858" t="s">
        <v>412</v>
      </c>
      <c r="C3858" t="s">
        <v>440</v>
      </c>
      <c r="D3858" t="s">
        <v>330</v>
      </c>
      <c r="E3858" t="s">
        <v>161</v>
      </c>
      <c r="F3858" t="s">
        <v>162</v>
      </c>
      <c r="G3858">
        <v>19</v>
      </c>
      <c r="H3858" t="s">
        <v>343</v>
      </c>
      <c r="I3858" t="s">
        <v>736</v>
      </c>
      <c r="J3858" t="s">
        <v>368</v>
      </c>
      <c r="K3858">
        <v>2</v>
      </c>
      <c r="L3858" s="52">
        <v>6.7799999378621578E-3</v>
      </c>
      <c r="M3858" s="52">
        <v>1.9799999892711639E-2</v>
      </c>
      <c r="N3858">
        <v>2</v>
      </c>
      <c r="O3858" s="52">
        <v>3.5099999513477091E-3</v>
      </c>
      <c r="P3858" s="52">
        <v>7.9399999231100082E-3</v>
      </c>
      <c r="Q3858">
        <v>92</v>
      </c>
      <c r="R3858" s="52">
        <v>8.6300000548362732E-3</v>
      </c>
      <c r="S3858" s="52">
        <v>1.4089999720454219E-2</v>
      </c>
    </row>
    <row r="3859" spans="1:19">
      <c r="A3859" t="s">
        <v>28</v>
      </c>
      <c r="B3859" t="s">
        <v>412</v>
      </c>
      <c r="C3859" t="s">
        <v>440</v>
      </c>
      <c r="D3859" t="s">
        <v>330</v>
      </c>
      <c r="E3859" t="s">
        <v>161</v>
      </c>
      <c r="F3859" t="s">
        <v>162</v>
      </c>
      <c r="G3859">
        <v>19</v>
      </c>
      <c r="H3859" t="s">
        <v>343</v>
      </c>
      <c r="I3859" t="s">
        <v>307</v>
      </c>
      <c r="J3859" t="s">
        <v>329</v>
      </c>
      <c r="K3859">
        <v>293</v>
      </c>
      <c r="L3859" s="52">
        <v>0.99321997165679932</v>
      </c>
      <c r="N3859">
        <v>567</v>
      </c>
      <c r="O3859" s="52">
        <v>0.9964900016784668</v>
      </c>
      <c r="Q3859">
        <v>10555</v>
      </c>
      <c r="R3859" s="52">
        <v>0.99005997180938721</v>
      </c>
    </row>
    <row r="3860" spans="1:19">
      <c r="A3860" t="s">
        <v>28</v>
      </c>
      <c r="B3860" t="s">
        <v>412</v>
      </c>
      <c r="C3860" t="s">
        <v>440</v>
      </c>
      <c r="D3860" t="s">
        <v>330</v>
      </c>
      <c r="E3860" t="s">
        <v>161</v>
      </c>
      <c r="F3860" t="s">
        <v>162</v>
      </c>
      <c r="G3860">
        <v>19</v>
      </c>
      <c r="H3860" t="s">
        <v>343</v>
      </c>
      <c r="I3860" t="s">
        <v>307</v>
      </c>
      <c r="J3860" t="s">
        <v>309</v>
      </c>
      <c r="K3860">
        <v>2</v>
      </c>
      <c r="L3860" s="52">
        <v>6.7799999378621578E-3</v>
      </c>
      <c r="N3860">
        <v>2</v>
      </c>
      <c r="O3860" s="52">
        <v>3.5099999513477091E-3</v>
      </c>
      <c r="Q3860">
        <v>106</v>
      </c>
      <c r="R3860" s="52">
        <v>9.9400002509355545E-3</v>
      </c>
    </row>
    <row r="3861" spans="1:19">
      <c r="A3861" t="s">
        <v>28</v>
      </c>
      <c r="B3861" t="s">
        <v>412</v>
      </c>
      <c r="C3861" t="s">
        <v>440</v>
      </c>
      <c r="D3861" t="s">
        <v>330</v>
      </c>
      <c r="E3861" t="s">
        <v>161</v>
      </c>
      <c r="F3861" t="s">
        <v>162</v>
      </c>
      <c r="G3861">
        <v>19</v>
      </c>
      <c r="H3861" t="s">
        <v>343</v>
      </c>
      <c r="I3861" t="s">
        <v>737</v>
      </c>
      <c r="J3861" t="s">
        <v>310</v>
      </c>
      <c r="K3861">
        <v>12</v>
      </c>
      <c r="L3861" s="52">
        <v>4.0679998695850372E-2</v>
      </c>
      <c r="N3861">
        <v>32</v>
      </c>
      <c r="O3861" s="52">
        <v>5.6239999830722809E-2</v>
      </c>
      <c r="Q3861">
        <v>1888</v>
      </c>
      <c r="R3861" s="52">
        <v>0.17709000408649439</v>
      </c>
    </row>
    <row r="3862" spans="1:19">
      <c r="A3862" t="s">
        <v>28</v>
      </c>
      <c r="B3862" t="s">
        <v>412</v>
      </c>
      <c r="C3862" t="s">
        <v>440</v>
      </c>
      <c r="D3862" t="s">
        <v>330</v>
      </c>
      <c r="E3862" t="s">
        <v>161</v>
      </c>
      <c r="F3862" t="s">
        <v>162</v>
      </c>
      <c r="G3862">
        <v>19</v>
      </c>
      <c r="H3862" t="s">
        <v>343</v>
      </c>
      <c r="I3862" t="s">
        <v>737</v>
      </c>
      <c r="J3862" t="s">
        <v>16</v>
      </c>
      <c r="K3862">
        <v>37</v>
      </c>
      <c r="L3862" s="52">
        <v>0.12542000412940979</v>
      </c>
      <c r="N3862">
        <v>67</v>
      </c>
      <c r="O3862" s="52">
        <v>0.117749996483326</v>
      </c>
      <c r="Q3862">
        <v>2164</v>
      </c>
      <c r="R3862" s="52">
        <v>0.2029799968004227</v>
      </c>
    </row>
    <row r="3863" spans="1:19">
      <c r="A3863" t="s">
        <v>28</v>
      </c>
      <c r="B3863" t="s">
        <v>412</v>
      </c>
      <c r="C3863" t="s">
        <v>440</v>
      </c>
      <c r="D3863" t="s">
        <v>330</v>
      </c>
      <c r="E3863" t="s">
        <v>161</v>
      </c>
      <c r="F3863" t="s">
        <v>162</v>
      </c>
      <c r="G3863">
        <v>19</v>
      </c>
      <c r="H3863" t="s">
        <v>343</v>
      </c>
      <c r="I3863" t="s">
        <v>737</v>
      </c>
      <c r="J3863" t="s">
        <v>17</v>
      </c>
      <c r="K3863">
        <v>31</v>
      </c>
      <c r="L3863" s="52">
        <v>0.10508000105619431</v>
      </c>
      <c r="N3863">
        <v>74</v>
      </c>
      <c r="O3863" s="52">
        <v>0.130050003528595</v>
      </c>
      <c r="Q3863">
        <v>2220</v>
      </c>
      <c r="R3863" s="52">
        <v>0.20824000239372251</v>
      </c>
    </row>
    <row r="3864" spans="1:19">
      <c r="A3864" t="s">
        <v>28</v>
      </c>
      <c r="B3864" t="s">
        <v>412</v>
      </c>
      <c r="C3864" t="s">
        <v>440</v>
      </c>
      <c r="D3864" t="s">
        <v>330</v>
      </c>
      <c r="E3864" t="s">
        <v>161</v>
      </c>
      <c r="F3864" t="s">
        <v>162</v>
      </c>
      <c r="G3864">
        <v>19</v>
      </c>
      <c r="H3864" t="s">
        <v>343</v>
      </c>
      <c r="I3864" t="s">
        <v>737</v>
      </c>
      <c r="J3864" t="s">
        <v>18</v>
      </c>
      <c r="K3864">
        <v>56</v>
      </c>
      <c r="L3864" s="52">
        <v>0.18983000516891479</v>
      </c>
      <c r="N3864">
        <v>132</v>
      </c>
      <c r="O3864" s="52">
        <v>0.23198999464511871</v>
      </c>
      <c r="Q3864">
        <v>2174</v>
      </c>
      <c r="R3864" s="52">
        <v>0.20392000675201419</v>
      </c>
    </row>
    <row r="3865" spans="1:19">
      <c r="A3865" t="s">
        <v>28</v>
      </c>
      <c r="B3865" t="s">
        <v>412</v>
      </c>
      <c r="C3865" t="s">
        <v>440</v>
      </c>
      <c r="D3865" t="s">
        <v>330</v>
      </c>
      <c r="E3865" t="s">
        <v>161</v>
      </c>
      <c r="F3865" t="s">
        <v>162</v>
      </c>
      <c r="G3865">
        <v>19</v>
      </c>
      <c r="H3865" t="s">
        <v>343</v>
      </c>
      <c r="I3865" t="s">
        <v>737</v>
      </c>
      <c r="J3865" t="s">
        <v>311</v>
      </c>
      <c r="K3865">
        <v>159</v>
      </c>
      <c r="L3865" s="52">
        <v>0.53898000717163086</v>
      </c>
      <c r="N3865">
        <v>264</v>
      </c>
      <c r="O3865" s="52">
        <v>0.46397000551223749</v>
      </c>
      <c r="Q3865">
        <v>2215</v>
      </c>
      <c r="R3865" s="52">
        <v>0.20777000486850741</v>
      </c>
    </row>
    <row r="3866" spans="1:19">
      <c r="A3866" t="s">
        <v>28</v>
      </c>
      <c r="B3866" t="s">
        <v>412</v>
      </c>
      <c r="C3866" t="s">
        <v>440</v>
      </c>
      <c r="D3866" t="s">
        <v>330</v>
      </c>
      <c r="E3866" t="s">
        <v>161</v>
      </c>
      <c r="F3866" t="s">
        <v>162</v>
      </c>
      <c r="G3866">
        <v>19</v>
      </c>
      <c r="H3866" t="s">
        <v>343</v>
      </c>
      <c r="I3866" t="s">
        <v>312</v>
      </c>
      <c r="J3866" t="s">
        <v>313</v>
      </c>
      <c r="K3866">
        <v>239</v>
      </c>
      <c r="L3866" s="52">
        <v>0.81016999483108521</v>
      </c>
      <c r="M3866" s="52">
        <v>0.81292998790740967</v>
      </c>
      <c r="N3866">
        <v>398</v>
      </c>
      <c r="O3866" s="52">
        <v>0.69946998357772827</v>
      </c>
      <c r="P3866" s="52">
        <v>0.71198999881744385</v>
      </c>
      <c r="Q3866">
        <v>6420</v>
      </c>
      <c r="R3866" s="52">
        <v>0.60219001770019531</v>
      </c>
      <c r="S3866" s="52">
        <v>0.61465001106262207</v>
      </c>
    </row>
    <row r="3867" spans="1:19">
      <c r="A3867" t="s">
        <v>28</v>
      </c>
      <c r="B3867" t="s">
        <v>412</v>
      </c>
      <c r="C3867" t="s">
        <v>440</v>
      </c>
      <c r="D3867" t="s">
        <v>330</v>
      </c>
      <c r="E3867" t="s">
        <v>161</v>
      </c>
      <c r="F3867" t="s">
        <v>162</v>
      </c>
      <c r="G3867">
        <v>19</v>
      </c>
      <c r="H3867" t="s">
        <v>343</v>
      </c>
      <c r="I3867" t="s">
        <v>312</v>
      </c>
      <c r="J3867" t="s">
        <v>314</v>
      </c>
      <c r="K3867">
        <v>28</v>
      </c>
      <c r="L3867" s="52">
        <v>9.4920001924037933E-2</v>
      </c>
      <c r="M3867" s="52">
        <v>9.5239996910095215E-2</v>
      </c>
      <c r="N3867">
        <v>61</v>
      </c>
      <c r="O3867" s="52">
        <v>0.1072100028395653</v>
      </c>
      <c r="P3867" s="52">
        <v>0.1091199964284897</v>
      </c>
      <c r="Q3867">
        <v>1473</v>
      </c>
      <c r="R3867" s="52">
        <v>0.13817000389099121</v>
      </c>
      <c r="S3867" s="52">
        <v>0.14101999998092651</v>
      </c>
    </row>
    <row r="3868" spans="1:19">
      <c r="A3868" t="s">
        <v>28</v>
      </c>
      <c r="B3868" t="s">
        <v>412</v>
      </c>
      <c r="C3868" t="s">
        <v>440</v>
      </c>
      <c r="D3868" t="s">
        <v>330</v>
      </c>
      <c r="E3868" t="s">
        <v>161</v>
      </c>
      <c r="F3868" t="s">
        <v>162</v>
      </c>
      <c r="G3868">
        <v>19</v>
      </c>
      <c r="H3868" t="s">
        <v>343</v>
      </c>
      <c r="I3868" t="s">
        <v>312</v>
      </c>
      <c r="J3868" t="s">
        <v>315</v>
      </c>
      <c r="K3868">
        <v>16</v>
      </c>
      <c r="L3868" s="52">
        <v>5.4239999502897263E-2</v>
      </c>
      <c r="M3868" s="52">
        <v>5.4420001804828637E-2</v>
      </c>
      <c r="N3868">
        <v>56</v>
      </c>
      <c r="O3868" s="52">
        <v>9.8420001566410065E-2</v>
      </c>
      <c r="P3868" s="52">
        <v>0.1001800000667572</v>
      </c>
      <c r="Q3868">
        <v>1374</v>
      </c>
      <c r="R3868" s="52">
        <v>0.12887999415397641</v>
      </c>
      <c r="S3868" s="52">
        <v>0.13154999911785131</v>
      </c>
    </row>
    <row r="3869" spans="1:19">
      <c r="A3869" t="s">
        <v>28</v>
      </c>
      <c r="B3869" t="s">
        <v>412</v>
      </c>
      <c r="C3869" t="s">
        <v>440</v>
      </c>
      <c r="D3869" t="s">
        <v>330</v>
      </c>
      <c r="E3869" t="s">
        <v>161</v>
      </c>
      <c r="F3869" t="s">
        <v>162</v>
      </c>
      <c r="G3869">
        <v>19</v>
      </c>
      <c r="H3869" t="s">
        <v>343</v>
      </c>
      <c r="I3869" t="s">
        <v>312</v>
      </c>
      <c r="J3869" t="s">
        <v>373</v>
      </c>
      <c r="K3869">
        <v>1</v>
      </c>
      <c r="L3869" s="52">
        <v>3.3899999689310789E-3</v>
      </c>
      <c r="N3869">
        <v>10</v>
      </c>
      <c r="O3869" s="52">
        <v>1.7570000141859051E-2</v>
      </c>
      <c r="Q3869">
        <v>216</v>
      </c>
      <c r="R3869" s="52">
        <v>2.0260000601410869E-2</v>
      </c>
    </row>
    <row r="3870" spans="1:19">
      <c r="A3870" t="s">
        <v>28</v>
      </c>
      <c r="B3870" t="s">
        <v>412</v>
      </c>
      <c r="C3870" t="s">
        <v>440</v>
      </c>
      <c r="D3870" t="s">
        <v>330</v>
      </c>
      <c r="E3870" t="s">
        <v>161</v>
      </c>
      <c r="F3870" t="s">
        <v>162</v>
      </c>
      <c r="G3870">
        <v>19</v>
      </c>
      <c r="H3870" t="s">
        <v>343</v>
      </c>
      <c r="I3870" t="s">
        <v>312</v>
      </c>
      <c r="J3870" t="s">
        <v>316</v>
      </c>
      <c r="K3870">
        <v>11</v>
      </c>
      <c r="L3870" s="52">
        <v>3.7289999425411217E-2</v>
      </c>
      <c r="M3870" s="52">
        <v>3.740999847650528E-2</v>
      </c>
      <c r="N3870">
        <v>44</v>
      </c>
      <c r="O3870" s="52">
        <v>7.7330000698566437E-2</v>
      </c>
      <c r="P3870" s="52">
        <v>7.8709997236728668E-2</v>
      </c>
      <c r="Q3870">
        <v>1178</v>
      </c>
      <c r="R3870" s="52">
        <v>0.1105000004172325</v>
      </c>
      <c r="S3870" s="52">
        <v>0.1127799972891808</v>
      </c>
    </row>
    <row r="3871" spans="1:19">
      <c r="A3871" t="s">
        <v>28</v>
      </c>
      <c r="B3871" t="s">
        <v>412</v>
      </c>
      <c r="C3871" t="s">
        <v>440</v>
      </c>
      <c r="D3871" t="s">
        <v>330</v>
      </c>
      <c r="E3871" t="s">
        <v>163</v>
      </c>
      <c r="F3871" t="s">
        <v>164</v>
      </c>
      <c r="G3871">
        <v>21</v>
      </c>
      <c r="H3871" t="s">
        <v>335</v>
      </c>
      <c r="I3871" t="s">
        <v>326</v>
      </c>
      <c r="J3871" t="s">
        <v>289</v>
      </c>
      <c r="K3871">
        <v>2</v>
      </c>
      <c r="L3871" s="52">
        <v>2.5639999657869339E-2</v>
      </c>
      <c r="N3871">
        <v>2</v>
      </c>
      <c r="O3871" s="52">
        <v>5.4899998940527439E-3</v>
      </c>
      <c r="Q3871">
        <v>78</v>
      </c>
      <c r="R3871" s="52">
        <v>7.3199998587369919E-3</v>
      </c>
    </row>
    <row r="3872" spans="1:19">
      <c r="A3872" t="s">
        <v>28</v>
      </c>
      <c r="B3872" t="s">
        <v>412</v>
      </c>
      <c r="C3872" t="s">
        <v>440</v>
      </c>
      <c r="D3872" t="s">
        <v>330</v>
      </c>
      <c r="E3872" t="s">
        <v>163</v>
      </c>
      <c r="F3872" t="s">
        <v>164</v>
      </c>
      <c r="G3872">
        <v>21</v>
      </c>
      <c r="H3872" t="s">
        <v>335</v>
      </c>
      <c r="I3872" t="s">
        <v>326</v>
      </c>
      <c r="J3872" t="s">
        <v>290</v>
      </c>
      <c r="K3872">
        <v>2</v>
      </c>
      <c r="L3872" s="52">
        <v>2.5639999657869339E-2</v>
      </c>
      <c r="N3872">
        <v>10</v>
      </c>
      <c r="O3872" s="52">
        <v>2.7470000088214871E-2</v>
      </c>
      <c r="Q3872">
        <v>542</v>
      </c>
      <c r="R3872" s="52">
        <v>5.0840001553297043E-2</v>
      </c>
    </row>
    <row r="3873" spans="1:19">
      <c r="A3873" t="s">
        <v>28</v>
      </c>
      <c r="B3873" t="s">
        <v>412</v>
      </c>
      <c r="C3873" t="s">
        <v>440</v>
      </c>
      <c r="D3873" t="s">
        <v>330</v>
      </c>
      <c r="E3873" t="s">
        <v>163</v>
      </c>
      <c r="F3873" t="s">
        <v>164</v>
      </c>
      <c r="G3873">
        <v>21</v>
      </c>
      <c r="H3873" t="s">
        <v>335</v>
      </c>
      <c r="I3873" t="s">
        <v>326</v>
      </c>
      <c r="J3873" t="s">
        <v>291</v>
      </c>
      <c r="K3873">
        <v>5</v>
      </c>
      <c r="L3873" s="52">
        <v>6.4099997282028198E-2</v>
      </c>
      <c r="N3873">
        <v>29</v>
      </c>
      <c r="O3873" s="52">
        <v>7.9669997096061707E-2</v>
      </c>
      <c r="Q3873">
        <v>1332</v>
      </c>
      <c r="R3873" s="52">
        <v>0.124940000474453</v>
      </c>
    </row>
    <row r="3874" spans="1:19">
      <c r="A3874" t="s">
        <v>28</v>
      </c>
      <c r="B3874" t="s">
        <v>412</v>
      </c>
      <c r="C3874" t="s">
        <v>440</v>
      </c>
      <c r="D3874" t="s">
        <v>330</v>
      </c>
      <c r="E3874" t="s">
        <v>163</v>
      </c>
      <c r="F3874" t="s">
        <v>164</v>
      </c>
      <c r="G3874">
        <v>21</v>
      </c>
      <c r="H3874" t="s">
        <v>335</v>
      </c>
      <c r="I3874" t="s">
        <v>326</v>
      </c>
      <c r="J3874" t="s">
        <v>292</v>
      </c>
      <c r="K3874">
        <v>16</v>
      </c>
      <c r="L3874" s="52">
        <v>0.20512999594211581</v>
      </c>
      <c r="N3874">
        <v>52</v>
      </c>
      <c r="O3874" s="52">
        <v>0.14285999536514279</v>
      </c>
      <c r="Q3874">
        <v>2022</v>
      </c>
      <c r="R3874" s="52">
        <v>0.18965999782085419</v>
      </c>
    </row>
    <row r="3875" spans="1:19">
      <c r="A3875" t="s">
        <v>28</v>
      </c>
      <c r="B3875" t="s">
        <v>412</v>
      </c>
      <c r="C3875" t="s">
        <v>440</v>
      </c>
      <c r="D3875" t="s">
        <v>330</v>
      </c>
      <c r="E3875" t="s">
        <v>163</v>
      </c>
      <c r="F3875" t="s">
        <v>164</v>
      </c>
      <c r="G3875">
        <v>21</v>
      </c>
      <c r="H3875" t="s">
        <v>335</v>
      </c>
      <c r="I3875" t="s">
        <v>326</v>
      </c>
      <c r="J3875" t="s">
        <v>293</v>
      </c>
      <c r="K3875">
        <v>14</v>
      </c>
      <c r="L3875" s="52">
        <v>0.17949000000953669</v>
      </c>
      <c r="N3875">
        <v>59</v>
      </c>
      <c r="O3875" s="52">
        <v>0.162090003490448</v>
      </c>
      <c r="Q3875">
        <v>1958</v>
      </c>
      <c r="R3875" s="52">
        <v>0.18366000056266779</v>
      </c>
    </row>
    <row r="3876" spans="1:19">
      <c r="A3876" t="s">
        <v>28</v>
      </c>
      <c r="B3876" t="s">
        <v>412</v>
      </c>
      <c r="C3876" t="s">
        <v>440</v>
      </c>
      <c r="D3876" t="s">
        <v>330</v>
      </c>
      <c r="E3876" t="s">
        <v>163</v>
      </c>
      <c r="F3876" t="s">
        <v>164</v>
      </c>
      <c r="G3876">
        <v>21</v>
      </c>
      <c r="H3876" t="s">
        <v>335</v>
      </c>
      <c r="I3876" t="s">
        <v>326</v>
      </c>
      <c r="J3876" t="s">
        <v>294</v>
      </c>
      <c r="K3876">
        <v>23</v>
      </c>
      <c r="L3876" s="52">
        <v>0.29486998915672302</v>
      </c>
      <c r="N3876">
        <v>119</v>
      </c>
      <c r="O3876" s="52">
        <v>0.32692000269889832</v>
      </c>
      <c r="Q3876">
        <v>2528</v>
      </c>
      <c r="R3876" s="52">
        <v>0.2371300011873245</v>
      </c>
    </row>
    <row r="3877" spans="1:19">
      <c r="A3877" t="s">
        <v>28</v>
      </c>
      <c r="B3877" t="s">
        <v>412</v>
      </c>
      <c r="C3877" t="s">
        <v>440</v>
      </c>
      <c r="D3877" t="s">
        <v>330</v>
      </c>
      <c r="E3877" t="s">
        <v>163</v>
      </c>
      <c r="F3877" t="s">
        <v>164</v>
      </c>
      <c r="G3877">
        <v>21</v>
      </c>
      <c r="H3877" t="s">
        <v>335</v>
      </c>
      <c r="I3877" t="s">
        <v>326</v>
      </c>
      <c r="J3877" t="s">
        <v>295</v>
      </c>
      <c r="K3877">
        <v>16</v>
      </c>
      <c r="L3877" s="52">
        <v>0.20512999594211581</v>
      </c>
      <c r="N3877">
        <v>93</v>
      </c>
      <c r="O3877" s="52">
        <v>0.2554900050163269</v>
      </c>
      <c r="Q3877">
        <v>2201</v>
      </c>
      <c r="R3877" s="52">
        <v>0.20645000040531161</v>
      </c>
    </row>
    <row r="3878" spans="1:19">
      <c r="A3878" t="s">
        <v>28</v>
      </c>
      <c r="B3878" t="s">
        <v>412</v>
      </c>
      <c r="C3878" t="s">
        <v>440</v>
      </c>
      <c r="D3878" t="s">
        <v>330</v>
      </c>
      <c r="E3878" t="s">
        <v>163</v>
      </c>
      <c r="F3878" t="s">
        <v>164</v>
      </c>
      <c r="G3878">
        <v>21</v>
      </c>
      <c r="H3878" t="s">
        <v>335</v>
      </c>
      <c r="I3878" t="s">
        <v>359</v>
      </c>
      <c r="J3878" t="s">
        <v>14</v>
      </c>
      <c r="K3878">
        <v>50</v>
      </c>
      <c r="L3878" s="52">
        <v>0.64103001356124878</v>
      </c>
      <c r="M3878" s="52">
        <v>0.68493002653121948</v>
      </c>
      <c r="N3878">
        <v>254</v>
      </c>
      <c r="O3878" s="52">
        <v>0.69779998064041138</v>
      </c>
      <c r="P3878" s="52">
        <v>0.71347999572753906</v>
      </c>
      <c r="Q3878">
        <v>7648</v>
      </c>
      <c r="R3878" s="52">
        <v>0.71737998723983765</v>
      </c>
      <c r="S3878" s="52">
        <v>0.73221999406814575</v>
      </c>
    </row>
    <row r="3879" spans="1:19">
      <c r="A3879" t="s">
        <v>28</v>
      </c>
      <c r="B3879" t="s">
        <v>412</v>
      </c>
      <c r="C3879" t="s">
        <v>440</v>
      </c>
      <c r="D3879" t="s">
        <v>330</v>
      </c>
      <c r="E3879" t="s">
        <v>163</v>
      </c>
      <c r="F3879" t="s">
        <v>164</v>
      </c>
      <c r="G3879">
        <v>21</v>
      </c>
      <c r="H3879" t="s">
        <v>335</v>
      </c>
      <c r="I3879" t="s">
        <v>359</v>
      </c>
      <c r="J3879" t="s">
        <v>15</v>
      </c>
      <c r="K3879">
        <v>14</v>
      </c>
      <c r="L3879" s="52">
        <v>0.17949000000953669</v>
      </c>
      <c r="M3879" s="52">
        <v>0.19178000092506409</v>
      </c>
      <c r="N3879">
        <v>61</v>
      </c>
      <c r="O3879" s="52">
        <v>0.16757999360561371</v>
      </c>
      <c r="P3879" s="52">
        <v>0.17135000228881839</v>
      </c>
      <c r="Q3879">
        <v>1582</v>
      </c>
      <c r="R3879" s="52">
        <v>0.14838999509811401</v>
      </c>
      <c r="S3879" s="52">
        <v>0.1514600068330765</v>
      </c>
    </row>
    <row r="3880" spans="1:19">
      <c r="A3880" t="s">
        <v>28</v>
      </c>
      <c r="B3880" t="s">
        <v>412</v>
      </c>
      <c r="C3880" t="s">
        <v>440</v>
      </c>
      <c r="D3880" t="s">
        <v>330</v>
      </c>
      <c r="E3880" t="s">
        <v>163</v>
      </c>
      <c r="F3880" t="s">
        <v>164</v>
      </c>
      <c r="G3880">
        <v>21</v>
      </c>
      <c r="H3880" t="s">
        <v>335</v>
      </c>
      <c r="I3880" t="s">
        <v>359</v>
      </c>
      <c r="J3880" t="s">
        <v>317</v>
      </c>
      <c r="K3880">
        <v>9</v>
      </c>
      <c r="L3880" s="52">
        <v>0.1153799965977669</v>
      </c>
      <c r="M3880" s="52">
        <v>0.1232900023460388</v>
      </c>
      <c r="N3880">
        <v>41</v>
      </c>
      <c r="O3880" s="52">
        <v>0.1126400008797646</v>
      </c>
      <c r="P3880" s="52">
        <v>0.11517000198364261</v>
      </c>
      <c r="Q3880">
        <v>1215</v>
      </c>
      <c r="R3880" s="52">
        <v>0.1139699965715408</v>
      </c>
      <c r="S3880" s="52">
        <v>0.1163199990987778</v>
      </c>
    </row>
    <row r="3881" spans="1:19">
      <c r="A3881" t="s">
        <v>28</v>
      </c>
      <c r="B3881" t="s">
        <v>412</v>
      </c>
      <c r="C3881" t="s">
        <v>440</v>
      </c>
      <c r="D3881" t="s">
        <v>330</v>
      </c>
      <c r="E3881" t="s">
        <v>163</v>
      </c>
      <c r="F3881" t="s">
        <v>164</v>
      </c>
      <c r="G3881">
        <v>21</v>
      </c>
      <c r="H3881" t="s">
        <v>335</v>
      </c>
      <c r="I3881" t="s">
        <v>359</v>
      </c>
      <c r="J3881" t="s">
        <v>270</v>
      </c>
      <c r="K3881">
        <v>5</v>
      </c>
      <c r="L3881" s="52">
        <v>6.4099997282028198E-2</v>
      </c>
      <c r="N3881">
        <v>8</v>
      </c>
      <c r="O3881" s="52">
        <v>2.1980000659823421E-2</v>
      </c>
      <c r="Q3881">
        <v>216</v>
      </c>
      <c r="R3881" s="52">
        <v>2.0260000601410869E-2</v>
      </c>
    </row>
    <row r="3882" spans="1:19">
      <c r="A3882" t="s">
        <v>28</v>
      </c>
      <c r="B3882" t="s">
        <v>412</v>
      </c>
      <c r="C3882" t="s">
        <v>440</v>
      </c>
      <c r="D3882" t="s">
        <v>330</v>
      </c>
      <c r="E3882" t="s">
        <v>163</v>
      </c>
      <c r="F3882" s="1" t="s">
        <v>164</v>
      </c>
      <c r="G3882">
        <v>21</v>
      </c>
      <c r="H3882" t="s">
        <v>335</v>
      </c>
      <c r="I3882" t="s">
        <v>325</v>
      </c>
      <c r="J3882" t="s">
        <v>302</v>
      </c>
      <c r="K3882">
        <v>29</v>
      </c>
      <c r="L3882" s="52">
        <v>0.37178999185562128</v>
      </c>
      <c r="N3882">
        <v>116</v>
      </c>
      <c r="O3882" s="52">
        <v>0.31867998838424683</v>
      </c>
      <c r="Q3882">
        <v>3494</v>
      </c>
      <c r="R3882" s="52">
        <v>0.32774001359939581</v>
      </c>
    </row>
    <row r="3883" spans="1:19">
      <c r="A3883" t="s">
        <v>28</v>
      </c>
      <c r="B3883" t="s">
        <v>412</v>
      </c>
      <c r="C3883" t="s">
        <v>440</v>
      </c>
      <c r="D3883" t="s">
        <v>330</v>
      </c>
      <c r="E3883" t="s">
        <v>163</v>
      </c>
      <c r="F3883" t="s">
        <v>164</v>
      </c>
      <c r="G3883">
        <v>21</v>
      </c>
      <c r="H3883" t="s">
        <v>335</v>
      </c>
      <c r="I3883" t="s">
        <v>325</v>
      </c>
      <c r="J3883" t="s">
        <v>303</v>
      </c>
      <c r="K3883">
        <v>24</v>
      </c>
      <c r="L3883" s="52">
        <v>0.30768999457359308</v>
      </c>
      <c r="N3883">
        <v>127</v>
      </c>
      <c r="O3883" s="52">
        <v>0.34889999032020569</v>
      </c>
      <c r="Q3883">
        <v>3387</v>
      </c>
      <c r="R3883" s="52">
        <v>0.31769999861717219</v>
      </c>
    </row>
    <row r="3884" spans="1:19">
      <c r="A3884" t="s">
        <v>28</v>
      </c>
      <c r="B3884" t="s">
        <v>412</v>
      </c>
      <c r="C3884" t="s">
        <v>440</v>
      </c>
      <c r="D3884" t="s">
        <v>330</v>
      </c>
      <c r="E3884" t="s">
        <v>163</v>
      </c>
      <c r="F3884" t="s">
        <v>164</v>
      </c>
      <c r="G3884">
        <v>21</v>
      </c>
      <c r="H3884" t="s">
        <v>335</v>
      </c>
      <c r="I3884" t="s">
        <v>325</v>
      </c>
      <c r="J3884" t="s">
        <v>304</v>
      </c>
      <c r="K3884">
        <v>25</v>
      </c>
      <c r="L3884" s="52">
        <v>0.32050999999046331</v>
      </c>
      <c r="N3884">
        <v>121</v>
      </c>
      <c r="O3884" s="52">
        <v>0.3324199914932251</v>
      </c>
      <c r="Q3884">
        <v>3780</v>
      </c>
      <c r="R3884" s="52">
        <v>0.35455998778343201</v>
      </c>
    </row>
    <row r="3885" spans="1:19">
      <c r="A3885" t="s">
        <v>28</v>
      </c>
      <c r="B3885" t="s">
        <v>412</v>
      </c>
      <c r="C3885" t="s">
        <v>440</v>
      </c>
      <c r="D3885" t="s">
        <v>330</v>
      </c>
      <c r="E3885" t="s">
        <v>163</v>
      </c>
      <c r="F3885" t="s">
        <v>164</v>
      </c>
      <c r="G3885">
        <v>21</v>
      </c>
      <c r="H3885" t="s">
        <v>335</v>
      </c>
      <c r="I3885" t="s">
        <v>349</v>
      </c>
      <c r="J3885" t="s">
        <v>350</v>
      </c>
      <c r="K3885">
        <v>9</v>
      </c>
      <c r="L3885" s="52">
        <v>0.1153799965977669</v>
      </c>
      <c r="M3885" s="52">
        <v>0.119999997317791</v>
      </c>
      <c r="N3885">
        <v>26</v>
      </c>
      <c r="O3885" s="52">
        <v>7.1429997682571411E-2</v>
      </c>
      <c r="P3885" s="52">
        <v>7.8790001571178436E-2</v>
      </c>
      <c r="Q3885">
        <v>745</v>
      </c>
      <c r="R3885" s="52">
        <v>6.9880001246929169E-2</v>
      </c>
      <c r="S3885" s="52">
        <v>8.060000091791153E-2</v>
      </c>
    </row>
    <row r="3886" spans="1:19">
      <c r="A3886" t="s">
        <v>28</v>
      </c>
      <c r="B3886" t="s">
        <v>412</v>
      </c>
      <c r="C3886" t="s">
        <v>440</v>
      </c>
      <c r="D3886" t="s">
        <v>330</v>
      </c>
      <c r="E3886" t="s">
        <v>163</v>
      </c>
      <c r="F3886" t="s">
        <v>164</v>
      </c>
      <c r="G3886">
        <v>21</v>
      </c>
      <c r="H3886" t="s">
        <v>335</v>
      </c>
      <c r="I3886" t="s">
        <v>349</v>
      </c>
      <c r="J3886" t="s">
        <v>351</v>
      </c>
      <c r="K3886">
        <v>39</v>
      </c>
      <c r="L3886" s="52">
        <v>0.5</v>
      </c>
      <c r="M3886" s="52">
        <v>0.51999998092651367</v>
      </c>
      <c r="N3886">
        <v>224</v>
      </c>
      <c r="O3886" s="52">
        <v>0.61537998914718628</v>
      </c>
      <c r="P3886" s="52">
        <v>0.67878997325897217</v>
      </c>
      <c r="Q3886">
        <v>5882</v>
      </c>
      <c r="R3886" s="52">
        <v>0.55172997713088989</v>
      </c>
      <c r="S3886" s="52">
        <v>0.63637000322341919</v>
      </c>
    </row>
    <row r="3887" spans="1:19">
      <c r="A3887" t="s">
        <v>28</v>
      </c>
      <c r="B3887" t="s">
        <v>412</v>
      </c>
      <c r="C3887" t="s">
        <v>440</v>
      </c>
      <c r="D3887" t="s">
        <v>330</v>
      </c>
      <c r="E3887" t="s">
        <v>163</v>
      </c>
      <c r="F3887" t="s">
        <v>164</v>
      </c>
      <c r="G3887">
        <v>21</v>
      </c>
      <c r="H3887" t="s">
        <v>335</v>
      </c>
      <c r="I3887" t="s">
        <v>349</v>
      </c>
      <c r="J3887" t="s">
        <v>352</v>
      </c>
      <c r="K3887">
        <v>0</v>
      </c>
      <c r="L3887" s="52">
        <v>0</v>
      </c>
      <c r="M3887" s="52">
        <v>0</v>
      </c>
      <c r="N3887">
        <v>0</v>
      </c>
      <c r="O3887" s="52">
        <v>0</v>
      </c>
      <c r="P3887" s="52">
        <v>0</v>
      </c>
      <c r="Q3887">
        <v>19</v>
      </c>
      <c r="R3887" s="52">
        <v>1.780000049620867E-3</v>
      </c>
      <c r="S3887" s="52">
        <v>2.0600000862032179E-3</v>
      </c>
    </row>
    <row r="3888" spans="1:19">
      <c r="A3888" t="s">
        <v>28</v>
      </c>
      <c r="B3888" t="s">
        <v>412</v>
      </c>
      <c r="C3888" t="s">
        <v>440</v>
      </c>
      <c r="D3888" t="s">
        <v>330</v>
      </c>
      <c r="E3888" t="s">
        <v>163</v>
      </c>
      <c r="F3888" t="s">
        <v>164</v>
      </c>
      <c r="G3888">
        <v>21</v>
      </c>
      <c r="H3888" t="s">
        <v>335</v>
      </c>
      <c r="I3888" t="s">
        <v>349</v>
      </c>
      <c r="J3888" t="s">
        <v>353</v>
      </c>
      <c r="K3888">
        <v>27</v>
      </c>
      <c r="L3888" s="52">
        <v>0.34615001082420349</v>
      </c>
      <c r="M3888" s="52">
        <v>0.36000001430511469</v>
      </c>
      <c r="N3888">
        <v>80</v>
      </c>
      <c r="O3888" s="52">
        <v>0.21977999806404111</v>
      </c>
      <c r="P3888" s="52">
        <v>0.2424200028181076</v>
      </c>
      <c r="Q3888">
        <v>2597</v>
      </c>
      <c r="R3888" s="52">
        <v>0.24359999597072601</v>
      </c>
      <c r="S3888" s="52">
        <v>0.2809700071811676</v>
      </c>
    </row>
    <row r="3889" spans="1:19">
      <c r="A3889" t="s">
        <v>28</v>
      </c>
      <c r="B3889" t="s">
        <v>412</v>
      </c>
      <c r="C3889" t="s">
        <v>440</v>
      </c>
      <c r="D3889" t="s">
        <v>330</v>
      </c>
      <c r="E3889" t="s">
        <v>163</v>
      </c>
      <c r="F3889" t="s">
        <v>164</v>
      </c>
      <c r="G3889">
        <v>21</v>
      </c>
      <c r="H3889" t="s">
        <v>335</v>
      </c>
      <c r="I3889" t="s">
        <v>349</v>
      </c>
      <c r="J3889" t="s">
        <v>355</v>
      </c>
      <c r="K3889">
        <v>3</v>
      </c>
      <c r="L3889" s="52">
        <v>3.8460001349449158E-2</v>
      </c>
      <c r="N3889">
        <v>34</v>
      </c>
      <c r="O3889" s="52">
        <v>9.3410000205039978E-2</v>
      </c>
      <c r="Q3889">
        <v>1418</v>
      </c>
      <c r="R3889" s="52">
        <v>0.13300999999046331</v>
      </c>
    </row>
    <row r="3890" spans="1:19">
      <c r="A3890" t="s">
        <v>28</v>
      </c>
      <c r="B3890" t="s">
        <v>412</v>
      </c>
      <c r="C3890" t="s">
        <v>440</v>
      </c>
      <c r="D3890" t="s">
        <v>330</v>
      </c>
      <c r="E3890" t="s">
        <v>163</v>
      </c>
      <c r="F3890" t="s">
        <v>164</v>
      </c>
      <c r="G3890">
        <v>21</v>
      </c>
      <c r="H3890" t="s">
        <v>335</v>
      </c>
      <c r="I3890" t="s">
        <v>734</v>
      </c>
      <c r="J3890" t="s">
        <v>299</v>
      </c>
      <c r="K3890">
        <v>2</v>
      </c>
      <c r="L3890" s="52">
        <v>2.5639999657869339E-2</v>
      </c>
      <c r="M3890" s="52">
        <v>2.6319999247789379E-2</v>
      </c>
      <c r="N3890">
        <v>2</v>
      </c>
      <c r="O3890" s="52">
        <v>5.4899998940527439E-3</v>
      </c>
      <c r="P3890" s="52">
        <v>5.6199999526143074E-3</v>
      </c>
      <c r="Q3890">
        <v>463</v>
      </c>
      <c r="R3890" s="52">
        <v>4.343000054359436E-2</v>
      </c>
      <c r="S3890" s="52">
        <v>4.6239998191595078E-2</v>
      </c>
    </row>
    <row r="3891" spans="1:19">
      <c r="A3891" t="s">
        <v>28</v>
      </c>
      <c r="B3891" t="s">
        <v>412</v>
      </c>
      <c r="C3891" t="s">
        <v>440</v>
      </c>
      <c r="D3891" t="s">
        <v>330</v>
      </c>
      <c r="E3891" t="s">
        <v>163</v>
      </c>
      <c r="F3891" t="s">
        <v>164</v>
      </c>
      <c r="G3891">
        <v>21</v>
      </c>
      <c r="H3891" t="s">
        <v>335</v>
      </c>
      <c r="I3891" t="s">
        <v>734</v>
      </c>
      <c r="J3891" t="s">
        <v>300</v>
      </c>
      <c r="K3891">
        <v>0</v>
      </c>
      <c r="L3891" s="52">
        <v>0</v>
      </c>
      <c r="M3891" s="52">
        <v>0</v>
      </c>
      <c r="N3891">
        <v>2</v>
      </c>
      <c r="O3891" s="52">
        <v>5.4899998940527439E-3</v>
      </c>
      <c r="P3891" s="52">
        <v>5.6199999526143074E-3</v>
      </c>
      <c r="Q3891">
        <v>331</v>
      </c>
      <c r="R3891" s="52">
        <v>3.1050000339746479E-2</v>
      </c>
      <c r="S3891" s="52">
        <v>3.3059999346733093E-2</v>
      </c>
    </row>
    <row r="3892" spans="1:19">
      <c r="A3892" t="s">
        <v>28</v>
      </c>
      <c r="B3892" t="s">
        <v>412</v>
      </c>
      <c r="C3892" t="s">
        <v>440</v>
      </c>
      <c r="D3892" t="s">
        <v>330</v>
      </c>
      <c r="E3892" t="s">
        <v>163</v>
      </c>
      <c r="F3892" t="s">
        <v>164</v>
      </c>
      <c r="G3892">
        <v>21</v>
      </c>
      <c r="H3892" t="s">
        <v>335</v>
      </c>
      <c r="I3892" t="s">
        <v>734</v>
      </c>
      <c r="J3892" t="s">
        <v>269</v>
      </c>
      <c r="K3892">
        <v>2</v>
      </c>
      <c r="L3892" s="52">
        <v>2.5639999657869339E-2</v>
      </c>
      <c r="M3892" s="52">
        <v>2.6319999247789379E-2</v>
      </c>
      <c r="N3892">
        <v>2</v>
      </c>
      <c r="O3892" s="52">
        <v>5.4899998940527439E-3</v>
      </c>
      <c r="P3892" s="52">
        <v>5.6199999526143074E-3</v>
      </c>
      <c r="Q3892">
        <v>91</v>
      </c>
      <c r="R3892" s="52">
        <v>8.5399998351931572E-3</v>
      </c>
      <c r="S3892" s="52">
        <v>9.089999832212925E-3</v>
      </c>
    </row>
    <row r="3893" spans="1:19">
      <c r="A3893" t="s">
        <v>28</v>
      </c>
      <c r="B3893" t="s">
        <v>412</v>
      </c>
      <c r="C3893" t="s">
        <v>440</v>
      </c>
      <c r="D3893" t="s">
        <v>330</v>
      </c>
      <c r="E3893" t="s">
        <v>163</v>
      </c>
      <c r="F3893" t="s">
        <v>164</v>
      </c>
      <c r="G3893">
        <v>21</v>
      </c>
      <c r="H3893" t="s">
        <v>335</v>
      </c>
      <c r="I3893" t="s">
        <v>734</v>
      </c>
      <c r="J3893" t="s">
        <v>301</v>
      </c>
      <c r="K3893">
        <v>0</v>
      </c>
      <c r="L3893" s="52">
        <v>0</v>
      </c>
      <c r="M3893" s="52">
        <v>0</v>
      </c>
      <c r="N3893">
        <v>2</v>
      </c>
      <c r="O3893" s="52">
        <v>5.4899998940527439E-3</v>
      </c>
      <c r="P3893" s="52">
        <v>5.6199999526143074E-3</v>
      </c>
      <c r="Q3893">
        <v>215</v>
      </c>
      <c r="R3893" s="52">
        <v>2.0169999450445179E-2</v>
      </c>
      <c r="S3893" s="52">
        <v>2.1469999104738239E-2</v>
      </c>
    </row>
    <row r="3894" spans="1:19">
      <c r="A3894" t="s">
        <v>28</v>
      </c>
      <c r="B3894" t="s">
        <v>412</v>
      </c>
      <c r="C3894" t="s">
        <v>440</v>
      </c>
      <c r="D3894" t="s">
        <v>330</v>
      </c>
      <c r="E3894" t="s">
        <v>163</v>
      </c>
      <c r="F3894" t="s">
        <v>164</v>
      </c>
      <c r="G3894">
        <v>21</v>
      </c>
      <c r="H3894" t="s">
        <v>335</v>
      </c>
      <c r="I3894" t="s">
        <v>734</v>
      </c>
      <c r="J3894" t="s">
        <v>270</v>
      </c>
      <c r="K3894">
        <v>2</v>
      </c>
      <c r="L3894" s="52">
        <v>2.5639999657869339E-2</v>
      </c>
      <c r="N3894">
        <v>8</v>
      </c>
      <c r="O3894" s="52">
        <v>2.1980000659823421E-2</v>
      </c>
      <c r="Q3894">
        <v>648</v>
      </c>
      <c r="R3894" s="52">
        <v>6.0779999941587448E-2</v>
      </c>
    </row>
    <row r="3895" spans="1:19">
      <c r="A3895" t="s">
        <v>28</v>
      </c>
      <c r="B3895" t="s">
        <v>412</v>
      </c>
      <c r="C3895" t="s">
        <v>440</v>
      </c>
      <c r="D3895" t="s">
        <v>330</v>
      </c>
      <c r="E3895" t="s">
        <v>163</v>
      </c>
      <c r="F3895" t="s">
        <v>164</v>
      </c>
      <c r="G3895">
        <v>21</v>
      </c>
      <c r="H3895" t="s">
        <v>335</v>
      </c>
      <c r="I3895" t="s">
        <v>734</v>
      </c>
      <c r="J3895" t="s">
        <v>268</v>
      </c>
      <c r="K3895">
        <v>72</v>
      </c>
      <c r="L3895" s="52">
        <v>0.92308002710342407</v>
      </c>
      <c r="M3895" s="52">
        <v>0.94736999273300171</v>
      </c>
      <c r="N3895">
        <v>348</v>
      </c>
      <c r="O3895" s="52">
        <v>0.95604002475738525</v>
      </c>
      <c r="P3895" s="52">
        <v>0.97753000259399414</v>
      </c>
      <c r="Q3895">
        <v>8913</v>
      </c>
      <c r="R3895" s="52">
        <v>0.83604001998901367</v>
      </c>
      <c r="S3895" s="52">
        <v>0.89013999700546265</v>
      </c>
    </row>
    <row r="3896" spans="1:19">
      <c r="A3896" t="s">
        <v>28</v>
      </c>
      <c r="B3896" t="s">
        <v>412</v>
      </c>
      <c r="C3896" t="s">
        <v>440</v>
      </c>
      <c r="D3896" t="s">
        <v>330</v>
      </c>
      <c r="E3896" t="s">
        <v>163</v>
      </c>
      <c r="F3896" t="s">
        <v>164</v>
      </c>
      <c r="G3896">
        <v>21</v>
      </c>
      <c r="H3896" t="s">
        <v>335</v>
      </c>
      <c r="I3896" t="s">
        <v>735</v>
      </c>
      <c r="J3896" t="s">
        <v>270</v>
      </c>
      <c r="K3896">
        <v>78</v>
      </c>
      <c r="L3896" s="52">
        <v>1</v>
      </c>
      <c r="N3896">
        <v>364</v>
      </c>
      <c r="O3896" s="52">
        <v>1</v>
      </c>
      <c r="Q3896">
        <v>10661</v>
      </c>
      <c r="R3896" s="52">
        <v>1</v>
      </c>
    </row>
    <row r="3897" spans="1:19">
      <c r="A3897" t="s">
        <v>28</v>
      </c>
      <c r="B3897" t="s">
        <v>412</v>
      </c>
      <c r="C3897" t="s">
        <v>440</v>
      </c>
      <c r="D3897" t="s">
        <v>330</v>
      </c>
      <c r="E3897" t="s">
        <v>163</v>
      </c>
      <c r="F3897" t="s">
        <v>164</v>
      </c>
      <c r="G3897">
        <v>21</v>
      </c>
      <c r="H3897" t="s">
        <v>335</v>
      </c>
      <c r="I3897" t="s">
        <v>319</v>
      </c>
      <c r="J3897" t="s">
        <v>324</v>
      </c>
      <c r="K3897">
        <v>3</v>
      </c>
      <c r="L3897" s="52">
        <v>3.8460001349449158E-2</v>
      </c>
      <c r="N3897">
        <v>34</v>
      </c>
      <c r="O3897" s="52">
        <v>9.3410000205039978E-2</v>
      </c>
      <c r="Q3897">
        <v>1418</v>
      </c>
      <c r="R3897" s="52">
        <v>0.13300999999046331</v>
      </c>
    </row>
    <row r="3898" spans="1:19">
      <c r="A3898" t="s">
        <v>28</v>
      </c>
      <c r="B3898" t="s">
        <v>412</v>
      </c>
      <c r="C3898" t="s">
        <v>440</v>
      </c>
      <c r="D3898" t="s">
        <v>330</v>
      </c>
      <c r="E3898" t="s">
        <v>163</v>
      </c>
      <c r="F3898" t="s">
        <v>164</v>
      </c>
      <c r="G3898">
        <v>21</v>
      </c>
      <c r="H3898" t="s">
        <v>335</v>
      </c>
      <c r="I3898" t="s">
        <v>319</v>
      </c>
      <c r="J3898" t="s">
        <v>320</v>
      </c>
      <c r="K3898">
        <v>0</v>
      </c>
      <c r="L3898" s="52">
        <v>0</v>
      </c>
      <c r="M3898" s="52">
        <v>0</v>
      </c>
      <c r="N3898">
        <v>0</v>
      </c>
      <c r="O3898" s="52">
        <v>0</v>
      </c>
      <c r="P3898" s="52">
        <v>0</v>
      </c>
      <c r="Q3898">
        <v>19</v>
      </c>
      <c r="R3898" s="52">
        <v>1.780000049620867E-3</v>
      </c>
      <c r="S3898" s="52">
        <v>2.0600000862032179E-3</v>
      </c>
    </row>
    <row r="3899" spans="1:19">
      <c r="A3899" t="s">
        <v>28</v>
      </c>
      <c r="B3899" t="s">
        <v>412</v>
      </c>
      <c r="C3899" t="s">
        <v>440</v>
      </c>
      <c r="D3899" t="s">
        <v>330</v>
      </c>
      <c r="E3899" t="s">
        <v>163</v>
      </c>
      <c r="F3899" t="s">
        <v>164</v>
      </c>
      <c r="G3899">
        <v>21</v>
      </c>
      <c r="H3899" t="s">
        <v>335</v>
      </c>
      <c r="I3899" t="s">
        <v>319</v>
      </c>
      <c r="J3899" t="s">
        <v>321</v>
      </c>
      <c r="K3899">
        <v>2</v>
      </c>
      <c r="L3899" s="52">
        <v>2.5639999657869339E-2</v>
      </c>
      <c r="M3899" s="52">
        <v>2.6669999584555629E-2</v>
      </c>
      <c r="N3899">
        <v>16</v>
      </c>
      <c r="O3899" s="52">
        <v>4.3960001319646842E-2</v>
      </c>
      <c r="P3899" s="52">
        <v>4.8480000346899033E-2</v>
      </c>
      <c r="Q3899">
        <v>380</v>
      </c>
      <c r="R3899" s="52">
        <v>3.564000129699707E-2</v>
      </c>
      <c r="S3899" s="52">
        <v>4.1110001504421227E-2</v>
      </c>
    </row>
    <row r="3900" spans="1:19">
      <c r="A3900" t="s">
        <v>28</v>
      </c>
      <c r="B3900" t="s">
        <v>412</v>
      </c>
      <c r="C3900" t="s">
        <v>440</v>
      </c>
      <c r="D3900" t="s">
        <v>330</v>
      </c>
      <c r="E3900" t="s">
        <v>163</v>
      </c>
      <c r="F3900" t="s">
        <v>164</v>
      </c>
      <c r="G3900">
        <v>21</v>
      </c>
      <c r="H3900" t="s">
        <v>335</v>
      </c>
      <c r="I3900" t="s">
        <v>319</v>
      </c>
      <c r="J3900" t="s">
        <v>322</v>
      </c>
      <c r="K3900">
        <v>23</v>
      </c>
      <c r="L3900" s="52">
        <v>0.29486998915672302</v>
      </c>
      <c r="M3900" s="52">
        <v>0.30667001008987432</v>
      </c>
      <c r="N3900">
        <v>58</v>
      </c>
      <c r="O3900" s="52">
        <v>0.15933999419212341</v>
      </c>
      <c r="P3900" s="52">
        <v>0.1757600009441376</v>
      </c>
      <c r="Q3900">
        <v>1643</v>
      </c>
      <c r="R3900" s="52">
        <v>0.15410999953746801</v>
      </c>
      <c r="S3900" s="52">
        <v>0.17776000499725339</v>
      </c>
    </row>
    <row r="3901" spans="1:19">
      <c r="A3901" t="s">
        <v>28</v>
      </c>
      <c r="B3901" t="s">
        <v>412</v>
      </c>
      <c r="C3901" t="s">
        <v>440</v>
      </c>
      <c r="D3901" t="s">
        <v>330</v>
      </c>
      <c r="E3901" t="s">
        <v>163</v>
      </c>
      <c r="F3901" t="s">
        <v>164</v>
      </c>
      <c r="G3901">
        <v>21</v>
      </c>
      <c r="H3901" t="s">
        <v>335</v>
      </c>
      <c r="I3901" t="s">
        <v>319</v>
      </c>
      <c r="J3901" t="s">
        <v>323</v>
      </c>
      <c r="K3901">
        <v>10</v>
      </c>
      <c r="L3901" s="52">
        <v>0.1282099932432175</v>
      </c>
      <c r="M3901" s="52">
        <v>0.13333000242710111</v>
      </c>
      <c r="N3901">
        <v>32</v>
      </c>
      <c r="O3901" s="52">
        <v>8.7909996509552002E-2</v>
      </c>
      <c r="P3901" s="52">
        <v>9.6969999372959137E-2</v>
      </c>
      <c r="Q3901">
        <v>1319</v>
      </c>
      <c r="R3901" s="52">
        <v>0.1237199977040291</v>
      </c>
      <c r="S3901" s="52">
        <v>0.14270000159740451</v>
      </c>
    </row>
    <row r="3902" spans="1:19">
      <c r="A3902" t="s">
        <v>28</v>
      </c>
      <c r="B3902" t="s">
        <v>412</v>
      </c>
      <c r="C3902" t="s">
        <v>440</v>
      </c>
      <c r="D3902" t="s">
        <v>330</v>
      </c>
      <c r="E3902" t="s">
        <v>163</v>
      </c>
      <c r="F3902" t="s">
        <v>164</v>
      </c>
      <c r="G3902">
        <v>21</v>
      </c>
      <c r="H3902" t="s">
        <v>335</v>
      </c>
      <c r="I3902" t="s">
        <v>319</v>
      </c>
      <c r="J3902" t="s">
        <v>354</v>
      </c>
      <c r="K3902">
        <v>40</v>
      </c>
      <c r="L3902" s="52">
        <v>0.51282000541687012</v>
      </c>
      <c r="M3902" s="52">
        <v>0.53333002328872681</v>
      </c>
      <c r="N3902">
        <v>224</v>
      </c>
      <c r="O3902" s="52">
        <v>0.61537998914718628</v>
      </c>
      <c r="P3902" s="52">
        <v>0.67878997325897217</v>
      </c>
      <c r="Q3902">
        <v>5882</v>
      </c>
      <c r="R3902" s="52">
        <v>0.55172997713088989</v>
      </c>
      <c r="S3902" s="52">
        <v>0.63637000322341919</v>
      </c>
    </row>
    <row r="3903" spans="1:19">
      <c r="A3903" t="s">
        <v>28</v>
      </c>
      <c r="B3903" t="s">
        <v>412</v>
      </c>
      <c r="C3903" t="s">
        <v>440</v>
      </c>
      <c r="D3903" t="s">
        <v>330</v>
      </c>
      <c r="E3903" t="s">
        <v>163</v>
      </c>
      <c r="F3903" t="s">
        <v>164</v>
      </c>
      <c r="G3903">
        <v>21</v>
      </c>
      <c r="H3903" t="s">
        <v>335</v>
      </c>
      <c r="I3903" t="s">
        <v>360</v>
      </c>
      <c r="J3903" t="s">
        <v>361</v>
      </c>
      <c r="K3903">
        <v>3</v>
      </c>
      <c r="L3903" s="52">
        <v>3.8460001349449158E-2</v>
      </c>
      <c r="N3903">
        <v>34</v>
      </c>
      <c r="O3903" s="52">
        <v>9.3410000205039978E-2</v>
      </c>
      <c r="Q3903">
        <v>1418</v>
      </c>
      <c r="R3903" s="52">
        <v>0.13300999999046331</v>
      </c>
    </row>
    <row r="3904" spans="1:19">
      <c r="A3904" t="s">
        <v>28</v>
      </c>
      <c r="B3904" t="s">
        <v>412</v>
      </c>
      <c r="C3904" t="s">
        <v>440</v>
      </c>
      <c r="D3904" t="s">
        <v>330</v>
      </c>
      <c r="E3904" t="s">
        <v>163</v>
      </c>
      <c r="F3904" t="s">
        <v>164</v>
      </c>
      <c r="G3904">
        <v>21</v>
      </c>
      <c r="H3904" t="s">
        <v>335</v>
      </c>
      <c r="I3904" t="s">
        <v>360</v>
      </c>
      <c r="J3904" t="s">
        <v>362</v>
      </c>
      <c r="K3904">
        <v>36</v>
      </c>
      <c r="L3904" s="52">
        <v>0.46154001355171198</v>
      </c>
      <c r="M3904" s="52">
        <v>0.47999998927116388</v>
      </c>
      <c r="N3904">
        <v>106</v>
      </c>
      <c r="O3904" s="52">
        <v>0.29120999574661249</v>
      </c>
      <c r="P3904" s="52">
        <v>0.32120999693870539</v>
      </c>
      <c r="Q3904">
        <v>3361</v>
      </c>
      <c r="R3904" s="52">
        <v>0.31525999307632452</v>
      </c>
      <c r="S3904" s="52">
        <v>0.36362999677658081</v>
      </c>
    </row>
    <row r="3905" spans="1:19">
      <c r="A3905" t="s">
        <v>28</v>
      </c>
      <c r="B3905" t="s">
        <v>412</v>
      </c>
      <c r="C3905" t="s">
        <v>440</v>
      </c>
      <c r="D3905" t="s">
        <v>330</v>
      </c>
      <c r="E3905" t="s">
        <v>163</v>
      </c>
      <c r="F3905" t="s">
        <v>164</v>
      </c>
      <c r="G3905">
        <v>21</v>
      </c>
      <c r="H3905" t="s">
        <v>335</v>
      </c>
      <c r="I3905" t="s">
        <v>360</v>
      </c>
      <c r="J3905" t="s">
        <v>354</v>
      </c>
      <c r="K3905">
        <v>39</v>
      </c>
      <c r="L3905" s="52">
        <v>0.5</v>
      </c>
      <c r="M3905" s="52">
        <v>0.51999998092651367</v>
      </c>
      <c r="N3905">
        <v>224</v>
      </c>
      <c r="O3905" s="52">
        <v>0.61537998914718628</v>
      </c>
      <c r="P3905" s="52">
        <v>0.67878997325897217</v>
      </c>
      <c r="Q3905">
        <v>5882</v>
      </c>
      <c r="R3905" s="52">
        <v>0.55172997713088989</v>
      </c>
      <c r="S3905" s="52">
        <v>0.63637000322341919</v>
      </c>
    </row>
    <row r="3906" spans="1:19">
      <c r="A3906" t="s">
        <v>28</v>
      </c>
      <c r="B3906" t="s">
        <v>412</v>
      </c>
      <c r="C3906" t="s">
        <v>440</v>
      </c>
      <c r="D3906" t="s">
        <v>330</v>
      </c>
      <c r="E3906" t="s">
        <v>163</v>
      </c>
      <c r="F3906" t="s">
        <v>164</v>
      </c>
      <c r="G3906">
        <v>21</v>
      </c>
      <c r="H3906" t="s">
        <v>335</v>
      </c>
      <c r="I3906" t="s">
        <v>736</v>
      </c>
      <c r="J3906" t="s">
        <v>363</v>
      </c>
      <c r="K3906">
        <v>6</v>
      </c>
      <c r="L3906" s="52">
        <v>7.6920002698898315E-2</v>
      </c>
      <c r="N3906">
        <v>168</v>
      </c>
      <c r="O3906" s="52">
        <v>0.46154001355171198</v>
      </c>
      <c r="Q3906">
        <v>4131</v>
      </c>
      <c r="R3906" s="52">
        <v>0.38749000430107122</v>
      </c>
    </row>
    <row r="3907" spans="1:19">
      <c r="A3907" t="s">
        <v>28</v>
      </c>
      <c r="B3907" t="s">
        <v>412</v>
      </c>
      <c r="C3907" t="s">
        <v>440</v>
      </c>
      <c r="D3907" t="s">
        <v>330</v>
      </c>
      <c r="E3907" t="s">
        <v>163</v>
      </c>
      <c r="F3907" t="s">
        <v>164</v>
      </c>
      <c r="G3907">
        <v>21</v>
      </c>
      <c r="H3907" t="s">
        <v>335</v>
      </c>
      <c r="I3907" t="s">
        <v>736</v>
      </c>
      <c r="J3907" t="s">
        <v>364</v>
      </c>
      <c r="K3907">
        <v>43</v>
      </c>
      <c r="L3907" s="52">
        <v>0.55128002166748047</v>
      </c>
      <c r="M3907" s="52">
        <v>0.59722000360488892</v>
      </c>
      <c r="N3907">
        <v>107</v>
      </c>
      <c r="O3907" s="52">
        <v>0.29396000504493708</v>
      </c>
      <c r="P3907" s="52">
        <v>0.54592001438140869</v>
      </c>
      <c r="Q3907">
        <v>4189</v>
      </c>
      <c r="R3907" s="52">
        <v>0.39293000102043152</v>
      </c>
      <c r="S3907" s="52">
        <v>0.64149999618530273</v>
      </c>
    </row>
    <row r="3908" spans="1:19">
      <c r="A3908" t="s">
        <v>28</v>
      </c>
      <c r="B3908" t="s">
        <v>412</v>
      </c>
      <c r="C3908" t="s">
        <v>440</v>
      </c>
      <c r="D3908" t="s">
        <v>330</v>
      </c>
      <c r="E3908" t="s">
        <v>163</v>
      </c>
      <c r="F3908" t="s">
        <v>164</v>
      </c>
      <c r="G3908">
        <v>21</v>
      </c>
      <c r="H3908" t="s">
        <v>335</v>
      </c>
      <c r="I3908" t="s">
        <v>736</v>
      </c>
      <c r="J3908" t="s">
        <v>365</v>
      </c>
      <c r="K3908">
        <v>13</v>
      </c>
      <c r="L3908" s="52">
        <v>0.1666699945926666</v>
      </c>
      <c r="M3908" s="52">
        <v>0.1805599927902222</v>
      </c>
      <c r="N3908">
        <v>52</v>
      </c>
      <c r="O3908" s="52">
        <v>0.14285999536514279</v>
      </c>
      <c r="P3908" s="52">
        <v>0.26530998945236212</v>
      </c>
      <c r="Q3908">
        <v>1316</v>
      </c>
      <c r="R3908" s="52">
        <v>0.1234399974346161</v>
      </c>
      <c r="S3908" s="52">
        <v>0.20152999460697171</v>
      </c>
    </row>
    <row r="3909" spans="1:19">
      <c r="A3909" t="s">
        <v>28</v>
      </c>
      <c r="B3909" t="s">
        <v>412</v>
      </c>
      <c r="C3909" t="s">
        <v>440</v>
      </c>
      <c r="D3909" t="s">
        <v>330</v>
      </c>
      <c r="E3909" t="s">
        <v>163</v>
      </c>
      <c r="F3909" t="s">
        <v>164</v>
      </c>
      <c r="G3909">
        <v>21</v>
      </c>
      <c r="H3909" t="s">
        <v>335</v>
      </c>
      <c r="I3909" t="s">
        <v>736</v>
      </c>
      <c r="J3909" t="s">
        <v>366</v>
      </c>
      <c r="K3909">
        <v>9</v>
      </c>
      <c r="L3909" s="52">
        <v>0.1153799965977669</v>
      </c>
      <c r="M3909" s="52">
        <v>0.125</v>
      </c>
      <c r="N3909">
        <v>24</v>
      </c>
      <c r="O3909" s="52">
        <v>6.5930001437664032E-2</v>
      </c>
      <c r="P3909" s="52">
        <v>0.12245000153779979</v>
      </c>
      <c r="Q3909">
        <v>566</v>
      </c>
      <c r="R3909" s="52">
        <v>5.3089998662471771E-2</v>
      </c>
      <c r="S3909" s="52">
        <v>8.6680002510547638E-2</v>
      </c>
    </row>
    <row r="3910" spans="1:19">
      <c r="A3910" t="s">
        <v>28</v>
      </c>
      <c r="B3910" t="s">
        <v>412</v>
      </c>
      <c r="C3910" t="s">
        <v>440</v>
      </c>
      <c r="D3910" t="s">
        <v>330</v>
      </c>
      <c r="E3910" t="s">
        <v>163</v>
      </c>
      <c r="F3910" t="s">
        <v>164</v>
      </c>
      <c r="G3910">
        <v>21</v>
      </c>
      <c r="H3910" t="s">
        <v>335</v>
      </c>
      <c r="I3910" t="s">
        <v>736</v>
      </c>
      <c r="J3910" t="s">
        <v>367</v>
      </c>
      <c r="K3910">
        <v>5</v>
      </c>
      <c r="L3910" s="52">
        <v>6.4099997282028198E-2</v>
      </c>
      <c r="M3910" s="52">
        <v>6.9439999759197235E-2</v>
      </c>
      <c r="N3910">
        <v>11</v>
      </c>
      <c r="O3910" s="52">
        <v>3.022000007331371E-2</v>
      </c>
      <c r="P3910" s="52">
        <v>5.6120000779628747E-2</v>
      </c>
      <c r="Q3910">
        <v>367</v>
      </c>
      <c r="R3910" s="52">
        <v>3.4419998526573181E-2</v>
      </c>
      <c r="S3910" s="52">
        <v>5.6200001388788223E-2</v>
      </c>
    </row>
    <row r="3911" spans="1:19">
      <c r="A3911" t="s">
        <v>28</v>
      </c>
      <c r="B3911" t="s">
        <v>412</v>
      </c>
      <c r="C3911" t="s">
        <v>440</v>
      </c>
      <c r="D3911" t="s">
        <v>330</v>
      </c>
      <c r="E3911" t="s">
        <v>163</v>
      </c>
      <c r="F3911" t="s">
        <v>164</v>
      </c>
      <c r="G3911">
        <v>21</v>
      </c>
      <c r="H3911" t="s">
        <v>335</v>
      </c>
      <c r="I3911" t="s">
        <v>736</v>
      </c>
      <c r="J3911" t="s">
        <v>368</v>
      </c>
      <c r="K3911">
        <v>2</v>
      </c>
      <c r="L3911" s="52">
        <v>2.5639999657869339E-2</v>
      </c>
      <c r="M3911" s="52">
        <v>2.7780000120401379E-2</v>
      </c>
      <c r="N3911">
        <v>2</v>
      </c>
      <c r="O3911" s="52">
        <v>5.4899998940527439E-3</v>
      </c>
      <c r="P3911" s="52">
        <v>1.020000036805868E-2</v>
      </c>
      <c r="Q3911">
        <v>92</v>
      </c>
      <c r="R3911" s="52">
        <v>8.6300000548362732E-3</v>
      </c>
      <c r="S3911" s="52">
        <v>1.4089999720454219E-2</v>
      </c>
    </row>
    <row r="3912" spans="1:19">
      <c r="A3912" t="s">
        <v>28</v>
      </c>
      <c r="B3912" t="s">
        <v>412</v>
      </c>
      <c r="C3912" t="s">
        <v>440</v>
      </c>
      <c r="D3912" t="s">
        <v>330</v>
      </c>
      <c r="E3912" t="s">
        <v>163</v>
      </c>
      <c r="F3912" t="s">
        <v>164</v>
      </c>
      <c r="G3912">
        <v>21</v>
      </c>
      <c r="H3912" t="s">
        <v>335</v>
      </c>
      <c r="I3912" t="s">
        <v>307</v>
      </c>
      <c r="J3912" t="s">
        <v>329</v>
      </c>
      <c r="K3912">
        <v>76</v>
      </c>
      <c r="L3912" s="52">
        <v>0.97435998916625977</v>
      </c>
      <c r="N3912">
        <v>362</v>
      </c>
      <c r="O3912" s="52">
        <v>0.9945099949836731</v>
      </c>
      <c r="Q3912">
        <v>10555</v>
      </c>
      <c r="R3912" s="52">
        <v>0.99005997180938721</v>
      </c>
    </row>
    <row r="3913" spans="1:19">
      <c r="A3913" t="s">
        <v>28</v>
      </c>
      <c r="B3913" t="s">
        <v>412</v>
      </c>
      <c r="C3913" t="s">
        <v>440</v>
      </c>
      <c r="D3913" t="s">
        <v>330</v>
      </c>
      <c r="E3913" t="s">
        <v>163</v>
      </c>
      <c r="F3913" t="s">
        <v>164</v>
      </c>
      <c r="G3913">
        <v>21</v>
      </c>
      <c r="H3913" t="s">
        <v>335</v>
      </c>
      <c r="I3913" t="s">
        <v>307</v>
      </c>
      <c r="J3913" t="s">
        <v>309</v>
      </c>
      <c r="K3913">
        <v>2</v>
      </c>
      <c r="L3913" s="52">
        <v>2.5639999657869339E-2</v>
      </c>
      <c r="N3913">
        <v>2</v>
      </c>
      <c r="O3913" s="52">
        <v>5.4899998940527439E-3</v>
      </c>
      <c r="Q3913">
        <v>106</v>
      </c>
      <c r="R3913" s="52">
        <v>9.9400002509355545E-3</v>
      </c>
    </row>
    <row r="3914" spans="1:19">
      <c r="A3914" t="s">
        <v>28</v>
      </c>
      <c r="B3914" t="s">
        <v>412</v>
      </c>
      <c r="C3914" t="s">
        <v>440</v>
      </c>
      <c r="D3914" t="s">
        <v>330</v>
      </c>
      <c r="E3914" t="s">
        <v>163</v>
      </c>
      <c r="F3914" t="s">
        <v>164</v>
      </c>
      <c r="G3914">
        <v>21</v>
      </c>
      <c r="H3914" t="s">
        <v>335</v>
      </c>
      <c r="I3914" t="s">
        <v>737</v>
      </c>
      <c r="J3914" t="s">
        <v>310</v>
      </c>
      <c r="K3914">
        <v>5</v>
      </c>
      <c r="L3914" s="52">
        <v>6.4099997282028198E-2</v>
      </c>
      <c r="N3914">
        <v>29</v>
      </c>
      <c r="O3914" s="52">
        <v>7.9669997096061707E-2</v>
      </c>
      <c r="Q3914">
        <v>1888</v>
      </c>
      <c r="R3914" s="52">
        <v>0.17709000408649439</v>
      </c>
    </row>
    <row r="3915" spans="1:19">
      <c r="A3915" t="s">
        <v>28</v>
      </c>
      <c r="B3915" t="s">
        <v>412</v>
      </c>
      <c r="C3915" t="s">
        <v>440</v>
      </c>
      <c r="D3915" t="s">
        <v>330</v>
      </c>
      <c r="E3915" t="s">
        <v>163</v>
      </c>
      <c r="F3915" t="s">
        <v>164</v>
      </c>
      <c r="G3915">
        <v>21</v>
      </c>
      <c r="H3915" t="s">
        <v>335</v>
      </c>
      <c r="I3915" t="s">
        <v>737</v>
      </c>
      <c r="J3915" t="s">
        <v>16</v>
      </c>
      <c r="K3915">
        <v>25</v>
      </c>
      <c r="L3915" s="52">
        <v>0.32050999999046331</v>
      </c>
      <c r="N3915">
        <v>101</v>
      </c>
      <c r="O3915" s="52">
        <v>0.27746999263763428</v>
      </c>
      <c r="Q3915">
        <v>2164</v>
      </c>
      <c r="R3915" s="52">
        <v>0.2029799968004227</v>
      </c>
    </row>
    <row r="3916" spans="1:19">
      <c r="A3916" t="s">
        <v>28</v>
      </c>
      <c r="B3916" t="s">
        <v>412</v>
      </c>
      <c r="C3916" t="s">
        <v>440</v>
      </c>
      <c r="D3916" t="s">
        <v>330</v>
      </c>
      <c r="E3916" t="s">
        <v>163</v>
      </c>
      <c r="F3916" t="s">
        <v>164</v>
      </c>
      <c r="G3916">
        <v>21</v>
      </c>
      <c r="H3916" t="s">
        <v>335</v>
      </c>
      <c r="I3916" t="s">
        <v>737</v>
      </c>
      <c r="J3916" t="s">
        <v>17</v>
      </c>
      <c r="K3916">
        <v>30</v>
      </c>
      <c r="L3916" s="52">
        <v>0.38462001085281372</v>
      </c>
      <c r="N3916">
        <v>115</v>
      </c>
      <c r="O3916" s="52">
        <v>0.31593000888824457</v>
      </c>
      <c r="Q3916">
        <v>2220</v>
      </c>
      <c r="R3916" s="52">
        <v>0.20824000239372251</v>
      </c>
    </row>
    <row r="3917" spans="1:19">
      <c r="A3917" t="s">
        <v>28</v>
      </c>
      <c r="B3917" t="s">
        <v>412</v>
      </c>
      <c r="C3917" t="s">
        <v>440</v>
      </c>
      <c r="D3917" t="s">
        <v>330</v>
      </c>
      <c r="E3917" t="s">
        <v>163</v>
      </c>
      <c r="F3917" t="s">
        <v>164</v>
      </c>
      <c r="G3917">
        <v>21</v>
      </c>
      <c r="H3917" t="s">
        <v>335</v>
      </c>
      <c r="I3917" t="s">
        <v>737</v>
      </c>
      <c r="J3917" t="s">
        <v>18</v>
      </c>
      <c r="K3917">
        <v>12</v>
      </c>
      <c r="L3917" s="52">
        <v>0.1538500040769577</v>
      </c>
      <c r="N3917">
        <v>77</v>
      </c>
      <c r="O3917" s="52">
        <v>0.21153999865055079</v>
      </c>
      <c r="Q3917">
        <v>2174</v>
      </c>
      <c r="R3917" s="52">
        <v>0.20392000675201419</v>
      </c>
    </row>
    <row r="3918" spans="1:19">
      <c r="A3918" t="s">
        <v>28</v>
      </c>
      <c r="B3918" t="s">
        <v>412</v>
      </c>
      <c r="C3918" t="s">
        <v>440</v>
      </c>
      <c r="D3918" t="s">
        <v>330</v>
      </c>
      <c r="E3918" t="s">
        <v>163</v>
      </c>
      <c r="F3918" t="s">
        <v>164</v>
      </c>
      <c r="G3918">
        <v>21</v>
      </c>
      <c r="H3918" t="s">
        <v>335</v>
      </c>
      <c r="I3918" t="s">
        <v>737</v>
      </c>
      <c r="J3918" t="s">
        <v>311</v>
      </c>
      <c r="K3918">
        <v>6</v>
      </c>
      <c r="L3918" s="52">
        <v>7.6920002698898315E-2</v>
      </c>
      <c r="N3918">
        <v>42</v>
      </c>
      <c r="O3918" s="52">
        <v>0.1153799965977669</v>
      </c>
      <c r="Q3918">
        <v>2215</v>
      </c>
      <c r="R3918" s="52">
        <v>0.20777000486850741</v>
      </c>
    </row>
    <row r="3919" spans="1:19">
      <c r="A3919" t="s">
        <v>28</v>
      </c>
      <c r="B3919" t="s">
        <v>412</v>
      </c>
      <c r="C3919" t="s">
        <v>440</v>
      </c>
      <c r="D3919" t="s">
        <v>330</v>
      </c>
      <c r="E3919" t="s">
        <v>163</v>
      </c>
      <c r="F3919" t="s">
        <v>164</v>
      </c>
      <c r="G3919">
        <v>21</v>
      </c>
      <c r="H3919" t="s">
        <v>335</v>
      </c>
      <c r="I3919" t="s">
        <v>312</v>
      </c>
      <c r="J3919" t="s">
        <v>313</v>
      </c>
      <c r="K3919">
        <v>49</v>
      </c>
      <c r="L3919" s="52">
        <v>0.62821000814437866</v>
      </c>
      <c r="M3919" s="52">
        <v>0.6712300181388855</v>
      </c>
      <c r="N3919">
        <v>215</v>
      </c>
      <c r="O3919" s="52">
        <v>0.5906599760055542</v>
      </c>
      <c r="P3919" s="52">
        <v>0.60392999649047852</v>
      </c>
      <c r="Q3919">
        <v>6420</v>
      </c>
      <c r="R3919" s="52">
        <v>0.60219001770019531</v>
      </c>
      <c r="S3919" s="52">
        <v>0.61465001106262207</v>
      </c>
    </row>
    <row r="3920" spans="1:19">
      <c r="A3920" t="s">
        <v>28</v>
      </c>
      <c r="B3920" t="s">
        <v>412</v>
      </c>
      <c r="C3920" t="s">
        <v>440</v>
      </c>
      <c r="D3920" t="s">
        <v>330</v>
      </c>
      <c r="E3920" t="s">
        <v>163</v>
      </c>
      <c r="F3920" t="s">
        <v>164</v>
      </c>
      <c r="G3920">
        <v>21</v>
      </c>
      <c r="H3920" t="s">
        <v>335</v>
      </c>
      <c r="I3920" t="s">
        <v>312</v>
      </c>
      <c r="J3920" t="s">
        <v>314</v>
      </c>
      <c r="K3920">
        <v>8</v>
      </c>
      <c r="L3920" s="52">
        <v>0.1025599986314774</v>
      </c>
      <c r="M3920" s="52">
        <v>0.1095900014042854</v>
      </c>
      <c r="N3920">
        <v>64</v>
      </c>
      <c r="O3920" s="52">
        <v>0.175819993019104</v>
      </c>
      <c r="P3920" s="52">
        <v>0.17978000640869141</v>
      </c>
      <c r="Q3920">
        <v>1473</v>
      </c>
      <c r="R3920" s="52">
        <v>0.13817000389099121</v>
      </c>
      <c r="S3920" s="52">
        <v>0.14101999998092651</v>
      </c>
    </row>
    <row r="3921" spans="1:19">
      <c r="A3921" t="s">
        <v>28</v>
      </c>
      <c r="B3921" t="s">
        <v>412</v>
      </c>
      <c r="C3921" t="s">
        <v>440</v>
      </c>
      <c r="D3921" t="s">
        <v>330</v>
      </c>
      <c r="E3921" t="s">
        <v>163</v>
      </c>
      <c r="F3921" t="s">
        <v>164</v>
      </c>
      <c r="G3921">
        <v>21</v>
      </c>
      <c r="H3921" t="s">
        <v>335</v>
      </c>
      <c r="I3921" t="s">
        <v>312</v>
      </c>
      <c r="J3921" t="s">
        <v>315</v>
      </c>
      <c r="K3921">
        <v>9</v>
      </c>
      <c r="L3921" s="52">
        <v>0.1153799965977669</v>
      </c>
      <c r="M3921" s="52">
        <v>0.1232900023460388</v>
      </c>
      <c r="N3921">
        <v>44</v>
      </c>
      <c r="O3921" s="52">
        <v>0.12088000029325489</v>
      </c>
      <c r="P3921" s="52">
        <v>0.123599998652935</v>
      </c>
      <c r="Q3921">
        <v>1374</v>
      </c>
      <c r="R3921" s="52">
        <v>0.12887999415397641</v>
      </c>
      <c r="S3921" s="52">
        <v>0.13154999911785131</v>
      </c>
    </row>
    <row r="3922" spans="1:19">
      <c r="A3922" t="s">
        <v>28</v>
      </c>
      <c r="B3922" t="s">
        <v>412</v>
      </c>
      <c r="C3922" t="s">
        <v>440</v>
      </c>
      <c r="D3922" t="s">
        <v>330</v>
      </c>
      <c r="E3922" t="s">
        <v>163</v>
      </c>
      <c r="F3922" t="s">
        <v>164</v>
      </c>
      <c r="G3922">
        <v>21</v>
      </c>
      <c r="H3922" t="s">
        <v>335</v>
      </c>
      <c r="I3922" t="s">
        <v>312</v>
      </c>
      <c r="J3922" t="s">
        <v>373</v>
      </c>
      <c r="K3922">
        <v>5</v>
      </c>
      <c r="L3922" s="52">
        <v>6.4099997282028198E-2</v>
      </c>
      <c r="N3922">
        <v>8</v>
      </c>
      <c r="O3922" s="52">
        <v>2.1980000659823421E-2</v>
      </c>
      <c r="Q3922">
        <v>216</v>
      </c>
      <c r="R3922" s="52">
        <v>2.0260000601410869E-2</v>
      </c>
    </row>
    <row r="3923" spans="1:19">
      <c r="A3923" t="s">
        <v>28</v>
      </c>
      <c r="B3923" t="s">
        <v>412</v>
      </c>
      <c r="C3923" t="s">
        <v>440</v>
      </c>
      <c r="D3923" t="s">
        <v>330</v>
      </c>
      <c r="E3923" t="s">
        <v>163</v>
      </c>
      <c r="F3923" t="s">
        <v>164</v>
      </c>
      <c r="G3923">
        <v>21</v>
      </c>
      <c r="H3923" t="s">
        <v>335</v>
      </c>
      <c r="I3923" t="s">
        <v>312</v>
      </c>
      <c r="J3923" t="s">
        <v>316</v>
      </c>
      <c r="K3923">
        <v>7</v>
      </c>
      <c r="L3923" s="52">
        <v>8.9740000665187836E-2</v>
      </c>
      <c r="M3923" s="52">
        <v>9.5890000462532043E-2</v>
      </c>
      <c r="N3923">
        <v>33</v>
      </c>
      <c r="O3923" s="52">
        <v>9.065999835729599E-2</v>
      </c>
      <c r="P3923" s="52">
        <v>9.2699997127056122E-2</v>
      </c>
      <c r="Q3923">
        <v>1178</v>
      </c>
      <c r="R3923" s="52">
        <v>0.1105000004172325</v>
      </c>
      <c r="S3923" s="52">
        <v>0.1127799972891808</v>
      </c>
    </row>
    <row r="3924" spans="1:19">
      <c r="A3924" t="s">
        <v>28</v>
      </c>
      <c r="B3924" t="s">
        <v>412</v>
      </c>
      <c r="C3924" t="s">
        <v>440</v>
      </c>
      <c r="D3924" t="s">
        <v>330</v>
      </c>
      <c r="E3924" t="s">
        <v>165</v>
      </c>
      <c r="F3924" t="s">
        <v>166</v>
      </c>
      <c r="G3924">
        <v>21</v>
      </c>
      <c r="H3924" t="s">
        <v>335</v>
      </c>
      <c r="I3924" t="s">
        <v>326</v>
      </c>
      <c r="J3924" t="s">
        <v>289</v>
      </c>
      <c r="K3924">
        <v>0</v>
      </c>
      <c r="L3924" s="52">
        <v>0</v>
      </c>
      <c r="N3924">
        <v>2</v>
      </c>
      <c r="O3924" s="52">
        <v>5.4899998940527439E-3</v>
      </c>
      <c r="Q3924">
        <v>78</v>
      </c>
      <c r="R3924" s="52">
        <v>7.3199998587369919E-3</v>
      </c>
    </row>
    <row r="3925" spans="1:19">
      <c r="A3925" t="s">
        <v>28</v>
      </c>
      <c r="B3925" t="s">
        <v>412</v>
      </c>
      <c r="C3925" t="s">
        <v>440</v>
      </c>
      <c r="D3925" t="s">
        <v>330</v>
      </c>
      <c r="E3925" t="s">
        <v>165</v>
      </c>
      <c r="F3925" t="s">
        <v>166</v>
      </c>
      <c r="G3925">
        <v>21</v>
      </c>
      <c r="H3925" t="s">
        <v>335</v>
      </c>
      <c r="I3925" t="s">
        <v>326</v>
      </c>
      <c r="J3925" t="s">
        <v>290</v>
      </c>
      <c r="K3925">
        <v>5</v>
      </c>
      <c r="L3925" s="52">
        <v>3.9680000394582748E-2</v>
      </c>
      <c r="N3925">
        <v>10</v>
      </c>
      <c r="O3925" s="52">
        <v>2.7470000088214871E-2</v>
      </c>
      <c r="Q3925">
        <v>542</v>
      </c>
      <c r="R3925" s="52">
        <v>5.0840001553297043E-2</v>
      </c>
    </row>
    <row r="3926" spans="1:19">
      <c r="A3926" t="s">
        <v>28</v>
      </c>
      <c r="B3926" t="s">
        <v>412</v>
      </c>
      <c r="C3926" t="s">
        <v>440</v>
      </c>
      <c r="D3926" t="s">
        <v>330</v>
      </c>
      <c r="E3926" t="s">
        <v>165</v>
      </c>
      <c r="F3926" t="s">
        <v>166</v>
      </c>
      <c r="G3926">
        <v>21</v>
      </c>
      <c r="H3926" t="s">
        <v>335</v>
      </c>
      <c r="I3926" t="s">
        <v>326</v>
      </c>
      <c r="J3926" t="s">
        <v>291</v>
      </c>
      <c r="K3926">
        <v>7</v>
      </c>
      <c r="L3926" s="52">
        <v>5.5560000240802758E-2</v>
      </c>
      <c r="N3926">
        <v>29</v>
      </c>
      <c r="O3926" s="52">
        <v>7.9669997096061707E-2</v>
      </c>
      <c r="Q3926">
        <v>1332</v>
      </c>
      <c r="R3926" s="52">
        <v>0.124940000474453</v>
      </c>
    </row>
    <row r="3927" spans="1:19">
      <c r="A3927" t="s">
        <v>28</v>
      </c>
      <c r="B3927" t="s">
        <v>412</v>
      </c>
      <c r="C3927" t="s">
        <v>440</v>
      </c>
      <c r="D3927" t="s">
        <v>330</v>
      </c>
      <c r="E3927" t="s">
        <v>165</v>
      </c>
      <c r="F3927" t="s">
        <v>166</v>
      </c>
      <c r="G3927">
        <v>21</v>
      </c>
      <c r="H3927" t="s">
        <v>335</v>
      </c>
      <c r="I3927" t="s">
        <v>326</v>
      </c>
      <c r="J3927" t="s">
        <v>292</v>
      </c>
      <c r="K3927">
        <v>19</v>
      </c>
      <c r="L3927" s="52">
        <v>0.1507900059223175</v>
      </c>
      <c r="N3927">
        <v>52</v>
      </c>
      <c r="O3927" s="52">
        <v>0.14285999536514279</v>
      </c>
      <c r="Q3927">
        <v>2022</v>
      </c>
      <c r="R3927" s="52">
        <v>0.18965999782085419</v>
      </c>
    </row>
    <row r="3928" spans="1:19">
      <c r="A3928" t="s">
        <v>28</v>
      </c>
      <c r="B3928" t="s">
        <v>412</v>
      </c>
      <c r="C3928" t="s">
        <v>440</v>
      </c>
      <c r="D3928" t="s">
        <v>330</v>
      </c>
      <c r="E3928" t="s">
        <v>165</v>
      </c>
      <c r="F3928" t="s">
        <v>166</v>
      </c>
      <c r="G3928">
        <v>21</v>
      </c>
      <c r="H3928" t="s">
        <v>335</v>
      </c>
      <c r="I3928" t="s">
        <v>326</v>
      </c>
      <c r="J3928" t="s">
        <v>293</v>
      </c>
      <c r="K3928">
        <v>14</v>
      </c>
      <c r="L3928" s="52">
        <v>0.1111100018024445</v>
      </c>
      <c r="N3928">
        <v>59</v>
      </c>
      <c r="O3928" s="52">
        <v>0.162090003490448</v>
      </c>
      <c r="Q3928">
        <v>1958</v>
      </c>
      <c r="R3928" s="52">
        <v>0.18366000056266779</v>
      </c>
    </row>
    <row r="3929" spans="1:19">
      <c r="A3929" t="s">
        <v>28</v>
      </c>
      <c r="B3929" t="s">
        <v>412</v>
      </c>
      <c r="C3929" t="s">
        <v>440</v>
      </c>
      <c r="D3929" t="s">
        <v>330</v>
      </c>
      <c r="E3929" t="s">
        <v>165</v>
      </c>
      <c r="F3929" t="s">
        <v>166</v>
      </c>
      <c r="G3929">
        <v>21</v>
      </c>
      <c r="H3929" t="s">
        <v>335</v>
      </c>
      <c r="I3929" t="s">
        <v>326</v>
      </c>
      <c r="J3929" t="s">
        <v>294</v>
      </c>
      <c r="K3929">
        <v>46</v>
      </c>
      <c r="L3929" s="52">
        <v>0.36507999897003168</v>
      </c>
      <c r="N3929">
        <v>119</v>
      </c>
      <c r="O3929" s="52">
        <v>0.32692000269889832</v>
      </c>
      <c r="Q3929">
        <v>2528</v>
      </c>
      <c r="R3929" s="52">
        <v>0.2371300011873245</v>
      </c>
    </row>
    <row r="3930" spans="1:19">
      <c r="A3930" t="s">
        <v>28</v>
      </c>
      <c r="B3930" t="s">
        <v>412</v>
      </c>
      <c r="C3930" t="s">
        <v>440</v>
      </c>
      <c r="D3930" t="s">
        <v>330</v>
      </c>
      <c r="E3930" t="s">
        <v>165</v>
      </c>
      <c r="F3930" t="s">
        <v>166</v>
      </c>
      <c r="G3930">
        <v>21</v>
      </c>
      <c r="H3930" t="s">
        <v>335</v>
      </c>
      <c r="I3930" t="s">
        <v>326</v>
      </c>
      <c r="J3930" t="s">
        <v>295</v>
      </c>
      <c r="K3930">
        <v>35</v>
      </c>
      <c r="L3930" s="52">
        <v>0.27777999639511108</v>
      </c>
      <c r="N3930">
        <v>93</v>
      </c>
      <c r="O3930" s="52">
        <v>0.2554900050163269</v>
      </c>
      <c r="Q3930">
        <v>2201</v>
      </c>
      <c r="R3930" s="52">
        <v>0.20645000040531161</v>
      </c>
    </row>
    <row r="3931" spans="1:19">
      <c r="A3931" t="s">
        <v>28</v>
      </c>
      <c r="B3931" t="s">
        <v>412</v>
      </c>
      <c r="C3931" t="s">
        <v>440</v>
      </c>
      <c r="D3931" t="s">
        <v>330</v>
      </c>
      <c r="E3931" t="s">
        <v>165</v>
      </c>
      <c r="F3931" t="s">
        <v>166</v>
      </c>
      <c r="G3931">
        <v>21</v>
      </c>
      <c r="H3931" t="s">
        <v>335</v>
      </c>
      <c r="I3931" t="s">
        <v>359</v>
      </c>
      <c r="J3931" t="s">
        <v>14</v>
      </c>
      <c r="K3931">
        <v>89</v>
      </c>
      <c r="L3931" s="52">
        <v>0.70635002851486206</v>
      </c>
      <c r="M3931" s="52">
        <v>0.71773999929428101</v>
      </c>
      <c r="N3931">
        <v>254</v>
      </c>
      <c r="O3931" s="52">
        <v>0.69779998064041138</v>
      </c>
      <c r="P3931" s="52">
        <v>0.71347999572753906</v>
      </c>
      <c r="Q3931">
        <v>7648</v>
      </c>
      <c r="R3931" s="52">
        <v>0.71737998723983765</v>
      </c>
      <c r="S3931" s="52">
        <v>0.73221999406814575</v>
      </c>
    </row>
    <row r="3932" spans="1:19">
      <c r="A3932" t="s">
        <v>28</v>
      </c>
      <c r="B3932" t="s">
        <v>412</v>
      </c>
      <c r="C3932" t="s">
        <v>440</v>
      </c>
      <c r="D3932" t="s">
        <v>330</v>
      </c>
      <c r="E3932" t="s">
        <v>165</v>
      </c>
      <c r="F3932" t="s">
        <v>166</v>
      </c>
      <c r="G3932">
        <v>21</v>
      </c>
      <c r="H3932" t="s">
        <v>335</v>
      </c>
      <c r="I3932" t="s">
        <v>359</v>
      </c>
      <c r="J3932" t="s">
        <v>15</v>
      </c>
      <c r="K3932">
        <v>22</v>
      </c>
      <c r="L3932" s="52">
        <v>0.17460000514984131</v>
      </c>
      <c r="M3932" s="52">
        <v>0.1774200052022934</v>
      </c>
      <c r="N3932">
        <v>61</v>
      </c>
      <c r="O3932" s="52">
        <v>0.16757999360561371</v>
      </c>
      <c r="P3932" s="52">
        <v>0.17135000228881839</v>
      </c>
      <c r="Q3932">
        <v>1582</v>
      </c>
      <c r="R3932" s="52">
        <v>0.14838999509811401</v>
      </c>
      <c r="S3932" s="52">
        <v>0.1514600068330765</v>
      </c>
    </row>
    <row r="3933" spans="1:19">
      <c r="A3933" t="s">
        <v>28</v>
      </c>
      <c r="B3933" t="s">
        <v>412</v>
      </c>
      <c r="C3933" t="s">
        <v>440</v>
      </c>
      <c r="D3933" t="s">
        <v>330</v>
      </c>
      <c r="E3933" t="s">
        <v>165</v>
      </c>
      <c r="F3933" t="s">
        <v>166</v>
      </c>
      <c r="G3933">
        <v>21</v>
      </c>
      <c r="H3933" t="s">
        <v>335</v>
      </c>
      <c r="I3933" t="s">
        <v>359</v>
      </c>
      <c r="J3933" t="s">
        <v>317</v>
      </c>
      <c r="K3933">
        <v>13</v>
      </c>
      <c r="L3933" s="52">
        <v>0.1031700000166893</v>
      </c>
      <c r="M3933" s="52">
        <v>0.1048400029540062</v>
      </c>
      <c r="N3933">
        <v>41</v>
      </c>
      <c r="O3933" s="52">
        <v>0.1126400008797646</v>
      </c>
      <c r="P3933" s="52">
        <v>0.11517000198364261</v>
      </c>
      <c r="Q3933">
        <v>1215</v>
      </c>
      <c r="R3933" s="52">
        <v>0.1139699965715408</v>
      </c>
      <c r="S3933" s="52">
        <v>0.1163199990987778</v>
      </c>
    </row>
    <row r="3934" spans="1:19">
      <c r="A3934" t="s">
        <v>28</v>
      </c>
      <c r="B3934" t="s">
        <v>412</v>
      </c>
      <c r="C3934" t="s">
        <v>440</v>
      </c>
      <c r="D3934" t="s">
        <v>330</v>
      </c>
      <c r="E3934" t="s">
        <v>165</v>
      </c>
      <c r="F3934" t="s">
        <v>166</v>
      </c>
      <c r="G3934">
        <v>21</v>
      </c>
      <c r="H3934" t="s">
        <v>335</v>
      </c>
      <c r="I3934" t="s">
        <v>359</v>
      </c>
      <c r="J3934" t="s">
        <v>270</v>
      </c>
      <c r="K3934">
        <v>2</v>
      </c>
      <c r="L3934" s="52">
        <v>1.5869999304413799E-2</v>
      </c>
      <c r="N3934">
        <v>8</v>
      </c>
      <c r="O3934" s="52">
        <v>2.1980000659823421E-2</v>
      </c>
      <c r="Q3934">
        <v>216</v>
      </c>
      <c r="R3934" s="52">
        <v>2.0260000601410869E-2</v>
      </c>
    </row>
    <row r="3935" spans="1:19">
      <c r="A3935" t="s">
        <v>28</v>
      </c>
      <c r="B3935" t="s">
        <v>412</v>
      </c>
      <c r="C3935" t="s">
        <v>440</v>
      </c>
      <c r="D3935" t="s">
        <v>330</v>
      </c>
      <c r="E3935" t="s">
        <v>165</v>
      </c>
      <c r="F3935" t="s">
        <v>166</v>
      </c>
      <c r="G3935">
        <v>21</v>
      </c>
      <c r="H3935" t="s">
        <v>335</v>
      </c>
      <c r="I3935" t="s">
        <v>325</v>
      </c>
      <c r="J3935" t="s">
        <v>302</v>
      </c>
      <c r="K3935">
        <v>41</v>
      </c>
      <c r="L3935" s="52">
        <v>0.32539999485015869</v>
      </c>
      <c r="N3935">
        <v>116</v>
      </c>
      <c r="O3935" s="52">
        <v>0.31867998838424683</v>
      </c>
      <c r="Q3935">
        <v>3494</v>
      </c>
      <c r="R3935" s="52">
        <v>0.32774001359939581</v>
      </c>
    </row>
    <row r="3936" spans="1:19">
      <c r="A3936" t="s">
        <v>28</v>
      </c>
      <c r="B3936" t="s">
        <v>412</v>
      </c>
      <c r="C3936" t="s">
        <v>440</v>
      </c>
      <c r="D3936" t="s">
        <v>330</v>
      </c>
      <c r="E3936" t="s">
        <v>165</v>
      </c>
      <c r="F3936" t="s">
        <v>166</v>
      </c>
      <c r="G3936">
        <v>21</v>
      </c>
      <c r="H3936" t="s">
        <v>335</v>
      </c>
      <c r="I3936" t="s">
        <v>325</v>
      </c>
      <c r="J3936" t="s">
        <v>303</v>
      </c>
      <c r="K3936">
        <v>46</v>
      </c>
      <c r="L3936" s="52">
        <v>0.36507999897003168</v>
      </c>
      <c r="N3936">
        <v>127</v>
      </c>
      <c r="O3936" s="52">
        <v>0.34889999032020569</v>
      </c>
      <c r="Q3936">
        <v>3387</v>
      </c>
      <c r="R3936" s="52">
        <v>0.31769999861717219</v>
      </c>
    </row>
    <row r="3937" spans="1:19">
      <c r="A3937" t="s">
        <v>28</v>
      </c>
      <c r="B3937" t="s">
        <v>412</v>
      </c>
      <c r="C3937" t="s">
        <v>440</v>
      </c>
      <c r="D3937" t="s">
        <v>330</v>
      </c>
      <c r="E3937" t="s">
        <v>165</v>
      </c>
      <c r="F3937" t="s">
        <v>166</v>
      </c>
      <c r="G3937">
        <v>21</v>
      </c>
      <c r="H3937" t="s">
        <v>335</v>
      </c>
      <c r="I3937" t="s">
        <v>325</v>
      </c>
      <c r="J3937" t="s">
        <v>304</v>
      </c>
      <c r="K3937">
        <v>39</v>
      </c>
      <c r="L3937" s="52">
        <v>0.30952000617980963</v>
      </c>
      <c r="N3937">
        <v>121</v>
      </c>
      <c r="O3937" s="52">
        <v>0.3324199914932251</v>
      </c>
      <c r="Q3937">
        <v>3780</v>
      </c>
      <c r="R3937" s="52">
        <v>0.35455998778343201</v>
      </c>
    </row>
    <row r="3938" spans="1:19">
      <c r="A3938" t="s">
        <v>28</v>
      </c>
      <c r="B3938" t="s">
        <v>412</v>
      </c>
      <c r="C3938" t="s">
        <v>440</v>
      </c>
      <c r="D3938" t="s">
        <v>330</v>
      </c>
      <c r="E3938" t="s">
        <v>165</v>
      </c>
      <c r="F3938" t="s">
        <v>166</v>
      </c>
      <c r="G3938">
        <v>21</v>
      </c>
      <c r="H3938" t="s">
        <v>335</v>
      </c>
      <c r="I3938" t="s">
        <v>349</v>
      </c>
      <c r="J3938" t="s">
        <v>350</v>
      </c>
      <c r="K3938">
        <v>8</v>
      </c>
      <c r="L3938" s="52">
        <v>6.3490003347396851E-2</v>
      </c>
      <c r="M3938" s="52">
        <v>7.5470000505447388E-2</v>
      </c>
      <c r="N3938">
        <v>26</v>
      </c>
      <c r="O3938" s="52">
        <v>7.1429997682571411E-2</v>
      </c>
      <c r="P3938" s="52">
        <v>7.8790001571178436E-2</v>
      </c>
      <c r="Q3938">
        <v>745</v>
      </c>
      <c r="R3938" s="52">
        <v>6.9880001246929169E-2</v>
      </c>
      <c r="S3938" s="52">
        <v>8.060000091791153E-2</v>
      </c>
    </row>
    <row r="3939" spans="1:19">
      <c r="A3939" t="s">
        <v>28</v>
      </c>
      <c r="B3939" t="s">
        <v>412</v>
      </c>
      <c r="C3939" t="s">
        <v>440</v>
      </c>
      <c r="D3939" t="s">
        <v>330</v>
      </c>
      <c r="E3939" t="s">
        <v>165</v>
      </c>
      <c r="F3939" t="s">
        <v>166</v>
      </c>
      <c r="G3939">
        <v>21</v>
      </c>
      <c r="H3939" t="s">
        <v>335</v>
      </c>
      <c r="I3939" t="s">
        <v>349</v>
      </c>
      <c r="J3939" t="s">
        <v>351</v>
      </c>
      <c r="K3939">
        <v>80</v>
      </c>
      <c r="L3939" s="52">
        <v>0.63492000102996826</v>
      </c>
      <c r="M3939" s="52">
        <v>0.75471997261047363</v>
      </c>
      <c r="N3939">
        <v>224</v>
      </c>
      <c r="O3939" s="52">
        <v>0.61537998914718628</v>
      </c>
      <c r="P3939" s="52">
        <v>0.67878997325897217</v>
      </c>
      <c r="Q3939">
        <v>5882</v>
      </c>
      <c r="R3939" s="52">
        <v>0.55172997713088989</v>
      </c>
      <c r="S3939" s="52">
        <v>0.63637000322341919</v>
      </c>
    </row>
    <row r="3940" spans="1:19">
      <c r="A3940" t="s">
        <v>28</v>
      </c>
      <c r="B3940" t="s">
        <v>412</v>
      </c>
      <c r="C3940" t="s">
        <v>440</v>
      </c>
      <c r="D3940" t="s">
        <v>330</v>
      </c>
      <c r="E3940" t="s">
        <v>165</v>
      </c>
      <c r="F3940" t="s">
        <v>166</v>
      </c>
      <c r="G3940">
        <v>21</v>
      </c>
      <c r="H3940" t="s">
        <v>335</v>
      </c>
      <c r="I3940" t="s">
        <v>349</v>
      </c>
      <c r="J3940" t="s">
        <v>352</v>
      </c>
      <c r="K3940">
        <v>0</v>
      </c>
      <c r="L3940" s="52">
        <v>0</v>
      </c>
      <c r="M3940" s="52">
        <v>0</v>
      </c>
      <c r="N3940">
        <v>0</v>
      </c>
      <c r="O3940" s="52">
        <v>0</v>
      </c>
      <c r="P3940" s="52">
        <v>0</v>
      </c>
      <c r="Q3940">
        <v>19</v>
      </c>
      <c r="R3940" s="52">
        <v>1.780000049620867E-3</v>
      </c>
      <c r="S3940" s="52">
        <v>2.0600000862032179E-3</v>
      </c>
    </row>
    <row r="3941" spans="1:19">
      <c r="A3941" t="s">
        <v>28</v>
      </c>
      <c r="B3941" t="s">
        <v>412</v>
      </c>
      <c r="C3941" t="s">
        <v>440</v>
      </c>
      <c r="D3941" t="s">
        <v>330</v>
      </c>
      <c r="E3941" t="s">
        <v>165</v>
      </c>
      <c r="F3941" t="s">
        <v>166</v>
      </c>
      <c r="G3941">
        <v>21</v>
      </c>
      <c r="H3941" t="s">
        <v>335</v>
      </c>
      <c r="I3941" t="s">
        <v>349</v>
      </c>
      <c r="J3941" t="s">
        <v>353</v>
      </c>
      <c r="K3941">
        <v>18</v>
      </c>
      <c r="L3941" s="52">
        <v>0.14285999536514279</v>
      </c>
      <c r="M3941" s="52">
        <v>0.16980999708175659</v>
      </c>
      <c r="N3941">
        <v>80</v>
      </c>
      <c r="O3941" s="52">
        <v>0.21977999806404111</v>
      </c>
      <c r="P3941" s="52">
        <v>0.2424200028181076</v>
      </c>
      <c r="Q3941">
        <v>2597</v>
      </c>
      <c r="R3941" s="52">
        <v>0.24359999597072601</v>
      </c>
      <c r="S3941" s="52">
        <v>0.2809700071811676</v>
      </c>
    </row>
    <row r="3942" spans="1:19">
      <c r="A3942" t="s">
        <v>28</v>
      </c>
      <c r="B3942" t="s">
        <v>412</v>
      </c>
      <c r="C3942" t="s">
        <v>440</v>
      </c>
      <c r="D3942" t="s">
        <v>330</v>
      </c>
      <c r="E3942" t="s">
        <v>165</v>
      </c>
      <c r="F3942" t="s">
        <v>166</v>
      </c>
      <c r="G3942">
        <v>21</v>
      </c>
      <c r="H3942" t="s">
        <v>335</v>
      </c>
      <c r="I3942" t="s">
        <v>349</v>
      </c>
      <c r="J3942" t="s">
        <v>355</v>
      </c>
      <c r="K3942">
        <v>20</v>
      </c>
      <c r="L3942" s="52">
        <v>0.15873000025749209</v>
      </c>
      <c r="N3942">
        <v>34</v>
      </c>
      <c r="O3942" s="52">
        <v>9.3410000205039978E-2</v>
      </c>
      <c r="Q3942">
        <v>1418</v>
      </c>
      <c r="R3942" s="52">
        <v>0.13300999999046331</v>
      </c>
    </row>
    <row r="3943" spans="1:19">
      <c r="A3943" t="s">
        <v>28</v>
      </c>
      <c r="B3943" t="s">
        <v>412</v>
      </c>
      <c r="C3943" t="s">
        <v>440</v>
      </c>
      <c r="D3943" t="s">
        <v>330</v>
      </c>
      <c r="E3943" t="s">
        <v>165</v>
      </c>
      <c r="F3943" t="s">
        <v>166</v>
      </c>
      <c r="G3943">
        <v>21</v>
      </c>
      <c r="H3943" t="s">
        <v>335</v>
      </c>
      <c r="I3943" t="s">
        <v>734</v>
      </c>
      <c r="J3943" t="s">
        <v>299</v>
      </c>
      <c r="K3943">
        <v>0</v>
      </c>
      <c r="L3943" s="52">
        <v>0</v>
      </c>
      <c r="M3943" s="52">
        <v>0</v>
      </c>
      <c r="N3943">
        <v>2</v>
      </c>
      <c r="O3943" s="52">
        <v>5.4899998940527439E-3</v>
      </c>
      <c r="P3943" s="52">
        <v>5.6199999526143074E-3</v>
      </c>
      <c r="Q3943">
        <v>463</v>
      </c>
      <c r="R3943" s="52">
        <v>4.343000054359436E-2</v>
      </c>
      <c r="S3943" s="52">
        <v>4.6239998191595078E-2</v>
      </c>
    </row>
    <row r="3944" spans="1:19">
      <c r="A3944" t="s">
        <v>28</v>
      </c>
      <c r="B3944" t="s">
        <v>412</v>
      </c>
      <c r="C3944" t="s">
        <v>440</v>
      </c>
      <c r="D3944" t="s">
        <v>330</v>
      </c>
      <c r="E3944" t="s">
        <v>165</v>
      </c>
      <c r="F3944" t="s">
        <v>166</v>
      </c>
      <c r="G3944">
        <v>21</v>
      </c>
      <c r="H3944" t="s">
        <v>335</v>
      </c>
      <c r="I3944" t="s">
        <v>734</v>
      </c>
      <c r="J3944" t="s">
        <v>300</v>
      </c>
      <c r="K3944">
        <v>0</v>
      </c>
      <c r="L3944" s="52">
        <v>0</v>
      </c>
      <c r="M3944" s="52">
        <v>0</v>
      </c>
      <c r="N3944">
        <v>2</v>
      </c>
      <c r="O3944" s="52">
        <v>5.4899998940527439E-3</v>
      </c>
      <c r="P3944" s="52">
        <v>5.6199999526143074E-3</v>
      </c>
      <c r="Q3944">
        <v>331</v>
      </c>
      <c r="R3944" s="52">
        <v>3.1050000339746479E-2</v>
      </c>
      <c r="S3944" s="52">
        <v>3.3059999346733093E-2</v>
      </c>
    </row>
    <row r="3945" spans="1:19">
      <c r="A3945" t="s">
        <v>28</v>
      </c>
      <c r="B3945" t="s">
        <v>412</v>
      </c>
      <c r="C3945" t="s">
        <v>440</v>
      </c>
      <c r="D3945" t="s">
        <v>330</v>
      </c>
      <c r="E3945" t="s">
        <v>165</v>
      </c>
      <c r="F3945" t="s">
        <v>166</v>
      </c>
      <c r="G3945">
        <v>21</v>
      </c>
      <c r="H3945" t="s">
        <v>335</v>
      </c>
      <c r="I3945" t="s">
        <v>734</v>
      </c>
      <c r="J3945" t="s">
        <v>269</v>
      </c>
      <c r="K3945">
        <v>0</v>
      </c>
      <c r="L3945" s="52">
        <v>0</v>
      </c>
      <c r="M3945" s="52">
        <v>0</v>
      </c>
      <c r="N3945">
        <v>2</v>
      </c>
      <c r="O3945" s="52">
        <v>5.4899998940527439E-3</v>
      </c>
      <c r="P3945" s="52">
        <v>5.6199999526143074E-3</v>
      </c>
      <c r="Q3945">
        <v>91</v>
      </c>
      <c r="R3945" s="52">
        <v>8.5399998351931572E-3</v>
      </c>
      <c r="S3945" s="52">
        <v>9.089999832212925E-3</v>
      </c>
    </row>
    <row r="3946" spans="1:19">
      <c r="A3946" t="s">
        <v>28</v>
      </c>
      <c r="B3946" t="s">
        <v>412</v>
      </c>
      <c r="C3946" t="s">
        <v>440</v>
      </c>
      <c r="D3946" t="s">
        <v>330</v>
      </c>
      <c r="E3946" t="s">
        <v>165</v>
      </c>
      <c r="F3946" t="s">
        <v>166</v>
      </c>
      <c r="G3946">
        <v>21</v>
      </c>
      <c r="H3946" t="s">
        <v>335</v>
      </c>
      <c r="I3946" t="s">
        <v>734</v>
      </c>
      <c r="J3946" t="s">
        <v>301</v>
      </c>
      <c r="K3946">
        <v>0</v>
      </c>
      <c r="L3946" s="52">
        <v>0</v>
      </c>
      <c r="M3946" s="52">
        <v>0</v>
      </c>
      <c r="N3946">
        <v>2</v>
      </c>
      <c r="O3946" s="52">
        <v>5.4899998940527439E-3</v>
      </c>
      <c r="P3946" s="52">
        <v>5.6199999526143074E-3</v>
      </c>
      <c r="Q3946">
        <v>215</v>
      </c>
      <c r="R3946" s="52">
        <v>2.0169999450445179E-2</v>
      </c>
      <c r="S3946" s="52">
        <v>2.1469999104738239E-2</v>
      </c>
    </row>
    <row r="3947" spans="1:19">
      <c r="A3947" t="s">
        <v>28</v>
      </c>
      <c r="B3947" t="s">
        <v>412</v>
      </c>
      <c r="C3947" t="s">
        <v>440</v>
      </c>
      <c r="D3947" t="s">
        <v>330</v>
      </c>
      <c r="E3947" t="s">
        <v>165</v>
      </c>
      <c r="F3947" t="s">
        <v>166</v>
      </c>
      <c r="G3947">
        <v>21</v>
      </c>
      <c r="H3947" t="s">
        <v>335</v>
      </c>
      <c r="I3947" t="s">
        <v>734</v>
      </c>
      <c r="J3947" t="s">
        <v>270</v>
      </c>
      <c r="K3947">
        <v>4</v>
      </c>
      <c r="L3947" s="52">
        <v>3.1750001013278961E-2</v>
      </c>
      <c r="N3947">
        <v>8</v>
      </c>
      <c r="O3947" s="52">
        <v>2.1980000659823421E-2</v>
      </c>
      <c r="Q3947">
        <v>648</v>
      </c>
      <c r="R3947" s="52">
        <v>6.0779999941587448E-2</v>
      </c>
    </row>
    <row r="3948" spans="1:19">
      <c r="A3948" t="s">
        <v>28</v>
      </c>
      <c r="B3948" t="s">
        <v>412</v>
      </c>
      <c r="C3948" t="s">
        <v>440</v>
      </c>
      <c r="D3948" t="s">
        <v>330</v>
      </c>
      <c r="E3948" t="s">
        <v>165</v>
      </c>
      <c r="F3948" t="s">
        <v>166</v>
      </c>
      <c r="G3948">
        <v>21</v>
      </c>
      <c r="H3948" t="s">
        <v>335</v>
      </c>
      <c r="I3948" t="s">
        <v>734</v>
      </c>
      <c r="J3948" t="s">
        <v>268</v>
      </c>
      <c r="K3948">
        <v>122</v>
      </c>
      <c r="L3948" s="52">
        <v>0.96824997663497925</v>
      </c>
      <c r="M3948" s="52">
        <v>1</v>
      </c>
      <c r="N3948">
        <v>348</v>
      </c>
      <c r="O3948" s="52">
        <v>0.95604002475738525</v>
      </c>
      <c r="P3948" s="52">
        <v>0.97753000259399414</v>
      </c>
      <c r="Q3948">
        <v>8913</v>
      </c>
      <c r="R3948" s="52">
        <v>0.83604001998901367</v>
      </c>
      <c r="S3948" s="52">
        <v>0.89013999700546265</v>
      </c>
    </row>
    <row r="3949" spans="1:19">
      <c r="A3949" t="s">
        <v>28</v>
      </c>
      <c r="B3949" t="s">
        <v>412</v>
      </c>
      <c r="C3949" t="s">
        <v>440</v>
      </c>
      <c r="D3949" t="s">
        <v>330</v>
      </c>
      <c r="E3949" t="s">
        <v>165</v>
      </c>
      <c r="F3949" t="s">
        <v>166</v>
      </c>
      <c r="G3949">
        <v>21</v>
      </c>
      <c r="H3949" t="s">
        <v>335</v>
      </c>
      <c r="I3949" t="s">
        <v>735</v>
      </c>
      <c r="J3949" t="s">
        <v>270</v>
      </c>
      <c r="K3949">
        <v>126</v>
      </c>
      <c r="L3949" s="52">
        <v>1</v>
      </c>
      <c r="N3949">
        <v>364</v>
      </c>
      <c r="O3949" s="52">
        <v>1</v>
      </c>
      <c r="Q3949">
        <v>10661</v>
      </c>
      <c r="R3949" s="52">
        <v>1</v>
      </c>
    </row>
    <row r="3950" spans="1:19">
      <c r="A3950" t="s">
        <v>28</v>
      </c>
      <c r="B3950" t="s">
        <v>412</v>
      </c>
      <c r="C3950" t="s">
        <v>440</v>
      </c>
      <c r="D3950" t="s">
        <v>330</v>
      </c>
      <c r="E3950" t="s">
        <v>165</v>
      </c>
      <c r="F3950" t="s">
        <v>166</v>
      </c>
      <c r="G3950">
        <v>21</v>
      </c>
      <c r="H3950" t="s">
        <v>335</v>
      </c>
      <c r="I3950" t="s">
        <v>319</v>
      </c>
      <c r="J3950" t="s">
        <v>324</v>
      </c>
      <c r="K3950">
        <v>20</v>
      </c>
      <c r="L3950" s="52">
        <v>0.15873000025749209</v>
      </c>
      <c r="N3950">
        <v>34</v>
      </c>
      <c r="O3950" s="52">
        <v>9.3410000205039978E-2</v>
      </c>
      <c r="Q3950">
        <v>1418</v>
      </c>
      <c r="R3950" s="52">
        <v>0.13300999999046331</v>
      </c>
    </row>
    <row r="3951" spans="1:19">
      <c r="A3951" t="s">
        <v>28</v>
      </c>
      <c r="B3951" t="s">
        <v>412</v>
      </c>
      <c r="C3951" t="s">
        <v>440</v>
      </c>
      <c r="D3951" t="s">
        <v>330</v>
      </c>
      <c r="E3951" t="s">
        <v>165</v>
      </c>
      <c r="F3951" t="s">
        <v>166</v>
      </c>
      <c r="G3951">
        <v>21</v>
      </c>
      <c r="H3951" t="s">
        <v>335</v>
      </c>
      <c r="I3951" t="s">
        <v>319</v>
      </c>
      <c r="J3951" t="s">
        <v>320</v>
      </c>
      <c r="K3951">
        <v>0</v>
      </c>
      <c r="L3951" s="52">
        <v>0</v>
      </c>
      <c r="M3951" s="52">
        <v>0</v>
      </c>
      <c r="N3951">
        <v>0</v>
      </c>
      <c r="O3951" s="52">
        <v>0</v>
      </c>
      <c r="P3951" s="52">
        <v>0</v>
      </c>
      <c r="Q3951">
        <v>19</v>
      </c>
      <c r="R3951" s="52">
        <v>1.780000049620867E-3</v>
      </c>
      <c r="S3951" s="52">
        <v>2.0600000862032179E-3</v>
      </c>
    </row>
    <row r="3952" spans="1:19">
      <c r="A3952" t="s">
        <v>28</v>
      </c>
      <c r="B3952" t="s">
        <v>412</v>
      </c>
      <c r="C3952" t="s">
        <v>440</v>
      </c>
      <c r="D3952" t="s">
        <v>330</v>
      </c>
      <c r="E3952" t="s">
        <v>165</v>
      </c>
      <c r="F3952" t="s">
        <v>166</v>
      </c>
      <c r="G3952">
        <v>21</v>
      </c>
      <c r="H3952" t="s">
        <v>335</v>
      </c>
      <c r="I3952" t="s">
        <v>319</v>
      </c>
      <c r="J3952" t="s">
        <v>321</v>
      </c>
      <c r="K3952">
        <v>5</v>
      </c>
      <c r="L3952" s="52">
        <v>3.9680000394582748E-2</v>
      </c>
      <c r="M3952" s="52">
        <v>4.7169998288154602E-2</v>
      </c>
      <c r="N3952">
        <v>16</v>
      </c>
      <c r="O3952" s="52">
        <v>4.3960001319646842E-2</v>
      </c>
      <c r="P3952" s="52">
        <v>4.8480000346899033E-2</v>
      </c>
      <c r="Q3952">
        <v>380</v>
      </c>
      <c r="R3952" s="52">
        <v>3.564000129699707E-2</v>
      </c>
      <c r="S3952" s="52">
        <v>4.1110001504421227E-2</v>
      </c>
    </row>
    <row r="3953" spans="1:19">
      <c r="A3953" t="s">
        <v>28</v>
      </c>
      <c r="B3953" t="s">
        <v>412</v>
      </c>
      <c r="C3953" t="s">
        <v>440</v>
      </c>
      <c r="D3953" t="s">
        <v>330</v>
      </c>
      <c r="E3953" t="s">
        <v>165</v>
      </c>
      <c r="F3953" t="s">
        <v>166</v>
      </c>
      <c r="G3953">
        <v>21</v>
      </c>
      <c r="H3953" t="s">
        <v>335</v>
      </c>
      <c r="I3953" t="s">
        <v>319</v>
      </c>
      <c r="J3953" t="s">
        <v>322</v>
      </c>
      <c r="K3953">
        <v>11</v>
      </c>
      <c r="L3953" s="52">
        <v>8.7300002574920654E-2</v>
      </c>
      <c r="M3953" s="52">
        <v>0.1037700027227402</v>
      </c>
      <c r="N3953">
        <v>58</v>
      </c>
      <c r="O3953" s="52">
        <v>0.15933999419212341</v>
      </c>
      <c r="P3953" s="52">
        <v>0.1757600009441376</v>
      </c>
      <c r="Q3953">
        <v>1643</v>
      </c>
      <c r="R3953" s="52">
        <v>0.15410999953746801</v>
      </c>
      <c r="S3953" s="52">
        <v>0.17776000499725339</v>
      </c>
    </row>
    <row r="3954" spans="1:19">
      <c r="A3954" t="s">
        <v>28</v>
      </c>
      <c r="B3954" t="s">
        <v>412</v>
      </c>
      <c r="C3954" t="s">
        <v>440</v>
      </c>
      <c r="D3954" t="s">
        <v>330</v>
      </c>
      <c r="E3954" t="s">
        <v>165</v>
      </c>
      <c r="F3954" t="s">
        <v>166</v>
      </c>
      <c r="G3954">
        <v>21</v>
      </c>
      <c r="H3954" t="s">
        <v>335</v>
      </c>
      <c r="I3954" t="s">
        <v>319</v>
      </c>
      <c r="J3954" t="s">
        <v>323</v>
      </c>
      <c r="K3954">
        <v>10</v>
      </c>
      <c r="L3954" s="52">
        <v>7.9369999468326569E-2</v>
      </c>
      <c r="M3954" s="52">
        <v>9.4339996576309204E-2</v>
      </c>
      <c r="N3954">
        <v>32</v>
      </c>
      <c r="O3954" s="52">
        <v>8.7909996509552002E-2</v>
      </c>
      <c r="P3954" s="52">
        <v>9.6969999372959137E-2</v>
      </c>
      <c r="Q3954">
        <v>1319</v>
      </c>
      <c r="R3954" s="52">
        <v>0.1237199977040291</v>
      </c>
      <c r="S3954" s="52">
        <v>0.14270000159740451</v>
      </c>
    </row>
    <row r="3955" spans="1:19">
      <c r="A3955" t="s">
        <v>28</v>
      </c>
      <c r="B3955" t="s">
        <v>412</v>
      </c>
      <c r="C3955" t="s">
        <v>440</v>
      </c>
      <c r="D3955" t="s">
        <v>330</v>
      </c>
      <c r="E3955" t="s">
        <v>165</v>
      </c>
      <c r="F3955" t="s">
        <v>166</v>
      </c>
      <c r="G3955">
        <v>21</v>
      </c>
      <c r="H3955" t="s">
        <v>335</v>
      </c>
      <c r="I3955" t="s">
        <v>319</v>
      </c>
      <c r="J3955" t="s">
        <v>354</v>
      </c>
      <c r="K3955">
        <v>80</v>
      </c>
      <c r="L3955" s="52">
        <v>0.63492000102996826</v>
      </c>
      <c r="M3955" s="52">
        <v>0.75471997261047363</v>
      </c>
      <c r="N3955">
        <v>224</v>
      </c>
      <c r="O3955" s="52">
        <v>0.61537998914718628</v>
      </c>
      <c r="P3955" s="52">
        <v>0.67878997325897217</v>
      </c>
      <c r="Q3955">
        <v>5882</v>
      </c>
      <c r="R3955" s="52">
        <v>0.55172997713088989</v>
      </c>
      <c r="S3955" s="52">
        <v>0.63637000322341919</v>
      </c>
    </row>
    <row r="3956" spans="1:19">
      <c r="A3956" t="s">
        <v>28</v>
      </c>
      <c r="B3956" t="s">
        <v>412</v>
      </c>
      <c r="C3956" t="s">
        <v>440</v>
      </c>
      <c r="D3956" t="s">
        <v>330</v>
      </c>
      <c r="E3956" t="s">
        <v>165</v>
      </c>
      <c r="F3956" t="s">
        <v>166</v>
      </c>
      <c r="G3956">
        <v>21</v>
      </c>
      <c r="H3956" t="s">
        <v>335</v>
      </c>
      <c r="I3956" t="s">
        <v>360</v>
      </c>
      <c r="J3956" t="s">
        <v>361</v>
      </c>
      <c r="K3956">
        <v>20</v>
      </c>
      <c r="L3956" s="52">
        <v>0.15873000025749209</v>
      </c>
      <c r="N3956">
        <v>34</v>
      </c>
      <c r="O3956" s="52">
        <v>9.3410000205039978E-2</v>
      </c>
      <c r="Q3956">
        <v>1418</v>
      </c>
      <c r="R3956" s="52">
        <v>0.13300999999046331</v>
      </c>
    </row>
    <row r="3957" spans="1:19">
      <c r="A3957" t="s">
        <v>28</v>
      </c>
      <c r="B3957" t="s">
        <v>412</v>
      </c>
      <c r="C3957" t="s">
        <v>440</v>
      </c>
      <c r="D3957" t="s">
        <v>330</v>
      </c>
      <c r="E3957" t="s">
        <v>165</v>
      </c>
      <c r="F3957" t="s">
        <v>166</v>
      </c>
      <c r="G3957">
        <v>21</v>
      </c>
      <c r="H3957" t="s">
        <v>335</v>
      </c>
      <c r="I3957" t="s">
        <v>360</v>
      </c>
      <c r="J3957" t="s">
        <v>362</v>
      </c>
      <c r="K3957">
        <v>26</v>
      </c>
      <c r="L3957" s="52">
        <v>0.2063499987125397</v>
      </c>
      <c r="M3957" s="52">
        <v>0.24527999758720401</v>
      </c>
      <c r="N3957">
        <v>106</v>
      </c>
      <c r="O3957" s="52">
        <v>0.29120999574661249</v>
      </c>
      <c r="P3957" s="52">
        <v>0.32120999693870539</v>
      </c>
      <c r="Q3957">
        <v>3361</v>
      </c>
      <c r="R3957" s="52">
        <v>0.31525999307632452</v>
      </c>
      <c r="S3957" s="52">
        <v>0.36362999677658081</v>
      </c>
    </row>
    <row r="3958" spans="1:19">
      <c r="A3958" t="s">
        <v>28</v>
      </c>
      <c r="B3958" t="s">
        <v>412</v>
      </c>
      <c r="C3958" t="s">
        <v>440</v>
      </c>
      <c r="D3958" t="s">
        <v>330</v>
      </c>
      <c r="E3958" t="s">
        <v>165</v>
      </c>
      <c r="F3958" t="s">
        <v>166</v>
      </c>
      <c r="G3958">
        <v>21</v>
      </c>
      <c r="H3958" t="s">
        <v>335</v>
      </c>
      <c r="I3958" t="s">
        <v>360</v>
      </c>
      <c r="J3958" t="s">
        <v>354</v>
      </c>
      <c r="K3958">
        <v>80</v>
      </c>
      <c r="L3958" s="52">
        <v>0.63492000102996826</v>
      </c>
      <c r="M3958" s="52">
        <v>0.75471997261047363</v>
      </c>
      <c r="N3958">
        <v>224</v>
      </c>
      <c r="O3958" s="52">
        <v>0.61537998914718628</v>
      </c>
      <c r="P3958" s="52">
        <v>0.67878997325897217</v>
      </c>
      <c r="Q3958">
        <v>5882</v>
      </c>
      <c r="R3958" s="52">
        <v>0.55172997713088989</v>
      </c>
      <c r="S3958" s="52">
        <v>0.63637000322341919</v>
      </c>
    </row>
    <row r="3959" spans="1:19">
      <c r="A3959" t="s">
        <v>28</v>
      </c>
      <c r="B3959" t="s">
        <v>412</v>
      </c>
      <c r="C3959" t="s">
        <v>440</v>
      </c>
      <c r="D3959" t="s">
        <v>330</v>
      </c>
      <c r="E3959" t="s">
        <v>165</v>
      </c>
      <c r="F3959" t="s">
        <v>166</v>
      </c>
      <c r="G3959">
        <v>21</v>
      </c>
      <c r="H3959" t="s">
        <v>335</v>
      </c>
      <c r="I3959" t="s">
        <v>736</v>
      </c>
      <c r="J3959" t="s">
        <v>363</v>
      </c>
      <c r="K3959">
        <v>81</v>
      </c>
      <c r="L3959" s="52">
        <v>0.64285999536514282</v>
      </c>
      <c r="N3959">
        <v>168</v>
      </c>
      <c r="O3959" s="52">
        <v>0.46154001355171198</v>
      </c>
      <c r="Q3959">
        <v>4131</v>
      </c>
      <c r="R3959" s="52">
        <v>0.38749000430107122</v>
      </c>
    </row>
    <row r="3960" spans="1:19">
      <c r="A3960" t="s">
        <v>28</v>
      </c>
      <c r="B3960" t="s">
        <v>412</v>
      </c>
      <c r="C3960" t="s">
        <v>440</v>
      </c>
      <c r="D3960" t="s">
        <v>330</v>
      </c>
      <c r="E3960" t="s">
        <v>165</v>
      </c>
      <c r="F3960" t="s">
        <v>166</v>
      </c>
      <c r="G3960">
        <v>21</v>
      </c>
      <c r="H3960" t="s">
        <v>335</v>
      </c>
      <c r="I3960" t="s">
        <v>736</v>
      </c>
      <c r="J3960" t="s">
        <v>364</v>
      </c>
      <c r="K3960">
        <v>25</v>
      </c>
      <c r="L3960" s="52">
        <v>0.19841000437736511</v>
      </c>
      <c r="M3960" s="52">
        <v>0.55555999279022217</v>
      </c>
      <c r="N3960">
        <v>107</v>
      </c>
      <c r="O3960" s="52">
        <v>0.29396000504493708</v>
      </c>
      <c r="P3960" s="52">
        <v>0.54592001438140869</v>
      </c>
      <c r="Q3960">
        <v>4189</v>
      </c>
      <c r="R3960" s="52">
        <v>0.39293000102043152</v>
      </c>
      <c r="S3960" s="52">
        <v>0.64149999618530273</v>
      </c>
    </row>
    <row r="3961" spans="1:19">
      <c r="A3961" t="s">
        <v>28</v>
      </c>
      <c r="B3961" t="s">
        <v>412</v>
      </c>
      <c r="C3961" t="s">
        <v>440</v>
      </c>
      <c r="D3961" t="s">
        <v>330</v>
      </c>
      <c r="E3961" t="s">
        <v>165</v>
      </c>
      <c r="F3961" t="s">
        <v>166</v>
      </c>
      <c r="G3961">
        <v>21</v>
      </c>
      <c r="H3961" t="s">
        <v>335</v>
      </c>
      <c r="I3961" t="s">
        <v>736</v>
      </c>
      <c r="J3961" t="s">
        <v>365</v>
      </c>
      <c r="K3961">
        <v>13</v>
      </c>
      <c r="L3961" s="52">
        <v>0.1031700000166893</v>
      </c>
      <c r="M3961" s="52">
        <v>0.28889000415802002</v>
      </c>
      <c r="N3961">
        <v>52</v>
      </c>
      <c r="O3961" s="52">
        <v>0.14285999536514279</v>
      </c>
      <c r="P3961" s="52">
        <v>0.26530998945236212</v>
      </c>
      <c r="Q3961">
        <v>1316</v>
      </c>
      <c r="R3961" s="52">
        <v>0.1234399974346161</v>
      </c>
      <c r="S3961" s="52">
        <v>0.20152999460697171</v>
      </c>
    </row>
    <row r="3962" spans="1:19">
      <c r="A3962" t="s">
        <v>28</v>
      </c>
      <c r="B3962" t="s">
        <v>412</v>
      </c>
      <c r="C3962" t="s">
        <v>440</v>
      </c>
      <c r="D3962" t="s">
        <v>330</v>
      </c>
      <c r="E3962" t="s">
        <v>165</v>
      </c>
      <c r="F3962" t="s">
        <v>166</v>
      </c>
      <c r="G3962">
        <v>21</v>
      </c>
      <c r="H3962" t="s">
        <v>335</v>
      </c>
      <c r="I3962" t="s">
        <v>736</v>
      </c>
      <c r="J3962" t="s">
        <v>366</v>
      </c>
      <c r="K3962">
        <v>5</v>
      </c>
      <c r="L3962" s="52">
        <v>3.9680000394582748E-2</v>
      </c>
      <c r="M3962" s="52">
        <v>0.1111100018024445</v>
      </c>
      <c r="N3962">
        <v>24</v>
      </c>
      <c r="O3962" s="52">
        <v>6.5930001437664032E-2</v>
      </c>
      <c r="P3962" s="52">
        <v>0.12245000153779979</v>
      </c>
      <c r="Q3962">
        <v>566</v>
      </c>
      <c r="R3962" s="52">
        <v>5.3089998662471771E-2</v>
      </c>
      <c r="S3962" s="52">
        <v>8.6680002510547638E-2</v>
      </c>
    </row>
    <row r="3963" spans="1:19">
      <c r="A3963" t="s">
        <v>28</v>
      </c>
      <c r="B3963" t="s">
        <v>412</v>
      </c>
      <c r="C3963" t="s">
        <v>440</v>
      </c>
      <c r="D3963" t="s">
        <v>330</v>
      </c>
      <c r="E3963" t="s">
        <v>165</v>
      </c>
      <c r="F3963" t="s">
        <v>166</v>
      </c>
      <c r="G3963">
        <v>21</v>
      </c>
      <c r="H3963" t="s">
        <v>335</v>
      </c>
      <c r="I3963" t="s">
        <v>736</v>
      </c>
      <c r="J3963" t="s">
        <v>367</v>
      </c>
      <c r="K3963">
        <v>2</v>
      </c>
      <c r="L3963" s="52">
        <v>1.5869999304413799E-2</v>
      </c>
      <c r="M3963" s="52">
        <v>4.4440001249313348E-2</v>
      </c>
      <c r="N3963">
        <v>11</v>
      </c>
      <c r="O3963" s="52">
        <v>3.022000007331371E-2</v>
      </c>
      <c r="P3963" s="52">
        <v>5.6120000779628747E-2</v>
      </c>
      <c r="Q3963">
        <v>367</v>
      </c>
      <c r="R3963" s="52">
        <v>3.4419998526573181E-2</v>
      </c>
      <c r="S3963" s="52">
        <v>5.6200001388788223E-2</v>
      </c>
    </row>
    <row r="3964" spans="1:19">
      <c r="A3964" t="s">
        <v>28</v>
      </c>
      <c r="B3964" t="s">
        <v>412</v>
      </c>
      <c r="C3964" t="s">
        <v>440</v>
      </c>
      <c r="D3964" t="s">
        <v>330</v>
      </c>
      <c r="E3964" t="s">
        <v>165</v>
      </c>
      <c r="F3964" t="s">
        <v>166</v>
      </c>
      <c r="G3964">
        <v>21</v>
      </c>
      <c r="H3964" t="s">
        <v>335</v>
      </c>
      <c r="I3964" t="s">
        <v>736</v>
      </c>
      <c r="J3964" t="s">
        <v>368</v>
      </c>
      <c r="K3964">
        <v>0</v>
      </c>
      <c r="L3964" s="52">
        <v>0</v>
      </c>
      <c r="M3964" s="52">
        <v>0</v>
      </c>
      <c r="N3964">
        <v>2</v>
      </c>
      <c r="O3964" s="52">
        <v>5.4899998940527439E-3</v>
      </c>
      <c r="P3964" s="52">
        <v>1.020000036805868E-2</v>
      </c>
      <c r="Q3964">
        <v>92</v>
      </c>
      <c r="R3964" s="52">
        <v>8.6300000548362732E-3</v>
      </c>
      <c r="S3964" s="52">
        <v>1.4089999720454219E-2</v>
      </c>
    </row>
    <row r="3965" spans="1:19">
      <c r="A3965" t="s">
        <v>28</v>
      </c>
      <c r="B3965" t="s">
        <v>412</v>
      </c>
      <c r="C3965" t="s">
        <v>440</v>
      </c>
      <c r="D3965" t="s">
        <v>330</v>
      </c>
      <c r="E3965" t="s">
        <v>165</v>
      </c>
      <c r="F3965" t="s">
        <v>166</v>
      </c>
      <c r="G3965">
        <v>21</v>
      </c>
      <c r="H3965" t="s">
        <v>335</v>
      </c>
      <c r="I3965" t="s">
        <v>307</v>
      </c>
      <c r="J3965" t="s">
        <v>329</v>
      </c>
      <c r="K3965">
        <v>126</v>
      </c>
      <c r="L3965" s="52">
        <v>1</v>
      </c>
      <c r="N3965">
        <v>362</v>
      </c>
      <c r="O3965" s="52">
        <v>0.9945099949836731</v>
      </c>
      <c r="Q3965">
        <v>10555</v>
      </c>
      <c r="R3965" s="52">
        <v>0.99005997180938721</v>
      </c>
    </row>
    <row r="3966" spans="1:19">
      <c r="A3966" t="s">
        <v>28</v>
      </c>
      <c r="B3966" t="s">
        <v>412</v>
      </c>
      <c r="C3966" t="s">
        <v>440</v>
      </c>
      <c r="D3966" t="s">
        <v>330</v>
      </c>
      <c r="E3966" t="s">
        <v>165</v>
      </c>
      <c r="F3966" t="s">
        <v>166</v>
      </c>
      <c r="G3966">
        <v>21</v>
      </c>
      <c r="H3966" t="s">
        <v>335</v>
      </c>
      <c r="I3966" t="s">
        <v>307</v>
      </c>
      <c r="J3966" t="s">
        <v>309</v>
      </c>
      <c r="K3966">
        <v>0</v>
      </c>
      <c r="L3966" s="52">
        <v>0</v>
      </c>
      <c r="N3966">
        <v>2</v>
      </c>
      <c r="O3966" s="52">
        <v>5.4899998940527439E-3</v>
      </c>
      <c r="Q3966">
        <v>106</v>
      </c>
      <c r="R3966" s="52">
        <v>9.9400002509355545E-3</v>
      </c>
    </row>
    <row r="3967" spans="1:19">
      <c r="A3967" t="s">
        <v>28</v>
      </c>
      <c r="B3967" t="s">
        <v>412</v>
      </c>
      <c r="C3967" t="s">
        <v>440</v>
      </c>
      <c r="D3967" t="s">
        <v>330</v>
      </c>
      <c r="E3967" t="s">
        <v>165</v>
      </c>
      <c r="F3967" t="s">
        <v>166</v>
      </c>
      <c r="G3967">
        <v>21</v>
      </c>
      <c r="H3967" t="s">
        <v>335</v>
      </c>
      <c r="I3967" t="s">
        <v>737</v>
      </c>
      <c r="J3967" t="s">
        <v>310</v>
      </c>
      <c r="K3967">
        <v>8</v>
      </c>
      <c r="L3967" s="52">
        <v>6.3490003347396851E-2</v>
      </c>
      <c r="N3967">
        <v>29</v>
      </c>
      <c r="O3967" s="52">
        <v>7.9669997096061707E-2</v>
      </c>
      <c r="Q3967">
        <v>1888</v>
      </c>
      <c r="R3967" s="52">
        <v>0.17709000408649439</v>
      </c>
    </row>
    <row r="3968" spans="1:19">
      <c r="A3968" t="s">
        <v>28</v>
      </c>
      <c r="B3968" t="s">
        <v>412</v>
      </c>
      <c r="C3968" t="s">
        <v>440</v>
      </c>
      <c r="D3968" t="s">
        <v>330</v>
      </c>
      <c r="E3968" t="s">
        <v>165</v>
      </c>
      <c r="F3968" t="s">
        <v>166</v>
      </c>
      <c r="G3968">
        <v>21</v>
      </c>
      <c r="H3968" t="s">
        <v>335</v>
      </c>
      <c r="I3968" t="s">
        <v>737</v>
      </c>
      <c r="J3968" t="s">
        <v>16</v>
      </c>
      <c r="K3968">
        <v>32</v>
      </c>
      <c r="L3968" s="52">
        <v>0.25396999716758728</v>
      </c>
      <c r="N3968">
        <v>101</v>
      </c>
      <c r="O3968" s="52">
        <v>0.27746999263763428</v>
      </c>
      <c r="Q3968">
        <v>2164</v>
      </c>
      <c r="R3968" s="52">
        <v>0.2029799968004227</v>
      </c>
    </row>
    <row r="3969" spans="1:19">
      <c r="A3969" t="s">
        <v>28</v>
      </c>
      <c r="B3969" t="s">
        <v>412</v>
      </c>
      <c r="C3969" t="s">
        <v>440</v>
      </c>
      <c r="D3969" t="s">
        <v>330</v>
      </c>
      <c r="E3969" t="s">
        <v>165</v>
      </c>
      <c r="F3969" t="s">
        <v>166</v>
      </c>
      <c r="G3969">
        <v>21</v>
      </c>
      <c r="H3969" t="s">
        <v>335</v>
      </c>
      <c r="I3969" t="s">
        <v>737</v>
      </c>
      <c r="J3969" t="s">
        <v>17</v>
      </c>
      <c r="K3969">
        <v>39</v>
      </c>
      <c r="L3969" s="52">
        <v>0.30952000617980963</v>
      </c>
      <c r="N3969">
        <v>115</v>
      </c>
      <c r="O3969" s="52">
        <v>0.31593000888824457</v>
      </c>
      <c r="Q3969">
        <v>2220</v>
      </c>
      <c r="R3969" s="52">
        <v>0.20824000239372251</v>
      </c>
    </row>
    <row r="3970" spans="1:19">
      <c r="A3970" t="s">
        <v>28</v>
      </c>
      <c r="B3970" t="s">
        <v>412</v>
      </c>
      <c r="C3970" t="s">
        <v>440</v>
      </c>
      <c r="D3970" t="s">
        <v>330</v>
      </c>
      <c r="E3970" t="s">
        <v>165</v>
      </c>
      <c r="F3970" t="s">
        <v>166</v>
      </c>
      <c r="G3970">
        <v>21</v>
      </c>
      <c r="H3970" t="s">
        <v>335</v>
      </c>
      <c r="I3970" t="s">
        <v>737</v>
      </c>
      <c r="J3970" t="s">
        <v>18</v>
      </c>
      <c r="K3970">
        <v>32</v>
      </c>
      <c r="L3970" s="52">
        <v>0.25396999716758728</v>
      </c>
      <c r="N3970">
        <v>77</v>
      </c>
      <c r="O3970" s="52">
        <v>0.21153999865055079</v>
      </c>
      <c r="Q3970">
        <v>2174</v>
      </c>
      <c r="R3970" s="52">
        <v>0.20392000675201419</v>
      </c>
    </row>
    <row r="3971" spans="1:19">
      <c r="A3971" t="s">
        <v>28</v>
      </c>
      <c r="B3971" t="s">
        <v>412</v>
      </c>
      <c r="C3971" t="s">
        <v>440</v>
      </c>
      <c r="D3971" t="s">
        <v>330</v>
      </c>
      <c r="E3971" t="s">
        <v>165</v>
      </c>
      <c r="F3971" t="s">
        <v>166</v>
      </c>
      <c r="G3971">
        <v>21</v>
      </c>
      <c r="H3971" t="s">
        <v>335</v>
      </c>
      <c r="I3971" t="s">
        <v>737</v>
      </c>
      <c r="J3971" t="s">
        <v>311</v>
      </c>
      <c r="K3971">
        <v>15</v>
      </c>
      <c r="L3971" s="52">
        <v>0.1190500035881996</v>
      </c>
      <c r="N3971">
        <v>42</v>
      </c>
      <c r="O3971" s="52">
        <v>0.1153799965977669</v>
      </c>
      <c r="Q3971">
        <v>2215</v>
      </c>
      <c r="R3971" s="52">
        <v>0.20777000486850741</v>
      </c>
    </row>
    <row r="3972" spans="1:19">
      <c r="A3972" t="s">
        <v>28</v>
      </c>
      <c r="B3972" t="s">
        <v>412</v>
      </c>
      <c r="C3972" t="s">
        <v>440</v>
      </c>
      <c r="D3972" t="s">
        <v>330</v>
      </c>
      <c r="E3972" t="s">
        <v>165</v>
      </c>
      <c r="F3972" t="s">
        <v>166</v>
      </c>
      <c r="G3972">
        <v>21</v>
      </c>
      <c r="H3972" t="s">
        <v>335</v>
      </c>
      <c r="I3972" t="s">
        <v>312</v>
      </c>
      <c r="J3972" t="s">
        <v>313</v>
      </c>
      <c r="K3972">
        <v>72</v>
      </c>
      <c r="L3972" s="52">
        <v>0.5714300274848938</v>
      </c>
      <c r="M3972" s="52">
        <v>0.5806499719619751</v>
      </c>
      <c r="N3972">
        <v>215</v>
      </c>
      <c r="O3972" s="52">
        <v>0.5906599760055542</v>
      </c>
      <c r="P3972" s="52">
        <v>0.60392999649047852</v>
      </c>
      <c r="Q3972">
        <v>6420</v>
      </c>
      <c r="R3972" s="52">
        <v>0.60219001770019531</v>
      </c>
      <c r="S3972" s="52">
        <v>0.61465001106262207</v>
      </c>
    </row>
    <row r="3973" spans="1:19">
      <c r="A3973" t="s">
        <v>28</v>
      </c>
      <c r="B3973" t="s">
        <v>412</v>
      </c>
      <c r="C3973" t="s">
        <v>440</v>
      </c>
      <c r="D3973" t="s">
        <v>330</v>
      </c>
      <c r="E3973" t="s">
        <v>165</v>
      </c>
      <c r="F3973" t="s">
        <v>166</v>
      </c>
      <c r="G3973">
        <v>21</v>
      </c>
      <c r="H3973" t="s">
        <v>335</v>
      </c>
      <c r="I3973" t="s">
        <v>312</v>
      </c>
      <c r="J3973" t="s">
        <v>314</v>
      </c>
      <c r="K3973">
        <v>26</v>
      </c>
      <c r="L3973" s="52">
        <v>0.2063499987125397</v>
      </c>
      <c r="M3973" s="52">
        <v>0.20968000590801239</v>
      </c>
      <c r="N3973">
        <v>64</v>
      </c>
      <c r="O3973" s="52">
        <v>0.175819993019104</v>
      </c>
      <c r="P3973" s="52">
        <v>0.17978000640869141</v>
      </c>
      <c r="Q3973">
        <v>1473</v>
      </c>
      <c r="R3973" s="52">
        <v>0.13817000389099121</v>
      </c>
      <c r="S3973" s="52">
        <v>0.14101999998092651</v>
      </c>
    </row>
    <row r="3974" spans="1:19">
      <c r="A3974" t="s">
        <v>28</v>
      </c>
      <c r="B3974" t="s">
        <v>412</v>
      </c>
      <c r="C3974" t="s">
        <v>440</v>
      </c>
      <c r="D3974" t="s">
        <v>330</v>
      </c>
      <c r="E3974" t="s">
        <v>165</v>
      </c>
      <c r="F3974" t="s">
        <v>166</v>
      </c>
      <c r="G3974">
        <v>21</v>
      </c>
      <c r="H3974" t="s">
        <v>335</v>
      </c>
      <c r="I3974" t="s">
        <v>312</v>
      </c>
      <c r="J3974" t="s">
        <v>315</v>
      </c>
      <c r="K3974">
        <v>16</v>
      </c>
      <c r="L3974" s="52">
        <v>0.1269800066947937</v>
      </c>
      <c r="M3974" s="52">
        <v>0.1290300041437149</v>
      </c>
      <c r="N3974">
        <v>44</v>
      </c>
      <c r="O3974" s="52">
        <v>0.12088000029325489</v>
      </c>
      <c r="P3974" s="52">
        <v>0.123599998652935</v>
      </c>
      <c r="Q3974">
        <v>1374</v>
      </c>
      <c r="R3974" s="52">
        <v>0.12887999415397641</v>
      </c>
      <c r="S3974" s="52">
        <v>0.13154999911785131</v>
      </c>
    </row>
    <row r="3975" spans="1:19">
      <c r="A3975" t="s">
        <v>28</v>
      </c>
      <c r="B3975" t="s">
        <v>412</v>
      </c>
      <c r="C3975" t="s">
        <v>440</v>
      </c>
      <c r="D3975" t="s">
        <v>330</v>
      </c>
      <c r="E3975" t="s">
        <v>165</v>
      </c>
      <c r="F3975" t="s">
        <v>166</v>
      </c>
      <c r="G3975">
        <v>21</v>
      </c>
      <c r="H3975" t="s">
        <v>335</v>
      </c>
      <c r="I3975" t="s">
        <v>312</v>
      </c>
      <c r="J3975" t="s">
        <v>373</v>
      </c>
      <c r="K3975">
        <v>2</v>
      </c>
      <c r="L3975" s="52">
        <v>1.5869999304413799E-2</v>
      </c>
      <c r="N3975">
        <v>8</v>
      </c>
      <c r="O3975" s="52">
        <v>2.1980000659823421E-2</v>
      </c>
      <c r="Q3975">
        <v>216</v>
      </c>
      <c r="R3975" s="52">
        <v>2.0260000601410869E-2</v>
      </c>
    </row>
    <row r="3976" spans="1:19">
      <c r="A3976" t="s">
        <v>28</v>
      </c>
      <c r="B3976" t="s">
        <v>412</v>
      </c>
      <c r="C3976" t="s">
        <v>440</v>
      </c>
      <c r="D3976" t="s">
        <v>330</v>
      </c>
      <c r="E3976" t="s">
        <v>165</v>
      </c>
      <c r="F3976" t="s">
        <v>166</v>
      </c>
      <c r="G3976">
        <v>21</v>
      </c>
      <c r="H3976" t="s">
        <v>335</v>
      </c>
      <c r="I3976" t="s">
        <v>312</v>
      </c>
      <c r="J3976" t="s">
        <v>316</v>
      </c>
      <c r="K3976">
        <v>10</v>
      </c>
      <c r="L3976" s="52">
        <v>7.9369999468326569E-2</v>
      </c>
      <c r="M3976" s="52">
        <v>8.0650001764297485E-2</v>
      </c>
      <c r="N3976">
        <v>33</v>
      </c>
      <c r="O3976" s="52">
        <v>9.065999835729599E-2</v>
      </c>
      <c r="P3976" s="52">
        <v>9.2699997127056122E-2</v>
      </c>
      <c r="Q3976">
        <v>1178</v>
      </c>
      <c r="R3976" s="52">
        <v>0.1105000004172325</v>
      </c>
      <c r="S3976" s="52">
        <v>0.1127799972891808</v>
      </c>
    </row>
    <row r="3977" spans="1:19">
      <c r="A3977" t="s">
        <v>28</v>
      </c>
      <c r="B3977" t="s">
        <v>412</v>
      </c>
      <c r="C3977" t="s">
        <v>440</v>
      </c>
      <c r="D3977" t="s">
        <v>330</v>
      </c>
      <c r="E3977" t="s">
        <v>167</v>
      </c>
      <c r="F3977" t="s">
        <v>168</v>
      </c>
      <c r="G3977">
        <v>12</v>
      </c>
      <c r="H3977" t="s">
        <v>338</v>
      </c>
      <c r="I3977" t="s">
        <v>326</v>
      </c>
      <c r="J3977" t="s">
        <v>289</v>
      </c>
      <c r="K3977">
        <v>2</v>
      </c>
      <c r="L3977" s="52">
        <v>1.549999974668026E-2</v>
      </c>
      <c r="N3977">
        <v>2</v>
      </c>
      <c r="O3977" s="52">
        <v>7.4900002218782902E-3</v>
      </c>
      <c r="Q3977">
        <v>78</v>
      </c>
      <c r="R3977" s="52">
        <v>7.3199998587369919E-3</v>
      </c>
    </row>
    <row r="3978" spans="1:19">
      <c r="A3978" t="s">
        <v>28</v>
      </c>
      <c r="B3978" t="s">
        <v>412</v>
      </c>
      <c r="C3978" t="s">
        <v>440</v>
      </c>
      <c r="D3978" t="s">
        <v>330</v>
      </c>
      <c r="E3978" t="s">
        <v>167</v>
      </c>
      <c r="F3978" t="s">
        <v>168</v>
      </c>
      <c r="G3978">
        <v>12</v>
      </c>
      <c r="H3978" t="s">
        <v>338</v>
      </c>
      <c r="I3978" t="s">
        <v>326</v>
      </c>
      <c r="J3978" t="s">
        <v>290</v>
      </c>
      <c r="K3978">
        <v>7</v>
      </c>
      <c r="L3978" s="52">
        <v>5.4260000586509698E-2</v>
      </c>
      <c r="N3978">
        <v>24</v>
      </c>
      <c r="O3978" s="52">
        <v>8.9890003204345703E-2</v>
      </c>
      <c r="Q3978">
        <v>542</v>
      </c>
      <c r="R3978" s="52">
        <v>5.0840001553297043E-2</v>
      </c>
    </row>
    <row r="3979" spans="1:19">
      <c r="A3979" t="s">
        <v>28</v>
      </c>
      <c r="B3979" t="s">
        <v>412</v>
      </c>
      <c r="C3979" t="s">
        <v>440</v>
      </c>
      <c r="D3979" t="s">
        <v>330</v>
      </c>
      <c r="E3979" t="s">
        <v>167</v>
      </c>
      <c r="F3979" t="s">
        <v>168</v>
      </c>
      <c r="G3979">
        <v>12</v>
      </c>
      <c r="H3979" t="s">
        <v>338</v>
      </c>
      <c r="I3979" t="s">
        <v>326</v>
      </c>
      <c r="J3979" t="s">
        <v>291</v>
      </c>
      <c r="K3979">
        <v>14</v>
      </c>
      <c r="L3979" s="52">
        <v>0.10852999985218049</v>
      </c>
      <c r="N3979">
        <v>29</v>
      </c>
      <c r="O3979" s="52">
        <v>0.10860999673604969</v>
      </c>
      <c r="Q3979">
        <v>1332</v>
      </c>
      <c r="R3979" s="52">
        <v>0.124940000474453</v>
      </c>
    </row>
    <row r="3980" spans="1:19">
      <c r="A3980" t="s">
        <v>28</v>
      </c>
      <c r="B3980" t="s">
        <v>412</v>
      </c>
      <c r="C3980" t="s">
        <v>440</v>
      </c>
      <c r="D3980" t="s">
        <v>330</v>
      </c>
      <c r="E3980" t="s">
        <v>167</v>
      </c>
      <c r="F3980" t="s">
        <v>168</v>
      </c>
      <c r="G3980">
        <v>12</v>
      </c>
      <c r="H3980" t="s">
        <v>338</v>
      </c>
      <c r="I3980" t="s">
        <v>326</v>
      </c>
      <c r="J3980" t="s">
        <v>292</v>
      </c>
      <c r="K3980">
        <v>29</v>
      </c>
      <c r="L3980" s="52">
        <v>0.22481000423431399</v>
      </c>
      <c r="N3980">
        <v>59</v>
      </c>
      <c r="O3980" s="52">
        <v>0.22097000479698181</v>
      </c>
      <c r="Q3980">
        <v>2022</v>
      </c>
      <c r="R3980" s="52">
        <v>0.18965999782085419</v>
      </c>
    </row>
    <row r="3981" spans="1:19">
      <c r="A3981" t="s">
        <v>28</v>
      </c>
      <c r="B3981" t="s">
        <v>412</v>
      </c>
      <c r="C3981" t="s">
        <v>440</v>
      </c>
      <c r="D3981" t="s">
        <v>330</v>
      </c>
      <c r="E3981" t="s">
        <v>167</v>
      </c>
      <c r="F3981" t="s">
        <v>168</v>
      </c>
      <c r="G3981">
        <v>12</v>
      </c>
      <c r="H3981" t="s">
        <v>338</v>
      </c>
      <c r="I3981" t="s">
        <v>326</v>
      </c>
      <c r="J3981" t="s">
        <v>293</v>
      </c>
      <c r="K3981">
        <v>39</v>
      </c>
      <c r="L3981" s="52">
        <v>0.30232998728752142</v>
      </c>
      <c r="N3981">
        <v>56</v>
      </c>
      <c r="O3981" s="52">
        <v>0.20973999798297879</v>
      </c>
      <c r="Q3981">
        <v>1958</v>
      </c>
      <c r="R3981" s="52">
        <v>0.18366000056266779</v>
      </c>
    </row>
    <row r="3982" spans="1:19">
      <c r="A3982" t="s">
        <v>28</v>
      </c>
      <c r="B3982" t="s">
        <v>412</v>
      </c>
      <c r="C3982" t="s">
        <v>440</v>
      </c>
      <c r="D3982" t="s">
        <v>330</v>
      </c>
      <c r="E3982" t="s">
        <v>167</v>
      </c>
      <c r="F3982" t="s">
        <v>168</v>
      </c>
      <c r="G3982">
        <v>12</v>
      </c>
      <c r="H3982" t="s">
        <v>338</v>
      </c>
      <c r="I3982" t="s">
        <v>326</v>
      </c>
      <c r="J3982" t="s">
        <v>294</v>
      </c>
      <c r="K3982">
        <v>21</v>
      </c>
      <c r="L3982" s="52">
        <v>0.16279000043869021</v>
      </c>
      <c r="N3982">
        <v>50</v>
      </c>
      <c r="O3982" s="52">
        <v>0.18727000057697299</v>
      </c>
      <c r="Q3982">
        <v>2528</v>
      </c>
      <c r="R3982" s="52">
        <v>0.2371300011873245</v>
      </c>
    </row>
    <row r="3983" spans="1:19">
      <c r="A3983" t="s">
        <v>28</v>
      </c>
      <c r="B3983" t="s">
        <v>412</v>
      </c>
      <c r="C3983" t="s">
        <v>440</v>
      </c>
      <c r="D3983" t="s">
        <v>330</v>
      </c>
      <c r="E3983" t="s">
        <v>167</v>
      </c>
      <c r="F3983" t="s">
        <v>168</v>
      </c>
      <c r="G3983">
        <v>12</v>
      </c>
      <c r="H3983" t="s">
        <v>338</v>
      </c>
      <c r="I3983" t="s">
        <v>326</v>
      </c>
      <c r="J3983" t="s">
        <v>295</v>
      </c>
      <c r="K3983">
        <v>17</v>
      </c>
      <c r="L3983" s="52">
        <v>0.1317799985408783</v>
      </c>
      <c r="N3983">
        <v>47</v>
      </c>
      <c r="O3983" s="52">
        <v>0.1760299950838089</v>
      </c>
      <c r="Q3983">
        <v>2201</v>
      </c>
      <c r="R3983" s="52">
        <v>0.20645000040531161</v>
      </c>
    </row>
    <row r="3984" spans="1:19">
      <c r="A3984" t="s">
        <v>28</v>
      </c>
      <c r="B3984" t="s">
        <v>412</v>
      </c>
      <c r="C3984" t="s">
        <v>440</v>
      </c>
      <c r="D3984" t="s">
        <v>330</v>
      </c>
      <c r="E3984" t="s">
        <v>167</v>
      </c>
      <c r="F3984" t="s">
        <v>168</v>
      </c>
      <c r="G3984">
        <v>12</v>
      </c>
      <c r="H3984" t="s">
        <v>338</v>
      </c>
      <c r="I3984" t="s">
        <v>359</v>
      </c>
      <c r="J3984" t="s">
        <v>14</v>
      </c>
      <c r="K3984">
        <v>95</v>
      </c>
      <c r="L3984" s="52">
        <v>0.73642998933792114</v>
      </c>
      <c r="M3984" s="52">
        <v>0.76612997055053711</v>
      </c>
      <c r="N3984">
        <v>186</v>
      </c>
      <c r="O3984" s="52">
        <v>0.69663000106811523</v>
      </c>
      <c r="P3984" s="52">
        <v>0.71263998746871948</v>
      </c>
      <c r="Q3984">
        <v>7648</v>
      </c>
      <c r="R3984" s="52">
        <v>0.71737998723983765</v>
      </c>
      <c r="S3984" s="52">
        <v>0.73221999406814575</v>
      </c>
    </row>
    <row r="3985" spans="1:19">
      <c r="A3985" t="s">
        <v>28</v>
      </c>
      <c r="B3985" t="s">
        <v>412</v>
      </c>
      <c r="C3985" t="s">
        <v>440</v>
      </c>
      <c r="D3985" t="s">
        <v>330</v>
      </c>
      <c r="E3985" t="s">
        <v>167</v>
      </c>
      <c r="F3985" t="s">
        <v>168</v>
      </c>
      <c r="G3985">
        <v>12</v>
      </c>
      <c r="H3985" t="s">
        <v>338</v>
      </c>
      <c r="I3985" t="s">
        <v>359</v>
      </c>
      <c r="J3985" t="s">
        <v>15</v>
      </c>
      <c r="K3985">
        <v>16</v>
      </c>
      <c r="L3985" s="52">
        <v>0.1240300014615059</v>
      </c>
      <c r="M3985" s="52">
        <v>0.1290300041437149</v>
      </c>
      <c r="N3985">
        <v>43</v>
      </c>
      <c r="O3985" s="52">
        <v>0.16105000674724579</v>
      </c>
      <c r="P3985" s="52">
        <v>0.16474999487400049</v>
      </c>
      <c r="Q3985">
        <v>1582</v>
      </c>
      <c r="R3985" s="52">
        <v>0.14838999509811401</v>
      </c>
      <c r="S3985" s="52">
        <v>0.1514600068330765</v>
      </c>
    </row>
    <row r="3986" spans="1:19">
      <c r="A3986" t="s">
        <v>28</v>
      </c>
      <c r="B3986" t="s">
        <v>412</v>
      </c>
      <c r="C3986" t="s">
        <v>440</v>
      </c>
      <c r="D3986" t="s">
        <v>330</v>
      </c>
      <c r="E3986" t="s">
        <v>167</v>
      </c>
      <c r="F3986" t="s">
        <v>168</v>
      </c>
      <c r="G3986">
        <v>12</v>
      </c>
      <c r="H3986" t="s">
        <v>338</v>
      </c>
      <c r="I3986" t="s">
        <v>359</v>
      </c>
      <c r="J3986" t="s">
        <v>317</v>
      </c>
      <c r="K3986">
        <v>13</v>
      </c>
      <c r="L3986" s="52">
        <v>0.1007800027728081</v>
      </c>
      <c r="M3986" s="52">
        <v>0.1048400029540062</v>
      </c>
      <c r="N3986">
        <v>32</v>
      </c>
      <c r="O3986" s="52">
        <v>0.1198500022292137</v>
      </c>
      <c r="P3986" s="52">
        <v>0.1226100027561188</v>
      </c>
      <c r="Q3986">
        <v>1215</v>
      </c>
      <c r="R3986" s="52">
        <v>0.1139699965715408</v>
      </c>
      <c r="S3986" s="52">
        <v>0.1163199990987778</v>
      </c>
    </row>
    <row r="3987" spans="1:19">
      <c r="A3987" t="s">
        <v>28</v>
      </c>
      <c r="B3987" t="s">
        <v>412</v>
      </c>
      <c r="C3987" t="s">
        <v>440</v>
      </c>
      <c r="D3987" t="s">
        <v>330</v>
      </c>
      <c r="E3987" t="s">
        <v>167</v>
      </c>
      <c r="F3987" t="s">
        <v>168</v>
      </c>
      <c r="G3987">
        <v>12</v>
      </c>
      <c r="H3987" t="s">
        <v>338</v>
      </c>
      <c r="I3987" t="s">
        <v>359</v>
      </c>
      <c r="J3987" t="s">
        <v>270</v>
      </c>
      <c r="K3987">
        <v>5</v>
      </c>
      <c r="L3987" s="52">
        <v>3.8759998977184303E-2</v>
      </c>
      <c r="N3987">
        <v>6</v>
      </c>
      <c r="O3987" s="52">
        <v>2.2469999268651009E-2</v>
      </c>
      <c r="Q3987">
        <v>216</v>
      </c>
      <c r="R3987" s="52">
        <v>2.0260000601410869E-2</v>
      </c>
    </row>
    <row r="3988" spans="1:19">
      <c r="A3988" t="s">
        <v>28</v>
      </c>
      <c r="B3988" t="s">
        <v>412</v>
      </c>
      <c r="C3988" t="s">
        <v>440</v>
      </c>
      <c r="D3988" t="s">
        <v>330</v>
      </c>
      <c r="E3988" t="s">
        <v>167</v>
      </c>
      <c r="F3988" t="s">
        <v>168</v>
      </c>
      <c r="G3988">
        <v>12</v>
      </c>
      <c r="H3988" t="s">
        <v>338</v>
      </c>
      <c r="I3988" t="s">
        <v>325</v>
      </c>
      <c r="J3988" t="s">
        <v>302</v>
      </c>
      <c r="K3988">
        <v>42</v>
      </c>
      <c r="L3988" s="52">
        <v>0.32558000087738043</v>
      </c>
      <c r="N3988">
        <v>79</v>
      </c>
      <c r="O3988" s="52">
        <v>0.29587998986244202</v>
      </c>
      <c r="Q3988">
        <v>3494</v>
      </c>
      <c r="R3988" s="52">
        <v>0.32774001359939581</v>
      </c>
    </row>
    <row r="3989" spans="1:19">
      <c r="A3989" t="s">
        <v>28</v>
      </c>
      <c r="B3989" t="s">
        <v>412</v>
      </c>
      <c r="C3989" t="s">
        <v>440</v>
      </c>
      <c r="D3989" t="s">
        <v>330</v>
      </c>
      <c r="E3989" t="s">
        <v>167</v>
      </c>
      <c r="F3989" t="s">
        <v>168</v>
      </c>
      <c r="G3989">
        <v>12</v>
      </c>
      <c r="H3989" t="s">
        <v>338</v>
      </c>
      <c r="I3989" t="s">
        <v>325</v>
      </c>
      <c r="J3989" t="s">
        <v>303</v>
      </c>
      <c r="K3989">
        <v>43</v>
      </c>
      <c r="L3989" s="52">
        <v>0.33333000540733337</v>
      </c>
      <c r="N3989">
        <v>98</v>
      </c>
      <c r="O3989" s="52">
        <v>0.3670400083065033</v>
      </c>
      <c r="Q3989">
        <v>3387</v>
      </c>
      <c r="R3989" s="52">
        <v>0.31769999861717219</v>
      </c>
    </row>
    <row r="3990" spans="1:19">
      <c r="A3990" t="s">
        <v>28</v>
      </c>
      <c r="B3990" t="s">
        <v>412</v>
      </c>
      <c r="C3990" t="s">
        <v>440</v>
      </c>
      <c r="D3990" t="s">
        <v>330</v>
      </c>
      <c r="E3990" t="s">
        <v>167</v>
      </c>
      <c r="F3990" t="s">
        <v>168</v>
      </c>
      <c r="G3990">
        <v>12</v>
      </c>
      <c r="H3990" t="s">
        <v>338</v>
      </c>
      <c r="I3990" t="s">
        <v>325</v>
      </c>
      <c r="J3990" t="s">
        <v>304</v>
      </c>
      <c r="K3990">
        <v>44</v>
      </c>
      <c r="L3990" s="52">
        <v>0.34108999371528631</v>
      </c>
      <c r="N3990">
        <v>90</v>
      </c>
      <c r="O3990" s="52">
        <v>0.33708000183105469</v>
      </c>
      <c r="Q3990">
        <v>3780</v>
      </c>
      <c r="R3990" s="52">
        <v>0.35455998778343201</v>
      </c>
    </row>
    <row r="3991" spans="1:19">
      <c r="A3991" t="s">
        <v>28</v>
      </c>
      <c r="B3991" t="s">
        <v>412</v>
      </c>
      <c r="C3991" t="s">
        <v>440</v>
      </c>
      <c r="D3991" t="s">
        <v>330</v>
      </c>
      <c r="E3991" t="s">
        <v>167</v>
      </c>
      <c r="F3991" t="s">
        <v>168</v>
      </c>
      <c r="G3991">
        <v>12</v>
      </c>
      <c r="H3991" t="s">
        <v>338</v>
      </c>
      <c r="I3991" t="s">
        <v>349</v>
      </c>
      <c r="J3991" t="s">
        <v>350</v>
      </c>
      <c r="K3991">
        <v>11</v>
      </c>
      <c r="L3991" s="52">
        <v>8.5270002484321594E-2</v>
      </c>
      <c r="M3991" s="52">
        <v>0.13414999842643741</v>
      </c>
      <c r="N3991">
        <v>23</v>
      </c>
      <c r="O3991" s="52">
        <v>8.6139999330043793E-2</v>
      </c>
      <c r="P3991" s="52">
        <v>0.13067999482154849</v>
      </c>
      <c r="Q3991">
        <v>745</v>
      </c>
      <c r="R3991" s="52">
        <v>6.9880001246929169E-2</v>
      </c>
      <c r="S3991" s="52">
        <v>8.060000091791153E-2</v>
      </c>
    </row>
    <row r="3992" spans="1:19">
      <c r="A3992" t="s">
        <v>28</v>
      </c>
      <c r="B3992" t="s">
        <v>412</v>
      </c>
      <c r="C3992" t="s">
        <v>440</v>
      </c>
      <c r="D3992" t="s">
        <v>330</v>
      </c>
      <c r="E3992" t="s">
        <v>167</v>
      </c>
      <c r="F3992" t="s">
        <v>168</v>
      </c>
      <c r="G3992">
        <v>12</v>
      </c>
      <c r="H3992" t="s">
        <v>338</v>
      </c>
      <c r="I3992" t="s">
        <v>349</v>
      </c>
      <c r="J3992" t="s">
        <v>351</v>
      </c>
      <c r="K3992">
        <v>50</v>
      </c>
      <c r="L3992" s="52">
        <v>0.38760000467300421</v>
      </c>
      <c r="M3992" s="52">
        <v>0.60975998640060425</v>
      </c>
      <c r="N3992">
        <v>114</v>
      </c>
      <c r="O3992" s="52">
        <v>0.42697000503540039</v>
      </c>
      <c r="P3992" s="52">
        <v>0.64772999286651611</v>
      </c>
      <c r="Q3992">
        <v>5882</v>
      </c>
      <c r="R3992" s="52">
        <v>0.55172997713088989</v>
      </c>
      <c r="S3992" s="52">
        <v>0.63637000322341919</v>
      </c>
    </row>
    <row r="3993" spans="1:19">
      <c r="A3993" t="s">
        <v>28</v>
      </c>
      <c r="B3993" t="s">
        <v>412</v>
      </c>
      <c r="C3993" t="s">
        <v>440</v>
      </c>
      <c r="D3993" t="s">
        <v>330</v>
      </c>
      <c r="E3993" t="s">
        <v>167</v>
      </c>
      <c r="F3993" t="s">
        <v>168</v>
      </c>
      <c r="G3993">
        <v>12</v>
      </c>
      <c r="H3993" t="s">
        <v>338</v>
      </c>
      <c r="I3993" t="s">
        <v>349</v>
      </c>
      <c r="J3993" t="s">
        <v>352</v>
      </c>
      <c r="K3993">
        <v>2</v>
      </c>
      <c r="L3993" s="52">
        <v>1.549999974668026E-2</v>
      </c>
      <c r="M3993" s="52">
        <v>2.4390000849962231E-2</v>
      </c>
      <c r="N3993">
        <v>2</v>
      </c>
      <c r="O3993" s="52">
        <v>7.4900002218782902E-3</v>
      </c>
      <c r="P3993" s="52">
        <v>1.1359999887645239E-2</v>
      </c>
      <c r="Q3993">
        <v>19</v>
      </c>
      <c r="R3993" s="52">
        <v>1.780000049620867E-3</v>
      </c>
      <c r="S3993" s="52">
        <v>2.0600000862032179E-3</v>
      </c>
    </row>
    <row r="3994" spans="1:19">
      <c r="A3994" t="s">
        <v>28</v>
      </c>
      <c r="B3994" t="s">
        <v>412</v>
      </c>
      <c r="C3994" t="s">
        <v>440</v>
      </c>
      <c r="D3994" t="s">
        <v>330</v>
      </c>
      <c r="E3994" t="s">
        <v>167</v>
      </c>
      <c r="F3994" t="s">
        <v>168</v>
      </c>
      <c r="G3994">
        <v>12</v>
      </c>
      <c r="H3994" t="s">
        <v>338</v>
      </c>
      <c r="I3994" t="s">
        <v>349</v>
      </c>
      <c r="J3994" t="s">
        <v>353</v>
      </c>
      <c r="K3994">
        <v>19</v>
      </c>
      <c r="L3994" s="52">
        <v>0.1472900062799454</v>
      </c>
      <c r="M3994" s="52">
        <v>0.23171000182628629</v>
      </c>
      <c r="N3994">
        <v>37</v>
      </c>
      <c r="O3994" s="52">
        <v>0.13857999444007871</v>
      </c>
      <c r="P3994" s="52">
        <v>0.21022999286651611</v>
      </c>
      <c r="Q3994">
        <v>2597</v>
      </c>
      <c r="R3994" s="52">
        <v>0.24359999597072601</v>
      </c>
      <c r="S3994" s="52">
        <v>0.2809700071811676</v>
      </c>
    </row>
    <row r="3995" spans="1:19">
      <c r="A3995" t="s">
        <v>28</v>
      </c>
      <c r="B3995" t="s">
        <v>412</v>
      </c>
      <c r="C3995" t="s">
        <v>440</v>
      </c>
      <c r="D3995" t="s">
        <v>330</v>
      </c>
      <c r="E3995" t="s">
        <v>167</v>
      </c>
      <c r="F3995" t="s">
        <v>168</v>
      </c>
      <c r="G3995">
        <v>12</v>
      </c>
      <c r="H3995" t="s">
        <v>338</v>
      </c>
      <c r="I3995" t="s">
        <v>349</v>
      </c>
      <c r="J3995" t="s">
        <v>355</v>
      </c>
      <c r="K3995">
        <v>47</v>
      </c>
      <c r="L3995" s="52">
        <v>0.36434000730514532</v>
      </c>
      <c r="N3995">
        <v>91</v>
      </c>
      <c r="O3995" s="52">
        <v>0.34082001447677612</v>
      </c>
      <c r="Q3995">
        <v>1418</v>
      </c>
      <c r="R3995" s="52">
        <v>0.13300999999046331</v>
      </c>
    </row>
    <row r="3996" spans="1:19">
      <c r="A3996" t="s">
        <v>28</v>
      </c>
      <c r="B3996" t="s">
        <v>412</v>
      </c>
      <c r="C3996" t="s">
        <v>440</v>
      </c>
      <c r="D3996" t="s">
        <v>330</v>
      </c>
      <c r="E3996" t="s">
        <v>167</v>
      </c>
      <c r="F3996" t="s">
        <v>168</v>
      </c>
      <c r="G3996">
        <v>12</v>
      </c>
      <c r="H3996" t="s">
        <v>338</v>
      </c>
      <c r="I3996" t="s">
        <v>734</v>
      </c>
      <c r="J3996" t="s">
        <v>299</v>
      </c>
      <c r="K3996">
        <v>16</v>
      </c>
      <c r="L3996" s="52">
        <v>0.1240300014615059</v>
      </c>
      <c r="M3996" s="52">
        <v>0.13445000350475311</v>
      </c>
      <c r="N3996">
        <v>25</v>
      </c>
      <c r="O3996" s="52">
        <v>9.3630000948905945E-2</v>
      </c>
      <c r="P3996" s="52">
        <v>0.1016300022602081</v>
      </c>
      <c r="Q3996">
        <v>463</v>
      </c>
      <c r="R3996" s="52">
        <v>4.343000054359436E-2</v>
      </c>
      <c r="S3996" s="52">
        <v>4.6239998191595078E-2</v>
      </c>
    </row>
    <row r="3997" spans="1:19">
      <c r="A3997" t="s">
        <v>28</v>
      </c>
      <c r="B3997" t="s">
        <v>412</v>
      </c>
      <c r="C3997" t="s">
        <v>440</v>
      </c>
      <c r="D3997" t="s">
        <v>330</v>
      </c>
      <c r="E3997" t="s">
        <v>167</v>
      </c>
      <c r="F3997" t="s">
        <v>168</v>
      </c>
      <c r="G3997">
        <v>12</v>
      </c>
      <c r="H3997" t="s">
        <v>338</v>
      </c>
      <c r="I3997" t="s">
        <v>734</v>
      </c>
      <c r="J3997" t="s">
        <v>300</v>
      </c>
      <c r="K3997">
        <v>10</v>
      </c>
      <c r="L3997" s="52">
        <v>7.7519997954368591E-2</v>
      </c>
      <c r="M3997" s="52">
        <v>8.4030002355575562E-2</v>
      </c>
      <c r="N3997">
        <v>33</v>
      </c>
      <c r="O3997" s="52">
        <v>0.123599998652935</v>
      </c>
      <c r="P3997" s="52">
        <v>0.13414999842643741</v>
      </c>
      <c r="Q3997">
        <v>331</v>
      </c>
      <c r="R3997" s="52">
        <v>3.1050000339746479E-2</v>
      </c>
      <c r="S3997" s="52">
        <v>3.3059999346733093E-2</v>
      </c>
    </row>
    <row r="3998" spans="1:19">
      <c r="A3998" t="s">
        <v>28</v>
      </c>
      <c r="B3998" t="s">
        <v>412</v>
      </c>
      <c r="C3998" t="s">
        <v>440</v>
      </c>
      <c r="D3998" t="s">
        <v>330</v>
      </c>
      <c r="E3998" t="s">
        <v>167</v>
      </c>
      <c r="F3998" t="s">
        <v>168</v>
      </c>
      <c r="G3998">
        <v>12</v>
      </c>
      <c r="H3998" t="s">
        <v>338</v>
      </c>
      <c r="I3998" t="s">
        <v>734</v>
      </c>
      <c r="J3998" t="s">
        <v>269</v>
      </c>
      <c r="K3998">
        <v>2</v>
      </c>
      <c r="L3998" s="52">
        <v>1.549999974668026E-2</v>
      </c>
      <c r="M3998" s="52">
        <v>1.6809999942779541E-2</v>
      </c>
      <c r="N3998">
        <v>5</v>
      </c>
      <c r="O3998" s="52">
        <v>1.8729999661445621E-2</v>
      </c>
      <c r="P3998" s="52">
        <v>2.0330000668764111E-2</v>
      </c>
      <c r="Q3998">
        <v>91</v>
      </c>
      <c r="R3998" s="52">
        <v>8.5399998351931572E-3</v>
      </c>
      <c r="S3998" s="52">
        <v>9.089999832212925E-3</v>
      </c>
    </row>
    <row r="3999" spans="1:19">
      <c r="A3999" t="s">
        <v>28</v>
      </c>
      <c r="B3999" t="s">
        <v>412</v>
      </c>
      <c r="C3999" t="s">
        <v>440</v>
      </c>
      <c r="D3999" t="s">
        <v>330</v>
      </c>
      <c r="E3999" t="s">
        <v>167</v>
      </c>
      <c r="F3999" t="s">
        <v>168</v>
      </c>
      <c r="G3999">
        <v>12</v>
      </c>
      <c r="H3999" t="s">
        <v>338</v>
      </c>
      <c r="I3999" t="s">
        <v>734</v>
      </c>
      <c r="J3999" t="s">
        <v>301</v>
      </c>
      <c r="K3999">
        <v>14</v>
      </c>
      <c r="L3999" s="52">
        <v>0.10852999985218049</v>
      </c>
      <c r="M3999" s="52">
        <v>0.1176500022411346</v>
      </c>
      <c r="N3999">
        <v>23</v>
      </c>
      <c r="O3999" s="52">
        <v>8.6139999330043793E-2</v>
      </c>
      <c r="P3999" s="52">
        <v>9.3500003218650818E-2</v>
      </c>
      <c r="Q3999">
        <v>215</v>
      </c>
      <c r="R3999" s="52">
        <v>2.0169999450445179E-2</v>
      </c>
      <c r="S3999" s="52">
        <v>2.1469999104738239E-2</v>
      </c>
    </row>
    <row r="4000" spans="1:19">
      <c r="A4000" t="s">
        <v>28</v>
      </c>
      <c r="B4000" t="s">
        <v>412</v>
      </c>
      <c r="C4000" t="s">
        <v>440</v>
      </c>
      <c r="D4000" t="s">
        <v>330</v>
      </c>
      <c r="E4000" t="s">
        <v>167</v>
      </c>
      <c r="F4000" t="s">
        <v>168</v>
      </c>
      <c r="G4000">
        <v>12</v>
      </c>
      <c r="H4000" t="s">
        <v>338</v>
      </c>
      <c r="I4000" t="s">
        <v>734</v>
      </c>
      <c r="J4000" t="s">
        <v>270</v>
      </c>
      <c r="K4000">
        <v>10</v>
      </c>
      <c r="L4000" s="52">
        <v>7.7519997954368591E-2</v>
      </c>
      <c r="N4000">
        <v>21</v>
      </c>
      <c r="O4000" s="52">
        <v>7.8649997711181641E-2</v>
      </c>
      <c r="Q4000">
        <v>648</v>
      </c>
      <c r="R4000" s="52">
        <v>6.0779999941587448E-2</v>
      </c>
    </row>
    <row r="4001" spans="1:19">
      <c r="A4001" t="s">
        <v>28</v>
      </c>
      <c r="B4001" t="s">
        <v>412</v>
      </c>
      <c r="C4001" t="s">
        <v>440</v>
      </c>
      <c r="D4001" t="s">
        <v>330</v>
      </c>
      <c r="E4001" t="s">
        <v>167</v>
      </c>
      <c r="F4001" t="s">
        <v>168</v>
      </c>
      <c r="G4001">
        <v>12</v>
      </c>
      <c r="H4001" t="s">
        <v>338</v>
      </c>
      <c r="I4001" t="s">
        <v>734</v>
      </c>
      <c r="J4001" t="s">
        <v>268</v>
      </c>
      <c r="K4001">
        <v>77</v>
      </c>
      <c r="L4001" s="52">
        <v>0.59689998626708984</v>
      </c>
      <c r="M4001" s="52">
        <v>0.64705997705459595</v>
      </c>
      <c r="N4001">
        <v>160</v>
      </c>
      <c r="O4001" s="52">
        <v>0.59925001859664917</v>
      </c>
      <c r="P4001" s="52">
        <v>0.650409996509552</v>
      </c>
      <c r="Q4001">
        <v>8913</v>
      </c>
      <c r="R4001" s="52">
        <v>0.83604001998901367</v>
      </c>
      <c r="S4001" s="52">
        <v>0.89013999700546265</v>
      </c>
    </row>
    <row r="4002" spans="1:19">
      <c r="A4002" t="s">
        <v>28</v>
      </c>
      <c r="B4002" t="s">
        <v>412</v>
      </c>
      <c r="C4002" t="s">
        <v>440</v>
      </c>
      <c r="D4002" t="s">
        <v>330</v>
      </c>
      <c r="E4002" t="s">
        <v>167</v>
      </c>
      <c r="F4002" t="s">
        <v>168</v>
      </c>
      <c r="G4002">
        <v>12</v>
      </c>
      <c r="H4002" t="s">
        <v>338</v>
      </c>
      <c r="I4002" t="s">
        <v>735</v>
      </c>
      <c r="J4002" t="s">
        <v>270</v>
      </c>
      <c r="K4002">
        <v>129</v>
      </c>
      <c r="L4002" s="52">
        <v>1</v>
      </c>
      <c r="N4002">
        <v>267</v>
      </c>
      <c r="O4002" s="52">
        <v>1</v>
      </c>
      <c r="Q4002">
        <v>10661</v>
      </c>
      <c r="R4002" s="52">
        <v>1</v>
      </c>
    </row>
    <row r="4003" spans="1:19">
      <c r="A4003" t="s">
        <v>28</v>
      </c>
      <c r="B4003" t="s">
        <v>412</v>
      </c>
      <c r="C4003" t="s">
        <v>440</v>
      </c>
      <c r="D4003" t="s">
        <v>330</v>
      </c>
      <c r="E4003" t="s">
        <v>167</v>
      </c>
      <c r="F4003" t="s">
        <v>168</v>
      </c>
      <c r="G4003">
        <v>12</v>
      </c>
      <c r="H4003" t="s">
        <v>338</v>
      </c>
      <c r="I4003" t="s">
        <v>319</v>
      </c>
      <c r="J4003" t="s">
        <v>324</v>
      </c>
      <c r="K4003">
        <v>47</v>
      </c>
      <c r="L4003" s="52">
        <v>0.36434000730514532</v>
      </c>
      <c r="N4003">
        <v>91</v>
      </c>
      <c r="O4003" s="52">
        <v>0.34082001447677612</v>
      </c>
      <c r="Q4003">
        <v>1418</v>
      </c>
      <c r="R4003" s="52">
        <v>0.13300999999046331</v>
      </c>
    </row>
    <row r="4004" spans="1:19">
      <c r="A4004" t="s">
        <v>28</v>
      </c>
      <c r="B4004" t="s">
        <v>412</v>
      </c>
      <c r="C4004" t="s">
        <v>440</v>
      </c>
      <c r="D4004" t="s">
        <v>330</v>
      </c>
      <c r="E4004" t="s">
        <v>167</v>
      </c>
      <c r="F4004" t="s">
        <v>168</v>
      </c>
      <c r="G4004">
        <v>12</v>
      </c>
      <c r="H4004" t="s">
        <v>338</v>
      </c>
      <c r="I4004" t="s">
        <v>319</v>
      </c>
      <c r="J4004" t="s">
        <v>320</v>
      </c>
      <c r="K4004">
        <v>2</v>
      </c>
      <c r="L4004" s="52">
        <v>1.549999974668026E-2</v>
      </c>
      <c r="M4004" s="52">
        <v>2.4390000849962231E-2</v>
      </c>
      <c r="N4004">
        <v>2</v>
      </c>
      <c r="O4004" s="52">
        <v>7.4900002218782902E-3</v>
      </c>
      <c r="P4004" s="52">
        <v>1.1359999887645239E-2</v>
      </c>
      <c r="Q4004">
        <v>19</v>
      </c>
      <c r="R4004" s="52">
        <v>1.780000049620867E-3</v>
      </c>
      <c r="S4004" s="52">
        <v>2.0600000862032179E-3</v>
      </c>
    </row>
    <row r="4005" spans="1:19">
      <c r="A4005" t="s">
        <v>28</v>
      </c>
      <c r="B4005" t="s">
        <v>412</v>
      </c>
      <c r="C4005" t="s">
        <v>440</v>
      </c>
      <c r="D4005" t="s">
        <v>330</v>
      </c>
      <c r="E4005" t="s">
        <v>167</v>
      </c>
      <c r="F4005" t="s">
        <v>168</v>
      </c>
      <c r="G4005">
        <v>12</v>
      </c>
      <c r="H4005" t="s">
        <v>338</v>
      </c>
      <c r="I4005" t="s">
        <v>319</v>
      </c>
      <c r="J4005" t="s">
        <v>321</v>
      </c>
      <c r="K4005">
        <v>2</v>
      </c>
      <c r="L4005" s="52">
        <v>1.549999974668026E-2</v>
      </c>
      <c r="M4005" s="52">
        <v>2.4390000849962231E-2</v>
      </c>
      <c r="N4005">
        <v>2</v>
      </c>
      <c r="O4005" s="52">
        <v>7.4900002218782902E-3</v>
      </c>
      <c r="P4005" s="52">
        <v>1.1359999887645239E-2</v>
      </c>
      <c r="Q4005">
        <v>380</v>
      </c>
      <c r="R4005" s="52">
        <v>3.564000129699707E-2</v>
      </c>
      <c r="S4005" s="52">
        <v>4.1110001504421227E-2</v>
      </c>
    </row>
    <row r="4006" spans="1:19">
      <c r="A4006" t="s">
        <v>28</v>
      </c>
      <c r="B4006" t="s">
        <v>412</v>
      </c>
      <c r="C4006" t="s">
        <v>440</v>
      </c>
      <c r="D4006" t="s">
        <v>330</v>
      </c>
      <c r="E4006" t="s">
        <v>167</v>
      </c>
      <c r="F4006" t="s">
        <v>168</v>
      </c>
      <c r="G4006">
        <v>12</v>
      </c>
      <c r="H4006" t="s">
        <v>338</v>
      </c>
      <c r="I4006" t="s">
        <v>319</v>
      </c>
      <c r="J4006" t="s">
        <v>322</v>
      </c>
      <c r="K4006">
        <v>13</v>
      </c>
      <c r="L4006" s="52">
        <v>0.1007800027728081</v>
      </c>
      <c r="M4006" s="52">
        <v>0.15853999555110929</v>
      </c>
      <c r="N4006">
        <v>25</v>
      </c>
      <c r="O4006" s="52">
        <v>9.3630000948905945E-2</v>
      </c>
      <c r="P4006" s="52">
        <v>0.14204999804496771</v>
      </c>
      <c r="Q4006">
        <v>1643</v>
      </c>
      <c r="R4006" s="52">
        <v>0.15410999953746801</v>
      </c>
      <c r="S4006" s="52">
        <v>0.17776000499725339</v>
      </c>
    </row>
    <row r="4007" spans="1:19">
      <c r="A4007" t="s">
        <v>28</v>
      </c>
      <c r="B4007" t="s">
        <v>412</v>
      </c>
      <c r="C4007" t="s">
        <v>440</v>
      </c>
      <c r="D4007" t="s">
        <v>330</v>
      </c>
      <c r="E4007" t="s">
        <v>167</v>
      </c>
      <c r="F4007" t="s">
        <v>168</v>
      </c>
      <c r="G4007">
        <v>12</v>
      </c>
      <c r="H4007" t="s">
        <v>338</v>
      </c>
      <c r="I4007" t="s">
        <v>319</v>
      </c>
      <c r="J4007" t="s">
        <v>323</v>
      </c>
      <c r="K4007">
        <v>15</v>
      </c>
      <c r="L4007" s="52">
        <v>0.1162799969315529</v>
      </c>
      <c r="M4007" s="52">
        <v>0.18292999267578131</v>
      </c>
      <c r="N4007">
        <v>31</v>
      </c>
      <c r="O4007" s="52">
        <v>0.1160999983549118</v>
      </c>
      <c r="P4007" s="52">
        <v>0.17613999545574191</v>
      </c>
      <c r="Q4007">
        <v>1319</v>
      </c>
      <c r="R4007" s="52">
        <v>0.1237199977040291</v>
      </c>
      <c r="S4007" s="52">
        <v>0.14270000159740451</v>
      </c>
    </row>
    <row r="4008" spans="1:19">
      <c r="A4008" t="s">
        <v>28</v>
      </c>
      <c r="B4008" t="s">
        <v>412</v>
      </c>
      <c r="C4008" t="s">
        <v>440</v>
      </c>
      <c r="D4008" t="s">
        <v>330</v>
      </c>
      <c r="E4008" t="s">
        <v>167</v>
      </c>
      <c r="F4008" t="s">
        <v>168</v>
      </c>
      <c r="G4008">
        <v>12</v>
      </c>
      <c r="H4008" t="s">
        <v>338</v>
      </c>
      <c r="I4008" t="s">
        <v>319</v>
      </c>
      <c r="J4008" t="s">
        <v>354</v>
      </c>
      <c r="K4008">
        <v>50</v>
      </c>
      <c r="L4008" s="52">
        <v>0.38760000467300421</v>
      </c>
      <c r="M4008" s="52">
        <v>0.60975998640060425</v>
      </c>
      <c r="N4008">
        <v>116</v>
      </c>
      <c r="O4008" s="52">
        <v>0.43446001410484308</v>
      </c>
      <c r="P4008" s="52">
        <v>0.65908998250961304</v>
      </c>
      <c r="Q4008">
        <v>5882</v>
      </c>
      <c r="R4008" s="52">
        <v>0.55172997713088989</v>
      </c>
      <c r="S4008" s="52">
        <v>0.63637000322341919</v>
      </c>
    </row>
    <row r="4009" spans="1:19">
      <c r="A4009" t="s">
        <v>28</v>
      </c>
      <c r="B4009" t="s">
        <v>412</v>
      </c>
      <c r="C4009" t="s">
        <v>440</v>
      </c>
      <c r="D4009" t="s">
        <v>330</v>
      </c>
      <c r="E4009" t="s">
        <v>167</v>
      </c>
      <c r="F4009" t="s">
        <v>168</v>
      </c>
      <c r="G4009">
        <v>12</v>
      </c>
      <c r="H4009" t="s">
        <v>338</v>
      </c>
      <c r="I4009" t="s">
        <v>360</v>
      </c>
      <c r="J4009" t="s">
        <v>361</v>
      </c>
      <c r="K4009">
        <v>47</v>
      </c>
      <c r="L4009" s="52">
        <v>0.36434000730514532</v>
      </c>
      <c r="N4009">
        <v>91</v>
      </c>
      <c r="O4009" s="52">
        <v>0.34082001447677612</v>
      </c>
      <c r="Q4009">
        <v>1418</v>
      </c>
      <c r="R4009" s="52">
        <v>0.13300999999046331</v>
      </c>
    </row>
    <row r="4010" spans="1:19">
      <c r="A4010" t="s">
        <v>28</v>
      </c>
      <c r="B4010" t="s">
        <v>412</v>
      </c>
      <c r="C4010" t="s">
        <v>440</v>
      </c>
      <c r="D4010" t="s">
        <v>330</v>
      </c>
      <c r="E4010" t="s">
        <v>167</v>
      </c>
      <c r="F4010" t="s">
        <v>168</v>
      </c>
      <c r="G4010">
        <v>12</v>
      </c>
      <c r="H4010" t="s">
        <v>338</v>
      </c>
      <c r="I4010" t="s">
        <v>360</v>
      </c>
      <c r="J4010" t="s">
        <v>362</v>
      </c>
      <c r="K4010">
        <v>31</v>
      </c>
      <c r="L4010" s="52">
        <v>0.2403099983930588</v>
      </c>
      <c r="M4010" s="52">
        <v>0.37804999947547913</v>
      </c>
      <c r="N4010">
        <v>61</v>
      </c>
      <c r="O4010" s="52">
        <v>0.22845999896526339</v>
      </c>
      <c r="P4010" s="52">
        <v>0.34659001231193542</v>
      </c>
      <c r="Q4010">
        <v>3361</v>
      </c>
      <c r="R4010" s="52">
        <v>0.31525999307632452</v>
      </c>
      <c r="S4010" s="52">
        <v>0.36362999677658081</v>
      </c>
    </row>
    <row r="4011" spans="1:19">
      <c r="A4011" t="s">
        <v>28</v>
      </c>
      <c r="B4011" t="s">
        <v>412</v>
      </c>
      <c r="C4011" t="s">
        <v>440</v>
      </c>
      <c r="D4011" t="s">
        <v>330</v>
      </c>
      <c r="E4011" t="s">
        <v>167</v>
      </c>
      <c r="F4011" t="s">
        <v>168</v>
      </c>
      <c r="G4011">
        <v>12</v>
      </c>
      <c r="H4011" t="s">
        <v>338</v>
      </c>
      <c r="I4011" t="s">
        <v>360</v>
      </c>
      <c r="J4011" t="s">
        <v>354</v>
      </c>
      <c r="K4011">
        <v>51</v>
      </c>
      <c r="L4011" s="52">
        <v>0.39535000920295721</v>
      </c>
      <c r="M4011" s="52">
        <v>0.62194997072219849</v>
      </c>
      <c r="N4011">
        <v>115</v>
      </c>
      <c r="O4011" s="52">
        <v>0.43070998787879938</v>
      </c>
      <c r="P4011" s="52">
        <v>0.65341001749038696</v>
      </c>
      <c r="Q4011">
        <v>5882</v>
      </c>
      <c r="R4011" s="52">
        <v>0.55172997713088989</v>
      </c>
      <c r="S4011" s="52">
        <v>0.63637000322341919</v>
      </c>
    </row>
    <row r="4012" spans="1:19">
      <c r="A4012" t="s">
        <v>28</v>
      </c>
      <c r="B4012" t="s">
        <v>412</v>
      </c>
      <c r="C4012" t="s">
        <v>440</v>
      </c>
      <c r="D4012" t="s">
        <v>330</v>
      </c>
      <c r="E4012" t="s">
        <v>167</v>
      </c>
      <c r="F4012" t="s">
        <v>168</v>
      </c>
      <c r="G4012">
        <v>12</v>
      </c>
      <c r="H4012" t="s">
        <v>338</v>
      </c>
      <c r="I4012" t="s">
        <v>736</v>
      </c>
      <c r="J4012" t="s">
        <v>363</v>
      </c>
      <c r="K4012">
        <v>86</v>
      </c>
      <c r="L4012" s="52">
        <v>0.66667002439498901</v>
      </c>
      <c r="N4012">
        <v>174</v>
      </c>
      <c r="O4012" s="52">
        <v>0.65169000625610352</v>
      </c>
      <c r="Q4012">
        <v>4131</v>
      </c>
      <c r="R4012" s="52">
        <v>0.38749000430107122</v>
      </c>
    </row>
    <row r="4013" spans="1:19">
      <c r="A4013" t="s">
        <v>28</v>
      </c>
      <c r="B4013" t="s">
        <v>412</v>
      </c>
      <c r="C4013" t="s">
        <v>440</v>
      </c>
      <c r="D4013" t="s">
        <v>330</v>
      </c>
      <c r="E4013" t="s">
        <v>167</v>
      </c>
      <c r="F4013" t="s">
        <v>168</v>
      </c>
      <c r="G4013">
        <v>12</v>
      </c>
      <c r="H4013" t="s">
        <v>338</v>
      </c>
      <c r="I4013" t="s">
        <v>736</v>
      </c>
      <c r="J4013" t="s">
        <v>364</v>
      </c>
      <c r="K4013">
        <v>29</v>
      </c>
      <c r="L4013" s="52">
        <v>0.22481000423431399</v>
      </c>
      <c r="M4013" s="52">
        <v>0.67441999912261963</v>
      </c>
      <c r="N4013">
        <v>65</v>
      </c>
      <c r="O4013" s="52">
        <v>0.24345000088214869</v>
      </c>
      <c r="P4013" s="52">
        <v>0.69892001152038574</v>
      </c>
      <c r="Q4013">
        <v>4189</v>
      </c>
      <c r="R4013" s="52">
        <v>0.39293000102043152</v>
      </c>
      <c r="S4013" s="52">
        <v>0.64149999618530273</v>
      </c>
    </row>
    <row r="4014" spans="1:19">
      <c r="A4014" t="s">
        <v>28</v>
      </c>
      <c r="B4014" t="s">
        <v>412</v>
      </c>
      <c r="C4014" t="s">
        <v>440</v>
      </c>
      <c r="D4014" t="s">
        <v>330</v>
      </c>
      <c r="E4014" t="s">
        <v>167</v>
      </c>
      <c r="F4014" t="s">
        <v>168</v>
      </c>
      <c r="G4014">
        <v>12</v>
      </c>
      <c r="H4014" t="s">
        <v>338</v>
      </c>
      <c r="I4014" t="s">
        <v>736</v>
      </c>
      <c r="J4014" t="s">
        <v>365</v>
      </c>
      <c r="K4014">
        <v>8</v>
      </c>
      <c r="L4014" s="52">
        <v>6.2020000070333481E-2</v>
      </c>
      <c r="M4014" s="52">
        <v>0.1860499978065491</v>
      </c>
      <c r="N4014">
        <v>17</v>
      </c>
      <c r="O4014" s="52">
        <v>6.3670001924037933E-2</v>
      </c>
      <c r="P4014" s="52">
        <v>0.1827999949455261</v>
      </c>
      <c r="Q4014">
        <v>1316</v>
      </c>
      <c r="R4014" s="52">
        <v>0.1234399974346161</v>
      </c>
      <c r="S4014" s="52">
        <v>0.20152999460697171</v>
      </c>
    </row>
    <row r="4015" spans="1:19">
      <c r="A4015" t="s">
        <v>28</v>
      </c>
      <c r="B4015" t="s">
        <v>412</v>
      </c>
      <c r="C4015" t="s">
        <v>440</v>
      </c>
      <c r="D4015" t="s">
        <v>330</v>
      </c>
      <c r="E4015" t="s">
        <v>167</v>
      </c>
      <c r="F4015" t="s">
        <v>168</v>
      </c>
      <c r="G4015">
        <v>12</v>
      </c>
      <c r="H4015" t="s">
        <v>338</v>
      </c>
      <c r="I4015" t="s">
        <v>736</v>
      </c>
      <c r="J4015" t="s">
        <v>366</v>
      </c>
      <c r="K4015">
        <v>2</v>
      </c>
      <c r="L4015" s="52">
        <v>1.549999974668026E-2</v>
      </c>
      <c r="M4015" s="52">
        <v>4.6509999781847E-2</v>
      </c>
      <c r="N4015">
        <v>7</v>
      </c>
      <c r="O4015" s="52">
        <v>2.6219999417662621E-2</v>
      </c>
      <c r="P4015" s="52">
        <v>7.5269997119903564E-2</v>
      </c>
      <c r="Q4015">
        <v>566</v>
      </c>
      <c r="R4015" s="52">
        <v>5.3089998662471771E-2</v>
      </c>
      <c r="S4015" s="52">
        <v>8.6680002510547638E-2</v>
      </c>
    </row>
    <row r="4016" spans="1:19">
      <c r="A4016" t="s">
        <v>28</v>
      </c>
      <c r="B4016" t="s">
        <v>412</v>
      </c>
      <c r="C4016" t="s">
        <v>440</v>
      </c>
      <c r="D4016" t="s">
        <v>330</v>
      </c>
      <c r="E4016" t="s">
        <v>167</v>
      </c>
      <c r="F4016" t="s">
        <v>168</v>
      </c>
      <c r="G4016">
        <v>12</v>
      </c>
      <c r="H4016" t="s">
        <v>338</v>
      </c>
      <c r="I4016" t="s">
        <v>736</v>
      </c>
      <c r="J4016" t="s">
        <v>367</v>
      </c>
      <c r="K4016">
        <v>2</v>
      </c>
      <c r="L4016" s="52">
        <v>1.549999974668026E-2</v>
      </c>
      <c r="M4016" s="52">
        <v>4.6509999781847E-2</v>
      </c>
      <c r="N4016">
        <v>2</v>
      </c>
      <c r="O4016" s="52">
        <v>7.4900002218782902E-3</v>
      </c>
      <c r="P4016" s="52">
        <v>2.150999940931797E-2</v>
      </c>
      <c r="Q4016">
        <v>367</v>
      </c>
      <c r="R4016" s="52">
        <v>3.4419998526573181E-2</v>
      </c>
      <c r="S4016" s="52">
        <v>5.6200001388788223E-2</v>
      </c>
    </row>
    <row r="4017" spans="1:19">
      <c r="A4017" t="s">
        <v>28</v>
      </c>
      <c r="B4017" t="s">
        <v>412</v>
      </c>
      <c r="C4017" t="s">
        <v>440</v>
      </c>
      <c r="D4017" t="s">
        <v>330</v>
      </c>
      <c r="E4017" t="s">
        <v>167</v>
      </c>
      <c r="F4017" t="s">
        <v>168</v>
      </c>
      <c r="G4017">
        <v>12</v>
      </c>
      <c r="H4017" t="s">
        <v>338</v>
      </c>
      <c r="I4017" t="s">
        <v>736</v>
      </c>
      <c r="J4017" t="s">
        <v>368</v>
      </c>
      <c r="K4017">
        <v>2</v>
      </c>
      <c r="L4017" s="52">
        <v>1.549999974668026E-2</v>
      </c>
      <c r="M4017" s="52">
        <v>4.6509999781847E-2</v>
      </c>
      <c r="N4017">
        <v>2</v>
      </c>
      <c r="O4017" s="52">
        <v>7.4900002218782902E-3</v>
      </c>
      <c r="P4017" s="52">
        <v>2.150999940931797E-2</v>
      </c>
      <c r="Q4017">
        <v>92</v>
      </c>
      <c r="R4017" s="52">
        <v>8.6300000548362732E-3</v>
      </c>
      <c r="S4017" s="52">
        <v>1.4089999720454219E-2</v>
      </c>
    </row>
    <row r="4018" spans="1:19">
      <c r="A4018" t="s">
        <v>28</v>
      </c>
      <c r="B4018" t="s">
        <v>412</v>
      </c>
      <c r="C4018" t="s">
        <v>440</v>
      </c>
      <c r="D4018" t="s">
        <v>330</v>
      </c>
      <c r="E4018" t="s">
        <v>167</v>
      </c>
      <c r="F4018" t="s">
        <v>168</v>
      </c>
      <c r="G4018">
        <v>12</v>
      </c>
      <c r="H4018" t="s">
        <v>338</v>
      </c>
      <c r="I4018" t="s">
        <v>307</v>
      </c>
      <c r="J4018" t="s">
        <v>329</v>
      </c>
      <c r="K4018">
        <v>127</v>
      </c>
      <c r="L4018" s="52">
        <v>0.98449999094009399</v>
      </c>
      <c r="N4018">
        <v>265</v>
      </c>
      <c r="O4018" s="52">
        <v>0.99251002073287964</v>
      </c>
      <c r="Q4018">
        <v>10555</v>
      </c>
      <c r="R4018" s="52">
        <v>0.99005997180938721</v>
      </c>
    </row>
    <row r="4019" spans="1:19">
      <c r="A4019" t="s">
        <v>28</v>
      </c>
      <c r="B4019" t="s">
        <v>412</v>
      </c>
      <c r="C4019" t="s">
        <v>440</v>
      </c>
      <c r="D4019" t="s">
        <v>330</v>
      </c>
      <c r="E4019" t="s">
        <v>167</v>
      </c>
      <c r="F4019" t="s">
        <v>168</v>
      </c>
      <c r="G4019">
        <v>12</v>
      </c>
      <c r="H4019" t="s">
        <v>338</v>
      </c>
      <c r="I4019" t="s">
        <v>307</v>
      </c>
      <c r="J4019" t="s">
        <v>309</v>
      </c>
      <c r="K4019">
        <v>2</v>
      </c>
      <c r="L4019" s="52">
        <v>1.549999974668026E-2</v>
      </c>
      <c r="N4019">
        <v>2</v>
      </c>
      <c r="O4019" s="52">
        <v>7.4900002218782902E-3</v>
      </c>
      <c r="Q4019">
        <v>106</v>
      </c>
      <c r="R4019" s="52">
        <v>9.9400002509355545E-3</v>
      </c>
    </row>
    <row r="4020" spans="1:19">
      <c r="A4020" t="s">
        <v>28</v>
      </c>
      <c r="B4020" t="s">
        <v>412</v>
      </c>
      <c r="C4020" t="s">
        <v>440</v>
      </c>
      <c r="D4020" t="s">
        <v>330</v>
      </c>
      <c r="E4020" t="s">
        <v>167</v>
      </c>
      <c r="F4020" t="s">
        <v>168</v>
      </c>
      <c r="G4020">
        <v>12</v>
      </c>
      <c r="H4020" t="s">
        <v>338</v>
      </c>
      <c r="I4020" t="s">
        <v>737</v>
      </c>
      <c r="J4020" t="s">
        <v>310</v>
      </c>
      <c r="K4020">
        <v>13</v>
      </c>
      <c r="L4020" s="52">
        <v>0.1007800027728081</v>
      </c>
      <c r="N4020">
        <v>53</v>
      </c>
      <c r="O4020" s="52">
        <v>0.19850000739097601</v>
      </c>
      <c r="Q4020">
        <v>1888</v>
      </c>
      <c r="R4020" s="52">
        <v>0.17709000408649439</v>
      </c>
    </row>
    <row r="4021" spans="1:19">
      <c r="A4021" t="s">
        <v>28</v>
      </c>
      <c r="B4021" t="s">
        <v>412</v>
      </c>
      <c r="C4021" t="s">
        <v>440</v>
      </c>
      <c r="D4021" t="s">
        <v>330</v>
      </c>
      <c r="E4021" t="s">
        <v>167</v>
      </c>
      <c r="F4021" t="s">
        <v>168</v>
      </c>
      <c r="G4021">
        <v>12</v>
      </c>
      <c r="H4021" t="s">
        <v>338</v>
      </c>
      <c r="I4021" t="s">
        <v>737</v>
      </c>
      <c r="J4021" t="s">
        <v>16</v>
      </c>
      <c r="K4021">
        <v>35</v>
      </c>
      <c r="L4021" s="52">
        <v>0.27131998538970947</v>
      </c>
      <c r="N4021">
        <v>82</v>
      </c>
      <c r="O4021" s="52">
        <v>0.30711999535560608</v>
      </c>
      <c r="Q4021">
        <v>2164</v>
      </c>
      <c r="R4021" s="52">
        <v>0.2029799968004227</v>
      </c>
    </row>
    <row r="4022" spans="1:19">
      <c r="A4022" t="s">
        <v>28</v>
      </c>
      <c r="B4022" t="s">
        <v>412</v>
      </c>
      <c r="C4022" t="s">
        <v>440</v>
      </c>
      <c r="D4022" t="s">
        <v>330</v>
      </c>
      <c r="E4022" t="s">
        <v>167</v>
      </c>
      <c r="F4022" t="s">
        <v>168</v>
      </c>
      <c r="G4022">
        <v>12</v>
      </c>
      <c r="H4022" t="s">
        <v>338</v>
      </c>
      <c r="I4022" t="s">
        <v>737</v>
      </c>
      <c r="J4022" t="s">
        <v>17</v>
      </c>
      <c r="K4022">
        <v>34</v>
      </c>
      <c r="L4022" s="52">
        <v>0.26357001066207891</v>
      </c>
      <c r="N4022">
        <v>60</v>
      </c>
      <c r="O4022" s="52">
        <v>0.2247200012207031</v>
      </c>
      <c r="Q4022">
        <v>2220</v>
      </c>
      <c r="R4022" s="52">
        <v>0.20824000239372251</v>
      </c>
    </row>
    <row r="4023" spans="1:19">
      <c r="A4023" t="s">
        <v>28</v>
      </c>
      <c r="B4023" t="s">
        <v>412</v>
      </c>
      <c r="C4023" t="s">
        <v>440</v>
      </c>
      <c r="D4023" t="s">
        <v>330</v>
      </c>
      <c r="E4023" t="s">
        <v>167</v>
      </c>
      <c r="F4023" t="s">
        <v>168</v>
      </c>
      <c r="G4023">
        <v>12</v>
      </c>
      <c r="H4023" t="s">
        <v>338</v>
      </c>
      <c r="I4023" t="s">
        <v>737</v>
      </c>
      <c r="J4023" t="s">
        <v>18</v>
      </c>
      <c r="K4023">
        <v>27</v>
      </c>
      <c r="L4023" s="52">
        <v>0.20929999649524689</v>
      </c>
      <c r="N4023">
        <v>42</v>
      </c>
      <c r="O4023" s="52">
        <v>0.15729999542236331</v>
      </c>
      <c r="Q4023">
        <v>2174</v>
      </c>
      <c r="R4023" s="52">
        <v>0.20392000675201419</v>
      </c>
    </row>
    <row r="4024" spans="1:19">
      <c r="A4024" t="s">
        <v>28</v>
      </c>
      <c r="B4024" t="s">
        <v>412</v>
      </c>
      <c r="C4024" t="s">
        <v>440</v>
      </c>
      <c r="D4024" t="s">
        <v>330</v>
      </c>
      <c r="E4024" t="s">
        <v>167</v>
      </c>
      <c r="F4024" t="s">
        <v>168</v>
      </c>
      <c r="G4024">
        <v>12</v>
      </c>
      <c r="H4024" t="s">
        <v>338</v>
      </c>
      <c r="I4024" t="s">
        <v>737</v>
      </c>
      <c r="J4024" t="s">
        <v>311</v>
      </c>
      <c r="K4024">
        <v>20</v>
      </c>
      <c r="L4024" s="52">
        <v>0.15503999590873721</v>
      </c>
      <c r="N4024">
        <v>30</v>
      </c>
      <c r="O4024" s="52">
        <v>0.1123600006103516</v>
      </c>
      <c r="Q4024">
        <v>2215</v>
      </c>
      <c r="R4024" s="52">
        <v>0.20777000486850741</v>
      </c>
    </row>
    <row r="4025" spans="1:19">
      <c r="A4025" t="s">
        <v>28</v>
      </c>
      <c r="B4025" t="s">
        <v>412</v>
      </c>
      <c r="C4025" t="s">
        <v>440</v>
      </c>
      <c r="D4025" t="s">
        <v>330</v>
      </c>
      <c r="E4025" t="s">
        <v>167</v>
      </c>
      <c r="F4025" t="s">
        <v>168</v>
      </c>
      <c r="G4025">
        <v>12</v>
      </c>
      <c r="H4025" t="s">
        <v>338</v>
      </c>
      <c r="I4025" t="s">
        <v>312</v>
      </c>
      <c r="J4025" t="s">
        <v>313</v>
      </c>
      <c r="K4025">
        <v>88</v>
      </c>
      <c r="L4025" s="52">
        <v>0.68216997385025024</v>
      </c>
      <c r="M4025" s="52">
        <v>0.70968002080917358</v>
      </c>
      <c r="N4025">
        <v>171</v>
      </c>
      <c r="O4025" s="52">
        <v>0.64045000076293945</v>
      </c>
      <c r="P4025" s="52">
        <v>0.6551700234413147</v>
      </c>
      <c r="Q4025">
        <v>6420</v>
      </c>
      <c r="R4025" s="52">
        <v>0.60219001770019531</v>
      </c>
      <c r="S4025" s="52">
        <v>0.61465001106262207</v>
      </c>
    </row>
    <row r="4026" spans="1:19">
      <c r="A4026" t="s">
        <v>28</v>
      </c>
      <c r="B4026" t="s">
        <v>412</v>
      </c>
      <c r="C4026" t="s">
        <v>440</v>
      </c>
      <c r="D4026" t="s">
        <v>330</v>
      </c>
      <c r="E4026" t="s">
        <v>167</v>
      </c>
      <c r="F4026" t="s">
        <v>168</v>
      </c>
      <c r="G4026">
        <v>12</v>
      </c>
      <c r="H4026" t="s">
        <v>338</v>
      </c>
      <c r="I4026" t="s">
        <v>312</v>
      </c>
      <c r="J4026" t="s">
        <v>314</v>
      </c>
      <c r="K4026">
        <v>11</v>
      </c>
      <c r="L4026" s="52">
        <v>8.5270002484321594E-2</v>
      </c>
      <c r="M4026" s="52">
        <v>8.8710002601146698E-2</v>
      </c>
      <c r="N4026">
        <v>30</v>
      </c>
      <c r="O4026" s="52">
        <v>0.1123600006103516</v>
      </c>
      <c r="P4026" s="52">
        <v>0.1149400025606155</v>
      </c>
      <c r="Q4026">
        <v>1473</v>
      </c>
      <c r="R4026" s="52">
        <v>0.13817000389099121</v>
      </c>
      <c r="S4026" s="52">
        <v>0.14101999998092651</v>
      </c>
    </row>
    <row r="4027" spans="1:19">
      <c r="A4027" t="s">
        <v>28</v>
      </c>
      <c r="B4027" t="s">
        <v>412</v>
      </c>
      <c r="C4027" t="s">
        <v>440</v>
      </c>
      <c r="D4027" t="s">
        <v>330</v>
      </c>
      <c r="E4027" t="s">
        <v>167</v>
      </c>
      <c r="F4027" t="s">
        <v>168</v>
      </c>
      <c r="G4027">
        <v>12</v>
      </c>
      <c r="H4027" t="s">
        <v>338</v>
      </c>
      <c r="I4027" t="s">
        <v>312</v>
      </c>
      <c r="J4027" t="s">
        <v>315</v>
      </c>
      <c r="K4027">
        <v>11</v>
      </c>
      <c r="L4027" s="52">
        <v>8.5270002484321594E-2</v>
      </c>
      <c r="M4027" s="52">
        <v>8.8710002601146698E-2</v>
      </c>
      <c r="N4027">
        <v>26</v>
      </c>
      <c r="O4027" s="52">
        <v>9.7379997372627258E-2</v>
      </c>
      <c r="P4027" s="52">
        <v>9.9619999527931213E-2</v>
      </c>
      <c r="Q4027">
        <v>1374</v>
      </c>
      <c r="R4027" s="52">
        <v>0.12887999415397641</v>
      </c>
      <c r="S4027" s="52">
        <v>0.13154999911785131</v>
      </c>
    </row>
    <row r="4028" spans="1:19">
      <c r="A4028" t="s">
        <v>28</v>
      </c>
      <c r="B4028" t="s">
        <v>412</v>
      </c>
      <c r="C4028" t="s">
        <v>440</v>
      </c>
      <c r="D4028" t="s">
        <v>330</v>
      </c>
      <c r="E4028" t="s">
        <v>167</v>
      </c>
      <c r="F4028" t="s">
        <v>168</v>
      </c>
      <c r="G4028">
        <v>12</v>
      </c>
      <c r="H4028" t="s">
        <v>338</v>
      </c>
      <c r="I4028" t="s">
        <v>312</v>
      </c>
      <c r="J4028" t="s">
        <v>373</v>
      </c>
      <c r="K4028">
        <v>5</v>
      </c>
      <c r="L4028" s="52">
        <v>3.8759998977184303E-2</v>
      </c>
      <c r="N4028">
        <v>6</v>
      </c>
      <c r="O4028" s="52">
        <v>2.2469999268651009E-2</v>
      </c>
      <c r="Q4028">
        <v>216</v>
      </c>
      <c r="R4028" s="52">
        <v>2.0260000601410869E-2</v>
      </c>
    </row>
    <row r="4029" spans="1:19">
      <c r="A4029" t="s">
        <v>28</v>
      </c>
      <c r="B4029" t="s">
        <v>412</v>
      </c>
      <c r="C4029" t="s">
        <v>440</v>
      </c>
      <c r="D4029" t="s">
        <v>330</v>
      </c>
      <c r="E4029" t="s">
        <v>167</v>
      </c>
      <c r="F4029" t="s">
        <v>168</v>
      </c>
      <c r="G4029">
        <v>12</v>
      </c>
      <c r="H4029" t="s">
        <v>338</v>
      </c>
      <c r="I4029" t="s">
        <v>312</v>
      </c>
      <c r="J4029" t="s">
        <v>316</v>
      </c>
      <c r="K4029">
        <v>14</v>
      </c>
      <c r="L4029" s="52">
        <v>0.10852999985218049</v>
      </c>
      <c r="M4029" s="52">
        <v>0.1128999963402748</v>
      </c>
      <c r="N4029">
        <v>34</v>
      </c>
      <c r="O4029" s="52">
        <v>0.12734000384807589</v>
      </c>
      <c r="P4029" s="52">
        <v>0.13027000427246091</v>
      </c>
      <c r="Q4029">
        <v>1178</v>
      </c>
      <c r="R4029" s="52">
        <v>0.1105000004172325</v>
      </c>
      <c r="S4029" s="52">
        <v>0.1127799972891808</v>
      </c>
    </row>
    <row r="4030" spans="1:19">
      <c r="A4030" t="s">
        <v>28</v>
      </c>
      <c r="B4030" t="s">
        <v>412</v>
      </c>
      <c r="C4030" t="s">
        <v>440</v>
      </c>
      <c r="D4030" t="s">
        <v>330</v>
      </c>
      <c r="E4030" t="s">
        <v>199</v>
      </c>
      <c r="F4030" t="s">
        <v>282</v>
      </c>
      <c r="G4030">
        <v>14</v>
      </c>
      <c r="H4030" t="s">
        <v>397</v>
      </c>
      <c r="I4030" t="s">
        <v>326</v>
      </c>
      <c r="J4030" t="s">
        <v>289</v>
      </c>
      <c r="K4030">
        <v>2</v>
      </c>
      <c r="L4030" s="52">
        <v>2.5639999657869339E-2</v>
      </c>
      <c r="N4030">
        <v>7</v>
      </c>
      <c r="O4030" s="52">
        <v>1.1989999562501911E-2</v>
      </c>
      <c r="Q4030">
        <v>78</v>
      </c>
      <c r="R4030" s="52">
        <v>7.3199998587369919E-3</v>
      </c>
    </row>
    <row r="4031" spans="1:19">
      <c r="A4031" t="s">
        <v>28</v>
      </c>
      <c r="B4031" t="s">
        <v>412</v>
      </c>
      <c r="C4031" t="s">
        <v>440</v>
      </c>
      <c r="D4031" t="s">
        <v>330</v>
      </c>
      <c r="E4031" t="s">
        <v>199</v>
      </c>
      <c r="F4031" t="s">
        <v>282</v>
      </c>
      <c r="G4031">
        <v>14</v>
      </c>
      <c r="H4031" t="s">
        <v>397</v>
      </c>
      <c r="I4031" t="s">
        <v>326</v>
      </c>
      <c r="J4031" t="s">
        <v>290</v>
      </c>
      <c r="K4031">
        <v>2</v>
      </c>
      <c r="L4031" s="52">
        <v>2.5639999657869339E-2</v>
      </c>
      <c r="N4031">
        <v>32</v>
      </c>
      <c r="O4031" s="52">
        <v>5.479000136256218E-2</v>
      </c>
      <c r="Q4031">
        <v>542</v>
      </c>
      <c r="R4031" s="52">
        <v>5.0840001553297043E-2</v>
      </c>
    </row>
    <row r="4032" spans="1:19">
      <c r="A4032" t="s">
        <v>28</v>
      </c>
      <c r="B4032" t="s">
        <v>412</v>
      </c>
      <c r="C4032" t="s">
        <v>440</v>
      </c>
      <c r="D4032" t="s">
        <v>330</v>
      </c>
      <c r="E4032" t="s">
        <v>199</v>
      </c>
      <c r="F4032" t="s">
        <v>282</v>
      </c>
      <c r="G4032">
        <v>14</v>
      </c>
      <c r="H4032" t="s">
        <v>397</v>
      </c>
      <c r="I4032" t="s">
        <v>326</v>
      </c>
      <c r="J4032" t="s">
        <v>291</v>
      </c>
      <c r="K4032">
        <v>25</v>
      </c>
      <c r="L4032" s="52">
        <v>0.32050999999046331</v>
      </c>
      <c r="N4032">
        <v>102</v>
      </c>
      <c r="O4032" s="52">
        <v>0.17465999722480771</v>
      </c>
      <c r="Q4032">
        <v>1332</v>
      </c>
      <c r="R4032" s="52">
        <v>0.124940000474453</v>
      </c>
    </row>
    <row r="4033" spans="1:19">
      <c r="A4033" t="s">
        <v>28</v>
      </c>
      <c r="B4033" t="s">
        <v>412</v>
      </c>
      <c r="C4033" t="s">
        <v>440</v>
      </c>
      <c r="D4033" t="s">
        <v>330</v>
      </c>
      <c r="E4033" t="s">
        <v>199</v>
      </c>
      <c r="F4033" t="s">
        <v>282</v>
      </c>
      <c r="G4033">
        <v>14</v>
      </c>
      <c r="H4033" t="s">
        <v>397</v>
      </c>
      <c r="I4033" t="s">
        <v>326</v>
      </c>
      <c r="J4033" t="s">
        <v>292</v>
      </c>
      <c r="K4033">
        <v>14</v>
      </c>
      <c r="L4033" s="52">
        <v>0.17949000000953669</v>
      </c>
      <c r="N4033">
        <v>115</v>
      </c>
      <c r="O4033" s="52">
        <v>0.1969199925661087</v>
      </c>
      <c r="Q4033">
        <v>2022</v>
      </c>
      <c r="R4033" s="52">
        <v>0.18965999782085419</v>
      </c>
    </row>
    <row r="4034" spans="1:19">
      <c r="A4034" t="s">
        <v>28</v>
      </c>
      <c r="B4034" t="s">
        <v>412</v>
      </c>
      <c r="C4034" t="s">
        <v>440</v>
      </c>
      <c r="D4034" t="s">
        <v>330</v>
      </c>
      <c r="E4034" t="s">
        <v>199</v>
      </c>
      <c r="F4034" t="s">
        <v>282</v>
      </c>
      <c r="G4034">
        <v>14</v>
      </c>
      <c r="H4034" t="s">
        <v>397</v>
      </c>
      <c r="I4034" t="s">
        <v>326</v>
      </c>
      <c r="J4034" t="s">
        <v>293</v>
      </c>
      <c r="K4034">
        <v>16</v>
      </c>
      <c r="L4034" s="52">
        <v>0.20512999594211581</v>
      </c>
      <c r="N4034">
        <v>105</v>
      </c>
      <c r="O4034" s="52">
        <v>0.17979000508785251</v>
      </c>
      <c r="Q4034">
        <v>1958</v>
      </c>
      <c r="R4034" s="52">
        <v>0.18366000056266779</v>
      </c>
    </row>
    <row r="4035" spans="1:19">
      <c r="A4035" t="s">
        <v>28</v>
      </c>
      <c r="B4035" t="s">
        <v>412</v>
      </c>
      <c r="C4035" t="s">
        <v>440</v>
      </c>
      <c r="D4035" t="s">
        <v>330</v>
      </c>
      <c r="E4035" t="s">
        <v>199</v>
      </c>
      <c r="F4035" t="s">
        <v>282</v>
      </c>
      <c r="G4035">
        <v>14</v>
      </c>
      <c r="H4035" t="s">
        <v>397</v>
      </c>
      <c r="I4035" t="s">
        <v>326</v>
      </c>
      <c r="J4035" t="s">
        <v>294</v>
      </c>
      <c r="K4035">
        <v>17</v>
      </c>
      <c r="L4035" s="52">
        <v>0.2179500013589859</v>
      </c>
      <c r="N4035">
        <v>129</v>
      </c>
      <c r="O4035" s="52">
        <v>0.22089000046253199</v>
      </c>
      <c r="Q4035">
        <v>2528</v>
      </c>
      <c r="R4035" s="52">
        <v>0.2371300011873245</v>
      </c>
    </row>
    <row r="4036" spans="1:19">
      <c r="A4036" t="s">
        <v>28</v>
      </c>
      <c r="B4036" t="s">
        <v>412</v>
      </c>
      <c r="C4036" t="s">
        <v>440</v>
      </c>
      <c r="D4036" t="s">
        <v>330</v>
      </c>
      <c r="E4036" t="s">
        <v>199</v>
      </c>
      <c r="F4036" t="s">
        <v>282</v>
      </c>
      <c r="G4036">
        <v>14</v>
      </c>
      <c r="H4036" t="s">
        <v>397</v>
      </c>
      <c r="I4036" t="s">
        <v>326</v>
      </c>
      <c r="J4036" t="s">
        <v>295</v>
      </c>
      <c r="K4036">
        <v>2</v>
      </c>
      <c r="L4036" s="52">
        <v>2.5639999657869339E-2</v>
      </c>
      <c r="N4036">
        <v>94</v>
      </c>
      <c r="O4036" s="52">
        <v>0.16096000373363489</v>
      </c>
      <c r="Q4036">
        <v>2201</v>
      </c>
      <c r="R4036" s="52">
        <v>0.20645000040531161</v>
      </c>
    </row>
    <row r="4037" spans="1:19">
      <c r="A4037" t="s">
        <v>28</v>
      </c>
      <c r="B4037" t="s">
        <v>412</v>
      </c>
      <c r="C4037" t="s">
        <v>440</v>
      </c>
      <c r="D4037" t="s">
        <v>330</v>
      </c>
      <c r="E4037" t="s">
        <v>199</v>
      </c>
      <c r="F4037" t="s">
        <v>282</v>
      </c>
      <c r="G4037">
        <v>14</v>
      </c>
      <c r="H4037" t="s">
        <v>397</v>
      </c>
      <c r="I4037" t="s">
        <v>359</v>
      </c>
      <c r="J4037" t="s">
        <v>14</v>
      </c>
      <c r="K4037">
        <v>65</v>
      </c>
      <c r="L4037" s="52">
        <v>0.83332997560501099</v>
      </c>
      <c r="M4037" s="52">
        <v>0.83332997560501099</v>
      </c>
      <c r="N4037">
        <v>431</v>
      </c>
      <c r="O4037" s="52">
        <v>0.7380099892616272</v>
      </c>
      <c r="P4037" s="52">
        <v>0.74181997776031494</v>
      </c>
      <c r="Q4037">
        <v>7648</v>
      </c>
      <c r="R4037" s="52">
        <v>0.71737998723983765</v>
      </c>
      <c r="S4037" s="52">
        <v>0.73221999406814575</v>
      </c>
    </row>
    <row r="4038" spans="1:19">
      <c r="A4038" t="s">
        <v>28</v>
      </c>
      <c r="B4038" t="s">
        <v>412</v>
      </c>
      <c r="C4038" t="s">
        <v>440</v>
      </c>
      <c r="D4038" t="s">
        <v>330</v>
      </c>
      <c r="E4038" t="s">
        <v>199</v>
      </c>
      <c r="F4038" t="s">
        <v>282</v>
      </c>
      <c r="G4038">
        <v>14</v>
      </c>
      <c r="H4038" t="s">
        <v>397</v>
      </c>
      <c r="I4038" t="s">
        <v>359</v>
      </c>
      <c r="J4038" t="s">
        <v>15</v>
      </c>
      <c r="K4038">
        <v>11</v>
      </c>
      <c r="L4038" s="52">
        <v>0.14102999866008761</v>
      </c>
      <c r="M4038" s="52">
        <v>0.14102999866008761</v>
      </c>
      <c r="N4038">
        <v>87</v>
      </c>
      <c r="O4038" s="52">
        <v>0.14896999299526209</v>
      </c>
      <c r="P4038" s="52">
        <v>0.149739995598793</v>
      </c>
      <c r="Q4038">
        <v>1582</v>
      </c>
      <c r="R4038" s="52">
        <v>0.14838999509811401</v>
      </c>
      <c r="S4038" s="52">
        <v>0.1514600068330765</v>
      </c>
    </row>
    <row r="4039" spans="1:19">
      <c r="A4039" t="s">
        <v>28</v>
      </c>
      <c r="B4039" t="s">
        <v>412</v>
      </c>
      <c r="C4039" t="s">
        <v>440</v>
      </c>
      <c r="D4039" t="s">
        <v>330</v>
      </c>
      <c r="E4039" t="s">
        <v>199</v>
      </c>
      <c r="F4039" t="s">
        <v>282</v>
      </c>
      <c r="G4039">
        <v>14</v>
      </c>
      <c r="H4039" t="s">
        <v>397</v>
      </c>
      <c r="I4039" t="s">
        <v>359</v>
      </c>
      <c r="J4039" t="s">
        <v>317</v>
      </c>
      <c r="K4039">
        <v>2</v>
      </c>
      <c r="L4039" s="52">
        <v>2.5639999657869339E-2</v>
      </c>
      <c r="M4039" s="52">
        <v>2.5639999657869339E-2</v>
      </c>
      <c r="N4039">
        <v>63</v>
      </c>
      <c r="O4039" s="52">
        <v>0.10787999629974369</v>
      </c>
      <c r="P4039" s="52">
        <v>0.1084299981594086</v>
      </c>
      <c r="Q4039">
        <v>1215</v>
      </c>
      <c r="R4039" s="52">
        <v>0.1139699965715408</v>
      </c>
      <c r="S4039" s="52">
        <v>0.1163199990987778</v>
      </c>
    </row>
    <row r="4040" spans="1:19">
      <c r="A4040" t="s">
        <v>28</v>
      </c>
      <c r="B4040" t="s">
        <v>412</v>
      </c>
      <c r="C4040" t="s">
        <v>440</v>
      </c>
      <c r="D4040" t="s">
        <v>330</v>
      </c>
      <c r="E4040" t="s">
        <v>199</v>
      </c>
      <c r="F4040" t="s">
        <v>282</v>
      </c>
      <c r="G4040">
        <v>14</v>
      </c>
      <c r="H4040" t="s">
        <v>397</v>
      </c>
      <c r="I4040" t="s">
        <v>359</v>
      </c>
      <c r="J4040" t="s">
        <v>270</v>
      </c>
      <c r="K4040">
        <v>0</v>
      </c>
      <c r="L4040" s="52">
        <v>0</v>
      </c>
      <c r="N4040">
        <v>3</v>
      </c>
      <c r="O4040" s="52">
        <v>5.1400000229477882E-3</v>
      </c>
      <c r="Q4040">
        <v>216</v>
      </c>
      <c r="R4040" s="52">
        <v>2.0260000601410869E-2</v>
      </c>
    </row>
    <row r="4041" spans="1:19">
      <c r="A4041" t="s">
        <v>28</v>
      </c>
      <c r="B4041" t="s">
        <v>412</v>
      </c>
      <c r="C4041" t="s">
        <v>440</v>
      </c>
      <c r="D4041" t="s">
        <v>330</v>
      </c>
      <c r="E4041" t="s">
        <v>199</v>
      </c>
      <c r="F4041" t="s">
        <v>282</v>
      </c>
      <c r="G4041">
        <v>14</v>
      </c>
      <c r="H4041" t="s">
        <v>397</v>
      </c>
      <c r="I4041" t="s">
        <v>325</v>
      </c>
      <c r="J4041" t="s">
        <v>302</v>
      </c>
      <c r="K4041">
        <v>28</v>
      </c>
      <c r="L4041" s="52">
        <v>0.35896998643875122</v>
      </c>
      <c r="N4041">
        <v>220</v>
      </c>
      <c r="O4041" s="52">
        <v>0.37670999765396118</v>
      </c>
      <c r="Q4041">
        <v>3494</v>
      </c>
      <c r="R4041" s="52">
        <v>0.32774001359939581</v>
      </c>
    </row>
    <row r="4042" spans="1:19">
      <c r="A4042" t="s">
        <v>28</v>
      </c>
      <c r="B4042" t="s">
        <v>412</v>
      </c>
      <c r="C4042" t="s">
        <v>440</v>
      </c>
      <c r="D4042" t="s">
        <v>330</v>
      </c>
      <c r="E4042" t="s">
        <v>199</v>
      </c>
      <c r="F4042" t="s">
        <v>282</v>
      </c>
      <c r="G4042">
        <v>14</v>
      </c>
      <c r="H4042" t="s">
        <v>397</v>
      </c>
      <c r="I4042" t="s">
        <v>325</v>
      </c>
      <c r="J4042" t="s">
        <v>303</v>
      </c>
      <c r="K4042">
        <v>25</v>
      </c>
      <c r="L4042" s="52">
        <v>0.32050999999046331</v>
      </c>
      <c r="N4042">
        <v>177</v>
      </c>
      <c r="O4042" s="52">
        <v>0.3030799925327301</v>
      </c>
      <c r="Q4042">
        <v>3387</v>
      </c>
      <c r="R4042" s="52">
        <v>0.31769999861717219</v>
      </c>
    </row>
    <row r="4043" spans="1:19">
      <c r="A4043" t="s">
        <v>28</v>
      </c>
      <c r="B4043" t="s">
        <v>412</v>
      </c>
      <c r="C4043" t="s">
        <v>440</v>
      </c>
      <c r="D4043" t="s">
        <v>330</v>
      </c>
      <c r="E4043" t="s">
        <v>199</v>
      </c>
      <c r="F4043" t="s">
        <v>282</v>
      </c>
      <c r="G4043">
        <v>14</v>
      </c>
      <c r="H4043" t="s">
        <v>397</v>
      </c>
      <c r="I4043" t="s">
        <v>325</v>
      </c>
      <c r="J4043" t="s">
        <v>304</v>
      </c>
      <c r="K4043">
        <v>25</v>
      </c>
      <c r="L4043" s="52">
        <v>0.32050999999046331</v>
      </c>
      <c r="N4043">
        <v>187</v>
      </c>
      <c r="O4043" s="52">
        <v>0.32021000981330872</v>
      </c>
      <c r="Q4043">
        <v>3780</v>
      </c>
      <c r="R4043" s="52">
        <v>0.35455998778343201</v>
      </c>
    </row>
    <row r="4044" spans="1:19">
      <c r="A4044" t="s">
        <v>28</v>
      </c>
      <c r="B4044" t="s">
        <v>412</v>
      </c>
      <c r="C4044" t="s">
        <v>440</v>
      </c>
      <c r="D4044" t="s">
        <v>330</v>
      </c>
      <c r="E4044" t="s">
        <v>199</v>
      </c>
      <c r="F4044" t="s">
        <v>282</v>
      </c>
      <c r="G4044">
        <v>14</v>
      </c>
      <c r="H4044" t="s">
        <v>397</v>
      </c>
      <c r="I4044" t="s">
        <v>349</v>
      </c>
      <c r="J4044" t="s">
        <v>350</v>
      </c>
      <c r="K4044">
        <v>2</v>
      </c>
      <c r="L4044" s="52">
        <v>2.5639999657869339E-2</v>
      </c>
      <c r="M4044" s="52">
        <v>3.63599993288517E-2</v>
      </c>
      <c r="N4044">
        <v>37</v>
      </c>
      <c r="O4044" s="52">
        <v>6.3359998166561127E-2</v>
      </c>
      <c r="P4044" s="52">
        <v>9.3670003116130829E-2</v>
      </c>
      <c r="Q4044">
        <v>745</v>
      </c>
      <c r="R4044" s="52">
        <v>6.9880001246929169E-2</v>
      </c>
      <c r="S4044" s="52">
        <v>8.060000091791153E-2</v>
      </c>
    </row>
    <row r="4045" spans="1:19">
      <c r="A4045" t="s">
        <v>28</v>
      </c>
      <c r="B4045" t="s">
        <v>412</v>
      </c>
      <c r="C4045" t="s">
        <v>440</v>
      </c>
      <c r="D4045" t="s">
        <v>330</v>
      </c>
      <c r="E4045" t="s">
        <v>199</v>
      </c>
      <c r="F4045" t="s">
        <v>282</v>
      </c>
      <c r="G4045">
        <v>14</v>
      </c>
      <c r="H4045" t="s">
        <v>397</v>
      </c>
      <c r="I4045" t="s">
        <v>349</v>
      </c>
      <c r="J4045" t="s">
        <v>351</v>
      </c>
      <c r="K4045">
        <v>42</v>
      </c>
      <c r="L4045" s="52">
        <v>0.53846001625061035</v>
      </c>
      <c r="M4045" s="52">
        <v>0.76363998651504517</v>
      </c>
      <c r="N4045">
        <v>251</v>
      </c>
      <c r="O4045" s="52">
        <v>0.42978999018669128</v>
      </c>
      <c r="P4045" s="52">
        <v>0.63543999195098877</v>
      </c>
      <c r="Q4045">
        <v>5882</v>
      </c>
      <c r="R4045" s="52">
        <v>0.55172997713088989</v>
      </c>
      <c r="S4045" s="52">
        <v>0.63637000322341919</v>
      </c>
    </row>
    <row r="4046" spans="1:19">
      <c r="A4046" t="s">
        <v>28</v>
      </c>
      <c r="B4046" t="s">
        <v>412</v>
      </c>
      <c r="C4046" t="s">
        <v>440</v>
      </c>
      <c r="D4046" t="s">
        <v>330</v>
      </c>
      <c r="E4046" t="s">
        <v>199</v>
      </c>
      <c r="F4046" t="s">
        <v>282</v>
      </c>
      <c r="G4046">
        <v>14</v>
      </c>
      <c r="H4046" t="s">
        <v>397</v>
      </c>
      <c r="I4046" t="s">
        <v>349</v>
      </c>
      <c r="J4046" t="s">
        <v>352</v>
      </c>
      <c r="K4046">
        <v>0</v>
      </c>
      <c r="L4046" s="52">
        <v>0</v>
      </c>
      <c r="M4046" s="52">
        <v>0</v>
      </c>
      <c r="N4046">
        <v>2</v>
      </c>
      <c r="O4046" s="52">
        <v>3.4199999645352359E-3</v>
      </c>
      <c r="P4046" s="52">
        <v>5.0599998794496059E-3</v>
      </c>
      <c r="Q4046">
        <v>19</v>
      </c>
      <c r="R4046" s="52">
        <v>1.780000049620867E-3</v>
      </c>
      <c r="S4046" s="52">
        <v>2.0600000862032179E-3</v>
      </c>
    </row>
    <row r="4047" spans="1:19">
      <c r="A4047" t="s">
        <v>28</v>
      </c>
      <c r="B4047" t="s">
        <v>412</v>
      </c>
      <c r="C4047" t="s">
        <v>440</v>
      </c>
      <c r="D4047" t="s">
        <v>330</v>
      </c>
      <c r="E4047" t="s">
        <v>199</v>
      </c>
      <c r="F4047" t="s">
        <v>282</v>
      </c>
      <c r="G4047">
        <v>14</v>
      </c>
      <c r="H4047" t="s">
        <v>397</v>
      </c>
      <c r="I4047" t="s">
        <v>349</v>
      </c>
      <c r="J4047" t="s">
        <v>353</v>
      </c>
      <c r="K4047">
        <v>11</v>
      </c>
      <c r="L4047" s="52">
        <v>0.14102999866008761</v>
      </c>
      <c r="M4047" s="52">
        <v>0.20000000298023221</v>
      </c>
      <c r="N4047">
        <v>105</v>
      </c>
      <c r="O4047" s="52">
        <v>0.17979000508785251</v>
      </c>
      <c r="P4047" s="52">
        <v>0.26581999659538269</v>
      </c>
      <c r="Q4047">
        <v>2597</v>
      </c>
      <c r="R4047" s="52">
        <v>0.24359999597072601</v>
      </c>
      <c r="S4047" s="52">
        <v>0.2809700071811676</v>
      </c>
    </row>
    <row r="4048" spans="1:19">
      <c r="A4048" t="s">
        <v>28</v>
      </c>
      <c r="B4048" t="s">
        <v>412</v>
      </c>
      <c r="C4048" t="s">
        <v>440</v>
      </c>
      <c r="D4048" t="s">
        <v>330</v>
      </c>
      <c r="E4048" t="s">
        <v>199</v>
      </c>
      <c r="F4048" t="s">
        <v>282</v>
      </c>
      <c r="G4048">
        <v>14</v>
      </c>
      <c r="H4048" t="s">
        <v>397</v>
      </c>
      <c r="I4048" t="s">
        <v>349</v>
      </c>
      <c r="J4048" t="s">
        <v>355</v>
      </c>
      <c r="K4048">
        <v>23</v>
      </c>
      <c r="L4048" s="52">
        <v>0.29486998915672302</v>
      </c>
      <c r="N4048">
        <v>189</v>
      </c>
      <c r="O4048" s="52">
        <v>0.32363000512123108</v>
      </c>
      <c r="Q4048">
        <v>1418</v>
      </c>
      <c r="R4048" s="52">
        <v>0.13300999999046331</v>
      </c>
    </row>
    <row r="4049" spans="1:19">
      <c r="A4049" t="s">
        <v>28</v>
      </c>
      <c r="B4049" t="s">
        <v>412</v>
      </c>
      <c r="C4049" t="s">
        <v>440</v>
      </c>
      <c r="D4049" t="s">
        <v>330</v>
      </c>
      <c r="E4049" t="s">
        <v>199</v>
      </c>
      <c r="F4049" t="s">
        <v>282</v>
      </c>
      <c r="G4049">
        <v>14</v>
      </c>
      <c r="H4049" t="s">
        <v>397</v>
      </c>
      <c r="I4049" t="s">
        <v>734</v>
      </c>
      <c r="J4049" t="s">
        <v>299</v>
      </c>
      <c r="K4049">
        <v>7</v>
      </c>
      <c r="L4049" s="52">
        <v>8.9740000665187836E-2</v>
      </c>
      <c r="M4049" s="52">
        <v>9.0910002589225769E-2</v>
      </c>
      <c r="N4049">
        <v>85</v>
      </c>
      <c r="O4049" s="52">
        <v>0.14554999768733981</v>
      </c>
      <c r="P4049" s="52">
        <v>0.15178999304771421</v>
      </c>
      <c r="Q4049">
        <v>463</v>
      </c>
      <c r="R4049" s="52">
        <v>4.343000054359436E-2</v>
      </c>
      <c r="S4049" s="52">
        <v>4.6239998191595078E-2</v>
      </c>
    </row>
    <row r="4050" spans="1:19">
      <c r="A4050" t="s">
        <v>28</v>
      </c>
      <c r="B4050" t="s">
        <v>412</v>
      </c>
      <c r="C4050" t="s">
        <v>440</v>
      </c>
      <c r="D4050" t="s">
        <v>330</v>
      </c>
      <c r="E4050" t="s">
        <v>199</v>
      </c>
      <c r="F4050" t="s">
        <v>282</v>
      </c>
      <c r="G4050">
        <v>14</v>
      </c>
      <c r="H4050" t="s">
        <v>397</v>
      </c>
      <c r="I4050" t="s">
        <v>734</v>
      </c>
      <c r="J4050" t="s">
        <v>300</v>
      </c>
      <c r="K4050">
        <v>2</v>
      </c>
      <c r="L4050" s="52">
        <v>2.5639999657869339E-2</v>
      </c>
      <c r="M4050" s="52">
        <v>2.5970000773668289E-2</v>
      </c>
      <c r="N4050">
        <v>50</v>
      </c>
      <c r="O4050" s="52">
        <v>8.5620000958442688E-2</v>
      </c>
      <c r="P4050" s="52">
        <v>8.929000049829483E-2</v>
      </c>
      <c r="Q4050">
        <v>331</v>
      </c>
      <c r="R4050" s="52">
        <v>3.1050000339746479E-2</v>
      </c>
      <c r="S4050" s="52">
        <v>3.3059999346733093E-2</v>
      </c>
    </row>
    <row r="4051" spans="1:19">
      <c r="A4051" t="s">
        <v>28</v>
      </c>
      <c r="B4051" t="s">
        <v>412</v>
      </c>
      <c r="C4051" t="s">
        <v>440</v>
      </c>
      <c r="D4051" t="s">
        <v>330</v>
      </c>
      <c r="E4051" t="s">
        <v>199</v>
      </c>
      <c r="F4051" t="s">
        <v>282</v>
      </c>
      <c r="G4051">
        <v>14</v>
      </c>
      <c r="H4051" t="s">
        <v>397</v>
      </c>
      <c r="I4051" t="s">
        <v>734</v>
      </c>
      <c r="J4051" t="s">
        <v>269</v>
      </c>
      <c r="K4051">
        <v>2</v>
      </c>
      <c r="L4051" s="52">
        <v>2.5639999657869339E-2</v>
      </c>
      <c r="M4051" s="52">
        <v>2.5970000773668289E-2</v>
      </c>
      <c r="N4051">
        <v>11</v>
      </c>
      <c r="O4051" s="52">
        <v>1.8840000033378601E-2</v>
      </c>
      <c r="P4051" s="52">
        <v>1.9640000537037849E-2</v>
      </c>
      <c r="Q4051">
        <v>91</v>
      </c>
      <c r="R4051" s="52">
        <v>8.5399998351931572E-3</v>
      </c>
      <c r="S4051" s="52">
        <v>9.089999832212925E-3</v>
      </c>
    </row>
    <row r="4052" spans="1:19">
      <c r="A4052" t="s">
        <v>28</v>
      </c>
      <c r="B4052" t="s">
        <v>412</v>
      </c>
      <c r="C4052" t="s">
        <v>440</v>
      </c>
      <c r="D4052" t="s">
        <v>330</v>
      </c>
      <c r="E4052" t="s">
        <v>199</v>
      </c>
      <c r="F4052" t="s">
        <v>282</v>
      </c>
      <c r="G4052">
        <v>14</v>
      </c>
      <c r="H4052" t="s">
        <v>397</v>
      </c>
      <c r="I4052" t="s">
        <v>734</v>
      </c>
      <c r="J4052" t="s">
        <v>301</v>
      </c>
      <c r="K4052">
        <v>6</v>
      </c>
      <c r="L4052" s="52">
        <v>7.6920002698898315E-2</v>
      </c>
      <c r="M4052" s="52">
        <v>7.7919997274875641E-2</v>
      </c>
      <c r="N4052">
        <v>56</v>
      </c>
      <c r="O4052" s="52">
        <v>9.5890000462532043E-2</v>
      </c>
      <c r="P4052" s="52">
        <v>0.10000000149011611</v>
      </c>
      <c r="Q4052">
        <v>215</v>
      </c>
      <c r="R4052" s="52">
        <v>2.0169999450445179E-2</v>
      </c>
      <c r="S4052" s="52">
        <v>2.1469999104738239E-2</v>
      </c>
    </row>
    <row r="4053" spans="1:19">
      <c r="A4053" t="s">
        <v>28</v>
      </c>
      <c r="B4053" t="s">
        <v>412</v>
      </c>
      <c r="C4053" t="s">
        <v>440</v>
      </c>
      <c r="D4053" t="s">
        <v>330</v>
      </c>
      <c r="E4053" t="s">
        <v>199</v>
      </c>
      <c r="F4053" t="s">
        <v>282</v>
      </c>
      <c r="G4053">
        <v>14</v>
      </c>
      <c r="H4053" t="s">
        <v>397</v>
      </c>
      <c r="I4053" t="s">
        <v>734</v>
      </c>
      <c r="J4053" t="s">
        <v>270</v>
      </c>
      <c r="K4053">
        <v>1</v>
      </c>
      <c r="L4053" s="52">
        <v>1.2819999828934669E-2</v>
      </c>
      <c r="N4053">
        <v>24</v>
      </c>
      <c r="O4053" s="52">
        <v>4.1099999099969857E-2</v>
      </c>
      <c r="Q4053">
        <v>648</v>
      </c>
      <c r="R4053" s="52">
        <v>6.0779999941587448E-2</v>
      </c>
    </row>
    <row r="4054" spans="1:19">
      <c r="A4054" t="s">
        <v>28</v>
      </c>
      <c r="B4054" t="s">
        <v>412</v>
      </c>
      <c r="C4054" t="s">
        <v>440</v>
      </c>
      <c r="D4054" t="s">
        <v>330</v>
      </c>
      <c r="E4054" t="s">
        <v>199</v>
      </c>
      <c r="F4054" t="s">
        <v>282</v>
      </c>
      <c r="G4054">
        <v>14</v>
      </c>
      <c r="H4054" t="s">
        <v>397</v>
      </c>
      <c r="I4054" t="s">
        <v>734</v>
      </c>
      <c r="J4054" t="s">
        <v>268</v>
      </c>
      <c r="K4054">
        <v>60</v>
      </c>
      <c r="L4054" s="52">
        <v>0.76923000812530518</v>
      </c>
      <c r="M4054" s="52">
        <v>0.77921998500823975</v>
      </c>
      <c r="N4054">
        <v>358</v>
      </c>
      <c r="O4054" s="52">
        <v>0.6130099892616272</v>
      </c>
      <c r="P4054" s="52">
        <v>0.6392899751663208</v>
      </c>
      <c r="Q4054">
        <v>8913</v>
      </c>
      <c r="R4054" s="52">
        <v>0.83604001998901367</v>
      </c>
      <c r="S4054" s="52">
        <v>0.89013999700546265</v>
      </c>
    </row>
    <row r="4055" spans="1:19">
      <c r="A4055" t="s">
        <v>28</v>
      </c>
      <c r="B4055" t="s">
        <v>412</v>
      </c>
      <c r="C4055" t="s">
        <v>440</v>
      </c>
      <c r="D4055" t="s">
        <v>330</v>
      </c>
      <c r="E4055" t="s">
        <v>199</v>
      </c>
      <c r="F4055" t="s">
        <v>282</v>
      </c>
      <c r="G4055">
        <v>14</v>
      </c>
      <c r="H4055" t="s">
        <v>397</v>
      </c>
      <c r="I4055" t="s">
        <v>735</v>
      </c>
      <c r="J4055" t="s">
        <v>270</v>
      </c>
      <c r="K4055">
        <v>78</v>
      </c>
      <c r="L4055" s="52">
        <v>1</v>
      </c>
      <c r="N4055">
        <v>584</v>
      </c>
      <c r="O4055" s="52">
        <v>1</v>
      </c>
      <c r="Q4055">
        <v>10661</v>
      </c>
      <c r="R4055" s="52">
        <v>1</v>
      </c>
    </row>
    <row r="4056" spans="1:19">
      <c r="A4056" t="s">
        <v>28</v>
      </c>
      <c r="B4056" t="s">
        <v>412</v>
      </c>
      <c r="C4056" t="s">
        <v>440</v>
      </c>
      <c r="D4056" t="s">
        <v>330</v>
      </c>
      <c r="E4056" t="s">
        <v>199</v>
      </c>
      <c r="F4056" t="s">
        <v>282</v>
      </c>
      <c r="G4056">
        <v>14</v>
      </c>
      <c r="H4056" t="s">
        <v>397</v>
      </c>
      <c r="I4056" t="s">
        <v>319</v>
      </c>
      <c r="J4056" t="s">
        <v>324</v>
      </c>
      <c r="K4056">
        <v>23</v>
      </c>
      <c r="L4056" s="52">
        <v>0.29486998915672302</v>
      </c>
      <c r="N4056">
        <v>189</v>
      </c>
      <c r="O4056" s="52">
        <v>0.32363000512123108</v>
      </c>
      <c r="Q4056">
        <v>1418</v>
      </c>
      <c r="R4056" s="52">
        <v>0.13300999999046331</v>
      </c>
    </row>
    <row r="4057" spans="1:19">
      <c r="A4057" t="s">
        <v>28</v>
      </c>
      <c r="B4057" t="s">
        <v>412</v>
      </c>
      <c r="C4057" t="s">
        <v>440</v>
      </c>
      <c r="D4057" t="s">
        <v>330</v>
      </c>
      <c r="E4057" t="s">
        <v>199</v>
      </c>
      <c r="F4057" t="s">
        <v>282</v>
      </c>
      <c r="G4057">
        <v>14</v>
      </c>
      <c r="H4057" t="s">
        <v>397</v>
      </c>
      <c r="I4057" t="s">
        <v>319</v>
      </c>
      <c r="J4057" t="s">
        <v>320</v>
      </c>
      <c r="K4057">
        <v>0</v>
      </c>
      <c r="L4057" s="52">
        <v>0</v>
      </c>
      <c r="M4057" s="52">
        <v>0</v>
      </c>
      <c r="N4057">
        <v>2</v>
      </c>
      <c r="O4057" s="52">
        <v>3.4199999645352359E-3</v>
      </c>
      <c r="P4057" s="52">
        <v>5.0599998794496059E-3</v>
      </c>
      <c r="Q4057">
        <v>19</v>
      </c>
      <c r="R4057" s="52">
        <v>1.780000049620867E-3</v>
      </c>
      <c r="S4057" s="52">
        <v>2.0600000862032179E-3</v>
      </c>
    </row>
    <row r="4058" spans="1:19">
      <c r="A4058" t="s">
        <v>28</v>
      </c>
      <c r="B4058" t="s">
        <v>412</v>
      </c>
      <c r="C4058" t="s">
        <v>440</v>
      </c>
      <c r="D4058" t="s">
        <v>330</v>
      </c>
      <c r="E4058" t="s">
        <v>199</v>
      </c>
      <c r="F4058" s="1" t="s">
        <v>282</v>
      </c>
      <c r="G4058" s="1">
        <v>14</v>
      </c>
      <c r="H4058" s="1" t="s">
        <v>397</v>
      </c>
      <c r="I4058" t="s">
        <v>319</v>
      </c>
      <c r="J4058" t="s">
        <v>321</v>
      </c>
      <c r="K4058">
        <v>2</v>
      </c>
      <c r="L4058" s="52">
        <v>2.5639999657869339E-2</v>
      </c>
      <c r="M4058" s="52">
        <v>3.63599993288517E-2</v>
      </c>
      <c r="N4058">
        <v>10</v>
      </c>
      <c r="O4058" s="52">
        <v>1.7119999974966049E-2</v>
      </c>
      <c r="P4058" s="52">
        <v>2.531999908387661E-2</v>
      </c>
      <c r="Q4058">
        <v>380</v>
      </c>
      <c r="R4058" s="52">
        <v>3.564000129699707E-2</v>
      </c>
      <c r="S4058" s="52">
        <v>4.1110001504421227E-2</v>
      </c>
    </row>
    <row r="4059" spans="1:19">
      <c r="A4059" t="s">
        <v>28</v>
      </c>
      <c r="B4059" t="s">
        <v>412</v>
      </c>
      <c r="C4059" t="s">
        <v>440</v>
      </c>
      <c r="D4059" t="s">
        <v>330</v>
      </c>
      <c r="E4059" t="s">
        <v>199</v>
      </c>
      <c r="F4059" t="s">
        <v>282</v>
      </c>
      <c r="G4059">
        <v>14</v>
      </c>
      <c r="H4059" t="s">
        <v>397</v>
      </c>
      <c r="I4059" t="s">
        <v>319</v>
      </c>
      <c r="J4059" t="s">
        <v>322</v>
      </c>
      <c r="K4059">
        <v>6</v>
      </c>
      <c r="L4059" s="52">
        <v>7.6920002698898315E-2</v>
      </c>
      <c r="M4059" s="52">
        <v>0.1090900003910065</v>
      </c>
      <c r="N4059">
        <v>63</v>
      </c>
      <c r="O4059" s="52">
        <v>0.10787999629974369</v>
      </c>
      <c r="P4059" s="52">
        <v>0.15949000418186191</v>
      </c>
      <c r="Q4059">
        <v>1643</v>
      </c>
      <c r="R4059" s="52">
        <v>0.15410999953746801</v>
      </c>
      <c r="S4059" s="52">
        <v>0.17776000499725339</v>
      </c>
    </row>
    <row r="4060" spans="1:19">
      <c r="A4060" t="s">
        <v>28</v>
      </c>
      <c r="B4060" t="s">
        <v>412</v>
      </c>
      <c r="C4060" t="s">
        <v>440</v>
      </c>
      <c r="D4060" t="s">
        <v>330</v>
      </c>
      <c r="E4060" t="s">
        <v>199</v>
      </c>
      <c r="F4060" t="s">
        <v>282</v>
      </c>
      <c r="G4060">
        <v>14</v>
      </c>
      <c r="H4060" t="s">
        <v>397</v>
      </c>
      <c r="I4060" t="s">
        <v>319</v>
      </c>
      <c r="J4060" t="s">
        <v>323</v>
      </c>
      <c r="K4060">
        <v>8</v>
      </c>
      <c r="L4060" s="52">
        <v>0.1025599986314774</v>
      </c>
      <c r="M4060" s="52">
        <v>0.1454499959945679</v>
      </c>
      <c r="N4060">
        <v>69</v>
      </c>
      <c r="O4060" s="52">
        <v>0.1181500032544136</v>
      </c>
      <c r="P4060" s="52">
        <v>0.17467999458312991</v>
      </c>
      <c r="Q4060">
        <v>1319</v>
      </c>
      <c r="R4060" s="52">
        <v>0.1237199977040291</v>
      </c>
      <c r="S4060" s="52">
        <v>0.14270000159740451</v>
      </c>
    </row>
    <row r="4061" spans="1:19">
      <c r="A4061" t="s">
        <v>28</v>
      </c>
      <c r="B4061" t="s">
        <v>412</v>
      </c>
      <c r="C4061" t="s">
        <v>440</v>
      </c>
      <c r="D4061" t="s">
        <v>330</v>
      </c>
      <c r="E4061" t="s">
        <v>199</v>
      </c>
      <c r="F4061" t="s">
        <v>282</v>
      </c>
      <c r="G4061">
        <v>14</v>
      </c>
      <c r="H4061" t="s">
        <v>397</v>
      </c>
      <c r="I4061" t="s">
        <v>319</v>
      </c>
      <c r="J4061" t="s">
        <v>354</v>
      </c>
      <c r="K4061">
        <v>39</v>
      </c>
      <c r="L4061" s="52">
        <v>0.5</v>
      </c>
      <c r="M4061" s="52">
        <v>0.70908999443054199</v>
      </c>
      <c r="N4061">
        <v>251</v>
      </c>
      <c r="O4061" s="52">
        <v>0.42978999018669128</v>
      </c>
      <c r="P4061" s="52">
        <v>0.63543999195098877</v>
      </c>
      <c r="Q4061">
        <v>5882</v>
      </c>
      <c r="R4061" s="52">
        <v>0.55172997713088989</v>
      </c>
      <c r="S4061" s="52">
        <v>0.63637000322341919</v>
      </c>
    </row>
    <row r="4062" spans="1:19">
      <c r="A4062" t="s">
        <v>28</v>
      </c>
      <c r="B4062" t="s">
        <v>412</v>
      </c>
      <c r="C4062" t="s">
        <v>440</v>
      </c>
      <c r="D4062" t="s">
        <v>330</v>
      </c>
      <c r="E4062" t="s">
        <v>199</v>
      </c>
      <c r="F4062" t="s">
        <v>282</v>
      </c>
      <c r="G4062">
        <v>14</v>
      </c>
      <c r="H4062" t="s">
        <v>397</v>
      </c>
      <c r="I4062" t="s">
        <v>360</v>
      </c>
      <c r="J4062" t="s">
        <v>361</v>
      </c>
      <c r="K4062">
        <v>23</v>
      </c>
      <c r="L4062" s="52">
        <v>0.29486998915672302</v>
      </c>
      <c r="N4062">
        <v>189</v>
      </c>
      <c r="O4062" s="52">
        <v>0.32363000512123108</v>
      </c>
      <c r="Q4062">
        <v>1418</v>
      </c>
      <c r="R4062" s="52">
        <v>0.13300999999046331</v>
      </c>
    </row>
    <row r="4063" spans="1:19">
      <c r="A4063" t="s">
        <v>28</v>
      </c>
      <c r="B4063" t="s">
        <v>412</v>
      </c>
      <c r="C4063" t="s">
        <v>440</v>
      </c>
      <c r="D4063" t="s">
        <v>330</v>
      </c>
      <c r="E4063" t="s">
        <v>199</v>
      </c>
      <c r="F4063" t="s">
        <v>282</v>
      </c>
      <c r="G4063">
        <v>14</v>
      </c>
      <c r="H4063" t="s">
        <v>397</v>
      </c>
      <c r="I4063" t="s">
        <v>360</v>
      </c>
      <c r="J4063" t="s">
        <v>362</v>
      </c>
      <c r="K4063">
        <v>15</v>
      </c>
      <c r="L4063" s="52">
        <v>0.19231000542640689</v>
      </c>
      <c r="M4063" s="52">
        <v>0.27272999286651611</v>
      </c>
      <c r="N4063">
        <v>145</v>
      </c>
      <c r="O4063" s="52">
        <v>0.24829000234603879</v>
      </c>
      <c r="P4063" s="52">
        <v>0.36708998680114752</v>
      </c>
      <c r="Q4063">
        <v>3361</v>
      </c>
      <c r="R4063" s="52">
        <v>0.31525999307632452</v>
      </c>
      <c r="S4063" s="52">
        <v>0.36362999677658081</v>
      </c>
    </row>
    <row r="4064" spans="1:19">
      <c r="A4064" t="s">
        <v>28</v>
      </c>
      <c r="B4064" t="s">
        <v>412</v>
      </c>
      <c r="C4064" t="s">
        <v>440</v>
      </c>
      <c r="D4064" t="s">
        <v>330</v>
      </c>
      <c r="E4064" t="s">
        <v>199</v>
      </c>
      <c r="F4064" t="s">
        <v>282</v>
      </c>
      <c r="G4064">
        <v>14</v>
      </c>
      <c r="H4064" t="s">
        <v>397</v>
      </c>
      <c r="I4064" t="s">
        <v>360</v>
      </c>
      <c r="J4064" t="s">
        <v>354</v>
      </c>
      <c r="K4064">
        <v>40</v>
      </c>
      <c r="L4064" s="52">
        <v>0.51282000541687012</v>
      </c>
      <c r="M4064" s="52">
        <v>0.72727000713348389</v>
      </c>
      <c r="N4064">
        <v>250</v>
      </c>
      <c r="O4064" s="52">
        <v>0.4280799925327301</v>
      </c>
      <c r="P4064" s="52">
        <v>0.63291001319885254</v>
      </c>
      <c r="Q4064">
        <v>5882</v>
      </c>
      <c r="R4064" s="52">
        <v>0.55172997713088989</v>
      </c>
      <c r="S4064" s="52">
        <v>0.63637000322341919</v>
      </c>
    </row>
    <row r="4065" spans="1:19">
      <c r="A4065" t="s">
        <v>28</v>
      </c>
      <c r="B4065" t="s">
        <v>412</v>
      </c>
      <c r="C4065" t="s">
        <v>440</v>
      </c>
      <c r="D4065" t="s">
        <v>330</v>
      </c>
      <c r="E4065" t="s">
        <v>199</v>
      </c>
      <c r="F4065" t="s">
        <v>282</v>
      </c>
      <c r="G4065">
        <v>14</v>
      </c>
      <c r="H4065" t="s">
        <v>397</v>
      </c>
      <c r="I4065" t="s">
        <v>736</v>
      </c>
      <c r="J4065" t="s">
        <v>363</v>
      </c>
      <c r="K4065">
        <v>33</v>
      </c>
      <c r="L4065" s="52">
        <v>0.42307999730110168</v>
      </c>
      <c r="N4065">
        <v>254</v>
      </c>
      <c r="O4065" s="52">
        <v>0.43492999672889709</v>
      </c>
      <c r="Q4065">
        <v>4131</v>
      </c>
      <c r="R4065" s="52">
        <v>0.38749000430107122</v>
      </c>
    </row>
    <row r="4066" spans="1:19">
      <c r="A4066" t="s">
        <v>28</v>
      </c>
      <c r="B4066" t="s">
        <v>412</v>
      </c>
      <c r="C4066" t="s">
        <v>440</v>
      </c>
      <c r="D4066" t="s">
        <v>330</v>
      </c>
      <c r="E4066" t="s">
        <v>199</v>
      </c>
      <c r="F4066" t="s">
        <v>282</v>
      </c>
      <c r="G4066">
        <v>14</v>
      </c>
      <c r="H4066" t="s">
        <v>397</v>
      </c>
      <c r="I4066" t="s">
        <v>736</v>
      </c>
      <c r="J4066" t="s">
        <v>364</v>
      </c>
      <c r="K4066">
        <v>28</v>
      </c>
      <c r="L4066" s="52">
        <v>0.35896998643875122</v>
      </c>
      <c r="M4066" s="52">
        <v>0.62221997976303101</v>
      </c>
      <c r="N4066">
        <v>207</v>
      </c>
      <c r="O4066" s="52">
        <v>0.35444998741149902</v>
      </c>
      <c r="P4066" s="52">
        <v>0.62726998329162598</v>
      </c>
      <c r="Q4066">
        <v>4189</v>
      </c>
      <c r="R4066" s="52">
        <v>0.39293000102043152</v>
      </c>
      <c r="S4066" s="52">
        <v>0.64149999618530273</v>
      </c>
    </row>
    <row r="4067" spans="1:19">
      <c r="A4067" t="s">
        <v>28</v>
      </c>
      <c r="B4067" t="s">
        <v>412</v>
      </c>
      <c r="C4067" t="s">
        <v>440</v>
      </c>
      <c r="D4067" t="s">
        <v>330</v>
      </c>
      <c r="E4067" t="s">
        <v>199</v>
      </c>
      <c r="F4067" t="s">
        <v>282</v>
      </c>
      <c r="G4067">
        <v>14</v>
      </c>
      <c r="H4067" t="s">
        <v>397</v>
      </c>
      <c r="I4067" t="s">
        <v>736</v>
      </c>
      <c r="J4067" t="s">
        <v>365</v>
      </c>
      <c r="K4067">
        <v>9</v>
      </c>
      <c r="L4067" s="52">
        <v>0.1153799965977669</v>
      </c>
      <c r="M4067" s="52">
        <v>0.20000000298023221</v>
      </c>
      <c r="N4067">
        <v>81</v>
      </c>
      <c r="O4067" s="52">
        <v>0.13869999349117279</v>
      </c>
      <c r="P4067" s="52">
        <v>0.24545000493526459</v>
      </c>
      <c r="Q4067">
        <v>1316</v>
      </c>
      <c r="R4067" s="52">
        <v>0.1234399974346161</v>
      </c>
      <c r="S4067" s="52">
        <v>0.20152999460697171</v>
      </c>
    </row>
    <row r="4068" spans="1:19">
      <c r="A4068" t="s">
        <v>28</v>
      </c>
      <c r="B4068" t="s">
        <v>412</v>
      </c>
      <c r="C4068" t="s">
        <v>440</v>
      </c>
      <c r="D4068" t="s">
        <v>330</v>
      </c>
      <c r="E4068" t="s">
        <v>199</v>
      </c>
      <c r="F4068" t="s">
        <v>282</v>
      </c>
      <c r="G4068">
        <v>14</v>
      </c>
      <c r="H4068" t="s">
        <v>397</v>
      </c>
      <c r="I4068" t="s">
        <v>736</v>
      </c>
      <c r="J4068" t="s">
        <v>366</v>
      </c>
      <c r="K4068">
        <v>6</v>
      </c>
      <c r="L4068" s="52">
        <v>7.6920002698898315E-2</v>
      </c>
      <c r="M4068" s="52">
        <v>0.13333000242710111</v>
      </c>
      <c r="N4068">
        <v>29</v>
      </c>
      <c r="O4068" s="52">
        <v>4.9660000950098038E-2</v>
      </c>
      <c r="P4068" s="52">
        <v>8.7880000472068787E-2</v>
      </c>
      <c r="Q4068">
        <v>566</v>
      </c>
      <c r="R4068" s="52">
        <v>5.3089998662471771E-2</v>
      </c>
      <c r="S4068" s="52">
        <v>8.6680002510547638E-2</v>
      </c>
    </row>
    <row r="4069" spans="1:19">
      <c r="A4069" t="s">
        <v>28</v>
      </c>
      <c r="B4069" t="s">
        <v>412</v>
      </c>
      <c r="C4069" t="s">
        <v>440</v>
      </c>
      <c r="D4069" t="s">
        <v>330</v>
      </c>
      <c r="E4069" t="s">
        <v>199</v>
      </c>
      <c r="F4069" t="s">
        <v>282</v>
      </c>
      <c r="G4069">
        <v>14</v>
      </c>
      <c r="H4069" t="s">
        <v>397</v>
      </c>
      <c r="I4069" t="s">
        <v>736</v>
      </c>
      <c r="J4069" t="s">
        <v>367</v>
      </c>
      <c r="K4069">
        <v>2</v>
      </c>
      <c r="L4069" s="52">
        <v>2.5639999657869339E-2</v>
      </c>
      <c r="M4069" s="52">
        <v>4.4440001249313348E-2</v>
      </c>
      <c r="N4069">
        <v>11</v>
      </c>
      <c r="O4069" s="52">
        <v>1.8840000033378601E-2</v>
      </c>
      <c r="P4069" s="52">
        <v>3.3330000936985023E-2</v>
      </c>
      <c r="Q4069">
        <v>367</v>
      </c>
      <c r="R4069" s="52">
        <v>3.4419998526573181E-2</v>
      </c>
      <c r="S4069" s="52">
        <v>5.6200001388788223E-2</v>
      </c>
    </row>
    <row r="4070" spans="1:19">
      <c r="A4070" t="s">
        <v>28</v>
      </c>
      <c r="B4070" t="s">
        <v>412</v>
      </c>
      <c r="C4070" t="s">
        <v>440</v>
      </c>
      <c r="D4070" t="s">
        <v>330</v>
      </c>
      <c r="E4070" t="s">
        <v>199</v>
      </c>
      <c r="F4070" t="s">
        <v>282</v>
      </c>
      <c r="G4070">
        <v>14</v>
      </c>
      <c r="H4070" t="s">
        <v>397</v>
      </c>
      <c r="I4070" t="s">
        <v>736</v>
      </c>
      <c r="J4070" t="s">
        <v>368</v>
      </c>
      <c r="K4070">
        <v>0</v>
      </c>
      <c r="L4070" s="52">
        <v>0</v>
      </c>
      <c r="M4070" s="52">
        <v>0</v>
      </c>
      <c r="N4070">
        <v>2</v>
      </c>
      <c r="O4070" s="52">
        <v>3.4199999645352359E-3</v>
      </c>
      <c r="P4070" s="52">
        <v>6.0600000433623791E-3</v>
      </c>
      <c r="Q4070">
        <v>92</v>
      </c>
      <c r="R4070" s="52">
        <v>8.6300000548362732E-3</v>
      </c>
      <c r="S4070" s="52">
        <v>1.4089999720454219E-2</v>
      </c>
    </row>
    <row r="4071" spans="1:19">
      <c r="A4071" t="s">
        <v>28</v>
      </c>
      <c r="B4071" t="s">
        <v>412</v>
      </c>
      <c r="C4071" t="s">
        <v>440</v>
      </c>
      <c r="D4071" t="s">
        <v>330</v>
      </c>
      <c r="E4071" t="s">
        <v>199</v>
      </c>
      <c r="F4071" t="s">
        <v>282</v>
      </c>
      <c r="G4071">
        <v>14</v>
      </c>
      <c r="H4071" t="s">
        <v>397</v>
      </c>
      <c r="I4071" t="s">
        <v>307</v>
      </c>
      <c r="J4071" t="s">
        <v>329</v>
      </c>
      <c r="K4071">
        <v>76</v>
      </c>
      <c r="L4071" s="52">
        <v>0.97435998916625977</v>
      </c>
      <c r="N4071">
        <v>578</v>
      </c>
      <c r="O4071" s="52">
        <v>0.98973000049591064</v>
      </c>
      <c r="Q4071">
        <v>10555</v>
      </c>
      <c r="R4071" s="52">
        <v>0.99005997180938721</v>
      </c>
    </row>
    <row r="4072" spans="1:19">
      <c r="A4072" t="s">
        <v>28</v>
      </c>
      <c r="B4072" t="s">
        <v>412</v>
      </c>
      <c r="C4072" t="s">
        <v>440</v>
      </c>
      <c r="D4072" t="s">
        <v>330</v>
      </c>
      <c r="E4072" t="s">
        <v>199</v>
      </c>
      <c r="F4072" t="s">
        <v>282</v>
      </c>
      <c r="G4072">
        <v>14</v>
      </c>
      <c r="H4072" t="s">
        <v>397</v>
      </c>
      <c r="I4072" t="s">
        <v>307</v>
      </c>
      <c r="J4072" t="s">
        <v>309</v>
      </c>
      <c r="K4072">
        <v>2</v>
      </c>
      <c r="L4072" s="52">
        <v>2.5639999657869339E-2</v>
      </c>
      <c r="N4072">
        <v>6</v>
      </c>
      <c r="O4072" s="52">
        <v>1.027000043541193E-2</v>
      </c>
      <c r="Q4072">
        <v>106</v>
      </c>
      <c r="R4072" s="52">
        <v>9.9400002509355545E-3</v>
      </c>
    </row>
    <row r="4073" spans="1:19">
      <c r="A4073" t="s">
        <v>28</v>
      </c>
      <c r="B4073" t="s">
        <v>412</v>
      </c>
      <c r="C4073" t="s">
        <v>440</v>
      </c>
      <c r="D4073" t="s">
        <v>330</v>
      </c>
      <c r="E4073" t="s">
        <v>199</v>
      </c>
      <c r="F4073" t="s">
        <v>282</v>
      </c>
      <c r="G4073">
        <v>14</v>
      </c>
      <c r="H4073" t="s">
        <v>397</v>
      </c>
      <c r="I4073" t="s">
        <v>737</v>
      </c>
      <c r="J4073" t="s">
        <v>310</v>
      </c>
      <c r="K4073">
        <v>2</v>
      </c>
      <c r="L4073" s="52">
        <v>2.5639999657869339E-2</v>
      </c>
      <c r="N4073">
        <v>60</v>
      </c>
      <c r="O4073" s="52">
        <v>0.1027399972081184</v>
      </c>
      <c r="Q4073">
        <v>1888</v>
      </c>
      <c r="R4073" s="52">
        <v>0.17709000408649439</v>
      </c>
    </row>
    <row r="4074" spans="1:19">
      <c r="A4074" t="s">
        <v>28</v>
      </c>
      <c r="B4074" t="s">
        <v>412</v>
      </c>
      <c r="C4074" t="s">
        <v>440</v>
      </c>
      <c r="D4074" t="s">
        <v>330</v>
      </c>
      <c r="E4074" t="s">
        <v>199</v>
      </c>
      <c r="F4074" t="s">
        <v>282</v>
      </c>
      <c r="G4074">
        <v>14</v>
      </c>
      <c r="H4074" t="s">
        <v>397</v>
      </c>
      <c r="I4074" t="s">
        <v>737</v>
      </c>
      <c r="J4074" t="s">
        <v>16</v>
      </c>
      <c r="K4074">
        <v>15</v>
      </c>
      <c r="L4074" s="52">
        <v>0.19231000542640689</v>
      </c>
      <c r="N4074">
        <v>133</v>
      </c>
      <c r="O4074" s="52">
        <v>0.22774000465869901</v>
      </c>
      <c r="Q4074">
        <v>2164</v>
      </c>
      <c r="R4074" s="52">
        <v>0.2029799968004227</v>
      </c>
    </row>
    <row r="4075" spans="1:19">
      <c r="A4075" t="s">
        <v>28</v>
      </c>
      <c r="B4075" t="s">
        <v>412</v>
      </c>
      <c r="C4075" t="s">
        <v>440</v>
      </c>
      <c r="D4075" t="s">
        <v>330</v>
      </c>
      <c r="E4075" t="s">
        <v>199</v>
      </c>
      <c r="F4075" t="s">
        <v>282</v>
      </c>
      <c r="G4075">
        <v>14</v>
      </c>
      <c r="H4075" t="s">
        <v>397</v>
      </c>
      <c r="I4075" t="s">
        <v>737</v>
      </c>
      <c r="J4075" t="s">
        <v>17</v>
      </c>
      <c r="K4075">
        <v>16</v>
      </c>
      <c r="L4075" s="52">
        <v>0.20512999594211581</v>
      </c>
      <c r="N4075">
        <v>152</v>
      </c>
      <c r="O4075" s="52">
        <v>0.26026999950408941</v>
      </c>
      <c r="Q4075">
        <v>2220</v>
      </c>
      <c r="R4075" s="52">
        <v>0.20824000239372251</v>
      </c>
    </row>
    <row r="4076" spans="1:19">
      <c r="A4076" t="s">
        <v>28</v>
      </c>
      <c r="B4076" t="s">
        <v>412</v>
      </c>
      <c r="C4076" t="s">
        <v>440</v>
      </c>
      <c r="D4076" t="s">
        <v>330</v>
      </c>
      <c r="E4076" t="s">
        <v>199</v>
      </c>
      <c r="F4076" s="1" t="s">
        <v>282</v>
      </c>
      <c r="G4076" s="1">
        <v>14</v>
      </c>
      <c r="H4076" s="1" t="s">
        <v>397</v>
      </c>
      <c r="I4076" t="s">
        <v>737</v>
      </c>
      <c r="J4076" t="s">
        <v>18</v>
      </c>
      <c r="K4076">
        <v>18</v>
      </c>
      <c r="L4076" s="52">
        <v>0.23077000677585599</v>
      </c>
      <c r="N4076">
        <v>123</v>
      </c>
      <c r="O4076" s="52">
        <v>0.21062000095844269</v>
      </c>
      <c r="Q4076">
        <v>2174</v>
      </c>
      <c r="R4076" s="52">
        <v>0.20392000675201419</v>
      </c>
    </row>
    <row r="4077" spans="1:19">
      <c r="A4077" t="s">
        <v>28</v>
      </c>
      <c r="B4077" t="s">
        <v>412</v>
      </c>
      <c r="C4077" t="s">
        <v>440</v>
      </c>
      <c r="D4077" t="s">
        <v>330</v>
      </c>
      <c r="E4077" t="s">
        <v>199</v>
      </c>
      <c r="F4077" t="s">
        <v>282</v>
      </c>
      <c r="G4077">
        <v>14</v>
      </c>
      <c r="H4077" t="s">
        <v>397</v>
      </c>
      <c r="I4077" t="s">
        <v>737</v>
      </c>
      <c r="J4077" t="s">
        <v>311</v>
      </c>
      <c r="K4077">
        <v>27</v>
      </c>
      <c r="L4077" s="52">
        <v>0.34615001082420349</v>
      </c>
      <c r="N4077">
        <v>116</v>
      </c>
      <c r="O4077" s="52">
        <v>0.19863000512123111</v>
      </c>
      <c r="Q4077">
        <v>2215</v>
      </c>
      <c r="R4077" s="52">
        <v>0.20777000486850741</v>
      </c>
    </row>
    <row r="4078" spans="1:19">
      <c r="A4078" t="s">
        <v>28</v>
      </c>
      <c r="B4078" t="s">
        <v>412</v>
      </c>
      <c r="C4078" t="s">
        <v>440</v>
      </c>
      <c r="D4078" t="s">
        <v>330</v>
      </c>
      <c r="E4078" t="s">
        <v>199</v>
      </c>
      <c r="F4078" t="s">
        <v>282</v>
      </c>
      <c r="G4078">
        <v>14</v>
      </c>
      <c r="H4078" t="s">
        <v>397</v>
      </c>
      <c r="I4078" t="s">
        <v>312</v>
      </c>
      <c r="J4078" t="s">
        <v>313</v>
      </c>
      <c r="K4078">
        <v>53</v>
      </c>
      <c r="L4078" s="52">
        <v>0.67948997020721436</v>
      </c>
      <c r="M4078" s="52">
        <v>0.67948997020721436</v>
      </c>
      <c r="N4078">
        <v>353</v>
      </c>
      <c r="O4078" s="52">
        <v>0.60444998741149902</v>
      </c>
      <c r="P4078" s="52">
        <v>0.60756999254226685</v>
      </c>
      <c r="Q4078">
        <v>6420</v>
      </c>
      <c r="R4078" s="52">
        <v>0.60219001770019531</v>
      </c>
      <c r="S4078" s="52">
        <v>0.61465001106262207</v>
      </c>
    </row>
    <row r="4079" spans="1:19">
      <c r="A4079" t="s">
        <v>28</v>
      </c>
      <c r="B4079" t="s">
        <v>412</v>
      </c>
      <c r="C4079" t="s">
        <v>440</v>
      </c>
      <c r="D4079" t="s">
        <v>330</v>
      </c>
      <c r="E4079" t="s">
        <v>199</v>
      </c>
      <c r="F4079" s="1" t="s">
        <v>282</v>
      </c>
      <c r="G4079" s="1">
        <v>14</v>
      </c>
      <c r="H4079" s="1" t="s">
        <v>397</v>
      </c>
      <c r="I4079" t="s">
        <v>312</v>
      </c>
      <c r="J4079" t="s">
        <v>314</v>
      </c>
      <c r="K4079">
        <v>11</v>
      </c>
      <c r="L4079" s="52">
        <v>0.14102999866008761</v>
      </c>
      <c r="M4079" s="52">
        <v>0.14102999866008761</v>
      </c>
      <c r="N4079">
        <v>99</v>
      </c>
      <c r="O4079" s="52">
        <v>0.16952000558376309</v>
      </c>
      <c r="P4079" s="52">
        <v>0.1703999936580658</v>
      </c>
      <c r="Q4079">
        <v>1473</v>
      </c>
      <c r="R4079" s="52">
        <v>0.13817000389099121</v>
      </c>
      <c r="S4079" s="52">
        <v>0.14101999998092651</v>
      </c>
    </row>
    <row r="4080" spans="1:19">
      <c r="A4080" t="s">
        <v>28</v>
      </c>
      <c r="B4080" t="s">
        <v>412</v>
      </c>
      <c r="C4080" t="s">
        <v>440</v>
      </c>
      <c r="D4080" t="s">
        <v>330</v>
      </c>
      <c r="E4080" t="s">
        <v>199</v>
      </c>
      <c r="F4080" t="s">
        <v>282</v>
      </c>
      <c r="G4080">
        <v>14</v>
      </c>
      <c r="H4080" t="s">
        <v>397</v>
      </c>
      <c r="I4080" t="s">
        <v>312</v>
      </c>
      <c r="J4080" t="s">
        <v>315</v>
      </c>
      <c r="K4080">
        <v>12</v>
      </c>
      <c r="L4080" s="52">
        <v>0.1538500040769577</v>
      </c>
      <c r="M4080" s="52">
        <v>0.1538500040769577</v>
      </c>
      <c r="N4080">
        <v>68</v>
      </c>
      <c r="O4080" s="52">
        <v>0.1164399981498718</v>
      </c>
      <c r="P4080" s="52">
        <v>0.1170400008559227</v>
      </c>
      <c r="Q4080">
        <v>1374</v>
      </c>
      <c r="R4080" s="52">
        <v>0.12887999415397641</v>
      </c>
      <c r="S4080" s="52">
        <v>0.13154999911785131</v>
      </c>
    </row>
    <row r="4081" spans="1:19">
      <c r="A4081" t="s">
        <v>28</v>
      </c>
      <c r="B4081" t="s">
        <v>412</v>
      </c>
      <c r="C4081" t="s">
        <v>440</v>
      </c>
      <c r="D4081" t="s">
        <v>330</v>
      </c>
      <c r="E4081" t="s">
        <v>199</v>
      </c>
      <c r="F4081" t="s">
        <v>282</v>
      </c>
      <c r="G4081">
        <v>14</v>
      </c>
      <c r="H4081" t="s">
        <v>397</v>
      </c>
      <c r="I4081" t="s">
        <v>312</v>
      </c>
      <c r="J4081" t="s">
        <v>373</v>
      </c>
      <c r="K4081">
        <v>0</v>
      </c>
      <c r="L4081" s="52">
        <v>0</v>
      </c>
      <c r="N4081">
        <v>3</v>
      </c>
      <c r="O4081" s="52">
        <v>5.1400000229477882E-3</v>
      </c>
      <c r="Q4081">
        <v>216</v>
      </c>
      <c r="R4081" s="52">
        <v>2.0260000601410869E-2</v>
      </c>
    </row>
    <row r="4082" spans="1:19">
      <c r="A4082" t="s">
        <v>28</v>
      </c>
      <c r="B4082" t="s">
        <v>412</v>
      </c>
      <c r="C4082" t="s">
        <v>440</v>
      </c>
      <c r="D4082" t="s">
        <v>330</v>
      </c>
      <c r="E4082" t="s">
        <v>199</v>
      </c>
      <c r="F4082" t="s">
        <v>282</v>
      </c>
      <c r="G4082">
        <v>14</v>
      </c>
      <c r="H4082" t="s">
        <v>397</v>
      </c>
      <c r="I4082" t="s">
        <v>312</v>
      </c>
      <c r="J4082" t="s">
        <v>316</v>
      </c>
      <c r="K4082">
        <v>2</v>
      </c>
      <c r="L4082" s="52">
        <v>2.5639999657869339E-2</v>
      </c>
      <c r="M4082" s="52">
        <v>2.5639999657869339E-2</v>
      </c>
      <c r="N4082">
        <v>61</v>
      </c>
      <c r="O4082" s="52">
        <v>0.1044500023126602</v>
      </c>
      <c r="P4082" s="52">
        <v>0.10498999804258349</v>
      </c>
      <c r="Q4082">
        <v>1178</v>
      </c>
      <c r="R4082" s="52">
        <v>0.1105000004172325</v>
      </c>
      <c r="S4082" s="52">
        <v>0.1127799972891808</v>
      </c>
    </row>
    <row r="4083" spans="1:19">
      <c r="A4083" t="s">
        <v>28</v>
      </c>
      <c r="B4083" t="s">
        <v>412</v>
      </c>
      <c r="C4083" t="s">
        <v>440</v>
      </c>
      <c r="D4083" t="s">
        <v>330</v>
      </c>
      <c r="E4083" t="s">
        <v>169</v>
      </c>
      <c r="F4083" t="s">
        <v>170</v>
      </c>
      <c r="G4083">
        <v>17</v>
      </c>
      <c r="H4083" t="s">
        <v>334</v>
      </c>
      <c r="I4083" t="s">
        <v>326</v>
      </c>
      <c r="J4083" t="s">
        <v>289</v>
      </c>
      <c r="K4083">
        <v>0</v>
      </c>
      <c r="L4083" s="52">
        <v>0</v>
      </c>
      <c r="N4083">
        <v>5</v>
      </c>
      <c r="O4083" s="52">
        <v>7.1899998001754284E-3</v>
      </c>
      <c r="Q4083">
        <v>78</v>
      </c>
      <c r="R4083" s="52">
        <v>7.3199998587369919E-3</v>
      </c>
    </row>
    <row r="4084" spans="1:19">
      <c r="A4084" t="s">
        <v>28</v>
      </c>
      <c r="B4084" t="s">
        <v>412</v>
      </c>
      <c r="C4084" t="s">
        <v>440</v>
      </c>
      <c r="D4084" t="s">
        <v>330</v>
      </c>
      <c r="E4084" t="s">
        <v>169</v>
      </c>
      <c r="F4084" t="s">
        <v>170</v>
      </c>
      <c r="G4084">
        <v>17</v>
      </c>
      <c r="H4084" t="s">
        <v>334</v>
      </c>
      <c r="I4084" t="s">
        <v>326</v>
      </c>
      <c r="J4084" t="s">
        <v>290</v>
      </c>
      <c r="K4084">
        <v>2</v>
      </c>
      <c r="L4084" s="52">
        <v>3.125E-2</v>
      </c>
      <c r="N4084">
        <v>29</v>
      </c>
      <c r="O4084" s="52">
        <v>4.173000156879425E-2</v>
      </c>
      <c r="Q4084">
        <v>542</v>
      </c>
      <c r="R4084" s="52">
        <v>5.0840001553297043E-2</v>
      </c>
    </row>
    <row r="4085" spans="1:19">
      <c r="A4085" t="s">
        <v>28</v>
      </c>
      <c r="B4085" t="s">
        <v>412</v>
      </c>
      <c r="C4085" t="s">
        <v>440</v>
      </c>
      <c r="D4085" t="s">
        <v>330</v>
      </c>
      <c r="E4085" t="s">
        <v>169</v>
      </c>
      <c r="F4085" t="s">
        <v>170</v>
      </c>
      <c r="G4085">
        <v>17</v>
      </c>
      <c r="H4085" t="s">
        <v>334</v>
      </c>
      <c r="I4085" t="s">
        <v>326</v>
      </c>
      <c r="J4085" t="s">
        <v>291</v>
      </c>
      <c r="K4085">
        <v>8</v>
      </c>
      <c r="L4085" s="52">
        <v>0.125</v>
      </c>
      <c r="N4085">
        <v>90</v>
      </c>
      <c r="O4085" s="52">
        <v>0.12950000166893011</v>
      </c>
      <c r="Q4085">
        <v>1332</v>
      </c>
      <c r="R4085" s="52">
        <v>0.124940000474453</v>
      </c>
    </row>
    <row r="4086" spans="1:19">
      <c r="A4086" t="s">
        <v>28</v>
      </c>
      <c r="B4086" t="s">
        <v>412</v>
      </c>
      <c r="C4086" t="s">
        <v>440</v>
      </c>
      <c r="D4086" t="s">
        <v>330</v>
      </c>
      <c r="E4086" t="s">
        <v>169</v>
      </c>
      <c r="F4086" t="s">
        <v>170</v>
      </c>
      <c r="G4086">
        <v>17</v>
      </c>
      <c r="H4086" t="s">
        <v>334</v>
      </c>
      <c r="I4086" t="s">
        <v>326</v>
      </c>
      <c r="J4086" t="s">
        <v>292</v>
      </c>
      <c r="K4086">
        <v>14</v>
      </c>
      <c r="L4086" s="52">
        <v>0.21875</v>
      </c>
      <c r="N4086">
        <v>125</v>
      </c>
      <c r="O4086" s="52">
        <v>0.17985999584198001</v>
      </c>
      <c r="Q4086">
        <v>2022</v>
      </c>
      <c r="R4086" s="52">
        <v>0.18965999782085419</v>
      </c>
    </row>
    <row r="4087" spans="1:19">
      <c r="A4087" t="s">
        <v>28</v>
      </c>
      <c r="B4087" t="s">
        <v>412</v>
      </c>
      <c r="C4087" t="s">
        <v>440</v>
      </c>
      <c r="D4087" t="s">
        <v>330</v>
      </c>
      <c r="E4087" t="s">
        <v>169</v>
      </c>
      <c r="F4087" t="s">
        <v>170</v>
      </c>
      <c r="G4087">
        <v>17</v>
      </c>
      <c r="H4087" t="s">
        <v>334</v>
      </c>
      <c r="I4087" t="s">
        <v>326</v>
      </c>
      <c r="J4087" t="s">
        <v>293</v>
      </c>
      <c r="K4087">
        <v>15</v>
      </c>
      <c r="L4087" s="52">
        <v>0.23436999320983889</v>
      </c>
      <c r="N4087">
        <v>134</v>
      </c>
      <c r="O4087" s="52">
        <v>0.1928099989891052</v>
      </c>
      <c r="Q4087">
        <v>1958</v>
      </c>
      <c r="R4087" s="52">
        <v>0.18366000056266779</v>
      </c>
    </row>
    <row r="4088" spans="1:19">
      <c r="A4088" t="s">
        <v>28</v>
      </c>
      <c r="B4088" t="s">
        <v>412</v>
      </c>
      <c r="C4088" t="s">
        <v>440</v>
      </c>
      <c r="D4088" t="s">
        <v>330</v>
      </c>
      <c r="E4088" t="s">
        <v>169</v>
      </c>
      <c r="F4088" t="s">
        <v>170</v>
      </c>
      <c r="G4088">
        <v>17</v>
      </c>
      <c r="H4088" t="s">
        <v>334</v>
      </c>
      <c r="I4088" t="s">
        <v>326</v>
      </c>
      <c r="J4088" t="s">
        <v>294</v>
      </c>
      <c r="K4088">
        <v>13</v>
      </c>
      <c r="L4088" s="52">
        <v>0.20313000679016111</v>
      </c>
      <c r="N4088">
        <v>157</v>
      </c>
      <c r="O4088" s="52">
        <v>0.22589999437332151</v>
      </c>
      <c r="Q4088">
        <v>2528</v>
      </c>
      <c r="R4088" s="52">
        <v>0.2371300011873245</v>
      </c>
    </row>
    <row r="4089" spans="1:19">
      <c r="A4089" t="s">
        <v>28</v>
      </c>
      <c r="B4089" t="s">
        <v>412</v>
      </c>
      <c r="C4089" t="s">
        <v>440</v>
      </c>
      <c r="D4089" t="s">
        <v>330</v>
      </c>
      <c r="E4089" t="s">
        <v>169</v>
      </c>
      <c r="F4089" t="s">
        <v>170</v>
      </c>
      <c r="G4089">
        <v>17</v>
      </c>
      <c r="H4089" t="s">
        <v>334</v>
      </c>
      <c r="I4089" t="s">
        <v>326</v>
      </c>
      <c r="J4089" t="s">
        <v>295</v>
      </c>
      <c r="K4089">
        <v>12</v>
      </c>
      <c r="L4089" s="52">
        <v>0.1875</v>
      </c>
      <c r="N4089">
        <v>155</v>
      </c>
      <c r="O4089" s="52">
        <v>0.22302000224590299</v>
      </c>
      <c r="Q4089">
        <v>2201</v>
      </c>
      <c r="R4089" s="52">
        <v>0.20645000040531161</v>
      </c>
    </row>
    <row r="4090" spans="1:19">
      <c r="A4090" t="s">
        <v>28</v>
      </c>
      <c r="B4090" t="s">
        <v>412</v>
      </c>
      <c r="C4090" t="s">
        <v>440</v>
      </c>
      <c r="D4090" t="s">
        <v>330</v>
      </c>
      <c r="E4090" t="s">
        <v>169</v>
      </c>
      <c r="F4090" t="s">
        <v>170</v>
      </c>
      <c r="G4090">
        <v>17</v>
      </c>
      <c r="H4090" t="s">
        <v>334</v>
      </c>
      <c r="I4090" t="s">
        <v>359</v>
      </c>
      <c r="J4090" t="s">
        <v>14</v>
      </c>
      <c r="K4090">
        <v>41</v>
      </c>
      <c r="L4090" s="52">
        <v>0.64061999320983887</v>
      </c>
      <c r="M4090" s="52">
        <v>0.67212998867034912</v>
      </c>
      <c r="N4090">
        <v>501</v>
      </c>
      <c r="O4090" s="52">
        <v>0.72086000442504883</v>
      </c>
      <c r="P4090" s="52">
        <v>0.74664998054504395</v>
      </c>
      <c r="Q4090">
        <v>7648</v>
      </c>
      <c r="R4090" s="52">
        <v>0.71737998723983765</v>
      </c>
      <c r="S4090" s="52">
        <v>0.73221999406814575</v>
      </c>
    </row>
    <row r="4091" spans="1:19">
      <c r="A4091" t="s">
        <v>28</v>
      </c>
      <c r="B4091" t="s">
        <v>412</v>
      </c>
      <c r="C4091" t="s">
        <v>440</v>
      </c>
      <c r="D4091" t="s">
        <v>330</v>
      </c>
      <c r="E4091" t="s">
        <v>169</v>
      </c>
      <c r="F4091" t="s">
        <v>170</v>
      </c>
      <c r="G4091">
        <v>17</v>
      </c>
      <c r="H4091" t="s">
        <v>334</v>
      </c>
      <c r="I4091" t="s">
        <v>359</v>
      </c>
      <c r="J4091" t="s">
        <v>15</v>
      </c>
      <c r="K4091">
        <v>9</v>
      </c>
      <c r="L4091" s="52">
        <v>0.14061999320983889</v>
      </c>
      <c r="M4091" s="52">
        <v>0.14754000306129461</v>
      </c>
      <c r="N4091">
        <v>95</v>
      </c>
      <c r="O4091" s="52">
        <v>0.1366900056600571</v>
      </c>
      <c r="P4091" s="52">
        <v>0.1415800005197525</v>
      </c>
      <c r="Q4091">
        <v>1582</v>
      </c>
      <c r="R4091" s="52">
        <v>0.14838999509811401</v>
      </c>
      <c r="S4091" s="52">
        <v>0.1514600068330765</v>
      </c>
    </row>
    <row r="4092" spans="1:19">
      <c r="A4092" t="s">
        <v>28</v>
      </c>
      <c r="B4092" t="s">
        <v>412</v>
      </c>
      <c r="C4092" t="s">
        <v>440</v>
      </c>
      <c r="D4092" t="s">
        <v>330</v>
      </c>
      <c r="E4092" t="s">
        <v>169</v>
      </c>
      <c r="F4092" t="s">
        <v>170</v>
      </c>
      <c r="G4092">
        <v>17</v>
      </c>
      <c r="H4092" t="s">
        <v>334</v>
      </c>
      <c r="I4092" t="s">
        <v>359</v>
      </c>
      <c r="J4092" t="s">
        <v>317</v>
      </c>
      <c r="K4092">
        <v>11</v>
      </c>
      <c r="L4092" s="52">
        <v>0.17188000679016111</v>
      </c>
      <c r="M4092" s="52">
        <v>0.1803299933671951</v>
      </c>
      <c r="N4092">
        <v>75</v>
      </c>
      <c r="O4092" s="52">
        <v>0.10790999978780751</v>
      </c>
      <c r="P4092" s="52">
        <v>0.1117699965834618</v>
      </c>
      <c r="Q4092">
        <v>1215</v>
      </c>
      <c r="R4092" s="52">
        <v>0.1139699965715408</v>
      </c>
      <c r="S4092" s="52">
        <v>0.1163199990987778</v>
      </c>
    </row>
    <row r="4093" spans="1:19">
      <c r="A4093" t="s">
        <v>28</v>
      </c>
      <c r="B4093" t="s">
        <v>412</v>
      </c>
      <c r="C4093" t="s">
        <v>440</v>
      </c>
      <c r="D4093" t="s">
        <v>330</v>
      </c>
      <c r="E4093" t="s">
        <v>169</v>
      </c>
      <c r="F4093" t="s">
        <v>170</v>
      </c>
      <c r="G4093">
        <v>17</v>
      </c>
      <c r="H4093" t="s">
        <v>334</v>
      </c>
      <c r="I4093" t="s">
        <v>359</v>
      </c>
      <c r="J4093" t="s">
        <v>270</v>
      </c>
      <c r="K4093">
        <v>3</v>
      </c>
      <c r="L4093" s="52">
        <v>4.6879999339580543E-2</v>
      </c>
      <c r="N4093">
        <v>24</v>
      </c>
      <c r="O4093" s="52">
        <v>3.4529998898506158E-2</v>
      </c>
      <c r="Q4093">
        <v>216</v>
      </c>
      <c r="R4093" s="52">
        <v>2.0260000601410869E-2</v>
      </c>
    </row>
    <row r="4094" spans="1:19">
      <c r="A4094" t="s">
        <v>28</v>
      </c>
      <c r="B4094" t="s">
        <v>412</v>
      </c>
      <c r="C4094" t="s">
        <v>440</v>
      </c>
      <c r="D4094" t="s">
        <v>330</v>
      </c>
      <c r="E4094" t="s">
        <v>169</v>
      </c>
      <c r="F4094" t="s">
        <v>170</v>
      </c>
      <c r="G4094">
        <v>17</v>
      </c>
      <c r="H4094" t="s">
        <v>334</v>
      </c>
      <c r="I4094" t="s">
        <v>325</v>
      </c>
      <c r="J4094" t="s">
        <v>302</v>
      </c>
      <c r="K4094">
        <v>21</v>
      </c>
      <c r="L4094" s="52">
        <v>0.32813000679016108</v>
      </c>
      <c r="N4094">
        <v>235</v>
      </c>
      <c r="O4094" s="52">
        <v>0.33812999725341802</v>
      </c>
      <c r="Q4094">
        <v>3494</v>
      </c>
      <c r="R4094" s="52">
        <v>0.32774001359939581</v>
      </c>
    </row>
    <row r="4095" spans="1:19">
      <c r="A4095" t="s">
        <v>28</v>
      </c>
      <c r="B4095" t="s">
        <v>412</v>
      </c>
      <c r="C4095" t="s">
        <v>440</v>
      </c>
      <c r="D4095" t="s">
        <v>330</v>
      </c>
      <c r="E4095" t="s">
        <v>169</v>
      </c>
      <c r="F4095" t="s">
        <v>170</v>
      </c>
      <c r="G4095">
        <v>17</v>
      </c>
      <c r="H4095" t="s">
        <v>334</v>
      </c>
      <c r="I4095" t="s">
        <v>325</v>
      </c>
      <c r="J4095" t="s">
        <v>303</v>
      </c>
      <c r="K4095">
        <v>19</v>
      </c>
      <c r="L4095" s="52">
        <v>0.29686999320983892</v>
      </c>
      <c r="N4095">
        <v>218</v>
      </c>
      <c r="O4095" s="52">
        <v>0.31367000937461847</v>
      </c>
      <c r="Q4095">
        <v>3387</v>
      </c>
      <c r="R4095" s="52">
        <v>0.31769999861717219</v>
      </c>
    </row>
    <row r="4096" spans="1:19">
      <c r="A4096" t="s">
        <v>28</v>
      </c>
      <c r="B4096" t="s">
        <v>412</v>
      </c>
      <c r="C4096" t="s">
        <v>440</v>
      </c>
      <c r="D4096" t="s">
        <v>330</v>
      </c>
      <c r="E4096" t="s">
        <v>169</v>
      </c>
      <c r="F4096" t="s">
        <v>170</v>
      </c>
      <c r="G4096">
        <v>17</v>
      </c>
      <c r="H4096" t="s">
        <v>334</v>
      </c>
      <c r="I4096" t="s">
        <v>325</v>
      </c>
      <c r="J4096" t="s">
        <v>304</v>
      </c>
      <c r="K4096">
        <v>24</v>
      </c>
      <c r="L4096" s="52">
        <v>0.375</v>
      </c>
      <c r="N4096">
        <v>242</v>
      </c>
      <c r="O4096" s="52">
        <v>0.3481999933719635</v>
      </c>
      <c r="Q4096">
        <v>3780</v>
      </c>
      <c r="R4096" s="52">
        <v>0.35455998778343201</v>
      </c>
    </row>
    <row r="4097" spans="1:19">
      <c r="A4097" t="s">
        <v>28</v>
      </c>
      <c r="B4097" t="s">
        <v>412</v>
      </c>
      <c r="C4097" t="s">
        <v>440</v>
      </c>
      <c r="D4097" t="s">
        <v>330</v>
      </c>
      <c r="E4097" t="s">
        <v>169</v>
      </c>
      <c r="F4097" t="s">
        <v>170</v>
      </c>
      <c r="G4097">
        <v>17</v>
      </c>
      <c r="H4097" t="s">
        <v>334</v>
      </c>
      <c r="I4097" t="s">
        <v>349</v>
      </c>
      <c r="J4097" t="s">
        <v>350</v>
      </c>
      <c r="K4097">
        <v>2</v>
      </c>
      <c r="L4097" s="52">
        <v>3.125E-2</v>
      </c>
      <c r="M4097" s="52">
        <v>3.773999959230423E-2</v>
      </c>
      <c r="N4097">
        <v>32</v>
      </c>
      <c r="O4097" s="52">
        <v>4.6039998531341553E-2</v>
      </c>
      <c r="P4097" s="52">
        <v>5.7870000600814819E-2</v>
      </c>
      <c r="Q4097">
        <v>745</v>
      </c>
      <c r="R4097" s="52">
        <v>6.9880001246929169E-2</v>
      </c>
      <c r="S4097" s="52">
        <v>8.060000091791153E-2</v>
      </c>
    </row>
    <row r="4098" spans="1:19">
      <c r="A4098" t="s">
        <v>28</v>
      </c>
      <c r="B4098" t="s">
        <v>412</v>
      </c>
      <c r="C4098" t="s">
        <v>440</v>
      </c>
      <c r="D4098" t="s">
        <v>330</v>
      </c>
      <c r="E4098" t="s">
        <v>169</v>
      </c>
      <c r="F4098" t="s">
        <v>170</v>
      </c>
      <c r="G4098">
        <v>17</v>
      </c>
      <c r="H4098" t="s">
        <v>334</v>
      </c>
      <c r="I4098" t="s">
        <v>349</v>
      </c>
      <c r="J4098" t="s">
        <v>351</v>
      </c>
      <c r="K4098">
        <v>42</v>
      </c>
      <c r="L4098" s="52">
        <v>0.65625</v>
      </c>
      <c r="M4098" s="52">
        <v>0.79245001077651978</v>
      </c>
      <c r="N4098">
        <v>361</v>
      </c>
      <c r="O4098" s="52">
        <v>0.51942002773284912</v>
      </c>
      <c r="P4098" s="52">
        <v>0.65280002355575562</v>
      </c>
      <c r="Q4098">
        <v>5882</v>
      </c>
      <c r="R4098" s="52">
        <v>0.55172997713088989</v>
      </c>
      <c r="S4098" s="52">
        <v>0.63637000322341919</v>
      </c>
    </row>
    <row r="4099" spans="1:19">
      <c r="A4099" t="s">
        <v>28</v>
      </c>
      <c r="B4099" t="s">
        <v>412</v>
      </c>
      <c r="C4099" t="s">
        <v>440</v>
      </c>
      <c r="D4099" t="s">
        <v>330</v>
      </c>
      <c r="E4099" t="s">
        <v>169</v>
      </c>
      <c r="F4099" t="s">
        <v>170</v>
      </c>
      <c r="G4099">
        <v>17</v>
      </c>
      <c r="H4099" t="s">
        <v>334</v>
      </c>
      <c r="I4099" t="s">
        <v>349</v>
      </c>
      <c r="J4099" t="s">
        <v>352</v>
      </c>
      <c r="K4099">
        <v>0</v>
      </c>
      <c r="L4099" s="52">
        <v>0</v>
      </c>
      <c r="M4099" s="52">
        <v>0</v>
      </c>
      <c r="N4099">
        <v>0</v>
      </c>
      <c r="O4099" s="52">
        <v>0</v>
      </c>
      <c r="P4099" s="52">
        <v>0</v>
      </c>
      <c r="Q4099">
        <v>19</v>
      </c>
      <c r="R4099" s="52">
        <v>1.780000049620867E-3</v>
      </c>
      <c r="S4099" s="52">
        <v>2.0600000862032179E-3</v>
      </c>
    </row>
    <row r="4100" spans="1:19">
      <c r="A4100" t="s">
        <v>28</v>
      </c>
      <c r="B4100" t="s">
        <v>412</v>
      </c>
      <c r="C4100" t="s">
        <v>440</v>
      </c>
      <c r="D4100" t="s">
        <v>330</v>
      </c>
      <c r="E4100" t="s">
        <v>169</v>
      </c>
      <c r="F4100" t="s">
        <v>170</v>
      </c>
      <c r="G4100">
        <v>17</v>
      </c>
      <c r="H4100" t="s">
        <v>334</v>
      </c>
      <c r="I4100" t="s">
        <v>349</v>
      </c>
      <c r="J4100" t="s">
        <v>353</v>
      </c>
      <c r="K4100">
        <v>9</v>
      </c>
      <c r="L4100" s="52">
        <v>0.14061999320983889</v>
      </c>
      <c r="M4100" s="52">
        <v>0.16980999708175659</v>
      </c>
      <c r="N4100">
        <v>160</v>
      </c>
      <c r="O4100" s="52">
        <v>0.2302200049161911</v>
      </c>
      <c r="P4100" s="52">
        <v>0.28933000564575201</v>
      </c>
      <c r="Q4100">
        <v>2597</v>
      </c>
      <c r="R4100" s="52">
        <v>0.24359999597072601</v>
      </c>
      <c r="S4100" s="52">
        <v>0.2809700071811676</v>
      </c>
    </row>
    <row r="4101" spans="1:19">
      <c r="A4101" t="s">
        <v>28</v>
      </c>
      <c r="B4101" t="s">
        <v>412</v>
      </c>
      <c r="C4101" t="s">
        <v>440</v>
      </c>
      <c r="D4101" t="s">
        <v>330</v>
      </c>
      <c r="E4101" t="s">
        <v>169</v>
      </c>
      <c r="F4101" t="s">
        <v>170</v>
      </c>
      <c r="G4101">
        <v>17</v>
      </c>
      <c r="H4101" t="s">
        <v>334</v>
      </c>
      <c r="I4101" t="s">
        <v>349</v>
      </c>
      <c r="J4101" t="s">
        <v>355</v>
      </c>
      <c r="K4101">
        <v>11</v>
      </c>
      <c r="L4101" s="52">
        <v>0.17188000679016111</v>
      </c>
      <c r="N4101">
        <v>142</v>
      </c>
      <c r="O4101" s="52">
        <v>0.20431999862194061</v>
      </c>
      <c r="Q4101">
        <v>1418</v>
      </c>
      <c r="R4101" s="52">
        <v>0.13300999999046331</v>
      </c>
    </row>
    <row r="4102" spans="1:19">
      <c r="A4102" t="s">
        <v>28</v>
      </c>
      <c r="B4102" t="s">
        <v>412</v>
      </c>
      <c r="C4102" t="s">
        <v>440</v>
      </c>
      <c r="D4102" t="s">
        <v>330</v>
      </c>
      <c r="E4102" t="s">
        <v>169</v>
      </c>
      <c r="F4102" t="s">
        <v>170</v>
      </c>
      <c r="G4102">
        <v>17</v>
      </c>
      <c r="H4102" t="s">
        <v>334</v>
      </c>
      <c r="I4102" t="s">
        <v>734</v>
      </c>
      <c r="J4102" t="s">
        <v>299</v>
      </c>
      <c r="K4102">
        <v>2</v>
      </c>
      <c r="L4102" s="52">
        <v>3.125E-2</v>
      </c>
      <c r="M4102" s="52">
        <v>3.1750001013278961E-2</v>
      </c>
      <c r="N4102">
        <v>21</v>
      </c>
      <c r="O4102" s="52">
        <v>3.022000007331371E-2</v>
      </c>
      <c r="P4102" s="52">
        <v>3.2859999686479568E-2</v>
      </c>
      <c r="Q4102">
        <v>463</v>
      </c>
      <c r="R4102" s="52">
        <v>4.343000054359436E-2</v>
      </c>
      <c r="S4102" s="52">
        <v>4.6239998191595078E-2</v>
      </c>
    </row>
    <row r="4103" spans="1:19">
      <c r="A4103" t="s">
        <v>28</v>
      </c>
      <c r="B4103" t="s">
        <v>412</v>
      </c>
      <c r="C4103" t="s">
        <v>440</v>
      </c>
      <c r="D4103" t="s">
        <v>330</v>
      </c>
      <c r="E4103" t="s">
        <v>169</v>
      </c>
      <c r="F4103" t="s">
        <v>170</v>
      </c>
      <c r="G4103">
        <v>17</v>
      </c>
      <c r="H4103" t="s">
        <v>334</v>
      </c>
      <c r="I4103" t="s">
        <v>734</v>
      </c>
      <c r="J4103" t="s">
        <v>300</v>
      </c>
      <c r="K4103">
        <v>0</v>
      </c>
      <c r="L4103" s="52">
        <v>0</v>
      </c>
      <c r="M4103" s="52">
        <v>0</v>
      </c>
      <c r="N4103">
        <v>2</v>
      </c>
      <c r="O4103" s="52">
        <v>2.8800000436604019E-3</v>
      </c>
      <c r="P4103" s="52">
        <v>3.130000084638596E-3</v>
      </c>
      <c r="Q4103">
        <v>331</v>
      </c>
      <c r="R4103" s="52">
        <v>3.1050000339746479E-2</v>
      </c>
      <c r="S4103" s="52">
        <v>3.3059999346733093E-2</v>
      </c>
    </row>
    <row r="4104" spans="1:19">
      <c r="A4104" t="s">
        <v>28</v>
      </c>
      <c r="B4104" t="s">
        <v>412</v>
      </c>
      <c r="C4104" t="s">
        <v>440</v>
      </c>
      <c r="D4104" t="s">
        <v>330</v>
      </c>
      <c r="E4104" t="s">
        <v>169</v>
      </c>
      <c r="F4104" t="s">
        <v>170</v>
      </c>
      <c r="G4104">
        <v>17</v>
      </c>
      <c r="H4104" t="s">
        <v>334</v>
      </c>
      <c r="I4104" t="s">
        <v>734</v>
      </c>
      <c r="J4104" t="s">
        <v>269</v>
      </c>
      <c r="K4104">
        <v>0</v>
      </c>
      <c r="L4104" s="52">
        <v>0</v>
      </c>
      <c r="M4104" s="52">
        <v>0</v>
      </c>
      <c r="N4104">
        <v>2</v>
      </c>
      <c r="O4104" s="52">
        <v>2.8800000436604019E-3</v>
      </c>
      <c r="P4104" s="52">
        <v>3.130000084638596E-3</v>
      </c>
      <c r="Q4104">
        <v>91</v>
      </c>
      <c r="R4104" s="52">
        <v>8.5399998351931572E-3</v>
      </c>
      <c r="S4104" s="52">
        <v>9.089999832212925E-3</v>
      </c>
    </row>
    <row r="4105" spans="1:19">
      <c r="A4105" t="s">
        <v>28</v>
      </c>
      <c r="B4105" t="s">
        <v>412</v>
      </c>
      <c r="C4105" t="s">
        <v>440</v>
      </c>
      <c r="D4105" t="s">
        <v>330</v>
      </c>
      <c r="E4105" t="s">
        <v>169</v>
      </c>
      <c r="F4105" t="s">
        <v>170</v>
      </c>
      <c r="G4105">
        <v>17</v>
      </c>
      <c r="H4105" t="s">
        <v>334</v>
      </c>
      <c r="I4105" t="s">
        <v>734</v>
      </c>
      <c r="J4105" t="s">
        <v>301</v>
      </c>
      <c r="K4105">
        <v>0</v>
      </c>
      <c r="L4105" s="52">
        <v>0</v>
      </c>
      <c r="M4105" s="52">
        <v>0</v>
      </c>
      <c r="N4105">
        <v>13</v>
      </c>
      <c r="O4105" s="52">
        <v>1.8710000440478321E-2</v>
      </c>
      <c r="P4105" s="52">
        <v>2.033999934792519E-2</v>
      </c>
      <c r="Q4105">
        <v>215</v>
      </c>
      <c r="R4105" s="52">
        <v>2.0169999450445179E-2</v>
      </c>
      <c r="S4105" s="52">
        <v>2.1469999104738239E-2</v>
      </c>
    </row>
    <row r="4106" spans="1:19">
      <c r="A4106" t="s">
        <v>28</v>
      </c>
      <c r="B4106" t="s">
        <v>412</v>
      </c>
      <c r="C4106" t="s">
        <v>440</v>
      </c>
      <c r="D4106" t="s">
        <v>330</v>
      </c>
      <c r="E4106" t="s">
        <v>169</v>
      </c>
      <c r="F4106" t="s">
        <v>170</v>
      </c>
      <c r="G4106">
        <v>17</v>
      </c>
      <c r="H4106" t="s">
        <v>334</v>
      </c>
      <c r="I4106" t="s">
        <v>734</v>
      </c>
      <c r="J4106" t="s">
        <v>270</v>
      </c>
      <c r="K4106">
        <v>1</v>
      </c>
      <c r="L4106" s="52">
        <v>1.5619999729096889E-2</v>
      </c>
      <c r="N4106">
        <v>56</v>
      </c>
      <c r="O4106" s="52">
        <v>8.0580003559589386E-2</v>
      </c>
      <c r="Q4106">
        <v>648</v>
      </c>
      <c r="R4106" s="52">
        <v>6.0779999941587448E-2</v>
      </c>
    </row>
    <row r="4107" spans="1:19">
      <c r="A4107" t="s">
        <v>28</v>
      </c>
      <c r="B4107" t="s">
        <v>412</v>
      </c>
      <c r="C4107" t="s">
        <v>440</v>
      </c>
      <c r="D4107" t="s">
        <v>330</v>
      </c>
      <c r="E4107" t="s">
        <v>169</v>
      </c>
      <c r="F4107" t="s">
        <v>170</v>
      </c>
      <c r="G4107">
        <v>17</v>
      </c>
      <c r="H4107" t="s">
        <v>334</v>
      </c>
      <c r="I4107" t="s">
        <v>734</v>
      </c>
      <c r="J4107" t="s">
        <v>268</v>
      </c>
      <c r="K4107">
        <v>61</v>
      </c>
      <c r="L4107" s="52">
        <v>0.95311999320983887</v>
      </c>
      <c r="M4107" s="52">
        <v>0.96824997663497925</v>
      </c>
      <c r="N4107">
        <v>601</v>
      </c>
      <c r="O4107" s="52">
        <v>0.86475002765655518</v>
      </c>
      <c r="P4107" s="52">
        <v>0.94053000211715698</v>
      </c>
      <c r="Q4107">
        <v>8913</v>
      </c>
      <c r="R4107" s="52">
        <v>0.83604001998901367</v>
      </c>
      <c r="S4107" s="52">
        <v>0.89013999700546265</v>
      </c>
    </row>
    <row r="4108" spans="1:19">
      <c r="A4108" t="s">
        <v>28</v>
      </c>
      <c r="B4108" t="s">
        <v>412</v>
      </c>
      <c r="C4108" t="s">
        <v>440</v>
      </c>
      <c r="D4108" t="s">
        <v>330</v>
      </c>
      <c r="E4108" t="s">
        <v>169</v>
      </c>
      <c r="F4108" t="s">
        <v>170</v>
      </c>
      <c r="G4108">
        <v>17</v>
      </c>
      <c r="H4108" t="s">
        <v>334</v>
      </c>
      <c r="I4108" t="s">
        <v>735</v>
      </c>
      <c r="J4108" t="s">
        <v>270</v>
      </c>
      <c r="K4108">
        <v>64</v>
      </c>
      <c r="L4108" s="52">
        <v>1</v>
      </c>
      <c r="N4108">
        <v>695</v>
      </c>
      <c r="O4108" s="52">
        <v>1</v>
      </c>
      <c r="Q4108">
        <v>10661</v>
      </c>
      <c r="R4108" s="52">
        <v>1</v>
      </c>
    </row>
    <row r="4109" spans="1:19">
      <c r="A4109" t="s">
        <v>28</v>
      </c>
      <c r="B4109" t="s">
        <v>412</v>
      </c>
      <c r="C4109" t="s">
        <v>440</v>
      </c>
      <c r="D4109" t="s">
        <v>330</v>
      </c>
      <c r="E4109" t="s">
        <v>169</v>
      </c>
      <c r="F4109" t="s">
        <v>170</v>
      </c>
      <c r="G4109">
        <v>17</v>
      </c>
      <c r="H4109" t="s">
        <v>334</v>
      </c>
      <c r="I4109" t="s">
        <v>319</v>
      </c>
      <c r="J4109" t="s">
        <v>324</v>
      </c>
      <c r="K4109">
        <v>11</v>
      </c>
      <c r="L4109" s="52">
        <v>0.17188000679016111</v>
      </c>
      <c r="N4109">
        <v>142</v>
      </c>
      <c r="O4109" s="52">
        <v>0.20431999862194061</v>
      </c>
      <c r="Q4109">
        <v>1418</v>
      </c>
      <c r="R4109" s="52">
        <v>0.13300999999046331</v>
      </c>
    </row>
    <row r="4110" spans="1:19">
      <c r="A4110" t="s">
        <v>28</v>
      </c>
      <c r="B4110" t="s">
        <v>412</v>
      </c>
      <c r="C4110" t="s">
        <v>440</v>
      </c>
      <c r="D4110" t="s">
        <v>330</v>
      </c>
      <c r="E4110" t="s">
        <v>169</v>
      </c>
      <c r="F4110" t="s">
        <v>170</v>
      </c>
      <c r="G4110">
        <v>17</v>
      </c>
      <c r="H4110" t="s">
        <v>334</v>
      </c>
      <c r="I4110" t="s">
        <v>319</v>
      </c>
      <c r="J4110" t="s">
        <v>320</v>
      </c>
      <c r="K4110">
        <v>0</v>
      </c>
      <c r="L4110" s="52">
        <v>0</v>
      </c>
      <c r="M4110" s="52">
        <v>0</v>
      </c>
      <c r="N4110">
        <v>0</v>
      </c>
      <c r="O4110" s="52">
        <v>0</v>
      </c>
      <c r="P4110" s="52">
        <v>0</v>
      </c>
      <c r="Q4110">
        <v>19</v>
      </c>
      <c r="R4110" s="52">
        <v>1.780000049620867E-3</v>
      </c>
      <c r="S4110" s="52">
        <v>2.0600000862032179E-3</v>
      </c>
    </row>
    <row r="4111" spans="1:19">
      <c r="A4111" t="s">
        <v>28</v>
      </c>
      <c r="B4111" t="s">
        <v>412</v>
      </c>
      <c r="C4111" t="s">
        <v>440</v>
      </c>
      <c r="D4111" t="s">
        <v>330</v>
      </c>
      <c r="E4111" t="s">
        <v>169</v>
      </c>
      <c r="F4111" t="s">
        <v>170</v>
      </c>
      <c r="G4111">
        <v>17</v>
      </c>
      <c r="H4111" t="s">
        <v>334</v>
      </c>
      <c r="I4111" t="s">
        <v>319</v>
      </c>
      <c r="J4111" t="s">
        <v>321</v>
      </c>
      <c r="K4111">
        <v>2</v>
      </c>
      <c r="L4111" s="52">
        <v>3.125E-2</v>
      </c>
      <c r="M4111" s="52">
        <v>3.773999959230423E-2</v>
      </c>
      <c r="N4111">
        <v>21</v>
      </c>
      <c r="O4111" s="52">
        <v>3.022000007331371E-2</v>
      </c>
      <c r="P4111" s="52">
        <v>3.7969999015331268E-2</v>
      </c>
      <c r="Q4111">
        <v>380</v>
      </c>
      <c r="R4111" s="52">
        <v>3.564000129699707E-2</v>
      </c>
      <c r="S4111" s="52">
        <v>4.1110001504421227E-2</v>
      </c>
    </row>
    <row r="4112" spans="1:19">
      <c r="A4112" t="s">
        <v>28</v>
      </c>
      <c r="B4112" t="s">
        <v>412</v>
      </c>
      <c r="C4112" t="s">
        <v>440</v>
      </c>
      <c r="D4112" t="s">
        <v>330</v>
      </c>
      <c r="E4112" t="s">
        <v>169</v>
      </c>
      <c r="F4112" t="s">
        <v>170</v>
      </c>
      <c r="G4112">
        <v>17</v>
      </c>
      <c r="H4112" t="s">
        <v>334</v>
      </c>
      <c r="I4112" t="s">
        <v>319</v>
      </c>
      <c r="J4112" t="s">
        <v>322</v>
      </c>
      <c r="K4112">
        <v>2</v>
      </c>
      <c r="L4112" s="52">
        <v>3.125E-2</v>
      </c>
      <c r="M4112" s="52">
        <v>3.773999959230423E-2</v>
      </c>
      <c r="N4112">
        <v>94</v>
      </c>
      <c r="O4112" s="52">
        <v>0.13525000214576721</v>
      </c>
      <c r="P4112" s="52">
        <v>0.1699800044298172</v>
      </c>
      <c r="Q4112">
        <v>1643</v>
      </c>
      <c r="R4112" s="52">
        <v>0.15410999953746801</v>
      </c>
      <c r="S4112" s="52">
        <v>0.17776000499725339</v>
      </c>
    </row>
    <row r="4113" spans="1:19">
      <c r="A4113" t="s">
        <v>28</v>
      </c>
      <c r="B4113" t="s">
        <v>412</v>
      </c>
      <c r="C4113" t="s">
        <v>440</v>
      </c>
      <c r="D4113" t="s">
        <v>330</v>
      </c>
      <c r="E4113" t="s">
        <v>169</v>
      </c>
      <c r="F4113" t="s">
        <v>170</v>
      </c>
      <c r="G4113">
        <v>17</v>
      </c>
      <c r="H4113" t="s">
        <v>334</v>
      </c>
      <c r="I4113" t="s">
        <v>319</v>
      </c>
      <c r="J4113" t="s">
        <v>323</v>
      </c>
      <c r="K4113">
        <v>2</v>
      </c>
      <c r="L4113" s="52">
        <v>3.125E-2</v>
      </c>
      <c r="M4113" s="52">
        <v>3.773999959230423E-2</v>
      </c>
      <c r="N4113">
        <v>77</v>
      </c>
      <c r="O4113" s="52">
        <v>0.11078999936580659</v>
      </c>
      <c r="P4113" s="52">
        <v>0.13923999667167661</v>
      </c>
      <c r="Q4113">
        <v>1319</v>
      </c>
      <c r="R4113" s="52">
        <v>0.1237199977040291</v>
      </c>
      <c r="S4113" s="52">
        <v>0.14270000159740451</v>
      </c>
    </row>
    <row r="4114" spans="1:19">
      <c r="A4114" t="s">
        <v>28</v>
      </c>
      <c r="B4114" t="s">
        <v>412</v>
      </c>
      <c r="C4114" t="s">
        <v>440</v>
      </c>
      <c r="D4114" t="s">
        <v>330</v>
      </c>
      <c r="E4114" t="s">
        <v>169</v>
      </c>
      <c r="F4114" t="s">
        <v>170</v>
      </c>
      <c r="G4114">
        <v>17</v>
      </c>
      <c r="H4114" t="s">
        <v>334</v>
      </c>
      <c r="I4114" t="s">
        <v>319</v>
      </c>
      <c r="J4114" t="s">
        <v>354</v>
      </c>
      <c r="K4114">
        <v>47</v>
      </c>
      <c r="L4114" s="52">
        <v>0.73438000679016113</v>
      </c>
      <c r="M4114" s="52">
        <v>0.88678997755050659</v>
      </c>
      <c r="N4114">
        <v>361</v>
      </c>
      <c r="O4114" s="52">
        <v>0.51942002773284912</v>
      </c>
      <c r="P4114" s="52">
        <v>0.65280002355575562</v>
      </c>
      <c r="Q4114">
        <v>5882</v>
      </c>
      <c r="R4114" s="52">
        <v>0.55172997713088989</v>
      </c>
      <c r="S4114" s="52">
        <v>0.63637000322341919</v>
      </c>
    </row>
    <row r="4115" spans="1:19">
      <c r="A4115" t="s">
        <v>28</v>
      </c>
      <c r="B4115" t="s">
        <v>412</v>
      </c>
      <c r="C4115" t="s">
        <v>440</v>
      </c>
      <c r="D4115" t="s">
        <v>330</v>
      </c>
      <c r="E4115" t="s">
        <v>169</v>
      </c>
      <c r="F4115" t="s">
        <v>170</v>
      </c>
      <c r="G4115">
        <v>17</v>
      </c>
      <c r="H4115" t="s">
        <v>334</v>
      </c>
      <c r="I4115" t="s">
        <v>360</v>
      </c>
      <c r="J4115" t="s">
        <v>361</v>
      </c>
      <c r="K4115">
        <v>11</v>
      </c>
      <c r="L4115" s="52">
        <v>0.17188000679016111</v>
      </c>
      <c r="N4115">
        <v>142</v>
      </c>
      <c r="O4115" s="52">
        <v>0.20431999862194061</v>
      </c>
      <c r="Q4115">
        <v>1418</v>
      </c>
      <c r="R4115" s="52">
        <v>0.13300999999046331</v>
      </c>
    </row>
    <row r="4116" spans="1:19">
      <c r="A4116" t="s">
        <v>28</v>
      </c>
      <c r="B4116" t="s">
        <v>412</v>
      </c>
      <c r="C4116" t="s">
        <v>440</v>
      </c>
      <c r="D4116" t="s">
        <v>330</v>
      </c>
      <c r="E4116" t="s">
        <v>169</v>
      </c>
      <c r="F4116" t="s">
        <v>170</v>
      </c>
      <c r="G4116">
        <v>17</v>
      </c>
      <c r="H4116" t="s">
        <v>334</v>
      </c>
      <c r="I4116" t="s">
        <v>360</v>
      </c>
      <c r="J4116" t="s">
        <v>362</v>
      </c>
      <c r="K4116">
        <v>11</v>
      </c>
      <c r="L4116" s="52">
        <v>0.17188000679016111</v>
      </c>
      <c r="M4116" s="52">
        <v>0.20755000412464139</v>
      </c>
      <c r="N4116">
        <v>192</v>
      </c>
      <c r="O4116" s="52">
        <v>0.27625998854637152</v>
      </c>
      <c r="P4116" s="52">
        <v>0.34720000624656677</v>
      </c>
      <c r="Q4116">
        <v>3361</v>
      </c>
      <c r="R4116" s="52">
        <v>0.31525999307632452</v>
      </c>
      <c r="S4116" s="52">
        <v>0.36362999677658081</v>
      </c>
    </row>
    <row r="4117" spans="1:19">
      <c r="A4117" t="s">
        <v>28</v>
      </c>
      <c r="B4117" t="s">
        <v>412</v>
      </c>
      <c r="C4117" t="s">
        <v>440</v>
      </c>
      <c r="D4117" t="s">
        <v>330</v>
      </c>
      <c r="E4117" t="s">
        <v>169</v>
      </c>
      <c r="F4117" t="s">
        <v>170</v>
      </c>
      <c r="G4117">
        <v>17</v>
      </c>
      <c r="H4117" t="s">
        <v>334</v>
      </c>
      <c r="I4117" t="s">
        <v>360</v>
      </c>
      <c r="J4117" t="s">
        <v>354</v>
      </c>
      <c r="K4117">
        <v>42</v>
      </c>
      <c r="L4117" s="52">
        <v>0.65625</v>
      </c>
      <c r="M4117" s="52">
        <v>0.79245001077651978</v>
      </c>
      <c r="N4117">
        <v>361</v>
      </c>
      <c r="O4117" s="52">
        <v>0.51942002773284912</v>
      </c>
      <c r="P4117" s="52">
        <v>0.65280002355575562</v>
      </c>
      <c r="Q4117">
        <v>5882</v>
      </c>
      <c r="R4117" s="52">
        <v>0.55172997713088989</v>
      </c>
      <c r="S4117" s="52">
        <v>0.63637000322341919</v>
      </c>
    </row>
    <row r="4118" spans="1:19">
      <c r="A4118" t="s">
        <v>28</v>
      </c>
      <c r="B4118" t="s">
        <v>412</v>
      </c>
      <c r="C4118" t="s">
        <v>440</v>
      </c>
      <c r="D4118" t="s">
        <v>330</v>
      </c>
      <c r="E4118" t="s">
        <v>169</v>
      </c>
      <c r="F4118" t="s">
        <v>170</v>
      </c>
      <c r="G4118">
        <v>17</v>
      </c>
      <c r="H4118" t="s">
        <v>334</v>
      </c>
      <c r="I4118" t="s">
        <v>736</v>
      </c>
      <c r="J4118" t="s">
        <v>363</v>
      </c>
      <c r="K4118">
        <v>16</v>
      </c>
      <c r="L4118" s="52">
        <v>0.25</v>
      </c>
      <c r="N4118">
        <v>197</v>
      </c>
      <c r="O4118" s="52">
        <v>0.28345000743865972</v>
      </c>
      <c r="Q4118">
        <v>4131</v>
      </c>
      <c r="R4118" s="52">
        <v>0.38749000430107122</v>
      </c>
    </row>
    <row r="4119" spans="1:19">
      <c r="A4119" t="s">
        <v>28</v>
      </c>
      <c r="B4119" t="s">
        <v>412</v>
      </c>
      <c r="C4119" t="s">
        <v>440</v>
      </c>
      <c r="D4119" t="s">
        <v>330</v>
      </c>
      <c r="E4119" t="s">
        <v>169</v>
      </c>
      <c r="F4119" t="s">
        <v>170</v>
      </c>
      <c r="G4119">
        <v>17</v>
      </c>
      <c r="H4119" t="s">
        <v>334</v>
      </c>
      <c r="I4119" t="s">
        <v>736</v>
      </c>
      <c r="J4119" t="s">
        <v>364</v>
      </c>
      <c r="K4119">
        <v>40</v>
      </c>
      <c r="L4119" s="52">
        <v>0.625</v>
      </c>
      <c r="M4119" s="52">
        <v>0.83332997560501099</v>
      </c>
      <c r="N4119">
        <v>373</v>
      </c>
      <c r="O4119" s="52">
        <v>0.53668999671936035</v>
      </c>
      <c r="P4119" s="52">
        <v>0.74900001287460327</v>
      </c>
      <c r="Q4119">
        <v>4189</v>
      </c>
      <c r="R4119" s="52">
        <v>0.39293000102043152</v>
      </c>
      <c r="S4119" s="52">
        <v>0.64149999618530273</v>
      </c>
    </row>
    <row r="4120" spans="1:19">
      <c r="A4120" t="s">
        <v>28</v>
      </c>
      <c r="B4120" t="s">
        <v>412</v>
      </c>
      <c r="C4120" t="s">
        <v>440</v>
      </c>
      <c r="D4120" t="s">
        <v>330</v>
      </c>
      <c r="E4120" t="s">
        <v>169</v>
      </c>
      <c r="F4120" t="s">
        <v>170</v>
      </c>
      <c r="G4120">
        <v>17</v>
      </c>
      <c r="H4120" t="s">
        <v>334</v>
      </c>
      <c r="I4120" t="s">
        <v>736</v>
      </c>
      <c r="J4120" t="s">
        <v>365</v>
      </c>
      <c r="K4120">
        <v>2</v>
      </c>
      <c r="L4120" s="52">
        <v>3.125E-2</v>
      </c>
      <c r="M4120" s="52">
        <v>4.1669998317956917E-2</v>
      </c>
      <c r="N4120">
        <v>65</v>
      </c>
      <c r="O4120" s="52">
        <v>9.3529999256134033E-2</v>
      </c>
      <c r="P4120" s="52">
        <v>0.13052000105381009</v>
      </c>
      <c r="Q4120">
        <v>1316</v>
      </c>
      <c r="R4120" s="52">
        <v>0.1234399974346161</v>
      </c>
      <c r="S4120" s="52">
        <v>0.20152999460697171</v>
      </c>
    </row>
    <row r="4121" spans="1:19">
      <c r="A4121" t="s">
        <v>28</v>
      </c>
      <c r="B4121" t="s">
        <v>412</v>
      </c>
      <c r="C4121" t="s">
        <v>440</v>
      </c>
      <c r="D4121" t="s">
        <v>330</v>
      </c>
      <c r="E4121" t="s">
        <v>169</v>
      </c>
      <c r="F4121" t="s">
        <v>170</v>
      </c>
      <c r="G4121">
        <v>17</v>
      </c>
      <c r="H4121" t="s">
        <v>334</v>
      </c>
      <c r="I4121" t="s">
        <v>736</v>
      </c>
      <c r="J4121" t="s">
        <v>366</v>
      </c>
      <c r="K4121">
        <v>2</v>
      </c>
      <c r="L4121" s="52">
        <v>3.125E-2</v>
      </c>
      <c r="M4121" s="52">
        <v>4.1669998317956917E-2</v>
      </c>
      <c r="N4121">
        <v>30</v>
      </c>
      <c r="O4121" s="52">
        <v>4.3170001357793808E-2</v>
      </c>
      <c r="P4121" s="52">
        <v>6.0240000486373901E-2</v>
      </c>
      <c r="Q4121">
        <v>566</v>
      </c>
      <c r="R4121" s="52">
        <v>5.3089998662471771E-2</v>
      </c>
      <c r="S4121" s="52">
        <v>8.6680002510547638E-2</v>
      </c>
    </row>
    <row r="4122" spans="1:19">
      <c r="A4122" t="s">
        <v>28</v>
      </c>
      <c r="B4122" t="s">
        <v>412</v>
      </c>
      <c r="C4122" t="s">
        <v>440</v>
      </c>
      <c r="D4122" t="s">
        <v>330</v>
      </c>
      <c r="E4122" t="s">
        <v>169</v>
      </c>
      <c r="F4122" t="s">
        <v>170</v>
      </c>
      <c r="G4122">
        <v>17</v>
      </c>
      <c r="H4122" t="s">
        <v>334</v>
      </c>
      <c r="I4122" t="s">
        <v>736</v>
      </c>
      <c r="J4122" t="s">
        <v>367</v>
      </c>
      <c r="K4122">
        <v>2</v>
      </c>
      <c r="L4122" s="52">
        <v>3.125E-2</v>
      </c>
      <c r="M4122" s="52">
        <v>4.1669998317956917E-2</v>
      </c>
      <c r="N4122">
        <v>25</v>
      </c>
      <c r="O4122" s="52">
        <v>3.5969998687505722E-2</v>
      </c>
      <c r="P4122" s="52">
        <v>5.0200000405311578E-2</v>
      </c>
      <c r="Q4122">
        <v>367</v>
      </c>
      <c r="R4122" s="52">
        <v>3.4419998526573181E-2</v>
      </c>
      <c r="S4122" s="52">
        <v>5.6200001388788223E-2</v>
      </c>
    </row>
    <row r="4123" spans="1:19">
      <c r="A4123" t="s">
        <v>28</v>
      </c>
      <c r="B4123" t="s">
        <v>412</v>
      </c>
      <c r="C4123" t="s">
        <v>440</v>
      </c>
      <c r="D4123" t="s">
        <v>330</v>
      </c>
      <c r="E4123" t="s">
        <v>169</v>
      </c>
      <c r="F4123" t="s">
        <v>170</v>
      </c>
      <c r="G4123">
        <v>17</v>
      </c>
      <c r="H4123" t="s">
        <v>334</v>
      </c>
      <c r="I4123" t="s">
        <v>736</v>
      </c>
      <c r="J4123" t="s">
        <v>368</v>
      </c>
      <c r="K4123">
        <v>2</v>
      </c>
      <c r="L4123" s="52">
        <v>3.125E-2</v>
      </c>
      <c r="M4123" s="52">
        <v>4.1669998317956917E-2</v>
      </c>
      <c r="N4123">
        <v>5</v>
      </c>
      <c r="O4123" s="52">
        <v>7.1899998001754284E-3</v>
      </c>
      <c r="P4123" s="52">
        <v>1.004000008106232E-2</v>
      </c>
      <c r="Q4123">
        <v>92</v>
      </c>
      <c r="R4123" s="52">
        <v>8.6300000548362732E-3</v>
      </c>
      <c r="S4123" s="52">
        <v>1.4089999720454219E-2</v>
      </c>
    </row>
    <row r="4124" spans="1:19">
      <c r="A4124" t="s">
        <v>28</v>
      </c>
      <c r="B4124" t="s">
        <v>412</v>
      </c>
      <c r="C4124" t="s">
        <v>440</v>
      </c>
      <c r="D4124" t="s">
        <v>330</v>
      </c>
      <c r="E4124" t="s">
        <v>169</v>
      </c>
      <c r="F4124" t="s">
        <v>170</v>
      </c>
      <c r="G4124">
        <v>17</v>
      </c>
      <c r="H4124" t="s">
        <v>334</v>
      </c>
      <c r="I4124" t="s">
        <v>307</v>
      </c>
      <c r="J4124" t="s">
        <v>329</v>
      </c>
      <c r="K4124">
        <v>64</v>
      </c>
      <c r="L4124" s="52">
        <v>1</v>
      </c>
      <c r="N4124">
        <v>693</v>
      </c>
      <c r="O4124" s="52">
        <v>0.99712002277374268</v>
      </c>
      <c r="Q4124">
        <v>10555</v>
      </c>
      <c r="R4124" s="52">
        <v>0.99005997180938721</v>
      </c>
    </row>
    <row r="4125" spans="1:19">
      <c r="A4125" t="s">
        <v>28</v>
      </c>
      <c r="B4125" t="s">
        <v>412</v>
      </c>
      <c r="C4125" t="s">
        <v>440</v>
      </c>
      <c r="D4125" t="s">
        <v>330</v>
      </c>
      <c r="E4125" t="s">
        <v>169</v>
      </c>
      <c r="F4125" t="s">
        <v>170</v>
      </c>
      <c r="G4125">
        <v>17</v>
      </c>
      <c r="H4125" t="s">
        <v>334</v>
      </c>
      <c r="I4125" t="s">
        <v>307</v>
      </c>
      <c r="J4125" t="s">
        <v>309</v>
      </c>
      <c r="K4125">
        <v>0</v>
      </c>
      <c r="L4125" s="52">
        <v>0</v>
      </c>
      <c r="N4125">
        <v>2</v>
      </c>
      <c r="O4125" s="52">
        <v>2.8800000436604019E-3</v>
      </c>
      <c r="Q4125">
        <v>106</v>
      </c>
      <c r="R4125" s="52">
        <v>9.9400002509355545E-3</v>
      </c>
    </row>
    <row r="4126" spans="1:19">
      <c r="A4126" t="s">
        <v>28</v>
      </c>
      <c r="B4126" t="s">
        <v>412</v>
      </c>
      <c r="C4126" t="s">
        <v>440</v>
      </c>
      <c r="D4126" t="s">
        <v>330</v>
      </c>
      <c r="E4126" t="s">
        <v>169</v>
      </c>
      <c r="F4126" t="s">
        <v>170</v>
      </c>
      <c r="G4126">
        <v>17</v>
      </c>
      <c r="H4126" t="s">
        <v>334</v>
      </c>
      <c r="I4126" t="s">
        <v>737</v>
      </c>
      <c r="J4126" t="s">
        <v>310</v>
      </c>
      <c r="K4126">
        <v>0</v>
      </c>
      <c r="L4126" s="52">
        <v>0</v>
      </c>
      <c r="N4126">
        <v>47</v>
      </c>
      <c r="O4126" s="52">
        <v>6.7630000412464142E-2</v>
      </c>
      <c r="Q4126">
        <v>1888</v>
      </c>
      <c r="R4126" s="52">
        <v>0.17709000408649439</v>
      </c>
    </row>
    <row r="4127" spans="1:19">
      <c r="A4127" t="s">
        <v>28</v>
      </c>
      <c r="B4127" t="s">
        <v>412</v>
      </c>
      <c r="C4127" t="s">
        <v>440</v>
      </c>
      <c r="D4127" t="s">
        <v>330</v>
      </c>
      <c r="E4127" t="s">
        <v>169</v>
      </c>
      <c r="F4127" t="s">
        <v>170</v>
      </c>
      <c r="G4127">
        <v>17</v>
      </c>
      <c r="H4127" t="s">
        <v>334</v>
      </c>
      <c r="I4127" t="s">
        <v>737</v>
      </c>
      <c r="J4127" t="s">
        <v>16</v>
      </c>
      <c r="K4127">
        <v>5</v>
      </c>
      <c r="L4127" s="52">
        <v>7.8120000660419464E-2</v>
      </c>
      <c r="N4127">
        <v>93</v>
      </c>
      <c r="O4127" s="52">
        <v>0.13380999863147741</v>
      </c>
      <c r="Q4127">
        <v>2164</v>
      </c>
      <c r="R4127" s="52">
        <v>0.2029799968004227</v>
      </c>
    </row>
    <row r="4128" spans="1:19">
      <c r="A4128" t="s">
        <v>28</v>
      </c>
      <c r="B4128" t="s">
        <v>412</v>
      </c>
      <c r="C4128" t="s">
        <v>440</v>
      </c>
      <c r="D4128" t="s">
        <v>330</v>
      </c>
      <c r="E4128" t="s">
        <v>169</v>
      </c>
      <c r="F4128" t="s">
        <v>170</v>
      </c>
      <c r="G4128">
        <v>17</v>
      </c>
      <c r="H4128" t="s">
        <v>334</v>
      </c>
      <c r="I4128" t="s">
        <v>737</v>
      </c>
      <c r="J4128" t="s">
        <v>17</v>
      </c>
      <c r="K4128">
        <v>11</v>
      </c>
      <c r="L4128" s="52">
        <v>0.17188000679016111</v>
      </c>
      <c r="N4128">
        <v>143</v>
      </c>
      <c r="O4128" s="52">
        <v>0.2057600021362305</v>
      </c>
      <c r="Q4128">
        <v>2220</v>
      </c>
      <c r="R4128" s="52">
        <v>0.20824000239372251</v>
      </c>
    </row>
    <row r="4129" spans="1:19">
      <c r="A4129" t="s">
        <v>28</v>
      </c>
      <c r="B4129" t="s">
        <v>412</v>
      </c>
      <c r="C4129" t="s">
        <v>440</v>
      </c>
      <c r="D4129" t="s">
        <v>330</v>
      </c>
      <c r="E4129" t="s">
        <v>169</v>
      </c>
      <c r="F4129" t="s">
        <v>170</v>
      </c>
      <c r="G4129">
        <v>17</v>
      </c>
      <c r="H4129" t="s">
        <v>334</v>
      </c>
      <c r="I4129" t="s">
        <v>737</v>
      </c>
      <c r="J4129" t="s">
        <v>18</v>
      </c>
      <c r="K4129">
        <v>11</v>
      </c>
      <c r="L4129" s="52">
        <v>0.17188000679016111</v>
      </c>
      <c r="N4129">
        <v>168</v>
      </c>
      <c r="O4129" s="52">
        <v>0.24173000454902649</v>
      </c>
      <c r="Q4129">
        <v>2174</v>
      </c>
      <c r="R4129" s="52">
        <v>0.20392000675201419</v>
      </c>
    </row>
    <row r="4130" spans="1:19">
      <c r="A4130" t="s">
        <v>28</v>
      </c>
      <c r="B4130" t="s">
        <v>412</v>
      </c>
      <c r="C4130" t="s">
        <v>440</v>
      </c>
      <c r="D4130" t="s">
        <v>330</v>
      </c>
      <c r="E4130" t="s">
        <v>169</v>
      </c>
      <c r="F4130" t="s">
        <v>170</v>
      </c>
      <c r="G4130">
        <v>17</v>
      </c>
      <c r="H4130" t="s">
        <v>334</v>
      </c>
      <c r="I4130" t="s">
        <v>737</v>
      </c>
      <c r="J4130" t="s">
        <v>311</v>
      </c>
      <c r="K4130">
        <v>37</v>
      </c>
      <c r="L4130" s="52">
        <v>0.57811999320983887</v>
      </c>
      <c r="N4130">
        <v>244</v>
      </c>
      <c r="O4130" s="52">
        <v>0.35108000040054321</v>
      </c>
      <c r="Q4130">
        <v>2215</v>
      </c>
      <c r="R4130" s="52">
        <v>0.20777000486850741</v>
      </c>
    </row>
    <row r="4131" spans="1:19">
      <c r="A4131" t="s">
        <v>28</v>
      </c>
      <c r="B4131" t="s">
        <v>412</v>
      </c>
      <c r="C4131" t="s">
        <v>440</v>
      </c>
      <c r="D4131" t="s">
        <v>330</v>
      </c>
      <c r="E4131" t="s">
        <v>169</v>
      </c>
      <c r="F4131" t="s">
        <v>170</v>
      </c>
      <c r="G4131">
        <v>17</v>
      </c>
      <c r="H4131" t="s">
        <v>334</v>
      </c>
      <c r="I4131" t="s">
        <v>312</v>
      </c>
      <c r="J4131" t="s">
        <v>313</v>
      </c>
      <c r="K4131">
        <v>35</v>
      </c>
      <c r="L4131" s="52">
        <v>0.54686999320983887</v>
      </c>
      <c r="M4131" s="52">
        <v>0.57376998662948608</v>
      </c>
      <c r="N4131">
        <v>412</v>
      </c>
      <c r="O4131" s="52">
        <v>0.59280997514724731</v>
      </c>
      <c r="P4131" s="52">
        <v>0.61400997638702393</v>
      </c>
      <c r="Q4131">
        <v>6420</v>
      </c>
      <c r="R4131" s="52">
        <v>0.60219001770019531</v>
      </c>
      <c r="S4131" s="52">
        <v>0.61465001106262207</v>
      </c>
    </row>
    <row r="4132" spans="1:19">
      <c r="A4132" t="s">
        <v>28</v>
      </c>
      <c r="B4132" t="s">
        <v>412</v>
      </c>
      <c r="C4132" t="s">
        <v>440</v>
      </c>
      <c r="D4132" t="s">
        <v>330</v>
      </c>
      <c r="E4132" t="s">
        <v>169</v>
      </c>
      <c r="F4132" t="s">
        <v>170</v>
      </c>
      <c r="G4132">
        <v>17</v>
      </c>
      <c r="H4132" t="s">
        <v>334</v>
      </c>
      <c r="I4132" t="s">
        <v>312</v>
      </c>
      <c r="J4132" t="s">
        <v>314</v>
      </c>
      <c r="K4132">
        <v>8</v>
      </c>
      <c r="L4132" s="52">
        <v>0.125</v>
      </c>
      <c r="M4132" s="52">
        <v>0.1311500072479248</v>
      </c>
      <c r="N4132">
        <v>95</v>
      </c>
      <c r="O4132" s="52">
        <v>0.1366900056600571</v>
      </c>
      <c r="P4132" s="52">
        <v>0.1415800005197525</v>
      </c>
      <c r="Q4132">
        <v>1473</v>
      </c>
      <c r="R4132" s="52">
        <v>0.13817000389099121</v>
      </c>
      <c r="S4132" s="52">
        <v>0.14101999998092651</v>
      </c>
    </row>
    <row r="4133" spans="1:19">
      <c r="A4133" t="s">
        <v>28</v>
      </c>
      <c r="B4133" t="s">
        <v>412</v>
      </c>
      <c r="C4133" t="s">
        <v>440</v>
      </c>
      <c r="D4133" t="s">
        <v>330</v>
      </c>
      <c r="E4133" t="s">
        <v>169</v>
      </c>
      <c r="F4133" t="s">
        <v>170</v>
      </c>
      <c r="G4133">
        <v>17</v>
      </c>
      <c r="H4133" t="s">
        <v>334</v>
      </c>
      <c r="I4133" t="s">
        <v>312</v>
      </c>
      <c r="J4133" t="s">
        <v>315</v>
      </c>
      <c r="K4133">
        <v>7</v>
      </c>
      <c r="L4133" s="52">
        <v>0.10937999933958049</v>
      </c>
      <c r="M4133" s="52">
        <v>0.1147499978542328</v>
      </c>
      <c r="N4133">
        <v>85</v>
      </c>
      <c r="O4133" s="52">
        <v>0.122299998998642</v>
      </c>
      <c r="P4133" s="52">
        <v>0.12668000161647799</v>
      </c>
      <c r="Q4133">
        <v>1374</v>
      </c>
      <c r="R4133" s="52">
        <v>0.12887999415397641</v>
      </c>
      <c r="S4133" s="52">
        <v>0.13154999911785131</v>
      </c>
    </row>
    <row r="4134" spans="1:19">
      <c r="A4134" t="s">
        <v>28</v>
      </c>
      <c r="B4134" t="s">
        <v>412</v>
      </c>
      <c r="C4134" t="s">
        <v>440</v>
      </c>
      <c r="D4134" t="s">
        <v>330</v>
      </c>
      <c r="E4134" t="s">
        <v>169</v>
      </c>
      <c r="F4134" t="s">
        <v>170</v>
      </c>
      <c r="G4134">
        <v>17</v>
      </c>
      <c r="H4134" t="s">
        <v>334</v>
      </c>
      <c r="I4134" t="s">
        <v>312</v>
      </c>
      <c r="J4134" t="s">
        <v>373</v>
      </c>
      <c r="K4134">
        <v>3</v>
      </c>
      <c r="L4134" s="52">
        <v>4.6879999339580543E-2</v>
      </c>
      <c r="N4134">
        <v>24</v>
      </c>
      <c r="O4134" s="52">
        <v>3.4529998898506158E-2</v>
      </c>
      <c r="Q4134">
        <v>216</v>
      </c>
      <c r="R4134" s="52">
        <v>2.0260000601410869E-2</v>
      </c>
    </row>
    <row r="4135" spans="1:19">
      <c r="A4135" t="s">
        <v>28</v>
      </c>
      <c r="B4135" t="s">
        <v>412</v>
      </c>
      <c r="C4135" t="s">
        <v>440</v>
      </c>
      <c r="D4135" t="s">
        <v>330</v>
      </c>
      <c r="E4135" t="s">
        <v>169</v>
      </c>
      <c r="F4135" t="s">
        <v>170</v>
      </c>
      <c r="G4135">
        <v>17</v>
      </c>
      <c r="H4135" t="s">
        <v>334</v>
      </c>
      <c r="I4135" t="s">
        <v>312</v>
      </c>
      <c r="J4135" t="s">
        <v>316</v>
      </c>
      <c r="K4135">
        <v>11</v>
      </c>
      <c r="L4135" s="52">
        <v>0.17188000679016111</v>
      </c>
      <c r="M4135" s="52">
        <v>0.1803299933671951</v>
      </c>
      <c r="N4135">
        <v>79</v>
      </c>
      <c r="O4135" s="52">
        <v>0.11366999894380569</v>
      </c>
      <c r="P4135" s="52">
        <v>0.1177299991250038</v>
      </c>
      <c r="Q4135">
        <v>1178</v>
      </c>
      <c r="R4135" s="52">
        <v>0.1105000004172325</v>
      </c>
      <c r="S4135" s="52">
        <v>0.1127799972891808</v>
      </c>
    </row>
    <row r="4136" spans="1:19">
      <c r="A4136" t="s">
        <v>28</v>
      </c>
      <c r="B4136" t="s">
        <v>412</v>
      </c>
      <c r="C4136" t="s">
        <v>440</v>
      </c>
      <c r="D4136" t="s">
        <v>330</v>
      </c>
      <c r="E4136" t="s">
        <v>171</v>
      </c>
      <c r="F4136" t="s">
        <v>172</v>
      </c>
      <c r="G4136">
        <v>20</v>
      </c>
      <c r="H4136" t="s">
        <v>399</v>
      </c>
      <c r="I4136" t="s">
        <v>326</v>
      </c>
      <c r="J4136" t="s">
        <v>289</v>
      </c>
      <c r="K4136">
        <v>2</v>
      </c>
      <c r="L4136" s="52">
        <v>2.2989999502897259E-2</v>
      </c>
      <c r="N4136">
        <v>7</v>
      </c>
      <c r="O4136" s="52">
        <v>1.3330000452697281E-2</v>
      </c>
      <c r="Q4136">
        <v>78</v>
      </c>
      <c r="R4136" s="52">
        <v>7.3199998587369919E-3</v>
      </c>
    </row>
    <row r="4137" spans="1:19">
      <c r="A4137" t="s">
        <v>28</v>
      </c>
      <c r="B4137" t="s">
        <v>412</v>
      </c>
      <c r="C4137" t="s">
        <v>440</v>
      </c>
      <c r="D4137" t="s">
        <v>330</v>
      </c>
      <c r="E4137" t="s">
        <v>171</v>
      </c>
      <c r="F4137" t="s">
        <v>172</v>
      </c>
      <c r="G4137">
        <v>20</v>
      </c>
      <c r="H4137" t="s">
        <v>399</v>
      </c>
      <c r="I4137" t="s">
        <v>326</v>
      </c>
      <c r="J4137" t="s">
        <v>290</v>
      </c>
      <c r="K4137">
        <v>5</v>
      </c>
      <c r="L4137" s="52">
        <v>5.747000128030777E-2</v>
      </c>
      <c r="N4137">
        <v>21</v>
      </c>
      <c r="O4137" s="52">
        <v>3.9999999105930328E-2</v>
      </c>
      <c r="Q4137">
        <v>542</v>
      </c>
      <c r="R4137" s="52">
        <v>5.0840001553297043E-2</v>
      </c>
    </row>
    <row r="4138" spans="1:19">
      <c r="A4138" t="s">
        <v>28</v>
      </c>
      <c r="B4138" t="s">
        <v>412</v>
      </c>
      <c r="C4138" t="s">
        <v>440</v>
      </c>
      <c r="D4138" t="s">
        <v>330</v>
      </c>
      <c r="E4138" t="s">
        <v>171</v>
      </c>
      <c r="F4138" t="s">
        <v>172</v>
      </c>
      <c r="G4138">
        <v>20</v>
      </c>
      <c r="H4138" t="s">
        <v>399</v>
      </c>
      <c r="I4138" t="s">
        <v>326</v>
      </c>
      <c r="J4138" t="s">
        <v>291</v>
      </c>
      <c r="K4138">
        <v>11</v>
      </c>
      <c r="L4138" s="52">
        <v>0.12644000351428991</v>
      </c>
      <c r="N4138">
        <v>52</v>
      </c>
      <c r="O4138" s="52">
        <v>9.9050000309944153E-2</v>
      </c>
      <c r="Q4138">
        <v>1332</v>
      </c>
      <c r="R4138" s="52">
        <v>0.124940000474453</v>
      </c>
    </row>
    <row r="4139" spans="1:19">
      <c r="A4139" t="s">
        <v>28</v>
      </c>
      <c r="B4139" t="s">
        <v>412</v>
      </c>
      <c r="C4139" t="s">
        <v>440</v>
      </c>
      <c r="D4139" t="s">
        <v>330</v>
      </c>
      <c r="E4139" t="s">
        <v>171</v>
      </c>
      <c r="F4139" t="s">
        <v>172</v>
      </c>
      <c r="G4139">
        <v>20</v>
      </c>
      <c r="H4139" t="s">
        <v>399</v>
      </c>
      <c r="I4139" t="s">
        <v>326</v>
      </c>
      <c r="J4139" t="s">
        <v>292</v>
      </c>
      <c r="K4139">
        <v>17</v>
      </c>
      <c r="L4139" s="52">
        <v>0.1953999996185303</v>
      </c>
      <c r="N4139">
        <v>120</v>
      </c>
      <c r="O4139" s="52">
        <v>0.22856999933719641</v>
      </c>
      <c r="Q4139">
        <v>2022</v>
      </c>
      <c r="R4139" s="52">
        <v>0.18965999782085419</v>
      </c>
    </row>
    <row r="4140" spans="1:19">
      <c r="A4140" t="s">
        <v>28</v>
      </c>
      <c r="B4140" t="s">
        <v>412</v>
      </c>
      <c r="C4140" t="s">
        <v>440</v>
      </c>
      <c r="D4140" t="s">
        <v>330</v>
      </c>
      <c r="E4140" t="s">
        <v>171</v>
      </c>
      <c r="F4140" t="s">
        <v>172</v>
      </c>
      <c r="G4140">
        <v>20</v>
      </c>
      <c r="H4140" t="s">
        <v>399</v>
      </c>
      <c r="I4140" t="s">
        <v>326</v>
      </c>
      <c r="J4140" t="s">
        <v>293</v>
      </c>
      <c r="K4140">
        <v>9</v>
      </c>
      <c r="L4140" s="52">
        <v>0.10345000028610229</v>
      </c>
      <c r="N4140">
        <v>89</v>
      </c>
      <c r="O4140" s="52">
        <v>0.16952000558376309</v>
      </c>
      <c r="Q4140">
        <v>1958</v>
      </c>
      <c r="R4140" s="52">
        <v>0.18366000056266779</v>
      </c>
    </row>
    <row r="4141" spans="1:19">
      <c r="A4141" t="s">
        <v>28</v>
      </c>
      <c r="B4141" t="s">
        <v>412</v>
      </c>
      <c r="C4141" t="s">
        <v>440</v>
      </c>
      <c r="D4141" t="s">
        <v>330</v>
      </c>
      <c r="E4141" t="s">
        <v>171</v>
      </c>
      <c r="F4141" t="s">
        <v>172</v>
      </c>
      <c r="G4141">
        <v>20</v>
      </c>
      <c r="H4141" t="s">
        <v>399</v>
      </c>
      <c r="I4141" t="s">
        <v>326</v>
      </c>
      <c r="J4141" t="s">
        <v>294</v>
      </c>
      <c r="K4141">
        <v>17</v>
      </c>
      <c r="L4141" s="52">
        <v>0.1953999996185303</v>
      </c>
      <c r="N4141">
        <v>124</v>
      </c>
      <c r="O4141" s="52">
        <v>0.2361900061368942</v>
      </c>
      <c r="Q4141">
        <v>2528</v>
      </c>
      <c r="R4141" s="52">
        <v>0.2371300011873245</v>
      </c>
    </row>
    <row r="4142" spans="1:19">
      <c r="A4142" t="s">
        <v>28</v>
      </c>
      <c r="B4142" t="s">
        <v>412</v>
      </c>
      <c r="C4142" t="s">
        <v>440</v>
      </c>
      <c r="D4142" t="s">
        <v>330</v>
      </c>
      <c r="E4142" t="s">
        <v>171</v>
      </c>
      <c r="F4142" t="s">
        <v>172</v>
      </c>
      <c r="G4142">
        <v>20</v>
      </c>
      <c r="H4142" t="s">
        <v>399</v>
      </c>
      <c r="I4142" t="s">
        <v>326</v>
      </c>
      <c r="J4142" t="s">
        <v>295</v>
      </c>
      <c r="K4142">
        <v>26</v>
      </c>
      <c r="L4142" s="52">
        <v>0.29884999990463262</v>
      </c>
      <c r="N4142">
        <v>112</v>
      </c>
      <c r="O4142" s="52">
        <v>0.21333000063896179</v>
      </c>
      <c r="Q4142">
        <v>2201</v>
      </c>
      <c r="R4142" s="52">
        <v>0.20645000040531161</v>
      </c>
    </row>
    <row r="4143" spans="1:19">
      <c r="A4143" t="s">
        <v>28</v>
      </c>
      <c r="B4143" t="s">
        <v>412</v>
      </c>
      <c r="C4143" t="s">
        <v>440</v>
      </c>
      <c r="D4143" t="s">
        <v>330</v>
      </c>
      <c r="E4143" t="s">
        <v>171</v>
      </c>
      <c r="F4143" t="s">
        <v>172</v>
      </c>
      <c r="G4143">
        <v>20</v>
      </c>
      <c r="H4143" t="s">
        <v>399</v>
      </c>
      <c r="I4143" t="s">
        <v>359</v>
      </c>
      <c r="J4143" t="s">
        <v>14</v>
      </c>
      <c r="K4143">
        <v>68</v>
      </c>
      <c r="L4143" s="52">
        <v>0.78161001205444336</v>
      </c>
      <c r="M4143" s="52">
        <v>0.80000001192092896</v>
      </c>
      <c r="N4143">
        <v>386</v>
      </c>
      <c r="O4143" s="52">
        <v>0.73523998260498047</v>
      </c>
      <c r="P4143" s="52">
        <v>0.75391000509262085</v>
      </c>
      <c r="Q4143">
        <v>7648</v>
      </c>
      <c r="R4143" s="52">
        <v>0.71737998723983765</v>
      </c>
      <c r="S4143" s="52">
        <v>0.73221999406814575</v>
      </c>
    </row>
    <row r="4144" spans="1:19">
      <c r="A4144" t="s">
        <v>28</v>
      </c>
      <c r="B4144" t="s">
        <v>412</v>
      </c>
      <c r="C4144" t="s">
        <v>440</v>
      </c>
      <c r="D4144" t="s">
        <v>330</v>
      </c>
      <c r="E4144" t="s">
        <v>171</v>
      </c>
      <c r="F4144" t="s">
        <v>172</v>
      </c>
      <c r="G4144">
        <v>20</v>
      </c>
      <c r="H4144" t="s">
        <v>399</v>
      </c>
      <c r="I4144" t="s">
        <v>359</v>
      </c>
      <c r="J4144" t="s">
        <v>15</v>
      </c>
      <c r="K4144">
        <v>10</v>
      </c>
      <c r="L4144" s="52">
        <v>0.1149400025606155</v>
      </c>
      <c r="M4144" s="52">
        <v>0.1176500022411346</v>
      </c>
      <c r="N4144">
        <v>71</v>
      </c>
      <c r="O4144" s="52">
        <v>0.13524000346660611</v>
      </c>
      <c r="P4144" s="52">
        <v>0.1386699974536896</v>
      </c>
      <c r="Q4144">
        <v>1582</v>
      </c>
      <c r="R4144" s="52">
        <v>0.14838999509811401</v>
      </c>
      <c r="S4144" s="52">
        <v>0.1514600068330765</v>
      </c>
    </row>
    <row r="4145" spans="1:19">
      <c r="A4145" t="s">
        <v>28</v>
      </c>
      <c r="B4145" t="s">
        <v>412</v>
      </c>
      <c r="C4145" t="s">
        <v>440</v>
      </c>
      <c r="D4145" t="s">
        <v>330</v>
      </c>
      <c r="E4145" t="s">
        <v>171</v>
      </c>
      <c r="F4145" t="s">
        <v>172</v>
      </c>
      <c r="G4145">
        <v>20</v>
      </c>
      <c r="H4145" t="s">
        <v>399</v>
      </c>
      <c r="I4145" t="s">
        <v>359</v>
      </c>
      <c r="J4145" t="s">
        <v>317</v>
      </c>
      <c r="K4145">
        <v>7</v>
      </c>
      <c r="L4145" s="52">
        <v>8.0459997057914734E-2</v>
      </c>
      <c r="M4145" s="52">
        <v>8.2350000739097595E-2</v>
      </c>
      <c r="N4145">
        <v>55</v>
      </c>
      <c r="O4145" s="52">
        <v>0.1047599986195564</v>
      </c>
      <c r="P4145" s="52">
        <v>0.1074199974536896</v>
      </c>
      <c r="Q4145">
        <v>1215</v>
      </c>
      <c r="R4145" s="52">
        <v>0.1139699965715408</v>
      </c>
      <c r="S4145" s="52">
        <v>0.1163199990987778</v>
      </c>
    </row>
    <row r="4146" spans="1:19">
      <c r="A4146" t="s">
        <v>28</v>
      </c>
      <c r="B4146" t="s">
        <v>412</v>
      </c>
      <c r="C4146" t="s">
        <v>440</v>
      </c>
      <c r="D4146" t="s">
        <v>330</v>
      </c>
      <c r="E4146" t="s">
        <v>171</v>
      </c>
      <c r="F4146" t="s">
        <v>172</v>
      </c>
      <c r="G4146">
        <v>20</v>
      </c>
      <c r="H4146" t="s">
        <v>399</v>
      </c>
      <c r="I4146" t="s">
        <v>359</v>
      </c>
      <c r="J4146" t="s">
        <v>270</v>
      </c>
      <c r="K4146">
        <v>2</v>
      </c>
      <c r="L4146" s="52">
        <v>2.2989999502897259E-2</v>
      </c>
      <c r="N4146">
        <v>13</v>
      </c>
      <c r="O4146" s="52">
        <v>2.476000040769577E-2</v>
      </c>
      <c r="Q4146">
        <v>216</v>
      </c>
      <c r="R4146" s="52">
        <v>2.0260000601410869E-2</v>
      </c>
    </row>
    <row r="4147" spans="1:19">
      <c r="A4147" t="s">
        <v>28</v>
      </c>
      <c r="B4147" t="s">
        <v>412</v>
      </c>
      <c r="C4147" t="s">
        <v>440</v>
      </c>
      <c r="D4147" t="s">
        <v>330</v>
      </c>
      <c r="E4147" t="s">
        <v>171</v>
      </c>
      <c r="F4147" t="s">
        <v>172</v>
      </c>
      <c r="G4147">
        <v>20</v>
      </c>
      <c r="H4147" t="s">
        <v>399</v>
      </c>
      <c r="I4147" t="s">
        <v>325</v>
      </c>
      <c r="J4147" t="s">
        <v>302</v>
      </c>
      <c r="K4147">
        <v>27</v>
      </c>
      <c r="L4147" s="52">
        <v>0.31033998727798462</v>
      </c>
      <c r="N4147">
        <v>187</v>
      </c>
      <c r="O4147" s="52">
        <v>0.35618999600410461</v>
      </c>
      <c r="Q4147">
        <v>3494</v>
      </c>
      <c r="R4147" s="52">
        <v>0.32774001359939581</v>
      </c>
    </row>
    <row r="4148" spans="1:19">
      <c r="A4148" t="s">
        <v>28</v>
      </c>
      <c r="B4148" t="s">
        <v>412</v>
      </c>
      <c r="C4148" t="s">
        <v>440</v>
      </c>
      <c r="D4148" t="s">
        <v>330</v>
      </c>
      <c r="E4148" t="s">
        <v>171</v>
      </c>
      <c r="F4148" t="s">
        <v>172</v>
      </c>
      <c r="G4148">
        <v>20</v>
      </c>
      <c r="H4148" t="s">
        <v>399</v>
      </c>
      <c r="I4148" t="s">
        <v>325</v>
      </c>
      <c r="J4148" t="s">
        <v>303</v>
      </c>
      <c r="K4148">
        <v>28</v>
      </c>
      <c r="L4148" s="52">
        <v>0.32183998823165888</v>
      </c>
      <c r="N4148">
        <v>159</v>
      </c>
      <c r="O4148" s="52">
        <v>0.30285999178886408</v>
      </c>
      <c r="Q4148">
        <v>3387</v>
      </c>
      <c r="R4148" s="52">
        <v>0.31769999861717219</v>
      </c>
    </row>
    <row r="4149" spans="1:19">
      <c r="A4149" t="s">
        <v>28</v>
      </c>
      <c r="B4149" t="s">
        <v>412</v>
      </c>
      <c r="C4149" t="s">
        <v>440</v>
      </c>
      <c r="D4149" t="s">
        <v>330</v>
      </c>
      <c r="E4149" t="s">
        <v>171</v>
      </c>
      <c r="F4149" t="s">
        <v>172</v>
      </c>
      <c r="G4149">
        <v>20</v>
      </c>
      <c r="H4149" t="s">
        <v>399</v>
      </c>
      <c r="I4149" t="s">
        <v>325</v>
      </c>
      <c r="J4149" t="s">
        <v>304</v>
      </c>
      <c r="K4149">
        <v>32</v>
      </c>
      <c r="L4149" s="52">
        <v>0.36781999468803411</v>
      </c>
      <c r="N4149">
        <v>179</v>
      </c>
      <c r="O4149" s="52">
        <v>0.34095001220703131</v>
      </c>
      <c r="Q4149">
        <v>3780</v>
      </c>
      <c r="R4149" s="52">
        <v>0.35455998778343201</v>
      </c>
    </row>
    <row r="4150" spans="1:19">
      <c r="A4150" t="s">
        <v>28</v>
      </c>
      <c r="B4150" t="s">
        <v>412</v>
      </c>
      <c r="C4150" t="s">
        <v>440</v>
      </c>
      <c r="D4150" t="s">
        <v>330</v>
      </c>
      <c r="E4150" t="s">
        <v>171</v>
      </c>
      <c r="F4150" t="s">
        <v>172</v>
      </c>
      <c r="G4150">
        <v>20</v>
      </c>
      <c r="H4150" t="s">
        <v>399</v>
      </c>
      <c r="I4150" t="s">
        <v>349</v>
      </c>
      <c r="J4150" t="s">
        <v>350</v>
      </c>
      <c r="K4150">
        <v>11</v>
      </c>
      <c r="L4150" s="52">
        <v>0.12644000351428991</v>
      </c>
      <c r="M4150" s="52">
        <v>0.13095000386238101</v>
      </c>
      <c r="N4150">
        <v>43</v>
      </c>
      <c r="O4150" s="52">
        <v>8.190000057220459E-2</v>
      </c>
      <c r="P4150" s="52">
        <v>8.7219998240470886E-2</v>
      </c>
      <c r="Q4150">
        <v>745</v>
      </c>
      <c r="R4150" s="52">
        <v>6.9880001246929169E-2</v>
      </c>
      <c r="S4150" s="52">
        <v>8.060000091791153E-2</v>
      </c>
    </row>
    <row r="4151" spans="1:19">
      <c r="A4151" t="s">
        <v>28</v>
      </c>
      <c r="B4151" t="s">
        <v>412</v>
      </c>
      <c r="C4151" t="s">
        <v>440</v>
      </c>
      <c r="D4151" t="s">
        <v>330</v>
      </c>
      <c r="E4151" t="s">
        <v>171</v>
      </c>
      <c r="F4151" t="s">
        <v>172</v>
      </c>
      <c r="G4151">
        <v>20</v>
      </c>
      <c r="H4151" t="s">
        <v>399</v>
      </c>
      <c r="I4151" t="s">
        <v>349</v>
      </c>
      <c r="J4151" t="s">
        <v>351</v>
      </c>
      <c r="K4151">
        <v>46</v>
      </c>
      <c r="L4151" s="52">
        <v>0.52873998880386353</v>
      </c>
      <c r="M4151" s="52">
        <v>0.54761999845504761</v>
      </c>
      <c r="N4151">
        <v>299</v>
      </c>
      <c r="O4151" s="52">
        <v>0.56951999664306641</v>
      </c>
      <c r="P4151" s="52">
        <v>0.60649001598358154</v>
      </c>
      <c r="Q4151">
        <v>5882</v>
      </c>
      <c r="R4151" s="52">
        <v>0.55172997713088989</v>
      </c>
      <c r="S4151" s="52">
        <v>0.63637000322341919</v>
      </c>
    </row>
    <row r="4152" spans="1:19">
      <c r="A4152" t="s">
        <v>28</v>
      </c>
      <c r="B4152" t="s">
        <v>412</v>
      </c>
      <c r="C4152" t="s">
        <v>440</v>
      </c>
      <c r="D4152" t="s">
        <v>330</v>
      </c>
      <c r="E4152" t="s">
        <v>171</v>
      </c>
      <c r="F4152" t="s">
        <v>172</v>
      </c>
      <c r="G4152">
        <v>20</v>
      </c>
      <c r="H4152" t="s">
        <v>399</v>
      </c>
      <c r="I4152" t="s">
        <v>349</v>
      </c>
      <c r="J4152" t="s">
        <v>352</v>
      </c>
      <c r="K4152">
        <v>0</v>
      </c>
      <c r="L4152" s="52">
        <v>0</v>
      </c>
      <c r="M4152" s="52">
        <v>0</v>
      </c>
      <c r="N4152">
        <v>0</v>
      </c>
      <c r="O4152" s="52">
        <v>0</v>
      </c>
      <c r="P4152" s="52">
        <v>0</v>
      </c>
      <c r="Q4152">
        <v>19</v>
      </c>
      <c r="R4152" s="52">
        <v>1.780000049620867E-3</v>
      </c>
      <c r="S4152" s="52">
        <v>2.0600000862032179E-3</v>
      </c>
    </row>
    <row r="4153" spans="1:19">
      <c r="A4153" t="s">
        <v>28</v>
      </c>
      <c r="B4153" t="s">
        <v>412</v>
      </c>
      <c r="C4153" t="s">
        <v>440</v>
      </c>
      <c r="D4153" t="s">
        <v>330</v>
      </c>
      <c r="E4153" t="s">
        <v>171</v>
      </c>
      <c r="F4153" t="s">
        <v>172</v>
      </c>
      <c r="G4153">
        <v>20</v>
      </c>
      <c r="H4153" t="s">
        <v>399</v>
      </c>
      <c r="I4153" t="s">
        <v>349</v>
      </c>
      <c r="J4153" t="s">
        <v>353</v>
      </c>
      <c r="K4153">
        <v>27</v>
      </c>
      <c r="L4153" s="52">
        <v>0.31033998727798462</v>
      </c>
      <c r="M4153" s="52">
        <v>0.32142999768257141</v>
      </c>
      <c r="N4153">
        <v>151</v>
      </c>
      <c r="O4153" s="52">
        <v>0.28762000799179083</v>
      </c>
      <c r="P4153" s="52">
        <v>0.30629000067710882</v>
      </c>
      <c r="Q4153">
        <v>2597</v>
      </c>
      <c r="R4153" s="52">
        <v>0.24359999597072601</v>
      </c>
      <c r="S4153" s="52">
        <v>0.2809700071811676</v>
      </c>
    </row>
    <row r="4154" spans="1:19">
      <c r="A4154" t="s">
        <v>28</v>
      </c>
      <c r="B4154" t="s">
        <v>412</v>
      </c>
      <c r="C4154" t="s">
        <v>440</v>
      </c>
      <c r="D4154" t="s">
        <v>330</v>
      </c>
      <c r="E4154" t="s">
        <v>171</v>
      </c>
      <c r="F4154" t="s">
        <v>172</v>
      </c>
      <c r="G4154">
        <v>20</v>
      </c>
      <c r="H4154" t="s">
        <v>399</v>
      </c>
      <c r="I4154" t="s">
        <v>349</v>
      </c>
      <c r="J4154" t="s">
        <v>355</v>
      </c>
      <c r="K4154">
        <v>3</v>
      </c>
      <c r="L4154" s="52">
        <v>3.4480001777410507E-2</v>
      </c>
      <c r="N4154">
        <v>32</v>
      </c>
      <c r="O4154" s="52">
        <v>6.0949999839067459E-2</v>
      </c>
      <c r="Q4154">
        <v>1418</v>
      </c>
      <c r="R4154" s="52">
        <v>0.13300999999046331</v>
      </c>
    </row>
    <row r="4155" spans="1:19">
      <c r="A4155" t="s">
        <v>28</v>
      </c>
      <c r="B4155" t="s">
        <v>412</v>
      </c>
      <c r="C4155" t="s">
        <v>440</v>
      </c>
      <c r="D4155" t="s">
        <v>330</v>
      </c>
      <c r="E4155" t="s">
        <v>171</v>
      </c>
      <c r="F4155" t="s">
        <v>172</v>
      </c>
      <c r="G4155">
        <v>20</v>
      </c>
      <c r="H4155" t="s">
        <v>399</v>
      </c>
      <c r="I4155" t="s">
        <v>734</v>
      </c>
      <c r="J4155" t="s">
        <v>299</v>
      </c>
      <c r="K4155">
        <v>0</v>
      </c>
      <c r="L4155" s="52">
        <v>0</v>
      </c>
      <c r="M4155" s="52">
        <v>0</v>
      </c>
      <c r="N4155">
        <v>5</v>
      </c>
      <c r="O4155" s="52">
        <v>9.5199998468160629E-3</v>
      </c>
      <c r="P4155" s="52">
        <v>1.0750000365078449E-2</v>
      </c>
      <c r="Q4155">
        <v>463</v>
      </c>
      <c r="R4155" s="52">
        <v>4.343000054359436E-2</v>
      </c>
      <c r="S4155" s="52">
        <v>4.6239998191595078E-2</v>
      </c>
    </row>
    <row r="4156" spans="1:19">
      <c r="A4156" t="s">
        <v>28</v>
      </c>
      <c r="B4156" t="s">
        <v>412</v>
      </c>
      <c r="C4156" t="s">
        <v>440</v>
      </c>
      <c r="D4156" t="s">
        <v>330</v>
      </c>
      <c r="E4156" t="s">
        <v>171</v>
      </c>
      <c r="F4156" t="s">
        <v>172</v>
      </c>
      <c r="G4156">
        <v>20</v>
      </c>
      <c r="H4156" t="s">
        <v>399</v>
      </c>
      <c r="I4156" t="s">
        <v>734</v>
      </c>
      <c r="J4156" t="s">
        <v>300</v>
      </c>
      <c r="K4156">
        <v>0</v>
      </c>
      <c r="L4156" s="52">
        <v>0</v>
      </c>
      <c r="M4156" s="52">
        <v>0</v>
      </c>
      <c r="N4156">
        <v>7</v>
      </c>
      <c r="O4156" s="52">
        <v>1.3330000452697281E-2</v>
      </c>
      <c r="P4156" s="52">
        <v>1.5049999579787251E-2</v>
      </c>
      <c r="Q4156">
        <v>331</v>
      </c>
      <c r="R4156" s="52">
        <v>3.1050000339746479E-2</v>
      </c>
      <c r="S4156" s="52">
        <v>3.3059999346733093E-2</v>
      </c>
    </row>
    <row r="4157" spans="1:19">
      <c r="A4157" t="s">
        <v>28</v>
      </c>
      <c r="B4157" t="s">
        <v>412</v>
      </c>
      <c r="C4157" t="s">
        <v>440</v>
      </c>
      <c r="D4157" t="s">
        <v>330</v>
      </c>
      <c r="E4157" t="s">
        <v>171</v>
      </c>
      <c r="F4157" t="s">
        <v>172</v>
      </c>
      <c r="G4157">
        <v>20</v>
      </c>
      <c r="H4157" t="s">
        <v>399</v>
      </c>
      <c r="I4157" t="s">
        <v>734</v>
      </c>
      <c r="J4157" t="s">
        <v>269</v>
      </c>
      <c r="K4157">
        <v>0</v>
      </c>
      <c r="L4157" s="52">
        <v>0</v>
      </c>
      <c r="M4157" s="52">
        <v>0</v>
      </c>
      <c r="N4157">
        <v>2</v>
      </c>
      <c r="O4157" s="52">
        <v>3.8099999073892832E-3</v>
      </c>
      <c r="P4157" s="52">
        <v>4.3000001460313797E-3</v>
      </c>
      <c r="Q4157">
        <v>91</v>
      </c>
      <c r="R4157" s="52">
        <v>8.5399998351931572E-3</v>
      </c>
      <c r="S4157" s="52">
        <v>9.089999832212925E-3</v>
      </c>
    </row>
    <row r="4158" spans="1:19">
      <c r="A4158" t="s">
        <v>28</v>
      </c>
      <c r="B4158" t="s">
        <v>412</v>
      </c>
      <c r="C4158" t="s">
        <v>440</v>
      </c>
      <c r="D4158" t="s">
        <v>330</v>
      </c>
      <c r="E4158" t="s">
        <v>171</v>
      </c>
      <c r="F4158" t="s">
        <v>172</v>
      </c>
      <c r="G4158">
        <v>20</v>
      </c>
      <c r="H4158" t="s">
        <v>399</v>
      </c>
      <c r="I4158" t="s">
        <v>734</v>
      </c>
      <c r="J4158" t="s">
        <v>301</v>
      </c>
      <c r="K4158">
        <v>2</v>
      </c>
      <c r="L4158" s="52">
        <v>2.2989999502897259E-2</v>
      </c>
      <c r="M4158" s="52">
        <v>2.5970000773668289E-2</v>
      </c>
      <c r="N4158">
        <v>2</v>
      </c>
      <c r="O4158" s="52">
        <v>3.8099999073892832E-3</v>
      </c>
      <c r="P4158" s="52">
        <v>4.3000001460313797E-3</v>
      </c>
      <c r="Q4158">
        <v>215</v>
      </c>
      <c r="R4158" s="52">
        <v>2.0169999450445179E-2</v>
      </c>
      <c r="S4158" s="52">
        <v>2.1469999104738239E-2</v>
      </c>
    </row>
    <row r="4159" spans="1:19">
      <c r="A4159" t="s">
        <v>28</v>
      </c>
      <c r="B4159" t="s">
        <v>412</v>
      </c>
      <c r="C4159" t="s">
        <v>440</v>
      </c>
      <c r="D4159" t="s">
        <v>330</v>
      </c>
      <c r="E4159" t="s">
        <v>171</v>
      </c>
      <c r="F4159" t="s">
        <v>172</v>
      </c>
      <c r="G4159">
        <v>20</v>
      </c>
      <c r="H4159" t="s">
        <v>399</v>
      </c>
      <c r="I4159" t="s">
        <v>734</v>
      </c>
      <c r="J4159" t="s">
        <v>270</v>
      </c>
      <c r="K4159">
        <v>10</v>
      </c>
      <c r="L4159" s="52">
        <v>0.1149400025606155</v>
      </c>
      <c r="N4159">
        <v>60</v>
      </c>
      <c r="O4159" s="52">
        <v>0.1142899990081787</v>
      </c>
      <c r="Q4159">
        <v>648</v>
      </c>
      <c r="R4159" s="52">
        <v>6.0779999941587448E-2</v>
      </c>
    </row>
    <row r="4160" spans="1:19">
      <c r="A4160" t="s">
        <v>28</v>
      </c>
      <c r="B4160" t="s">
        <v>412</v>
      </c>
      <c r="C4160" t="s">
        <v>440</v>
      </c>
      <c r="D4160" t="s">
        <v>330</v>
      </c>
      <c r="E4160" t="s">
        <v>171</v>
      </c>
      <c r="F4160" t="s">
        <v>172</v>
      </c>
      <c r="G4160">
        <v>20</v>
      </c>
      <c r="H4160" t="s">
        <v>399</v>
      </c>
      <c r="I4160" t="s">
        <v>734</v>
      </c>
      <c r="J4160" t="s">
        <v>268</v>
      </c>
      <c r="K4160">
        <v>75</v>
      </c>
      <c r="L4160" s="52">
        <v>0.86207002401351929</v>
      </c>
      <c r="M4160" s="52">
        <v>0.9740300178527832</v>
      </c>
      <c r="N4160">
        <v>449</v>
      </c>
      <c r="O4160" s="52">
        <v>0.85523998737335205</v>
      </c>
      <c r="P4160" s="52">
        <v>0.96559000015258789</v>
      </c>
      <c r="Q4160">
        <v>8913</v>
      </c>
      <c r="R4160" s="52">
        <v>0.83604001998901367</v>
      </c>
      <c r="S4160" s="52">
        <v>0.89013999700546265</v>
      </c>
    </row>
    <row r="4161" spans="1:19">
      <c r="A4161" t="s">
        <v>28</v>
      </c>
      <c r="B4161" t="s">
        <v>412</v>
      </c>
      <c r="C4161" t="s">
        <v>440</v>
      </c>
      <c r="D4161" t="s">
        <v>330</v>
      </c>
      <c r="E4161" t="s">
        <v>171</v>
      </c>
      <c r="F4161" t="s">
        <v>172</v>
      </c>
      <c r="G4161">
        <v>20</v>
      </c>
      <c r="H4161" t="s">
        <v>399</v>
      </c>
      <c r="I4161" t="s">
        <v>735</v>
      </c>
      <c r="J4161" t="s">
        <v>270</v>
      </c>
      <c r="K4161">
        <v>87</v>
      </c>
      <c r="L4161" s="52">
        <v>1</v>
      </c>
      <c r="N4161">
        <v>525</v>
      </c>
      <c r="O4161" s="52">
        <v>1</v>
      </c>
      <c r="Q4161">
        <v>10661</v>
      </c>
      <c r="R4161" s="52">
        <v>1</v>
      </c>
    </row>
    <row r="4162" spans="1:19">
      <c r="A4162" t="s">
        <v>28</v>
      </c>
      <c r="B4162" t="s">
        <v>412</v>
      </c>
      <c r="C4162" t="s">
        <v>440</v>
      </c>
      <c r="D4162" t="s">
        <v>330</v>
      </c>
      <c r="E4162" t="s">
        <v>171</v>
      </c>
      <c r="F4162" t="s">
        <v>172</v>
      </c>
      <c r="G4162">
        <v>20</v>
      </c>
      <c r="H4162" t="s">
        <v>399</v>
      </c>
      <c r="I4162" t="s">
        <v>319</v>
      </c>
      <c r="J4162" t="s">
        <v>324</v>
      </c>
      <c r="K4162">
        <v>3</v>
      </c>
      <c r="L4162" s="52">
        <v>3.4480001777410507E-2</v>
      </c>
      <c r="N4162">
        <v>32</v>
      </c>
      <c r="O4162" s="52">
        <v>6.0949999839067459E-2</v>
      </c>
      <c r="Q4162">
        <v>1418</v>
      </c>
      <c r="R4162" s="52">
        <v>0.13300999999046331</v>
      </c>
    </row>
    <row r="4163" spans="1:19">
      <c r="A4163" t="s">
        <v>28</v>
      </c>
      <c r="B4163" t="s">
        <v>412</v>
      </c>
      <c r="C4163" t="s">
        <v>440</v>
      </c>
      <c r="D4163" t="s">
        <v>330</v>
      </c>
      <c r="E4163" t="s">
        <v>171</v>
      </c>
      <c r="F4163" t="s">
        <v>172</v>
      </c>
      <c r="G4163">
        <v>20</v>
      </c>
      <c r="H4163" t="s">
        <v>399</v>
      </c>
      <c r="I4163" t="s">
        <v>319</v>
      </c>
      <c r="J4163" t="s">
        <v>320</v>
      </c>
      <c r="K4163">
        <v>0</v>
      </c>
      <c r="L4163" s="52">
        <v>0</v>
      </c>
      <c r="M4163" s="52">
        <v>0</v>
      </c>
      <c r="N4163">
        <v>0</v>
      </c>
      <c r="O4163" s="52">
        <v>0</v>
      </c>
      <c r="P4163" s="52">
        <v>0</v>
      </c>
      <c r="Q4163">
        <v>19</v>
      </c>
      <c r="R4163" s="52">
        <v>1.780000049620867E-3</v>
      </c>
      <c r="S4163" s="52">
        <v>2.0600000862032179E-3</v>
      </c>
    </row>
    <row r="4164" spans="1:19">
      <c r="A4164" t="s">
        <v>28</v>
      </c>
      <c r="B4164" t="s">
        <v>412</v>
      </c>
      <c r="C4164" t="s">
        <v>440</v>
      </c>
      <c r="D4164" t="s">
        <v>330</v>
      </c>
      <c r="E4164" t="s">
        <v>171</v>
      </c>
      <c r="F4164" t="s">
        <v>172</v>
      </c>
      <c r="G4164">
        <v>20</v>
      </c>
      <c r="H4164" t="s">
        <v>399</v>
      </c>
      <c r="I4164" t="s">
        <v>319</v>
      </c>
      <c r="J4164" t="s">
        <v>321</v>
      </c>
      <c r="K4164">
        <v>2</v>
      </c>
      <c r="L4164" s="52">
        <v>2.2989999502897259E-2</v>
      </c>
      <c r="M4164" s="52">
        <v>2.38099992275238E-2</v>
      </c>
      <c r="N4164">
        <v>16</v>
      </c>
      <c r="O4164" s="52">
        <v>3.0479999259114269E-2</v>
      </c>
      <c r="P4164" s="52">
        <v>3.2450001686811447E-2</v>
      </c>
      <c r="Q4164">
        <v>380</v>
      </c>
      <c r="R4164" s="52">
        <v>3.564000129699707E-2</v>
      </c>
      <c r="S4164" s="52">
        <v>4.1110001504421227E-2</v>
      </c>
    </row>
    <row r="4165" spans="1:19">
      <c r="A4165" t="s">
        <v>28</v>
      </c>
      <c r="B4165" t="s">
        <v>412</v>
      </c>
      <c r="C4165" t="s">
        <v>440</v>
      </c>
      <c r="D4165" t="s">
        <v>330</v>
      </c>
      <c r="E4165" t="s">
        <v>171</v>
      </c>
      <c r="F4165" t="s">
        <v>172</v>
      </c>
      <c r="G4165">
        <v>20</v>
      </c>
      <c r="H4165" t="s">
        <v>399</v>
      </c>
      <c r="I4165" t="s">
        <v>319</v>
      </c>
      <c r="J4165" t="s">
        <v>322</v>
      </c>
      <c r="K4165">
        <v>17</v>
      </c>
      <c r="L4165" s="52">
        <v>0.1953999996185303</v>
      </c>
      <c r="M4165" s="52">
        <v>0.20238000154495239</v>
      </c>
      <c r="N4165">
        <v>100</v>
      </c>
      <c r="O4165" s="52">
        <v>0.1904799938201904</v>
      </c>
      <c r="P4165" s="52">
        <v>0.2028400003910065</v>
      </c>
      <c r="Q4165">
        <v>1643</v>
      </c>
      <c r="R4165" s="52">
        <v>0.15410999953746801</v>
      </c>
      <c r="S4165" s="52">
        <v>0.17776000499725339</v>
      </c>
    </row>
    <row r="4166" spans="1:19">
      <c r="A4166" t="s">
        <v>28</v>
      </c>
      <c r="B4166" t="s">
        <v>412</v>
      </c>
      <c r="C4166" t="s">
        <v>440</v>
      </c>
      <c r="D4166" t="s">
        <v>330</v>
      </c>
      <c r="E4166" t="s">
        <v>171</v>
      </c>
      <c r="F4166" t="s">
        <v>172</v>
      </c>
      <c r="G4166">
        <v>20</v>
      </c>
      <c r="H4166" t="s">
        <v>399</v>
      </c>
      <c r="I4166" t="s">
        <v>319</v>
      </c>
      <c r="J4166" t="s">
        <v>323</v>
      </c>
      <c r="K4166">
        <v>17</v>
      </c>
      <c r="L4166" s="52">
        <v>0.1953999996185303</v>
      </c>
      <c r="M4166" s="52">
        <v>0.20238000154495239</v>
      </c>
      <c r="N4166">
        <v>78</v>
      </c>
      <c r="O4166" s="52">
        <v>0.14857000112533569</v>
      </c>
      <c r="P4166" s="52">
        <v>0.15821999311447141</v>
      </c>
      <c r="Q4166">
        <v>1319</v>
      </c>
      <c r="R4166" s="52">
        <v>0.1237199977040291</v>
      </c>
      <c r="S4166" s="52">
        <v>0.14270000159740451</v>
      </c>
    </row>
    <row r="4167" spans="1:19">
      <c r="A4167" t="s">
        <v>28</v>
      </c>
      <c r="B4167" t="s">
        <v>412</v>
      </c>
      <c r="C4167" t="s">
        <v>440</v>
      </c>
      <c r="D4167" t="s">
        <v>330</v>
      </c>
      <c r="E4167" t="s">
        <v>171</v>
      </c>
      <c r="F4167" t="s">
        <v>172</v>
      </c>
      <c r="G4167">
        <v>20</v>
      </c>
      <c r="H4167" t="s">
        <v>399</v>
      </c>
      <c r="I4167" t="s">
        <v>319</v>
      </c>
      <c r="J4167" t="s">
        <v>354</v>
      </c>
      <c r="K4167">
        <v>48</v>
      </c>
      <c r="L4167" s="52">
        <v>0.5517200231552124</v>
      </c>
      <c r="M4167" s="52">
        <v>0.5714300274848938</v>
      </c>
      <c r="N4167">
        <v>299</v>
      </c>
      <c r="O4167" s="52">
        <v>0.56951999664306641</v>
      </c>
      <c r="P4167" s="52">
        <v>0.60649001598358154</v>
      </c>
      <c r="Q4167">
        <v>5882</v>
      </c>
      <c r="R4167" s="52">
        <v>0.55172997713088989</v>
      </c>
      <c r="S4167" s="52">
        <v>0.63637000322341919</v>
      </c>
    </row>
    <row r="4168" spans="1:19">
      <c r="A4168" t="s">
        <v>28</v>
      </c>
      <c r="B4168" t="s">
        <v>412</v>
      </c>
      <c r="C4168" t="s">
        <v>440</v>
      </c>
      <c r="D4168" t="s">
        <v>330</v>
      </c>
      <c r="E4168" t="s">
        <v>171</v>
      </c>
      <c r="F4168" t="s">
        <v>172</v>
      </c>
      <c r="G4168">
        <v>20</v>
      </c>
      <c r="H4168" t="s">
        <v>399</v>
      </c>
      <c r="I4168" t="s">
        <v>360</v>
      </c>
      <c r="J4168" t="s">
        <v>361</v>
      </c>
      <c r="K4168">
        <v>3</v>
      </c>
      <c r="L4168" s="52">
        <v>3.4480001777410507E-2</v>
      </c>
      <c r="N4168">
        <v>32</v>
      </c>
      <c r="O4168" s="52">
        <v>6.0949999839067459E-2</v>
      </c>
      <c r="Q4168">
        <v>1418</v>
      </c>
      <c r="R4168" s="52">
        <v>0.13300999999046331</v>
      </c>
    </row>
    <row r="4169" spans="1:19">
      <c r="A4169" t="s">
        <v>28</v>
      </c>
      <c r="B4169" t="s">
        <v>412</v>
      </c>
      <c r="C4169" t="s">
        <v>440</v>
      </c>
      <c r="D4169" t="s">
        <v>330</v>
      </c>
      <c r="E4169" t="s">
        <v>171</v>
      </c>
      <c r="F4169" t="s">
        <v>172</v>
      </c>
      <c r="G4169">
        <v>20</v>
      </c>
      <c r="H4169" t="s">
        <v>399</v>
      </c>
      <c r="I4169" t="s">
        <v>360</v>
      </c>
      <c r="J4169" t="s">
        <v>362</v>
      </c>
      <c r="K4169">
        <v>38</v>
      </c>
      <c r="L4169" s="52">
        <v>0.43678000569343572</v>
      </c>
      <c r="M4169" s="52">
        <v>0.45238000154495239</v>
      </c>
      <c r="N4169">
        <v>194</v>
      </c>
      <c r="O4169" s="52">
        <v>0.36952000856399542</v>
      </c>
      <c r="P4169" s="52">
        <v>0.39351001381874079</v>
      </c>
      <c r="Q4169">
        <v>3361</v>
      </c>
      <c r="R4169" s="52">
        <v>0.31525999307632452</v>
      </c>
      <c r="S4169" s="52">
        <v>0.36362999677658081</v>
      </c>
    </row>
    <row r="4170" spans="1:19">
      <c r="A4170" t="s">
        <v>28</v>
      </c>
      <c r="B4170" t="s">
        <v>412</v>
      </c>
      <c r="C4170" t="s">
        <v>440</v>
      </c>
      <c r="D4170" t="s">
        <v>330</v>
      </c>
      <c r="E4170" t="s">
        <v>171</v>
      </c>
      <c r="F4170" t="s">
        <v>172</v>
      </c>
      <c r="G4170">
        <v>20</v>
      </c>
      <c r="H4170" t="s">
        <v>399</v>
      </c>
      <c r="I4170" t="s">
        <v>360</v>
      </c>
      <c r="J4170" t="s">
        <v>354</v>
      </c>
      <c r="K4170">
        <v>46</v>
      </c>
      <c r="L4170" s="52">
        <v>0.52873998880386353</v>
      </c>
      <c r="M4170" s="52">
        <v>0.54761999845504761</v>
      </c>
      <c r="N4170">
        <v>299</v>
      </c>
      <c r="O4170" s="52">
        <v>0.56951999664306641</v>
      </c>
      <c r="P4170" s="52">
        <v>0.60649001598358154</v>
      </c>
      <c r="Q4170">
        <v>5882</v>
      </c>
      <c r="R4170" s="52">
        <v>0.55172997713088989</v>
      </c>
      <c r="S4170" s="52">
        <v>0.63637000322341919</v>
      </c>
    </row>
    <row r="4171" spans="1:19">
      <c r="A4171" t="s">
        <v>28</v>
      </c>
      <c r="B4171" t="s">
        <v>412</v>
      </c>
      <c r="C4171" t="s">
        <v>440</v>
      </c>
      <c r="D4171" t="s">
        <v>330</v>
      </c>
      <c r="E4171" t="s">
        <v>171</v>
      </c>
      <c r="F4171" t="s">
        <v>172</v>
      </c>
      <c r="G4171">
        <v>20</v>
      </c>
      <c r="H4171" t="s">
        <v>399</v>
      </c>
      <c r="I4171" t="s">
        <v>736</v>
      </c>
      <c r="J4171" t="s">
        <v>363</v>
      </c>
      <c r="K4171">
        <v>33</v>
      </c>
      <c r="L4171" s="52">
        <v>0.3793100118637085</v>
      </c>
      <c r="N4171">
        <v>211</v>
      </c>
      <c r="O4171" s="52">
        <v>0.40189999341964722</v>
      </c>
      <c r="Q4171">
        <v>4131</v>
      </c>
      <c r="R4171" s="52">
        <v>0.38749000430107122</v>
      </c>
    </row>
    <row r="4172" spans="1:19">
      <c r="A4172" t="s">
        <v>28</v>
      </c>
      <c r="B4172" t="s">
        <v>412</v>
      </c>
      <c r="C4172" t="s">
        <v>440</v>
      </c>
      <c r="D4172" t="s">
        <v>330</v>
      </c>
      <c r="E4172" t="s">
        <v>171</v>
      </c>
      <c r="F4172" t="s">
        <v>172</v>
      </c>
      <c r="G4172">
        <v>20</v>
      </c>
      <c r="H4172" t="s">
        <v>399</v>
      </c>
      <c r="I4172" t="s">
        <v>736</v>
      </c>
      <c r="J4172" t="s">
        <v>364</v>
      </c>
      <c r="K4172">
        <v>31</v>
      </c>
      <c r="L4172" s="52">
        <v>0.35631999373435969</v>
      </c>
      <c r="M4172" s="52">
        <v>0.57406997680664063</v>
      </c>
      <c r="N4172">
        <v>203</v>
      </c>
      <c r="O4172" s="52">
        <v>0.38666999340057367</v>
      </c>
      <c r="P4172" s="52">
        <v>0.64649999141693115</v>
      </c>
      <c r="Q4172">
        <v>4189</v>
      </c>
      <c r="R4172" s="52">
        <v>0.39293000102043152</v>
      </c>
      <c r="S4172" s="52">
        <v>0.64149999618530273</v>
      </c>
    </row>
    <row r="4173" spans="1:19">
      <c r="A4173" t="s">
        <v>28</v>
      </c>
      <c r="B4173" t="s">
        <v>412</v>
      </c>
      <c r="C4173" t="s">
        <v>440</v>
      </c>
      <c r="D4173" t="s">
        <v>330</v>
      </c>
      <c r="E4173" t="s">
        <v>171</v>
      </c>
      <c r="F4173" t="s">
        <v>172</v>
      </c>
      <c r="G4173">
        <v>20</v>
      </c>
      <c r="H4173" t="s">
        <v>399</v>
      </c>
      <c r="I4173" t="s">
        <v>736</v>
      </c>
      <c r="J4173" t="s">
        <v>365</v>
      </c>
      <c r="K4173">
        <v>8</v>
      </c>
      <c r="L4173" s="52">
        <v>9.1949999332427979E-2</v>
      </c>
      <c r="M4173" s="52">
        <v>0.1481499969959259</v>
      </c>
      <c r="N4173">
        <v>65</v>
      </c>
      <c r="O4173" s="52">
        <v>0.1238100007176399</v>
      </c>
      <c r="P4173" s="52">
        <v>0.2070100009441376</v>
      </c>
      <c r="Q4173">
        <v>1316</v>
      </c>
      <c r="R4173" s="52">
        <v>0.1234399974346161</v>
      </c>
      <c r="S4173" s="52">
        <v>0.20152999460697171</v>
      </c>
    </row>
    <row r="4174" spans="1:19">
      <c r="A4174" t="s">
        <v>28</v>
      </c>
      <c r="B4174" t="s">
        <v>412</v>
      </c>
      <c r="C4174" t="s">
        <v>440</v>
      </c>
      <c r="D4174" t="s">
        <v>330</v>
      </c>
      <c r="E4174" t="s">
        <v>171</v>
      </c>
      <c r="F4174" t="s">
        <v>172</v>
      </c>
      <c r="G4174">
        <v>20</v>
      </c>
      <c r="H4174" t="s">
        <v>399</v>
      </c>
      <c r="I4174" t="s">
        <v>736</v>
      </c>
      <c r="J4174" t="s">
        <v>366</v>
      </c>
      <c r="K4174">
        <v>9</v>
      </c>
      <c r="L4174" s="52">
        <v>0.10345000028610229</v>
      </c>
      <c r="M4174" s="52">
        <v>0.1666699945926666</v>
      </c>
      <c r="N4174">
        <v>26</v>
      </c>
      <c r="O4174" s="52">
        <v>4.9520000815391541E-2</v>
      </c>
      <c r="P4174" s="52">
        <v>8.2800000905990601E-2</v>
      </c>
      <c r="Q4174">
        <v>566</v>
      </c>
      <c r="R4174" s="52">
        <v>5.3089998662471771E-2</v>
      </c>
      <c r="S4174" s="52">
        <v>8.6680002510547638E-2</v>
      </c>
    </row>
    <row r="4175" spans="1:19">
      <c r="A4175" t="s">
        <v>28</v>
      </c>
      <c r="B4175" t="s">
        <v>412</v>
      </c>
      <c r="C4175" t="s">
        <v>440</v>
      </c>
      <c r="D4175" t="s">
        <v>330</v>
      </c>
      <c r="E4175" t="s">
        <v>171</v>
      </c>
      <c r="F4175" t="s">
        <v>172</v>
      </c>
      <c r="G4175">
        <v>20</v>
      </c>
      <c r="H4175" t="s">
        <v>399</v>
      </c>
      <c r="I4175" t="s">
        <v>736</v>
      </c>
      <c r="J4175" t="s">
        <v>367</v>
      </c>
      <c r="K4175">
        <v>6</v>
      </c>
      <c r="L4175" s="52">
        <v>6.8970002233982086E-2</v>
      </c>
      <c r="M4175" s="52">
        <v>0.1111100018024445</v>
      </c>
      <c r="N4175">
        <v>20</v>
      </c>
      <c r="O4175" s="52">
        <v>3.8100000470876687E-2</v>
      </c>
      <c r="P4175" s="52">
        <v>6.3689999282360077E-2</v>
      </c>
      <c r="Q4175">
        <v>367</v>
      </c>
      <c r="R4175" s="52">
        <v>3.4419998526573181E-2</v>
      </c>
      <c r="S4175" s="52">
        <v>5.6200001388788223E-2</v>
      </c>
    </row>
    <row r="4176" spans="1:19">
      <c r="A4176" t="s">
        <v>28</v>
      </c>
      <c r="B4176" t="s">
        <v>412</v>
      </c>
      <c r="C4176" t="s">
        <v>440</v>
      </c>
      <c r="D4176" t="s">
        <v>330</v>
      </c>
      <c r="E4176" t="s">
        <v>171</v>
      </c>
      <c r="F4176" t="s">
        <v>172</v>
      </c>
      <c r="G4176">
        <v>20</v>
      </c>
      <c r="H4176" t="s">
        <v>399</v>
      </c>
      <c r="I4176" t="s">
        <v>736</v>
      </c>
      <c r="J4176" t="s">
        <v>368</v>
      </c>
      <c r="K4176">
        <v>0</v>
      </c>
      <c r="L4176" s="52">
        <v>0</v>
      </c>
      <c r="M4176" s="52">
        <v>0</v>
      </c>
      <c r="N4176">
        <v>0</v>
      </c>
      <c r="O4176" s="52">
        <v>0</v>
      </c>
      <c r="P4176" s="52">
        <v>0</v>
      </c>
      <c r="Q4176">
        <v>92</v>
      </c>
      <c r="R4176" s="52">
        <v>8.6300000548362732E-3</v>
      </c>
      <c r="S4176" s="52">
        <v>1.4089999720454219E-2</v>
      </c>
    </row>
    <row r="4177" spans="1:19">
      <c r="A4177" t="s">
        <v>28</v>
      </c>
      <c r="B4177" t="s">
        <v>412</v>
      </c>
      <c r="C4177" t="s">
        <v>440</v>
      </c>
      <c r="D4177" t="s">
        <v>330</v>
      </c>
      <c r="E4177" t="s">
        <v>171</v>
      </c>
      <c r="F4177" t="s">
        <v>172</v>
      </c>
      <c r="G4177">
        <v>20</v>
      </c>
      <c r="H4177" t="s">
        <v>399</v>
      </c>
      <c r="I4177" t="s">
        <v>307</v>
      </c>
      <c r="J4177" t="s">
        <v>329</v>
      </c>
      <c r="K4177">
        <v>85</v>
      </c>
      <c r="L4177" s="52">
        <v>0.97701001167297363</v>
      </c>
      <c r="N4177">
        <v>518</v>
      </c>
      <c r="O4177" s="52">
        <v>0.98667001724243164</v>
      </c>
      <c r="Q4177">
        <v>10555</v>
      </c>
      <c r="R4177" s="52">
        <v>0.99005997180938721</v>
      </c>
    </row>
    <row r="4178" spans="1:19">
      <c r="A4178" t="s">
        <v>28</v>
      </c>
      <c r="B4178" t="s">
        <v>412</v>
      </c>
      <c r="C4178" t="s">
        <v>440</v>
      </c>
      <c r="D4178" t="s">
        <v>330</v>
      </c>
      <c r="E4178" t="s">
        <v>171</v>
      </c>
      <c r="F4178" t="s">
        <v>172</v>
      </c>
      <c r="G4178">
        <v>20</v>
      </c>
      <c r="H4178" t="s">
        <v>399</v>
      </c>
      <c r="I4178" t="s">
        <v>307</v>
      </c>
      <c r="J4178" t="s">
        <v>309</v>
      </c>
      <c r="K4178">
        <v>2</v>
      </c>
      <c r="L4178" s="52">
        <v>2.2989999502897259E-2</v>
      </c>
      <c r="N4178">
        <v>7</v>
      </c>
      <c r="O4178" s="52">
        <v>1.3330000452697281E-2</v>
      </c>
      <c r="Q4178">
        <v>106</v>
      </c>
      <c r="R4178" s="52">
        <v>9.9400002509355545E-3</v>
      </c>
    </row>
    <row r="4179" spans="1:19">
      <c r="A4179" t="s">
        <v>28</v>
      </c>
      <c r="B4179" t="s">
        <v>412</v>
      </c>
      <c r="C4179" t="s">
        <v>440</v>
      </c>
      <c r="D4179" t="s">
        <v>330</v>
      </c>
      <c r="E4179" t="s">
        <v>171</v>
      </c>
      <c r="F4179" t="s">
        <v>172</v>
      </c>
      <c r="G4179">
        <v>20</v>
      </c>
      <c r="H4179" t="s">
        <v>399</v>
      </c>
      <c r="I4179" t="s">
        <v>737</v>
      </c>
      <c r="J4179" t="s">
        <v>310</v>
      </c>
      <c r="K4179">
        <v>7</v>
      </c>
      <c r="L4179" s="52">
        <v>8.0459997057914734E-2</v>
      </c>
      <c r="N4179">
        <v>54</v>
      </c>
      <c r="O4179" s="52">
        <v>0.1028600037097931</v>
      </c>
      <c r="Q4179">
        <v>1888</v>
      </c>
      <c r="R4179" s="52">
        <v>0.17709000408649439</v>
      </c>
    </row>
    <row r="4180" spans="1:19">
      <c r="A4180" t="s">
        <v>28</v>
      </c>
      <c r="B4180" t="s">
        <v>412</v>
      </c>
      <c r="C4180" t="s">
        <v>440</v>
      </c>
      <c r="D4180" t="s">
        <v>330</v>
      </c>
      <c r="E4180" t="s">
        <v>171</v>
      </c>
      <c r="F4180" t="s">
        <v>172</v>
      </c>
      <c r="G4180">
        <v>20</v>
      </c>
      <c r="H4180" t="s">
        <v>399</v>
      </c>
      <c r="I4180" t="s">
        <v>737</v>
      </c>
      <c r="J4180" t="s">
        <v>16</v>
      </c>
      <c r="K4180">
        <v>13</v>
      </c>
      <c r="L4180" s="52">
        <v>0.14943000674247739</v>
      </c>
      <c r="N4180">
        <v>72</v>
      </c>
      <c r="O4180" s="52">
        <v>0.1371400058269501</v>
      </c>
      <c r="Q4180">
        <v>2164</v>
      </c>
      <c r="R4180" s="52">
        <v>0.2029799968004227</v>
      </c>
    </row>
    <row r="4181" spans="1:19">
      <c r="A4181" t="s">
        <v>28</v>
      </c>
      <c r="B4181" t="s">
        <v>412</v>
      </c>
      <c r="C4181" t="s">
        <v>440</v>
      </c>
      <c r="D4181" t="s">
        <v>330</v>
      </c>
      <c r="E4181" t="s">
        <v>171</v>
      </c>
      <c r="F4181" t="s">
        <v>172</v>
      </c>
      <c r="G4181">
        <v>20</v>
      </c>
      <c r="H4181" t="s">
        <v>399</v>
      </c>
      <c r="I4181" t="s">
        <v>737</v>
      </c>
      <c r="J4181" t="s">
        <v>17</v>
      </c>
      <c r="K4181">
        <v>23</v>
      </c>
      <c r="L4181" s="52">
        <v>0.26436999440193182</v>
      </c>
      <c r="N4181">
        <v>139</v>
      </c>
      <c r="O4181" s="52">
        <v>0.26475998759269709</v>
      </c>
      <c r="Q4181">
        <v>2220</v>
      </c>
      <c r="R4181" s="52">
        <v>0.20824000239372251</v>
      </c>
    </row>
    <row r="4182" spans="1:19">
      <c r="A4182" t="s">
        <v>28</v>
      </c>
      <c r="B4182" t="s">
        <v>412</v>
      </c>
      <c r="C4182" t="s">
        <v>440</v>
      </c>
      <c r="D4182" t="s">
        <v>330</v>
      </c>
      <c r="E4182" t="s">
        <v>171</v>
      </c>
      <c r="F4182" t="s">
        <v>172</v>
      </c>
      <c r="G4182">
        <v>20</v>
      </c>
      <c r="H4182" t="s">
        <v>399</v>
      </c>
      <c r="I4182" t="s">
        <v>737</v>
      </c>
      <c r="J4182" t="s">
        <v>18</v>
      </c>
      <c r="K4182">
        <v>23</v>
      </c>
      <c r="L4182" s="52">
        <v>0.26436999440193182</v>
      </c>
      <c r="N4182">
        <v>128</v>
      </c>
      <c r="O4182" s="52">
        <v>0.24380999803543091</v>
      </c>
      <c r="Q4182">
        <v>2174</v>
      </c>
      <c r="R4182" s="52">
        <v>0.20392000675201419</v>
      </c>
    </row>
    <row r="4183" spans="1:19">
      <c r="A4183" t="s">
        <v>28</v>
      </c>
      <c r="B4183" t="s">
        <v>412</v>
      </c>
      <c r="C4183" t="s">
        <v>440</v>
      </c>
      <c r="D4183" t="s">
        <v>330</v>
      </c>
      <c r="E4183" t="s">
        <v>171</v>
      </c>
      <c r="F4183" t="s">
        <v>172</v>
      </c>
      <c r="G4183">
        <v>20</v>
      </c>
      <c r="H4183" t="s">
        <v>399</v>
      </c>
      <c r="I4183" t="s">
        <v>737</v>
      </c>
      <c r="J4183" t="s">
        <v>311</v>
      </c>
      <c r="K4183">
        <v>21</v>
      </c>
      <c r="L4183" s="52">
        <v>0.2413800060749054</v>
      </c>
      <c r="N4183">
        <v>132</v>
      </c>
      <c r="O4183" s="52">
        <v>0.25143000483512878</v>
      </c>
      <c r="Q4183">
        <v>2215</v>
      </c>
      <c r="R4183" s="52">
        <v>0.20777000486850741</v>
      </c>
    </row>
    <row r="4184" spans="1:19">
      <c r="A4184" t="s">
        <v>28</v>
      </c>
      <c r="B4184" t="s">
        <v>412</v>
      </c>
      <c r="C4184" t="s">
        <v>440</v>
      </c>
      <c r="D4184" t="s">
        <v>330</v>
      </c>
      <c r="E4184" t="s">
        <v>171</v>
      </c>
      <c r="F4184" t="s">
        <v>172</v>
      </c>
      <c r="G4184">
        <v>20</v>
      </c>
      <c r="H4184" t="s">
        <v>399</v>
      </c>
      <c r="I4184" t="s">
        <v>312</v>
      </c>
      <c r="J4184" t="s">
        <v>313</v>
      </c>
      <c r="K4184">
        <v>56</v>
      </c>
      <c r="L4184" s="52">
        <v>0.64367997646331787</v>
      </c>
      <c r="M4184" s="52">
        <v>0.65881997346878052</v>
      </c>
      <c r="N4184">
        <v>329</v>
      </c>
      <c r="O4184" s="52">
        <v>0.62667000293731689</v>
      </c>
      <c r="P4184" s="52">
        <v>0.64257997274398804</v>
      </c>
      <c r="Q4184">
        <v>6420</v>
      </c>
      <c r="R4184" s="52">
        <v>0.60219001770019531</v>
      </c>
      <c r="S4184" s="52">
        <v>0.61465001106262207</v>
      </c>
    </row>
    <row r="4185" spans="1:19">
      <c r="A4185" t="s">
        <v>28</v>
      </c>
      <c r="B4185" t="s">
        <v>412</v>
      </c>
      <c r="C4185" t="s">
        <v>440</v>
      </c>
      <c r="D4185" t="s">
        <v>330</v>
      </c>
      <c r="E4185" t="s">
        <v>171</v>
      </c>
      <c r="F4185" t="s">
        <v>172</v>
      </c>
      <c r="G4185">
        <v>20</v>
      </c>
      <c r="H4185" t="s">
        <v>399</v>
      </c>
      <c r="I4185" t="s">
        <v>312</v>
      </c>
      <c r="J4185" t="s">
        <v>314</v>
      </c>
      <c r="K4185">
        <v>8</v>
      </c>
      <c r="L4185" s="52">
        <v>9.1949999332427979E-2</v>
      </c>
      <c r="M4185" s="52">
        <v>9.4120003283023834E-2</v>
      </c>
      <c r="N4185">
        <v>57</v>
      </c>
      <c r="O4185" s="52">
        <v>0.10857000201940541</v>
      </c>
      <c r="P4185" s="52">
        <v>0.1113300025463104</v>
      </c>
      <c r="Q4185">
        <v>1473</v>
      </c>
      <c r="R4185" s="52">
        <v>0.13817000389099121</v>
      </c>
      <c r="S4185" s="52">
        <v>0.14101999998092651</v>
      </c>
    </row>
    <row r="4186" spans="1:19">
      <c r="A4186" t="s">
        <v>28</v>
      </c>
      <c r="B4186" t="s">
        <v>412</v>
      </c>
      <c r="C4186" t="s">
        <v>440</v>
      </c>
      <c r="D4186" t="s">
        <v>330</v>
      </c>
      <c r="E4186" t="s">
        <v>171</v>
      </c>
      <c r="F4186" t="s">
        <v>172</v>
      </c>
      <c r="G4186">
        <v>20</v>
      </c>
      <c r="H4186" t="s">
        <v>399</v>
      </c>
      <c r="I4186" t="s">
        <v>312</v>
      </c>
      <c r="J4186" t="s">
        <v>315</v>
      </c>
      <c r="K4186">
        <v>13</v>
      </c>
      <c r="L4186" s="52">
        <v>0.14943000674247739</v>
      </c>
      <c r="M4186" s="52">
        <v>0.15294000506401059</v>
      </c>
      <c r="N4186">
        <v>70</v>
      </c>
      <c r="O4186" s="52">
        <v>0.13333000242710111</v>
      </c>
      <c r="P4186" s="52">
        <v>0.13672000169754031</v>
      </c>
      <c r="Q4186">
        <v>1374</v>
      </c>
      <c r="R4186" s="52">
        <v>0.12887999415397641</v>
      </c>
      <c r="S4186" s="52">
        <v>0.13154999911785131</v>
      </c>
    </row>
    <row r="4187" spans="1:19">
      <c r="A4187" t="s">
        <v>28</v>
      </c>
      <c r="B4187" t="s">
        <v>412</v>
      </c>
      <c r="C4187" t="s">
        <v>440</v>
      </c>
      <c r="D4187" t="s">
        <v>330</v>
      </c>
      <c r="E4187" t="s">
        <v>171</v>
      </c>
      <c r="F4187" t="s">
        <v>172</v>
      </c>
      <c r="G4187">
        <v>20</v>
      </c>
      <c r="H4187" t="s">
        <v>399</v>
      </c>
      <c r="I4187" t="s">
        <v>312</v>
      </c>
      <c r="J4187" t="s">
        <v>373</v>
      </c>
      <c r="K4187">
        <v>2</v>
      </c>
      <c r="L4187" s="52">
        <v>2.2989999502897259E-2</v>
      </c>
      <c r="N4187">
        <v>13</v>
      </c>
      <c r="O4187" s="52">
        <v>2.476000040769577E-2</v>
      </c>
      <c r="Q4187">
        <v>216</v>
      </c>
      <c r="R4187" s="52">
        <v>2.0260000601410869E-2</v>
      </c>
    </row>
    <row r="4188" spans="1:19">
      <c r="A4188" t="s">
        <v>28</v>
      </c>
      <c r="B4188" t="s">
        <v>412</v>
      </c>
      <c r="C4188" t="s">
        <v>440</v>
      </c>
      <c r="D4188" t="s">
        <v>330</v>
      </c>
      <c r="E4188" t="s">
        <v>171</v>
      </c>
      <c r="F4188" t="s">
        <v>172</v>
      </c>
      <c r="G4188">
        <v>20</v>
      </c>
      <c r="H4188" t="s">
        <v>399</v>
      </c>
      <c r="I4188" t="s">
        <v>312</v>
      </c>
      <c r="J4188" t="s">
        <v>316</v>
      </c>
      <c r="K4188">
        <v>8</v>
      </c>
      <c r="L4188" s="52">
        <v>9.1949999332427979E-2</v>
      </c>
      <c r="M4188" s="52">
        <v>9.4120003283023834E-2</v>
      </c>
      <c r="N4188">
        <v>56</v>
      </c>
      <c r="O4188" s="52">
        <v>0.1066699996590614</v>
      </c>
      <c r="P4188" s="52">
        <v>0.10937999933958049</v>
      </c>
      <c r="Q4188">
        <v>1178</v>
      </c>
      <c r="R4188" s="52">
        <v>0.1105000004172325</v>
      </c>
      <c r="S4188" s="52">
        <v>0.1127799972891808</v>
      </c>
    </row>
    <row r="4189" spans="1:19">
      <c r="A4189" t="s">
        <v>28</v>
      </c>
      <c r="B4189" t="s">
        <v>412</v>
      </c>
      <c r="C4189" t="s">
        <v>440</v>
      </c>
      <c r="D4189" t="s">
        <v>330</v>
      </c>
      <c r="E4189" t="s">
        <v>200</v>
      </c>
      <c r="F4189" t="s">
        <v>283</v>
      </c>
      <c r="G4189">
        <v>8</v>
      </c>
      <c r="H4189" t="s">
        <v>339</v>
      </c>
      <c r="I4189" t="s">
        <v>326</v>
      </c>
      <c r="J4189" t="s">
        <v>289</v>
      </c>
      <c r="K4189">
        <v>0</v>
      </c>
      <c r="L4189" s="52">
        <v>0</v>
      </c>
      <c r="N4189">
        <v>2</v>
      </c>
      <c r="O4189" s="52">
        <v>1.8200000049546361E-3</v>
      </c>
      <c r="Q4189">
        <v>78</v>
      </c>
      <c r="R4189" s="52">
        <v>7.3199998587369919E-3</v>
      </c>
    </row>
    <row r="4190" spans="1:19">
      <c r="A4190" t="s">
        <v>28</v>
      </c>
      <c r="B4190" t="s">
        <v>412</v>
      </c>
      <c r="C4190" t="s">
        <v>440</v>
      </c>
      <c r="D4190" t="s">
        <v>330</v>
      </c>
      <c r="E4190" t="s">
        <v>200</v>
      </c>
      <c r="F4190" t="s">
        <v>283</v>
      </c>
      <c r="G4190">
        <v>8</v>
      </c>
      <c r="H4190" t="s">
        <v>339</v>
      </c>
      <c r="I4190" t="s">
        <v>326</v>
      </c>
      <c r="J4190" t="s">
        <v>290</v>
      </c>
      <c r="K4190">
        <v>7</v>
      </c>
      <c r="L4190" s="52">
        <v>8.7499998509883881E-2</v>
      </c>
      <c r="N4190">
        <v>58</v>
      </c>
      <c r="O4190" s="52">
        <v>5.2730001509189613E-2</v>
      </c>
      <c r="Q4190">
        <v>542</v>
      </c>
      <c r="R4190" s="52">
        <v>5.0840001553297043E-2</v>
      </c>
    </row>
    <row r="4191" spans="1:19">
      <c r="A4191" t="s">
        <v>28</v>
      </c>
      <c r="B4191" t="s">
        <v>412</v>
      </c>
      <c r="C4191" t="s">
        <v>440</v>
      </c>
      <c r="D4191" t="s">
        <v>330</v>
      </c>
      <c r="E4191" t="s">
        <v>200</v>
      </c>
      <c r="F4191" t="s">
        <v>283</v>
      </c>
      <c r="G4191">
        <v>8</v>
      </c>
      <c r="H4191" t="s">
        <v>339</v>
      </c>
      <c r="I4191" t="s">
        <v>326</v>
      </c>
      <c r="J4191" t="s">
        <v>291</v>
      </c>
      <c r="K4191">
        <v>6</v>
      </c>
      <c r="L4191" s="52">
        <v>7.5000002980232239E-2</v>
      </c>
      <c r="N4191">
        <v>131</v>
      </c>
      <c r="O4191" s="52">
        <v>0.1190899983048439</v>
      </c>
      <c r="Q4191">
        <v>1332</v>
      </c>
      <c r="R4191" s="52">
        <v>0.124940000474453</v>
      </c>
    </row>
    <row r="4192" spans="1:19">
      <c r="A4192" t="s">
        <v>28</v>
      </c>
      <c r="B4192" t="s">
        <v>412</v>
      </c>
      <c r="C4192" t="s">
        <v>440</v>
      </c>
      <c r="D4192" t="s">
        <v>330</v>
      </c>
      <c r="E4192" t="s">
        <v>200</v>
      </c>
      <c r="F4192" t="s">
        <v>283</v>
      </c>
      <c r="G4192">
        <v>8</v>
      </c>
      <c r="H4192" t="s">
        <v>339</v>
      </c>
      <c r="I4192" t="s">
        <v>326</v>
      </c>
      <c r="J4192" t="s">
        <v>292</v>
      </c>
      <c r="K4192">
        <v>18</v>
      </c>
      <c r="L4192" s="52">
        <v>0.22499999403953549</v>
      </c>
      <c r="N4192">
        <v>211</v>
      </c>
      <c r="O4192" s="52">
        <v>0.1918199956417084</v>
      </c>
      <c r="Q4192">
        <v>2022</v>
      </c>
      <c r="R4192" s="52">
        <v>0.18965999782085419</v>
      </c>
    </row>
    <row r="4193" spans="1:19">
      <c r="A4193" t="s">
        <v>28</v>
      </c>
      <c r="B4193" t="s">
        <v>412</v>
      </c>
      <c r="C4193" t="s">
        <v>440</v>
      </c>
      <c r="D4193" t="s">
        <v>330</v>
      </c>
      <c r="E4193" t="s">
        <v>200</v>
      </c>
      <c r="F4193" t="s">
        <v>283</v>
      </c>
      <c r="G4193">
        <v>8</v>
      </c>
      <c r="H4193" t="s">
        <v>339</v>
      </c>
      <c r="I4193" t="s">
        <v>326</v>
      </c>
      <c r="J4193" t="s">
        <v>293</v>
      </c>
      <c r="K4193">
        <v>16</v>
      </c>
      <c r="L4193" s="52">
        <v>0.20000000298023221</v>
      </c>
      <c r="N4193">
        <v>178</v>
      </c>
      <c r="O4193" s="52">
        <v>0.16181999444961551</v>
      </c>
      <c r="Q4193">
        <v>1958</v>
      </c>
      <c r="R4193" s="52">
        <v>0.18366000056266779</v>
      </c>
    </row>
    <row r="4194" spans="1:19">
      <c r="A4194" t="s">
        <v>28</v>
      </c>
      <c r="B4194" t="s">
        <v>412</v>
      </c>
      <c r="C4194" t="s">
        <v>440</v>
      </c>
      <c r="D4194" t="s">
        <v>330</v>
      </c>
      <c r="E4194" t="s">
        <v>200</v>
      </c>
      <c r="F4194" t="s">
        <v>283</v>
      </c>
      <c r="G4194">
        <v>8</v>
      </c>
      <c r="H4194" t="s">
        <v>339</v>
      </c>
      <c r="I4194" t="s">
        <v>326</v>
      </c>
      <c r="J4194" t="s">
        <v>294</v>
      </c>
      <c r="K4194">
        <v>15</v>
      </c>
      <c r="L4194" s="52">
        <v>0.1875</v>
      </c>
      <c r="N4194">
        <v>283</v>
      </c>
      <c r="O4194" s="52">
        <v>0.25727000832557678</v>
      </c>
      <c r="Q4194">
        <v>2528</v>
      </c>
      <c r="R4194" s="52">
        <v>0.2371300011873245</v>
      </c>
    </row>
    <row r="4195" spans="1:19">
      <c r="A4195" t="s">
        <v>28</v>
      </c>
      <c r="B4195" t="s">
        <v>412</v>
      </c>
      <c r="C4195" t="s">
        <v>440</v>
      </c>
      <c r="D4195" t="s">
        <v>330</v>
      </c>
      <c r="E4195" t="s">
        <v>200</v>
      </c>
      <c r="F4195" t="s">
        <v>283</v>
      </c>
      <c r="G4195">
        <v>8</v>
      </c>
      <c r="H4195" t="s">
        <v>339</v>
      </c>
      <c r="I4195" t="s">
        <v>326</v>
      </c>
      <c r="J4195" t="s">
        <v>295</v>
      </c>
      <c r="K4195">
        <v>18</v>
      </c>
      <c r="L4195" s="52">
        <v>0.22499999403953549</v>
      </c>
      <c r="N4195">
        <v>237</v>
      </c>
      <c r="O4195" s="52">
        <v>0.21545000374317169</v>
      </c>
      <c r="Q4195">
        <v>2201</v>
      </c>
      <c r="R4195" s="52">
        <v>0.20645000040531161</v>
      </c>
    </row>
    <row r="4196" spans="1:19">
      <c r="A4196" t="s">
        <v>28</v>
      </c>
      <c r="B4196" t="s">
        <v>412</v>
      </c>
      <c r="C4196" t="s">
        <v>440</v>
      </c>
      <c r="D4196" t="s">
        <v>330</v>
      </c>
      <c r="E4196" t="s">
        <v>200</v>
      </c>
      <c r="F4196" t="s">
        <v>283</v>
      </c>
      <c r="G4196">
        <v>8</v>
      </c>
      <c r="H4196" t="s">
        <v>339</v>
      </c>
      <c r="I4196" t="s">
        <v>359</v>
      </c>
      <c r="J4196" t="s">
        <v>14</v>
      </c>
      <c r="K4196">
        <v>52</v>
      </c>
      <c r="L4196" s="52">
        <v>0.64999997615814209</v>
      </c>
      <c r="M4196" s="52">
        <v>0.66667002439498901</v>
      </c>
      <c r="N4196">
        <v>768</v>
      </c>
      <c r="O4196" s="52">
        <v>0.69818001985549927</v>
      </c>
      <c r="P4196" s="52">
        <v>0.70914000272750854</v>
      </c>
      <c r="Q4196">
        <v>7648</v>
      </c>
      <c r="R4196" s="52">
        <v>0.71737998723983765</v>
      </c>
      <c r="S4196" s="52">
        <v>0.73221999406814575</v>
      </c>
    </row>
    <row r="4197" spans="1:19">
      <c r="A4197" t="s">
        <v>28</v>
      </c>
      <c r="B4197" t="s">
        <v>412</v>
      </c>
      <c r="C4197" t="s">
        <v>440</v>
      </c>
      <c r="D4197" t="s">
        <v>330</v>
      </c>
      <c r="E4197" t="s">
        <v>200</v>
      </c>
      <c r="F4197" t="s">
        <v>283</v>
      </c>
      <c r="G4197">
        <v>8</v>
      </c>
      <c r="H4197" t="s">
        <v>339</v>
      </c>
      <c r="I4197" t="s">
        <v>359</v>
      </c>
      <c r="J4197" t="s">
        <v>15</v>
      </c>
      <c r="K4197">
        <v>11</v>
      </c>
      <c r="L4197" s="52">
        <v>0.13750000298023221</v>
      </c>
      <c r="M4197" s="52">
        <v>0.14102999866008761</v>
      </c>
      <c r="N4197">
        <v>185</v>
      </c>
      <c r="O4197" s="52">
        <v>0.16818000376224521</v>
      </c>
      <c r="P4197" s="52">
        <v>0.17081999778747561</v>
      </c>
      <c r="Q4197">
        <v>1582</v>
      </c>
      <c r="R4197" s="52">
        <v>0.14838999509811401</v>
      </c>
      <c r="S4197" s="52">
        <v>0.1514600068330765</v>
      </c>
    </row>
    <row r="4198" spans="1:19">
      <c r="A4198" t="s">
        <v>28</v>
      </c>
      <c r="B4198" t="s">
        <v>412</v>
      </c>
      <c r="C4198" t="s">
        <v>440</v>
      </c>
      <c r="D4198" t="s">
        <v>330</v>
      </c>
      <c r="E4198" t="s">
        <v>200</v>
      </c>
      <c r="F4198" t="s">
        <v>283</v>
      </c>
      <c r="G4198">
        <v>8</v>
      </c>
      <c r="H4198" t="s">
        <v>339</v>
      </c>
      <c r="I4198" t="s">
        <v>359</v>
      </c>
      <c r="J4198" t="s">
        <v>317</v>
      </c>
      <c r="K4198">
        <v>15</v>
      </c>
      <c r="L4198" s="52">
        <v>0.1875</v>
      </c>
      <c r="M4198" s="52">
        <v>0.19231000542640689</v>
      </c>
      <c r="N4198">
        <v>130</v>
      </c>
      <c r="O4198" s="52">
        <v>0.11817999929189681</v>
      </c>
      <c r="P4198" s="52">
        <v>0.1200399994850159</v>
      </c>
      <c r="Q4198">
        <v>1215</v>
      </c>
      <c r="R4198" s="52">
        <v>0.1139699965715408</v>
      </c>
      <c r="S4198" s="52">
        <v>0.1163199990987778</v>
      </c>
    </row>
    <row r="4199" spans="1:19">
      <c r="A4199" t="s">
        <v>28</v>
      </c>
      <c r="B4199" t="s">
        <v>412</v>
      </c>
      <c r="C4199" t="s">
        <v>440</v>
      </c>
      <c r="D4199" t="s">
        <v>330</v>
      </c>
      <c r="E4199" t="s">
        <v>200</v>
      </c>
      <c r="F4199" t="s">
        <v>283</v>
      </c>
      <c r="G4199">
        <v>8</v>
      </c>
      <c r="H4199" t="s">
        <v>339</v>
      </c>
      <c r="I4199" t="s">
        <v>359</v>
      </c>
      <c r="J4199" t="s">
        <v>270</v>
      </c>
      <c r="K4199">
        <v>2</v>
      </c>
      <c r="L4199" s="52">
        <v>2.500000037252903E-2</v>
      </c>
      <c r="N4199">
        <v>17</v>
      </c>
      <c r="O4199" s="52">
        <v>1.544999983161688E-2</v>
      </c>
      <c r="Q4199">
        <v>216</v>
      </c>
      <c r="R4199" s="52">
        <v>2.0260000601410869E-2</v>
      </c>
    </row>
    <row r="4200" spans="1:19">
      <c r="A4200" t="s">
        <v>28</v>
      </c>
      <c r="B4200" t="s">
        <v>412</v>
      </c>
      <c r="C4200" t="s">
        <v>440</v>
      </c>
      <c r="D4200" t="s">
        <v>330</v>
      </c>
      <c r="E4200" t="s">
        <v>200</v>
      </c>
      <c r="F4200" t="s">
        <v>283</v>
      </c>
      <c r="G4200">
        <v>8</v>
      </c>
      <c r="H4200" t="s">
        <v>339</v>
      </c>
      <c r="I4200" t="s">
        <v>325</v>
      </c>
      <c r="J4200" t="s">
        <v>302</v>
      </c>
      <c r="K4200">
        <v>36</v>
      </c>
      <c r="L4200" s="52">
        <v>0.44999998807907099</v>
      </c>
      <c r="N4200">
        <v>383</v>
      </c>
      <c r="O4200" s="52">
        <v>0.34817999601364141</v>
      </c>
      <c r="Q4200">
        <v>3494</v>
      </c>
      <c r="R4200" s="52">
        <v>0.32774001359939581</v>
      </c>
    </row>
    <row r="4201" spans="1:19">
      <c r="A4201" t="s">
        <v>28</v>
      </c>
      <c r="B4201" t="s">
        <v>412</v>
      </c>
      <c r="C4201" t="s">
        <v>440</v>
      </c>
      <c r="D4201" t="s">
        <v>330</v>
      </c>
      <c r="E4201" t="s">
        <v>200</v>
      </c>
      <c r="F4201" t="s">
        <v>283</v>
      </c>
      <c r="G4201">
        <v>8</v>
      </c>
      <c r="H4201" t="s">
        <v>339</v>
      </c>
      <c r="I4201" t="s">
        <v>325</v>
      </c>
      <c r="J4201" t="s">
        <v>303</v>
      </c>
      <c r="K4201">
        <v>19</v>
      </c>
      <c r="L4201" s="52">
        <v>0.23749999701976779</v>
      </c>
      <c r="N4201">
        <v>337</v>
      </c>
      <c r="O4201" s="52">
        <v>0.30636000633239752</v>
      </c>
      <c r="Q4201">
        <v>3387</v>
      </c>
      <c r="R4201" s="52">
        <v>0.31769999861717219</v>
      </c>
    </row>
    <row r="4202" spans="1:19">
      <c r="A4202" t="s">
        <v>28</v>
      </c>
      <c r="B4202" t="s">
        <v>412</v>
      </c>
      <c r="C4202" t="s">
        <v>440</v>
      </c>
      <c r="D4202" t="s">
        <v>330</v>
      </c>
      <c r="E4202" t="s">
        <v>200</v>
      </c>
      <c r="F4202" t="s">
        <v>283</v>
      </c>
      <c r="G4202">
        <v>8</v>
      </c>
      <c r="H4202" t="s">
        <v>339</v>
      </c>
      <c r="I4202" t="s">
        <v>325</v>
      </c>
      <c r="J4202" t="s">
        <v>304</v>
      </c>
      <c r="K4202">
        <v>25</v>
      </c>
      <c r="L4202" s="52">
        <v>0.3125</v>
      </c>
      <c r="N4202">
        <v>380</v>
      </c>
      <c r="O4202" s="52">
        <v>0.3454500138759613</v>
      </c>
      <c r="Q4202">
        <v>3780</v>
      </c>
      <c r="R4202" s="52">
        <v>0.35455998778343201</v>
      </c>
    </row>
    <row r="4203" spans="1:19">
      <c r="A4203" t="s">
        <v>28</v>
      </c>
      <c r="B4203" t="s">
        <v>412</v>
      </c>
      <c r="C4203" t="s">
        <v>440</v>
      </c>
      <c r="D4203" t="s">
        <v>330</v>
      </c>
      <c r="E4203" t="s">
        <v>200</v>
      </c>
      <c r="F4203" t="s">
        <v>283</v>
      </c>
      <c r="G4203">
        <v>8</v>
      </c>
      <c r="H4203" t="s">
        <v>339</v>
      </c>
      <c r="I4203" t="s">
        <v>349</v>
      </c>
      <c r="J4203" t="s">
        <v>350</v>
      </c>
      <c r="K4203">
        <v>5</v>
      </c>
      <c r="L4203" s="52">
        <v>6.25E-2</v>
      </c>
      <c r="M4203" s="52">
        <v>6.7570000886917114E-2</v>
      </c>
      <c r="N4203">
        <v>73</v>
      </c>
      <c r="O4203" s="52">
        <v>6.6359996795654297E-2</v>
      </c>
      <c r="P4203" s="52">
        <v>7.4490003287792206E-2</v>
      </c>
      <c r="Q4203">
        <v>745</v>
      </c>
      <c r="R4203" s="52">
        <v>6.9880001246929169E-2</v>
      </c>
      <c r="S4203" s="52">
        <v>8.060000091791153E-2</v>
      </c>
    </row>
    <row r="4204" spans="1:19">
      <c r="A4204" t="s">
        <v>28</v>
      </c>
      <c r="B4204" t="s">
        <v>412</v>
      </c>
      <c r="C4204" t="s">
        <v>440</v>
      </c>
      <c r="D4204" t="s">
        <v>330</v>
      </c>
      <c r="E4204" t="s">
        <v>200</v>
      </c>
      <c r="F4204" t="s">
        <v>283</v>
      </c>
      <c r="G4204">
        <v>8</v>
      </c>
      <c r="H4204" t="s">
        <v>339</v>
      </c>
      <c r="I4204" t="s">
        <v>349</v>
      </c>
      <c r="J4204" t="s">
        <v>351</v>
      </c>
      <c r="K4204">
        <v>47</v>
      </c>
      <c r="L4204" s="52">
        <v>0.58749997615814209</v>
      </c>
      <c r="M4204" s="52">
        <v>0.63514000177383423</v>
      </c>
      <c r="N4204">
        <v>569</v>
      </c>
      <c r="O4204" s="52">
        <v>0.51727002859115601</v>
      </c>
      <c r="P4204" s="52">
        <v>0.58060997724533081</v>
      </c>
      <c r="Q4204">
        <v>5882</v>
      </c>
      <c r="R4204" s="52">
        <v>0.55172997713088989</v>
      </c>
      <c r="S4204" s="52">
        <v>0.63637000322341919</v>
      </c>
    </row>
    <row r="4205" spans="1:19">
      <c r="A4205" t="s">
        <v>28</v>
      </c>
      <c r="B4205" t="s">
        <v>412</v>
      </c>
      <c r="C4205" t="s">
        <v>440</v>
      </c>
      <c r="D4205" t="s">
        <v>330</v>
      </c>
      <c r="E4205" t="s">
        <v>200</v>
      </c>
      <c r="F4205" t="s">
        <v>283</v>
      </c>
      <c r="G4205">
        <v>8</v>
      </c>
      <c r="H4205" t="s">
        <v>339</v>
      </c>
      <c r="I4205" t="s">
        <v>349</v>
      </c>
      <c r="J4205" t="s">
        <v>352</v>
      </c>
      <c r="K4205">
        <v>0</v>
      </c>
      <c r="L4205" s="52">
        <v>0</v>
      </c>
      <c r="M4205" s="52">
        <v>0</v>
      </c>
      <c r="N4205">
        <v>2</v>
      </c>
      <c r="O4205" s="52">
        <v>1.8200000049546361E-3</v>
      </c>
      <c r="P4205" s="52">
        <v>2.0399999339133501E-3</v>
      </c>
      <c r="Q4205">
        <v>19</v>
      </c>
      <c r="R4205" s="52">
        <v>1.780000049620867E-3</v>
      </c>
      <c r="S4205" s="52">
        <v>2.0600000862032179E-3</v>
      </c>
    </row>
    <row r="4206" spans="1:19">
      <c r="A4206" t="s">
        <v>28</v>
      </c>
      <c r="B4206" t="s">
        <v>412</v>
      </c>
      <c r="C4206" t="s">
        <v>440</v>
      </c>
      <c r="D4206" t="s">
        <v>330</v>
      </c>
      <c r="E4206" t="s">
        <v>200</v>
      </c>
      <c r="F4206" t="s">
        <v>283</v>
      </c>
      <c r="G4206">
        <v>8</v>
      </c>
      <c r="H4206" t="s">
        <v>339</v>
      </c>
      <c r="I4206" t="s">
        <v>349</v>
      </c>
      <c r="J4206" t="s">
        <v>353</v>
      </c>
      <c r="K4206">
        <v>22</v>
      </c>
      <c r="L4206" s="52">
        <v>0.27500000596046448</v>
      </c>
      <c r="M4206" s="52">
        <v>0.29730001091957092</v>
      </c>
      <c r="N4206">
        <v>336</v>
      </c>
      <c r="O4206" s="52">
        <v>0.30544999241828918</v>
      </c>
      <c r="P4206" s="52">
        <v>0.34286001324653631</v>
      </c>
      <c r="Q4206">
        <v>2597</v>
      </c>
      <c r="R4206" s="52">
        <v>0.24359999597072601</v>
      </c>
      <c r="S4206" s="52">
        <v>0.2809700071811676</v>
      </c>
    </row>
    <row r="4207" spans="1:19">
      <c r="A4207" t="s">
        <v>28</v>
      </c>
      <c r="B4207" t="s">
        <v>412</v>
      </c>
      <c r="C4207" t="s">
        <v>440</v>
      </c>
      <c r="D4207" t="s">
        <v>330</v>
      </c>
      <c r="E4207" t="s">
        <v>200</v>
      </c>
      <c r="F4207" t="s">
        <v>283</v>
      </c>
      <c r="G4207">
        <v>8</v>
      </c>
      <c r="H4207" t="s">
        <v>339</v>
      </c>
      <c r="I4207" t="s">
        <v>349</v>
      </c>
      <c r="J4207" t="s">
        <v>355</v>
      </c>
      <c r="K4207">
        <v>6</v>
      </c>
      <c r="L4207" s="52">
        <v>7.5000002980232239E-2</v>
      </c>
      <c r="N4207">
        <v>120</v>
      </c>
      <c r="O4207" s="52">
        <v>0.1090900003910065</v>
      </c>
      <c r="Q4207">
        <v>1418</v>
      </c>
      <c r="R4207" s="52">
        <v>0.13300999999046331</v>
      </c>
    </row>
    <row r="4208" spans="1:19">
      <c r="A4208" t="s">
        <v>28</v>
      </c>
      <c r="B4208" t="s">
        <v>412</v>
      </c>
      <c r="C4208" t="s">
        <v>440</v>
      </c>
      <c r="D4208" t="s">
        <v>330</v>
      </c>
      <c r="E4208" t="s">
        <v>200</v>
      </c>
      <c r="F4208" t="s">
        <v>283</v>
      </c>
      <c r="G4208">
        <v>8</v>
      </c>
      <c r="H4208" t="s">
        <v>339</v>
      </c>
      <c r="I4208" t="s">
        <v>734</v>
      </c>
      <c r="J4208" t="s">
        <v>299</v>
      </c>
      <c r="K4208">
        <v>2</v>
      </c>
      <c r="L4208" s="52">
        <v>2.500000037252903E-2</v>
      </c>
      <c r="M4208" s="52">
        <v>2.5639999657869339E-2</v>
      </c>
      <c r="N4208">
        <v>63</v>
      </c>
      <c r="O4208" s="52">
        <v>5.7270001620054238E-2</v>
      </c>
      <c r="P4208" s="52">
        <v>6.0580000281333923E-2</v>
      </c>
      <c r="Q4208">
        <v>463</v>
      </c>
      <c r="R4208" s="52">
        <v>4.343000054359436E-2</v>
      </c>
      <c r="S4208" s="52">
        <v>4.6239998191595078E-2</v>
      </c>
    </row>
    <row r="4209" spans="1:19">
      <c r="A4209" t="s">
        <v>28</v>
      </c>
      <c r="B4209" t="s">
        <v>412</v>
      </c>
      <c r="C4209" t="s">
        <v>440</v>
      </c>
      <c r="D4209" t="s">
        <v>330</v>
      </c>
      <c r="E4209" t="s">
        <v>200</v>
      </c>
      <c r="F4209" t="s">
        <v>283</v>
      </c>
      <c r="G4209">
        <v>8</v>
      </c>
      <c r="H4209" t="s">
        <v>339</v>
      </c>
      <c r="I4209" t="s">
        <v>734</v>
      </c>
      <c r="J4209" t="s">
        <v>300</v>
      </c>
      <c r="K4209">
        <v>2</v>
      </c>
      <c r="L4209" s="52">
        <v>2.500000037252903E-2</v>
      </c>
      <c r="M4209" s="52">
        <v>2.5639999657869339E-2</v>
      </c>
      <c r="N4209">
        <v>30</v>
      </c>
      <c r="O4209" s="52">
        <v>2.7270000427961349E-2</v>
      </c>
      <c r="P4209" s="52">
        <v>2.8850000351667401E-2</v>
      </c>
      <c r="Q4209">
        <v>331</v>
      </c>
      <c r="R4209" s="52">
        <v>3.1050000339746479E-2</v>
      </c>
      <c r="S4209" s="52">
        <v>3.3059999346733093E-2</v>
      </c>
    </row>
    <row r="4210" spans="1:19">
      <c r="A4210" t="s">
        <v>28</v>
      </c>
      <c r="B4210" t="s">
        <v>412</v>
      </c>
      <c r="C4210" t="s">
        <v>440</v>
      </c>
      <c r="D4210" t="s">
        <v>330</v>
      </c>
      <c r="E4210" t="s">
        <v>200</v>
      </c>
      <c r="F4210" t="s">
        <v>283</v>
      </c>
      <c r="G4210">
        <v>8</v>
      </c>
      <c r="H4210" t="s">
        <v>339</v>
      </c>
      <c r="I4210" t="s">
        <v>734</v>
      </c>
      <c r="J4210" t="s">
        <v>269</v>
      </c>
      <c r="K4210">
        <v>0</v>
      </c>
      <c r="L4210" s="52">
        <v>0</v>
      </c>
      <c r="M4210" s="52">
        <v>0</v>
      </c>
      <c r="N4210">
        <v>10</v>
      </c>
      <c r="O4210" s="52">
        <v>9.089999832212925E-3</v>
      </c>
      <c r="P4210" s="52">
        <v>9.6199996769428253E-3</v>
      </c>
      <c r="Q4210">
        <v>91</v>
      </c>
      <c r="R4210" s="52">
        <v>8.5399998351931572E-3</v>
      </c>
      <c r="S4210" s="52">
        <v>9.089999832212925E-3</v>
      </c>
    </row>
    <row r="4211" spans="1:19">
      <c r="A4211" t="s">
        <v>28</v>
      </c>
      <c r="B4211" t="s">
        <v>412</v>
      </c>
      <c r="C4211" t="s">
        <v>440</v>
      </c>
      <c r="D4211" t="s">
        <v>330</v>
      </c>
      <c r="E4211" t="s">
        <v>200</v>
      </c>
      <c r="F4211" t="s">
        <v>283</v>
      </c>
      <c r="G4211">
        <v>8</v>
      </c>
      <c r="H4211" t="s">
        <v>339</v>
      </c>
      <c r="I4211" t="s">
        <v>734</v>
      </c>
      <c r="J4211" t="s">
        <v>301</v>
      </c>
      <c r="K4211">
        <v>2</v>
      </c>
      <c r="L4211" s="52">
        <v>2.500000037252903E-2</v>
      </c>
      <c r="M4211" s="52">
        <v>2.5639999657869339E-2</v>
      </c>
      <c r="N4211">
        <v>13</v>
      </c>
      <c r="O4211" s="52">
        <v>1.18199996650219E-2</v>
      </c>
      <c r="P4211" s="52">
        <v>1.250000018626451E-2</v>
      </c>
      <c r="Q4211">
        <v>215</v>
      </c>
      <c r="R4211" s="52">
        <v>2.0169999450445179E-2</v>
      </c>
      <c r="S4211" s="52">
        <v>2.1469999104738239E-2</v>
      </c>
    </row>
    <row r="4212" spans="1:19">
      <c r="A4212" t="s">
        <v>28</v>
      </c>
      <c r="B4212" t="s">
        <v>412</v>
      </c>
      <c r="C4212" t="s">
        <v>440</v>
      </c>
      <c r="D4212" t="s">
        <v>330</v>
      </c>
      <c r="E4212" t="s">
        <v>200</v>
      </c>
      <c r="F4212" t="s">
        <v>283</v>
      </c>
      <c r="G4212">
        <v>8</v>
      </c>
      <c r="H4212" t="s">
        <v>339</v>
      </c>
      <c r="I4212" t="s">
        <v>734</v>
      </c>
      <c r="J4212" t="s">
        <v>270</v>
      </c>
      <c r="K4212">
        <v>2</v>
      </c>
      <c r="L4212" s="52">
        <v>2.500000037252903E-2</v>
      </c>
      <c r="N4212">
        <v>60</v>
      </c>
      <c r="O4212" s="52">
        <v>5.4549999535083771E-2</v>
      </c>
      <c r="Q4212">
        <v>648</v>
      </c>
      <c r="R4212" s="52">
        <v>6.0779999941587448E-2</v>
      </c>
    </row>
    <row r="4213" spans="1:19">
      <c r="A4213" t="s">
        <v>28</v>
      </c>
      <c r="B4213" t="s">
        <v>412</v>
      </c>
      <c r="C4213" t="s">
        <v>440</v>
      </c>
      <c r="D4213" t="s">
        <v>330</v>
      </c>
      <c r="E4213" t="s">
        <v>200</v>
      </c>
      <c r="F4213" t="s">
        <v>283</v>
      </c>
      <c r="G4213">
        <v>8</v>
      </c>
      <c r="H4213" t="s">
        <v>339</v>
      </c>
      <c r="I4213" t="s">
        <v>734</v>
      </c>
      <c r="J4213" t="s">
        <v>268</v>
      </c>
      <c r="K4213">
        <v>72</v>
      </c>
      <c r="L4213" s="52">
        <v>0.89999997615814209</v>
      </c>
      <c r="M4213" s="52">
        <v>0.92308002710342407</v>
      </c>
      <c r="N4213">
        <v>924</v>
      </c>
      <c r="O4213" s="52">
        <v>0.8399999737739563</v>
      </c>
      <c r="P4213" s="52">
        <v>0.88845998048782349</v>
      </c>
      <c r="Q4213">
        <v>8913</v>
      </c>
      <c r="R4213" s="52">
        <v>0.83604001998901367</v>
      </c>
      <c r="S4213" s="52">
        <v>0.89013999700546265</v>
      </c>
    </row>
    <row r="4214" spans="1:19">
      <c r="A4214" t="s">
        <v>28</v>
      </c>
      <c r="B4214" t="s">
        <v>412</v>
      </c>
      <c r="C4214" t="s">
        <v>440</v>
      </c>
      <c r="D4214" t="s">
        <v>330</v>
      </c>
      <c r="E4214" t="s">
        <v>200</v>
      </c>
      <c r="F4214" t="s">
        <v>283</v>
      </c>
      <c r="G4214">
        <v>8</v>
      </c>
      <c r="H4214" t="s">
        <v>339</v>
      </c>
      <c r="I4214" t="s">
        <v>735</v>
      </c>
      <c r="J4214" t="s">
        <v>270</v>
      </c>
      <c r="K4214">
        <v>80</v>
      </c>
      <c r="L4214" s="52">
        <v>1</v>
      </c>
      <c r="N4214">
        <v>1100</v>
      </c>
      <c r="O4214" s="52">
        <v>1</v>
      </c>
      <c r="Q4214">
        <v>10661</v>
      </c>
      <c r="R4214" s="52">
        <v>1</v>
      </c>
    </row>
    <row r="4215" spans="1:19">
      <c r="A4215" t="s">
        <v>28</v>
      </c>
      <c r="B4215" t="s">
        <v>412</v>
      </c>
      <c r="C4215" t="s">
        <v>440</v>
      </c>
      <c r="D4215" t="s">
        <v>330</v>
      </c>
      <c r="E4215" t="s">
        <v>200</v>
      </c>
      <c r="F4215" t="s">
        <v>283</v>
      </c>
      <c r="G4215">
        <v>8</v>
      </c>
      <c r="H4215" t="s">
        <v>339</v>
      </c>
      <c r="I4215" t="s">
        <v>319</v>
      </c>
      <c r="J4215" t="s">
        <v>324</v>
      </c>
      <c r="K4215">
        <v>6</v>
      </c>
      <c r="L4215" s="52">
        <v>7.5000002980232239E-2</v>
      </c>
      <c r="N4215">
        <v>120</v>
      </c>
      <c r="O4215" s="52">
        <v>0.1090900003910065</v>
      </c>
      <c r="Q4215">
        <v>1418</v>
      </c>
      <c r="R4215" s="52">
        <v>0.13300999999046331</v>
      </c>
    </row>
    <row r="4216" spans="1:19">
      <c r="A4216" t="s">
        <v>28</v>
      </c>
      <c r="B4216" t="s">
        <v>412</v>
      </c>
      <c r="C4216" t="s">
        <v>440</v>
      </c>
      <c r="D4216" t="s">
        <v>330</v>
      </c>
      <c r="E4216" t="s">
        <v>200</v>
      </c>
      <c r="F4216" t="s">
        <v>283</v>
      </c>
      <c r="G4216">
        <v>8</v>
      </c>
      <c r="H4216" t="s">
        <v>339</v>
      </c>
      <c r="I4216" t="s">
        <v>319</v>
      </c>
      <c r="J4216" t="s">
        <v>320</v>
      </c>
      <c r="K4216">
        <v>0</v>
      </c>
      <c r="L4216" s="52">
        <v>0</v>
      </c>
      <c r="M4216" s="52">
        <v>0</v>
      </c>
      <c r="N4216">
        <v>2</v>
      </c>
      <c r="O4216" s="52">
        <v>1.8200000049546361E-3</v>
      </c>
      <c r="P4216" s="52">
        <v>2.0399999339133501E-3</v>
      </c>
      <c r="Q4216">
        <v>19</v>
      </c>
      <c r="R4216" s="52">
        <v>1.780000049620867E-3</v>
      </c>
      <c r="S4216" s="52">
        <v>2.0600000862032179E-3</v>
      </c>
    </row>
    <row r="4217" spans="1:19">
      <c r="A4217" t="s">
        <v>28</v>
      </c>
      <c r="B4217" t="s">
        <v>412</v>
      </c>
      <c r="C4217" t="s">
        <v>440</v>
      </c>
      <c r="D4217" t="s">
        <v>330</v>
      </c>
      <c r="E4217" t="s">
        <v>200</v>
      </c>
      <c r="F4217" t="s">
        <v>283</v>
      </c>
      <c r="G4217">
        <v>8</v>
      </c>
      <c r="H4217" t="s">
        <v>339</v>
      </c>
      <c r="I4217" t="s">
        <v>319</v>
      </c>
      <c r="J4217" t="s">
        <v>321</v>
      </c>
      <c r="K4217">
        <v>2</v>
      </c>
      <c r="L4217" s="52">
        <v>2.500000037252903E-2</v>
      </c>
      <c r="M4217" s="52">
        <v>2.703000046312809E-2</v>
      </c>
      <c r="N4217">
        <v>48</v>
      </c>
      <c r="O4217" s="52">
        <v>4.3639998883008957E-2</v>
      </c>
      <c r="P4217" s="52">
        <v>4.8980001360177987E-2</v>
      </c>
      <c r="Q4217">
        <v>380</v>
      </c>
      <c r="R4217" s="52">
        <v>3.564000129699707E-2</v>
      </c>
      <c r="S4217" s="52">
        <v>4.1110001504421227E-2</v>
      </c>
    </row>
    <row r="4218" spans="1:19">
      <c r="A4218" t="s">
        <v>28</v>
      </c>
      <c r="B4218" t="s">
        <v>412</v>
      </c>
      <c r="C4218" t="s">
        <v>440</v>
      </c>
      <c r="D4218" t="s">
        <v>330</v>
      </c>
      <c r="E4218" t="s">
        <v>200</v>
      </c>
      <c r="F4218" t="s">
        <v>283</v>
      </c>
      <c r="G4218">
        <v>8</v>
      </c>
      <c r="H4218" t="s">
        <v>339</v>
      </c>
      <c r="I4218" t="s">
        <v>319</v>
      </c>
      <c r="J4218" t="s">
        <v>322</v>
      </c>
      <c r="K4218">
        <v>10</v>
      </c>
      <c r="L4218" s="52">
        <v>0.125</v>
      </c>
      <c r="M4218" s="52">
        <v>0.1351400017738342</v>
      </c>
      <c r="N4218">
        <v>206</v>
      </c>
      <c r="O4218" s="52">
        <v>0.18727000057697299</v>
      </c>
      <c r="P4218" s="52">
        <v>0.2101999968290329</v>
      </c>
      <c r="Q4218">
        <v>1643</v>
      </c>
      <c r="R4218" s="52">
        <v>0.15410999953746801</v>
      </c>
      <c r="S4218" s="52">
        <v>0.17776000499725339</v>
      </c>
    </row>
    <row r="4219" spans="1:19">
      <c r="A4219" t="s">
        <v>28</v>
      </c>
      <c r="B4219" t="s">
        <v>412</v>
      </c>
      <c r="C4219" t="s">
        <v>440</v>
      </c>
      <c r="D4219" t="s">
        <v>330</v>
      </c>
      <c r="E4219" t="s">
        <v>200</v>
      </c>
      <c r="F4219" t="s">
        <v>283</v>
      </c>
      <c r="G4219">
        <v>8</v>
      </c>
      <c r="H4219" t="s">
        <v>339</v>
      </c>
      <c r="I4219" t="s">
        <v>319</v>
      </c>
      <c r="J4219" t="s">
        <v>323</v>
      </c>
      <c r="K4219">
        <v>14</v>
      </c>
      <c r="L4219" s="52">
        <v>0.17499999701976779</v>
      </c>
      <c r="M4219" s="52">
        <v>0.18919000029563901</v>
      </c>
      <c r="N4219">
        <v>155</v>
      </c>
      <c r="O4219" s="52">
        <v>0.1409099996089935</v>
      </c>
      <c r="P4219" s="52">
        <v>0.158160001039505</v>
      </c>
      <c r="Q4219">
        <v>1319</v>
      </c>
      <c r="R4219" s="52">
        <v>0.1237199977040291</v>
      </c>
      <c r="S4219" s="52">
        <v>0.14270000159740451</v>
      </c>
    </row>
    <row r="4220" spans="1:19">
      <c r="A4220" t="s">
        <v>28</v>
      </c>
      <c r="B4220" t="s">
        <v>412</v>
      </c>
      <c r="C4220" t="s">
        <v>440</v>
      </c>
      <c r="D4220" t="s">
        <v>330</v>
      </c>
      <c r="E4220" t="s">
        <v>200</v>
      </c>
      <c r="F4220" t="s">
        <v>283</v>
      </c>
      <c r="G4220">
        <v>8</v>
      </c>
      <c r="H4220" t="s">
        <v>339</v>
      </c>
      <c r="I4220" t="s">
        <v>319</v>
      </c>
      <c r="J4220" t="s">
        <v>354</v>
      </c>
      <c r="K4220">
        <v>48</v>
      </c>
      <c r="L4220" s="52">
        <v>0.60000002384185791</v>
      </c>
      <c r="M4220" s="52">
        <v>0.64864999055862427</v>
      </c>
      <c r="N4220">
        <v>569</v>
      </c>
      <c r="O4220" s="52">
        <v>0.51727002859115601</v>
      </c>
      <c r="P4220" s="52">
        <v>0.58060997724533081</v>
      </c>
      <c r="Q4220">
        <v>5882</v>
      </c>
      <c r="R4220" s="52">
        <v>0.55172997713088989</v>
      </c>
      <c r="S4220" s="52">
        <v>0.63637000322341919</v>
      </c>
    </row>
    <row r="4221" spans="1:19">
      <c r="A4221" t="s">
        <v>28</v>
      </c>
      <c r="B4221" t="s">
        <v>412</v>
      </c>
      <c r="C4221" t="s">
        <v>440</v>
      </c>
      <c r="D4221" t="s">
        <v>330</v>
      </c>
      <c r="E4221" t="s">
        <v>200</v>
      </c>
      <c r="F4221" t="s">
        <v>283</v>
      </c>
      <c r="G4221">
        <v>8</v>
      </c>
      <c r="H4221" t="s">
        <v>339</v>
      </c>
      <c r="I4221" t="s">
        <v>360</v>
      </c>
      <c r="J4221" t="s">
        <v>361</v>
      </c>
      <c r="K4221">
        <v>6</v>
      </c>
      <c r="L4221" s="52">
        <v>7.5000002980232239E-2</v>
      </c>
      <c r="N4221">
        <v>120</v>
      </c>
      <c r="O4221" s="52">
        <v>0.1090900003910065</v>
      </c>
      <c r="Q4221">
        <v>1418</v>
      </c>
      <c r="R4221" s="52">
        <v>0.13300999999046331</v>
      </c>
    </row>
    <row r="4222" spans="1:19">
      <c r="A4222" t="s">
        <v>28</v>
      </c>
      <c r="B4222" t="s">
        <v>412</v>
      </c>
      <c r="C4222" t="s">
        <v>440</v>
      </c>
      <c r="D4222" t="s">
        <v>330</v>
      </c>
      <c r="E4222" t="s">
        <v>200</v>
      </c>
      <c r="F4222" t="s">
        <v>283</v>
      </c>
      <c r="G4222">
        <v>8</v>
      </c>
      <c r="H4222" t="s">
        <v>339</v>
      </c>
      <c r="I4222" t="s">
        <v>360</v>
      </c>
      <c r="J4222" t="s">
        <v>362</v>
      </c>
      <c r="K4222">
        <v>27</v>
      </c>
      <c r="L4222" s="52">
        <v>0.33750000596046448</v>
      </c>
      <c r="M4222" s="52">
        <v>0.36485999822616583</v>
      </c>
      <c r="N4222">
        <v>410</v>
      </c>
      <c r="O4222" s="52">
        <v>0.37272998690605158</v>
      </c>
      <c r="P4222" s="52">
        <v>0.41837000846862787</v>
      </c>
      <c r="Q4222">
        <v>3361</v>
      </c>
      <c r="R4222" s="52">
        <v>0.31525999307632452</v>
      </c>
      <c r="S4222" s="52">
        <v>0.36362999677658081</v>
      </c>
    </row>
    <row r="4223" spans="1:19">
      <c r="A4223" t="s">
        <v>28</v>
      </c>
      <c r="B4223" t="s">
        <v>412</v>
      </c>
      <c r="C4223" t="s">
        <v>440</v>
      </c>
      <c r="D4223" t="s">
        <v>330</v>
      </c>
      <c r="E4223" t="s">
        <v>200</v>
      </c>
      <c r="F4223" t="s">
        <v>283</v>
      </c>
      <c r="G4223">
        <v>8</v>
      </c>
      <c r="H4223" t="s">
        <v>339</v>
      </c>
      <c r="I4223" t="s">
        <v>360</v>
      </c>
      <c r="J4223" t="s">
        <v>354</v>
      </c>
      <c r="K4223">
        <v>47</v>
      </c>
      <c r="L4223" s="52">
        <v>0.58749997615814209</v>
      </c>
      <c r="M4223" s="52">
        <v>0.63514000177383423</v>
      </c>
      <c r="N4223">
        <v>570</v>
      </c>
      <c r="O4223" s="52">
        <v>0.51818001270294189</v>
      </c>
      <c r="P4223" s="52">
        <v>0.58162999153137207</v>
      </c>
      <c r="Q4223">
        <v>5882</v>
      </c>
      <c r="R4223" s="52">
        <v>0.55172997713088989</v>
      </c>
      <c r="S4223" s="52">
        <v>0.63637000322341919</v>
      </c>
    </row>
    <row r="4224" spans="1:19">
      <c r="A4224" t="s">
        <v>28</v>
      </c>
      <c r="B4224" t="s">
        <v>412</v>
      </c>
      <c r="C4224" t="s">
        <v>440</v>
      </c>
      <c r="D4224" t="s">
        <v>330</v>
      </c>
      <c r="E4224" t="s">
        <v>200</v>
      </c>
      <c r="F4224" t="s">
        <v>283</v>
      </c>
      <c r="G4224">
        <v>8</v>
      </c>
      <c r="H4224" t="s">
        <v>339</v>
      </c>
      <c r="I4224" t="s">
        <v>736</v>
      </c>
      <c r="J4224" t="s">
        <v>363</v>
      </c>
      <c r="K4224">
        <v>43</v>
      </c>
      <c r="L4224" s="52">
        <v>0.53750002384185791</v>
      </c>
      <c r="N4224">
        <v>424</v>
      </c>
      <c r="O4224" s="52">
        <v>0.38545000553131098</v>
      </c>
      <c r="Q4224">
        <v>4131</v>
      </c>
      <c r="R4224" s="52">
        <v>0.38749000430107122</v>
      </c>
    </row>
    <row r="4225" spans="1:19">
      <c r="A4225" t="s">
        <v>28</v>
      </c>
      <c r="B4225" t="s">
        <v>412</v>
      </c>
      <c r="C4225" t="s">
        <v>440</v>
      </c>
      <c r="D4225" t="s">
        <v>330</v>
      </c>
      <c r="E4225" t="s">
        <v>200</v>
      </c>
      <c r="F4225" t="s">
        <v>283</v>
      </c>
      <c r="G4225">
        <v>8</v>
      </c>
      <c r="H4225" t="s">
        <v>339</v>
      </c>
      <c r="I4225" t="s">
        <v>736</v>
      </c>
      <c r="J4225" t="s">
        <v>364</v>
      </c>
      <c r="K4225">
        <v>25</v>
      </c>
      <c r="L4225" s="52">
        <v>0.3125</v>
      </c>
      <c r="M4225" s="52">
        <v>0.67567998170852661</v>
      </c>
      <c r="N4225">
        <v>386</v>
      </c>
      <c r="O4225" s="52">
        <v>0.3509100079536438</v>
      </c>
      <c r="P4225" s="52">
        <v>0.57100999355316162</v>
      </c>
      <c r="Q4225">
        <v>4189</v>
      </c>
      <c r="R4225" s="52">
        <v>0.39293000102043152</v>
      </c>
      <c r="S4225" s="52">
        <v>0.64149999618530273</v>
      </c>
    </row>
    <row r="4226" spans="1:19">
      <c r="A4226" t="s">
        <v>28</v>
      </c>
      <c r="B4226" t="s">
        <v>412</v>
      </c>
      <c r="C4226" t="s">
        <v>440</v>
      </c>
      <c r="D4226" t="s">
        <v>330</v>
      </c>
      <c r="E4226" t="s">
        <v>200</v>
      </c>
      <c r="F4226" s="1" t="s">
        <v>283</v>
      </c>
      <c r="G4226" s="1">
        <v>8</v>
      </c>
      <c r="H4226" s="1" t="s">
        <v>339</v>
      </c>
      <c r="I4226" t="s">
        <v>736</v>
      </c>
      <c r="J4226" t="s">
        <v>365</v>
      </c>
      <c r="K4226">
        <v>2</v>
      </c>
      <c r="L4226" s="52">
        <v>2.500000037252903E-2</v>
      </c>
      <c r="M4226" s="52">
        <v>5.404999852180481E-2</v>
      </c>
      <c r="N4226">
        <v>143</v>
      </c>
      <c r="O4226" s="52">
        <v>0.12999999523162839</v>
      </c>
      <c r="P4226" s="52">
        <v>0.21153999865055079</v>
      </c>
      <c r="Q4226">
        <v>1316</v>
      </c>
      <c r="R4226" s="52">
        <v>0.1234399974346161</v>
      </c>
      <c r="S4226" s="52">
        <v>0.20152999460697171</v>
      </c>
    </row>
    <row r="4227" spans="1:19">
      <c r="A4227" t="s">
        <v>28</v>
      </c>
      <c r="B4227" t="s">
        <v>412</v>
      </c>
      <c r="C4227" t="s">
        <v>440</v>
      </c>
      <c r="D4227" t="s">
        <v>330</v>
      </c>
      <c r="E4227" t="s">
        <v>200</v>
      </c>
      <c r="F4227" t="s">
        <v>283</v>
      </c>
      <c r="G4227">
        <v>8</v>
      </c>
      <c r="H4227" t="s">
        <v>339</v>
      </c>
      <c r="I4227" t="s">
        <v>736</v>
      </c>
      <c r="J4227" t="s">
        <v>366</v>
      </c>
      <c r="K4227">
        <v>6</v>
      </c>
      <c r="L4227" s="52">
        <v>7.5000002980232239E-2</v>
      </c>
      <c r="M4227" s="52">
        <v>0.1621599942445755</v>
      </c>
      <c r="N4227">
        <v>83</v>
      </c>
      <c r="O4227" s="52">
        <v>7.5450003147125244E-2</v>
      </c>
      <c r="P4227" s="52">
        <v>0.1227800026535988</v>
      </c>
      <c r="Q4227">
        <v>566</v>
      </c>
      <c r="R4227" s="52">
        <v>5.3089998662471771E-2</v>
      </c>
      <c r="S4227" s="52">
        <v>8.6680002510547638E-2</v>
      </c>
    </row>
    <row r="4228" spans="1:19">
      <c r="A4228" t="s">
        <v>28</v>
      </c>
      <c r="B4228" t="s">
        <v>412</v>
      </c>
      <c r="C4228" t="s">
        <v>440</v>
      </c>
      <c r="D4228" t="s">
        <v>330</v>
      </c>
      <c r="E4228" t="s">
        <v>200</v>
      </c>
      <c r="F4228" t="s">
        <v>283</v>
      </c>
      <c r="G4228">
        <v>8</v>
      </c>
      <c r="H4228" t="s">
        <v>339</v>
      </c>
      <c r="I4228" t="s">
        <v>736</v>
      </c>
      <c r="J4228" t="s">
        <v>367</v>
      </c>
      <c r="K4228">
        <v>2</v>
      </c>
      <c r="L4228" s="52">
        <v>2.500000037252903E-2</v>
      </c>
      <c r="M4228" s="52">
        <v>5.404999852180481E-2</v>
      </c>
      <c r="N4228">
        <v>50</v>
      </c>
      <c r="O4228" s="52">
        <v>4.544999822974205E-2</v>
      </c>
      <c r="P4228" s="52">
        <v>7.3959998786449432E-2</v>
      </c>
      <c r="Q4228">
        <v>367</v>
      </c>
      <c r="R4228" s="52">
        <v>3.4419998526573181E-2</v>
      </c>
      <c r="S4228" s="52">
        <v>5.6200001388788223E-2</v>
      </c>
    </row>
    <row r="4229" spans="1:19">
      <c r="A4229" t="s">
        <v>28</v>
      </c>
      <c r="B4229" t="s">
        <v>412</v>
      </c>
      <c r="C4229" t="s">
        <v>440</v>
      </c>
      <c r="D4229" t="s">
        <v>330</v>
      </c>
      <c r="E4229" t="s">
        <v>200</v>
      </c>
      <c r="F4229" t="s">
        <v>283</v>
      </c>
      <c r="G4229">
        <v>8</v>
      </c>
      <c r="H4229" t="s">
        <v>339</v>
      </c>
      <c r="I4229" t="s">
        <v>736</v>
      </c>
      <c r="J4229" t="s">
        <v>368</v>
      </c>
      <c r="K4229">
        <v>2</v>
      </c>
      <c r="L4229" s="52">
        <v>2.500000037252903E-2</v>
      </c>
      <c r="M4229" s="52">
        <v>5.404999852180481E-2</v>
      </c>
      <c r="N4229">
        <v>14</v>
      </c>
      <c r="O4229" s="52">
        <v>1.272999960929155E-2</v>
      </c>
      <c r="P4229" s="52">
        <v>2.0710000768303871E-2</v>
      </c>
      <c r="Q4229">
        <v>92</v>
      </c>
      <c r="R4229" s="52">
        <v>8.6300000548362732E-3</v>
      </c>
      <c r="S4229" s="52">
        <v>1.4089999720454219E-2</v>
      </c>
    </row>
    <row r="4230" spans="1:19">
      <c r="A4230" t="s">
        <v>28</v>
      </c>
      <c r="B4230" t="s">
        <v>412</v>
      </c>
      <c r="C4230" t="s">
        <v>440</v>
      </c>
      <c r="D4230" t="s">
        <v>330</v>
      </c>
      <c r="E4230" t="s">
        <v>200</v>
      </c>
      <c r="F4230" t="s">
        <v>283</v>
      </c>
      <c r="G4230">
        <v>8</v>
      </c>
      <c r="H4230" t="s">
        <v>339</v>
      </c>
      <c r="I4230" t="s">
        <v>307</v>
      </c>
      <c r="J4230" t="s">
        <v>329</v>
      </c>
      <c r="K4230">
        <v>78</v>
      </c>
      <c r="L4230" s="52">
        <v>0.97500002384185791</v>
      </c>
      <c r="N4230">
        <v>1091</v>
      </c>
      <c r="O4230" s="52">
        <v>0.99181997776031494</v>
      </c>
      <c r="Q4230">
        <v>10555</v>
      </c>
      <c r="R4230" s="52">
        <v>0.99005997180938721</v>
      </c>
    </row>
    <row r="4231" spans="1:19">
      <c r="A4231" t="s">
        <v>28</v>
      </c>
      <c r="B4231" t="s">
        <v>412</v>
      </c>
      <c r="C4231" t="s">
        <v>440</v>
      </c>
      <c r="D4231" t="s">
        <v>330</v>
      </c>
      <c r="E4231" t="s">
        <v>200</v>
      </c>
      <c r="F4231" t="s">
        <v>283</v>
      </c>
      <c r="G4231">
        <v>8</v>
      </c>
      <c r="H4231" t="s">
        <v>339</v>
      </c>
      <c r="I4231" t="s">
        <v>307</v>
      </c>
      <c r="J4231" t="s">
        <v>309</v>
      </c>
      <c r="K4231">
        <v>2</v>
      </c>
      <c r="L4231" s="52">
        <v>2.500000037252903E-2</v>
      </c>
      <c r="N4231">
        <v>9</v>
      </c>
      <c r="O4231" s="52">
        <v>8.1799998879432678E-3</v>
      </c>
      <c r="Q4231">
        <v>106</v>
      </c>
      <c r="R4231" s="52">
        <v>9.9400002509355545E-3</v>
      </c>
    </row>
    <row r="4232" spans="1:19">
      <c r="A4232" t="s">
        <v>28</v>
      </c>
      <c r="B4232" t="s">
        <v>412</v>
      </c>
      <c r="C4232" t="s">
        <v>440</v>
      </c>
      <c r="D4232" t="s">
        <v>330</v>
      </c>
      <c r="E4232" t="s">
        <v>200</v>
      </c>
      <c r="F4232" t="s">
        <v>283</v>
      </c>
      <c r="G4232">
        <v>8</v>
      </c>
      <c r="H4232" t="s">
        <v>339</v>
      </c>
      <c r="I4232" t="s">
        <v>737</v>
      </c>
      <c r="J4232" t="s">
        <v>310</v>
      </c>
      <c r="K4232">
        <v>22</v>
      </c>
      <c r="L4232" s="52">
        <v>0.27500000596046448</v>
      </c>
      <c r="N4232">
        <v>298</v>
      </c>
      <c r="O4232" s="52">
        <v>0.27090999484062189</v>
      </c>
      <c r="Q4232">
        <v>1888</v>
      </c>
      <c r="R4232" s="52">
        <v>0.17709000408649439</v>
      </c>
    </row>
    <row r="4233" spans="1:19">
      <c r="A4233" t="s">
        <v>28</v>
      </c>
      <c r="B4233" t="s">
        <v>412</v>
      </c>
      <c r="C4233" t="s">
        <v>440</v>
      </c>
      <c r="D4233" t="s">
        <v>330</v>
      </c>
      <c r="E4233" t="s">
        <v>200</v>
      </c>
      <c r="F4233" t="s">
        <v>283</v>
      </c>
      <c r="G4233">
        <v>8</v>
      </c>
      <c r="H4233" t="s">
        <v>339</v>
      </c>
      <c r="I4233" t="s">
        <v>737</v>
      </c>
      <c r="J4233" t="s">
        <v>16</v>
      </c>
      <c r="K4233">
        <v>25</v>
      </c>
      <c r="L4233" s="52">
        <v>0.3125</v>
      </c>
      <c r="N4233">
        <v>200</v>
      </c>
      <c r="O4233" s="52">
        <v>0.18182000517845151</v>
      </c>
      <c r="Q4233">
        <v>2164</v>
      </c>
      <c r="R4233" s="52">
        <v>0.2029799968004227</v>
      </c>
    </row>
    <row r="4234" spans="1:19">
      <c r="A4234" t="s">
        <v>28</v>
      </c>
      <c r="B4234" t="s">
        <v>412</v>
      </c>
      <c r="C4234" t="s">
        <v>440</v>
      </c>
      <c r="D4234" t="s">
        <v>330</v>
      </c>
      <c r="E4234" t="s">
        <v>200</v>
      </c>
      <c r="F4234" t="s">
        <v>283</v>
      </c>
      <c r="G4234">
        <v>8</v>
      </c>
      <c r="H4234" t="s">
        <v>339</v>
      </c>
      <c r="I4234" t="s">
        <v>737</v>
      </c>
      <c r="J4234" t="s">
        <v>17</v>
      </c>
      <c r="K4234">
        <v>18</v>
      </c>
      <c r="L4234" s="52">
        <v>0.22499999403953549</v>
      </c>
      <c r="N4234">
        <v>236</v>
      </c>
      <c r="O4234" s="52">
        <v>0.21455000340938571</v>
      </c>
      <c r="Q4234">
        <v>2220</v>
      </c>
      <c r="R4234" s="52">
        <v>0.20824000239372251</v>
      </c>
    </row>
    <row r="4235" spans="1:19">
      <c r="A4235" t="s">
        <v>28</v>
      </c>
      <c r="B4235" t="s">
        <v>412</v>
      </c>
      <c r="C4235" t="s">
        <v>440</v>
      </c>
      <c r="D4235" t="s">
        <v>330</v>
      </c>
      <c r="E4235" t="s">
        <v>200</v>
      </c>
      <c r="F4235" t="s">
        <v>283</v>
      </c>
      <c r="G4235">
        <v>8</v>
      </c>
      <c r="H4235" t="s">
        <v>339</v>
      </c>
      <c r="I4235" t="s">
        <v>737</v>
      </c>
      <c r="J4235" t="s">
        <v>18</v>
      </c>
      <c r="K4235">
        <v>13</v>
      </c>
      <c r="L4235" s="52">
        <v>0.16249999403953549</v>
      </c>
      <c r="N4235">
        <v>210</v>
      </c>
      <c r="O4235" s="52">
        <v>0.19090999662876129</v>
      </c>
      <c r="Q4235">
        <v>2174</v>
      </c>
      <c r="R4235" s="52">
        <v>0.20392000675201419</v>
      </c>
    </row>
    <row r="4236" spans="1:19">
      <c r="A4236" t="s">
        <v>28</v>
      </c>
      <c r="B4236" t="s">
        <v>412</v>
      </c>
      <c r="C4236" t="s">
        <v>440</v>
      </c>
      <c r="D4236" t="s">
        <v>330</v>
      </c>
      <c r="E4236" t="s">
        <v>200</v>
      </c>
      <c r="F4236" t="s">
        <v>283</v>
      </c>
      <c r="G4236">
        <v>8</v>
      </c>
      <c r="H4236" t="s">
        <v>339</v>
      </c>
      <c r="I4236" t="s">
        <v>737</v>
      </c>
      <c r="J4236" t="s">
        <v>311</v>
      </c>
      <c r="K4236">
        <v>2</v>
      </c>
      <c r="L4236" s="52">
        <v>2.500000037252903E-2</v>
      </c>
      <c r="N4236">
        <v>156</v>
      </c>
      <c r="O4236" s="52">
        <v>0.14181999862194061</v>
      </c>
      <c r="Q4236">
        <v>2215</v>
      </c>
      <c r="R4236" s="52">
        <v>0.20777000486850741</v>
      </c>
    </row>
    <row r="4237" spans="1:19">
      <c r="A4237" t="s">
        <v>28</v>
      </c>
      <c r="B4237" t="s">
        <v>412</v>
      </c>
      <c r="C4237" t="s">
        <v>440</v>
      </c>
      <c r="D4237" t="s">
        <v>330</v>
      </c>
      <c r="E4237" t="s">
        <v>200</v>
      </c>
      <c r="F4237" t="s">
        <v>283</v>
      </c>
      <c r="G4237">
        <v>8</v>
      </c>
      <c r="H4237" t="s">
        <v>339</v>
      </c>
      <c r="I4237" t="s">
        <v>312</v>
      </c>
      <c r="J4237" t="s">
        <v>313</v>
      </c>
      <c r="K4237">
        <v>39</v>
      </c>
      <c r="L4237" s="52">
        <v>0.48750001192092901</v>
      </c>
      <c r="M4237" s="52">
        <v>0.5</v>
      </c>
      <c r="N4237">
        <v>621</v>
      </c>
      <c r="O4237" s="52">
        <v>0.56454998254776001</v>
      </c>
      <c r="P4237" s="52">
        <v>0.57340997457504272</v>
      </c>
      <c r="Q4237">
        <v>6420</v>
      </c>
      <c r="R4237" s="52">
        <v>0.60219001770019531</v>
      </c>
      <c r="S4237" s="52">
        <v>0.61465001106262207</v>
      </c>
    </row>
    <row r="4238" spans="1:19">
      <c r="A4238" t="s">
        <v>28</v>
      </c>
      <c r="B4238" t="s">
        <v>412</v>
      </c>
      <c r="C4238" t="s">
        <v>440</v>
      </c>
      <c r="D4238" t="s">
        <v>330</v>
      </c>
      <c r="E4238" t="s">
        <v>200</v>
      </c>
      <c r="F4238" t="s">
        <v>283</v>
      </c>
      <c r="G4238">
        <v>8</v>
      </c>
      <c r="H4238" t="s">
        <v>339</v>
      </c>
      <c r="I4238" t="s">
        <v>312</v>
      </c>
      <c r="J4238" t="s">
        <v>314</v>
      </c>
      <c r="K4238">
        <v>13</v>
      </c>
      <c r="L4238" s="52">
        <v>0.16249999403953549</v>
      </c>
      <c r="M4238" s="52">
        <v>0.1666699945926666</v>
      </c>
      <c r="N4238">
        <v>172</v>
      </c>
      <c r="O4238" s="52">
        <v>0.15636000037193301</v>
      </c>
      <c r="P4238" s="52">
        <v>0.15882000327110291</v>
      </c>
      <c r="Q4238">
        <v>1473</v>
      </c>
      <c r="R4238" s="52">
        <v>0.13817000389099121</v>
      </c>
      <c r="S4238" s="52">
        <v>0.14101999998092651</v>
      </c>
    </row>
    <row r="4239" spans="1:19">
      <c r="A4239" t="s">
        <v>28</v>
      </c>
      <c r="B4239" t="s">
        <v>412</v>
      </c>
      <c r="C4239" t="s">
        <v>440</v>
      </c>
      <c r="D4239" t="s">
        <v>330</v>
      </c>
      <c r="E4239" t="s">
        <v>200</v>
      </c>
      <c r="F4239" t="s">
        <v>283</v>
      </c>
      <c r="G4239">
        <v>8</v>
      </c>
      <c r="H4239" t="s">
        <v>339</v>
      </c>
      <c r="I4239" t="s">
        <v>312</v>
      </c>
      <c r="J4239" t="s">
        <v>315</v>
      </c>
      <c r="K4239">
        <v>14</v>
      </c>
      <c r="L4239" s="52">
        <v>0.17499999701976779</v>
      </c>
      <c r="M4239" s="52">
        <v>0.17949000000953669</v>
      </c>
      <c r="N4239">
        <v>168</v>
      </c>
      <c r="O4239" s="52">
        <v>0.1527300029993057</v>
      </c>
      <c r="P4239" s="52">
        <v>0.15512000024318701</v>
      </c>
      <c r="Q4239">
        <v>1374</v>
      </c>
      <c r="R4239" s="52">
        <v>0.12887999415397641</v>
      </c>
      <c r="S4239" s="52">
        <v>0.13154999911785131</v>
      </c>
    </row>
    <row r="4240" spans="1:19">
      <c r="A4240" t="s">
        <v>28</v>
      </c>
      <c r="B4240" t="s">
        <v>412</v>
      </c>
      <c r="C4240" t="s">
        <v>440</v>
      </c>
      <c r="D4240" t="s">
        <v>330</v>
      </c>
      <c r="E4240" t="s">
        <v>200</v>
      </c>
      <c r="F4240" t="s">
        <v>283</v>
      </c>
      <c r="G4240">
        <v>8</v>
      </c>
      <c r="H4240" t="s">
        <v>339</v>
      </c>
      <c r="I4240" t="s">
        <v>312</v>
      </c>
      <c r="J4240" t="s">
        <v>373</v>
      </c>
      <c r="K4240">
        <v>2</v>
      </c>
      <c r="L4240" s="52">
        <v>2.500000037252903E-2</v>
      </c>
      <c r="N4240">
        <v>17</v>
      </c>
      <c r="O4240" s="52">
        <v>1.544999983161688E-2</v>
      </c>
      <c r="Q4240">
        <v>216</v>
      </c>
      <c r="R4240" s="52">
        <v>2.0260000601410869E-2</v>
      </c>
    </row>
    <row r="4241" spans="1:19">
      <c r="A4241" t="s">
        <v>28</v>
      </c>
      <c r="B4241" t="s">
        <v>412</v>
      </c>
      <c r="C4241" t="s">
        <v>440</v>
      </c>
      <c r="D4241" t="s">
        <v>330</v>
      </c>
      <c r="E4241" t="s">
        <v>200</v>
      </c>
      <c r="F4241" t="s">
        <v>283</v>
      </c>
      <c r="G4241">
        <v>8</v>
      </c>
      <c r="H4241" t="s">
        <v>339</v>
      </c>
      <c r="I4241" t="s">
        <v>312</v>
      </c>
      <c r="J4241" t="s">
        <v>316</v>
      </c>
      <c r="K4241">
        <v>12</v>
      </c>
      <c r="L4241" s="52">
        <v>0.15000000596046451</v>
      </c>
      <c r="M4241" s="52">
        <v>0.1538500040769577</v>
      </c>
      <c r="N4241">
        <v>122</v>
      </c>
      <c r="O4241" s="52">
        <v>0.11090999841690059</v>
      </c>
      <c r="P4241" s="52">
        <v>0.1126499995589256</v>
      </c>
      <c r="Q4241">
        <v>1178</v>
      </c>
      <c r="R4241" s="52">
        <v>0.1105000004172325</v>
      </c>
      <c r="S4241" s="52">
        <v>0.1127799972891808</v>
      </c>
    </row>
    <row r="4242" spans="1:19">
      <c r="A4242" t="s">
        <v>28</v>
      </c>
      <c r="B4242" t="s">
        <v>412</v>
      </c>
      <c r="C4242" t="s">
        <v>440</v>
      </c>
      <c r="D4242" t="s">
        <v>330</v>
      </c>
      <c r="E4242" t="s">
        <v>173</v>
      </c>
      <c r="F4242" t="s">
        <v>174</v>
      </c>
      <c r="G4242">
        <v>20</v>
      </c>
      <c r="H4242" t="s">
        <v>399</v>
      </c>
      <c r="I4242" t="s">
        <v>326</v>
      </c>
      <c r="J4242" t="s">
        <v>289</v>
      </c>
      <c r="K4242">
        <v>0</v>
      </c>
      <c r="L4242" s="52">
        <v>0</v>
      </c>
      <c r="N4242">
        <v>7</v>
      </c>
      <c r="O4242" s="52">
        <v>1.3330000452697281E-2</v>
      </c>
      <c r="Q4242">
        <v>78</v>
      </c>
      <c r="R4242" s="52">
        <v>7.3199998587369919E-3</v>
      </c>
    </row>
    <row r="4243" spans="1:19">
      <c r="A4243" t="s">
        <v>28</v>
      </c>
      <c r="B4243" t="s">
        <v>412</v>
      </c>
      <c r="C4243" t="s">
        <v>440</v>
      </c>
      <c r="D4243" t="s">
        <v>330</v>
      </c>
      <c r="E4243" t="s">
        <v>173</v>
      </c>
      <c r="F4243" t="s">
        <v>174</v>
      </c>
      <c r="G4243">
        <v>20</v>
      </c>
      <c r="H4243" t="s">
        <v>399</v>
      </c>
      <c r="I4243" t="s">
        <v>326</v>
      </c>
      <c r="J4243" t="s">
        <v>290</v>
      </c>
      <c r="K4243">
        <v>2</v>
      </c>
      <c r="L4243" s="52">
        <v>4.3480001389980323E-2</v>
      </c>
      <c r="N4243">
        <v>21</v>
      </c>
      <c r="O4243" s="52">
        <v>3.9999999105930328E-2</v>
      </c>
      <c r="Q4243">
        <v>542</v>
      </c>
      <c r="R4243" s="52">
        <v>5.0840001553297043E-2</v>
      </c>
    </row>
    <row r="4244" spans="1:19">
      <c r="A4244" t="s">
        <v>28</v>
      </c>
      <c r="B4244" t="s">
        <v>412</v>
      </c>
      <c r="C4244" t="s">
        <v>440</v>
      </c>
      <c r="D4244" t="s">
        <v>330</v>
      </c>
      <c r="E4244" t="s">
        <v>173</v>
      </c>
      <c r="F4244" t="s">
        <v>174</v>
      </c>
      <c r="G4244">
        <v>20</v>
      </c>
      <c r="H4244" t="s">
        <v>399</v>
      </c>
      <c r="I4244" t="s">
        <v>326</v>
      </c>
      <c r="J4244" t="s">
        <v>291</v>
      </c>
      <c r="K4244">
        <v>9</v>
      </c>
      <c r="L4244" s="52">
        <v>0.19564999639987951</v>
      </c>
      <c r="N4244">
        <v>52</v>
      </c>
      <c r="O4244" s="52">
        <v>9.9050000309944153E-2</v>
      </c>
      <c r="Q4244">
        <v>1332</v>
      </c>
      <c r="R4244" s="52">
        <v>0.124940000474453</v>
      </c>
    </row>
    <row r="4245" spans="1:19">
      <c r="A4245" t="s">
        <v>28</v>
      </c>
      <c r="B4245" t="s">
        <v>412</v>
      </c>
      <c r="C4245" t="s">
        <v>440</v>
      </c>
      <c r="D4245" t="s">
        <v>330</v>
      </c>
      <c r="E4245" t="s">
        <v>173</v>
      </c>
      <c r="F4245" t="s">
        <v>174</v>
      </c>
      <c r="G4245">
        <v>20</v>
      </c>
      <c r="H4245" t="s">
        <v>399</v>
      </c>
      <c r="I4245" t="s">
        <v>326</v>
      </c>
      <c r="J4245" t="s">
        <v>292</v>
      </c>
      <c r="K4245">
        <v>9</v>
      </c>
      <c r="L4245" s="52">
        <v>0.19564999639987951</v>
      </c>
      <c r="N4245">
        <v>120</v>
      </c>
      <c r="O4245" s="52">
        <v>0.22856999933719641</v>
      </c>
      <c r="Q4245">
        <v>2022</v>
      </c>
      <c r="R4245" s="52">
        <v>0.18965999782085419</v>
      </c>
    </row>
    <row r="4246" spans="1:19">
      <c r="A4246" t="s">
        <v>28</v>
      </c>
      <c r="B4246" t="s">
        <v>412</v>
      </c>
      <c r="C4246" t="s">
        <v>440</v>
      </c>
      <c r="D4246" t="s">
        <v>330</v>
      </c>
      <c r="E4246" t="s">
        <v>173</v>
      </c>
      <c r="F4246" t="s">
        <v>174</v>
      </c>
      <c r="G4246">
        <v>20</v>
      </c>
      <c r="H4246" t="s">
        <v>399</v>
      </c>
      <c r="I4246" t="s">
        <v>326</v>
      </c>
      <c r="J4246" t="s">
        <v>293</v>
      </c>
      <c r="K4246">
        <v>6</v>
      </c>
      <c r="L4246" s="52">
        <v>0.13042999804019931</v>
      </c>
      <c r="N4246">
        <v>89</v>
      </c>
      <c r="O4246" s="52">
        <v>0.16952000558376309</v>
      </c>
      <c r="Q4246">
        <v>1958</v>
      </c>
      <c r="R4246" s="52">
        <v>0.18366000056266779</v>
      </c>
    </row>
    <row r="4247" spans="1:19">
      <c r="A4247" t="s">
        <v>28</v>
      </c>
      <c r="B4247" t="s">
        <v>412</v>
      </c>
      <c r="C4247" t="s">
        <v>440</v>
      </c>
      <c r="D4247" t="s">
        <v>330</v>
      </c>
      <c r="E4247" t="s">
        <v>173</v>
      </c>
      <c r="F4247" t="s">
        <v>174</v>
      </c>
      <c r="G4247">
        <v>20</v>
      </c>
      <c r="H4247" t="s">
        <v>399</v>
      </c>
      <c r="I4247" t="s">
        <v>326</v>
      </c>
      <c r="J4247" t="s">
        <v>294</v>
      </c>
      <c r="K4247">
        <v>11</v>
      </c>
      <c r="L4247" s="52">
        <v>0.2391300052404404</v>
      </c>
      <c r="N4247">
        <v>124</v>
      </c>
      <c r="O4247" s="52">
        <v>0.2361900061368942</v>
      </c>
      <c r="Q4247">
        <v>2528</v>
      </c>
      <c r="R4247" s="52">
        <v>0.2371300011873245</v>
      </c>
    </row>
    <row r="4248" spans="1:19">
      <c r="A4248" t="s">
        <v>28</v>
      </c>
      <c r="B4248" t="s">
        <v>412</v>
      </c>
      <c r="C4248" t="s">
        <v>440</v>
      </c>
      <c r="D4248" t="s">
        <v>330</v>
      </c>
      <c r="E4248" t="s">
        <v>173</v>
      </c>
      <c r="F4248" t="s">
        <v>174</v>
      </c>
      <c r="G4248">
        <v>20</v>
      </c>
      <c r="H4248" t="s">
        <v>399</v>
      </c>
      <c r="I4248" t="s">
        <v>326</v>
      </c>
      <c r="J4248" t="s">
        <v>295</v>
      </c>
      <c r="K4248">
        <v>9</v>
      </c>
      <c r="L4248" s="52">
        <v>0.19564999639987951</v>
      </c>
      <c r="N4248">
        <v>112</v>
      </c>
      <c r="O4248" s="52">
        <v>0.21333000063896179</v>
      </c>
      <c r="Q4248">
        <v>2201</v>
      </c>
      <c r="R4248" s="52">
        <v>0.20645000040531161</v>
      </c>
    </row>
    <row r="4249" spans="1:19">
      <c r="A4249" t="s">
        <v>28</v>
      </c>
      <c r="B4249" t="s">
        <v>412</v>
      </c>
      <c r="C4249" t="s">
        <v>440</v>
      </c>
      <c r="D4249" t="s">
        <v>330</v>
      </c>
      <c r="E4249" t="s">
        <v>173</v>
      </c>
      <c r="F4249" t="s">
        <v>174</v>
      </c>
      <c r="G4249">
        <v>20</v>
      </c>
      <c r="H4249" t="s">
        <v>399</v>
      </c>
      <c r="I4249" t="s">
        <v>359</v>
      </c>
      <c r="J4249" t="s">
        <v>14</v>
      </c>
      <c r="K4249">
        <v>34</v>
      </c>
      <c r="L4249" s="52">
        <v>0.73913002014160156</v>
      </c>
      <c r="M4249" s="52">
        <v>0.73913002014160156</v>
      </c>
      <c r="N4249">
        <v>386</v>
      </c>
      <c r="O4249" s="52">
        <v>0.73523998260498047</v>
      </c>
      <c r="P4249" s="52">
        <v>0.75391000509262085</v>
      </c>
      <c r="Q4249">
        <v>7648</v>
      </c>
      <c r="R4249" s="52">
        <v>0.71737998723983765</v>
      </c>
      <c r="S4249" s="52">
        <v>0.73221999406814575</v>
      </c>
    </row>
    <row r="4250" spans="1:19">
      <c r="A4250" t="s">
        <v>28</v>
      </c>
      <c r="B4250" t="s">
        <v>412</v>
      </c>
      <c r="C4250" t="s">
        <v>440</v>
      </c>
      <c r="D4250" t="s">
        <v>330</v>
      </c>
      <c r="E4250" t="s">
        <v>173</v>
      </c>
      <c r="F4250" t="s">
        <v>174</v>
      </c>
      <c r="G4250">
        <v>20</v>
      </c>
      <c r="H4250" t="s">
        <v>399</v>
      </c>
      <c r="I4250" t="s">
        <v>359</v>
      </c>
      <c r="J4250" t="s">
        <v>15</v>
      </c>
      <c r="K4250">
        <v>5</v>
      </c>
      <c r="L4250" s="52">
        <v>0.10869999974966051</v>
      </c>
      <c r="M4250" s="52">
        <v>0.10869999974966051</v>
      </c>
      <c r="N4250">
        <v>71</v>
      </c>
      <c r="O4250" s="52">
        <v>0.13524000346660611</v>
      </c>
      <c r="P4250" s="52">
        <v>0.1386699974536896</v>
      </c>
      <c r="Q4250">
        <v>1582</v>
      </c>
      <c r="R4250" s="52">
        <v>0.14838999509811401</v>
      </c>
      <c r="S4250" s="52">
        <v>0.1514600068330765</v>
      </c>
    </row>
    <row r="4251" spans="1:19">
      <c r="A4251" t="s">
        <v>28</v>
      </c>
      <c r="B4251" t="s">
        <v>412</v>
      </c>
      <c r="C4251" t="s">
        <v>440</v>
      </c>
      <c r="D4251" t="s">
        <v>330</v>
      </c>
      <c r="E4251" t="s">
        <v>173</v>
      </c>
      <c r="F4251" t="s">
        <v>174</v>
      </c>
      <c r="G4251">
        <v>20</v>
      </c>
      <c r="H4251" t="s">
        <v>399</v>
      </c>
      <c r="I4251" t="s">
        <v>359</v>
      </c>
      <c r="J4251" t="s">
        <v>317</v>
      </c>
      <c r="K4251">
        <v>7</v>
      </c>
      <c r="L4251" s="52">
        <v>0.15217000246047971</v>
      </c>
      <c r="M4251" s="52">
        <v>0.15217000246047971</v>
      </c>
      <c r="N4251">
        <v>55</v>
      </c>
      <c r="O4251" s="52">
        <v>0.1047599986195564</v>
      </c>
      <c r="P4251" s="52">
        <v>0.1074199974536896</v>
      </c>
      <c r="Q4251">
        <v>1215</v>
      </c>
      <c r="R4251" s="52">
        <v>0.1139699965715408</v>
      </c>
      <c r="S4251" s="52">
        <v>0.1163199990987778</v>
      </c>
    </row>
    <row r="4252" spans="1:19">
      <c r="A4252" t="s">
        <v>28</v>
      </c>
      <c r="B4252" t="s">
        <v>412</v>
      </c>
      <c r="C4252" t="s">
        <v>440</v>
      </c>
      <c r="D4252" t="s">
        <v>330</v>
      </c>
      <c r="E4252" t="s">
        <v>173</v>
      </c>
      <c r="F4252" t="s">
        <v>174</v>
      </c>
      <c r="G4252">
        <v>20</v>
      </c>
      <c r="H4252" t="s">
        <v>399</v>
      </c>
      <c r="I4252" t="s">
        <v>359</v>
      </c>
      <c r="J4252" t="s">
        <v>270</v>
      </c>
      <c r="K4252">
        <v>0</v>
      </c>
      <c r="L4252" s="52">
        <v>0</v>
      </c>
      <c r="N4252">
        <v>13</v>
      </c>
      <c r="O4252" s="52">
        <v>2.476000040769577E-2</v>
      </c>
      <c r="Q4252">
        <v>216</v>
      </c>
      <c r="R4252" s="52">
        <v>2.0260000601410869E-2</v>
      </c>
    </row>
    <row r="4253" spans="1:19">
      <c r="A4253" t="s">
        <v>28</v>
      </c>
      <c r="B4253" t="s">
        <v>412</v>
      </c>
      <c r="C4253" t="s">
        <v>440</v>
      </c>
      <c r="D4253" t="s">
        <v>330</v>
      </c>
      <c r="E4253" t="s">
        <v>173</v>
      </c>
      <c r="F4253" t="s">
        <v>174</v>
      </c>
      <c r="G4253">
        <v>20</v>
      </c>
      <c r="H4253" t="s">
        <v>399</v>
      </c>
      <c r="I4253" t="s">
        <v>325</v>
      </c>
      <c r="J4253" t="s">
        <v>302</v>
      </c>
      <c r="K4253">
        <v>17</v>
      </c>
      <c r="L4253" s="52">
        <v>0.36956998705863953</v>
      </c>
      <c r="N4253">
        <v>187</v>
      </c>
      <c r="O4253" s="52">
        <v>0.35618999600410461</v>
      </c>
      <c r="Q4253">
        <v>3494</v>
      </c>
      <c r="R4253" s="52">
        <v>0.32774001359939581</v>
      </c>
    </row>
    <row r="4254" spans="1:19">
      <c r="A4254" t="s">
        <v>28</v>
      </c>
      <c r="B4254" t="s">
        <v>412</v>
      </c>
      <c r="C4254" t="s">
        <v>440</v>
      </c>
      <c r="D4254" t="s">
        <v>330</v>
      </c>
      <c r="E4254" t="s">
        <v>173</v>
      </c>
      <c r="F4254" t="s">
        <v>174</v>
      </c>
      <c r="G4254">
        <v>20</v>
      </c>
      <c r="H4254" t="s">
        <v>399</v>
      </c>
      <c r="I4254" t="s">
        <v>325</v>
      </c>
      <c r="J4254" t="s">
        <v>303</v>
      </c>
      <c r="K4254">
        <v>13</v>
      </c>
      <c r="L4254" s="52">
        <v>0.28260999917984009</v>
      </c>
      <c r="N4254">
        <v>159</v>
      </c>
      <c r="O4254" s="52">
        <v>0.30285999178886408</v>
      </c>
      <c r="Q4254">
        <v>3387</v>
      </c>
      <c r="R4254" s="52">
        <v>0.31769999861717219</v>
      </c>
    </row>
    <row r="4255" spans="1:19">
      <c r="A4255" t="s">
        <v>28</v>
      </c>
      <c r="B4255" t="s">
        <v>412</v>
      </c>
      <c r="C4255" t="s">
        <v>440</v>
      </c>
      <c r="D4255" t="s">
        <v>330</v>
      </c>
      <c r="E4255" t="s">
        <v>173</v>
      </c>
      <c r="F4255" t="s">
        <v>174</v>
      </c>
      <c r="G4255">
        <v>20</v>
      </c>
      <c r="H4255" t="s">
        <v>399</v>
      </c>
      <c r="I4255" t="s">
        <v>325</v>
      </c>
      <c r="J4255" t="s">
        <v>304</v>
      </c>
      <c r="K4255">
        <v>16</v>
      </c>
      <c r="L4255" s="52">
        <v>0.34782999753952032</v>
      </c>
      <c r="N4255">
        <v>179</v>
      </c>
      <c r="O4255" s="52">
        <v>0.34095001220703131</v>
      </c>
      <c r="Q4255">
        <v>3780</v>
      </c>
      <c r="R4255" s="52">
        <v>0.35455998778343201</v>
      </c>
    </row>
    <row r="4256" spans="1:19">
      <c r="A4256" t="s">
        <v>28</v>
      </c>
      <c r="B4256" t="s">
        <v>412</v>
      </c>
      <c r="C4256" t="s">
        <v>440</v>
      </c>
      <c r="D4256" t="s">
        <v>330</v>
      </c>
      <c r="E4256" t="s">
        <v>173</v>
      </c>
      <c r="F4256" t="s">
        <v>174</v>
      </c>
      <c r="G4256">
        <v>20</v>
      </c>
      <c r="H4256" t="s">
        <v>399</v>
      </c>
      <c r="I4256" t="s">
        <v>349</v>
      </c>
      <c r="J4256" t="s">
        <v>350</v>
      </c>
      <c r="K4256">
        <v>7</v>
      </c>
      <c r="L4256" s="52">
        <v>0.15217000246047971</v>
      </c>
      <c r="M4256" s="52">
        <v>0.1666699945926666</v>
      </c>
      <c r="N4256">
        <v>43</v>
      </c>
      <c r="O4256" s="52">
        <v>8.190000057220459E-2</v>
      </c>
      <c r="P4256" s="52">
        <v>8.7219998240470886E-2</v>
      </c>
      <c r="Q4256">
        <v>745</v>
      </c>
      <c r="R4256" s="52">
        <v>6.9880001246929169E-2</v>
      </c>
      <c r="S4256" s="52">
        <v>8.060000091791153E-2</v>
      </c>
    </row>
    <row r="4257" spans="1:19">
      <c r="A4257" t="s">
        <v>28</v>
      </c>
      <c r="B4257" t="s">
        <v>412</v>
      </c>
      <c r="C4257" t="s">
        <v>440</v>
      </c>
      <c r="D4257" t="s">
        <v>330</v>
      </c>
      <c r="E4257" t="s">
        <v>173</v>
      </c>
      <c r="F4257" t="s">
        <v>174</v>
      </c>
      <c r="G4257">
        <v>20</v>
      </c>
      <c r="H4257" t="s">
        <v>399</v>
      </c>
      <c r="I4257" t="s">
        <v>349</v>
      </c>
      <c r="J4257" t="s">
        <v>351</v>
      </c>
      <c r="K4257">
        <v>24</v>
      </c>
      <c r="L4257" s="52">
        <v>0.52174001932144165</v>
      </c>
      <c r="M4257" s="52">
        <v>0.5714300274848938</v>
      </c>
      <c r="N4257">
        <v>299</v>
      </c>
      <c r="O4257" s="52">
        <v>0.56951999664306641</v>
      </c>
      <c r="P4257" s="52">
        <v>0.60649001598358154</v>
      </c>
      <c r="Q4257">
        <v>5882</v>
      </c>
      <c r="R4257" s="52">
        <v>0.55172997713088989</v>
      </c>
      <c r="S4257" s="52">
        <v>0.63637000322341919</v>
      </c>
    </row>
    <row r="4258" spans="1:19">
      <c r="A4258" t="s">
        <v>28</v>
      </c>
      <c r="B4258" t="s">
        <v>412</v>
      </c>
      <c r="C4258" t="s">
        <v>440</v>
      </c>
      <c r="D4258" t="s">
        <v>330</v>
      </c>
      <c r="E4258" t="s">
        <v>173</v>
      </c>
      <c r="F4258" t="s">
        <v>174</v>
      </c>
      <c r="G4258">
        <v>20</v>
      </c>
      <c r="H4258" t="s">
        <v>399</v>
      </c>
      <c r="I4258" t="s">
        <v>349</v>
      </c>
      <c r="J4258" t="s">
        <v>352</v>
      </c>
      <c r="K4258">
        <v>0</v>
      </c>
      <c r="L4258" s="52">
        <v>0</v>
      </c>
      <c r="M4258" s="52">
        <v>0</v>
      </c>
      <c r="N4258">
        <v>0</v>
      </c>
      <c r="O4258" s="52">
        <v>0</v>
      </c>
      <c r="P4258" s="52">
        <v>0</v>
      </c>
      <c r="Q4258">
        <v>19</v>
      </c>
      <c r="R4258" s="52">
        <v>1.780000049620867E-3</v>
      </c>
      <c r="S4258" s="52">
        <v>2.0600000862032179E-3</v>
      </c>
    </row>
    <row r="4259" spans="1:19">
      <c r="A4259" t="s">
        <v>28</v>
      </c>
      <c r="B4259" t="s">
        <v>412</v>
      </c>
      <c r="C4259" t="s">
        <v>440</v>
      </c>
      <c r="D4259" t="s">
        <v>330</v>
      </c>
      <c r="E4259" t="s">
        <v>173</v>
      </c>
      <c r="F4259" t="s">
        <v>174</v>
      </c>
      <c r="G4259">
        <v>20</v>
      </c>
      <c r="H4259" t="s">
        <v>399</v>
      </c>
      <c r="I4259" t="s">
        <v>349</v>
      </c>
      <c r="J4259" t="s">
        <v>353</v>
      </c>
      <c r="K4259">
        <v>11</v>
      </c>
      <c r="L4259" s="52">
        <v>0.2391300052404404</v>
      </c>
      <c r="M4259" s="52">
        <v>0.26190000772476202</v>
      </c>
      <c r="N4259">
        <v>151</v>
      </c>
      <c r="O4259" s="52">
        <v>0.28762000799179083</v>
      </c>
      <c r="P4259" s="52">
        <v>0.30629000067710882</v>
      </c>
      <c r="Q4259">
        <v>2597</v>
      </c>
      <c r="R4259" s="52">
        <v>0.24359999597072601</v>
      </c>
      <c r="S4259" s="52">
        <v>0.2809700071811676</v>
      </c>
    </row>
    <row r="4260" spans="1:19">
      <c r="A4260" t="s">
        <v>28</v>
      </c>
      <c r="B4260" t="s">
        <v>412</v>
      </c>
      <c r="C4260" t="s">
        <v>440</v>
      </c>
      <c r="D4260" t="s">
        <v>330</v>
      </c>
      <c r="E4260" t="s">
        <v>173</v>
      </c>
      <c r="F4260" t="s">
        <v>174</v>
      </c>
      <c r="G4260">
        <v>20</v>
      </c>
      <c r="H4260" t="s">
        <v>399</v>
      </c>
      <c r="I4260" t="s">
        <v>349</v>
      </c>
      <c r="J4260" t="s">
        <v>355</v>
      </c>
      <c r="K4260">
        <v>4</v>
      </c>
      <c r="L4260" s="52">
        <v>8.6960002779960632E-2</v>
      </c>
      <c r="N4260">
        <v>32</v>
      </c>
      <c r="O4260" s="52">
        <v>6.0949999839067459E-2</v>
      </c>
      <c r="Q4260">
        <v>1418</v>
      </c>
      <c r="R4260" s="52">
        <v>0.13300999999046331</v>
      </c>
    </row>
    <row r="4261" spans="1:19">
      <c r="A4261" t="s">
        <v>28</v>
      </c>
      <c r="B4261" t="s">
        <v>412</v>
      </c>
      <c r="C4261" t="s">
        <v>440</v>
      </c>
      <c r="D4261" t="s">
        <v>330</v>
      </c>
      <c r="E4261" t="s">
        <v>173</v>
      </c>
      <c r="F4261" t="s">
        <v>174</v>
      </c>
      <c r="G4261">
        <v>20</v>
      </c>
      <c r="H4261" t="s">
        <v>399</v>
      </c>
      <c r="I4261" t="s">
        <v>734</v>
      </c>
      <c r="J4261" t="s">
        <v>299</v>
      </c>
      <c r="K4261">
        <v>0</v>
      </c>
      <c r="L4261" s="52">
        <v>0</v>
      </c>
      <c r="M4261" s="52">
        <v>0</v>
      </c>
      <c r="N4261">
        <v>5</v>
      </c>
      <c r="O4261" s="52">
        <v>9.5199998468160629E-3</v>
      </c>
      <c r="P4261" s="52">
        <v>1.0750000365078449E-2</v>
      </c>
      <c r="Q4261">
        <v>463</v>
      </c>
      <c r="R4261" s="52">
        <v>4.343000054359436E-2</v>
      </c>
      <c r="S4261" s="52">
        <v>4.6239998191595078E-2</v>
      </c>
    </row>
    <row r="4262" spans="1:19">
      <c r="A4262" t="s">
        <v>28</v>
      </c>
      <c r="B4262" t="s">
        <v>412</v>
      </c>
      <c r="C4262" t="s">
        <v>440</v>
      </c>
      <c r="D4262" t="s">
        <v>330</v>
      </c>
      <c r="E4262" t="s">
        <v>173</v>
      </c>
      <c r="F4262" t="s">
        <v>174</v>
      </c>
      <c r="G4262">
        <v>20</v>
      </c>
      <c r="H4262" t="s">
        <v>399</v>
      </c>
      <c r="I4262" t="s">
        <v>734</v>
      </c>
      <c r="J4262" t="s">
        <v>300</v>
      </c>
      <c r="K4262">
        <v>2</v>
      </c>
      <c r="L4262" s="52">
        <v>4.3480001389980323E-2</v>
      </c>
      <c r="M4262" s="52">
        <v>4.7619998455047607E-2</v>
      </c>
      <c r="N4262">
        <v>7</v>
      </c>
      <c r="O4262" s="52">
        <v>1.3330000452697281E-2</v>
      </c>
      <c r="P4262" s="52">
        <v>1.5049999579787251E-2</v>
      </c>
      <c r="Q4262">
        <v>331</v>
      </c>
      <c r="R4262" s="52">
        <v>3.1050000339746479E-2</v>
      </c>
      <c r="S4262" s="52">
        <v>3.3059999346733093E-2</v>
      </c>
    </row>
    <row r="4263" spans="1:19">
      <c r="A4263" t="s">
        <v>28</v>
      </c>
      <c r="B4263" t="s">
        <v>412</v>
      </c>
      <c r="C4263" t="s">
        <v>440</v>
      </c>
      <c r="D4263" t="s">
        <v>330</v>
      </c>
      <c r="E4263" t="s">
        <v>173</v>
      </c>
      <c r="F4263" t="s">
        <v>174</v>
      </c>
      <c r="G4263">
        <v>20</v>
      </c>
      <c r="H4263" t="s">
        <v>399</v>
      </c>
      <c r="I4263" t="s">
        <v>734</v>
      </c>
      <c r="J4263" t="s">
        <v>269</v>
      </c>
      <c r="K4263">
        <v>0</v>
      </c>
      <c r="L4263" s="52">
        <v>0</v>
      </c>
      <c r="M4263" s="52">
        <v>0</v>
      </c>
      <c r="N4263">
        <v>2</v>
      </c>
      <c r="O4263" s="52">
        <v>3.8099999073892832E-3</v>
      </c>
      <c r="P4263" s="52">
        <v>4.3000001460313797E-3</v>
      </c>
      <c r="Q4263">
        <v>91</v>
      </c>
      <c r="R4263" s="52">
        <v>8.5399998351931572E-3</v>
      </c>
      <c r="S4263" s="52">
        <v>9.089999832212925E-3</v>
      </c>
    </row>
    <row r="4264" spans="1:19">
      <c r="A4264" t="s">
        <v>28</v>
      </c>
      <c r="B4264" t="s">
        <v>412</v>
      </c>
      <c r="C4264" t="s">
        <v>440</v>
      </c>
      <c r="D4264" t="s">
        <v>330</v>
      </c>
      <c r="E4264" t="s">
        <v>173</v>
      </c>
      <c r="F4264" t="s">
        <v>174</v>
      </c>
      <c r="G4264">
        <v>20</v>
      </c>
      <c r="H4264" t="s">
        <v>399</v>
      </c>
      <c r="I4264" t="s">
        <v>734</v>
      </c>
      <c r="J4264" t="s">
        <v>301</v>
      </c>
      <c r="K4264">
        <v>0</v>
      </c>
      <c r="L4264" s="52">
        <v>0</v>
      </c>
      <c r="M4264" s="52">
        <v>0</v>
      </c>
      <c r="N4264">
        <v>2</v>
      </c>
      <c r="O4264" s="52">
        <v>3.8099999073892832E-3</v>
      </c>
      <c r="P4264" s="52">
        <v>4.3000001460313797E-3</v>
      </c>
      <c r="Q4264">
        <v>215</v>
      </c>
      <c r="R4264" s="52">
        <v>2.0169999450445179E-2</v>
      </c>
      <c r="S4264" s="52">
        <v>2.1469999104738239E-2</v>
      </c>
    </row>
    <row r="4265" spans="1:19">
      <c r="A4265" t="s">
        <v>28</v>
      </c>
      <c r="B4265" t="s">
        <v>412</v>
      </c>
      <c r="C4265" t="s">
        <v>440</v>
      </c>
      <c r="D4265" t="s">
        <v>330</v>
      </c>
      <c r="E4265" t="s">
        <v>173</v>
      </c>
      <c r="F4265" t="s">
        <v>174</v>
      </c>
      <c r="G4265">
        <v>20</v>
      </c>
      <c r="H4265" t="s">
        <v>399</v>
      </c>
      <c r="I4265" t="s">
        <v>734</v>
      </c>
      <c r="J4265" t="s">
        <v>270</v>
      </c>
      <c r="K4265">
        <v>4</v>
      </c>
      <c r="L4265" s="52">
        <v>8.6960002779960632E-2</v>
      </c>
      <c r="N4265">
        <v>60</v>
      </c>
      <c r="O4265" s="52">
        <v>0.1142899990081787</v>
      </c>
      <c r="Q4265">
        <v>648</v>
      </c>
      <c r="R4265" s="52">
        <v>6.0779999941587448E-2</v>
      </c>
    </row>
    <row r="4266" spans="1:19">
      <c r="A4266" t="s">
        <v>28</v>
      </c>
      <c r="B4266" t="s">
        <v>412</v>
      </c>
      <c r="C4266" t="s">
        <v>440</v>
      </c>
      <c r="D4266" t="s">
        <v>330</v>
      </c>
      <c r="E4266" t="s">
        <v>173</v>
      </c>
      <c r="F4266" t="s">
        <v>174</v>
      </c>
      <c r="G4266">
        <v>20</v>
      </c>
      <c r="H4266" t="s">
        <v>399</v>
      </c>
      <c r="I4266" t="s">
        <v>734</v>
      </c>
      <c r="J4266" t="s">
        <v>268</v>
      </c>
      <c r="K4266">
        <v>40</v>
      </c>
      <c r="L4266" s="52">
        <v>0.86957001686096191</v>
      </c>
      <c r="M4266" s="52">
        <v>0.95238000154495239</v>
      </c>
      <c r="N4266">
        <v>449</v>
      </c>
      <c r="O4266" s="52">
        <v>0.85523998737335205</v>
      </c>
      <c r="P4266" s="52">
        <v>0.96559000015258789</v>
      </c>
      <c r="Q4266">
        <v>8913</v>
      </c>
      <c r="R4266" s="52">
        <v>0.83604001998901367</v>
      </c>
      <c r="S4266" s="52">
        <v>0.89013999700546265</v>
      </c>
    </row>
    <row r="4267" spans="1:19">
      <c r="A4267" t="s">
        <v>28</v>
      </c>
      <c r="B4267" t="s">
        <v>412</v>
      </c>
      <c r="C4267" t="s">
        <v>440</v>
      </c>
      <c r="D4267" t="s">
        <v>330</v>
      </c>
      <c r="E4267" t="s">
        <v>173</v>
      </c>
      <c r="F4267" s="1" t="s">
        <v>174</v>
      </c>
      <c r="G4267" s="1">
        <v>20</v>
      </c>
      <c r="H4267" s="1" t="s">
        <v>399</v>
      </c>
      <c r="I4267" t="s">
        <v>735</v>
      </c>
      <c r="J4267" t="s">
        <v>270</v>
      </c>
      <c r="K4267">
        <v>46</v>
      </c>
      <c r="L4267" s="52">
        <v>1</v>
      </c>
      <c r="N4267">
        <v>525</v>
      </c>
      <c r="O4267" s="52">
        <v>1</v>
      </c>
      <c r="Q4267">
        <v>10661</v>
      </c>
      <c r="R4267" s="52">
        <v>1</v>
      </c>
    </row>
    <row r="4268" spans="1:19">
      <c r="A4268" t="s">
        <v>28</v>
      </c>
      <c r="B4268" t="s">
        <v>412</v>
      </c>
      <c r="C4268" t="s">
        <v>440</v>
      </c>
      <c r="D4268" t="s">
        <v>330</v>
      </c>
      <c r="E4268" t="s">
        <v>173</v>
      </c>
      <c r="F4268" t="s">
        <v>174</v>
      </c>
      <c r="G4268">
        <v>20</v>
      </c>
      <c r="H4268" t="s">
        <v>399</v>
      </c>
      <c r="I4268" t="s">
        <v>319</v>
      </c>
      <c r="J4268" t="s">
        <v>324</v>
      </c>
      <c r="K4268">
        <v>4</v>
      </c>
      <c r="L4268" s="52">
        <v>8.6960002779960632E-2</v>
      </c>
      <c r="N4268">
        <v>32</v>
      </c>
      <c r="O4268" s="52">
        <v>6.0949999839067459E-2</v>
      </c>
      <c r="Q4268">
        <v>1418</v>
      </c>
      <c r="R4268" s="52">
        <v>0.13300999999046331</v>
      </c>
    </row>
    <row r="4269" spans="1:19">
      <c r="A4269" t="s">
        <v>28</v>
      </c>
      <c r="B4269" t="s">
        <v>412</v>
      </c>
      <c r="C4269" t="s">
        <v>440</v>
      </c>
      <c r="D4269" t="s">
        <v>330</v>
      </c>
      <c r="E4269" t="s">
        <v>173</v>
      </c>
      <c r="F4269" t="s">
        <v>174</v>
      </c>
      <c r="G4269">
        <v>20</v>
      </c>
      <c r="H4269" t="s">
        <v>399</v>
      </c>
      <c r="I4269" t="s">
        <v>319</v>
      </c>
      <c r="J4269" t="s">
        <v>320</v>
      </c>
      <c r="K4269">
        <v>0</v>
      </c>
      <c r="L4269" s="52">
        <v>0</v>
      </c>
      <c r="M4269" s="52">
        <v>0</v>
      </c>
      <c r="N4269">
        <v>0</v>
      </c>
      <c r="O4269" s="52">
        <v>0</v>
      </c>
      <c r="P4269" s="52">
        <v>0</v>
      </c>
      <c r="Q4269">
        <v>19</v>
      </c>
      <c r="R4269" s="52">
        <v>1.780000049620867E-3</v>
      </c>
      <c r="S4269" s="52">
        <v>2.0600000862032179E-3</v>
      </c>
    </row>
    <row r="4270" spans="1:19">
      <c r="A4270" t="s">
        <v>28</v>
      </c>
      <c r="B4270" t="s">
        <v>412</v>
      </c>
      <c r="C4270" t="s">
        <v>440</v>
      </c>
      <c r="D4270" t="s">
        <v>330</v>
      </c>
      <c r="E4270" t="s">
        <v>173</v>
      </c>
      <c r="F4270" t="s">
        <v>174</v>
      </c>
      <c r="G4270">
        <v>20</v>
      </c>
      <c r="H4270" t="s">
        <v>399</v>
      </c>
      <c r="I4270" t="s">
        <v>319</v>
      </c>
      <c r="J4270" t="s">
        <v>321</v>
      </c>
      <c r="K4270">
        <v>0</v>
      </c>
      <c r="L4270" s="52">
        <v>0</v>
      </c>
      <c r="M4270" s="52">
        <v>0</v>
      </c>
      <c r="N4270">
        <v>16</v>
      </c>
      <c r="O4270" s="52">
        <v>3.0479999259114269E-2</v>
      </c>
      <c r="P4270" s="52">
        <v>3.2450001686811447E-2</v>
      </c>
      <c r="Q4270">
        <v>380</v>
      </c>
      <c r="R4270" s="52">
        <v>3.564000129699707E-2</v>
      </c>
      <c r="S4270" s="52">
        <v>4.1110001504421227E-2</v>
      </c>
    </row>
    <row r="4271" spans="1:19">
      <c r="A4271" t="s">
        <v>28</v>
      </c>
      <c r="B4271" t="s">
        <v>412</v>
      </c>
      <c r="C4271" t="s">
        <v>440</v>
      </c>
      <c r="D4271" t="s">
        <v>330</v>
      </c>
      <c r="E4271" t="s">
        <v>173</v>
      </c>
      <c r="F4271" s="1" t="s">
        <v>174</v>
      </c>
      <c r="G4271" s="1">
        <v>20</v>
      </c>
      <c r="H4271" s="1" t="s">
        <v>399</v>
      </c>
      <c r="I4271" t="s">
        <v>319</v>
      </c>
      <c r="J4271" t="s">
        <v>322</v>
      </c>
      <c r="K4271">
        <v>9</v>
      </c>
      <c r="L4271" s="52">
        <v>0.19564999639987951</v>
      </c>
      <c r="M4271" s="52">
        <v>0.21428999304771421</v>
      </c>
      <c r="N4271">
        <v>100</v>
      </c>
      <c r="O4271" s="52">
        <v>0.1904799938201904</v>
      </c>
      <c r="P4271" s="52">
        <v>0.2028400003910065</v>
      </c>
      <c r="Q4271">
        <v>1643</v>
      </c>
      <c r="R4271" s="52">
        <v>0.15410999953746801</v>
      </c>
      <c r="S4271" s="52">
        <v>0.17776000499725339</v>
      </c>
    </row>
    <row r="4272" spans="1:19">
      <c r="A4272" t="s">
        <v>28</v>
      </c>
      <c r="B4272" t="s">
        <v>412</v>
      </c>
      <c r="C4272" t="s">
        <v>440</v>
      </c>
      <c r="D4272" t="s">
        <v>330</v>
      </c>
      <c r="E4272" t="s">
        <v>173</v>
      </c>
      <c r="F4272" t="s">
        <v>174</v>
      </c>
      <c r="G4272">
        <v>20</v>
      </c>
      <c r="H4272" t="s">
        <v>399</v>
      </c>
      <c r="I4272" t="s">
        <v>319</v>
      </c>
      <c r="J4272" t="s">
        <v>323</v>
      </c>
      <c r="K4272">
        <v>9</v>
      </c>
      <c r="L4272" s="52">
        <v>0.19564999639987951</v>
      </c>
      <c r="M4272" s="52">
        <v>0.21428999304771421</v>
      </c>
      <c r="N4272">
        <v>78</v>
      </c>
      <c r="O4272" s="52">
        <v>0.14857000112533569</v>
      </c>
      <c r="P4272" s="52">
        <v>0.15821999311447141</v>
      </c>
      <c r="Q4272">
        <v>1319</v>
      </c>
      <c r="R4272" s="52">
        <v>0.1237199977040291</v>
      </c>
      <c r="S4272" s="52">
        <v>0.14270000159740451</v>
      </c>
    </row>
    <row r="4273" spans="1:19">
      <c r="A4273" t="s">
        <v>28</v>
      </c>
      <c r="B4273" t="s">
        <v>412</v>
      </c>
      <c r="C4273" t="s">
        <v>440</v>
      </c>
      <c r="D4273" t="s">
        <v>330</v>
      </c>
      <c r="E4273" t="s">
        <v>173</v>
      </c>
      <c r="F4273" t="s">
        <v>174</v>
      </c>
      <c r="G4273">
        <v>20</v>
      </c>
      <c r="H4273" t="s">
        <v>399</v>
      </c>
      <c r="I4273" t="s">
        <v>319</v>
      </c>
      <c r="J4273" t="s">
        <v>354</v>
      </c>
      <c r="K4273">
        <v>24</v>
      </c>
      <c r="L4273" s="52">
        <v>0.52174001932144165</v>
      </c>
      <c r="M4273" s="52">
        <v>0.5714300274848938</v>
      </c>
      <c r="N4273">
        <v>299</v>
      </c>
      <c r="O4273" s="52">
        <v>0.56951999664306641</v>
      </c>
      <c r="P4273" s="52">
        <v>0.60649001598358154</v>
      </c>
      <c r="Q4273">
        <v>5882</v>
      </c>
      <c r="R4273" s="52">
        <v>0.55172997713088989</v>
      </c>
      <c r="S4273" s="52">
        <v>0.63637000322341919</v>
      </c>
    </row>
    <row r="4274" spans="1:19">
      <c r="A4274" t="s">
        <v>28</v>
      </c>
      <c r="B4274" t="s">
        <v>412</v>
      </c>
      <c r="C4274" t="s">
        <v>440</v>
      </c>
      <c r="D4274" t="s">
        <v>330</v>
      </c>
      <c r="E4274" t="s">
        <v>173</v>
      </c>
      <c r="F4274" t="s">
        <v>174</v>
      </c>
      <c r="G4274">
        <v>20</v>
      </c>
      <c r="H4274" t="s">
        <v>399</v>
      </c>
      <c r="I4274" t="s">
        <v>360</v>
      </c>
      <c r="J4274" t="s">
        <v>361</v>
      </c>
      <c r="K4274">
        <v>4</v>
      </c>
      <c r="L4274" s="52">
        <v>8.6960002779960632E-2</v>
      </c>
      <c r="N4274">
        <v>32</v>
      </c>
      <c r="O4274" s="52">
        <v>6.0949999839067459E-2</v>
      </c>
      <c r="Q4274">
        <v>1418</v>
      </c>
      <c r="R4274" s="52">
        <v>0.13300999999046331</v>
      </c>
    </row>
    <row r="4275" spans="1:19">
      <c r="A4275" t="s">
        <v>28</v>
      </c>
      <c r="B4275" t="s">
        <v>412</v>
      </c>
      <c r="C4275" t="s">
        <v>440</v>
      </c>
      <c r="D4275" t="s">
        <v>330</v>
      </c>
      <c r="E4275" t="s">
        <v>173</v>
      </c>
      <c r="F4275" t="s">
        <v>174</v>
      </c>
      <c r="G4275">
        <v>20</v>
      </c>
      <c r="H4275" t="s">
        <v>399</v>
      </c>
      <c r="I4275" t="s">
        <v>360</v>
      </c>
      <c r="J4275" t="s">
        <v>362</v>
      </c>
      <c r="K4275">
        <v>18</v>
      </c>
      <c r="L4275" s="52">
        <v>0.39129999279975891</v>
      </c>
      <c r="M4275" s="52">
        <v>0.42857000231742859</v>
      </c>
      <c r="N4275">
        <v>194</v>
      </c>
      <c r="O4275" s="52">
        <v>0.36952000856399542</v>
      </c>
      <c r="P4275" s="52">
        <v>0.39351001381874079</v>
      </c>
      <c r="Q4275">
        <v>3361</v>
      </c>
      <c r="R4275" s="52">
        <v>0.31525999307632452</v>
      </c>
      <c r="S4275" s="52">
        <v>0.36362999677658081</v>
      </c>
    </row>
    <row r="4276" spans="1:19">
      <c r="A4276" t="s">
        <v>28</v>
      </c>
      <c r="B4276" t="s">
        <v>412</v>
      </c>
      <c r="C4276" t="s">
        <v>440</v>
      </c>
      <c r="D4276" t="s">
        <v>330</v>
      </c>
      <c r="E4276" t="s">
        <v>173</v>
      </c>
      <c r="F4276" t="s">
        <v>174</v>
      </c>
      <c r="G4276">
        <v>20</v>
      </c>
      <c r="H4276" t="s">
        <v>399</v>
      </c>
      <c r="I4276" t="s">
        <v>360</v>
      </c>
      <c r="J4276" t="s">
        <v>354</v>
      </c>
      <c r="K4276">
        <v>24</v>
      </c>
      <c r="L4276" s="52">
        <v>0.52174001932144165</v>
      </c>
      <c r="M4276" s="52">
        <v>0.5714300274848938</v>
      </c>
      <c r="N4276">
        <v>299</v>
      </c>
      <c r="O4276" s="52">
        <v>0.56951999664306641</v>
      </c>
      <c r="P4276" s="52">
        <v>0.60649001598358154</v>
      </c>
      <c r="Q4276">
        <v>5882</v>
      </c>
      <c r="R4276" s="52">
        <v>0.55172997713088989</v>
      </c>
      <c r="S4276" s="52">
        <v>0.63637000322341919</v>
      </c>
    </row>
    <row r="4277" spans="1:19">
      <c r="A4277" t="s">
        <v>28</v>
      </c>
      <c r="B4277" t="s">
        <v>412</v>
      </c>
      <c r="C4277" t="s">
        <v>440</v>
      </c>
      <c r="D4277" t="s">
        <v>330</v>
      </c>
      <c r="E4277" t="s">
        <v>173</v>
      </c>
      <c r="F4277" t="s">
        <v>174</v>
      </c>
      <c r="G4277">
        <v>20</v>
      </c>
      <c r="H4277" t="s">
        <v>399</v>
      </c>
      <c r="I4277" t="s">
        <v>736</v>
      </c>
      <c r="J4277" t="s">
        <v>363</v>
      </c>
      <c r="K4277">
        <v>7</v>
      </c>
      <c r="L4277" s="52">
        <v>0.15217000246047971</v>
      </c>
      <c r="N4277">
        <v>211</v>
      </c>
      <c r="O4277" s="52">
        <v>0.40189999341964722</v>
      </c>
      <c r="Q4277">
        <v>4131</v>
      </c>
      <c r="R4277" s="52">
        <v>0.38749000430107122</v>
      </c>
    </row>
    <row r="4278" spans="1:19">
      <c r="A4278" t="s">
        <v>28</v>
      </c>
      <c r="B4278" t="s">
        <v>412</v>
      </c>
      <c r="C4278" t="s">
        <v>440</v>
      </c>
      <c r="D4278" t="s">
        <v>330</v>
      </c>
      <c r="E4278" t="s">
        <v>173</v>
      </c>
      <c r="F4278" t="s">
        <v>174</v>
      </c>
      <c r="G4278">
        <v>20</v>
      </c>
      <c r="H4278" t="s">
        <v>399</v>
      </c>
      <c r="I4278" t="s">
        <v>736</v>
      </c>
      <c r="J4278" t="s">
        <v>364</v>
      </c>
      <c r="K4278">
        <v>19</v>
      </c>
      <c r="L4278" s="52">
        <v>0.41304001212120062</v>
      </c>
      <c r="M4278" s="52">
        <v>0.48717999458312988</v>
      </c>
      <c r="N4278">
        <v>203</v>
      </c>
      <c r="O4278" s="52">
        <v>0.38666999340057367</v>
      </c>
      <c r="P4278" s="52">
        <v>0.64649999141693115</v>
      </c>
      <c r="Q4278">
        <v>4189</v>
      </c>
      <c r="R4278" s="52">
        <v>0.39293000102043152</v>
      </c>
      <c r="S4278" s="52">
        <v>0.64149999618530273</v>
      </c>
    </row>
    <row r="4279" spans="1:19">
      <c r="A4279" t="s">
        <v>28</v>
      </c>
      <c r="B4279" t="s">
        <v>412</v>
      </c>
      <c r="C4279" t="s">
        <v>440</v>
      </c>
      <c r="D4279" t="s">
        <v>330</v>
      </c>
      <c r="E4279" t="s">
        <v>173</v>
      </c>
      <c r="F4279" t="s">
        <v>174</v>
      </c>
      <c r="G4279">
        <v>20</v>
      </c>
      <c r="H4279" t="s">
        <v>399</v>
      </c>
      <c r="I4279" t="s">
        <v>736</v>
      </c>
      <c r="J4279" t="s">
        <v>365</v>
      </c>
      <c r="K4279">
        <v>16</v>
      </c>
      <c r="L4279" s="52">
        <v>0.34782999753952032</v>
      </c>
      <c r="M4279" s="52">
        <v>0.41025999188423162</v>
      </c>
      <c r="N4279">
        <v>65</v>
      </c>
      <c r="O4279" s="52">
        <v>0.1238100007176399</v>
      </c>
      <c r="P4279" s="52">
        <v>0.2070100009441376</v>
      </c>
      <c r="Q4279">
        <v>1316</v>
      </c>
      <c r="R4279" s="52">
        <v>0.1234399974346161</v>
      </c>
      <c r="S4279" s="52">
        <v>0.20152999460697171</v>
      </c>
    </row>
    <row r="4280" spans="1:19">
      <c r="A4280" t="s">
        <v>28</v>
      </c>
      <c r="B4280" t="s">
        <v>412</v>
      </c>
      <c r="C4280" t="s">
        <v>440</v>
      </c>
      <c r="D4280" t="s">
        <v>330</v>
      </c>
      <c r="E4280" t="s">
        <v>173</v>
      </c>
      <c r="F4280" t="s">
        <v>174</v>
      </c>
      <c r="G4280">
        <v>20</v>
      </c>
      <c r="H4280" t="s">
        <v>399</v>
      </c>
      <c r="I4280" t="s">
        <v>736</v>
      </c>
      <c r="J4280" t="s">
        <v>366</v>
      </c>
      <c r="K4280">
        <v>2</v>
      </c>
      <c r="L4280" s="52">
        <v>4.3480001389980323E-2</v>
      </c>
      <c r="M4280" s="52">
        <v>5.1279999315738678E-2</v>
      </c>
      <c r="N4280">
        <v>26</v>
      </c>
      <c r="O4280" s="52">
        <v>4.9520000815391541E-2</v>
      </c>
      <c r="P4280" s="52">
        <v>8.2800000905990601E-2</v>
      </c>
      <c r="Q4280">
        <v>566</v>
      </c>
      <c r="R4280" s="52">
        <v>5.3089998662471771E-2</v>
      </c>
      <c r="S4280" s="52">
        <v>8.6680002510547638E-2</v>
      </c>
    </row>
    <row r="4281" spans="1:19">
      <c r="A4281" t="s">
        <v>28</v>
      </c>
      <c r="B4281" t="s">
        <v>412</v>
      </c>
      <c r="C4281" t="s">
        <v>440</v>
      </c>
      <c r="D4281" t="s">
        <v>330</v>
      </c>
      <c r="E4281" t="s">
        <v>173</v>
      </c>
      <c r="F4281" t="s">
        <v>174</v>
      </c>
      <c r="G4281">
        <v>20</v>
      </c>
      <c r="H4281" t="s">
        <v>399</v>
      </c>
      <c r="I4281" t="s">
        <v>736</v>
      </c>
      <c r="J4281" t="s">
        <v>367</v>
      </c>
      <c r="K4281">
        <v>2</v>
      </c>
      <c r="L4281" s="52">
        <v>4.3480001389980323E-2</v>
      </c>
      <c r="M4281" s="52">
        <v>5.1279999315738678E-2</v>
      </c>
      <c r="N4281">
        <v>20</v>
      </c>
      <c r="O4281" s="52">
        <v>3.8100000470876687E-2</v>
      </c>
      <c r="P4281" s="52">
        <v>6.3689999282360077E-2</v>
      </c>
      <c r="Q4281">
        <v>367</v>
      </c>
      <c r="R4281" s="52">
        <v>3.4419998526573181E-2</v>
      </c>
      <c r="S4281" s="52">
        <v>5.6200001388788223E-2</v>
      </c>
    </row>
    <row r="4282" spans="1:19">
      <c r="A4282" t="s">
        <v>28</v>
      </c>
      <c r="B4282" t="s">
        <v>412</v>
      </c>
      <c r="C4282" t="s">
        <v>440</v>
      </c>
      <c r="D4282" t="s">
        <v>330</v>
      </c>
      <c r="E4282" t="s">
        <v>173</v>
      </c>
      <c r="F4282" t="s">
        <v>174</v>
      </c>
      <c r="G4282">
        <v>20</v>
      </c>
      <c r="H4282" t="s">
        <v>399</v>
      </c>
      <c r="I4282" t="s">
        <v>736</v>
      </c>
      <c r="J4282" t="s">
        <v>368</v>
      </c>
      <c r="K4282">
        <v>0</v>
      </c>
      <c r="L4282" s="52">
        <v>0</v>
      </c>
      <c r="M4282" s="52">
        <v>0</v>
      </c>
      <c r="N4282">
        <v>0</v>
      </c>
      <c r="O4282" s="52">
        <v>0</v>
      </c>
      <c r="P4282" s="52">
        <v>0</v>
      </c>
      <c r="Q4282">
        <v>92</v>
      </c>
      <c r="R4282" s="52">
        <v>8.6300000548362732E-3</v>
      </c>
      <c r="S4282" s="52">
        <v>1.4089999720454219E-2</v>
      </c>
    </row>
    <row r="4283" spans="1:19">
      <c r="A4283" t="s">
        <v>28</v>
      </c>
      <c r="B4283" t="s">
        <v>412</v>
      </c>
      <c r="C4283" t="s">
        <v>440</v>
      </c>
      <c r="D4283" t="s">
        <v>330</v>
      </c>
      <c r="E4283" t="s">
        <v>173</v>
      </c>
      <c r="F4283" t="s">
        <v>174</v>
      </c>
      <c r="G4283">
        <v>20</v>
      </c>
      <c r="H4283" t="s">
        <v>399</v>
      </c>
      <c r="I4283" t="s">
        <v>307</v>
      </c>
      <c r="J4283" t="s">
        <v>329</v>
      </c>
      <c r="K4283">
        <v>44</v>
      </c>
      <c r="L4283" s="52">
        <v>0.95652002096176147</v>
      </c>
      <c r="N4283">
        <v>518</v>
      </c>
      <c r="O4283" s="52">
        <v>0.98667001724243164</v>
      </c>
      <c r="Q4283">
        <v>10555</v>
      </c>
      <c r="R4283" s="52">
        <v>0.99005997180938721</v>
      </c>
    </row>
    <row r="4284" spans="1:19">
      <c r="A4284" t="s">
        <v>28</v>
      </c>
      <c r="B4284" t="s">
        <v>412</v>
      </c>
      <c r="C4284" t="s">
        <v>440</v>
      </c>
      <c r="D4284" t="s">
        <v>330</v>
      </c>
      <c r="E4284" t="s">
        <v>173</v>
      </c>
      <c r="F4284" t="s">
        <v>174</v>
      </c>
      <c r="G4284">
        <v>20</v>
      </c>
      <c r="H4284" t="s">
        <v>399</v>
      </c>
      <c r="I4284" t="s">
        <v>307</v>
      </c>
      <c r="J4284" t="s">
        <v>309</v>
      </c>
      <c r="K4284">
        <v>2</v>
      </c>
      <c r="L4284" s="52">
        <v>4.3480001389980323E-2</v>
      </c>
      <c r="N4284">
        <v>7</v>
      </c>
      <c r="O4284" s="52">
        <v>1.3330000452697281E-2</v>
      </c>
      <c r="Q4284">
        <v>106</v>
      </c>
      <c r="R4284" s="52">
        <v>9.9400002509355545E-3</v>
      </c>
    </row>
    <row r="4285" spans="1:19">
      <c r="A4285" t="s">
        <v>28</v>
      </c>
      <c r="B4285" t="s">
        <v>412</v>
      </c>
      <c r="C4285" t="s">
        <v>440</v>
      </c>
      <c r="D4285" t="s">
        <v>330</v>
      </c>
      <c r="E4285" t="s">
        <v>173</v>
      </c>
      <c r="F4285" t="s">
        <v>174</v>
      </c>
      <c r="G4285">
        <v>20</v>
      </c>
      <c r="H4285" t="s">
        <v>399</v>
      </c>
      <c r="I4285" t="s">
        <v>737</v>
      </c>
      <c r="J4285" t="s">
        <v>310</v>
      </c>
      <c r="K4285">
        <v>0</v>
      </c>
      <c r="L4285" s="52">
        <v>0</v>
      </c>
      <c r="N4285">
        <v>54</v>
      </c>
      <c r="O4285" s="52">
        <v>0.1028600037097931</v>
      </c>
      <c r="Q4285">
        <v>1888</v>
      </c>
      <c r="R4285" s="52">
        <v>0.17709000408649439</v>
      </c>
    </row>
    <row r="4286" spans="1:19">
      <c r="A4286" t="s">
        <v>28</v>
      </c>
      <c r="B4286" t="s">
        <v>412</v>
      </c>
      <c r="C4286" t="s">
        <v>440</v>
      </c>
      <c r="D4286" t="s">
        <v>330</v>
      </c>
      <c r="E4286" t="s">
        <v>173</v>
      </c>
      <c r="F4286" t="s">
        <v>174</v>
      </c>
      <c r="G4286">
        <v>20</v>
      </c>
      <c r="H4286" t="s">
        <v>399</v>
      </c>
      <c r="I4286" t="s">
        <v>737</v>
      </c>
      <c r="J4286" t="s">
        <v>16</v>
      </c>
      <c r="K4286">
        <v>2</v>
      </c>
      <c r="L4286" s="52">
        <v>4.3480001389980323E-2</v>
      </c>
      <c r="N4286">
        <v>72</v>
      </c>
      <c r="O4286" s="52">
        <v>0.1371400058269501</v>
      </c>
      <c r="Q4286">
        <v>2164</v>
      </c>
      <c r="R4286" s="52">
        <v>0.2029799968004227</v>
      </c>
    </row>
    <row r="4287" spans="1:19">
      <c r="A4287" t="s">
        <v>28</v>
      </c>
      <c r="B4287" t="s">
        <v>412</v>
      </c>
      <c r="C4287" t="s">
        <v>440</v>
      </c>
      <c r="D4287" t="s">
        <v>330</v>
      </c>
      <c r="E4287" t="s">
        <v>173</v>
      </c>
      <c r="F4287" t="s">
        <v>174</v>
      </c>
      <c r="G4287">
        <v>20</v>
      </c>
      <c r="H4287" t="s">
        <v>399</v>
      </c>
      <c r="I4287" t="s">
        <v>737</v>
      </c>
      <c r="J4287" t="s">
        <v>17</v>
      </c>
      <c r="K4287">
        <v>13</v>
      </c>
      <c r="L4287" s="52">
        <v>0.28260999917984009</v>
      </c>
      <c r="N4287">
        <v>139</v>
      </c>
      <c r="O4287" s="52">
        <v>0.26475998759269709</v>
      </c>
      <c r="Q4287">
        <v>2220</v>
      </c>
      <c r="R4287" s="52">
        <v>0.20824000239372251</v>
      </c>
    </row>
    <row r="4288" spans="1:19">
      <c r="A4288" t="s">
        <v>28</v>
      </c>
      <c r="B4288" t="s">
        <v>412</v>
      </c>
      <c r="C4288" t="s">
        <v>440</v>
      </c>
      <c r="D4288" t="s">
        <v>330</v>
      </c>
      <c r="E4288" t="s">
        <v>173</v>
      </c>
      <c r="F4288" t="s">
        <v>174</v>
      </c>
      <c r="G4288">
        <v>20</v>
      </c>
      <c r="H4288" t="s">
        <v>399</v>
      </c>
      <c r="I4288" t="s">
        <v>737</v>
      </c>
      <c r="J4288" t="s">
        <v>18</v>
      </c>
      <c r="K4288">
        <v>17</v>
      </c>
      <c r="L4288" s="52">
        <v>0.36956998705863953</v>
      </c>
      <c r="N4288">
        <v>128</v>
      </c>
      <c r="O4288" s="52">
        <v>0.24380999803543091</v>
      </c>
      <c r="Q4288">
        <v>2174</v>
      </c>
      <c r="R4288" s="52">
        <v>0.20392000675201419</v>
      </c>
    </row>
    <row r="4289" spans="1:19">
      <c r="A4289" t="s">
        <v>28</v>
      </c>
      <c r="B4289" t="s">
        <v>412</v>
      </c>
      <c r="C4289" t="s">
        <v>440</v>
      </c>
      <c r="D4289" t="s">
        <v>330</v>
      </c>
      <c r="E4289" t="s">
        <v>173</v>
      </c>
      <c r="F4289" t="s">
        <v>174</v>
      </c>
      <c r="G4289">
        <v>20</v>
      </c>
      <c r="H4289" t="s">
        <v>399</v>
      </c>
      <c r="I4289" t="s">
        <v>737</v>
      </c>
      <c r="J4289" t="s">
        <v>311</v>
      </c>
      <c r="K4289">
        <v>14</v>
      </c>
      <c r="L4289" s="52">
        <v>0.30434998869895941</v>
      </c>
      <c r="N4289">
        <v>132</v>
      </c>
      <c r="O4289" s="52">
        <v>0.25143000483512878</v>
      </c>
      <c r="Q4289">
        <v>2215</v>
      </c>
      <c r="R4289" s="52">
        <v>0.20777000486850741</v>
      </c>
    </row>
    <row r="4290" spans="1:19">
      <c r="A4290" t="s">
        <v>28</v>
      </c>
      <c r="B4290" t="s">
        <v>412</v>
      </c>
      <c r="C4290" t="s">
        <v>440</v>
      </c>
      <c r="D4290" t="s">
        <v>330</v>
      </c>
      <c r="E4290" t="s">
        <v>173</v>
      </c>
      <c r="F4290" t="s">
        <v>174</v>
      </c>
      <c r="G4290">
        <v>20</v>
      </c>
      <c r="H4290" t="s">
        <v>399</v>
      </c>
      <c r="I4290" t="s">
        <v>312</v>
      </c>
      <c r="J4290" t="s">
        <v>313</v>
      </c>
      <c r="K4290">
        <v>29</v>
      </c>
      <c r="L4290" s="52">
        <v>0.63042998313903809</v>
      </c>
      <c r="M4290" s="52">
        <v>0.63042998313903809</v>
      </c>
      <c r="N4290">
        <v>329</v>
      </c>
      <c r="O4290" s="52">
        <v>0.62667000293731689</v>
      </c>
      <c r="P4290" s="52">
        <v>0.64257997274398804</v>
      </c>
      <c r="Q4290">
        <v>6420</v>
      </c>
      <c r="R4290" s="52">
        <v>0.60219001770019531</v>
      </c>
      <c r="S4290" s="52">
        <v>0.61465001106262207</v>
      </c>
    </row>
    <row r="4291" spans="1:19">
      <c r="A4291" t="s">
        <v>28</v>
      </c>
      <c r="B4291" t="s">
        <v>412</v>
      </c>
      <c r="C4291" t="s">
        <v>440</v>
      </c>
      <c r="D4291" t="s">
        <v>330</v>
      </c>
      <c r="E4291" t="s">
        <v>173</v>
      </c>
      <c r="F4291" t="s">
        <v>174</v>
      </c>
      <c r="G4291">
        <v>20</v>
      </c>
      <c r="H4291" t="s">
        <v>399</v>
      </c>
      <c r="I4291" t="s">
        <v>312</v>
      </c>
      <c r="J4291" t="s">
        <v>314</v>
      </c>
      <c r="K4291">
        <v>2</v>
      </c>
      <c r="L4291" s="52">
        <v>4.3480001389980323E-2</v>
      </c>
      <c r="M4291" s="52">
        <v>4.3480001389980323E-2</v>
      </c>
      <c r="N4291">
        <v>57</v>
      </c>
      <c r="O4291" s="52">
        <v>0.10857000201940541</v>
      </c>
      <c r="P4291" s="52">
        <v>0.1113300025463104</v>
      </c>
      <c r="Q4291">
        <v>1473</v>
      </c>
      <c r="R4291" s="52">
        <v>0.13817000389099121</v>
      </c>
      <c r="S4291" s="52">
        <v>0.14101999998092651</v>
      </c>
    </row>
    <row r="4292" spans="1:19">
      <c r="A4292" t="s">
        <v>28</v>
      </c>
      <c r="B4292" t="s">
        <v>412</v>
      </c>
      <c r="C4292" t="s">
        <v>440</v>
      </c>
      <c r="D4292" t="s">
        <v>330</v>
      </c>
      <c r="E4292" t="s">
        <v>173</v>
      </c>
      <c r="F4292" t="s">
        <v>174</v>
      </c>
      <c r="G4292">
        <v>20</v>
      </c>
      <c r="H4292" t="s">
        <v>399</v>
      </c>
      <c r="I4292" t="s">
        <v>312</v>
      </c>
      <c r="J4292" t="s">
        <v>315</v>
      </c>
      <c r="K4292">
        <v>6</v>
      </c>
      <c r="L4292" s="52">
        <v>0.13042999804019931</v>
      </c>
      <c r="M4292" s="52">
        <v>0.13042999804019931</v>
      </c>
      <c r="N4292">
        <v>70</v>
      </c>
      <c r="O4292" s="52">
        <v>0.13333000242710111</v>
      </c>
      <c r="P4292" s="52">
        <v>0.13672000169754031</v>
      </c>
      <c r="Q4292">
        <v>1374</v>
      </c>
      <c r="R4292" s="52">
        <v>0.12887999415397641</v>
      </c>
      <c r="S4292" s="52">
        <v>0.13154999911785131</v>
      </c>
    </row>
    <row r="4293" spans="1:19">
      <c r="A4293" t="s">
        <v>28</v>
      </c>
      <c r="B4293" t="s">
        <v>412</v>
      </c>
      <c r="C4293" t="s">
        <v>440</v>
      </c>
      <c r="D4293" t="s">
        <v>330</v>
      </c>
      <c r="E4293" t="s">
        <v>173</v>
      </c>
      <c r="F4293" t="s">
        <v>174</v>
      </c>
      <c r="G4293">
        <v>20</v>
      </c>
      <c r="H4293" t="s">
        <v>399</v>
      </c>
      <c r="I4293" t="s">
        <v>312</v>
      </c>
      <c r="J4293" t="s">
        <v>373</v>
      </c>
      <c r="K4293">
        <v>0</v>
      </c>
      <c r="L4293" s="52">
        <v>0</v>
      </c>
      <c r="N4293">
        <v>13</v>
      </c>
      <c r="O4293" s="52">
        <v>2.476000040769577E-2</v>
      </c>
      <c r="Q4293">
        <v>216</v>
      </c>
      <c r="R4293" s="52">
        <v>2.0260000601410869E-2</v>
      </c>
    </row>
    <row r="4294" spans="1:19">
      <c r="A4294" t="s">
        <v>28</v>
      </c>
      <c r="B4294" t="s">
        <v>412</v>
      </c>
      <c r="C4294" t="s">
        <v>440</v>
      </c>
      <c r="D4294" t="s">
        <v>330</v>
      </c>
      <c r="E4294" t="s">
        <v>173</v>
      </c>
      <c r="F4294" t="s">
        <v>174</v>
      </c>
      <c r="G4294">
        <v>20</v>
      </c>
      <c r="H4294" t="s">
        <v>399</v>
      </c>
      <c r="I4294" t="s">
        <v>312</v>
      </c>
      <c r="J4294" t="s">
        <v>316</v>
      </c>
      <c r="K4294">
        <v>9</v>
      </c>
      <c r="L4294" s="52">
        <v>0.19564999639987951</v>
      </c>
      <c r="M4294" s="52">
        <v>0.19564999639987951</v>
      </c>
      <c r="N4294">
        <v>56</v>
      </c>
      <c r="O4294" s="52">
        <v>0.1066699996590614</v>
      </c>
      <c r="P4294" s="52">
        <v>0.10937999933958049</v>
      </c>
      <c r="Q4294">
        <v>1178</v>
      </c>
      <c r="R4294" s="52">
        <v>0.1105000004172325</v>
      </c>
      <c r="S4294" s="52">
        <v>0.1127799972891808</v>
      </c>
    </row>
    <row r="4295" spans="1:19">
      <c r="A4295" t="s">
        <v>28</v>
      </c>
      <c r="B4295" t="s">
        <v>412</v>
      </c>
      <c r="C4295" t="s">
        <v>440</v>
      </c>
      <c r="D4295" t="s">
        <v>330</v>
      </c>
      <c r="E4295" t="s">
        <v>175</v>
      </c>
      <c r="F4295" t="s">
        <v>176</v>
      </c>
      <c r="G4295">
        <v>8</v>
      </c>
      <c r="H4295" t="s">
        <v>339</v>
      </c>
      <c r="I4295" t="s">
        <v>326</v>
      </c>
      <c r="J4295" t="s">
        <v>289</v>
      </c>
      <c r="K4295">
        <v>0</v>
      </c>
      <c r="L4295" s="52">
        <v>0</v>
      </c>
      <c r="N4295">
        <v>2</v>
      </c>
      <c r="O4295" s="52">
        <v>1.8200000049546361E-3</v>
      </c>
      <c r="Q4295">
        <v>78</v>
      </c>
      <c r="R4295" s="52">
        <v>7.3199998587369919E-3</v>
      </c>
    </row>
    <row r="4296" spans="1:19">
      <c r="A4296" t="s">
        <v>28</v>
      </c>
      <c r="B4296" t="s">
        <v>412</v>
      </c>
      <c r="C4296" t="s">
        <v>440</v>
      </c>
      <c r="D4296" t="s">
        <v>330</v>
      </c>
      <c r="E4296" t="s">
        <v>175</v>
      </c>
      <c r="F4296" t="s">
        <v>176</v>
      </c>
      <c r="G4296">
        <v>8</v>
      </c>
      <c r="H4296" t="s">
        <v>339</v>
      </c>
      <c r="I4296" t="s">
        <v>326</v>
      </c>
      <c r="J4296" t="s">
        <v>290</v>
      </c>
      <c r="K4296">
        <v>2</v>
      </c>
      <c r="L4296" s="52">
        <v>2.7400000020861629E-2</v>
      </c>
      <c r="N4296">
        <v>58</v>
      </c>
      <c r="O4296" s="52">
        <v>5.2730001509189613E-2</v>
      </c>
      <c r="Q4296">
        <v>542</v>
      </c>
      <c r="R4296" s="52">
        <v>5.0840001553297043E-2</v>
      </c>
    </row>
    <row r="4297" spans="1:19">
      <c r="A4297" t="s">
        <v>28</v>
      </c>
      <c r="B4297" t="s">
        <v>412</v>
      </c>
      <c r="C4297" t="s">
        <v>440</v>
      </c>
      <c r="D4297" t="s">
        <v>330</v>
      </c>
      <c r="E4297" t="s">
        <v>175</v>
      </c>
      <c r="F4297" t="s">
        <v>176</v>
      </c>
      <c r="G4297">
        <v>8</v>
      </c>
      <c r="H4297" t="s">
        <v>339</v>
      </c>
      <c r="I4297" t="s">
        <v>326</v>
      </c>
      <c r="J4297" t="s">
        <v>291</v>
      </c>
      <c r="K4297">
        <v>13</v>
      </c>
      <c r="L4297" s="52">
        <v>0.1780800074338913</v>
      </c>
      <c r="N4297">
        <v>131</v>
      </c>
      <c r="O4297" s="52">
        <v>0.1190899983048439</v>
      </c>
      <c r="Q4297">
        <v>1332</v>
      </c>
      <c r="R4297" s="52">
        <v>0.124940000474453</v>
      </c>
    </row>
    <row r="4298" spans="1:19">
      <c r="A4298" t="s">
        <v>28</v>
      </c>
      <c r="B4298" t="s">
        <v>412</v>
      </c>
      <c r="C4298" t="s">
        <v>440</v>
      </c>
      <c r="D4298" t="s">
        <v>330</v>
      </c>
      <c r="E4298" t="s">
        <v>175</v>
      </c>
      <c r="F4298" t="s">
        <v>176</v>
      </c>
      <c r="G4298">
        <v>8</v>
      </c>
      <c r="H4298" t="s">
        <v>339</v>
      </c>
      <c r="I4298" t="s">
        <v>326</v>
      </c>
      <c r="J4298" t="s">
        <v>292</v>
      </c>
      <c r="K4298">
        <v>19</v>
      </c>
      <c r="L4298" s="52">
        <v>0.26026999950408941</v>
      </c>
      <c r="N4298">
        <v>211</v>
      </c>
      <c r="O4298" s="52">
        <v>0.1918199956417084</v>
      </c>
      <c r="Q4298">
        <v>2022</v>
      </c>
      <c r="R4298" s="52">
        <v>0.18965999782085419</v>
      </c>
    </row>
    <row r="4299" spans="1:19">
      <c r="A4299" t="s">
        <v>28</v>
      </c>
      <c r="B4299" t="s">
        <v>412</v>
      </c>
      <c r="C4299" t="s">
        <v>440</v>
      </c>
      <c r="D4299" t="s">
        <v>330</v>
      </c>
      <c r="E4299" t="s">
        <v>175</v>
      </c>
      <c r="F4299" t="s">
        <v>176</v>
      </c>
      <c r="G4299">
        <v>8</v>
      </c>
      <c r="H4299" t="s">
        <v>339</v>
      </c>
      <c r="I4299" t="s">
        <v>326</v>
      </c>
      <c r="J4299" t="s">
        <v>293</v>
      </c>
      <c r="K4299">
        <v>10</v>
      </c>
      <c r="L4299" s="52">
        <v>0.13698999583721161</v>
      </c>
      <c r="N4299">
        <v>178</v>
      </c>
      <c r="O4299" s="52">
        <v>0.16181999444961551</v>
      </c>
      <c r="Q4299">
        <v>1958</v>
      </c>
      <c r="R4299" s="52">
        <v>0.18366000056266779</v>
      </c>
    </row>
    <row r="4300" spans="1:19">
      <c r="A4300" t="s">
        <v>28</v>
      </c>
      <c r="B4300" t="s">
        <v>412</v>
      </c>
      <c r="C4300" t="s">
        <v>440</v>
      </c>
      <c r="D4300" t="s">
        <v>330</v>
      </c>
      <c r="E4300" t="s">
        <v>175</v>
      </c>
      <c r="F4300" t="s">
        <v>176</v>
      </c>
      <c r="G4300">
        <v>8</v>
      </c>
      <c r="H4300" t="s">
        <v>339</v>
      </c>
      <c r="I4300" t="s">
        <v>326</v>
      </c>
      <c r="J4300" t="s">
        <v>294</v>
      </c>
      <c r="K4300">
        <v>13</v>
      </c>
      <c r="L4300" s="52">
        <v>0.1780800074338913</v>
      </c>
      <c r="N4300">
        <v>283</v>
      </c>
      <c r="O4300" s="52">
        <v>0.25727000832557678</v>
      </c>
      <c r="Q4300">
        <v>2528</v>
      </c>
      <c r="R4300" s="52">
        <v>0.2371300011873245</v>
      </c>
    </row>
    <row r="4301" spans="1:19">
      <c r="A4301" t="s">
        <v>28</v>
      </c>
      <c r="B4301" t="s">
        <v>412</v>
      </c>
      <c r="C4301" t="s">
        <v>440</v>
      </c>
      <c r="D4301" t="s">
        <v>330</v>
      </c>
      <c r="E4301" t="s">
        <v>175</v>
      </c>
      <c r="F4301" t="s">
        <v>176</v>
      </c>
      <c r="G4301">
        <v>8</v>
      </c>
      <c r="H4301" t="s">
        <v>339</v>
      </c>
      <c r="I4301" t="s">
        <v>326</v>
      </c>
      <c r="J4301" t="s">
        <v>295</v>
      </c>
      <c r="K4301">
        <v>16</v>
      </c>
      <c r="L4301" s="52">
        <v>0.21918000280857089</v>
      </c>
      <c r="N4301">
        <v>237</v>
      </c>
      <c r="O4301" s="52">
        <v>0.21545000374317169</v>
      </c>
      <c r="Q4301">
        <v>2201</v>
      </c>
      <c r="R4301" s="52">
        <v>0.20645000040531161</v>
      </c>
    </row>
    <row r="4302" spans="1:19">
      <c r="A4302" t="s">
        <v>28</v>
      </c>
      <c r="B4302" t="s">
        <v>412</v>
      </c>
      <c r="C4302" t="s">
        <v>440</v>
      </c>
      <c r="D4302" t="s">
        <v>330</v>
      </c>
      <c r="E4302" t="s">
        <v>175</v>
      </c>
      <c r="F4302" t="s">
        <v>176</v>
      </c>
      <c r="G4302">
        <v>8</v>
      </c>
      <c r="H4302" t="s">
        <v>339</v>
      </c>
      <c r="I4302" t="s">
        <v>359</v>
      </c>
      <c r="J4302" t="s">
        <v>14</v>
      </c>
      <c r="K4302">
        <v>45</v>
      </c>
      <c r="L4302" s="52">
        <v>0.61643999814987183</v>
      </c>
      <c r="M4302" s="52">
        <v>0.63380002975463867</v>
      </c>
      <c r="N4302">
        <v>768</v>
      </c>
      <c r="O4302" s="52">
        <v>0.69818001985549927</v>
      </c>
      <c r="P4302" s="52">
        <v>0.70914000272750854</v>
      </c>
      <c r="Q4302">
        <v>7648</v>
      </c>
      <c r="R4302" s="52">
        <v>0.71737998723983765</v>
      </c>
      <c r="S4302" s="52">
        <v>0.73221999406814575</v>
      </c>
    </row>
    <row r="4303" spans="1:19">
      <c r="A4303" t="s">
        <v>28</v>
      </c>
      <c r="B4303" t="s">
        <v>412</v>
      </c>
      <c r="C4303" t="s">
        <v>440</v>
      </c>
      <c r="D4303" t="s">
        <v>330</v>
      </c>
      <c r="E4303" t="s">
        <v>175</v>
      </c>
      <c r="F4303" t="s">
        <v>176</v>
      </c>
      <c r="G4303">
        <v>8</v>
      </c>
      <c r="H4303" t="s">
        <v>339</v>
      </c>
      <c r="I4303" t="s">
        <v>359</v>
      </c>
      <c r="J4303" t="s">
        <v>15</v>
      </c>
      <c r="K4303">
        <v>18</v>
      </c>
      <c r="L4303" s="52">
        <v>0.24658000469207761</v>
      </c>
      <c r="M4303" s="52">
        <v>0.25352001190185552</v>
      </c>
      <c r="N4303">
        <v>185</v>
      </c>
      <c r="O4303" s="52">
        <v>0.16818000376224521</v>
      </c>
      <c r="P4303" s="52">
        <v>0.17081999778747561</v>
      </c>
      <c r="Q4303">
        <v>1582</v>
      </c>
      <c r="R4303" s="52">
        <v>0.14838999509811401</v>
      </c>
      <c r="S4303" s="52">
        <v>0.1514600068330765</v>
      </c>
    </row>
    <row r="4304" spans="1:19">
      <c r="A4304" t="s">
        <v>28</v>
      </c>
      <c r="B4304" t="s">
        <v>412</v>
      </c>
      <c r="C4304" t="s">
        <v>440</v>
      </c>
      <c r="D4304" t="s">
        <v>330</v>
      </c>
      <c r="E4304" t="s">
        <v>175</v>
      </c>
      <c r="F4304" t="s">
        <v>176</v>
      </c>
      <c r="G4304">
        <v>8</v>
      </c>
      <c r="H4304" t="s">
        <v>339</v>
      </c>
      <c r="I4304" t="s">
        <v>359</v>
      </c>
      <c r="J4304" t="s">
        <v>317</v>
      </c>
      <c r="K4304">
        <v>8</v>
      </c>
      <c r="L4304" s="52">
        <v>0.1095900014042854</v>
      </c>
      <c r="M4304" s="52">
        <v>0.1126800030469894</v>
      </c>
      <c r="N4304">
        <v>130</v>
      </c>
      <c r="O4304" s="52">
        <v>0.11817999929189681</v>
      </c>
      <c r="P4304" s="52">
        <v>0.1200399994850159</v>
      </c>
      <c r="Q4304">
        <v>1215</v>
      </c>
      <c r="R4304" s="52">
        <v>0.1139699965715408</v>
      </c>
      <c r="S4304" s="52">
        <v>0.1163199990987778</v>
      </c>
    </row>
    <row r="4305" spans="1:19">
      <c r="A4305" t="s">
        <v>28</v>
      </c>
      <c r="B4305" t="s">
        <v>412</v>
      </c>
      <c r="C4305" t="s">
        <v>440</v>
      </c>
      <c r="D4305" t="s">
        <v>330</v>
      </c>
      <c r="E4305" t="s">
        <v>175</v>
      </c>
      <c r="F4305" t="s">
        <v>176</v>
      </c>
      <c r="G4305">
        <v>8</v>
      </c>
      <c r="H4305" t="s">
        <v>339</v>
      </c>
      <c r="I4305" t="s">
        <v>359</v>
      </c>
      <c r="J4305" t="s">
        <v>270</v>
      </c>
      <c r="K4305">
        <v>2</v>
      </c>
      <c r="L4305" s="52">
        <v>2.7400000020861629E-2</v>
      </c>
      <c r="N4305">
        <v>17</v>
      </c>
      <c r="O4305" s="52">
        <v>1.544999983161688E-2</v>
      </c>
      <c r="Q4305">
        <v>216</v>
      </c>
      <c r="R4305" s="52">
        <v>2.0260000601410869E-2</v>
      </c>
    </row>
    <row r="4306" spans="1:19">
      <c r="A4306" t="s">
        <v>28</v>
      </c>
      <c r="B4306" t="s">
        <v>412</v>
      </c>
      <c r="C4306" t="s">
        <v>440</v>
      </c>
      <c r="D4306" t="s">
        <v>330</v>
      </c>
      <c r="E4306" t="s">
        <v>175</v>
      </c>
      <c r="F4306" t="s">
        <v>176</v>
      </c>
      <c r="G4306">
        <v>8</v>
      </c>
      <c r="H4306" t="s">
        <v>339</v>
      </c>
      <c r="I4306" t="s">
        <v>325</v>
      </c>
      <c r="J4306" t="s">
        <v>302</v>
      </c>
      <c r="K4306">
        <v>22</v>
      </c>
      <c r="L4306" s="52">
        <v>0.30136999487876892</v>
      </c>
      <c r="N4306">
        <v>383</v>
      </c>
      <c r="O4306" s="52">
        <v>0.34817999601364141</v>
      </c>
      <c r="Q4306">
        <v>3494</v>
      </c>
      <c r="R4306" s="52">
        <v>0.32774001359939581</v>
      </c>
    </row>
    <row r="4307" spans="1:19">
      <c r="A4307" t="s">
        <v>28</v>
      </c>
      <c r="B4307" t="s">
        <v>412</v>
      </c>
      <c r="C4307" t="s">
        <v>440</v>
      </c>
      <c r="D4307" t="s">
        <v>330</v>
      </c>
      <c r="E4307" t="s">
        <v>175</v>
      </c>
      <c r="F4307" t="s">
        <v>176</v>
      </c>
      <c r="G4307">
        <v>8</v>
      </c>
      <c r="H4307" t="s">
        <v>339</v>
      </c>
      <c r="I4307" t="s">
        <v>325</v>
      </c>
      <c r="J4307" t="s">
        <v>303</v>
      </c>
      <c r="K4307">
        <v>21</v>
      </c>
      <c r="L4307" s="52">
        <v>0.28766998648643488</v>
      </c>
      <c r="N4307">
        <v>337</v>
      </c>
      <c r="O4307" s="52">
        <v>0.30636000633239752</v>
      </c>
      <c r="Q4307">
        <v>3387</v>
      </c>
      <c r="R4307" s="52">
        <v>0.31769999861717219</v>
      </c>
    </row>
    <row r="4308" spans="1:19">
      <c r="A4308" t="s">
        <v>28</v>
      </c>
      <c r="B4308" t="s">
        <v>412</v>
      </c>
      <c r="C4308" t="s">
        <v>440</v>
      </c>
      <c r="D4308" t="s">
        <v>330</v>
      </c>
      <c r="E4308" t="s">
        <v>175</v>
      </c>
      <c r="F4308" t="s">
        <v>176</v>
      </c>
      <c r="G4308">
        <v>8</v>
      </c>
      <c r="H4308" t="s">
        <v>339</v>
      </c>
      <c r="I4308" t="s">
        <v>325</v>
      </c>
      <c r="J4308" t="s">
        <v>304</v>
      </c>
      <c r="K4308">
        <v>30</v>
      </c>
      <c r="L4308" s="52">
        <v>0.41095998883247381</v>
      </c>
      <c r="N4308">
        <v>380</v>
      </c>
      <c r="O4308" s="52">
        <v>0.3454500138759613</v>
      </c>
      <c r="Q4308">
        <v>3780</v>
      </c>
      <c r="R4308" s="52">
        <v>0.35455998778343201</v>
      </c>
    </row>
    <row r="4309" spans="1:19">
      <c r="A4309" t="s">
        <v>28</v>
      </c>
      <c r="B4309" t="s">
        <v>412</v>
      </c>
      <c r="C4309" t="s">
        <v>440</v>
      </c>
      <c r="D4309" t="s">
        <v>330</v>
      </c>
      <c r="E4309" t="s">
        <v>175</v>
      </c>
      <c r="F4309" t="s">
        <v>176</v>
      </c>
      <c r="G4309">
        <v>8</v>
      </c>
      <c r="H4309" t="s">
        <v>339</v>
      </c>
      <c r="I4309" t="s">
        <v>349</v>
      </c>
      <c r="J4309" t="s">
        <v>350</v>
      </c>
      <c r="K4309">
        <v>2</v>
      </c>
      <c r="L4309" s="52">
        <v>2.7400000020861629E-2</v>
      </c>
      <c r="M4309" s="52">
        <v>2.817000076174736E-2</v>
      </c>
      <c r="N4309">
        <v>73</v>
      </c>
      <c r="O4309" s="52">
        <v>6.6359996795654297E-2</v>
      </c>
      <c r="P4309" s="52">
        <v>7.4490003287792206E-2</v>
      </c>
      <c r="Q4309">
        <v>745</v>
      </c>
      <c r="R4309" s="52">
        <v>6.9880001246929169E-2</v>
      </c>
      <c r="S4309" s="52">
        <v>8.060000091791153E-2</v>
      </c>
    </row>
    <row r="4310" spans="1:19">
      <c r="A4310" t="s">
        <v>28</v>
      </c>
      <c r="B4310" t="s">
        <v>412</v>
      </c>
      <c r="C4310" t="s">
        <v>440</v>
      </c>
      <c r="D4310" t="s">
        <v>330</v>
      </c>
      <c r="E4310" t="s">
        <v>175</v>
      </c>
      <c r="F4310" t="s">
        <v>176</v>
      </c>
      <c r="G4310">
        <v>8</v>
      </c>
      <c r="H4310" t="s">
        <v>339</v>
      </c>
      <c r="I4310" t="s">
        <v>349</v>
      </c>
      <c r="J4310" t="s">
        <v>351</v>
      </c>
      <c r="K4310">
        <v>54</v>
      </c>
      <c r="L4310" s="52">
        <v>0.73973000049591064</v>
      </c>
      <c r="M4310" s="52">
        <v>0.76055997610092163</v>
      </c>
      <c r="N4310">
        <v>569</v>
      </c>
      <c r="O4310" s="52">
        <v>0.51727002859115601</v>
      </c>
      <c r="P4310" s="52">
        <v>0.58060997724533081</v>
      </c>
      <c r="Q4310">
        <v>5882</v>
      </c>
      <c r="R4310" s="52">
        <v>0.55172997713088989</v>
      </c>
      <c r="S4310" s="52">
        <v>0.63637000322341919</v>
      </c>
    </row>
    <row r="4311" spans="1:19">
      <c r="A4311" t="s">
        <v>28</v>
      </c>
      <c r="B4311" t="s">
        <v>412</v>
      </c>
      <c r="C4311" t="s">
        <v>440</v>
      </c>
      <c r="D4311" t="s">
        <v>330</v>
      </c>
      <c r="E4311" t="s">
        <v>175</v>
      </c>
      <c r="F4311" t="s">
        <v>176</v>
      </c>
      <c r="G4311">
        <v>8</v>
      </c>
      <c r="H4311" t="s">
        <v>339</v>
      </c>
      <c r="I4311" t="s">
        <v>349</v>
      </c>
      <c r="J4311" t="s">
        <v>352</v>
      </c>
      <c r="K4311">
        <v>0</v>
      </c>
      <c r="L4311" s="52">
        <v>0</v>
      </c>
      <c r="M4311" s="52">
        <v>0</v>
      </c>
      <c r="N4311">
        <v>2</v>
      </c>
      <c r="O4311" s="52">
        <v>1.8200000049546361E-3</v>
      </c>
      <c r="P4311" s="52">
        <v>2.0399999339133501E-3</v>
      </c>
      <c r="Q4311">
        <v>19</v>
      </c>
      <c r="R4311" s="52">
        <v>1.780000049620867E-3</v>
      </c>
      <c r="S4311" s="52">
        <v>2.0600000862032179E-3</v>
      </c>
    </row>
    <row r="4312" spans="1:19">
      <c r="A4312" t="s">
        <v>28</v>
      </c>
      <c r="B4312" t="s">
        <v>412</v>
      </c>
      <c r="C4312" t="s">
        <v>440</v>
      </c>
      <c r="D4312" t="s">
        <v>330</v>
      </c>
      <c r="E4312" t="s">
        <v>175</v>
      </c>
      <c r="F4312" t="s">
        <v>176</v>
      </c>
      <c r="G4312">
        <v>8</v>
      </c>
      <c r="H4312" t="s">
        <v>339</v>
      </c>
      <c r="I4312" t="s">
        <v>349</v>
      </c>
      <c r="J4312" t="s">
        <v>353</v>
      </c>
      <c r="K4312">
        <v>15</v>
      </c>
      <c r="L4312" s="52">
        <v>0.20547999441623691</v>
      </c>
      <c r="M4312" s="52">
        <v>0.21127000451087949</v>
      </c>
      <c r="N4312">
        <v>336</v>
      </c>
      <c r="O4312" s="52">
        <v>0.30544999241828918</v>
      </c>
      <c r="P4312" s="52">
        <v>0.34286001324653631</v>
      </c>
      <c r="Q4312">
        <v>2597</v>
      </c>
      <c r="R4312" s="52">
        <v>0.24359999597072601</v>
      </c>
      <c r="S4312" s="52">
        <v>0.2809700071811676</v>
      </c>
    </row>
    <row r="4313" spans="1:19">
      <c r="A4313" t="s">
        <v>28</v>
      </c>
      <c r="B4313" t="s">
        <v>412</v>
      </c>
      <c r="C4313" t="s">
        <v>440</v>
      </c>
      <c r="D4313" t="s">
        <v>330</v>
      </c>
      <c r="E4313" t="s">
        <v>175</v>
      </c>
      <c r="F4313" t="s">
        <v>176</v>
      </c>
      <c r="G4313">
        <v>8</v>
      </c>
      <c r="H4313" t="s">
        <v>339</v>
      </c>
      <c r="I4313" t="s">
        <v>349</v>
      </c>
      <c r="J4313" t="s">
        <v>355</v>
      </c>
      <c r="K4313">
        <v>2</v>
      </c>
      <c r="L4313" s="52">
        <v>2.7400000020861629E-2</v>
      </c>
      <c r="N4313">
        <v>120</v>
      </c>
      <c r="O4313" s="52">
        <v>0.1090900003910065</v>
      </c>
      <c r="Q4313">
        <v>1418</v>
      </c>
      <c r="R4313" s="52">
        <v>0.13300999999046331</v>
      </c>
    </row>
    <row r="4314" spans="1:19">
      <c r="A4314" t="s">
        <v>28</v>
      </c>
      <c r="B4314" t="s">
        <v>412</v>
      </c>
      <c r="C4314" t="s">
        <v>440</v>
      </c>
      <c r="D4314" t="s">
        <v>330</v>
      </c>
      <c r="E4314" t="s">
        <v>175</v>
      </c>
      <c r="F4314" t="s">
        <v>176</v>
      </c>
      <c r="G4314">
        <v>8</v>
      </c>
      <c r="H4314" t="s">
        <v>339</v>
      </c>
      <c r="I4314" t="s">
        <v>734</v>
      </c>
      <c r="J4314" t="s">
        <v>299</v>
      </c>
      <c r="K4314">
        <v>12</v>
      </c>
      <c r="L4314" s="52">
        <v>0.16437999904155731</v>
      </c>
      <c r="M4314" s="52">
        <v>0.1666699945926666</v>
      </c>
      <c r="N4314">
        <v>63</v>
      </c>
      <c r="O4314" s="52">
        <v>5.7270001620054238E-2</v>
      </c>
      <c r="P4314" s="52">
        <v>6.0580000281333923E-2</v>
      </c>
      <c r="Q4314">
        <v>463</v>
      </c>
      <c r="R4314" s="52">
        <v>4.343000054359436E-2</v>
      </c>
      <c r="S4314" s="52">
        <v>4.6239998191595078E-2</v>
      </c>
    </row>
    <row r="4315" spans="1:19">
      <c r="A4315" t="s">
        <v>28</v>
      </c>
      <c r="B4315" t="s">
        <v>412</v>
      </c>
      <c r="C4315" t="s">
        <v>440</v>
      </c>
      <c r="D4315" t="s">
        <v>330</v>
      </c>
      <c r="E4315" t="s">
        <v>175</v>
      </c>
      <c r="F4315" t="s">
        <v>176</v>
      </c>
      <c r="G4315">
        <v>8</v>
      </c>
      <c r="H4315" t="s">
        <v>339</v>
      </c>
      <c r="I4315" t="s">
        <v>734</v>
      </c>
      <c r="J4315" t="s">
        <v>300</v>
      </c>
      <c r="K4315">
        <v>9</v>
      </c>
      <c r="L4315" s="52">
        <v>0.1232900023460388</v>
      </c>
      <c r="M4315" s="52">
        <v>0.125</v>
      </c>
      <c r="N4315">
        <v>30</v>
      </c>
      <c r="O4315" s="52">
        <v>2.7270000427961349E-2</v>
      </c>
      <c r="P4315" s="52">
        <v>2.8850000351667401E-2</v>
      </c>
      <c r="Q4315">
        <v>331</v>
      </c>
      <c r="R4315" s="52">
        <v>3.1050000339746479E-2</v>
      </c>
      <c r="S4315" s="52">
        <v>3.3059999346733093E-2</v>
      </c>
    </row>
    <row r="4316" spans="1:19">
      <c r="A4316" t="s">
        <v>28</v>
      </c>
      <c r="B4316" t="s">
        <v>412</v>
      </c>
      <c r="C4316" t="s">
        <v>440</v>
      </c>
      <c r="D4316" t="s">
        <v>330</v>
      </c>
      <c r="E4316" t="s">
        <v>175</v>
      </c>
      <c r="F4316" t="s">
        <v>176</v>
      </c>
      <c r="G4316">
        <v>8</v>
      </c>
      <c r="H4316" t="s">
        <v>339</v>
      </c>
      <c r="I4316" t="s">
        <v>734</v>
      </c>
      <c r="J4316" t="s">
        <v>269</v>
      </c>
      <c r="K4316">
        <v>2</v>
      </c>
      <c r="L4316" s="52">
        <v>2.7400000020861629E-2</v>
      </c>
      <c r="M4316" s="52">
        <v>2.7780000120401379E-2</v>
      </c>
      <c r="N4316">
        <v>10</v>
      </c>
      <c r="O4316" s="52">
        <v>9.089999832212925E-3</v>
      </c>
      <c r="P4316" s="52">
        <v>9.6199996769428253E-3</v>
      </c>
      <c r="Q4316">
        <v>91</v>
      </c>
      <c r="R4316" s="52">
        <v>8.5399998351931572E-3</v>
      </c>
      <c r="S4316" s="52">
        <v>9.089999832212925E-3</v>
      </c>
    </row>
    <row r="4317" spans="1:19">
      <c r="A4317" t="s">
        <v>28</v>
      </c>
      <c r="B4317" t="s">
        <v>412</v>
      </c>
      <c r="C4317" t="s">
        <v>440</v>
      </c>
      <c r="D4317" t="s">
        <v>330</v>
      </c>
      <c r="E4317" t="s">
        <v>175</v>
      </c>
      <c r="F4317" t="s">
        <v>176</v>
      </c>
      <c r="G4317">
        <v>8</v>
      </c>
      <c r="H4317" t="s">
        <v>339</v>
      </c>
      <c r="I4317" t="s">
        <v>734</v>
      </c>
      <c r="J4317" t="s">
        <v>301</v>
      </c>
      <c r="K4317">
        <v>0</v>
      </c>
      <c r="L4317" s="52">
        <v>0</v>
      </c>
      <c r="M4317" s="52">
        <v>0</v>
      </c>
      <c r="N4317">
        <v>13</v>
      </c>
      <c r="O4317" s="52">
        <v>1.18199996650219E-2</v>
      </c>
      <c r="P4317" s="52">
        <v>1.250000018626451E-2</v>
      </c>
      <c r="Q4317">
        <v>215</v>
      </c>
      <c r="R4317" s="52">
        <v>2.0169999450445179E-2</v>
      </c>
      <c r="S4317" s="52">
        <v>2.1469999104738239E-2</v>
      </c>
    </row>
    <row r="4318" spans="1:19">
      <c r="A4318" t="s">
        <v>28</v>
      </c>
      <c r="B4318" t="s">
        <v>412</v>
      </c>
      <c r="C4318" t="s">
        <v>440</v>
      </c>
      <c r="D4318" t="s">
        <v>330</v>
      </c>
      <c r="E4318" t="s">
        <v>175</v>
      </c>
      <c r="F4318" t="s">
        <v>176</v>
      </c>
      <c r="G4318">
        <v>8</v>
      </c>
      <c r="H4318" t="s">
        <v>339</v>
      </c>
      <c r="I4318" t="s">
        <v>734</v>
      </c>
      <c r="J4318" t="s">
        <v>270</v>
      </c>
      <c r="K4318">
        <v>1</v>
      </c>
      <c r="L4318" s="52">
        <v>1.3700000010430809E-2</v>
      </c>
      <c r="N4318">
        <v>60</v>
      </c>
      <c r="O4318" s="52">
        <v>5.4549999535083771E-2</v>
      </c>
      <c r="Q4318">
        <v>648</v>
      </c>
      <c r="R4318" s="52">
        <v>6.0779999941587448E-2</v>
      </c>
    </row>
    <row r="4319" spans="1:19">
      <c r="A4319" t="s">
        <v>28</v>
      </c>
      <c r="B4319" t="s">
        <v>412</v>
      </c>
      <c r="C4319" t="s">
        <v>440</v>
      </c>
      <c r="D4319" t="s">
        <v>330</v>
      </c>
      <c r="E4319" t="s">
        <v>175</v>
      </c>
      <c r="F4319" t="s">
        <v>176</v>
      </c>
      <c r="G4319">
        <v>8</v>
      </c>
      <c r="H4319" t="s">
        <v>339</v>
      </c>
      <c r="I4319" t="s">
        <v>734</v>
      </c>
      <c r="J4319" t="s">
        <v>268</v>
      </c>
      <c r="K4319">
        <v>49</v>
      </c>
      <c r="L4319" s="52">
        <v>0.6712300181388855</v>
      </c>
      <c r="M4319" s="52">
        <v>0.68055999279022217</v>
      </c>
      <c r="N4319">
        <v>924</v>
      </c>
      <c r="O4319" s="52">
        <v>0.8399999737739563</v>
      </c>
      <c r="P4319" s="52">
        <v>0.88845998048782349</v>
      </c>
      <c r="Q4319">
        <v>8913</v>
      </c>
      <c r="R4319" s="52">
        <v>0.83604001998901367</v>
      </c>
      <c r="S4319" s="52">
        <v>0.89013999700546265</v>
      </c>
    </row>
    <row r="4320" spans="1:19">
      <c r="A4320" t="s">
        <v>28</v>
      </c>
      <c r="B4320" t="s">
        <v>412</v>
      </c>
      <c r="C4320" t="s">
        <v>440</v>
      </c>
      <c r="D4320" t="s">
        <v>330</v>
      </c>
      <c r="E4320" t="s">
        <v>175</v>
      </c>
      <c r="F4320" t="s">
        <v>176</v>
      </c>
      <c r="G4320">
        <v>8</v>
      </c>
      <c r="H4320" t="s">
        <v>339</v>
      </c>
      <c r="I4320" t="s">
        <v>735</v>
      </c>
      <c r="J4320" t="s">
        <v>270</v>
      </c>
      <c r="K4320">
        <v>73</v>
      </c>
      <c r="L4320" s="52">
        <v>1</v>
      </c>
      <c r="N4320">
        <v>1100</v>
      </c>
      <c r="O4320" s="52">
        <v>1</v>
      </c>
      <c r="Q4320">
        <v>10661</v>
      </c>
      <c r="R4320" s="52">
        <v>1</v>
      </c>
    </row>
    <row r="4321" spans="1:19">
      <c r="A4321" t="s">
        <v>28</v>
      </c>
      <c r="B4321" t="s">
        <v>412</v>
      </c>
      <c r="C4321" t="s">
        <v>440</v>
      </c>
      <c r="D4321" t="s">
        <v>330</v>
      </c>
      <c r="E4321" t="s">
        <v>175</v>
      </c>
      <c r="F4321" t="s">
        <v>176</v>
      </c>
      <c r="G4321">
        <v>8</v>
      </c>
      <c r="H4321" t="s">
        <v>339</v>
      </c>
      <c r="I4321" t="s">
        <v>319</v>
      </c>
      <c r="J4321" t="s">
        <v>324</v>
      </c>
      <c r="K4321">
        <v>2</v>
      </c>
      <c r="L4321" s="52">
        <v>2.7400000020861629E-2</v>
      </c>
      <c r="N4321">
        <v>120</v>
      </c>
      <c r="O4321" s="52">
        <v>0.1090900003910065</v>
      </c>
      <c r="Q4321">
        <v>1418</v>
      </c>
      <c r="R4321" s="52">
        <v>0.13300999999046331</v>
      </c>
    </row>
    <row r="4322" spans="1:19">
      <c r="A4322" t="s">
        <v>28</v>
      </c>
      <c r="B4322" t="s">
        <v>412</v>
      </c>
      <c r="C4322" t="s">
        <v>440</v>
      </c>
      <c r="D4322" t="s">
        <v>330</v>
      </c>
      <c r="E4322" t="s">
        <v>175</v>
      </c>
      <c r="F4322" s="1" t="s">
        <v>176</v>
      </c>
      <c r="G4322">
        <v>8</v>
      </c>
      <c r="H4322" t="s">
        <v>339</v>
      </c>
      <c r="I4322" t="s">
        <v>319</v>
      </c>
      <c r="J4322" t="s">
        <v>320</v>
      </c>
      <c r="K4322">
        <v>0</v>
      </c>
      <c r="L4322" s="52">
        <v>0</v>
      </c>
      <c r="M4322" s="52">
        <v>0</v>
      </c>
      <c r="N4322">
        <v>2</v>
      </c>
      <c r="O4322" s="52">
        <v>1.8200000049546361E-3</v>
      </c>
      <c r="P4322" s="52">
        <v>2.0399999339133501E-3</v>
      </c>
      <c r="Q4322">
        <v>19</v>
      </c>
      <c r="R4322" s="52">
        <v>1.780000049620867E-3</v>
      </c>
      <c r="S4322" s="52">
        <v>2.0600000862032179E-3</v>
      </c>
    </row>
    <row r="4323" spans="1:19">
      <c r="A4323" t="s">
        <v>28</v>
      </c>
      <c r="B4323" t="s">
        <v>412</v>
      </c>
      <c r="C4323" t="s">
        <v>440</v>
      </c>
      <c r="D4323" t="s">
        <v>330</v>
      </c>
      <c r="E4323" t="s">
        <v>175</v>
      </c>
      <c r="F4323" t="s">
        <v>176</v>
      </c>
      <c r="G4323">
        <v>8</v>
      </c>
      <c r="H4323" t="s">
        <v>339</v>
      </c>
      <c r="I4323" t="s">
        <v>319</v>
      </c>
      <c r="J4323" t="s">
        <v>321</v>
      </c>
      <c r="K4323">
        <v>2</v>
      </c>
      <c r="L4323" s="52">
        <v>2.7400000020861629E-2</v>
      </c>
      <c r="M4323" s="52">
        <v>2.817000076174736E-2</v>
      </c>
      <c r="N4323">
        <v>48</v>
      </c>
      <c r="O4323" s="52">
        <v>4.3639998883008957E-2</v>
      </c>
      <c r="P4323" s="52">
        <v>4.8980001360177987E-2</v>
      </c>
      <c r="Q4323">
        <v>380</v>
      </c>
      <c r="R4323" s="52">
        <v>3.564000129699707E-2</v>
      </c>
      <c r="S4323" s="52">
        <v>4.1110001504421227E-2</v>
      </c>
    </row>
    <row r="4324" spans="1:19">
      <c r="A4324" t="s">
        <v>28</v>
      </c>
      <c r="B4324" t="s">
        <v>412</v>
      </c>
      <c r="C4324" t="s">
        <v>440</v>
      </c>
      <c r="D4324" t="s">
        <v>330</v>
      </c>
      <c r="E4324" t="s">
        <v>175</v>
      </c>
      <c r="F4324" t="s">
        <v>176</v>
      </c>
      <c r="G4324">
        <v>8</v>
      </c>
      <c r="H4324" t="s">
        <v>339</v>
      </c>
      <c r="I4324" t="s">
        <v>319</v>
      </c>
      <c r="J4324" t="s">
        <v>322</v>
      </c>
      <c r="K4324">
        <v>9</v>
      </c>
      <c r="L4324" s="52">
        <v>0.1232900023460388</v>
      </c>
      <c r="M4324" s="52">
        <v>0.12676000595092771</v>
      </c>
      <c r="N4324">
        <v>206</v>
      </c>
      <c r="O4324" s="52">
        <v>0.18727000057697299</v>
      </c>
      <c r="P4324" s="52">
        <v>0.2101999968290329</v>
      </c>
      <c r="Q4324">
        <v>1643</v>
      </c>
      <c r="R4324" s="52">
        <v>0.15410999953746801</v>
      </c>
      <c r="S4324" s="52">
        <v>0.17776000499725339</v>
      </c>
    </row>
    <row r="4325" spans="1:19">
      <c r="A4325" t="s">
        <v>28</v>
      </c>
      <c r="B4325" t="s">
        <v>412</v>
      </c>
      <c r="C4325" t="s">
        <v>440</v>
      </c>
      <c r="D4325" t="s">
        <v>330</v>
      </c>
      <c r="E4325" t="s">
        <v>175</v>
      </c>
      <c r="F4325" t="s">
        <v>176</v>
      </c>
      <c r="G4325">
        <v>8</v>
      </c>
      <c r="H4325" t="s">
        <v>339</v>
      </c>
      <c r="I4325" t="s">
        <v>319</v>
      </c>
      <c r="J4325" t="s">
        <v>323</v>
      </c>
      <c r="K4325">
        <v>8</v>
      </c>
      <c r="L4325" s="52">
        <v>0.1095900014042854</v>
      </c>
      <c r="M4325" s="52">
        <v>0.1126800030469894</v>
      </c>
      <c r="N4325">
        <v>155</v>
      </c>
      <c r="O4325" s="52">
        <v>0.1409099996089935</v>
      </c>
      <c r="P4325" s="52">
        <v>0.158160001039505</v>
      </c>
      <c r="Q4325">
        <v>1319</v>
      </c>
      <c r="R4325" s="52">
        <v>0.1237199977040291</v>
      </c>
      <c r="S4325" s="52">
        <v>0.14270000159740451</v>
      </c>
    </row>
    <row r="4326" spans="1:19">
      <c r="A4326" t="s">
        <v>28</v>
      </c>
      <c r="B4326" t="s">
        <v>412</v>
      </c>
      <c r="C4326" t="s">
        <v>440</v>
      </c>
      <c r="D4326" t="s">
        <v>330</v>
      </c>
      <c r="E4326" t="s">
        <v>175</v>
      </c>
      <c r="F4326" t="s">
        <v>176</v>
      </c>
      <c r="G4326">
        <v>8</v>
      </c>
      <c r="H4326" t="s">
        <v>339</v>
      </c>
      <c r="I4326" t="s">
        <v>319</v>
      </c>
      <c r="J4326" t="s">
        <v>354</v>
      </c>
      <c r="K4326">
        <v>52</v>
      </c>
      <c r="L4326" s="52">
        <v>0.71232998371124268</v>
      </c>
      <c r="M4326" s="52">
        <v>0.73238998651504517</v>
      </c>
      <c r="N4326">
        <v>569</v>
      </c>
      <c r="O4326" s="52">
        <v>0.51727002859115601</v>
      </c>
      <c r="P4326" s="52">
        <v>0.58060997724533081</v>
      </c>
      <c r="Q4326">
        <v>5882</v>
      </c>
      <c r="R4326" s="52">
        <v>0.55172997713088989</v>
      </c>
      <c r="S4326" s="52">
        <v>0.63637000322341919</v>
      </c>
    </row>
    <row r="4327" spans="1:19">
      <c r="A4327" t="s">
        <v>28</v>
      </c>
      <c r="B4327" t="s">
        <v>412</v>
      </c>
      <c r="C4327" t="s">
        <v>440</v>
      </c>
      <c r="D4327" t="s">
        <v>330</v>
      </c>
      <c r="E4327" t="s">
        <v>175</v>
      </c>
      <c r="F4327" t="s">
        <v>176</v>
      </c>
      <c r="G4327">
        <v>8</v>
      </c>
      <c r="H4327" t="s">
        <v>339</v>
      </c>
      <c r="I4327" t="s">
        <v>360</v>
      </c>
      <c r="J4327" t="s">
        <v>361</v>
      </c>
      <c r="K4327">
        <v>2</v>
      </c>
      <c r="L4327" s="52">
        <v>2.7400000020861629E-2</v>
      </c>
      <c r="N4327">
        <v>120</v>
      </c>
      <c r="O4327" s="52">
        <v>0.1090900003910065</v>
      </c>
      <c r="Q4327">
        <v>1418</v>
      </c>
      <c r="R4327" s="52">
        <v>0.13300999999046331</v>
      </c>
    </row>
    <row r="4328" spans="1:19">
      <c r="A4328" t="s">
        <v>28</v>
      </c>
      <c r="B4328" t="s">
        <v>412</v>
      </c>
      <c r="C4328" t="s">
        <v>440</v>
      </c>
      <c r="D4328" t="s">
        <v>330</v>
      </c>
      <c r="E4328" t="s">
        <v>175</v>
      </c>
      <c r="F4328" t="s">
        <v>176</v>
      </c>
      <c r="G4328">
        <v>8</v>
      </c>
      <c r="H4328" t="s">
        <v>339</v>
      </c>
      <c r="I4328" t="s">
        <v>360</v>
      </c>
      <c r="J4328" t="s">
        <v>362</v>
      </c>
      <c r="K4328">
        <v>19</v>
      </c>
      <c r="L4328" s="52">
        <v>0.26026999950408941</v>
      </c>
      <c r="M4328" s="52">
        <v>0.26761001348495478</v>
      </c>
      <c r="N4328">
        <v>410</v>
      </c>
      <c r="O4328" s="52">
        <v>0.37272998690605158</v>
      </c>
      <c r="P4328" s="52">
        <v>0.41837000846862787</v>
      </c>
      <c r="Q4328">
        <v>3361</v>
      </c>
      <c r="R4328" s="52">
        <v>0.31525999307632452</v>
      </c>
      <c r="S4328" s="52">
        <v>0.36362999677658081</v>
      </c>
    </row>
    <row r="4329" spans="1:19">
      <c r="A4329" t="s">
        <v>28</v>
      </c>
      <c r="B4329" t="s">
        <v>412</v>
      </c>
      <c r="C4329" t="s">
        <v>440</v>
      </c>
      <c r="D4329" t="s">
        <v>330</v>
      </c>
      <c r="E4329" t="s">
        <v>175</v>
      </c>
      <c r="F4329" t="s">
        <v>176</v>
      </c>
      <c r="G4329">
        <v>8</v>
      </c>
      <c r="H4329" t="s">
        <v>339</v>
      </c>
      <c r="I4329" t="s">
        <v>360</v>
      </c>
      <c r="J4329" t="s">
        <v>354</v>
      </c>
      <c r="K4329">
        <v>52</v>
      </c>
      <c r="L4329" s="52">
        <v>0.71232998371124268</v>
      </c>
      <c r="M4329" s="52">
        <v>0.73238998651504517</v>
      </c>
      <c r="N4329">
        <v>570</v>
      </c>
      <c r="O4329" s="52">
        <v>0.51818001270294189</v>
      </c>
      <c r="P4329" s="52">
        <v>0.58162999153137207</v>
      </c>
      <c r="Q4329">
        <v>5882</v>
      </c>
      <c r="R4329" s="52">
        <v>0.55172997713088989</v>
      </c>
      <c r="S4329" s="52">
        <v>0.63637000322341919</v>
      </c>
    </row>
    <row r="4330" spans="1:19">
      <c r="A4330" t="s">
        <v>28</v>
      </c>
      <c r="B4330" t="s">
        <v>412</v>
      </c>
      <c r="C4330" t="s">
        <v>440</v>
      </c>
      <c r="D4330" t="s">
        <v>330</v>
      </c>
      <c r="E4330" t="s">
        <v>175</v>
      </c>
      <c r="F4330" t="s">
        <v>176</v>
      </c>
      <c r="G4330">
        <v>8</v>
      </c>
      <c r="H4330" t="s">
        <v>339</v>
      </c>
      <c r="I4330" t="s">
        <v>736</v>
      </c>
      <c r="J4330" t="s">
        <v>363</v>
      </c>
      <c r="K4330">
        <v>17</v>
      </c>
      <c r="L4330" s="52">
        <v>0.23287999629974371</v>
      </c>
      <c r="N4330">
        <v>424</v>
      </c>
      <c r="O4330" s="52">
        <v>0.38545000553131098</v>
      </c>
      <c r="Q4330">
        <v>4131</v>
      </c>
      <c r="R4330" s="52">
        <v>0.38749000430107122</v>
      </c>
    </row>
    <row r="4331" spans="1:19">
      <c r="A4331" t="s">
        <v>28</v>
      </c>
      <c r="B4331" t="s">
        <v>412</v>
      </c>
      <c r="C4331" t="s">
        <v>440</v>
      </c>
      <c r="D4331" t="s">
        <v>330</v>
      </c>
      <c r="E4331" t="s">
        <v>175</v>
      </c>
      <c r="F4331" t="s">
        <v>176</v>
      </c>
      <c r="G4331">
        <v>8</v>
      </c>
      <c r="H4331" t="s">
        <v>339</v>
      </c>
      <c r="I4331" t="s">
        <v>736</v>
      </c>
      <c r="J4331" t="s">
        <v>364</v>
      </c>
      <c r="K4331">
        <v>30</v>
      </c>
      <c r="L4331" s="52">
        <v>0.41095998883247381</v>
      </c>
      <c r="M4331" s="52">
        <v>0.53570997714996338</v>
      </c>
      <c r="N4331">
        <v>386</v>
      </c>
      <c r="O4331" s="52">
        <v>0.3509100079536438</v>
      </c>
      <c r="P4331" s="52">
        <v>0.57100999355316162</v>
      </c>
      <c r="Q4331">
        <v>4189</v>
      </c>
      <c r="R4331" s="52">
        <v>0.39293000102043152</v>
      </c>
      <c r="S4331" s="52">
        <v>0.64149999618530273</v>
      </c>
    </row>
    <row r="4332" spans="1:19">
      <c r="A4332" t="s">
        <v>28</v>
      </c>
      <c r="B4332" t="s">
        <v>412</v>
      </c>
      <c r="C4332" t="s">
        <v>440</v>
      </c>
      <c r="D4332" t="s">
        <v>330</v>
      </c>
      <c r="E4332" t="s">
        <v>175</v>
      </c>
      <c r="F4332" t="s">
        <v>176</v>
      </c>
      <c r="G4332">
        <v>8</v>
      </c>
      <c r="H4332" t="s">
        <v>339</v>
      </c>
      <c r="I4332" t="s">
        <v>736</v>
      </c>
      <c r="J4332" t="s">
        <v>365</v>
      </c>
      <c r="K4332">
        <v>15</v>
      </c>
      <c r="L4332" s="52">
        <v>0.20547999441623691</v>
      </c>
      <c r="M4332" s="52">
        <v>0.26785999536514282</v>
      </c>
      <c r="N4332">
        <v>143</v>
      </c>
      <c r="O4332" s="52">
        <v>0.12999999523162839</v>
      </c>
      <c r="P4332" s="52">
        <v>0.21153999865055079</v>
      </c>
      <c r="Q4332">
        <v>1316</v>
      </c>
      <c r="R4332" s="52">
        <v>0.1234399974346161</v>
      </c>
      <c r="S4332" s="52">
        <v>0.20152999460697171</v>
      </c>
    </row>
    <row r="4333" spans="1:19">
      <c r="A4333" t="s">
        <v>28</v>
      </c>
      <c r="B4333" t="s">
        <v>412</v>
      </c>
      <c r="C4333" t="s">
        <v>440</v>
      </c>
      <c r="D4333" t="s">
        <v>330</v>
      </c>
      <c r="E4333" t="s">
        <v>175</v>
      </c>
      <c r="F4333" t="s">
        <v>176</v>
      </c>
      <c r="G4333">
        <v>8</v>
      </c>
      <c r="H4333" t="s">
        <v>339</v>
      </c>
      <c r="I4333" t="s">
        <v>736</v>
      </c>
      <c r="J4333" t="s">
        <v>366</v>
      </c>
      <c r="K4333">
        <v>2</v>
      </c>
      <c r="L4333" s="52">
        <v>2.7400000020861629E-2</v>
      </c>
      <c r="M4333" s="52">
        <v>3.570999950170517E-2</v>
      </c>
      <c r="N4333">
        <v>83</v>
      </c>
      <c r="O4333" s="52">
        <v>7.5450003147125244E-2</v>
      </c>
      <c r="P4333" s="52">
        <v>0.1227800026535988</v>
      </c>
      <c r="Q4333">
        <v>566</v>
      </c>
      <c r="R4333" s="52">
        <v>5.3089998662471771E-2</v>
      </c>
      <c r="S4333" s="52">
        <v>8.6680002510547638E-2</v>
      </c>
    </row>
    <row r="4334" spans="1:19">
      <c r="A4334" t="s">
        <v>28</v>
      </c>
      <c r="B4334" t="s">
        <v>412</v>
      </c>
      <c r="C4334" t="s">
        <v>440</v>
      </c>
      <c r="D4334" t="s">
        <v>330</v>
      </c>
      <c r="E4334" t="s">
        <v>175</v>
      </c>
      <c r="F4334" t="s">
        <v>176</v>
      </c>
      <c r="G4334">
        <v>8</v>
      </c>
      <c r="H4334" t="s">
        <v>339</v>
      </c>
      <c r="I4334" t="s">
        <v>736</v>
      </c>
      <c r="J4334" t="s">
        <v>367</v>
      </c>
      <c r="K4334">
        <v>7</v>
      </c>
      <c r="L4334" s="52">
        <v>9.5890000462532043E-2</v>
      </c>
      <c r="M4334" s="52">
        <v>0.125</v>
      </c>
      <c r="N4334">
        <v>50</v>
      </c>
      <c r="O4334" s="52">
        <v>4.544999822974205E-2</v>
      </c>
      <c r="P4334" s="52">
        <v>7.3959998786449432E-2</v>
      </c>
      <c r="Q4334">
        <v>367</v>
      </c>
      <c r="R4334" s="52">
        <v>3.4419998526573181E-2</v>
      </c>
      <c r="S4334" s="52">
        <v>5.6200001388788223E-2</v>
      </c>
    </row>
    <row r="4335" spans="1:19">
      <c r="A4335" t="s">
        <v>28</v>
      </c>
      <c r="B4335" t="s">
        <v>412</v>
      </c>
      <c r="C4335" t="s">
        <v>440</v>
      </c>
      <c r="D4335" t="s">
        <v>330</v>
      </c>
      <c r="E4335" t="s">
        <v>175</v>
      </c>
      <c r="F4335" t="s">
        <v>176</v>
      </c>
      <c r="G4335">
        <v>8</v>
      </c>
      <c r="H4335" t="s">
        <v>339</v>
      </c>
      <c r="I4335" t="s">
        <v>736</v>
      </c>
      <c r="J4335" t="s">
        <v>368</v>
      </c>
      <c r="K4335">
        <v>2</v>
      </c>
      <c r="L4335" s="52">
        <v>2.7400000020861629E-2</v>
      </c>
      <c r="M4335" s="52">
        <v>3.570999950170517E-2</v>
      </c>
      <c r="N4335">
        <v>14</v>
      </c>
      <c r="O4335" s="52">
        <v>1.272999960929155E-2</v>
      </c>
      <c r="P4335" s="52">
        <v>2.0710000768303871E-2</v>
      </c>
      <c r="Q4335">
        <v>92</v>
      </c>
      <c r="R4335" s="52">
        <v>8.6300000548362732E-3</v>
      </c>
      <c r="S4335" s="52">
        <v>1.4089999720454219E-2</v>
      </c>
    </row>
    <row r="4336" spans="1:19">
      <c r="A4336" t="s">
        <v>28</v>
      </c>
      <c r="B4336" t="s">
        <v>412</v>
      </c>
      <c r="C4336" t="s">
        <v>440</v>
      </c>
      <c r="D4336" t="s">
        <v>330</v>
      </c>
      <c r="E4336" t="s">
        <v>175</v>
      </c>
      <c r="F4336" t="s">
        <v>176</v>
      </c>
      <c r="G4336">
        <v>8</v>
      </c>
      <c r="H4336" t="s">
        <v>339</v>
      </c>
      <c r="I4336" t="s">
        <v>307</v>
      </c>
      <c r="J4336" t="s">
        <v>329</v>
      </c>
      <c r="K4336">
        <v>73</v>
      </c>
      <c r="L4336" s="52">
        <v>1</v>
      </c>
      <c r="N4336">
        <v>1091</v>
      </c>
      <c r="O4336" s="52">
        <v>0.99181997776031494</v>
      </c>
      <c r="Q4336">
        <v>10555</v>
      </c>
      <c r="R4336" s="52">
        <v>0.99005997180938721</v>
      </c>
    </row>
    <row r="4337" spans="1:19">
      <c r="A4337" t="s">
        <v>28</v>
      </c>
      <c r="B4337" t="s">
        <v>412</v>
      </c>
      <c r="C4337" t="s">
        <v>440</v>
      </c>
      <c r="D4337" t="s">
        <v>330</v>
      </c>
      <c r="E4337" t="s">
        <v>175</v>
      </c>
      <c r="F4337" t="s">
        <v>176</v>
      </c>
      <c r="G4337">
        <v>8</v>
      </c>
      <c r="H4337" t="s">
        <v>339</v>
      </c>
      <c r="I4337" t="s">
        <v>307</v>
      </c>
      <c r="J4337" t="s">
        <v>309</v>
      </c>
      <c r="K4337">
        <v>0</v>
      </c>
      <c r="L4337" s="52">
        <v>0</v>
      </c>
      <c r="N4337">
        <v>9</v>
      </c>
      <c r="O4337" s="52">
        <v>8.1799998879432678E-3</v>
      </c>
      <c r="Q4337">
        <v>106</v>
      </c>
      <c r="R4337" s="52">
        <v>9.9400002509355545E-3</v>
      </c>
    </row>
    <row r="4338" spans="1:19">
      <c r="A4338" t="s">
        <v>28</v>
      </c>
      <c r="B4338" t="s">
        <v>412</v>
      </c>
      <c r="C4338" t="s">
        <v>440</v>
      </c>
      <c r="D4338" t="s">
        <v>330</v>
      </c>
      <c r="E4338" t="s">
        <v>175</v>
      </c>
      <c r="F4338" t="s">
        <v>176</v>
      </c>
      <c r="G4338">
        <v>8</v>
      </c>
      <c r="H4338" t="s">
        <v>339</v>
      </c>
      <c r="I4338" t="s">
        <v>737</v>
      </c>
      <c r="J4338" t="s">
        <v>310</v>
      </c>
      <c r="K4338">
        <v>51</v>
      </c>
      <c r="L4338" s="52">
        <v>0.69862997531890869</v>
      </c>
      <c r="N4338">
        <v>298</v>
      </c>
      <c r="O4338" s="52">
        <v>0.27090999484062189</v>
      </c>
      <c r="Q4338">
        <v>1888</v>
      </c>
      <c r="R4338" s="52">
        <v>0.17709000408649439</v>
      </c>
    </row>
    <row r="4339" spans="1:19">
      <c r="A4339" t="s">
        <v>28</v>
      </c>
      <c r="B4339" t="s">
        <v>412</v>
      </c>
      <c r="C4339" t="s">
        <v>440</v>
      </c>
      <c r="D4339" t="s">
        <v>330</v>
      </c>
      <c r="E4339" t="s">
        <v>175</v>
      </c>
      <c r="F4339" t="s">
        <v>176</v>
      </c>
      <c r="G4339">
        <v>8</v>
      </c>
      <c r="H4339" t="s">
        <v>339</v>
      </c>
      <c r="I4339" t="s">
        <v>737</v>
      </c>
      <c r="J4339" t="s">
        <v>16</v>
      </c>
      <c r="K4339">
        <v>10</v>
      </c>
      <c r="L4339" s="52">
        <v>0.13698999583721161</v>
      </c>
      <c r="N4339">
        <v>200</v>
      </c>
      <c r="O4339" s="52">
        <v>0.18182000517845151</v>
      </c>
      <c r="Q4339">
        <v>2164</v>
      </c>
      <c r="R4339" s="52">
        <v>0.2029799968004227</v>
      </c>
    </row>
    <row r="4340" spans="1:19">
      <c r="A4340" t="s">
        <v>28</v>
      </c>
      <c r="B4340" t="s">
        <v>412</v>
      </c>
      <c r="C4340" t="s">
        <v>440</v>
      </c>
      <c r="D4340" t="s">
        <v>330</v>
      </c>
      <c r="E4340" t="s">
        <v>175</v>
      </c>
      <c r="F4340" t="s">
        <v>176</v>
      </c>
      <c r="G4340">
        <v>8</v>
      </c>
      <c r="H4340" t="s">
        <v>339</v>
      </c>
      <c r="I4340" t="s">
        <v>737</v>
      </c>
      <c r="J4340" t="s">
        <v>17</v>
      </c>
      <c r="K4340">
        <v>10</v>
      </c>
      <c r="L4340" s="52">
        <v>0.13698999583721161</v>
      </c>
      <c r="N4340">
        <v>236</v>
      </c>
      <c r="O4340" s="52">
        <v>0.21455000340938571</v>
      </c>
      <c r="Q4340">
        <v>2220</v>
      </c>
      <c r="R4340" s="52">
        <v>0.20824000239372251</v>
      </c>
    </row>
    <row r="4341" spans="1:19">
      <c r="A4341" t="s">
        <v>28</v>
      </c>
      <c r="B4341" t="s">
        <v>412</v>
      </c>
      <c r="C4341" t="s">
        <v>440</v>
      </c>
      <c r="D4341" t="s">
        <v>330</v>
      </c>
      <c r="E4341" t="s">
        <v>175</v>
      </c>
      <c r="F4341" t="s">
        <v>176</v>
      </c>
      <c r="G4341">
        <v>8</v>
      </c>
      <c r="H4341" t="s">
        <v>339</v>
      </c>
      <c r="I4341" t="s">
        <v>737</v>
      </c>
      <c r="J4341" t="s">
        <v>18</v>
      </c>
      <c r="K4341">
        <v>2</v>
      </c>
      <c r="L4341" s="52">
        <v>2.7400000020861629E-2</v>
      </c>
      <c r="N4341">
        <v>210</v>
      </c>
      <c r="O4341" s="52">
        <v>0.19090999662876129</v>
      </c>
      <c r="Q4341">
        <v>2174</v>
      </c>
      <c r="R4341" s="52">
        <v>0.20392000675201419</v>
      </c>
    </row>
    <row r="4342" spans="1:19">
      <c r="A4342" t="s">
        <v>28</v>
      </c>
      <c r="B4342" t="s">
        <v>412</v>
      </c>
      <c r="C4342" t="s">
        <v>440</v>
      </c>
      <c r="D4342" t="s">
        <v>330</v>
      </c>
      <c r="E4342" t="s">
        <v>175</v>
      </c>
      <c r="F4342" t="s">
        <v>176</v>
      </c>
      <c r="G4342">
        <v>8</v>
      </c>
      <c r="H4342" t="s">
        <v>339</v>
      </c>
      <c r="I4342" t="s">
        <v>737</v>
      </c>
      <c r="J4342" t="s">
        <v>311</v>
      </c>
      <c r="K4342">
        <v>0</v>
      </c>
      <c r="L4342" s="52">
        <v>0</v>
      </c>
      <c r="N4342">
        <v>156</v>
      </c>
      <c r="O4342" s="52">
        <v>0.14181999862194061</v>
      </c>
      <c r="Q4342">
        <v>2215</v>
      </c>
      <c r="R4342" s="52">
        <v>0.20777000486850741</v>
      </c>
    </row>
    <row r="4343" spans="1:19">
      <c r="A4343" t="s">
        <v>28</v>
      </c>
      <c r="B4343" t="s">
        <v>412</v>
      </c>
      <c r="C4343" t="s">
        <v>440</v>
      </c>
      <c r="D4343" t="s">
        <v>330</v>
      </c>
      <c r="E4343" t="s">
        <v>175</v>
      </c>
      <c r="F4343" t="s">
        <v>176</v>
      </c>
      <c r="G4343">
        <v>8</v>
      </c>
      <c r="H4343" t="s">
        <v>339</v>
      </c>
      <c r="I4343" t="s">
        <v>312</v>
      </c>
      <c r="J4343" t="s">
        <v>313</v>
      </c>
      <c r="K4343">
        <v>38</v>
      </c>
      <c r="L4343" s="52">
        <v>0.52055001258850098</v>
      </c>
      <c r="M4343" s="52">
        <v>0.5352100133895874</v>
      </c>
      <c r="N4343">
        <v>621</v>
      </c>
      <c r="O4343" s="52">
        <v>0.56454998254776001</v>
      </c>
      <c r="P4343" s="52">
        <v>0.57340997457504272</v>
      </c>
      <c r="Q4343">
        <v>6420</v>
      </c>
      <c r="R4343" s="52">
        <v>0.60219001770019531</v>
      </c>
      <c r="S4343" s="52">
        <v>0.61465001106262207</v>
      </c>
    </row>
    <row r="4344" spans="1:19">
      <c r="A4344" t="s">
        <v>28</v>
      </c>
      <c r="B4344" t="s">
        <v>412</v>
      </c>
      <c r="C4344" t="s">
        <v>440</v>
      </c>
      <c r="D4344" t="s">
        <v>330</v>
      </c>
      <c r="E4344" t="s">
        <v>175</v>
      </c>
      <c r="F4344" t="s">
        <v>176</v>
      </c>
      <c r="G4344">
        <v>8</v>
      </c>
      <c r="H4344" t="s">
        <v>339</v>
      </c>
      <c r="I4344" t="s">
        <v>312</v>
      </c>
      <c r="J4344" t="s">
        <v>314</v>
      </c>
      <c r="K4344">
        <v>17</v>
      </c>
      <c r="L4344" s="52">
        <v>0.23287999629974371</v>
      </c>
      <c r="M4344" s="52">
        <v>0.23943999409675601</v>
      </c>
      <c r="N4344">
        <v>172</v>
      </c>
      <c r="O4344" s="52">
        <v>0.15636000037193301</v>
      </c>
      <c r="P4344" s="52">
        <v>0.15882000327110291</v>
      </c>
      <c r="Q4344">
        <v>1473</v>
      </c>
      <c r="R4344" s="52">
        <v>0.13817000389099121</v>
      </c>
      <c r="S4344" s="52">
        <v>0.14101999998092651</v>
      </c>
    </row>
    <row r="4345" spans="1:19">
      <c r="A4345" t="s">
        <v>28</v>
      </c>
      <c r="B4345" t="s">
        <v>412</v>
      </c>
      <c r="C4345" t="s">
        <v>440</v>
      </c>
      <c r="D4345" t="s">
        <v>330</v>
      </c>
      <c r="E4345" t="s">
        <v>175</v>
      </c>
      <c r="F4345" t="s">
        <v>176</v>
      </c>
      <c r="G4345">
        <v>8</v>
      </c>
      <c r="H4345" t="s">
        <v>339</v>
      </c>
      <c r="I4345" t="s">
        <v>312</v>
      </c>
      <c r="J4345" t="s">
        <v>315</v>
      </c>
      <c r="K4345">
        <v>8</v>
      </c>
      <c r="L4345" s="52">
        <v>0.1095900014042854</v>
      </c>
      <c r="M4345" s="52">
        <v>0.1126800030469894</v>
      </c>
      <c r="N4345">
        <v>168</v>
      </c>
      <c r="O4345" s="52">
        <v>0.1527300029993057</v>
      </c>
      <c r="P4345" s="52">
        <v>0.15512000024318701</v>
      </c>
      <c r="Q4345">
        <v>1374</v>
      </c>
      <c r="R4345" s="52">
        <v>0.12887999415397641</v>
      </c>
      <c r="S4345" s="52">
        <v>0.13154999911785131</v>
      </c>
    </row>
    <row r="4346" spans="1:19">
      <c r="A4346" t="s">
        <v>28</v>
      </c>
      <c r="B4346" t="s">
        <v>412</v>
      </c>
      <c r="C4346" t="s">
        <v>440</v>
      </c>
      <c r="D4346" t="s">
        <v>330</v>
      </c>
      <c r="E4346" t="s">
        <v>175</v>
      </c>
      <c r="F4346" t="s">
        <v>176</v>
      </c>
      <c r="G4346">
        <v>8</v>
      </c>
      <c r="H4346" t="s">
        <v>339</v>
      </c>
      <c r="I4346" t="s">
        <v>312</v>
      </c>
      <c r="J4346" t="s">
        <v>373</v>
      </c>
      <c r="K4346">
        <v>2</v>
      </c>
      <c r="L4346" s="52">
        <v>2.7400000020861629E-2</v>
      </c>
      <c r="N4346">
        <v>17</v>
      </c>
      <c r="O4346" s="52">
        <v>1.544999983161688E-2</v>
      </c>
      <c r="Q4346">
        <v>216</v>
      </c>
      <c r="R4346" s="52">
        <v>2.0260000601410869E-2</v>
      </c>
    </row>
    <row r="4347" spans="1:19">
      <c r="A4347" t="s">
        <v>28</v>
      </c>
      <c r="B4347" t="s">
        <v>412</v>
      </c>
      <c r="C4347" t="s">
        <v>440</v>
      </c>
      <c r="D4347" t="s">
        <v>330</v>
      </c>
      <c r="E4347" t="s">
        <v>175</v>
      </c>
      <c r="F4347" t="s">
        <v>176</v>
      </c>
      <c r="G4347">
        <v>8</v>
      </c>
      <c r="H4347" t="s">
        <v>339</v>
      </c>
      <c r="I4347" t="s">
        <v>312</v>
      </c>
      <c r="J4347" t="s">
        <v>316</v>
      </c>
      <c r="K4347">
        <v>8</v>
      </c>
      <c r="L4347" s="52">
        <v>0.1095900014042854</v>
      </c>
      <c r="M4347" s="52">
        <v>0.1126800030469894</v>
      </c>
      <c r="N4347">
        <v>122</v>
      </c>
      <c r="O4347" s="52">
        <v>0.11090999841690059</v>
      </c>
      <c r="P4347" s="52">
        <v>0.1126499995589256</v>
      </c>
      <c r="Q4347">
        <v>1178</v>
      </c>
      <c r="R4347" s="52">
        <v>0.1105000004172325</v>
      </c>
      <c r="S4347" s="52">
        <v>0.1127799972891808</v>
      </c>
    </row>
    <row r="4348" spans="1:19">
      <c r="A4348" t="s">
        <v>28</v>
      </c>
      <c r="B4348" t="s">
        <v>412</v>
      </c>
      <c r="C4348" t="s">
        <v>440</v>
      </c>
      <c r="D4348" t="s">
        <v>330</v>
      </c>
      <c r="E4348" t="s">
        <v>177</v>
      </c>
      <c r="F4348" t="s">
        <v>178</v>
      </c>
      <c r="G4348">
        <v>7</v>
      </c>
      <c r="H4348" t="s">
        <v>342</v>
      </c>
      <c r="I4348" t="s">
        <v>326</v>
      </c>
      <c r="J4348" t="s">
        <v>289</v>
      </c>
      <c r="K4348">
        <v>2</v>
      </c>
      <c r="L4348" s="52">
        <v>1.7699999734759331E-2</v>
      </c>
      <c r="N4348">
        <v>2</v>
      </c>
      <c r="O4348" s="52">
        <v>5.7299998588860026E-3</v>
      </c>
      <c r="Q4348">
        <v>78</v>
      </c>
      <c r="R4348" s="52">
        <v>7.3199998587369919E-3</v>
      </c>
    </row>
    <row r="4349" spans="1:19">
      <c r="A4349" t="s">
        <v>28</v>
      </c>
      <c r="B4349" t="s">
        <v>412</v>
      </c>
      <c r="C4349" t="s">
        <v>440</v>
      </c>
      <c r="D4349" t="s">
        <v>330</v>
      </c>
      <c r="E4349" t="s">
        <v>177</v>
      </c>
      <c r="F4349" t="s">
        <v>178</v>
      </c>
      <c r="G4349">
        <v>7</v>
      </c>
      <c r="H4349" t="s">
        <v>342</v>
      </c>
      <c r="I4349" t="s">
        <v>326</v>
      </c>
      <c r="J4349" t="s">
        <v>290</v>
      </c>
      <c r="K4349">
        <v>8</v>
      </c>
      <c r="L4349" s="52">
        <v>7.0799998939037323E-2</v>
      </c>
      <c r="N4349">
        <v>13</v>
      </c>
      <c r="O4349" s="52">
        <v>3.7250000983476639E-2</v>
      </c>
      <c r="Q4349">
        <v>542</v>
      </c>
      <c r="R4349" s="52">
        <v>5.0840001553297043E-2</v>
      </c>
    </row>
    <row r="4350" spans="1:19">
      <c r="A4350" t="s">
        <v>28</v>
      </c>
      <c r="B4350" t="s">
        <v>412</v>
      </c>
      <c r="C4350" t="s">
        <v>440</v>
      </c>
      <c r="D4350" t="s">
        <v>330</v>
      </c>
      <c r="E4350" t="s">
        <v>177</v>
      </c>
      <c r="F4350" t="s">
        <v>178</v>
      </c>
      <c r="G4350">
        <v>7</v>
      </c>
      <c r="H4350" t="s">
        <v>342</v>
      </c>
      <c r="I4350" t="s">
        <v>326</v>
      </c>
      <c r="J4350" t="s">
        <v>291</v>
      </c>
      <c r="K4350">
        <v>9</v>
      </c>
      <c r="L4350" s="52">
        <v>7.9649999737739563E-2</v>
      </c>
      <c r="N4350">
        <v>30</v>
      </c>
      <c r="O4350" s="52">
        <v>8.596000075340271E-2</v>
      </c>
      <c r="Q4350">
        <v>1332</v>
      </c>
      <c r="R4350" s="52">
        <v>0.124940000474453</v>
      </c>
    </row>
    <row r="4351" spans="1:19">
      <c r="A4351" t="s">
        <v>28</v>
      </c>
      <c r="B4351" t="s">
        <v>412</v>
      </c>
      <c r="C4351" t="s">
        <v>440</v>
      </c>
      <c r="D4351" t="s">
        <v>330</v>
      </c>
      <c r="E4351" t="s">
        <v>177</v>
      </c>
      <c r="F4351" t="s">
        <v>178</v>
      </c>
      <c r="G4351">
        <v>7</v>
      </c>
      <c r="H4351" t="s">
        <v>342</v>
      </c>
      <c r="I4351" t="s">
        <v>326</v>
      </c>
      <c r="J4351" t="s">
        <v>292</v>
      </c>
      <c r="K4351">
        <v>29</v>
      </c>
      <c r="L4351" s="52">
        <v>0.2566399872303009</v>
      </c>
      <c r="N4351">
        <v>62</v>
      </c>
      <c r="O4351" s="52">
        <v>0.17765000462532041</v>
      </c>
      <c r="Q4351">
        <v>2022</v>
      </c>
      <c r="R4351" s="52">
        <v>0.18965999782085419</v>
      </c>
    </row>
    <row r="4352" spans="1:19">
      <c r="A4352" t="s">
        <v>28</v>
      </c>
      <c r="B4352" t="s">
        <v>412</v>
      </c>
      <c r="C4352" t="s">
        <v>440</v>
      </c>
      <c r="D4352" t="s">
        <v>330</v>
      </c>
      <c r="E4352" t="s">
        <v>177</v>
      </c>
      <c r="F4352" t="s">
        <v>178</v>
      </c>
      <c r="G4352">
        <v>7</v>
      </c>
      <c r="H4352" t="s">
        <v>342</v>
      </c>
      <c r="I4352" t="s">
        <v>326</v>
      </c>
      <c r="J4352" t="s">
        <v>293</v>
      </c>
      <c r="K4352">
        <v>17</v>
      </c>
      <c r="L4352" s="52">
        <v>0.15044000744819641</v>
      </c>
      <c r="N4352">
        <v>71</v>
      </c>
      <c r="O4352" s="52">
        <v>0.20343999564647669</v>
      </c>
      <c r="Q4352">
        <v>1958</v>
      </c>
      <c r="R4352" s="52">
        <v>0.18366000056266779</v>
      </c>
    </row>
    <row r="4353" spans="1:19">
      <c r="A4353" t="s">
        <v>28</v>
      </c>
      <c r="B4353" t="s">
        <v>412</v>
      </c>
      <c r="C4353" t="s">
        <v>440</v>
      </c>
      <c r="D4353" t="s">
        <v>330</v>
      </c>
      <c r="E4353" t="s">
        <v>177</v>
      </c>
      <c r="F4353" t="s">
        <v>178</v>
      </c>
      <c r="G4353">
        <v>7</v>
      </c>
      <c r="H4353" t="s">
        <v>342</v>
      </c>
      <c r="I4353" t="s">
        <v>326</v>
      </c>
      <c r="J4353" t="s">
        <v>294</v>
      </c>
      <c r="K4353">
        <v>21</v>
      </c>
      <c r="L4353" s="52">
        <v>0.18583999574184421</v>
      </c>
      <c r="N4353">
        <v>77</v>
      </c>
      <c r="O4353" s="52">
        <v>0.22063000500202179</v>
      </c>
      <c r="Q4353">
        <v>2528</v>
      </c>
      <c r="R4353" s="52">
        <v>0.2371300011873245</v>
      </c>
    </row>
    <row r="4354" spans="1:19">
      <c r="A4354" t="s">
        <v>28</v>
      </c>
      <c r="B4354" t="s">
        <v>412</v>
      </c>
      <c r="C4354" t="s">
        <v>440</v>
      </c>
      <c r="D4354" t="s">
        <v>330</v>
      </c>
      <c r="E4354" t="s">
        <v>177</v>
      </c>
      <c r="F4354" t="s">
        <v>178</v>
      </c>
      <c r="G4354">
        <v>7</v>
      </c>
      <c r="H4354" t="s">
        <v>342</v>
      </c>
      <c r="I4354" t="s">
        <v>326</v>
      </c>
      <c r="J4354" t="s">
        <v>295</v>
      </c>
      <c r="K4354">
        <v>27</v>
      </c>
      <c r="L4354" s="52">
        <v>0.23894000053405759</v>
      </c>
      <c r="N4354">
        <v>94</v>
      </c>
      <c r="O4354" s="52">
        <v>0.26934000849723821</v>
      </c>
      <c r="Q4354">
        <v>2201</v>
      </c>
      <c r="R4354" s="52">
        <v>0.20645000040531161</v>
      </c>
    </row>
    <row r="4355" spans="1:19">
      <c r="A4355" t="s">
        <v>28</v>
      </c>
      <c r="B4355" t="s">
        <v>412</v>
      </c>
      <c r="C4355" t="s">
        <v>440</v>
      </c>
      <c r="D4355" t="s">
        <v>330</v>
      </c>
      <c r="E4355" t="s">
        <v>177</v>
      </c>
      <c r="F4355" t="s">
        <v>178</v>
      </c>
      <c r="G4355">
        <v>7</v>
      </c>
      <c r="H4355" t="s">
        <v>342</v>
      </c>
      <c r="I4355" t="s">
        <v>359</v>
      </c>
      <c r="J4355" t="s">
        <v>14</v>
      </c>
      <c r="K4355">
        <v>81</v>
      </c>
      <c r="L4355" s="52">
        <v>0.71680998802185059</v>
      </c>
      <c r="M4355" s="52">
        <v>0.72973001003265381</v>
      </c>
      <c r="N4355">
        <v>251</v>
      </c>
      <c r="O4355" s="52">
        <v>0.7192000150680542</v>
      </c>
      <c r="P4355" s="52">
        <v>0.73606997728347778</v>
      </c>
      <c r="Q4355">
        <v>7648</v>
      </c>
      <c r="R4355" s="52">
        <v>0.71737998723983765</v>
      </c>
      <c r="S4355" s="52">
        <v>0.73221999406814575</v>
      </c>
    </row>
    <row r="4356" spans="1:19">
      <c r="A4356" t="s">
        <v>28</v>
      </c>
      <c r="B4356" t="s">
        <v>412</v>
      </c>
      <c r="C4356" t="s">
        <v>440</v>
      </c>
      <c r="D4356" t="s">
        <v>330</v>
      </c>
      <c r="E4356" t="s">
        <v>177</v>
      </c>
      <c r="F4356" t="s">
        <v>178</v>
      </c>
      <c r="G4356">
        <v>7</v>
      </c>
      <c r="H4356" t="s">
        <v>342</v>
      </c>
      <c r="I4356" t="s">
        <v>359</v>
      </c>
      <c r="J4356" t="s">
        <v>15</v>
      </c>
      <c r="K4356">
        <v>16</v>
      </c>
      <c r="L4356" s="52">
        <v>0.1415899991989136</v>
      </c>
      <c r="M4356" s="52">
        <v>0.14414000511169431</v>
      </c>
      <c r="N4356">
        <v>43</v>
      </c>
      <c r="O4356" s="52">
        <v>0.12320999801158911</v>
      </c>
      <c r="P4356" s="52">
        <v>0.12610000371932981</v>
      </c>
      <c r="Q4356">
        <v>1582</v>
      </c>
      <c r="R4356" s="52">
        <v>0.14838999509811401</v>
      </c>
      <c r="S4356" s="52">
        <v>0.1514600068330765</v>
      </c>
    </row>
    <row r="4357" spans="1:19">
      <c r="A4357" t="s">
        <v>28</v>
      </c>
      <c r="B4357" t="s">
        <v>412</v>
      </c>
      <c r="C4357" t="s">
        <v>440</v>
      </c>
      <c r="D4357" t="s">
        <v>330</v>
      </c>
      <c r="E4357" t="s">
        <v>177</v>
      </c>
      <c r="F4357" t="s">
        <v>178</v>
      </c>
      <c r="G4357">
        <v>7</v>
      </c>
      <c r="H4357" t="s">
        <v>342</v>
      </c>
      <c r="I4357" t="s">
        <v>359</v>
      </c>
      <c r="J4357" t="s">
        <v>317</v>
      </c>
      <c r="K4357">
        <v>14</v>
      </c>
      <c r="L4357" s="52">
        <v>0.12388999760150909</v>
      </c>
      <c r="M4357" s="52">
        <v>0.12612999975681299</v>
      </c>
      <c r="N4357">
        <v>47</v>
      </c>
      <c r="O4357" s="52">
        <v>0.13467000424861911</v>
      </c>
      <c r="P4357" s="52">
        <v>0.13783000409603119</v>
      </c>
      <c r="Q4357">
        <v>1215</v>
      </c>
      <c r="R4357" s="52">
        <v>0.1139699965715408</v>
      </c>
      <c r="S4357" s="52">
        <v>0.1163199990987778</v>
      </c>
    </row>
    <row r="4358" spans="1:19">
      <c r="A4358" t="s">
        <v>28</v>
      </c>
      <c r="B4358" t="s">
        <v>412</v>
      </c>
      <c r="C4358" t="s">
        <v>440</v>
      </c>
      <c r="D4358" t="s">
        <v>330</v>
      </c>
      <c r="E4358" t="s">
        <v>177</v>
      </c>
      <c r="F4358" t="s">
        <v>178</v>
      </c>
      <c r="G4358">
        <v>7</v>
      </c>
      <c r="H4358" t="s">
        <v>342</v>
      </c>
      <c r="I4358" t="s">
        <v>359</v>
      </c>
      <c r="J4358" t="s">
        <v>270</v>
      </c>
      <c r="K4358">
        <v>2</v>
      </c>
      <c r="L4358" s="52">
        <v>1.7699999734759331E-2</v>
      </c>
      <c r="N4358">
        <v>8</v>
      </c>
      <c r="O4358" s="52">
        <v>2.2919999435544011E-2</v>
      </c>
      <c r="Q4358">
        <v>216</v>
      </c>
      <c r="R4358" s="52">
        <v>2.0260000601410869E-2</v>
      </c>
    </row>
    <row r="4359" spans="1:19">
      <c r="A4359" t="s">
        <v>28</v>
      </c>
      <c r="B4359" t="s">
        <v>412</v>
      </c>
      <c r="C4359" t="s">
        <v>440</v>
      </c>
      <c r="D4359" t="s">
        <v>330</v>
      </c>
      <c r="E4359" t="s">
        <v>177</v>
      </c>
      <c r="F4359" t="s">
        <v>178</v>
      </c>
      <c r="G4359">
        <v>7</v>
      </c>
      <c r="H4359" t="s">
        <v>342</v>
      </c>
      <c r="I4359" t="s">
        <v>325</v>
      </c>
      <c r="J4359" t="s">
        <v>302</v>
      </c>
      <c r="K4359">
        <v>40</v>
      </c>
      <c r="L4359" s="52">
        <v>0.35398000478744512</v>
      </c>
      <c r="N4359">
        <v>112</v>
      </c>
      <c r="O4359" s="52">
        <v>0.32091999053955078</v>
      </c>
      <c r="Q4359">
        <v>3494</v>
      </c>
      <c r="R4359" s="52">
        <v>0.32774001359939581</v>
      </c>
    </row>
    <row r="4360" spans="1:19">
      <c r="A4360" t="s">
        <v>28</v>
      </c>
      <c r="B4360" t="s">
        <v>412</v>
      </c>
      <c r="C4360" t="s">
        <v>440</v>
      </c>
      <c r="D4360" t="s">
        <v>330</v>
      </c>
      <c r="E4360" t="s">
        <v>177</v>
      </c>
      <c r="F4360" t="s">
        <v>178</v>
      </c>
      <c r="G4360">
        <v>7</v>
      </c>
      <c r="H4360" t="s">
        <v>342</v>
      </c>
      <c r="I4360" t="s">
        <v>325</v>
      </c>
      <c r="J4360" t="s">
        <v>303</v>
      </c>
      <c r="K4360">
        <v>29</v>
      </c>
      <c r="L4360" s="52">
        <v>0.2566399872303009</v>
      </c>
      <c r="N4360">
        <v>96</v>
      </c>
      <c r="O4360" s="52">
        <v>0.27507001161575317</v>
      </c>
      <c r="Q4360">
        <v>3387</v>
      </c>
      <c r="R4360" s="52">
        <v>0.31769999861717219</v>
      </c>
    </row>
    <row r="4361" spans="1:19">
      <c r="A4361" t="s">
        <v>28</v>
      </c>
      <c r="B4361" t="s">
        <v>412</v>
      </c>
      <c r="C4361" t="s">
        <v>440</v>
      </c>
      <c r="D4361" t="s">
        <v>330</v>
      </c>
      <c r="E4361" t="s">
        <v>177</v>
      </c>
      <c r="F4361" t="s">
        <v>178</v>
      </c>
      <c r="G4361">
        <v>7</v>
      </c>
      <c r="H4361" t="s">
        <v>342</v>
      </c>
      <c r="I4361" t="s">
        <v>325</v>
      </c>
      <c r="J4361" t="s">
        <v>304</v>
      </c>
      <c r="K4361">
        <v>44</v>
      </c>
      <c r="L4361" s="52">
        <v>0.38938000798225397</v>
      </c>
      <c r="N4361">
        <v>141</v>
      </c>
      <c r="O4361" s="52">
        <v>0.40400999784469599</v>
      </c>
      <c r="Q4361">
        <v>3780</v>
      </c>
      <c r="R4361" s="52">
        <v>0.35455998778343201</v>
      </c>
    </row>
    <row r="4362" spans="1:19">
      <c r="A4362" t="s">
        <v>28</v>
      </c>
      <c r="B4362" t="s">
        <v>412</v>
      </c>
      <c r="C4362" t="s">
        <v>440</v>
      </c>
      <c r="D4362" t="s">
        <v>330</v>
      </c>
      <c r="E4362" t="s">
        <v>177</v>
      </c>
      <c r="F4362" t="s">
        <v>178</v>
      </c>
      <c r="G4362">
        <v>7</v>
      </c>
      <c r="H4362" t="s">
        <v>342</v>
      </c>
      <c r="I4362" t="s">
        <v>349</v>
      </c>
      <c r="J4362" t="s">
        <v>350</v>
      </c>
      <c r="K4362">
        <v>7</v>
      </c>
      <c r="L4362" s="52">
        <v>6.1949998140335083E-2</v>
      </c>
      <c r="M4362" s="52">
        <v>8.4339998662471771E-2</v>
      </c>
      <c r="N4362">
        <v>17</v>
      </c>
      <c r="O4362" s="52">
        <v>4.8709999769926071E-2</v>
      </c>
      <c r="P4362" s="52">
        <v>5.8219999074935913E-2</v>
      </c>
      <c r="Q4362">
        <v>745</v>
      </c>
      <c r="R4362" s="52">
        <v>6.9880001246929169E-2</v>
      </c>
      <c r="S4362" s="52">
        <v>8.060000091791153E-2</v>
      </c>
    </row>
    <row r="4363" spans="1:19">
      <c r="A4363" t="s">
        <v>28</v>
      </c>
      <c r="B4363" t="s">
        <v>412</v>
      </c>
      <c r="C4363" t="s">
        <v>440</v>
      </c>
      <c r="D4363" t="s">
        <v>330</v>
      </c>
      <c r="E4363" t="s">
        <v>177</v>
      </c>
      <c r="F4363" t="s">
        <v>178</v>
      </c>
      <c r="G4363">
        <v>7</v>
      </c>
      <c r="H4363" t="s">
        <v>342</v>
      </c>
      <c r="I4363" t="s">
        <v>349</v>
      </c>
      <c r="J4363" t="s">
        <v>351</v>
      </c>
      <c r="K4363">
        <v>59</v>
      </c>
      <c r="L4363" s="52">
        <v>0.52211999893188477</v>
      </c>
      <c r="M4363" s="52">
        <v>0.71083998680114746</v>
      </c>
      <c r="N4363">
        <v>202</v>
      </c>
      <c r="O4363" s="52">
        <v>0.5788000226020813</v>
      </c>
      <c r="P4363" s="52">
        <v>0.6917799711227417</v>
      </c>
      <c r="Q4363">
        <v>5882</v>
      </c>
      <c r="R4363" s="52">
        <v>0.55172997713088989</v>
      </c>
      <c r="S4363" s="52">
        <v>0.63637000322341919</v>
      </c>
    </row>
    <row r="4364" spans="1:19">
      <c r="A4364" t="s">
        <v>28</v>
      </c>
      <c r="B4364" t="s">
        <v>412</v>
      </c>
      <c r="C4364" t="s">
        <v>440</v>
      </c>
      <c r="D4364" t="s">
        <v>330</v>
      </c>
      <c r="E4364" t="s">
        <v>177</v>
      </c>
      <c r="F4364" t="s">
        <v>178</v>
      </c>
      <c r="G4364">
        <v>7</v>
      </c>
      <c r="H4364" t="s">
        <v>342</v>
      </c>
      <c r="I4364" t="s">
        <v>349</v>
      </c>
      <c r="J4364" t="s">
        <v>352</v>
      </c>
      <c r="K4364">
        <v>0</v>
      </c>
      <c r="L4364" s="52">
        <v>0</v>
      </c>
      <c r="M4364" s="52">
        <v>0</v>
      </c>
      <c r="N4364">
        <v>0</v>
      </c>
      <c r="O4364" s="52">
        <v>0</v>
      </c>
      <c r="P4364" s="52">
        <v>0</v>
      </c>
      <c r="Q4364">
        <v>19</v>
      </c>
      <c r="R4364" s="52">
        <v>1.780000049620867E-3</v>
      </c>
      <c r="S4364" s="52">
        <v>2.0600000862032179E-3</v>
      </c>
    </row>
    <row r="4365" spans="1:19">
      <c r="A4365" t="s">
        <v>28</v>
      </c>
      <c r="B4365" t="s">
        <v>412</v>
      </c>
      <c r="C4365" t="s">
        <v>440</v>
      </c>
      <c r="D4365" t="s">
        <v>330</v>
      </c>
      <c r="E4365" t="s">
        <v>177</v>
      </c>
      <c r="F4365" t="s">
        <v>178</v>
      </c>
      <c r="G4365">
        <v>7</v>
      </c>
      <c r="H4365" t="s">
        <v>342</v>
      </c>
      <c r="I4365" t="s">
        <v>349</v>
      </c>
      <c r="J4365" t="s">
        <v>353</v>
      </c>
      <c r="K4365">
        <v>17</v>
      </c>
      <c r="L4365" s="52">
        <v>0.15044000744819641</v>
      </c>
      <c r="M4365" s="52">
        <v>0.2048200070858002</v>
      </c>
      <c r="N4365">
        <v>73</v>
      </c>
      <c r="O4365" s="52">
        <v>0.20916999876499179</v>
      </c>
      <c r="P4365" s="52">
        <v>0.25</v>
      </c>
      <c r="Q4365">
        <v>2597</v>
      </c>
      <c r="R4365" s="52">
        <v>0.24359999597072601</v>
      </c>
      <c r="S4365" s="52">
        <v>0.2809700071811676</v>
      </c>
    </row>
    <row r="4366" spans="1:19">
      <c r="A4366" t="s">
        <v>28</v>
      </c>
      <c r="B4366" t="s">
        <v>412</v>
      </c>
      <c r="C4366" t="s">
        <v>440</v>
      </c>
      <c r="D4366" t="s">
        <v>330</v>
      </c>
      <c r="E4366" t="s">
        <v>177</v>
      </c>
      <c r="F4366" t="s">
        <v>178</v>
      </c>
      <c r="G4366">
        <v>7</v>
      </c>
      <c r="H4366" t="s">
        <v>342</v>
      </c>
      <c r="I4366" t="s">
        <v>349</v>
      </c>
      <c r="J4366" t="s">
        <v>355</v>
      </c>
      <c r="K4366">
        <v>30</v>
      </c>
      <c r="L4366" s="52">
        <v>0.26548999547958368</v>
      </c>
      <c r="N4366">
        <v>57</v>
      </c>
      <c r="O4366" s="52">
        <v>0.16332000494003299</v>
      </c>
      <c r="Q4366">
        <v>1418</v>
      </c>
      <c r="R4366" s="52">
        <v>0.13300999999046331</v>
      </c>
    </row>
    <row r="4367" spans="1:19">
      <c r="A4367" t="s">
        <v>28</v>
      </c>
      <c r="B4367" t="s">
        <v>412</v>
      </c>
      <c r="C4367" t="s">
        <v>440</v>
      </c>
      <c r="D4367" t="s">
        <v>330</v>
      </c>
      <c r="E4367" t="s">
        <v>177</v>
      </c>
      <c r="F4367" t="s">
        <v>178</v>
      </c>
      <c r="G4367">
        <v>7</v>
      </c>
      <c r="H4367" t="s">
        <v>342</v>
      </c>
      <c r="I4367" t="s">
        <v>734</v>
      </c>
      <c r="J4367" t="s">
        <v>299</v>
      </c>
      <c r="K4367">
        <v>5</v>
      </c>
      <c r="L4367" s="52">
        <v>4.4250000268220901E-2</v>
      </c>
      <c r="M4367" s="52">
        <v>4.6730000525712967E-2</v>
      </c>
      <c r="N4367">
        <v>6</v>
      </c>
      <c r="O4367" s="52">
        <v>1.7190000042319301E-2</v>
      </c>
      <c r="P4367" s="52">
        <v>1.7650000751018521E-2</v>
      </c>
      <c r="Q4367">
        <v>463</v>
      </c>
      <c r="R4367" s="52">
        <v>4.343000054359436E-2</v>
      </c>
      <c r="S4367" s="52">
        <v>4.6239998191595078E-2</v>
      </c>
    </row>
    <row r="4368" spans="1:19">
      <c r="A4368" t="s">
        <v>28</v>
      </c>
      <c r="B4368" t="s">
        <v>412</v>
      </c>
      <c r="C4368" t="s">
        <v>440</v>
      </c>
      <c r="D4368" t="s">
        <v>330</v>
      </c>
      <c r="E4368" t="s">
        <v>177</v>
      </c>
      <c r="F4368" t="s">
        <v>178</v>
      </c>
      <c r="G4368">
        <v>7</v>
      </c>
      <c r="H4368" t="s">
        <v>342</v>
      </c>
      <c r="I4368" t="s">
        <v>734</v>
      </c>
      <c r="J4368" t="s">
        <v>300</v>
      </c>
      <c r="K4368">
        <v>2</v>
      </c>
      <c r="L4368" s="52">
        <v>1.7699999734759331E-2</v>
      </c>
      <c r="M4368" s="52">
        <v>1.8689999356865879E-2</v>
      </c>
      <c r="N4368">
        <v>2</v>
      </c>
      <c r="O4368" s="52">
        <v>5.7299998588860026E-3</v>
      </c>
      <c r="P4368" s="52">
        <v>5.8800000697374344E-3</v>
      </c>
      <c r="Q4368">
        <v>331</v>
      </c>
      <c r="R4368" s="52">
        <v>3.1050000339746479E-2</v>
      </c>
      <c r="S4368" s="52">
        <v>3.3059999346733093E-2</v>
      </c>
    </row>
    <row r="4369" spans="1:19">
      <c r="A4369" t="s">
        <v>28</v>
      </c>
      <c r="B4369" t="s">
        <v>412</v>
      </c>
      <c r="C4369" t="s">
        <v>440</v>
      </c>
      <c r="D4369" t="s">
        <v>330</v>
      </c>
      <c r="E4369" t="s">
        <v>177</v>
      </c>
      <c r="F4369" t="s">
        <v>178</v>
      </c>
      <c r="G4369">
        <v>7</v>
      </c>
      <c r="H4369" t="s">
        <v>342</v>
      </c>
      <c r="I4369" t="s">
        <v>734</v>
      </c>
      <c r="J4369" t="s">
        <v>269</v>
      </c>
      <c r="K4369">
        <v>2</v>
      </c>
      <c r="L4369" s="52">
        <v>1.7699999734759331E-2</v>
      </c>
      <c r="M4369" s="52">
        <v>1.8689999356865879E-2</v>
      </c>
      <c r="N4369">
        <v>2</v>
      </c>
      <c r="O4369" s="52">
        <v>5.7299998588860026E-3</v>
      </c>
      <c r="P4369" s="52">
        <v>5.8800000697374344E-3</v>
      </c>
      <c r="Q4369">
        <v>91</v>
      </c>
      <c r="R4369" s="52">
        <v>8.5399998351931572E-3</v>
      </c>
      <c r="S4369" s="52">
        <v>9.089999832212925E-3</v>
      </c>
    </row>
    <row r="4370" spans="1:19">
      <c r="A4370" t="s">
        <v>28</v>
      </c>
      <c r="B4370" t="s">
        <v>412</v>
      </c>
      <c r="C4370" t="s">
        <v>440</v>
      </c>
      <c r="D4370" t="s">
        <v>330</v>
      </c>
      <c r="E4370" t="s">
        <v>177</v>
      </c>
      <c r="F4370" t="s">
        <v>178</v>
      </c>
      <c r="G4370">
        <v>7</v>
      </c>
      <c r="H4370" t="s">
        <v>342</v>
      </c>
      <c r="I4370" t="s">
        <v>734</v>
      </c>
      <c r="J4370" t="s">
        <v>301</v>
      </c>
      <c r="K4370">
        <v>2</v>
      </c>
      <c r="L4370" s="52">
        <v>1.7699999734759331E-2</v>
      </c>
      <c r="M4370" s="52">
        <v>1.8689999356865879E-2</v>
      </c>
      <c r="N4370">
        <v>2</v>
      </c>
      <c r="O4370" s="52">
        <v>5.7299998588860026E-3</v>
      </c>
      <c r="P4370" s="52">
        <v>5.8800000697374344E-3</v>
      </c>
      <c r="Q4370">
        <v>215</v>
      </c>
      <c r="R4370" s="52">
        <v>2.0169999450445179E-2</v>
      </c>
      <c r="S4370" s="52">
        <v>2.1469999104738239E-2</v>
      </c>
    </row>
    <row r="4371" spans="1:19">
      <c r="A4371" t="s">
        <v>28</v>
      </c>
      <c r="B4371" t="s">
        <v>412</v>
      </c>
      <c r="C4371" t="s">
        <v>440</v>
      </c>
      <c r="D4371" t="s">
        <v>330</v>
      </c>
      <c r="E4371" t="s">
        <v>177</v>
      </c>
      <c r="F4371" t="s">
        <v>178</v>
      </c>
      <c r="G4371">
        <v>7</v>
      </c>
      <c r="H4371" t="s">
        <v>342</v>
      </c>
      <c r="I4371" t="s">
        <v>734</v>
      </c>
      <c r="J4371" t="s">
        <v>270</v>
      </c>
      <c r="K4371">
        <v>6</v>
      </c>
      <c r="L4371" s="52">
        <v>5.3100001066923141E-2</v>
      </c>
      <c r="N4371">
        <v>9</v>
      </c>
      <c r="O4371" s="52">
        <v>2.5790000334382061E-2</v>
      </c>
      <c r="Q4371">
        <v>648</v>
      </c>
      <c r="R4371" s="52">
        <v>6.0779999941587448E-2</v>
      </c>
    </row>
    <row r="4372" spans="1:19">
      <c r="A4372" t="s">
        <v>28</v>
      </c>
      <c r="B4372" t="s">
        <v>412</v>
      </c>
      <c r="C4372" t="s">
        <v>440</v>
      </c>
      <c r="D4372" t="s">
        <v>330</v>
      </c>
      <c r="E4372" t="s">
        <v>177</v>
      </c>
      <c r="F4372" t="s">
        <v>178</v>
      </c>
      <c r="G4372">
        <v>7</v>
      </c>
      <c r="H4372" t="s">
        <v>342</v>
      </c>
      <c r="I4372" t="s">
        <v>734</v>
      </c>
      <c r="J4372" t="s">
        <v>268</v>
      </c>
      <c r="K4372">
        <v>96</v>
      </c>
      <c r="L4372" s="52">
        <v>0.84956002235412598</v>
      </c>
      <c r="M4372" s="52">
        <v>0.89719998836517334</v>
      </c>
      <c r="N4372">
        <v>328</v>
      </c>
      <c r="O4372" s="52">
        <v>0.93983000516891479</v>
      </c>
      <c r="P4372" s="52">
        <v>0.96470999717712402</v>
      </c>
      <c r="Q4372">
        <v>8913</v>
      </c>
      <c r="R4372" s="52">
        <v>0.83604001998901367</v>
      </c>
      <c r="S4372" s="52">
        <v>0.89013999700546265</v>
      </c>
    </row>
    <row r="4373" spans="1:19">
      <c r="A4373" t="s">
        <v>28</v>
      </c>
      <c r="B4373" t="s">
        <v>412</v>
      </c>
      <c r="C4373" t="s">
        <v>440</v>
      </c>
      <c r="D4373" t="s">
        <v>330</v>
      </c>
      <c r="E4373" t="s">
        <v>177</v>
      </c>
      <c r="F4373" t="s">
        <v>178</v>
      </c>
      <c r="G4373">
        <v>7</v>
      </c>
      <c r="H4373" t="s">
        <v>342</v>
      </c>
      <c r="I4373" t="s">
        <v>735</v>
      </c>
      <c r="J4373" t="s">
        <v>270</v>
      </c>
      <c r="K4373">
        <v>113</v>
      </c>
      <c r="L4373" s="52">
        <v>1</v>
      </c>
      <c r="N4373">
        <v>349</v>
      </c>
      <c r="O4373" s="52">
        <v>1</v>
      </c>
      <c r="Q4373">
        <v>10661</v>
      </c>
      <c r="R4373" s="52">
        <v>1</v>
      </c>
    </row>
    <row r="4374" spans="1:19">
      <c r="A4374" t="s">
        <v>28</v>
      </c>
      <c r="B4374" t="s">
        <v>412</v>
      </c>
      <c r="C4374" t="s">
        <v>440</v>
      </c>
      <c r="D4374" t="s">
        <v>330</v>
      </c>
      <c r="E4374" t="s">
        <v>177</v>
      </c>
      <c r="F4374" t="s">
        <v>178</v>
      </c>
      <c r="G4374">
        <v>7</v>
      </c>
      <c r="H4374" t="s">
        <v>342</v>
      </c>
      <c r="I4374" t="s">
        <v>319</v>
      </c>
      <c r="J4374" t="s">
        <v>324</v>
      </c>
      <c r="K4374">
        <v>30</v>
      </c>
      <c r="L4374" s="52">
        <v>0.26548999547958368</v>
      </c>
      <c r="N4374">
        <v>57</v>
      </c>
      <c r="O4374" s="52">
        <v>0.16332000494003299</v>
      </c>
      <c r="Q4374">
        <v>1418</v>
      </c>
      <c r="R4374" s="52">
        <v>0.13300999999046331</v>
      </c>
    </row>
    <row r="4375" spans="1:19">
      <c r="A4375" t="s">
        <v>28</v>
      </c>
      <c r="B4375" t="s">
        <v>412</v>
      </c>
      <c r="C4375" t="s">
        <v>440</v>
      </c>
      <c r="D4375" t="s">
        <v>330</v>
      </c>
      <c r="E4375" t="s">
        <v>177</v>
      </c>
      <c r="F4375" t="s">
        <v>178</v>
      </c>
      <c r="G4375">
        <v>7</v>
      </c>
      <c r="H4375" t="s">
        <v>342</v>
      </c>
      <c r="I4375" t="s">
        <v>319</v>
      </c>
      <c r="J4375" t="s">
        <v>320</v>
      </c>
      <c r="K4375">
        <v>0</v>
      </c>
      <c r="L4375" s="52">
        <v>0</v>
      </c>
      <c r="M4375" s="52">
        <v>0</v>
      </c>
      <c r="N4375">
        <v>0</v>
      </c>
      <c r="O4375" s="52">
        <v>0</v>
      </c>
      <c r="P4375" s="52">
        <v>0</v>
      </c>
      <c r="Q4375">
        <v>19</v>
      </c>
      <c r="R4375" s="52">
        <v>1.780000049620867E-3</v>
      </c>
      <c r="S4375" s="52">
        <v>2.0600000862032179E-3</v>
      </c>
    </row>
    <row r="4376" spans="1:19">
      <c r="A4376" t="s">
        <v>28</v>
      </c>
      <c r="B4376" t="s">
        <v>412</v>
      </c>
      <c r="C4376" t="s">
        <v>440</v>
      </c>
      <c r="D4376" t="s">
        <v>330</v>
      </c>
      <c r="E4376" t="s">
        <v>177</v>
      </c>
      <c r="F4376" t="s">
        <v>178</v>
      </c>
      <c r="G4376">
        <v>7</v>
      </c>
      <c r="H4376" t="s">
        <v>342</v>
      </c>
      <c r="I4376" t="s">
        <v>319</v>
      </c>
      <c r="J4376" t="s">
        <v>321</v>
      </c>
      <c r="K4376">
        <v>2</v>
      </c>
      <c r="L4376" s="52">
        <v>1.7699999734759331E-2</v>
      </c>
      <c r="M4376" s="52">
        <v>2.4100000038743019E-2</v>
      </c>
      <c r="N4376">
        <v>19</v>
      </c>
      <c r="O4376" s="52">
        <v>5.4439999163150787E-2</v>
      </c>
      <c r="P4376" s="52">
        <v>6.5070003271102905E-2</v>
      </c>
      <c r="Q4376">
        <v>380</v>
      </c>
      <c r="R4376" s="52">
        <v>3.564000129699707E-2</v>
      </c>
      <c r="S4376" s="52">
        <v>4.1110001504421227E-2</v>
      </c>
    </row>
    <row r="4377" spans="1:19">
      <c r="A4377" t="s">
        <v>28</v>
      </c>
      <c r="B4377" t="s">
        <v>412</v>
      </c>
      <c r="C4377" t="s">
        <v>440</v>
      </c>
      <c r="D4377" t="s">
        <v>330</v>
      </c>
      <c r="E4377" t="s">
        <v>177</v>
      </c>
      <c r="F4377" t="s">
        <v>178</v>
      </c>
      <c r="G4377">
        <v>7</v>
      </c>
      <c r="H4377" t="s">
        <v>342</v>
      </c>
      <c r="I4377" t="s">
        <v>319</v>
      </c>
      <c r="J4377" t="s">
        <v>322</v>
      </c>
      <c r="K4377">
        <v>7</v>
      </c>
      <c r="L4377" s="52">
        <v>6.1949998140335083E-2</v>
      </c>
      <c r="M4377" s="52">
        <v>8.4339998662471771E-2</v>
      </c>
      <c r="N4377">
        <v>44</v>
      </c>
      <c r="O4377" s="52">
        <v>0.1260699927806854</v>
      </c>
      <c r="P4377" s="52">
        <v>0.15068000555038449</v>
      </c>
      <c r="Q4377">
        <v>1643</v>
      </c>
      <c r="R4377" s="52">
        <v>0.15410999953746801</v>
      </c>
      <c r="S4377" s="52">
        <v>0.17776000499725339</v>
      </c>
    </row>
    <row r="4378" spans="1:19">
      <c r="A4378" t="s">
        <v>28</v>
      </c>
      <c r="B4378" t="s">
        <v>412</v>
      </c>
      <c r="C4378" t="s">
        <v>440</v>
      </c>
      <c r="D4378" t="s">
        <v>330</v>
      </c>
      <c r="E4378" t="s">
        <v>177</v>
      </c>
      <c r="F4378" t="s">
        <v>178</v>
      </c>
      <c r="G4378">
        <v>7</v>
      </c>
      <c r="H4378" t="s">
        <v>342</v>
      </c>
      <c r="I4378" t="s">
        <v>319</v>
      </c>
      <c r="J4378" t="s">
        <v>323</v>
      </c>
      <c r="K4378">
        <v>13</v>
      </c>
      <c r="L4378" s="52">
        <v>0.1150399968028069</v>
      </c>
      <c r="M4378" s="52">
        <v>0.15662999451160431</v>
      </c>
      <c r="N4378">
        <v>27</v>
      </c>
      <c r="O4378" s="52">
        <v>7.7359996736049652E-2</v>
      </c>
      <c r="P4378" s="52">
        <v>9.2469997704029083E-2</v>
      </c>
      <c r="Q4378">
        <v>1319</v>
      </c>
      <c r="R4378" s="52">
        <v>0.1237199977040291</v>
      </c>
      <c r="S4378" s="52">
        <v>0.14270000159740451</v>
      </c>
    </row>
    <row r="4379" spans="1:19">
      <c r="A4379" t="s">
        <v>28</v>
      </c>
      <c r="B4379" t="s">
        <v>412</v>
      </c>
      <c r="C4379" t="s">
        <v>440</v>
      </c>
      <c r="D4379" t="s">
        <v>330</v>
      </c>
      <c r="E4379" t="s">
        <v>177</v>
      </c>
      <c r="F4379" t="s">
        <v>178</v>
      </c>
      <c r="G4379">
        <v>7</v>
      </c>
      <c r="H4379" t="s">
        <v>342</v>
      </c>
      <c r="I4379" t="s">
        <v>319</v>
      </c>
      <c r="J4379" t="s">
        <v>354</v>
      </c>
      <c r="K4379">
        <v>61</v>
      </c>
      <c r="L4379" s="52">
        <v>0.53982001543045044</v>
      </c>
      <c r="M4379" s="52">
        <v>0.73493999242782593</v>
      </c>
      <c r="N4379">
        <v>202</v>
      </c>
      <c r="O4379" s="52">
        <v>0.5788000226020813</v>
      </c>
      <c r="P4379" s="52">
        <v>0.6917799711227417</v>
      </c>
      <c r="Q4379">
        <v>5882</v>
      </c>
      <c r="R4379" s="52">
        <v>0.55172997713088989</v>
      </c>
      <c r="S4379" s="52">
        <v>0.63637000322341919</v>
      </c>
    </row>
    <row r="4380" spans="1:19">
      <c r="A4380" t="s">
        <v>28</v>
      </c>
      <c r="B4380" t="s">
        <v>412</v>
      </c>
      <c r="C4380" t="s">
        <v>440</v>
      </c>
      <c r="D4380" t="s">
        <v>330</v>
      </c>
      <c r="E4380" t="s">
        <v>177</v>
      </c>
      <c r="F4380" t="s">
        <v>178</v>
      </c>
      <c r="G4380">
        <v>7</v>
      </c>
      <c r="H4380" t="s">
        <v>342</v>
      </c>
      <c r="I4380" t="s">
        <v>360</v>
      </c>
      <c r="J4380" t="s">
        <v>361</v>
      </c>
      <c r="K4380">
        <v>30</v>
      </c>
      <c r="L4380" s="52">
        <v>0.26548999547958368</v>
      </c>
      <c r="N4380">
        <v>57</v>
      </c>
      <c r="O4380" s="52">
        <v>0.16332000494003299</v>
      </c>
      <c r="Q4380">
        <v>1418</v>
      </c>
      <c r="R4380" s="52">
        <v>0.13300999999046331</v>
      </c>
    </row>
    <row r="4381" spans="1:19">
      <c r="A4381" t="s">
        <v>28</v>
      </c>
      <c r="B4381" t="s">
        <v>412</v>
      </c>
      <c r="C4381" t="s">
        <v>440</v>
      </c>
      <c r="D4381" t="s">
        <v>330</v>
      </c>
      <c r="E4381" t="s">
        <v>177</v>
      </c>
      <c r="F4381" t="s">
        <v>178</v>
      </c>
      <c r="G4381">
        <v>7</v>
      </c>
      <c r="H4381" t="s">
        <v>342</v>
      </c>
      <c r="I4381" t="s">
        <v>360</v>
      </c>
      <c r="J4381" t="s">
        <v>362</v>
      </c>
      <c r="K4381">
        <v>24</v>
      </c>
      <c r="L4381" s="52">
        <v>0.21239000558853149</v>
      </c>
      <c r="M4381" s="52">
        <v>0.28916001319885248</v>
      </c>
      <c r="N4381">
        <v>90</v>
      </c>
      <c r="O4381" s="52">
        <v>0.25788000226020807</v>
      </c>
      <c r="P4381" s="52">
        <v>0.30821999907493591</v>
      </c>
      <c r="Q4381">
        <v>3361</v>
      </c>
      <c r="R4381" s="52">
        <v>0.31525999307632452</v>
      </c>
      <c r="S4381" s="52">
        <v>0.36362999677658081</v>
      </c>
    </row>
    <row r="4382" spans="1:19">
      <c r="A4382" t="s">
        <v>28</v>
      </c>
      <c r="B4382" t="s">
        <v>412</v>
      </c>
      <c r="C4382" t="s">
        <v>440</v>
      </c>
      <c r="D4382" t="s">
        <v>330</v>
      </c>
      <c r="E4382" t="s">
        <v>177</v>
      </c>
      <c r="F4382" t="s">
        <v>178</v>
      </c>
      <c r="G4382">
        <v>7</v>
      </c>
      <c r="H4382" t="s">
        <v>342</v>
      </c>
      <c r="I4382" t="s">
        <v>360</v>
      </c>
      <c r="J4382" t="s">
        <v>354</v>
      </c>
      <c r="K4382">
        <v>59</v>
      </c>
      <c r="L4382" s="52">
        <v>0.52211999893188477</v>
      </c>
      <c r="M4382" s="52">
        <v>0.71083998680114746</v>
      </c>
      <c r="N4382">
        <v>202</v>
      </c>
      <c r="O4382" s="52">
        <v>0.5788000226020813</v>
      </c>
      <c r="P4382" s="52">
        <v>0.6917799711227417</v>
      </c>
      <c r="Q4382">
        <v>5882</v>
      </c>
      <c r="R4382" s="52">
        <v>0.55172997713088989</v>
      </c>
      <c r="S4382" s="52">
        <v>0.63637000322341919</v>
      </c>
    </row>
    <row r="4383" spans="1:19">
      <c r="A4383" t="s">
        <v>28</v>
      </c>
      <c r="B4383" t="s">
        <v>412</v>
      </c>
      <c r="C4383" t="s">
        <v>440</v>
      </c>
      <c r="D4383" t="s">
        <v>330</v>
      </c>
      <c r="E4383" t="s">
        <v>177</v>
      </c>
      <c r="F4383" t="s">
        <v>178</v>
      </c>
      <c r="G4383">
        <v>7</v>
      </c>
      <c r="H4383" t="s">
        <v>342</v>
      </c>
      <c r="I4383" t="s">
        <v>736</v>
      </c>
      <c r="J4383" t="s">
        <v>363</v>
      </c>
      <c r="K4383">
        <v>54</v>
      </c>
      <c r="L4383" s="52">
        <v>0.47788000106811518</v>
      </c>
      <c r="N4383">
        <v>143</v>
      </c>
      <c r="O4383" s="52">
        <v>0.40974000096321112</v>
      </c>
      <c r="Q4383">
        <v>4131</v>
      </c>
      <c r="R4383" s="52">
        <v>0.38749000430107122</v>
      </c>
    </row>
    <row r="4384" spans="1:19">
      <c r="A4384" t="s">
        <v>28</v>
      </c>
      <c r="B4384" t="s">
        <v>412</v>
      </c>
      <c r="C4384" t="s">
        <v>440</v>
      </c>
      <c r="D4384" t="s">
        <v>330</v>
      </c>
      <c r="E4384" t="s">
        <v>177</v>
      </c>
      <c r="F4384" t="s">
        <v>178</v>
      </c>
      <c r="G4384">
        <v>7</v>
      </c>
      <c r="H4384" t="s">
        <v>342</v>
      </c>
      <c r="I4384" t="s">
        <v>736</v>
      </c>
      <c r="J4384" t="s">
        <v>364</v>
      </c>
      <c r="K4384">
        <v>47</v>
      </c>
      <c r="L4384" s="52">
        <v>0.41593000292778021</v>
      </c>
      <c r="M4384" s="52">
        <v>0.79660999774932861</v>
      </c>
      <c r="N4384">
        <v>129</v>
      </c>
      <c r="O4384" s="52">
        <v>0.36963000893592829</v>
      </c>
      <c r="P4384" s="52">
        <v>0.62620997428894043</v>
      </c>
      <c r="Q4384">
        <v>4189</v>
      </c>
      <c r="R4384" s="52">
        <v>0.39293000102043152</v>
      </c>
      <c r="S4384" s="52">
        <v>0.64149999618530273</v>
      </c>
    </row>
    <row r="4385" spans="1:19">
      <c r="A4385" t="s">
        <v>28</v>
      </c>
      <c r="B4385" t="s">
        <v>412</v>
      </c>
      <c r="C4385" t="s">
        <v>440</v>
      </c>
      <c r="D4385" t="s">
        <v>330</v>
      </c>
      <c r="E4385" t="s">
        <v>177</v>
      </c>
      <c r="F4385" t="s">
        <v>178</v>
      </c>
      <c r="G4385">
        <v>7</v>
      </c>
      <c r="H4385" t="s">
        <v>342</v>
      </c>
      <c r="I4385" t="s">
        <v>736</v>
      </c>
      <c r="J4385" t="s">
        <v>365</v>
      </c>
      <c r="K4385">
        <v>8</v>
      </c>
      <c r="L4385" s="52">
        <v>7.0799998939037323E-2</v>
      </c>
      <c r="M4385" s="52">
        <v>0.13559000194072721</v>
      </c>
      <c r="N4385">
        <v>53</v>
      </c>
      <c r="O4385" s="52">
        <v>0.1518599987030029</v>
      </c>
      <c r="P4385" s="52">
        <v>0.25727999210357672</v>
      </c>
      <c r="Q4385">
        <v>1316</v>
      </c>
      <c r="R4385" s="52">
        <v>0.1234399974346161</v>
      </c>
      <c r="S4385" s="52">
        <v>0.20152999460697171</v>
      </c>
    </row>
    <row r="4386" spans="1:19">
      <c r="A4386" t="s">
        <v>28</v>
      </c>
      <c r="B4386" t="s">
        <v>412</v>
      </c>
      <c r="C4386" t="s">
        <v>440</v>
      </c>
      <c r="D4386" t="s">
        <v>330</v>
      </c>
      <c r="E4386" t="s">
        <v>177</v>
      </c>
      <c r="F4386" t="s">
        <v>178</v>
      </c>
      <c r="G4386">
        <v>7</v>
      </c>
      <c r="H4386" t="s">
        <v>342</v>
      </c>
      <c r="I4386" t="s">
        <v>736</v>
      </c>
      <c r="J4386" t="s">
        <v>366</v>
      </c>
      <c r="K4386">
        <v>2</v>
      </c>
      <c r="L4386" s="52">
        <v>1.7699999734759331E-2</v>
      </c>
      <c r="M4386" s="52">
        <v>3.3900000154972083E-2</v>
      </c>
      <c r="N4386">
        <v>13</v>
      </c>
      <c r="O4386" s="52">
        <v>3.7250000983476639E-2</v>
      </c>
      <c r="P4386" s="52">
        <v>6.3110001385211945E-2</v>
      </c>
      <c r="Q4386">
        <v>566</v>
      </c>
      <c r="R4386" s="52">
        <v>5.3089998662471771E-2</v>
      </c>
      <c r="S4386" s="52">
        <v>8.6680002510547638E-2</v>
      </c>
    </row>
    <row r="4387" spans="1:19">
      <c r="A4387" t="s">
        <v>28</v>
      </c>
      <c r="B4387" t="s">
        <v>412</v>
      </c>
      <c r="C4387" t="s">
        <v>440</v>
      </c>
      <c r="D4387" t="s">
        <v>330</v>
      </c>
      <c r="E4387" t="s">
        <v>177</v>
      </c>
      <c r="F4387" t="s">
        <v>178</v>
      </c>
      <c r="G4387">
        <v>7</v>
      </c>
      <c r="H4387" t="s">
        <v>342</v>
      </c>
      <c r="I4387" t="s">
        <v>736</v>
      </c>
      <c r="J4387" t="s">
        <v>367</v>
      </c>
      <c r="K4387">
        <v>2</v>
      </c>
      <c r="L4387" s="52">
        <v>1.7699999734759331E-2</v>
      </c>
      <c r="M4387" s="52">
        <v>3.3900000154972083E-2</v>
      </c>
      <c r="N4387">
        <v>9</v>
      </c>
      <c r="O4387" s="52">
        <v>2.5790000334382061E-2</v>
      </c>
      <c r="P4387" s="52">
        <v>4.3689999729394913E-2</v>
      </c>
      <c r="Q4387">
        <v>367</v>
      </c>
      <c r="R4387" s="52">
        <v>3.4419998526573181E-2</v>
      </c>
      <c r="S4387" s="52">
        <v>5.6200001388788223E-2</v>
      </c>
    </row>
    <row r="4388" spans="1:19">
      <c r="A4388" t="s">
        <v>28</v>
      </c>
      <c r="B4388" t="s">
        <v>412</v>
      </c>
      <c r="C4388" t="s">
        <v>440</v>
      </c>
      <c r="D4388" t="s">
        <v>330</v>
      </c>
      <c r="E4388" t="s">
        <v>177</v>
      </c>
      <c r="F4388" t="s">
        <v>178</v>
      </c>
      <c r="G4388">
        <v>7</v>
      </c>
      <c r="H4388" t="s">
        <v>342</v>
      </c>
      <c r="I4388" t="s">
        <v>736</v>
      </c>
      <c r="J4388" t="s">
        <v>368</v>
      </c>
      <c r="K4388">
        <v>0</v>
      </c>
      <c r="L4388" s="52">
        <v>0</v>
      </c>
      <c r="M4388" s="52">
        <v>0</v>
      </c>
      <c r="N4388">
        <v>2</v>
      </c>
      <c r="O4388" s="52">
        <v>5.7299998588860026E-3</v>
      </c>
      <c r="P4388" s="52">
        <v>9.7099998965859413E-3</v>
      </c>
      <c r="Q4388">
        <v>92</v>
      </c>
      <c r="R4388" s="52">
        <v>8.6300000548362732E-3</v>
      </c>
      <c r="S4388" s="52">
        <v>1.4089999720454219E-2</v>
      </c>
    </row>
    <row r="4389" spans="1:19">
      <c r="A4389" t="s">
        <v>28</v>
      </c>
      <c r="B4389" t="s">
        <v>412</v>
      </c>
      <c r="C4389" t="s">
        <v>440</v>
      </c>
      <c r="D4389" t="s">
        <v>330</v>
      </c>
      <c r="E4389" t="s">
        <v>177</v>
      </c>
      <c r="F4389" t="s">
        <v>178</v>
      </c>
      <c r="G4389">
        <v>7</v>
      </c>
      <c r="H4389" t="s">
        <v>342</v>
      </c>
      <c r="I4389" t="s">
        <v>307</v>
      </c>
      <c r="J4389" t="s">
        <v>329</v>
      </c>
      <c r="K4389">
        <v>111</v>
      </c>
      <c r="L4389" s="52">
        <v>0.98229998350143433</v>
      </c>
      <c r="N4389">
        <v>343</v>
      </c>
      <c r="O4389" s="52">
        <v>0.98281002044677734</v>
      </c>
      <c r="Q4389">
        <v>10555</v>
      </c>
      <c r="R4389" s="52">
        <v>0.99005997180938721</v>
      </c>
    </row>
    <row r="4390" spans="1:19">
      <c r="A4390" t="s">
        <v>28</v>
      </c>
      <c r="B4390" t="s">
        <v>412</v>
      </c>
      <c r="C4390" t="s">
        <v>440</v>
      </c>
      <c r="D4390" t="s">
        <v>330</v>
      </c>
      <c r="E4390" t="s">
        <v>177</v>
      </c>
      <c r="F4390" t="s">
        <v>178</v>
      </c>
      <c r="G4390">
        <v>7</v>
      </c>
      <c r="H4390" t="s">
        <v>342</v>
      </c>
      <c r="I4390" t="s">
        <v>307</v>
      </c>
      <c r="J4390" t="s">
        <v>309</v>
      </c>
      <c r="K4390">
        <v>2</v>
      </c>
      <c r="L4390" s="52">
        <v>1.7699999734759331E-2</v>
      </c>
      <c r="N4390">
        <v>6</v>
      </c>
      <c r="O4390" s="52">
        <v>1.7190000042319301E-2</v>
      </c>
      <c r="Q4390">
        <v>106</v>
      </c>
      <c r="R4390" s="52">
        <v>9.9400002509355545E-3</v>
      </c>
    </row>
    <row r="4391" spans="1:19">
      <c r="A4391" t="s">
        <v>28</v>
      </c>
      <c r="B4391" t="s">
        <v>412</v>
      </c>
      <c r="C4391" t="s">
        <v>440</v>
      </c>
      <c r="D4391" t="s">
        <v>330</v>
      </c>
      <c r="E4391" t="s">
        <v>177</v>
      </c>
      <c r="F4391" t="s">
        <v>178</v>
      </c>
      <c r="G4391">
        <v>7</v>
      </c>
      <c r="H4391" t="s">
        <v>342</v>
      </c>
      <c r="I4391" t="s">
        <v>737</v>
      </c>
      <c r="J4391" t="s">
        <v>310</v>
      </c>
      <c r="K4391">
        <v>36</v>
      </c>
      <c r="L4391" s="52">
        <v>0.31858000159263611</v>
      </c>
      <c r="N4391">
        <v>102</v>
      </c>
      <c r="O4391" s="52">
        <v>0.29225999116897577</v>
      </c>
      <c r="Q4391">
        <v>1888</v>
      </c>
      <c r="R4391" s="52">
        <v>0.17709000408649439</v>
      </c>
    </row>
    <row r="4392" spans="1:19">
      <c r="A4392" t="s">
        <v>28</v>
      </c>
      <c r="B4392" t="s">
        <v>412</v>
      </c>
      <c r="C4392" t="s">
        <v>440</v>
      </c>
      <c r="D4392" t="s">
        <v>330</v>
      </c>
      <c r="E4392" t="s">
        <v>177</v>
      </c>
      <c r="F4392" t="s">
        <v>178</v>
      </c>
      <c r="G4392">
        <v>7</v>
      </c>
      <c r="H4392" t="s">
        <v>342</v>
      </c>
      <c r="I4392" t="s">
        <v>737</v>
      </c>
      <c r="J4392" t="s">
        <v>16</v>
      </c>
      <c r="K4392">
        <v>17</v>
      </c>
      <c r="L4392" s="52">
        <v>0.15044000744819641</v>
      </c>
      <c r="N4392">
        <v>71</v>
      </c>
      <c r="O4392" s="52">
        <v>0.20343999564647669</v>
      </c>
      <c r="Q4392">
        <v>2164</v>
      </c>
      <c r="R4392" s="52">
        <v>0.2029799968004227</v>
      </c>
    </row>
    <row r="4393" spans="1:19">
      <c r="A4393" t="s">
        <v>28</v>
      </c>
      <c r="B4393" t="s">
        <v>412</v>
      </c>
      <c r="C4393" t="s">
        <v>440</v>
      </c>
      <c r="D4393" t="s">
        <v>330</v>
      </c>
      <c r="E4393" t="s">
        <v>177</v>
      </c>
      <c r="F4393" t="s">
        <v>178</v>
      </c>
      <c r="G4393">
        <v>7</v>
      </c>
      <c r="H4393" t="s">
        <v>342</v>
      </c>
      <c r="I4393" t="s">
        <v>737</v>
      </c>
      <c r="J4393" t="s">
        <v>17</v>
      </c>
      <c r="K4393">
        <v>21</v>
      </c>
      <c r="L4393" s="52">
        <v>0.18583999574184421</v>
      </c>
      <c r="N4393">
        <v>69</v>
      </c>
      <c r="O4393" s="52">
        <v>0.1977100074291229</v>
      </c>
      <c r="Q4393">
        <v>2220</v>
      </c>
      <c r="R4393" s="52">
        <v>0.20824000239372251</v>
      </c>
    </row>
    <row r="4394" spans="1:19">
      <c r="A4394" t="s">
        <v>28</v>
      </c>
      <c r="B4394" t="s">
        <v>412</v>
      </c>
      <c r="C4394" t="s">
        <v>440</v>
      </c>
      <c r="D4394" t="s">
        <v>330</v>
      </c>
      <c r="E4394" t="s">
        <v>177</v>
      </c>
      <c r="F4394" t="s">
        <v>178</v>
      </c>
      <c r="G4394">
        <v>7</v>
      </c>
      <c r="H4394" t="s">
        <v>342</v>
      </c>
      <c r="I4394" t="s">
        <v>737</v>
      </c>
      <c r="J4394" t="s">
        <v>18</v>
      </c>
      <c r="K4394">
        <v>18</v>
      </c>
      <c r="L4394" s="52">
        <v>0.15929000079631811</v>
      </c>
      <c r="N4394">
        <v>55</v>
      </c>
      <c r="O4394" s="52">
        <v>0.15759000182151789</v>
      </c>
      <c r="Q4394">
        <v>2174</v>
      </c>
      <c r="R4394" s="52">
        <v>0.20392000675201419</v>
      </c>
    </row>
    <row r="4395" spans="1:19">
      <c r="A4395" t="s">
        <v>28</v>
      </c>
      <c r="B4395" t="s">
        <v>412</v>
      </c>
      <c r="C4395" t="s">
        <v>440</v>
      </c>
      <c r="D4395" t="s">
        <v>330</v>
      </c>
      <c r="E4395" t="s">
        <v>177</v>
      </c>
      <c r="F4395" t="s">
        <v>178</v>
      </c>
      <c r="G4395">
        <v>7</v>
      </c>
      <c r="H4395" t="s">
        <v>342</v>
      </c>
      <c r="I4395" t="s">
        <v>737</v>
      </c>
      <c r="J4395" t="s">
        <v>311</v>
      </c>
      <c r="K4395">
        <v>21</v>
      </c>
      <c r="L4395" s="52">
        <v>0.18583999574184421</v>
      </c>
      <c r="N4395">
        <v>52</v>
      </c>
      <c r="O4395" s="52">
        <v>0.14900000393390661</v>
      </c>
      <c r="Q4395">
        <v>2215</v>
      </c>
      <c r="R4395" s="52">
        <v>0.20777000486850741</v>
      </c>
    </row>
    <row r="4396" spans="1:19">
      <c r="A4396" t="s">
        <v>28</v>
      </c>
      <c r="B4396" t="s">
        <v>412</v>
      </c>
      <c r="C4396" t="s">
        <v>440</v>
      </c>
      <c r="D4396" t="s">
        <v>330</v>
      </c>
      <c r="E4396" t="s">
        <v>177</v>
      </c>
      <c r="F4396" t="s">
        <v>178</v>
      </c>
      <c r="G4396">
        <v>7</v>
      </c>
      <c r="H4396" t="s">
        <v>342</v>
      </c>
      <c r="I4396" t="s">
        <v>312</v>
      </c>
      <c r="J4396" t="s">
        <v>313</v>
      </c>
      <c r="K4396">
        <v>66</v>
      </c>
      <c r="L4396" s="52">
        <v>0.58407002687454224</v>
      </c>
      <c r="M4396" s="52">
        <v>0.59459000825881958</v>
      </c>
      <c r="N4396">
        <v>202</v>
      </c>
      <c r="O4396" s="52">
        <v>0.5788000226020813</v>
      </c>
      <c r="P4396" s="52">
        <v>0.59237998723983765</v>
      </c>
      <c r="Q4396">
        <v>6420</v>
      </c>
      <c r="R4396" s="52">
        <v>0.60219001770019531</v>
      </c>
      <c r="S4396" s="52">
        <v>0.61465001106262207</v>
      </c>
    </row>
    <row r="4397" spans="1:19">
      <c r="A4397" t="s">
        <v>28</v>
      </c>
      <c r="B4397" t="s">
        <v>412</v>
      </c>
      <c r="C4397" t="s">
        <v>440</v>
      </c>
      <c r="D4397" t="s">
        <v>330</v>
      </c>
      <c r="E4397" t="s">
        <v>177</v>
      </c>
      <c r="F4397" t="s">
        <v>178</v>
      </c>
      <c r="G4397">
        <v>7</v>
      </c>
      <c r="H4397" t="s">
        <v>342</v>
      </c>
      <c r="I4397" t="s">
        <v>312</v>
      </c>
      <c r="J4397" t="s">
        <v>314</v>
      </c>
      <c r="K4397">
        <v>15</v>
      </c>
      <c r="L4397" s="52">
        <v>0.1327400058507919</v>
      </c>
      <c r="M4397" s="52">
        <v>0.1351400017738342</v>
      </c>
      <c r="N4397">
        <v>52</v>
      </c>
      <c r="O4397" s="52">
        <v>0.14900000393390661</v>
      </c>
      <c r="P4397" s="52">
        <v>0.15249000489711759</v>
      </c>
      <c r="Q4397">
        <v>1473</v>
      </c>
      <c r="R4397" s="52">
        <v>0.13817000389099121</v>
      </c>
      <c r="S4397" s="52">
        <v>0.14101999998092651</v>
      </c>
    </row>
    <row r="4398" spans="1:19">
      <c r="A4398" t="s">
        <v>28</v>
      </c>
      <c r="B4398" t="s">
        <v>412</v>
      </c>
      <c r="C4398" t="s">
        <v>440</v>
      </c>
      <c r="D4398" t="s">
        <v>330</v>
      </c>
      <c r="E4398" t="s">
        <v>177</v>
      </c>
      <c r="F4398" t="s">
        <v>178</v>
      </c>
      <c r="G4398">
        <v>7</v>
      </c>
      <c r="H4398" t="s">
        <v>342</v>
      </c>
      <c r="I4398" t="s">
        <v>312</v>
      </c>
      <c r="J4398" t="s">
        <v>315</v>
      </c>
      <c r="K4398">
        <v>15</v>
      </c>
      <c r="L4398" s="52">
        <v>0.1327400058507919</v>
      </c>
      <c r="M4398" s="52">
        <v>0.1351400017738342</v>
      </c>
      <c r="N4398">
        <v>40</v>
      </c>
      <c r="O4398" s="52">
        <v>0.1146100014448166</v>
      </c>
      <c r="P4398" s="52">
        <v>0.11729999631643299</v>
      </c>
      <c r="Q4398">
        <v>1374</v>
      </c>
      <c r="R4398" s="52">
        <v>0.12887999415397641</v>
      </c>
      <c r="S4398" s="52">
        <v>0.13154999911785131</v>
      </c>
    </row>
    <row r="4399" spans="1:19">
      <c r="A4399" t="s">
        <v>28</v>
      </c>
      <c r="B4399" t="s">
        <v>412</v>
      </c>
      <c r="C4399" t="s">
        <v>440</v>
      </c>
      <c r="D4399" t="s">
        <v>330</v>
      </c>
      <c r="E4399" t="s">
        <v>177</v>
      </c>
      <c r="F4399" t="s">
        <v>178</v>
      </c>
      <c r="G4399">
        <v>7</v>
      </c>
      <c r="H4399" t="s">
        <v>342</v>
      </c>
      <c r="I4399" t="s">
        <v>312</v>
      </c>
      <c r="J4399" t="s">
        <v>373</v>
      </c>
      <c r="K4399">
        <v>2</v>
      </c>
      <c r="L4399" s="52">
        <v>1.7699999734759331E-2</v>
      </c>
      <c r="N4399">
        <v>8</v>
      </c>
      <c r="O4399" s="52">
        <v>2.2919999435544011E-2</v>
      </c>
      <c r="Q4399">
        <v>216</v>
      </c>
      <c r="R4399" s="52">
        <v>2.0260000601410869E-2</v>
      </c>
    </row>
    <row r="4400" spans="1:19">
      <c r="A4400" t="s">
        <v>28</v>
      </c>
      <c r="B4400" t="s">
        <v>412</v>
      </c>
      <c r="C4400" t="s">
        <v>440</v>
      </c>
      <c r="D4400" t="s">
        <v>330</v>
      </c>
      <c r="E4400" t="s">
        <v>177</v>
      </c>
      <c r="F4400" t="s">
        <v>178</v>
      </c>
      <c r="G4400">
        <v>7</v>
      </c>
      <c r="H4400" t="s">
        <v>342</v>
      </c>
      <c r="I4400" t="s">
        <v>312</v>
      </c>
      <c r="J4400" t="s">
        <v>316</v>
      </c>
      <c r="K4400">
        <v>15</v>
      </c>
      <c r="L4400" s="52">
        <v>0.1327400058507919</v>
      </c>
      <c r="M4400" s="52">
        <v>0.1351400017738342</v>
      </c>
      <c r="N4400">
        <v>47</v>
      </c>
      <c r="O4400" s="52">
        <v>0.13467000424861911</v>
      </c>
      <c r="P4400" s="52">
        <v>0.13783000409603119</v>
      </c>
      <c r="Q4400">
        <v>1178</v>
      </c>
      <c r="R4400" s="52">
        <v>0.1105000004172325</v>
      </c>
      <c r="S4400" s="52">
        <v>0.1127799972891808</v>
      </c>
    </row>
    <row r="4401" spans="1:19">
      <c r="A4401" t="s">
        <v>28</v>
      </c>
      <c r="B4401" t="s">
        <v>412</v>
      </c>
      <c r="C4401" t="s">
        <v>440</v>
      </c>
      <c r="D4401" t="s">
        <v>330</v>
      </c>
      <c r="E4401" t="s">
        <v>179</v>
      </c>
      <c r="F4401" t="s">
        <v>180</v>
      </c>
      <c r="G4401">
        <v>9</v>
      </c>
      <c r="H4401" t="s">
        <v>345</v>
      </c>
      <c r="I4401" t="s">
        <v>326</v>
      </c>
      <c r="J4401" t="s">
        <v>289</v>
      </c>
      <c r="K4401">
        <v>0</v>
      </c>
      <c r="L4401" s="52">
        <v>0</v>
      </c>
      <c r="N4401">
        <v>6</v>
      </c>
      <c r="O4401" s="52">
        <v>7.5900000520050526E-3</v>
      </c>
      <c r="Q4401">
        <v>78</v>
      </c>
      <c r="R4401" s="52">
        <v>7.3199998587369919E-3</v>
      </c>
    </row>
    <row r="4402" spans="1:19">
      <c r="A4402" t="s">
        <v>28</v>
      </c>
      <c r="B4402" t="s">
        <v>412</v>
      </c>
      <c r="C4402" t="s">
        <v>440</v>
      </c>
      <c r="D4402" t="s">
        <v>330</v>
      </c>
      <c r="E4402" t="s">
        <v>179</v>
      </c>
      <c r="F4402" t="s">
        <v>180</v>
      </c>
      <c r="G4402">
        <v>9</v>
      </c>
      <c r="H4402" t="s">
        <v>345</v>
      </c>
      <c r="I4402" t="s">
        <v>326</v>
      </c>
      <c r="J4402" t="s">
        <v>290</v>
      </c>
      <c r="K4402">
        <v>2</v>
      </c>
      <c r="L4402" s="52">
        <v>4.3480001389980323E-2</v>
      </c>
      <c r="N4402">
        <v>38</v>
      </c>
      <c r="O4402" s="52">
        <v>4.8039998859167099E-2</v>
      </c>
      <c r="Q4402">
        <v>542</v>
      </c>
      <c r="R4402" s="52">
        <v>5.0840001553297043E-2</v>
      </c>
    </row>
    <row r="4403" spans="1:19">
      <c r="A4403" t="s">
        <v>28</v>
      </c>
      <c r="B4403" t="s">
        <v>412</v>
      </c>
      <c r="C4403" t="s">
        <v>440</v>
      </c>
      <c r="D4403" t="s">
        <v>330</v>
      </c>
      <c r="E4403" t="s">
        <v>179</v>
      </c>
      <c r="F4403" t="s">
        <v>180</v>
      </c>
      <c r="G4403">
        <v>9</v>
      </c>
      <c r="H4403" t="s">
        <v>345</v>
      </c>
      <c r="I4403" t="s">
        <v>326</v>
      </c>
      <c r="J4403" t="s">
        <v>291</v>
      </c>
      <c r="K4403">
        <v>8</v>
      </c>
      <c r="L4403" s="52">
        <v>0.17391000688076019</v>
      </c>
      <c r="N4403">
        <v>97</v>
      </c>
      <c r="O4403" s="52">
        <v>0.1226300001144409</v>
      </c>
      <c r="Q4403">
        <v>1332</v>
      </c>
      <c r="R4403" s="52">
        <v>0.124940000474453</v>
      </c>
    </row>
    <row r="4404" spans="1:19">
      <c r="A4404" t="s">
        <v>28</v>
      </c>
      <c r="B4404" t="s">
        <v>412</v>
      </c>
      <c r="C4404" t="s">
        <v>440</v>
      </c>
      <c r="D4404" t="s">
        <v>330</v>
      </c>
      <c r="E4404" t="s">
        <v>179</v>
      </c>
      <c r="F4404" t="s">
        <v>180</v>
      </c>
      <c r="G4404">
        <v>9</v>
      </c>
      <c r="H4404" t="s">
        <v>345</v>
      </c>
      <c r="I4404" t="s">
        <v>326</v>
      </c>
      <c r="J4404" t="s">
        <v>292</v>
      </c>
      <c r="K4404">
        <v>8</v>
      </c>
      <c r="L4404" s="52">
        <v>0.17391000688076019</v>
      </c>
      <c r="N4404">
        <v>143</v>
      </c>
      <c r="O4404" s="52">
        <v>0.18077999353408811</v>
      </c>
      <c r="Q4404">
        <v>2022</v>
      </c>
      <c r="R4404" s="52">
        <v>0.18965999782085419</v>
      </c>
    </row>
    <row r="4405" spans="1:19">
      <c r="A4405" t="s">
        <v>28</v>
      </c>
      <c r="B4405" t="s">
        <v>412</v>
      </c>
      <c r="C4405" t="s">
        <v>440</v>
      </c>
      <c r="D4405" t="s">
        <v>330</v>
      </c>
      <c r="E4405" t="s">
        <v>179</v>
      </c>
      <c r="F4405" t="s">
        <v>180</v>
      </c>
      <c r="G4405">
        <v>9</v>
      </c>
      <c r="H4405" t="s">
        <v>345</v>
      </c>
      <c r="I4405" t="s">
        <v>326</v>
      </c>
      <c r="J4405" t="s">
        <v>293</v>
      </c>
      <c r="K4405">
        <v>10</v>
      </c>
      <c r="L4405" s="52">
        <v>0.21739000082015991</v>
      </c>
      <c r="N4405">
        <v>147</v>
      </c>
      <c r="O4405" s="52">
        <v>0.18583999574184421</v>
      </c>
      <c r="Q4405">
        <v>1958</v>
      </c>
      <c r="R4405" s="52">
        <v>0.18366000056266779</v>
      </c>
    </row>
    <row r="4406" spans="1:19">
      <c r="A4406" t="s">
        <v>28</v>
      </c>
      <c r="B4406" t="s">
        <v>412</v>
      </c>
      <c r="C4406" t="s">
        <v>440</v>
      </c>
      <c r="D4406" t="s">
        <v>330</v>
      </c>
      <c r="E4406" t="s">
        <v>179</v>
      </c>
      <c r="F4406" t="s">
        <v>180</v>
      </c>
      <c r="G4406">
        <v>9</v>
      </c>
      <c r="H4406" t="s">
        <v>345</v>
      </c>
      <c r="I4406" t="s">
        <v>326</v>
      </c>
      <c r="J4406" t="s">
        <v>294</v>
      </c>
      <c r="K4406">
        <v>13</v>
      </c>
      <c r="L4406" s="52">
        <v>0.28260999917984009</v>
      </c>
      <c r="N4406">
        <v>194</v>
      </c>
      <c r="O4406" s="52">
        <v>0.24526000022888181</v>
      </c>
      <c r="Q4406">
        <v>2528</v>
      </c>
      <c r="R4406" s="52">
        <v>0.2371300011873245</v>
      </c>
    </row>
    <row r="4407" spans="1:19">
      <c r="A4407" t="s">
        <v>28</v>
      </c>
      <c r="B4407" t="s">
        <v>412</v>
      </c>
      <c r="C4407" t="s">
        <v>440</v>
      </c>
      <c r="D4407" t="s">
        <v>330</v>
      </c>
      <c r="E4407" t="s">
        <v>179</v>
      </c>
      <c r="F4407" t="s">
        <v>180</v>
      </c>
      <c r="G4407">
        <v>9</v>
      </c>
      <c r="H4407" t="s">
        <v>345</v>
      </c>
      <c r="I4407" t="s">
        <v>326</v>
      </c>
      <c r="J4407" t="s">
        <v>295</v>
      </c>
      <c r="K4407">
        <v>5</v>
      </c>
      <c r="L4407" s="52">
        <v>0.10869999974966051</v>
      </c>
      <c r="N4407">
        <v>166</v>
      </c>
      <c r="O4407" s="52">
        <v>0.2098599970340729</v>
      </c>
      <c r="Q4407">
        <v>2201</v>
      </c>
      <c r="R4407" s="52">
        <v>0.20645000040531161</v>
      </c>
    </row>
    <row r="4408" spans="1:19">
      <c r="A4408" t="s">
        <v>28</v>
      </c>
      <c r="B4408" t="s">
        <v>412</v>
      </c>
      <c r="C4408" t="s">
        <v>440</v>
      </c>
      <c r="D4408" t="s">
        <v>330</v>
      </c>
      <c r="E4408" t="s">
        <v>179</v>
      </c>
      <c r="F4408" t="s">
        <v>180</v>
      </c>
      <c r="G4408">
        <v>9</v>
      </c>
      <c r="H4408" t="s">
        <v>345</v>
      </c>
      <c r="I4408" t="s">
        <v>359</v>
      </c>
      <c r="J4408" t="s">
        <v>14</v>
      </c>
      <c r="K4408">
        <v>37</v>
      </c>
      <c r="L4408" s="52">
        <v>0.80435001850128174</v>
      </c>
      <c r="M4408" s="52">
        <v>0.84091001749038696</v>
      </c>
      <c r="N4408">
        <v>537</v>
      </c>
      <c r="O4408" s="52">
        <v>0.67888998985290527</v>
      </c>
      <c r="P4408" s="52">
        <v>0.70288002490997314</v>
      </c>
      <c r="Q4408">
        <v>7648</v>
      </c>
      <c r="R4408" s="52">
        <v>0.71737998723983765</v>
      </c>
      <c r="S4408" s="52">
        <v>0.73221999406814575</v>
      </c>
    </row>
    <row r="4409" spans="1:19">
      <c r="A4409" t="s">
        <v>28</v>
      </c>
      <c r="B4409" t="s">
        <v>412</v>
      </c>
      <c r="C4409" t="s">
        <v>440</v>
      </c>
      <c r="D4409" t="s">
        <v>330</v>
      </c>
      <c r="E4409" t="s">
        <v>179</v>
      </c>
      <c r="F4409" t="s">
        <v>180</v>
      </c>
      <c r="G4409">
        <v>9</v>
      </c>
      <c r="H4409" t="s">
        <v>345</v>
      </c>
      <c r="I4409" t="s">
        <v>359</v>
      </c>
      <c r="J4409" t="s">
        <v>15</v>
      </c>
      <c r="K4409">
        <v>5</v>
      </c>
      <c r="L4409" s="52">
        <v>0.10869999974966051</v>
      </c>
      <c r="M4409" s="52">
        <v>0.11364000290632249</v>
      </c>
      <c r="N4409">
        <v>129</v>
      </c>
      <c r="O4409" s="52">
        <v>0.16308000683784479</v>
      </c>
      <c r="P4409" s="52">
        <v>0.16885000467300421</v>
      </c>
      <c r="Q4409">
        <v>1582</v>
      </c>
      <c r="R4409" s="52">
        <v>0.14838999509811401</v>
      </c>
      <c r="S4409" s="52">
        <v>0.1514600068330765</v>
      </c>
    </row>
    <row r="4410" spans="1:19">
      <c r="A4410" t="s">
        <v>28</v>
      </c>
      <c r="B4410" t="s">
        <v>412</v>
      </c>
      <c r="C4410" t="s">
        <v>440</v>
      </c>
      <c r="D4410" t="s">
        <v>330</v>
      </c>
      <c r="E4410" t="s">
        <v>179</v>
      </c>
      <c r="F4410" t="s">
        <v>180</v>
      </c>
      <c r="G4410">
        <v>9</v>
      </c>
      <c r="H4410" t="s">
        <v>345</v>
      </c>
      <c r="I4410" t="s">
        <v>359</v>
      </c>
      <c r="J4410" t="s">
        <v>317</v>
      </c>
      <c r="K4410">
        <v>2</v>
      </c>
      <c r="L4410" s="52">
        <v>4.3480001389980323E-2</v>
      </c>
      <c r="M4410" s="52">
        <v>4.544999822974205E-2</v>
      </c>
      <c r="N4410">
        <v>98</v>
      </c>
      <c r="O4410" s="52">
        <v>0.12388999760150909</v>
      </c>
      <c r="P4410" s="52">
        <v>0.12827000021934509</v>
      </c>
      <c r="Q4410">
        <v>1215</v>
      </c>
      <c r="R4410" s="52">
        <v>0.1139699965715408</v>
      </c>
      <c r="S4410" s="52">
        <v>0.1163199990987778</v>
      </c>
    </row>
    <row r="4411" spans="1:19">
      <c r="A4411" t="s">
        <v>28</v>
      </c>
      <c r="B4411" t="s">
        <v>412</v>
      </c>
      <c r="C4411" t="s">
        <v>440</v>
      </c>
      <c r="D4411" t="s">
        <v>330</v>
      </c>
      <c r="E4411" t="s">
        <v>179</v>
      </c>
      <c r="F4411" t="s">
        <v>180</v>
      </c>
      <c r="G4411">
        <v>9</v>
      </c>
      <c r="H4411" t="s">
        <v>345</v>
      </c>
      <c r="I4411" t="s">
        <v>359</v>
      </c>
      <c r="J4411" t="s">
        <v>270</v>
      </c>
      <c r="K4411">
        <v>2</v>
      </c>
      <c r="L4411" s="52">
        <v>4.3480001389980323E-2</v>
      </c>
      <c r="N4411">
        <v>27</v>
      </c>
      <c r="O4411" s="52">
        <v>3.4129999577999108E-2</v>
      </c>
      <c r="Q4411">
        <v>216</v>
      </c>
      <c r="R4411" s="52">
        <v>2.0260000601410869E-2</v>
      </c>
    </row>
    <row r="4412" spans="1:19">
      <c r="A4412" t="s">
        <v>28</v>
      </c>
      <c r="B4412" t="s">
        <v>412</v>
      </c>
      <c r="C4412" t="s">
        <v>440</v>
      </c>
      <c r="D4412" t="s">
        <v>330</v>
      </c>
      <c r="E4412" t="s">
        <v>179</v>
      </c>
      <c r="F4412" t="s">
        <v>180</v>
      </c>
      <c r="G4412">
        <v>9</v>
      </c>
      <c r="H4412" t="s">
        <v>345</v>
      </c>
      <c r="I4412" t="s">
        <v>325</v>
      </c>
      <c r="J4412" t="s">
        <v>302</v>
      </c>
      <c r="K4412">
        <v>16</v>
      </c>
      <c r="L4412" s="52">
        <v>0.34782999753952032</v>
      </c>
      <c r="N4412">
        <v>226</v>
      </c>
      <c r="O4412" s="52">
        <v>0.28571000695228582</v>
      </c>
      <c r="Q4412">
        <v>3494</v>
      </c>
      <c r="R4412" s="52">
        <v>0.32774001359939581</v>
      </c>
    </row>
    <row r="4413" spans="1:19">
      <c r="A4413" t="s">
        <v>28</v>
      </c>
      <c r="B4413" t="s">
        <v>412</v>
      </c>
      <c r="C4413" t="s">
        <v>440</v>
      </c>
      <c r="D4413" t="s">
        <v>330</v>
      </c>
      <c r="E4413" t="s">
        <v>179</v>
      </c>
      <c r="F4413" t="s">
        <v>180</v>
      </c>
      <c r="G4413">
        <v>9</v>
      </c>
      <c r="H4413" t="s">
        <v>345</v>
      </c>
      <c r="I4413" t="s">
        <v>325</v>
      </c>
      <c r="J4413" t="s">
        <v>303</v>
      </c>
      <c r="K4413">
        <v>16</v>
      </c>
      <c r="L4413" s="52">
        <v>0.34782999753952032</v>
      </c>
      <c r="N4413">
        <v>256</v>
      </c>
      <c r="O4413" s="52">
        <v>0.32363998889923101</v>
      </c>
      <c r="Q4413">
        <v>3387</v>
      </c>
      <c r="R4413" s="52">
        <v>0.31769999861717219</v>
      </c>
    </row>
    <row r="4414" spans="1:19">
      <c r="A4414" t="s">
        <v>28</v>
      </c>
      <c r="B4414" t="s">
        <v>412</v>
      </c>
      <c r="C4414" t="s">
        <v>440</v>
      </c>
      <c r="D4414" t="s">
        <v>330</v>
      </c>
      <c r="E4414" t="s">
        <v>179</v>
      </c>
      <c r="F4414" t="s">
        <v>180</v>
      </c>
      <c r="G4414">
        <v>9</v>
      </c>
      <c r="H4414" t="s">
        <v>345</v>
      </c>
      <c r="I4414" t="s">
        <v>325</v>
      </c>
      <c r="J4414" t="s">
        <v>304</v>
      </c>
      <c r="K4414">
        <v>14</v>
      </c>
      <c r="L4414" s="52">
        <v>0.30434998869895941</v>
      </c>
      <c r="N4414">
        <v>309</v>
      </c>
      <c r="O4414" s="52">
        <v>0.39063999056816101</v>
      </c>
      <c r="Q4414">
        <v>3780</v>
      </c>
      <c r="R4414" s="52">
        <v>0.35455998778343201</v>
      </c>
    </row>
    <row r="4415" spans="1:19">
      <c r="A4415" t="s">
        <v>28</v>
      </c>
      <c r="B4415" t="s">
        <v>412</v>
      </c>
      <c r="C4415" t="s">
        <v>440</v>
      </c>
      <c r="D4415" t="s">
        <v>330</v>
      </c>
      <c r="E4415" t="s">
        <v>179</v>
      </c>
      <c r="F4415" s="1" t="s">
        <v>180</v>
      </c>
      <c r="G4415" s="1">
        <v>9</v>
      </c>
      <c r="H4415" s="1" t="s">
        <v>345</v>
      </c>
      <c r="I4415" t="s">
        <v>349</v>
      </c>
      <c r="J4415" t="s">
        <v>350</v>
      </c>
      <c r="K4415">
        <v>5</v>
      </c>
      <c r="L4415" s="52">
        <v>0.10869999974966051</v>
      </c>
      <c r="M4415" s="52">
        <v>0.17857000231742859</v>
      </c>
      <c r="N4415">
        <v>45</v>
      </c>
      <c r="O4415" s="52">
        <v>5.6889999657869339E-2</v>
      </c>
      <c r="P4415" s="52">
        <v>6.7979998886585236E-2</v>
      </c>
      <c r="Q4415">
        <v>745</v>
      </c>
      <c r="R4415" s="52">
        <v>6.9880001246929169E-2</v>
      </c>
      <c r="S4415" s="52">
        <v>8.060000091791153E-2</v>
      </c>
    </row>
    <row r="4416" spans="1:19">
      <c r="A4416" t="s">
        <v>28</v>
      </c>
      <c r="B4416" t="s">
        <v>412</v>
      </c>
      <c r="C4416" t="s">
        <v>440</v>
      </c>
      <c r="D4416" t="s">
        <v>330</v>
      </c>
      <c r="E4416" t="s">
        <v>179</v>
      </c>
      <c r="F4416" t="s">
        <v>180</v>
      </c>
      <c r="G4416">
        <v>9</v>
      </c>
      <c r="H4416" t="s">
        <v>345</v>
      </c>
      <c r="I4416" t="s">
        <v>349</v>
      </c>
      <c r="J4416" t="s">
        <v>351</v>
      </c>
      <c r="K4416">
        <v>18</v>
      </c>
      <c r="L4416" s="52">
        <v>0.39129999279975891</v>
      </c>
      <c r="M4416" s="52">
        <v>0.64285999536514282</v>
      </c>
      <c r="N4416">
        <v>489</v>
      </c>
      <c r="O4416" s="52">
        <v>0.61820000410079956</v>
      </c>
      <c r="P4416" s="52">
        <v>0.7386699914932251</v>
      </c>
      <c r="Q4416">
        <v>5882</v>
      </c>
      <c r="R4416" s="52">
        <v>0.55172997713088989</v>
      </c>
      <c r="S4416" s="52">
        <v>0.63637000322341919</v>
      </c>
    </row>
    <row r="4417" spans="1:19">
      <c r="A4417" t="s">
        <v>28</v>
      </c>
      <c r="B4417" t="s">
        <v>412</v>
      </c>
      <c r="C4417" t="s">
        <v>440</v>
      </c>
      <c r="D4417" t="s">
        <v>330</v>
      </c>
      <c r="E4417" t="s">
        <v>179</v>
      </c>
      <c r="F4417" t="s">
        <v>180</v>
      </c>
      <c r="G4417">
        <v>9</v>
      </c>
      <c r="H4417" t="s">
        <v>345</v>
      </c>
      <c r="I4417" t="s">
        <v>349</v>
      </c>
      <c r="J4417" t="s">
        <v>352</v>
      </c>
      <c r="K4417">
        <v>0</v>
      </c>
      <c r="L4417" s="52">
        <v>0</v>
      </c>
      <c r="M4417" s="52">
        <v>0</v>
      </c>
      <c r="N4417">
        <v>2</v>
      </c>
      <c r="O4417" s="52">
        <v>2.529999939724803E-3</v>
      </c>
      <c r="P4417" s="52">
        <v>3.0199999455362558E-3</v>
      </c>
      <c r="Q4417">
        <v>19</v>
      </c>
      <c r="R4417" s="52">
        <v>1.780000049620867E-3</v>
      </c>
      <c r="S4417" s="52">
        <v>2.0600000862032179E-3</v>
      </c>
    </row>
    <row r="4418" spans="1:19">
      <c r="A4418" t="s">
        <v>28</v>
      </c>
      <c r="B4418" t="s">
        <v>412</v>
      </c>
      <c r="C4418" t="s">
        <v>440</v>
      </c>
      <c r="D4418" t="s">
        <v>330</v>
      </c>
      <c r="E4418" t="s">
        <v>179</v>
      </c>
      <c r="F4418" t="s">
        <v>180</v>
      </c>
      <c r="G4418">
        <v>9</v>
      </c>
      <c r="H4418" t="s">
        <v>345</v>
      </c>
      <c r="I4418" t="s">
        <v>349</v>
      </c>
      <c r="J4418" t="s">
        <v>353</v>
      </c>
      <c r="K4418">
        <v>5</v>
      </c>
      <c r="L4418" s="52">
        <v>0.10869999974966051</v>
      </c>
      <c r="M4418" s="52">
        <v>0.17857000231742859</v>
      </c>
      <c r="N4418">
        <v>126</v>
      </c>
      <c r="O4418" s="52">
        <v>0.15929000079631811</v>
      </c>
      <c r="P4418" s="52">
        <v>0.19032999873161319</v>
      </c>
      <c r="Q4418">
        <v>2597</v>
      </c>
      <c r="R4418" s="52">
        <v>0.24359999597072601</v>
      </c>
      <c r="S4418" s="52">
        <v>0.2809700071811676</v>
      </c>
    </row>
    <row r="4419" spans="1:19">
      <c r="A4419" t="s">
        <v>28</v>
      </c>
      <c r="B4419" t="s">
        <v>412</v>
      </c>
      <c r="C4419" t="s">
        <v>440</v>
      </c>
      <c r="D4419" t="s">
        <v>330</v>
      </c>
      <c r="E4419" t="s">
        <v>179</v>
      </c>
      <c r="F4419" t="s">
        <v>180</v>
      </c>
      <c r="G4419">
        <v>9</v>
      </c>
      <c r="H4419" t="s">
        <v>345</v>
      </c>
      <c r="I4419" t="s">
        <v>349</v>
      </c>
      <c r="J4419" t="s">
        <v>355</v>
      </c>
      <c r="K4419">
        <v>18</v>
      </c>
      <c r="L4419" s="52">
        <v>0.39129999279975891</v>
      </c>
      <c r="N4419">
        <v>129</v>
      </c>
      <c r="O4419" s="52">
        <v>0.16308000683784479</v>
      </c>
      <c r="Q4419">
        <v>1418</v>
      </c>
      <c r="R4419" s="52">
        <v>0.13300999999046331</v>
      </c>
    </row>
    <row r="4420" spans="1:19">
      <c r="A4420" t="s">
        <v>28</v>
      </c>
      <c r="B4420" t="s">
        <v>412</v>
      </c>
      <c r="C4420" t="s">
        <v>440</v>
      </c>
      <c r="D4420" t="s">
        <v>330</v>
      </c>
      <c r="E4420" t="s">
        <v>179</v>
      </c>
      <c r="F4420" t="s">
        <v>180</v>
      </c>
      <c r="G4420">
        <v>9</v>
      </c>
      <c r="H4420" t="s">
        <v>345</v>
      </c>
      <c r="I4420" t="s">
        <v>734</v>
      </c>
      <c r="J4420" t="s">
        <v>299</v>
      </c>
      <c r="K4420">
        <v>0</v>
      </c>
      <c r="L4420" s="52">
        <v>0</v>
      </c>
      <c r="M4420" s="52">
        <v>0</v>
      </c>
      <c r="N4420">
        <v>31</v>
      </c>
      <c r="O4420" s="52">
        <v>3.9190001785755157E-2</v>
      </c>
      <c r="P4420" s="52">
        <v>4.2580001056194312E-2</v>
      </c>
      <c r="Q4420">
        <v>463</v>
      </c>
      <c r="R4420" s="52">
        <v>4.343000054359436E-2</v>
      </c>
      <c r="S4420" s="52">
        <v>4.6239998191595078E-2</v>
      </c>
    </row>
    <row r="4421" spans="1:19">
      <c r="A4421" t="s">
        <v>28</v>
      </c>
      <c r="B4421" t="s">
        <v>412</v>
      </c>
      <c r="C4421" t="s">
        <v>440</v>
      </c>
      <c r="D4421" t="s">
        <v>330</v>
      </c>
      <c r="E4421" t="s">
        <v>179</v>
      </c>
      <c r="F4421" t="s">
        <v>180</v>
      </c>
      <c r="G4421">
        <v>9</v>
      </c>
      <c r="H4421" t="s">
        <v>345</v>
      </c>
      <c r="I4421" t="s">
        <v>734</v>
      </c>
      <c r="J4421" t="s">
        <v>300</v>
      </c>
      <c r="K4421">
        <v>0</v>
      </c>
      <c r="L4421" s="52">
        <v>0</v>
      </c>
      <c r="M4421" s="52">
        <v>0</v>
      </c>
      <c r="N4421">
        <v>16</v>
      </c>
      <c r="O4421" s="52">
        <v>2.0230000838637349E-2</v>
      </c>
      <c r="P4421" s="52">
        <v>2.1980000659823421E-2</v>
      </c>
      <c r="Q4421">
        <v>331</v>
      </c>
      <c r="R4421" s="52">
        <v>3.1050000339746479E-2</v>
      </c>
      <c r="S4421" s="52">
        <v>3.3059999346733093E-2</v>
      </c>
    </row>
    <row r="4422" spans="1:19">
      <c r="A4422" t="s">
        <v>28</v>
      </c>
      <c r="B4422" t="s">
        <v>412</v>
      </c>
      <c r="C4422" t="s">
        <v>440</v>
      </c>
      <c r="D4422" t="s">
        <v>330</v>
      </c>
      <c r="E4422" t="s">
        <v>179</v>
      </c>
      <c r="F4422" t="s">
        <v>180</v>
      </c>
      <c r="G4422">
        <v>9</v>
      </c>
      <c r="H4422" t="s">
        <v>345</v>
      </c>
      <c r="I4422" t="s">
        <v>734</v>
      </c>
      <c r="J4422" t="s">
        <v>269</v>
      </c>
      <c r="K4422">
        <v>0</v>
      </c>
      <c r="L4422" s="52">
        <v>0</v>
      </c>
      <c r="M4422" s="52">
        <v>0</v>
      </c>
      <c r="N4422">
        <v>2</v>
      </c>
      <c r="O4422" s="52">
        <v>2.529999939724803E-3</v>
      </c>
      <c r="P4422" s="52">
        <v>2.7499999850988388E-3</v>
      </c>
      <c r="Q4422">
        <v>91</v>
      </c>
      <c r="R4422" s="52">
        <v>8.5399998351931572E-3</v>
      </c>
      <c r="S4422" s="52">
        <v>9.089999832212925E-3</v>
      </c>
    </row>
    <row r="4423" spans="1:19">
      <c r="A4423" t="s">
        <v>28</v>
      </c>
      <c r="B4423" t="s">
        <v>412</v>
      </c>
      <c r="C4423" t="s">
        <v>440</v>
      </c>
      <c r="D4423" t="s">
        <v>330</v>
      </c>
      <c r="E4423" t="s">
        <v>179</v>
      </c>
      <c r="F4423" t="s">
        <v>180</v>
      </c>
      <c r="G4423">
        <v>9</v>
      </c>
      <c r="H4423" t="s">
        <v>345</v>
      </c>
      <c r="I4423" t="s">
        <v>734</v>
      </c>
      <c r="J4423" t="s">
        <v>301</v>
      </c>
      <c r="K4423">
        <v>0</v>
      </c>
      <c r="L4423" s="52">
        <v>0</v>
      </c>
      <c r="M4423" s="52">
        <v>0</v>
      </c>
      <c r="N4423">
        <v>5</v>
      </c>
      <c r="O4423" s="52">
        <v>6.3200001604855061E-3</v>
      </c>
      <c r="P4423" s="52">
        <v>6.8700001575052738E-3</v>
      </c>
      <c r="Q4423">
        <v>215</v>
      </c>
      <c r="R4423" s="52">
        <v>2.0169999450445179E-2</v>
      </c>
      <c r="S4423" s="52">
        <v>2.1469999104738239E-2</v>
      </c>
    </row>
    <row r="4424" spans="1:19">
      <c r="A4424" t="s">
        <v>28</v>
      </c>
      <c r="B4424" t="s">
        <v>412</v>
      </c>
      <c r="C4424" t="s">
        <v>440</v>
      </c>
      <c r="D4424" t="s">
        <v>330</v>
      </c>
      <c r="E4424" t="s">
        <v>179</v>
      </c>
      <c r="F4424" t="s">
        <v>180</v>
      </c>
      <c r="G4424">
        <v>9</v>
      </c>
      <c r="H4424" t="s">
        <v>345</v>
      </c>
      <c r="I4424" t="s">
        <v>734</v>
      </c>
      <c r="J4424" t="s">
        <v>270</v>
      </c>
      <c r="K4424">
        <v>1</v>
      </c>
      <c r="L4424" s="52">
        <v>2.1740000694990162E-2</v>
      </c>
      <c r="N4424">
        <v>63</v>
      </c>
      <c r="O4424" s="52">
        <v>7.9649999737739563E-2</v>
      </c>
      <c r="Q4424">
        <v>648</v>
      </c>
      <c r="R4424" s="52">
        <v>6.0779999941587448E-2</v>
      </c>
    </row>
    <row r="4425" spans="1:19">
      <c r="A4425" t="s">
        <v>28</v>
      </c>
      <c r="B4425" t="s">
        <v>412</v>
      </c>
      <c r="C4425" t="s">
        <v>440</v>
      </c>
      <c r="D4425" t="s">
        <v>330</v>
      </c>
      <c r="E4425" t="s">
        <v>179</v>
      </c>
      <c r="F4425" t="s">
        <v>180</v>
      </c>
      <c r="G4425">
        <v>9</v>
      </c>
      <c r="H4425" t="s">
        <v>345</v>
      </c>
      <c r="I4425" t="s">
        <v>734</v>
      </c>
      <c r="J4425" t="s">
        <v>268</v>
      </c>
      <c r="K4425">
        <v>45</v>
      </c>
      <c r="L4425" s="52">
        <v>0.97825998067855835</v>
      </c>
      <c r="M4425" s="52">
        <v>1</v>
      </c>
      <c r="N4425">
        <v>674</v>
      </c>
      <c r="O4425" s="52">
        <v>0.85209000110626221</v>
      </c>
      <c r="P4425" s="52">
        <v>0.925819993019104</v>
      </c>
      <c r="Q4425">
        <v>8913</v>
      </c>
      <c r="R4425" s="52">
        <v>0.83604001998901367</v>
      </c>
      <c r="S4425" s="52">
        <v>0.89013999700546265</v>
      </c>
    </row>
    <row r="4426" spans="1:19">
      <c r="A4426" t="s">
        <v>28</v>
      </c>
      <c r="B4426" t="s">
        <v>412</v>
      </c>
      <c r="C4426" t="s">
        <v>440</v>
      </c>
      <c r="D4426" t="s">
        <v>330</v>
      </c>
      <c r="E4426" t="s">
        <v>179</v>
      </c>
      <c r="F4426" t="s">
        <v>180</v>
      </c>
      <c r="G4426">
        <v>9</v>
      </c>
      <c r="H4426" t="s">
        <v>345</v>
      </c>
      <c r="I4426" t="s">
        <v>735</v>
      </c>
      <c r="J4426" t="s">
        <v>270</v>
      </c>
      <c r="K4426">
        <v>46</v>
      </c>
      <c r="L4426" s="52">
        <v>1</v>
      </c>
      <c r="N4426">
        <v>791</v>
      </c>
      <c r="O4426" s="52">
        <v>1</v>
      </c>
      <c r="Q4426">
        <v>10661</v>
      </c>
      <c r="R4426" s="52">
        <v>1</v>
      </c>
    </row>
    <row r="4427" spans="1:19">
      <c r="A4427" t="s">
        <v>28</v>
      </c>
      <c r="B4427" t="s">
        <v>412</v>
      </c>
      <c r="C4427" t="s">
        <v>440</v>
      </c>
      <c r="D4427" t="s">
        <v>330</v>
      </c>
      <c r="E4427" t="s">
        <v>179</v>
      </c>
      <c r="F4427" t="s">
        <v>180</v>
      </c>
      <c r="G4427">
        <v>9</v>
      </c>
      <c r="H4427" t="s">
        <v>345</v>
      </c>
      <c r="I4427" t="s">
        <v>319</v>
      </c>
      <c r="J4427" t="s">
        <v>324</v>
      </c>
      <c r="K4427">
        <v>18</v>
      </c>
      <c r="L4427" s="52">
        <v>0.39129999279975891</v>
      </c>
      <c r="N4427">
        <v>129</v>
      </c>
      <c r="O4427" s="52">
        <v>0.16308000683784479</v>
      </c>
      <c r="Q4427">
        <v>1418</v>
      </c>
      <c r="R4427" s="52">
        <v>0.13300999999046331</v>
      </c>
    </row>
    <row r="4428" spans="1:19">
      <c r="A4428" t="s">
        <v>28</v>
      </c>
      <c r="B4428" t="s">
        <v>412</v>
      </c>
      <c r="C4428" t="s">
        <v>440</v>
      </c>
      <c r="D4428" t="s">
        <v>330</v>
      </c>
      <c r="E4428" t="s">
        <v>179</v>
      </c>
      <c r="F4428" t="s">
        <v>180</v>
      </c>
      <c r="G4428">
        <v>9</v>
      </c>
      <c r="H4428" t="s">
        <v>345</v>
      </c>
      <c r="I4428" t="s">
        <v>319</v>
      </c>
      <c r="J4428" t="s">
        <v>320</v>
      </c>
      <c r="K4428">
        <v>0</v>
      </c>
      <c r="L4428" s="52">
        <v>0</v>
      </c>
      <c r="M4428" s="52">
        <v>0</v>
      </c>
      <c r="N4428">
        <v>2</v>
      </c>
      <c r="O4428" s="52">
        <v>2.529999939724803E-3</v>
      </c>
      <c r="P4428" s="52">
        <v>3.0199999455362558E-3</v>
      </c>
      <c r="Q4428">
        <v>19</v>
      </c>
      <c r="R4428" s="52">
        <v>1.780000049620867E-3</v>
      </c>
      <c r="S4428" s="52">
        <v>2.0600000862032179E-3</v>
      </c>
    </row>
    <row r="4429" spans="1:19">
      <c r="A4429" t="s">
        <v>28</v>
      </c>
      <c r="B4429" t="s">
        <v>412</v>
      </c>
      <c r="C4429" t="s">
        <v>440</v>
      </c>
      <c r="D4429" t="s">
        <v>330</v>
      </c>
      <c r="E4429" t="s">
        <v>179</v>
      </c>
      <c r="F4429" t="s">
        <v>180</v>
      </c>
      <c r="G4429">
        <v>9</v>
      </c>
      <c r="H4429" t="s">
        <v>345</v>
      </c>
      <c r="I4429" t="s">
        <v>319</v>
      </c>
      <c r="J4429" t="s">
        <v>321</v>
      </c>
      <c r="K4429">
        <v>2</v>
      </c>
      <c r="L4429" s="52">
        <v>4.3480001389980323E-2</v>
      </c>
      <c r="M4429" s="52">
        <v>7.1429997682571411E-2</v>
      </c>
      <c r="N4429">
        <v>28</v>
      </c>
      <c r="O4429" s="52">
        <v>3.5399999469518661E-2</v>
      </c>
      <c r="P4429" s="52">
        <v>4.2300000786781311E-2</v>
      </c>
      <c r="Q4429">
        <v>380</v>
      </c>
      <c r="R4429" s="52">
        <v>3.564000129699707E-2</v>
      </c>
      <c r="S4429" s="52">
        <v>4.1110001504421227E-2</v>
      </c>
    </row>
    <row r="4430" spans="1:19">
      <c r="A4430" t="s">
        <v>28</v>
      </c>
      <c r="B4430" t="s">
        <v>412</v>
      </c>
      <c r="C4430" t="s">
        <v>440</v>
      </c>
      <c r="D4430" t="s">
        <v>330</v>
      </c>
      <c r="E4430" t="s">
        <v>179</v>
      </c>
      <c r="F4430" t="s">
        <v>180</v>
      </c>
      <c r="G4430">
        <v>9</v>
      </c>
      <c r="H4430" t="s">
        <v>345</v>
      </c>
      <c r="I4430" t="s">
        <v>319</v>
      </c>
      <c r="J4430" t="s">
        <v>322</v>
      </c>
      <c r="K4430">
        <v>2</v>
      </c>
      <c r="L4430" s="52">
        <v>4.3480001389980323E-2</v>
      </c>
      <c r="M4430" s="52">
        <v>7.1429997682571411E-2</v>
      </c>
      <c r="N4430">
        <v>79</v>
      </c>
      <c r="O4430" s="52">
        <v>9.9869996309280396E-2</v>
      </c>
      <c r="P4430" s="52">
        <v>0.1193400025367737</v>
      </c>
      <c r="Q4430">
        <v>1643</v>
      </c>
      <c r="R4430" s="52">
        <v>0.15410999953746801</v>
      </c>
      <c r="S4430" s="52">
        <v>0.17776000499725339</v>
      </c>
    </row>
    <row r="4431" spans="1:19">
      <c r="A4431" t="s">
        <v>28</v>
      </c>
      <c r="B4431" t="s">
        <v>412</v>
      </c>
      <c r="C4431" t="s">
        <v>440</v>
      </c>
      <c r="D4431" t="s">
        <v>330</v>
      </c>
      <c r="E4431" t="s">
        <v>179</v>
      </c>
      <c r="F4431" t="s">
        <v>180</v>
      </c>
      <c r="G4431">
        <v>9</v>
      </c>
      <c r="H4431" t="s">
        <v>345</v>
      </c>
      <c r="I4431" t="s">
        <v>319</v>
      </c>
      <c r="J4431" t="s">
        <v>323</v>
      </c>
      <c r="K4431">
        <v>7</v>
      </c>
      <c r="L4431" s="52">
        <v>0.15217000246047971</v>
      </c>
      <c r="M4431" s="52">
        <v>0.25</v>
      </c>
      <c r="N4431">
        <v>64</v>
      </c>
      <c r="O4431" s="52">
        <v>8.0909997224807739E-2</v>
      </c>
      <c r="P4431" s="52">
        <v>9.6680000424385071E-2</v>
      </c>
      <c r="Q4431">
        <v>1319</v>
      </c>
      <c r="R4431" s="52">
        <v>0.1237199977040291</v>
      </c>
      <c r="S4431" s="52">
        <v>0.14270000159740451</v>
      </c>
    </row>
    <row r="4432" spans="1:19">
      <c r="A4432" t="s">
        <v>28</v>
      </c>
      <c r="B4432" t="s">
        <v>412</v>
      </c>
      <c r="C4432" t="s">
        <v>440</v>
      </c>
      <c r="D4432" t="s">
        <v>330</v>
      </c>
      <c r="E4432" t="s">
        <v>179</v>
      </c>
      <c r="F4432" t="s">
        <v>180</v>
      </c>
      <c r="G4432">
        <v>9</v>
      </c>
      <c r="H4432" t="s">
        <v>345</v>
      </c>
      <c r="I4432" t="s">
        <v>319</v>
      </c>
      <c r="J4432" t="s">
        <v>354</v>
      </c>
      <c r="K4432">
        <v>17</v>
      </c>
      <c r="L4432" s="52">
        <v>0.36956998705863953</v>
      </c>
      <c r="M4432" s="52">
        <v>0.60714000463485718</v>
      </c>
      <c r="N4432">
        <v>489</v>
      </c>
      <c r="O4432" s="52">
        <v>0.61820000410079956</v>
      </c>
      <c r="P4432" s="52">
        <v>0.7386699914932251</v>
      </c>
      <c r="Q4432">
        <v>5882</v>
      </c>
      <c r="R4432" s="52">
        <v>0.55172997713088989</v>
      </c>
      <c r="S4432" s="52">
        <v>0.63637000322341919</v>
      </c>
    </row>
    <row r="4433" spans="1:19">
      <c r="A4433" t="s">
        <v>28</v>
      </c>
      <c r="B4433" t="s">
        <v>412</v>
      </c>
      <c r="C4433" t="s">
        <v>440</v>
      </c>
      <c r="D4433" t="s">
        <v>330</v>
      </c>
      <c r="E4433" t="s">
        <v>179</v>
      </c>
      <c r="F4433" t="s">
        <v>180</v>
      </c>
      <c r="G4433">
        <v>9</v>
      </c>
      <c r="H4433" t="s">
        <v>345</v>
      </c>
      <c r="I4433" t="s">
        <v>360</v>
      </c>
      <c r="J4433" t="s">
        <v>361</v>
      </c>
      <c r="K4433">
        <v>18</v>
      </c>
      <c r="L4433" s="52">
        <v>0.39129999279975891</v>
      </c>
      <c r="N4433">
        <v>129</v>
      </c>
      <c r="O4433" s="52">
        <v>0.16308000683784479</v>
      </c>
      <c r="Q4433">
        <v>1418</v>
      </c>
      <c r="R4433" s="52">
        <v>0.13300999999046331</v>
      </c>
    </row>
    <row r="4434" spans="1:19">
      <c r="A4434" t="s">
        <v>28</v>
      </c>
      <c r="B4434" t="s">
        <v>412</v>
      </c>
      <c r="C4434" t="s">
        <v>440</v>
      </c>
      <c r="D4434" t="s">
        <v>330</v>
      </c>
      <c r="E4434" t="s">
        <v>179</v>
      </c>
      <c r="F4434" t="s">
        <v>180</v>
      </c>
      <c r="G4434">
        <v>9</v>
      </c>
      <c r="H4434" t="s">
        <v>345</v>
      </c>
      <c r="I4434" t="s">
        <v>360</v>
      </c>
      <c r="J4434" t="s">
        <v>362</v>
      </c>
      <c r="K4434">
        <v>10</v>
      </c>
      <c r="L4434" s="52">
        <v>0.21739000082015991</v>
      </c>
      <c r="M4434" s="52">
        <v>0.35714000463485718</v>
      </c>
      <c r="N4434">
        <v>174</v>
      </c>
      <c r="O4434" s="52">
        <v>0.21997000277042389</v>
      </c>
      <c r="P4434" s="52">
        <v>0.26284000277519232</v>
      </c>
      <c r="Q4434">
        <v>3361</v>
      </c>
      <c r="R4434" s="52">
        <v>0.31525999307632452</v>
      </c>
      <c r="S4434" s="52">
        <v>0.36362999677658081</v>
      </c>
    </row>
    <row r="4435" spans="1:19">
      <c r="A4435" t="s">
        <v>28</v>
      </c>
      <c r="B4435" t="s">
        <v>412</v>
      </c>
      <c r="C4435" t="s">
        <v>440</v>
      </c>
      <c r="D4435" t="s">
        <v>330</v>
      </c>
      <c r="E4435" t="s">
        <v>179</v>
      </c>
      <c r="F4435" t="s">
        <v>180</v>
      </c>
      <c r="G4435">
        <v>9</v>
      </c>
      <c r="H4435" t="s">
        <v>345</v>
      </c>
      <c r="I4435" t="s">
        <v>360</v>
      </c>
      <c r="J4435" t="s">
        <v>354</v>
      </c>
      <c r="K4435">
        <v>18</v>
      </c>
      <c r="L4435" s="52">
        <v>0.39129999279975891</v>
      </c>
      <c r="M4435" s="52">
        <v>0.64285999536514282</v>
      </c>
      <c r="N4435">
        <v>488</v>
      </c>
      <c r="O4435" s="52">
        <v>0.61694002151489258</v>
      </c>
      <c r="P4435" s="52">
        <v>0.73716002702713013</v>
      </c>
      <c r="Q4435">
        <v>5882</v>
      </c>
      <c r="R4435" s="52">
        <v>0.55172997713088989</v>
      </c>
      <c r="S4435" s="52">
        <v>0.63637000322341919</v>
      </c>
    </row>
    <row r="4436" spans="1:19">
      <c r="A4436" t="s">
        <v>28</v>
      </c>
      <c r="B4436" t="s">
        <v>412</v>
      </c>
      <c r="C4436" t="s">
        <v>440</v>
      </c>
      <c r="D4436" t="s">
        <v>330</v>
      </c>
      <c r="E4436" t="s">
        <v>179</v>
      </c>
      <c r="F4436" t="s">
        <v>180</v>
      </c>
      <c r="G4436">
        <v>9</v>
      </c>
      <c r="H4436" t="s">
        <v>345</v>
      </c>
      <c r="I4436" t="s">
        <v>736</v>
      </c>
      <c r="J4436" t="s">
        <v>363</v>
      </c>
      <c r="K4436">
        <v>24</v>
      </c>
      <c r="L4436" s="52">
        <v>0.52174001932144165</v>
      </c>
      <c r="N4436">
        <v>295</v>
      </c>
      <c r="O4436" s="52">
        <v>0.3729499876499176</v>
      </c>
      <c r="Q4436">
        <v>4131</v>
      </c>
      <c r="R4436" s="52">
        <v>0.38749000430107122</v>
      </c>
    </row>
    <row r="4437" spans="1:19">
      <c r="A4437" t="s">
        <v>28</v>
      </c>
      <c r="B4437" t="s">
        <v>412</v>
      </c>
      <c r="C4437" t="s">
        <v>440</v>
      </c>
      <c r="D4437" t="s">
        <v>330</v>
      </c>
      <c r="E4437" t="s">
        <v>179</v>
      </c>
      <c r="F4437" t="s">
        <v>180</v>
      </c>
      <c r="G4437">
        <v>9</v>
      </c>
      <c r="H4437" t="s">
        <v>345</v>
      </c>
      <c r="I4437" t="s">
        <v>736</v>
      </c>
      <c r="J4437" t="s">
        <v>364</v>
      </c>
      <c r="K4437">
        <v>10</v>
      </c>
      <c r="L4437" s="52">
        <v>0.21739000082015991</v>
      </c>
      <c r="M4437" s="52">
        <v>0.45454999804496771</v>
      </c>
      <c r="N4437">
        <v>303</v>
      </c>
      <c r="O4437" s="52">
        <v>0.38306000828742981</v>
      </c>
      <c r="P4437" s="52">
        <v>0.6108899712562561</v>
      </c>
      <c r="Q4437">
        <v>4189</v>
      </c>
      <c r="R4437" s="52">
        <v>0.39293000102043152</v>
      </c>
      <c r="S4437" s="52">
        <v>0.64149999618530273</v>
      </c>
    </row>
    <row r="4438" spans="1:19">
      <c r="A4438" t="s">
        <v>28</v>
      </c>
      <c r="B4438" t="s">
        <v>412</v>
      </c>
      <c r="C4438" t="s">
        <v>440</v>
      </c>
      <c r="D4438" t="s">
        <v>330</v>
      </c>
      <c r="E4438" t="s">
        <v>179</v>
      </c>
      <c r="F4438" t="s">
        <v>180</v>
      </c>
      <c r="G4438">
        <v>9</v>
      </c>
      <c r="H4438" t="s">
        <v>345</v>
      </c>
      <c r="I4438" t="s">
        <v>736</v>
      </c>
      <c r="J4438" t="s">
        <v>365</v>
      </c>
      <c r="K4438">
        <v>10</v>
      </c>
      <c r="L4438" s="52">
        <v>0.21739000082015991</v>
      </c>
      <c r="M4438" s="52">
        <v>0.45454999804496771</v>
      </c>
      <c r="N4438">
        <v>109</v>
      </c>
      <c r="O4438" s="52">
        <v>0.13779999315738681</v>
      </c>
      <c r="P4438" s="52">
        <v>0.21976000070571899</v>
      </c>
      <c r="Q4438">
        <v>1316</v>
      </c>
      <c r="R4438" s="52">
        <v>0.1234399974346161</v>
      </c>
      <c r="S4438" s="52">
        <v>0.20152999460697171</v>
      </c>
    </row>
    <row r="4439" spans="1:19">
      <c r="A4439" t="s">
        <v>28</v>
      </c>
      <c r="B4439" t="s">
        <v>412</v>
      </c>
      <c r="C4439" t="s">
        <v>440</v>
      </c>
      <c r="D4439" t="s">
        <v>330</v>
      </c>
      <c r="E4439" t="s">
        <v>179</v>
      </c>
      <c r="F4439" t="s">
        <v>180</v>
      </c>
      <c r="G4439">
        <v>9</v>
      </c>
      <c r="H4439" t="s">
        <v>345</v>
      </c>
      <c r="I4439" t="s">
        <v>736</v>
      </c>
      <c r="J4439" t="s">
        <v>366</v>
      </c>
      <c r="K4439">
        <v>2</v>
      </c>
      <c r="L4439" s="52">
        <v>4.3480001389980323E-2</v>
      </c>
      <c r="M4439" s="52">
        <v>9.0910002589225769E-2</v>
      </c>
      <c r="N4439">
        <v>46</v>
      </c>
      <c r="O4439" s="52">
        <v>5.8150000870227807E-2</v>
      </c>
      <c r="P4439" s="52">
        <v>9.2739999294281006E-2</v>
      </c>
      <c r="Q4439">
        <v>566</v>
      </c>
      <c r="R4439" s="52">
        <v>5.3089998662471771E-2</v>
      </c>
      <c r="S4439" s="52">
        <v>8.6680002510547638E-2</v>
      </c>
    </row>
    <row r="4440" spans="1:19">
      <c r="A4440" t="s">
        <v>28</v>
      </c>
      <c r="B4440" t="s">
        <v>412</v>
      </c>
      <c r="C4440" t="s">
        <v>440</v>
      </c>
      <c r="D4440" t="s">
        <v>330</v>
      </c>
      <c r="E4440" t="s">
        <v>179</v>
      </c>
      <c r="F4440" t="s">
        <v>180</v>
      </c>
      <c r="G4440">
        <v>9</v>
      </c>
      <c r="H4440" t="s">
        <v>345</v>
      </c>
      <c r="I4440" t="s">
        <v>736</v>
      </c>
      <c r="J4440" t="s">
        <v>367</v>
      </c>
      <c r="K4440">
        <v>0</v>
      </c>
      <c r="L4440" s="52">
        <v>0</v>
      </c>
      <c r="M4440" s="52">
        <v>0</v>
      </c>
      <c r="N4440">
        <v>27</v>
      </c>
      <c r="O4440" s="52">
        <v>3.4129999577999108E-2</v>
      </c>
      <c r="P4440" s="52">
        <v>5.4439999163150787E-2</v>
      </c>
      <c r="Q4440">
        <v>367</v>
      </c>
      <c r="R4440" s="52">
        <v>3.4419998526573181E-2</v>
      </c>
      <c r="S4440" s="52">
        <v>5.6200001388788223E-2</v>
      </c>
    </row>
    <row r="4441" spans="1:19">
      <c r="A4441" t="s">
        <v>28</v>
      </c>
      <c r="B4441" t="s">
        <v>412</v>
      </c>
      <c r="C4441" t="s">
        <v>440</v>
      </c>
      <c r="D4441" t="s">
        <v>330</v>
      </c>
      <c r="E4441" t="s">
        <v>179</v>
      </c>
      <c r="F4441" t="s">
        <v>180</v>
      </c>
      <c r="G4441">
        <v>9</v>
      </c>
      <c r="H4441" t="s">
        <v>345</v>
      </c>
      <c r="I4441" t="s">
        <v>736</v>
      </c>
      <c r="J4441" t="s">
        <v>368</v>
      </c>
      <c r="K4441">
        <v>0</v>
      </c>
      <c r="L4441" s="52">
        <v>0</v>
      </c>
      <c r="M4441" s="52">
        <v>0</v>
      </c>
      <c r="N4441">
        <v>11</v>
      </c>
      <c r="O4441" s="52">
        <v>1.391000021249056E-2</v>
      </c>
      <c r="P4441" s="52">
        <v>2.2180000320076939E-2</v>
      </c>
      <c r="Q4441">
        <v>92</v>
      </c>
      <c r="R4441" s="52">
        <v>8.6300000548362732E-3</v>
      </c>
      <c r="S4441" s="52">
        <v>1.4089999720454219E-2</v>
      </c>
    </row>
    <row r="4442" spans="1:19">
      <c r="A4442" t="s">
        <v>28</v>
      </c>
      <c r="B4442" t="s">
        <v>412</v>
      </c>
      <c r="C4442" t="s">
        <v>440</v>
      </c>
      <c r="D4442" t="s">
        <v>330</v>
      </c>
      <c r="E4442" t="s">
        <v>179</v>
      </c>
      <c r="F4442" t="s">
        <v>180</v>
      </c>
      <c r="G4442">
        <v>9</v>
      </c>
      <c r="H4442" t="s">
        <v>345</v>
      </c>
      <c r="I4442" t="s">
        <v>307</v>
      </c>
      <c r="J4442" t="s">
        <v>329</v>
      </c>
      <c r="K4442">
        <v>46</v>
      </c>
      <c r="L4442" s="52">
        <v>1</v>
      </c>
      <c r="N4442">
        <v>784</v>
      </c>
      <c r="O4442" s="52">
        <v>0.99115002155303955</v>
      </c>
      <c r="Q4442">
        <v>10555</v>
      </c>
      <c r="R4442" s="52">
        <v>0.99005997180938721</v>
      </c>
    </row>
    <row r="4443" spans="1:19">
      <c r="A4443" t="s">
        <v>28</v>
      </c>
      <c r="B4443" t="s">
        <v>412</v>
      </c>
      <c r="C4443" t="s">
        <v>440</v>
      </c>
      <c r="D4443" t="s">
        <v>330</v>
      </c>
      <c r="E4443" t="s">
        <v>179</v>
      </c>
      <c r="F4443" t="s">
        <v>180</v>
      </c>
      <c r="G4443">
        <v>9</v>
      </c>
      <c r="H4443" t="s">
        <v>345</v>
      </c>
      <c r="I4443" t="s">
        <v>307</v>
      </c>
      <c r="J4443" t="s">
        <v>309</v>
      </c>
      <c r="K4443">
        <v>0</v>
      </c>
      <c r="L4443" s="52">
        <v>0</v>
      </c>
      <c r="N4443">
        <v>7</v>
      </c>
      <c r="O4443" s="52">
        <v>8.8499998673796654E-3</v>
      </c>
      <c r="Q4443">
        <v>106</v>
      </c>
      <c r="R4443" s="52">
        <v>9.9400002509355545E-3</v>
      </c>
    </row>
    <row r="4444" spans="1:19">
      <c r="A4444" t="s">
        <v>28</v>
      </c>
      <c r="B4444" t="s">
        <v>412</v>
      </c>
      <c r="C4444" t="s">
        <v>440</v>
      </c>
      <c r="D4444" t="s">
        <v>330</v>
      </c>
      <c r="E4444" t="s">
        <v>179</v>
      </c>
      <c r="F4444" t="s">
        <v>180</v>
      </c>
      <c r="G4444">
        <v>9</v>
      </c>
      <c r="H4444" t="s">
        <v>345</v>
      </c>
      <c r="I4444" t="s">
        <v>737</v>
      </c>
      <c r="J4444" t="s">
        <v>310</v>
      </c>
      <c r="K4444">
        <v>6</v>
      </c>
      <c r="L4444" s="52">
        <v>0.13042999804019931</v>
      </c>
      <c r="N4444">
        <v>117</v>
      </c>
      <c r="O4444" s="52">
        <v>0.14790999889373779</v>
      </c>
      <c r="Q4444">
        <v>1888</v>
      </c>
      <c r="R4444" s="52">
        <v>0.17709000408649439</v>
      </c>
    </row>
    <row r="4445" spans="1:19">
      <c r="A4445" t="s">
        <v>28</v>
      </c>
      <c r="B4445" t="s">
        <v>412</v>
      </c>
      <c r="C4445" t="s">
        <v>440</v>
      </c>
      <c r="D4445" t="s">
        <v>330</v>
      </c>
      <c r="E4445" t="s">
        <v>179</v>
      </c>
      <c r="F4445" t="s">
        <v>180</v>
      </c>
      <c r="G4445">
        <v>9</v>
      </c>
      <c r="H4445" t="s">
        <v>345</v>
      </c>
      <c r="I4445" t="s">
        <v>737</v>
      </c>
      <c r="J4445" t="s">
        <v>16</v>
      </c>
      <c r="K4445">
        <v>22</v>
      </c>
      <c r="L4445" s="52">
        <v>0.47826001048088068</v>
      </c>
      <c r="N4445">
        <v>174</v>
      </c>
      <c r="O4445" s="52">
        <v>0.21997000277042389</v>
      </c>
      <c r="Q4445">
        <v>2164</v>
      </c>
      <c r="R4445" s="52">
        <v>0.2029799968004227</v>
      </c>
    </row>
    <row r="4446" spans="1:19">
      <c r="A4446" t="s">
        <v>28</v>
      </c>
      <c r="B4446" t="s">
        <v>412</v>
      </c>
      <c r="C4446" t="s">
        <v>440</v>
      </c>
      <c r="D4446" t="s">
        <v>330</v>
      </c>
      <c r="E4446" t="s">
        <v>179</v>
      </c>
      <c r="F4446" t="s">
        <v>180</v>
      </c>
      <c r="G4446">
        <v>9</v>
      </c>
      <c r="H4446" t="s">
        <v>345</v>
      </c>
      <c r="I4446" t="s">
        <v>737</v>
      </c>
      <c r="J4446" t="s">
        <v>17</v>
      </c>
      <c r="K4446">
        <v>8</v>
      </c>
      <c r="L4446" s="52">
        <v>0.17391000688076019</v>
      </c>
      <c r="N4446">
        <v>151</v>
      </c>
      <c r="O4446" s="52">
        <v>0.19089999794960019</v>
      </c>
      <c r="Q4446">
        <v>2220</v>
      </c>
      <c r="R4446" s="52">
        <v>0.20824000239372251</v>
      </c>
    </row>
    <row r="4447" spans="1:19">
      <c r="A4447" t="s">
        <v>28</v>
      </c>
      <c r="B4447" t="s">
        <v>412</v>
      </c>
      <c r="C4447" t="s">
        <v>440</v>
      </c>
      <c r="D4447" t="s">
        <v>330</v>
      </c>
      <c r="E4447" t="s">
        <v>179</v>
      </c>
      <c r="F4447" t="s">
        <v>180</v>
      </c>
      <c r="G4447">
        <v>9</v>
      </c>
      <c r="H4447" t="s">
        <v>345</v>
      </c>
      <c r="I4447" t="s">
        <v>737</v>
      </c>
      <c r="J4447" t="s">
        <v>18</v>
      </c>
      <c r="K4447">
        <v>8</v>
      </c>
      <c r="L4447" s="52">
        <v>0.17391000688076019</v>
      </c>
      <c r="N4447">
        <v>183</v>
      </c>
      <c r="O4447" s="52">
        <v>0.23135000467300421</v>
      </c>
      <c r="Q4447">
        <v>2174</v>
      </c>
      <c r="R4447" s="52">
        <v>0.20392000675201419</v>
      </c>
    </row>
    <row r="4448" spans="1:19">
      <c r="A4448" t="s">
        <v>28</v>
      </c>
      <c r="B4448" t="s">
        <v>412</v>
      </c>
      <c r="C4448" t="s">
        <v>440</v>
      </c>
      <c r="D4448" t="s">
        <v>330</v>
      </c>
      <c r="E4448" t="s">
        <v>179</v>
      </c>
      <c r="F4448" t="s">
        <v>180</v>
      </c>
      <c r="G4448">
        <v>9</v>
      </c>
      <c r="H4448" t="s">
        <v>345</v>
      </c>
      <c r="I4448" t="s">
        <v>737</v>
      </c>
      <c r="J4448" t="s">
        <v>311</v>
      </c>
      <c r="K4448">
        <v>2</v>
      </c>
      <c r="L4448" s="52">
        <v>4.3480001389980323E-2</v>
      </c>
      <c r="N4448">
        <v>166</v>
      </c>
      <c r="O4448" s="52">
        <v>0.2098599970340729</v>
      </c>
      <c r="Q4448">
        <v>2215</v>
      </c>
      <c r="R4448" s="52">
        <v>0.20777000486850741</v>
      </c>
    </row>
    <row r="4449" spans="1:19">
      <c r="A4449" t="s">
        <v>28</v>
      </c>
      <c r="B4449" t="s">
        <v>412</v>
      </c>
      <c r="C4449" t="s">
        <v>440</v>
      </c>
      <c r="D4449" t="s">
        <v>330</v>
      </c>
      <c r="E4449" t="s">
        <v>179</v>
      </c>
      <c r="F4449" t="s">
        <v>180</v>
      </c>
      <c r="G4449">
        <v>9</v>
      </c>
      <c r="H4449" t="s">
        <v>345</v>
      </c>
      <c r="I4449" t="s">
        <v>312</v>
      </c>
      <c r="J4449" t="s">
        <v>313</v>
      </c>
      <c r="K4449">
        <v>31</v>
      </c>
      <c r="L4449" s="52">
        <v>0.67391002178192139</v>
      </c>
      <c r="M4449" s="52">
        <v>0.70455002784729004</v>
      </c>
      <c r="N4449">
        <v>458</v>
      </c>
      <c r="O4449" s="52">
        <v>0.579010009765625</v>
      </c>
      <c r="P4449" s="52">
        <v>0.59947997331619263</v>
      </c>
      <c r="Q4449">
        <v>6420</v>
      </c>
      <c r="R4449" s="52">
        <v>0.60219001770019531</v>
      </c>
      <c r="S4449" s="52">
        <v>0.61465001106262207</v>
      </c>
    </row>
    <row r="4450" spans="1:19">
      <c r="A4450" t="s">
        <v>28</v>
      </c>
      <c r="B4450" t="s">
        <v>412</v>
      </c>
      <c r="C4450" t="s">
        <v>440</v>
      </c>
      <c r="D4450" t="s">
        <v>330</v>
      </c>
      <c r="E4450" t="s">
        <v>179</v>
      </c>
      <c r="F4450" t="s">
        <v>180</v>
      </c>
      <c r="G4450">
        <v>9</v>
      </c>
      <c r="H4450" t="s">
        <v>345</v>
      </c>
      <c r="I4450" t="s">
        <v>312</v>
      </c>
      <c r="J4450" t="s">
        <v>314</v>
      </c>
      <c r="K4450">
        <v>9</v>
      </c>
      <c r="L4450" s="52">
        <v>0.19564999639987951</v>
      </c>
      <c r="M4450" s="52">
        <v>0.20454999804496771</v>
      </c>
      <c r="N4450">
        <v>113</v>
      </c>
      <c r="O4450" s="52">
        <v>0.14285999536514279</v>
      </c>
      <c r="P4450" s="52">
        <v>0.14790999889373779</v>
      </c>
      <c r="Q4450">
        <v>1473</v>
      </c>
      <c r="R4450" s="52">
        <v>0.13817000389099121</v>
      </c>
      <c r="S4450" s="52">
        <v>0.14101999998092651</v>
      </c>
    </row>
    <row r="4451" spans="1:19">
      <c r="A4451" t="s">
        <v>28</v>
      </c>
      <c r="B4451" t="s">
        <v>412</v>
      </c>
      <c r="C4451" t="s">
        <v>440</v>
      </c>
      <c r="D4451" t="s">
        <v>330</v>
      </c>
      <c r="E4451" t="s">
        <v>179</v>
      </c>
      <c r="F4451" t="s">
        <v>180</v>
      </c>
      <c r="G4451">
        <v>9</v>
      </c>
      <c r="H4451" t="s">
        <v>345</v>
      </c>
      <c r="I4451" t="s">
        <v>312</v>
      </c>
      <c r="J4451" t="s">
        <v>315</v>
      </c>
      <c r="K4451">
        <v>2</v>
      </c>
      <c r="L4451" s="52">
        <v>4.3480001389980323E-2</v>
      </c>
      <c r="M4451" s="52">
        <v>4.544999822974205E-2</v>
      </c>
      <c r="N4451">
        <v>94</v>
      </c>
      <c r="O4451" s="52">
        <v>0.11884000152349471</v>
      </c>
      <c r="P4451" s="52">
        <v>0.123039998114109</v>
      </c>
      <c r="Q4451">
        <v>1374</v>
      </c>
      <c r="R4451" s="52">
        <v>0.12887999415397641</v>
      </c>
      <c r="S4451" s="52">
        <v>0.13154999911785131</v>
      </c>
    </row>
    <row r="4452" spans="1:19">
      <c r="A4452" t="s">
        <v>28</v>
      </c>
      <c r="B4452" t="s">
        <v>412</v>
      </c>
      <c r="C4452" t="s">
        <v>440</v>
      </c>
      <c r="D4452" t="s">
        <v>330</v>
      </c>
      <c r="E4452" t="s">
        <v>179</v>
      </c>
      <c r="F4452" t="s">
        <v>180</v>
      </c>
      <c r="G4452">
        <v>9</v>
      </c>
      <c r="H4452" t="s">
        <v>345</v>
      </c>
      <c r="I4452" t="s">
        <v>312</v>
      </c>
      <c r="J4452" t="s">
        <v>373</v>
      </c>
      <c r="K4452">
        <v>2</v>
      </c>
      <c r="L4452" s="52">
        <v>4.3480001389980323E-2</v>
      </c>
      <c r="N4452">
        <v>27</v>
      </c>
      <c r="O4452" s="52">
        <v>3.4129999577999108E-2</v>
      </c>
      <c r="Q4452">
        <v>216</v>
      </c>
      <c r="R4452" s="52">
        <v>2.0260000601410869E-2</v>
      </c>
    </row>
    <row r="4453" spans="1:19">
      <c r="A4453" t="s">
        <v>28</v>
      </c>
      <c r="B4453" t="s">
        <v>412</v>
      </c>
      <c r="C4453" t="s">
        <v>440</v>
      </c>
      <c r="D4453" t="s">
        <v>330</v>
      </c>
      <c r="E4453" t="s">
        <v>179</v>
      </c>
      <c r="F4453" t="s">
        <v>180</v>
      </c>
      <c r="G4453">
        <v>9</v>
      </c>
      <c r="H4453" t="s">
        <v>345</v>
      </c>
      <c r="I4453" t="s">
        <v>312</v>
      </c>
      <c r="J4453" t="s">
        <v>316</v>
      </c>
      <c r="K4453">
        <v>2</v>
      </c>
      <c r="L4453" s="52">
        <v>4.3480001389980323E-2</v>
      </c>
      <c r="M4453" s="52">
        <v>4.544999822974205E-2</v>
      </c>
      <c r="N4453">
        <v>99</v>
      </c>
      <c r="O4453" s="52">
        <v>0.12515999376773829</v>
      </c>
      <c r="P4453" s="52">
        <v>0.12958000600337979</v>
      </c>
      <c r="Q4453">
        <v>1178</v>
      </c>
      <c r="R4453" s="52">
        <v>0.1105000004172325</v>
      </c>
      <c r="S4453" s="52">
        <v>0.1127799972891808</v>
      </c>
    </row>
    <row r="4454" spans="1:19">
      <c r="A4454" t="s">
        <v>28</v>
      </c>
      <c r="B4454" t="s">
        <v>412</v>
      </c>
      <c r="C4454" t="s">
        <v>440</v>
      </c>
      <c r="D4454" t="s">
        <v>330</v>
      </c>
      <c r="E4454" t="s">
        <v>201</v>
      </c>
      <c r="F4454" t="s">
        <v>284</v>
      </c>
      <c r="G4454">
        <v>8</v>
      </c>
      <c r="H4454" t="s">
        <v>339</v>
      </c>
      <c r="I4454" t="s">
        <v>326</v>
      </c>
      <c r="J4454" t="s">
        <v>289</v>
      </c>
      <c r="K4454">
        <v>2</v>
      </c>
      <c r="L4454" s="52">
        <v>1.9799999892711639E-2</v>
      </c>
      <c r="N4454">
        <v>2</v>
      </c>
      <c r="O4454" s="52">
        <v>1.8200000049546361E-3</v>
      </c>
      <c r="Q4454">
        <v>78</v>
      </c>
      <c r="R4454" s="52">
        <v>7.3199998587369919E-3</v>
      </c>
    </row>
    <row r="4455" spans="1:19">
      <c r="A4455" t="s">
        <v>28</v>
      </c>
      <c r="B4455" t="s">
        <v>412</v>
      </c>
      <c r="C4455" t="s">
        <v>440</v>
      </c>
      <c r="D4455" t="s">
        <v>330</v>
      </c>
      <c r="E4455" t="s">
        <v>201</v>
      </c>
      <c r="F4455" t="s">
        <v>284</v>
      </c>
      <c r="G4455">
        <v>8</v>
      </c>
      <c r="H4455" t="s">
        <v>339</v>
      </c>
      <c r="I4455" t="s">
        <v>326</v>
      </c>
      <c r="J4455" t="s">
        <v>290</v>
      </c>
      <c r="K4455">
        <v>2</v>
      </c>
      <c r="L4455" s="52">
        <v>1.9799999892711639E-2</v>
      </c>
      <c r="N4455">
        <v>58</v>
      </c>
      <c r="O4455" s="52">
        <v>5.2730001509189613E-2</v>
      </c>
      <c r="Q4455">
        <v>542</v>
      </c>
      <c r="R4455" s="52">
        <v>5.0840001553297043E-2</v>
      </c>
    </row>
    <row r="4456" spans="1:19">
      <c r="A4456" t="s">
        <v>28</v>
      </c>
      <c r="B4456" t="s">
        <v>412</v>
      </c>
      <c r="C4456" t="s">
        <v>440</v>
      </c>
      <c r="D4456" t="s">
        <v>330</v>
      </c>
      <c r="E4456" t="s">
        <v>201</v>
      </c>
      <c r="F4456" s="1" t="s">
        <v>284</v>
      </c>
      <c r="G4456" s="1">
        <v>8</v>
      </c>
      <c r="H4456" s="1" t="s">
        <v>339</v>
      </c>
      <c r="I4456" t="s">
        <v>326</v>
      </c>
      <c r="J4456" t="s">
        <v>291</v>
      </c>
      <c r="K4456">
        <v>8</v>
      </c>
      <c r="L4456" s="52">
        <v>7.9209998250007629E-2</v>
      </c>
      <c r="N4456">
        <v>131</v>
      </c>
      <c r="O4456" s="52">
        <v>0.1190899983048439</v>
      </c>
      <c r="Q4456">
        <v>1332</v>
      </c>
      <c r="R4456" s="52">
        <v>0.124940000474453</v>
      </c>
    </row>
    <row r="4457" spans="1:19">
      <c r="A4457" t="s">
        <v>28</v>
      </c>
      <c r="B4457" t="s">
        <v>412</v>
      </c>
      <c r="C4457" t="s">
        <v>440</v>
      </c>
      <c r="D4457" t="s">
        <v>330</v>
      </c>
      <c r="E4457" t="s">
        <v>201</v>
      </c>
      <c r="F4457" t="s">
        <v>284</v>
      </c>
      <c r="G4457">
        <v>8</v>
      </c>
      <c r="H4457" t="s">
        <v>339</v>
      </c>
      <c r="I4457" t="s">
        <v>326</v>
      </c>
      <c r="J4457" t="s">
        <v>292</v>
      </c>
      <c r="K4457">
        <v>24</v>
      </c>
      <c r="L4457" s="52">
        <v>0.23761999607086179</v>
      </c>
      <c r="N4457">
        <v>211</v>
      </c>
      <c r="O4457" s="52">
        <v>0.1918199956417084</v>
      </c>
      <c r="Q4457">
        <v>2022</v>
      </c>
      <c r="R4457" s="52">
        <v>0.18965999782085419</v>
      </c>
    </row>
    <row r="4458" spans="1:19">
      <c r="A4458" t="s">
        <v>28</v>
      </c>
      <c r="B4458" t="s">
        <v>412</v>
      </c>
      <c r="C4458" t="s">
        <v>440</v>
      </c>
      <c r="D4458" t="s">
        <v>330</v>
      </c>
      <c r="E4458" t="s">
        <v>201</v>
      </c>
      <c r="F4458" t="s">
        <v>284</v>
      </c>
      <c r="G4458">
        <v>8</v>
      </c>
      <c r="H4458" t="s">
        <v>339</v>
      </c>
      <c r="I4458" t="s">
        <v>326</v>
      </c>
      <c r="J4458" t="s">
        <v>293</v>
      </c>
      <c r="K4458">
        <v>17</v>
      </c>
      <c r="L4458" s="52">
        <v>0.1683200001716614</v>
      </c>
      <c r="N4458">
        <v>178</v>
      </c>
      <c r="O4458" s="52">
        <v>0.16181999444961551</v>
      </c>
      <c r="Q4458">
        <v>1958</v>
      </c>
      <c r="R4458" s="52">
        <v>0.18366000056266779</v>
      </c>
    </row>
    <row r="4459" spans="1:19">
      <c r="A4459" t="s">
        <v>28</v>
      </c>
      <c r="B4459" t="s">
        <v>412</v>
      </c>
      <c r="C4459" t="s">
        <v>440</v>
      </c>
      <c r="D4459" t="s">
        <v>330</v>
      </c>
      <c r="E4459" t="s">
        <v>201</v>
      </c>
      <c r="F4459" t="s">
        <v>284</v>
      </c>
      <c r="G4459">
        <v>8</v>
      </c>
      <c r="H4459" t="s">
        <v>339</v>
      </c>
      <c r="I4459" t="s">
        <v>326</v>
      </c>
      <c r="J4459" t="s">
        <v>294</v>
      </c>
      <c r="K4459">
        <v>34</v>
      </c>
      <c r="L4459" s="52">
        <v>0.33662998676300049</v>
      </c>
      <c r="N4459">
        <v>283</v>
      </c>
      <c r="O4459" s="52">
        <v>0.25727000832557678</v>
      </c>
      <c r="Q4459">
        <v>2528</v>
      </c>
      <c r="R4459" s="52">
        <v>0.2371300011873245</v>
      </c>
    </row>
    <row r="4460" spans="1:19">
      <c r="A4460" t="s">
        <v>28</v>
      </c>
      <c r="B4460" t="s">
        <v>412</v>
      </c>
      <c r="C4460" t="s">
        <v>440</v>
      </c>
      <c r="D4460" t="s">
        <v>330</v>
      </c>
      <c r="E4460" t="s">
        <v>201</v>
      </c>
      <c r="F4460" s="1" t="s">
        <v>284</v>
      </c>
      <c r="G4460" s="1">
        <v>8</v>
      </c>
      <c r="H4460" s="1" t="s">
        <v>339</v>
      </c>
      <c r="I4460" t="s">
        <v>326</v>
      </c>
      <c r="J4460" t="s">
        <v>295</v>
      </c>
      <c r="K4460">
        <v>14</v>
      </c>
      <c r="L4460" s="52">
        <v>0.13861000537872309</v>
      </c>
      <c r="N4460">
        <v>237</v>
      </c>
      <c r="O4460" s="52">
        <v>0.21545000374317169</v>
      </c>
      <c r="Q4460">
        <v>2201</v>
      </c>
      <c r="R4460" s="52">
        <v>0.20645000040531161</v>
      </c>
    </row>
    <row r="4461" spans="1:19">
      <c r="A4461" t="s">
        <v>28</v>
      </c>
      <c r="B4461" t="s">
        <v>412</v>
      </c>
      <c r="C4461" t="s">
        <v>440</v>
      </c>
      <c r="D4461" t="s">
        <v>330</v>
      </c>
      <c r="E4461" t="s">
        <v>201</v>
      </c>
      <c r="F4461" t="s">
        <v>284</v>
      </c>
      <c r="G4461">
        <v>8</v>
      </c>
      <c r="H4461" t="s">
        <v>339</v>
      </c>
      <c r="I4461" t="s">
        <v>359</v>
      </c>
      <c r="J4461" t="s">
        <v>14</v>
      </c>
      <c r="K4461">
        <v>74</v>
      </c>
      <c r="L4461" s="52">
        <v>0.73267000913619995</v>
      </c>
      <c r="M4461" s="52">
        <v>0.73267000913619995</v>
      </c>
      <c r="N4461">
        <v>768</v>
      </c>
      <c r="O4461" s="52">
        <v>0.69818001985549927</v>
      </c>
      <c r="P4461" s="52">
        <v>0.70914000272750854</v>
      </c>
      <c r="Q4461">
        <v>7648</v>
      </c>
      <c r="R4461" s="52">
        <v>0.71737998723983765</v>
      </c>
      <c r="S4461" s="52">
        <v>0.73221999406814575</v>
      </c>
    </row>
    <row r="4462" spans="1:19">
      <c r="A4462" t="s">
        <v>28</v>
      </c>
      <c r="B4462" t="s">
        <v>412</v>
      </c>
      <c r="C4462" t="s">
        <v>440</v>
      </c>
      <c r="D4462" t="s">
        <v>330</v>
      </c>
      <c r="E4462" t="s">
        <v>201</v>
      </c>
      <c r="F4462" t="s">
        <v>284</v>
      </c>
      <c r="G4462">
        <v>8</v>
      </c>
      <c r="H4462" t="s">
        <v>339</v>
      </c>
      <c r="I4462" t="s">
        <v>359</v>
      </c>
      <c r="J4462" t="s">
        <v>15</v>
      </c>
      <c r="K4462">
        <v>19</v>
      </c>
      <c r="L4462" s="52">
        <v>0.18811999261379239</v>
      </c>
      <c r="M4462" s="52">
        <v>0.18811999261379239</v>
      </c>
      <c r="N4462">
        <v>185</v>
      </c>
      <c r="O4462" s="52">
        <v>0.16818000376224521</v>
      </c>
      <c r="P4462" s="52">
        <v>0.17081999778747561</v>
      </c>
      <c r="Q4462">
        <v>1582</v>
      </c>
      <c r="R4462" s="52">
        <v>0.14838999509811401</v>
      </c>
      <c r="S4462" s="52">
        <v>0.1514600068330765</v>
      </c>
    </row>
    <row r="4463" spans="1:19">
      <c r="A4463" t="s">
        <v>28</v>
      </c>
      <c r="B4463" t="s">
        <v>412</v>
      </c>
      <c r="C4463" t="s">
        <v>440</v>
      </c>
      <c r="D4463" t="s">
        <v>330</v>
      </c>
      <c r="E4463" t="s">
        <v>201</v>
      </c>
      <c r="F4463" t="s">
        <v>284</v>
      </c>
      <c r="G4463">
        <v>8</v>
      </c>
      <c r="H4463" t="s">
        <v>339</v>
      </c>
      <c r="I4463" t="s">
        <v>359</v>
      </c>
      <c r="J4463" t="s">
        <v>317</v>
      </c>
      <c r="K4463">
        <v>8</v>
      </c>
      <c r="L4463" s="52">
        <v>7.9209998250007629E-2</v>
      </c>
      <c r="M4463" s="52">
        <v>7.9209998250007629E-2</v>
      </c>
      <c r="N4463">
        <v>130</v>
      </c>
      <c r="O4463" s="52">
        <v>0.11817999929189681</v>
      </c>
      <c r="P4463" s="52">
        <v>0.1200399994850159</v>
      </c>
      <c r="Q4463">
        <v>1215</v>
      </c>
      <c r="R4463" s="52">
        <v>0.1139699965715408</v>
      </c>
      <c r="S4463" s="52">
        <v>0.1163199990987778</v>
      </c>
    </row>
    <row r="4464" spans="1:19">
      <c r="A4464" t="s">
        <v>28</v>
      </c>
      <c r="B4464" t="s">
        <v>412</v>
      </c>
      <c r="C4464" t="s">
        <v>440</v>
      </c>
      <c r="D4464" t="s">
        <v>330</v>
      </c>
      <c r="E4464" t="s">
        <v>201</v>
      </c>
      <c r="F4464" t="s">
        <v>284</v>
      </c>
      <c r="G4464">
        <v>8</v>
      </c>
      <c r="H4464" t="s">
        <v>339</v>
      </c>
      <c r="I4464" t="s">
        <v>359</v>
      </c>
      <c r="J4464" t="s">
        <v>270</v>
      </c>
      <c r="K4464">
        <v>0</v>
      </c>
      <c r="L4464" s="52">
        <v>0</v>
      </c>
      <c r="N4464">
        <v>17</v>
      </c>
      <c r="O4464" s="52">
        <v>1.544999983161688E-2</v>
      </c>
      <c r="Q4464">
        <v>216</v>
      </c>
      <c r="R4464" s="52">
        <v>2.0260000601410869E-2</v>
      </c>
    </row>
    <row r="4465" spans="1:19">
      <c r="A4465" t="s">
        <v>28</v>
      </c>
      <c r="B4465" t="s">
        <v>412</v>
      </c>
      <c r="C4465" t="s">
        <v>440</v>
      </c>
      <c r="D4465" t="s">
        <v>330</v>
      </c>
      <c r="E4465" t="s">
        <v>201</v>
      </c>
      <c r="F4465" t="s">
        <v>284</v>
      </c>
      <c r="G4465">
        <v>8</v>
      </c>
      <c r="H4465" t="s">
        <v>339</v>
      </c>
      <c r="I4465" t="s">
        <v>325</v>
      </c>
      <c r="J4465" t="s">
        <v>302</v>
      </c>
      <c r="K4465">
        <v>32</v>
      </c>
      <c r="L4465" s="52">
        <v>0.31683000922203058</v>
      </c>
      <c r="N4465">
        <v>383</v>
      </c>
      <c r="O4465" s="52">
        <v>0.34817999601364141</v>
      </c>
      <c r="Q4465">
        <v>3494</v>
      </c>
      <c r="R4465" s="52">
        <v>0.32774001359939581</v>
      </c>
    </row>
    <row r="4466" spans="1:19">
      <c r="A4466" t="s">
        <v>28</v>
      </c>
      <c r="B4466" t="s">
        <v>412</v>
      </c>
      <c r="C4466" t="s">
        <v>440</v>
      </c>
      <c r="D4466" t="s">
        <v>330</v>
      </c>
      <c r="E4466" t="s">
        <v>201</v>
      </c>
      <c r="F4466" t="s">
        <v>284</v>
      </c>
      <c r="G4466">
        <v>8</v>
      </c>
      <c r="H4466" t="s">
        <v>339</v>
      </c>
      <c r="I4466" t="s">
        <v>325</v>
      </c>
      <c r="J4466" t="s">
        <v>303</v>
      </c>
      <c r="K4466">
        <v>37</v>
      </c>
      <c r="L4466" s="52">
        <v>0.36634001135826111</v>
      </c>
      <c r="N4466">
        <v>337</v>
      </c>
      <c r="O4466" s="52">
        <v>0.30636000633239752</v>
      </c>
      <c r="Q4466">
        <v>3387</v>
      </c>
      <c r="R4466" s="52">
        <v>0.31769999861717219</v>
      </c>
    </row>
    <row r="4467" spans="1:19">
      <c r="A4467" t="s">
        <v>28</v>
      </c>
      <c r="B4467" t="s">
        <v>412</v>
      </c>
      <c r="C4467" t="s">
        <v>440</v>
      </c>
      <c r="D4467" t="s">
        <v>330</v>
      </c>
      <c r="E4467" t="s">
        <v>201</v>
      </c>
      <c r="F4467" t="s">
        <v>284</v>
      </c>
      <c r="G4467">
        <v>8</v>
      </c>
      <c r="H4467" t="s">
        <v>339</v>
      </c>
      <c r="I4467" t="s">
        <v>325</v>
      </c>
      <c r="J4467" t="s">
        <v>304</v>
      </c>
      <c r="K4467">
        <v>32</v>
      </c>
      <c r="L4467" s="52">
        <v>0.31683000922203058</v>
      </c>
      <c r="N4467">
        <v>380</v>
      </c>
      <c r="O4467" s="52">
        <v>0.3454500138759613</v>
      </c>
      <c r="Q4467">
        <v>3780</v>
      </c>
      <c r="R4467" s="52">
        <v>0.35455998778343201</v>
      </c>
    </row>
    <row r="4468" spans="1:19">
      <c r="A4468" t="s">
        <v>28</v>
      </c>
      <c r="B4468" t="s">
        <v>412</v>
      </c>
      <c r="C4468" t="s">
        <v>440</v>
      </c>
      <c r="D4468" t="s">
        <v>330</v>
      </c>
      <c r="E4468" t="s">
        <v>201</v>
      </c>
      <c r="F4468" t="s">
        <v>284</v>
      </c>
      <c r="G4468">
        <v>8</v>
      </c>
      <c r="H4468" t="s">
        <v>339</v>
      </c>
      <c r="I4468" t="s">
        <v>349</v>
      </c>
      <c r="J4468" t="s">
        <v>350</v>
      </c>
      <c r="K4468">
        <v>7</v>
      </c>
      <c r="L4468" s="52">
        <v>6.9310002028942108E-2</v>
      </c>
      <c r="M4468" s="52">
        <v>7.9549998044967651E-2</v>
      </c>
      <c r="N4468">
        <v>73</v>
      </c>
      <c r="O4468" s="52">
        <v>6.6359996795654297E-2</v>
      </c>
      <c r="P4468" s="52">
        <v>7.4490003287792206E-2</v>
      </c>
      <c r="Q4468">
        <v>745</v>
      </c>
      <c r="R4468" s="52">
        <v>6.9880001246929169E-2</v>
      </c>
      <c r="S4468" s="52">
        <v>8.060000091791153E-2</v>
      </c>
    </row>
    <row r="4469" spans="1:19">
      <c r="A4469" t="s">
        <v>28</v>
      </c>
      <c r="B4469" t="s">
        <v>412</v>
      </c>
      <c r="C4469" t="s">
        <v>440</v>
      </c>
      <c r="D4469" t="s">
        <v>330</v>
      </c>
      <c r="E4469" t="s">
        <v>201</v>
      </c>
      <c r="F4469" t="s">
        <v>284</v>
      </c>
      <c r="G4469">
        <v>8</v>
      </c>
      <c r="H4469" t="s">
        <v>339</v>
      </c>
      <c r="I4469" t="s">
        <v>349</v>
      </c>
      <c r="J4469" t="s">
        <v>351</v>
      </c>
      <c r="K4469">
        <v>63</v>
      </c>
      <c r="L4469" s="52">
        <v>0.62375998497009277</v>
      </c>
      <c r="M4469" s="52">
        <v>0.71591001749038696</v>
      </c>
      <c r="N4469">
        <v>569</v>
      </c>
      <c r="O4469" s="52">
        <v>0.51727002859115601</v>
      </c>
      <c r="P4469" s="52">
        <v>0.58060997724533081</v>
      </c>
      <c r="Q4469">
        <v>5882</v>
      </c>
      <c r="R4469" s="52">
        <v>0.55172997713088989</v>
      </c>
      <c r="S4469" s="52">
        <v>0.63637000322341919</v>
      </c>
    </row>
    <row r="4470" spans="1:19">
      <c r="A4470" t="s">
        <v>28</v>
      </c>
      <c r="B4470" t="s">
        <v>412</v>
      </c>
      <c r="C4470" t="s">
        <v>440</v>
      </c>
      <c r="D4470" t="s">
        <v>330</v>
      </c>
      <c r="E4470" t="s">
        <v>201</v>
      </c>
      <c r="F4470" t="s">
        <v>284</v>
      </c>
      <c r="G4470">
        <v>8</v>
      </c>
      <c r="H4470" t="s">
        <v>339</v>
      </c>
      <c r="I4470" t="s">
        <v>349</v>
      </c>
      <c r="J4470" t="s">
        <v>352</v>
      </c>
      <c r="K4470">
        <v>0</v>
      </c>
      <c r="L4470" s="52">
        <v>0</v>
      </c>
      <c r="M4470" s="52">
        <v>0</v>
      </c>
      <c r="N4470">
        <v>2</v>
      </c>
      <c r="O4470" s="52">
        <v>1.8200000049546361E-3</v>
      </c>
      <c r="P4470" s="52">
        <v>2.0399999339133501E-3</v>
      </c>
      <c r="Q4470">
        <v>19</v>
      </c>
      <c r="R4470" s="52">
        <v>1.780000049620867E-3</v>
      </c>
      <c r="S4470" s="52">
        <v>2.0600000862032179E-3</v>
      </c>
    </row>
    <row r="4471" spans="1:19">
      <c r="A4471" t="s">
        <v>28</v>
      </c>
      <c r="B4471" t="s">
        <v>412</v>
      </c>
      <c r="C4471" t="s">
        <v>440</v>
      </c>
      <c r="D4471" t="s">
        <v>330</v>
      </c>
      <c r="E4471" t="s">
        <v>201</v>
      </c>
      <c r="F4471" t="s">
        <v>284</v>
      </c>
      <c r="G4471">
        <v>8</v>
      </c>
      <c r="H4471" t="s">
        <v>339</v>
      </c>
      <c r="I4471" t="s">
        <v>349</v>
      </c>
      <c r="J4471" t="s">
        <v>353</v>
      </c>
      <c r="K4471">
        <v>18</v>
      </c>
      <c r="L4471" s="52">
        <v>0.1782200038433075</v>
      </c>
      <c r="M4471" s="52">
        <v>0.20454999804496771</v>
      </c>
      <c r="N4471">
        <v>336</v>
      </c>
      <c r="O4471" s="52">
        <v>0.30544999241828918</v>
      </c>
      <c r="P4471" s="52">
        <v>0.34286001324653631</v>
      </c>
      <c r="Q4471">
        <v>2597</v>
      </c>
      <c r="R4471" s="52">
        <v>0.24359999597072601</v>
      </c>
      <c r="S4471" s="52">
        <v>0.2809700071811676</v>
      </c>
    </row>
    <row r="4472" spans="1:19">
      <c r="A4472" t="s">
        <v>28</v>
      </c>
      <c r="B4472" t="s">
        <v>412</v>
      </c>
      <c r="C4472" t="s">
        <v>440</v>
      </c>
      <c r="D4472" t="s">
        <v>330</v>
      </c>
      <c r="E4472" t="s">
        <v>201</v>
      </c>
      <c r="F4472" t="s">
        <v>284</v>
      </c>
      <c r="G4472">
        <v>8</v>
      </c>
      <c r="H4472" t="s">
        <v>339</v>
      </c>
      <c r="I4472" t="s">
        <v>349</v>
      </c>
      <c r="J4472" t="s">
        <v>355</v>
      </c>
      <c r="K4472">
        <v>13</v>
      </c>
      <c r="L4472" s="52">
        <v>0.128710001707077</v>
      </c>
      <c r="N4472">
        <v>120</v>
      </c>
      <c r="O4472" s="52">
        <v>0.1090900003910065</v>
      </c>
      <c r="Q4472">
        <v>1418</v>
      </c>
      <c r="R4472" s="52">
        <v>0.13300999999046331</v>
      </c>
    </row>
    <row r="4473" spans="1:19">
      <c r="A4473" t="s">
        <v>28</v>
      </c>
      <c r="B4473" t="s">
        <v>412</v>
      </c>
      <c r="C4473" t="s">
        <v>440</v>
      </c>
      <c r="D4473" t="s">
        <v>330</v>
      </c>
      <c r="E4473" t="s">
        <v>201</v>
      </c>
      <c r="F4473" t="s">
        <v>284</v>
      </c>
      <c r="G4473">
        <v>8</v>
      </c>
      <c r="H4473" t="s">
        <v>339</v>
      </c>
      <c r="I4473" t="s">
        <v>734</v>
      </c>
      <c r="J4473" t="s">
        <v>299</v>
      </c>
      <c r="K4473">
        <v>2</v>
      </c>
      <c r="L4473" s="52">
        <v>1.9799999892711639E-2</v>
      </c>
      <c r="M4473" s="52">
        <v>2.1279999986290932E-2</v>
      </c>
      <c r="N4473">
        <v>63</v>
      </c>
      <c r="O4473" s="52">
        <v>5.7270001620054238E-2</v>
      </c>
      <c r="P4473" s="52">
        <v>6.0580000281333923E-2</v>
      </c>
      <c r="Q4473">
        <v>463</v>
      </c>
      <c r="R4473" s="52">
        <v>4.343000054359436E-2</v>
      </c>
      <c r="S4473" s="52">
        <v>4.6239998191595078E-2</v>
      </c>
    </row>
    <row r="4474" spans="1:19">
      <c r="A4474" t="s">
        <v>28</v>
      </c>
      <c r="B4474" t="s">
        <v>412</v>
      </c>
      <c r="C4474" t="s">
        <v>440</v>
      </c>
      <c r="D4474" t="s">
        <v>330</v>
      </c>
      <c r="E4474" t="s">
        <v>201</v>
      </c>
      <c r="F4474" t="s">
        <v>284</v>
      </c>
      <c r="G4474">
        <v>8</v>
      </c>
      <c r="H4474" t="s">
        <v>339</v>
      </c>
      <c r="I4474" t="s">
        <v>734</v>
      </c>
      <c r="J4474" t="s">
        <v>300</v>
      </c>
      <c r="K4474">
        <v>0</v>
      </c>
      <c r="L4474" s="52">
        <v>0</v>
      </c>
      <c r="M4474" s="52">
        <v>0</v>
      </c>
      <c r="N4474">
        <v>30</v>
      </c>
      <c r="O4474" s="52">
        <v>2.7270000427961349E-2</v>
      </c>
      <c r="P4474" s="52">
        <v>2.8850000351667401E-2</v>
      </c>
      <c r="Q4474">
        <v>331</v>
      </c>
      <c r="R4474" s="52">
        <v>3.1050000339746479E-2</v>
      </c>
      <c r="S4474" s="52">
        <v>3.3059999346733093E-2</v>
      </c>
    </row>
    <row r="4475" spans="1:19">
      <c r="A4475" t="s">
        <v>28</v>
      </c>
      <c r="B4475" t="s">
        <v>412</v>
      </c>
      <c r="C4475" t="s">
        <v>440</v>
      </c>
      <c r="D4475" t="s">
        <v>330</v>
      </c>
      <c r="E4475" t="s">
        <v>201</v>
      </c>
      <c r="F4475" t="s">
        <v>284</v>
      </c>
      <c r="G4475">
        <v>8</v>
      </c>
      <c r="H4475" t="s">
        <v>339</v>
      </c>
      <c r="I4475" t="s">
        <v>734</v>
      </c>
      <c r="J4475" t="s">
        <v>269</v>
      </c>
      <c r="K4475">
        <v>2</v>
      </c>
      <c r="L4475" s="52">
        <v>1.9799999892711639E-2</v>
      </c>
      <c r="M4475" s="52">
        <v>2.1279999986290932E-2</v>
      </c>
      <c r="N4475">
        <v>10</v>
      </c>
      <c r="O4475" s="52">
        <v>9.089999832212925E-3</v>
      </c>
      <c r="P4475" s="52">
        <v>9.6199996769428253E-3</v>
      </c>
      <c r="Q4475">
        <v>91</v>
      </c>
      <c r="R4475" s="52">
        <v>8.5399998351931572E-3</v>
      </c>
      <c r="S4475" s="52">
        <v>9.089999832212925E-3</v>
      </c>
    </row>
    <row r="4476" spans="1:19">
      <c r="A4476" t="s">
        <v>28</v>
      </c>
      <c r="B4476" t="s">
        <v>412</v>
      </c>
      <c r="C4476" t="s">
        <v>440</v>
      </c>
      <c r="D4476" t="s">
        <v>330</v>
      </c>
      <c r="E4476" t="s">
        <v>201</v>
      </c>
      <c r="F4476" t="s">
        <v>284</v>
      </c>
      <c r="G4476">
        <v>8</v>
      </c>
      <c r="H4476" t="s">
        <v>339</v>
      </c>
      <c r="I4476" t="s">
        <v>734</v>
      </c>
      <c r="J4476" t="s">
        <v>301</v>
      </c>
      <c r="K4476">
        <v>0</v>
      </c>
      <c r="L4476" s="52">
        <v>0</v>
      </c>
      <c r="M4476" s="52">
        <v>0</v>
      </c>
      <c r="N4476">
        <v>13</v>
      </c>
      <c r="O4476" s="52">
        <v>1.18199996650219E-2</v>
      </c>
      <c r="P4476" s="52">
        <v>1.250000018626451E-2</v>
      </c>
      <c r="Q4476">
        <v>215</v>
      </c>
      <c r="R4476" s="52">
        <v>2.0169999450445179E-2</v>
      </c>
      <c r="S4476" s="52">
        <v>2.1469999104738239E-2</v>
      </c>
    </row>
    <row r="4477" spans="1:19">
      <c r="A4477" t="s">
        <v>28</v>
      </c>
      <c r="B4477" t="s">
        <v>412</v>
      </c>
      <c r="C4477" t="s">
        <v>440</v>
      </c>
      <c r="D4477" t="s">
        <v>330</v>
      </c>
      <c r="E4477" t="s">
        <v>201</v>
      </c>
      <c r="F4477" t="s">
        <v>284</v>
      </c>
      <c r="G4477">
        <v>8</v>
      </c>
      <c r="H4477" t="s">
        <v>339</v>
      </c>
      <c r="I4477" t="s">
        <v>734</v>
      </c>
      <c r="J4477" t="s">
        <v>270</v>
      </c>
      <c r="K4477">
        <v>7</v>
      </c>
      <c r="L4477" s="52">
        <v>6.9310002028942108E-2</v>
      </c>
      <c r="N4477">
        <v>60</v>
      </c>
      <c r="O4477" s="52">
        <v>5.4549999535083771E-2</v>
      </c>
      <c r="Q4477">
        <v>648</v>
      </c>
      <c r="R4477" s="52">
        <v>6.0779999941587448E-2</v>
      </c>
    </row>
    <row r="4478" spans="1:19">
      <c r="A4478" t="s">
        <v>28</v>
      </c>
      <c r="B4478" t="s">
        <v>412</v>
      </c>
      <c r="C4478" t="s">
        <v>440</v>
      </c>
      <c r="D4478" t="s">
        <v>330</v>
      </c>
      <c r="E4478" t="s">
        <v>201</v>
      </c>
      <c r="F4478" t="s">
        <v>284</v>
      </c>
      <c r="G4478">
        <v>8</v>
      </c>
      <c r="H4478" t="s">
        <v>339</v>
      </c>
      <c r="I4478" t="s">
        <v>734</v>
      </c>
      <c r="J4478" t="s">
        <v>268</v>
      </c>
      <c r="K4478">
        <v>90</v>
      </c>
      <c r="L4478" s="52">
        <v>0.89108997583389282</v>
      </c>
      <c r="M4478" s="52">
        <v>0.95744997262954712</v>
      </c>
      <c r="N4478">
        <v>924</v>
      </c>
      <c r="O4478" s="52">
        <v>0.8399999737739563</v>
      </c>
      <c r="P4478" s="52">
        <v>0.88845998048782349</v>
      </c>
      <c r="Q4478">
        <v>8913</v>
      </c>
      <c r="R4478" s="52">
        <v>0.83604001998901367</v>
      </c>
      <c r="S4478" s="52">
        <v>0.89013999700546265</v>
      </c>
    </row>
    <row r="4479" spans="1:19">
      <c r="A4479" t="s">
        <v>28</v>
      </c>
      <c r="B4479" t="s">
        <v>412</v>
      </c>
      <c r="C4479" t="s">
        <v>440</v>
      </c>
      <c r="D4479" t="s">
        <v>330</v>
      </c>
      <c r="E4479" t="s">
        <v>201</v>
      </c>
      <c r="F4479" t="s">
        <v>284</v>
      </c>
      <c r="G4479">
        <v>8</v>
      </c>
      <c r="H4479" t="s">
        <v>339</v>
      </c>
      <c r="I4479" t="s">
        <v>735</v>
      </c>
      <c r="J4479" t="s">
        <v>270</v>
      </c>
      <c r="K4479">
        <v>101</v>
      </c>
      <c r="L4479" s="52">
        <v>1</v>
      </c>
      <c r="N4479">
        <v>1100</v>
      </c>
      <c r="O4479" s="52">
        <v>1</v>
      </c>
      <c r="Q4479">
        <v>10661</v>
      </c>
      <c r="R4479" s="52">
        <v>1</v>
      </c>
    </row>
    <row r="4480" spans="1:19">
      <c r="A4480" t="s">
        <v>28</v>
      </c>
      <c r="B4480" t="s">
        <v>412</v>
      </c>
      <c r="C4480" t="s">
        <v>440</v>
      </c>
      <c r="D4480" t="s">
        <v>330</v>
      </c>
      <c r="E4480" t="s">
        <v>201</v>
      </c>
      <c r="F4480" t="s">
        <v>284</v>
      </c>
      <c r="G4480">
        <v>8</v>
      </c>
      <c r="H4480" t="s">
        <v>339</v>
      </c>
      <c r="I4480" t="s">
        <v>319</v>
      </c>
      <c r="J4480" t="s">
        <v>324</v>
      </c>
      <c r="K4480">
        <v>13</v>
      </c>
      <c r="L4480" s="52">
        <v>0.128710001707077</v>
      </c>
      <c r="N4480">
        <v>120</v>
      </c>
      <c r="O4480" s="52">
        <v>0.1090900003910065</v>
      </c>
      <c r="Q4480">
        <v>1418</v>
      </c>
      <c r="R4480" s="52">
        <v>0.13300999999046331</v>
      </c>
    </row>
    <row r="4481" spans="1:19">
      <c r="A4481" t="s">
        <v>28</v>
      </c>
      <c r="B4481" t="s">
        <v>412</v>
      </c>
      <c r="C4481" t="s">
        <v>440</v>
      </c>
      <c r="D4481" t="s">
        <v>330</v>
      </c>
      <c r="E4481" t="s">
        <v>201</v>
      </c>
      <c r="F4481" t="s">
        <v>284</v>
      </c>
      <c r="G4481">
        <v>8</v>
      </c>
      <c r="H4481" t="s">
        <v>339</v>
      </c>
      <c r="I4481" t="s">
        <v>319</v>
      </c>
      <c r="J4481" t="s">
        <v>320</v>
      </c>
      <c r="K4481">
        <v>0</v>
      </c>
      <c r="L4481" s="52">
        <v>0</v>
      </c>
      <c r="M4481" s="52">
        <v>0</v>
      </c>
      <c r="N4481">
        <v>2</v>
      </c>
      <c r="O4481" s="52">
        <v>1.8200000049546361E-3</v>
      </c>
      <c r="P4481" s="52">
        <v>2.0399999339133501E-3</v>
      </c>
      <c r="Q4481">
        <v>19</v>
      </c>
      <c r="R4481" s="52">
        <v>1.780000049620867E-3</v>
      </c>
      <c r="S4481" s="52">
        <v>2.0600000862032179E-3</v>
      </c>
    </row>
    <row r="4482" spans="1:19">
      <c r="A4482" t="s">
        <v>28</v>
      </c>
      <c r="B4482" t="s">
        <v>412</v>
      </c>
      <c r="C4482" t="s">
        <v>440</v>
      </c>
      <c r="D4482" t="s">
        <v>330</v>
      </c>
      <c r="E4482" t="s">
        <v>201</v>
      </c>
      <c r="F4482" t="s">
        <v>284</v>
      </c>
      <c r="G4482">
        <v>8</v>
      </c>
      <c r="H4482" t="s">
        <v>339</v>
      </c>
      <c r="I4482" t="s">
        <v>319</v>
      </c>
      <c r="J4482" t="s">
        <v>321</v>
      </c>
      <c r="K4482">
        <v>2</v>
      </c>
      <c r="L4482" s="52">
        <v>1.9799999892711639E-2</v>
      </c>
      <c r="M4482" s="52">
        <v>2.273000031709671E-2</v>
      </c>
      <c r="N4482">
        <v>48</v>
      </c>
      <c r="O4482" s="52">
        <v>4.3639998883008957E-2</v>
      </c>
      <c r="P4482" s="52">
        <v>4.8980001360177987E-2</v>
      </c>
      <c r="Q4482">
        <v>380</v>
      </c>
      <c r="R4482" s="52">
        <v>3.564000129699707E-2</v>
      </c>
      <c r="S4482" s="52">
        <v>4.1110001504421227E-2</v>
      </c>
    </row>
    <row r="4483" spans="1:19">
      <c r="A4483" t="s">
        <v>28</v>
      </c>
      <c r="B4483" t="s">
        <v>412</v>
      </c>
      <c r="C4483" t="s">
        <v>440</v>
      </c>
      <c r="D4483" t="s">
        <v>330</v>
      </c>
      <c r="E4483" t="s">
        <v>201</v>
      </c>
      <c r="F4483" t="s">
        <v>284</v>
      </c>
      <c r="G4483">
        <v>8</v>
      </c>
      <c r="H4483" t="s">
        <v>339</v>
      </c>
      <c r="I4483" t="s">
        <v>319</v>
      </c>
      <c r="J4483" t="s">
        <v>322</v>
      </c>
      <c r="K4483">
        <v>11</v>
      </c>
      <c r="L4483" s="52">
        <v>0.1089100018143654</v>
      </c>
      <c r="M4483" s="52">
        <v>0.125</v>
      </c>
      <c r="N4483">
        <v>206</v>
      </c>
      <c r="O4483" s="52">
        <v>0.18727000057697299</v>
      </c>
      <c r="P4483" s="52">
        <v>0.2101999968290329</v>
      </c>
      <c r="Q4483">
        <v>1643</v>
      </c>
      <c r="R4483" s="52">
        <v>0.15410999953746801</v>
      </c>
      <c r="S4483" s="52">
        <v>0.17776000499725339</v>
      </c>
    </row>
    <row r="4484" spans="1:19">
      <c r="A4484" t="s">
        <v>28</v>
      </c>
      <c r="B4484" t="s">
        <v>412</v>
      </c>
      <c r="C4484" t="s">
        <v>440</v>
      </c>
      <c r="D4484" t="s">
        <v>330</v>
      </c>
      <c r="E4484" t="s">
        <v>201</v>
      </c>
      <c r="F4484" t="s">
        <v>284</v>
      </c>
      <c r="G4484">
        <v>8</v>
      </c>
      <c r="H4484" t="s">
        <v>339</v>
      </c>
      <c r="I4484" t="s">
        <v>319</v>
      </c>
      <c r="J4484" t="s">
        <v>323</v>
      </c>
      <c r="K4484">
        <v>12</v>
      </c>
      <c r="L4484" s="52">
        <v>0.11880999803543089</v>
      </c>
      <c r="M4484" s="52">
        <v>0.13636000454425809</v>
      </c>
      <c r="N4484">
        <v>155</v>
      </c>
      <c r="O4484" s="52">
        <v>0.1409099996089935</v>
      </c>
      <c r="P4484" s="52">
        <v>0.158160001039505</v>
      </c>
      <c r="Q4484">
        <v>1319</v>
      </c>
      <c r="R4484" s="52">
        <v>0.1237199977040291</v>
      </c>
      <c r="S4484" s="52">
        <v>0.14270000159740451</v>
      </c>
    </row>
    <row r="4485" spans="1:19">
      <c r="A4485" t="s">
        <v>28</v>
      </c>
      <c r="B4485" t="s">
        <v>412</v>
      </c>
      <c r="C4485" t="s">
        <v>440</v>
      </c>
      <c r="D4485" t="s">
        <v>330</v>
      </c>
      <c r="E4485" t="s">
        <v>201</v>
      </c>
      <c r="F4485" t="s">
        <v>284</v>
      </c>
      <c r="G4485">
        <v>8</v>
      </c>
      <c r="H4485" t="s">
        <v>339</v>
      </c>
      <c r="I4485" t="s">
        <v>319</v>
      </c>
      <c r="J4485" t="s">
        <v>354</v>
      </c>
      <c r="K4485">
        <v>63</v>
      </c>
      <c r="L4485" s="52">
        <v>0.62375998497009277</v>
      </c>
      <c r="M4485" s="52">
        <v>0.71591001749038696</v>
      </c>
      <c r="N4485">
        <v>569</v>
      </c>
      <c r="O4485" s="52">
        <v>0.51727002859115601</v>
      </c>
      <c r="P4485" s="52">
        <v>0.58060997724533081</v>
      </c>
      <c r="Q4485">
        <v>5882</v>
      </c>
      <c r="R4485" s="52">
        <v>0.55172997713088989</v>
      </c>
      <c r="S4485" s="52">
        <v>0.63637000322341919</v>
      </c>
    </row>
    <row r="4486" spans="1:19">
      <c r="A4486" t="s">
        <v>28</v>
      </c>
      <c r="B4486" t="s">
        <v>412</v>
      </c>
      <c r="C4486" t="s">
        <v>440</v>
      </c>
      <c r="D4486" t="s">
        <v>330</v>
      </c>
      <c r="E4486" t="s">
        <v>201</v>
      </c>
      <c r="F4486" t="s">
        <v>284</v>
      </c>
      <c r="G4486">
        <v>8</v>
      </c>
      <c r="H4486" t="s">
        <v>339</v>
      </c>
      <c r="I4486" t="s">
        <v>360</v>
      </c>
      <c r="J4486" t="s">
        <v>361</v>
      </c>
      <c r="K4486">
        <v>13</v>
      </c>
      <c r="L4486" s="52">
        <v>0.128710001707077</v>
      </c>
      <c r="N4486">
        <v>120</v>
      </c>
      <c r="O4486" s="52">
        <v>0.1090900003910065</v>
      </c>
      <c r="Q4486">
        <v>1418</v>
      </c>
      <c r="R4486" s="52">
        <v>0.13300999999046331</v>
      </c>
    </row>
    <row r="4487" spans="1:19">
      <c r="A4487" t="s">
        <v>28</v>
      </c>
      <c r="B4487" t="s">
        <v>412</v>
      </c>
      <c r="C4487" t="s">
        <v>440</v>
      </c>
      <c r="D4487" t="s">
        <v>330</v>
      </c>
      <c r="E4487" t="s">
        <v>201</v>
      </c>
      <c r="F4487" t="s">
        <v>284</v>
      </c>
      <c r="G4487">
        <v>8</v>
      </c>
      <c r="H4487" t="s">
        <v>339</v>
      </c>
      <c r="I4487" t="s">
        <v>360</v>
      </c>
      <c r="J4487" t="s">
        <v>362</v>
      </c>
      <c r="K4487">
        <v>25</v>
      </c>
      <c r="L4487" s="52">
        <v>0.24751999974250791</v>
      </c>
      <c r="M4487" s="52">
        <v>0.28409001231193542</v>
      </c>
      <c r="N4487">
        <v>410</v>
      </c>
      <c r="O4487" s="52">
        <v>0.37272998690605158</v>
      </c>
      <c r="P4487" s="52">
        <v>0.41837000846862787</v>
      </c>
      <c r="Q4487">
        <v>3361</v>
      </c>
      <c r="R4487" s="52">
        <v>0.31525999307632452</v>
      </c>
      <c r="S4487" s="52">
        <v>0.36362999677658081</v>
      </c>
    </row>
    <row r="4488" spans="1:19">
      <c r="A4488" t="s">
        <v>28</v>
      </c>
      <c r="B4488" t="s">
        <v>412</v>
      </c>
      <c r="C4488" t="s">
        <v>440</v>
      </c>
      <c r="D4488" t="s">
        <v>330</v>
      </c>
      <c r="E4488" t="s">
        <v>201</v>
      </c>
      <c r="F4488" t="s">
        <v>284</v>
      </c>
      <c r="G4488">
        <v>8</v>
      </c>
      <c r="H4488" t="s">
        <v>339</v>
      </c>
      <c r="I4488" t="s">
        <v>360</v>
      </c>
      <c r="J4488" t="s">
        <v>354</v>
      </c>
      <c r="K4488">
        <v>63</v>
      </c>
      <c r="L4488" s="52">
        <v>0.62375998497009277</v>
      </c>
      <c r="M4488" s="52">
        <v>0.71591001749038696</v>
      </c>
      <c r="N4488">
        <v>570</v>
      </c>
      <c r="O4488" s="52">
        <v>0.51818001270294189</v>
      </c>
      <c r="P4488" s="52">
        <v>0.58162999153137207</v>
      </c>
      <c r="Q4488">
        <v>5882</v>
      </c>
      <c r="R4488" s="52">
        <v>0.55172997713088989</v>
      </c>
      <c r="S4488" s="52">
        <v>0.63637000322341919</v>
      </c>
    </row>
    <row r="4489" spans="1:19">
      <c r="A4489" t="s">
        <v>28</v>
      </c>
      <c r="B4489" t="s">
        <v>412</v>
      </c>
      <c r="C4489" t="s">
        <v>440</v>
      </c>
      <c r="D4489" t="s">
        <v>330</v>
      </c>
      <c r="E4489" t="s">
        <v>201</v>
      </c>
      <c r="F4489" t="s">
        <v>284</v>
      </c>
      <c r="G4489">
        <v>8</v>
      </c>
      <c r="H4489" t="s">
        <v>339</v>
      </c>
      <c r="I4489" t="s">
        <v>736</v>
      </c>
      <c r="J4489" t="s">
        <v>363</v>
      </c>
      <c r="K4489">
        <v>11</v>
      </c>
      <c r="L4489" s="52">
        <v>0.1089100018143654</v>
      </c>
      <c r="N4489">
        <v>424</v>
      </c>
      <c r="O4489" s="52">
        <v>0.38545000553131098</v>
      </c>
      <c r="Q4489">
        <v>4131</v>
      </c>
      <c r="R4489" s="52">
        <v>0.38749000430107122</v>
      </c>
    </row>
    <row r="4490" spans="1:19">
      <c r="A4490" t="s">
        <v>28</v>
      </c>
      <c r="B4490" t="s">
        <v>412</v>
      </c>
      <c r="C4490" t="s">
        <v>440</v>
      </c>
      <c r="D4490" t="s">
        <v>330</v>
      </c>
      <c r="E4490" t="s">
        <v>201</v>
      </c>
      <c r="F4490" t="s">
        <v>284</v>
      </c>
      <c r="G4490">
        <v>8</v>
      </c>
      <c r="H4490" t="s">
        <v>339</v>
      </c>
      <c r="I4490" t="s">
        <v>736</v>
      </c>
      <c r="J4490" t="s">
        <v>364</v>
      </c>
      <c r="K4490">
        <v>67</v>
      </c>
      <c r="L4490" s="52">
        <v>0.66337001323699951</v>
      </c>
      <c r="M4490" s="52">
        <v>0.74444001913070679</v>
      </c>
      <c r="N4490">
        <v>386</v>
      </c>
      <c r="O4490" s="52">
        <v>0.3509100079536438</v>
      </c>
      <c r="P4490" s="52">
        <v>0.57100999355316162</v>
      </c>
      <c r="Q4490">
        <v>4189</v>
      </c>
      <c r="R4490" s="52">
        <v>0.39293000102043152</v>
      </c>
      <c r="S4490" s="52">
        <v>0.64149999618530273</v>
      </c>
    </row>
    <row r="4491" spans="1:19">
      <c r="A4491" t="s">
        <v>28</v>
      </c>
      <c r="B4491" t="s">
        <v>412</v>
      </c>
      <c r="C4491" t="s">
        <v>440</v>
      </c>
      <c r="D4491" t="s">
        <v>330</v>
      </c>
      <c r="E4491" t="s">
        <v>201</v>
      </c>
      <c r="F4491" t="s">
        <v>284</v>
      </c>
      <c r="G4491">
        <v>8</v>
      </c>
      <c r="H4491" t="s">
        <v>339</v>
      </c>
      <c r="I4491" t="s">
        <v>736</v>
      </c>
      <c r="J4491" t="s">
        <v>365</v>
      </c>
      <c r="K4491">
        <v>7</v>
      </c>
      <c r="L4491" s="52">
        <v>6.9310002028942108E-2</v>
      </c>
      <c r="M4491" s="52">
        <v>7.7780000865459442E-2</v>
      </c>
      <c r="N4491">
        <v>143</v>
      </c>
      <c r="O4491" s="52">
        <v>0.12999999523162839</v>
      </c>
      <c r="P4491" s="52">
        <v>0.21153999865055079</v>
      </c>
      <c r="Q4491">
        <v>1316</v>
      </c>
      <c r="R4491" s="52">
        <v>0.1234399974346161</v>
      </c>
      <c r="S4491" s="52">
        <v>0.20152999460697171</v>
      </c>
    </row>
    <row r="4492" spans="1:19">
      <c r="A4492" t="s">
        <v>28</v>
      </c>
      <c r="B4492" t="s">
        <v>412</v>
      </c>
      <c r="C4492" t="s">
        <v>440</v>
      </c>
      <c r="D4492" t="s">
        <v>330</v>
      </c>
      <c r="E4492" t="s">
        <v>201</v>
      </c>
      <c r="F4492" t="s">
        <v>284</v>
      </c>
      <c r="G4492">
        <v>8</v>
      </c>
      <c r="H4492" t="s">
        <v>339</v>
      </c>
      <c r="I4492" t="s">
        <v>736</v>
      </c>
      <c r="J4492" t="s">
        <v>366</v>
      </c>
      <c r="K4492">
        <v>5</v>
      </c>
      <c r="L4492" s="52">
        <v>4.9499999731779099E-2</v>
      </c>
      <c r="M4492" s="52">
        <v>5.5560000240802758E-2</v>
      </c>
      <c r="N4492">
        <v>83</v>
      </c>
      <c r="O4492" s="52">
        <v>7.5450003147125244E-2</v>
      </c>
      <c r="P4492" s="52">
        <v>0.1227800026535988</v>
      </c>
      <c r="Q4492">
        <v>566</v>
      </c>
      <c r="R4492" s="52">
        <v>5.3089998662471771E-2</v>
      </c>
      <c r="S4492" s="52">
        <v>8.6680002510547638E-2</v>
      </c>
    </row>
    <row r="4493" spans="1:19">
      <c r="A4493" t="s">
        <v>28</v>
      </c>
      <c r="B4493" t="s">
        <v>412</v>
      </c>
      <c r="C4493" t="s">
        <v>440</v>
      </c>
      <c r="D4493" t="s">
        <v>330</v>
      </c>
      <c r="E4493" t="s">
        <v>201</v>
      </c>
      <c r="F4493" t="s">
        <v>284</v>
      </c>
      <c r="G4493">
        <v>8</v>
      </c>
      <c r="H4493" t="s">
        <v>339</v>
      </c>
      <c r="I4493" t="s">
        <v>736</v>
      </c>
      <c r="J4493" t="s">
        <v>367</v>
      </c>
      <c r="K4493">
        <v>9</v>
      </c>
      <c r="L4493" s="52">
        <v>8.9110001921653748E-2</v>
      </c>
      <c r="M4493" s="52">
        <v>0.10000000149011611</v>
      </c>
      <c r="N4493">
        <v>50</v>
      </c>
      <c r="O4493" s="52">
        <v>4.544999822974205E-2</v>
      </c>
      <c r="P4493" s="52">
        <v>7.3959998786449432E-2</v>
      </c>
      <c r="Q4493">
        <v>367</v>
      </c>
      <c r="R4493" s="52">
        <v>3.4419998526573181E-2</v>
      </c>
      <c r="S4493" s="52">
        <v>5.6200001388788223E-2</v>
      </c>
    </row>
    <row r="4494" spans="1:19">
      <c r="A4494" t="s">
        <v>28</v>
      </c>
      <c r="B4494" t="s">
        <v>412</v>
      </c>
      <c r="C4494" t="s">
        <v>440</v>
      </c>
      <c r="D4494" t="s">
        <v>330</v>
      </c>
      <c r="E4494" t="s">
        <v>201</v>
      </c>
      <c r="F4494" t="s">
        <v>284</v>
      </c>
      <c r="G4494">
        <v>8</v>
      </c>
      <c r="H4494" t="s">
        <v>339</v>
      </c>
      <c r="I4494" t="s">
        <v>736</v>
      </c>
      <c r="J4494" t="s">
        <v>368</v>
      </c>
      <c r="K4494">
        <v>2</v>
      </c>
      <c r="L4494" s="52">
        <v>1.9799999892711639E-2</v>
      </c>
      <c r="M4494" s="52">
        <v>2.2220000624656681E-2</v>
      </c>
      <c r="N4494">
        <v>14</v>
      </c>
      <c r="O4494" s="52">
        <v>1.272999960929155E-2</v>
      </c>
      <c r="P4494" s="52">
        <v>2.0710000768303871E-2</v>
      </c>
      <c r="Q4494">
        <v>92</v>
      </c>
      <c r="R4494" s="52">
        <v>8.6300000548362732E-3</v>
      </c>
      <c r="S4494" s="52">
        <v>1.4089999720454219E-2</v>
      </c>
    </row>
    <row r="4495" spans="1:19">
      <c r="A4495" t="s">
        <v>28</v>
      </c>
      <c r="B4495" t="s">
        <v>412</v>
      </c>
      <c r="C4495" t="s">
        <v>440</v>
      </c>
      <c r="D4495" t="s">
        <v>330</v>
      </c>
      <c r="E4495" t="s">
        <v>201</v>
      </c>
      <c r="F4495" t="s">
        <v>284</v>
      </c>
      <c r="G4495">
        <v>8</v>
      </c>
      <c r="H4495" t="s">
        <v>339</v>
      </c>
      <c r="I4495" t="s">
        <v>307</v>
      </c>
      <c r="J4495" t="s">
        <v>329</v>
      </c>
      <c r="K4495">
        <v>101</v>
      </c>
      <c r="L4495" s="52">
        <v>1</v>
      </c>
      <c r="N4495">
        <v>1091</v>
      </c>
      <c r="O4495" s="52">
        <v>0.99181997776031494</v>
      </c>
      <c r="Q4495">
        <v>10555</v>
      </c>
      <c r="R4495" s="52">
        <v>0.99005997180938721</v>
      </c>
    </row>
    <row r="4496" spans="1:19">
      <c r="A4496" t="s">
        <v>28</v>
      </c>
      <c r="B4496" t="s">
        <v>412</v>
      </c>
      <c r="C4496" t="s">
        <v>440</v>
      </c>
      <c r="D4496" t="s">
        <v>330</v>
      </c>
      <c r="E4496" t="s">
        <v>201</v>
      </c>
      <c r="F4496" t="s">
        <v>284</v>
      </c>
      <c r="G4496">
        <v>8</v>
      </c>
      <c r="H4496" t="s">
        <v>339</v>
      </c>
      <c r="I4496" t="s">
        <v>307</v>
      </c>
      <c r="J4496" t="s">
        <v>309</v>
      </c>
      <c r="K4496">
        <v>0</v>
      </c>
      <c r="L4496" s="52">
        <v>0</v>
      </c>
      <c r="N4496">
        <v>9</v>
      </c>
      <c r="O4496" s="52">
        <v>8.1799998879432678E-3</v>
      </c>
      <c r="Q4496">
        <v>106</v>
      </c>
      <c r="R4496" s="52">
        <v>9.9400002509355545E-3</v>
      </c>
    </row>
    <row r="4497" spans="1:19">
      <c r="A4497" t="s">
        <v>28</v>
      </c>
      <c r="B4497" t="s">
        <v>412</v>
      </c>
      <c r="C4497" t="s">
        <v>440</v>
      </c>
      <c r="D4497" t="s">
        <v>330</v>
      </c>
      <c r="E4497" t="s">
        <v>201</v>
      </c>
      <c r="F4497" s="1" t="s">
        <v>284</v>
      </c>
      <c r="G4497" s="1">
        <v>8</v>
      </c>
      <c r="H4497" s="1" t="s">
        <v>339</v>
      </c>
      <c r="I4497" t="s">
        <v>737</v>
      </c>
      <c r="J4497" t="s">
        <v>310</v>
      </c>
      <c r="K4497">
        <v>8</v>
      </c>
      <c r="L4497" s="52">
        <v>7.9209998250007629E-2</v>
      </c>
      <c r="N4497">
        <v>298</v>
      </c>
      <c r="O4497" s="52">
        <v>0.27090999484062189</v>
      </c>
      <c r="Q4497">
        <v>1888</v>
      </c>
      <c r="R4497" s="52">
        <v>0.17709000408649439</v>
      </c>
    </row>
    <row r="4498" spans="1:19">
      <c r="A4498" t="s">
        <v>28</v>
      </c>
      <c r="B4498" t="s">
        <v>412</v>
      </c>
      <c r="C4498" t="s">
        <v>440</v>
      </c>
      <c r="D4498" t="s">
        <v>330</v>
      </c>
      <c r="E4498" t="s">
        <v>201</v>
      </c>
      <c r="F4498" t="s">
        <v>284</v>
      </c>
      <c r="G4498">
        <v>8</v>
      </c>
      <c r="H4498" t="s">
        <v>339</v>
      </c>
      <c r="I4498" t="s">
        <v>737</v>
      </c>
      <c r="J4498" t="s">
        <v>16</v>
      </c>
      <c r="K4498">
        <v>18</v>
      </c>
      <c r="L4498" s="52">
        <v>0.1782200038433075</v>
      </c>
      <c r="N4498">
        <v>200</v>
      </c>
      <c r="O4498" s="52">
        <v>0.18182000517845151</v>
      </c>
      <c r="Q4498">
        <v>2164</v>
      </c>
      <c r="R4498" s="52">
        <v>0.2029799968004227</v>
      </c>
    </row>
    <row r="4499" spans="1:19">
      <c r="A4499" t="s">
        <v>28</v>
      </c>
      <c r="B4499" t="s">
        <v>412</v>
      </c>
      <c r="C4499" t="s">
        <v>440</v>
      </c>
      <c r="D4499" t="s">
        <v>330</v>
      </c>
      <c r="E4499" t="s">
        <v>201</v>
      </c>
      <c r="F4499" t="s">
        <v>284</v>
      </c>
      <c r="G4499">
        <v>8</v>
      </c>
      <c r="H4499" t="s">
        <v>339</v>
      </c>
      <c r="I4499" t="s">
        <v>737</v>
      </c>
      <c r="J4499" t="s">
        <v>17</v>
      </c>
      <c r="K4499">
        <v>34</v>
      </c>
      <c r="L4499" s="52">
        <v>0.33662998676300049</v>
      </c>
      <c r="N4499">
        <v>236</v>
      </c>
      <c r="O4499" s="52">
        <v>0.21455000340938571</v>
      </c>
      <c r="Q4499">
        <v>2220</v>
      </c>
      <c r="R4499" s="52">
        <v>0.20824000239372251</v>
      </c>
    </row>
    <row r="4500" spans="1:19">
      <c r="A4500" t="s">
        <v>28</v>
      </c>
      <c r="B4500" t="s">
        <v>412</v>
      </c>
      <c r="C4500" t="s">
        <v>440</v>
      </c>
      <c r="D4500" t="s">
        <v>330</v>
      </c>
      <c r="E4500" t="s">
        <v>201</v>
      </c>
      <c r="F4500" t="s">
        <v>284</v>
      </c>
      <c r="G4500">
        <v>8</v>
      </c>
      <c r="H4500" t="s">
        <v>339</v>
      </c>
      <c r="I4500" t="s">
        <v>737</v>
      </c>
      <c r="J4500" t="s">
        <v>18</v>
      </c>
      <c r="K4500">
        <v>32</v>
      </c>
      <c r="L4500" s="52">
        <v>0.31683000922203058</v>
      </c>
      <c r="N4500">
        <v>210</v>
      </c>
      <c r="O4500" s="52">
        <v>0.19090999662876129</v>
      </c>
      <c r="Q4500">
        <v>2174</v>
      </c>
      <c r="R4500" s="52">
        <v>0.20392000675201419</v>
      </c>
    </row>
    <row r="4501" spans="1:19">
      <c r="A4501" t="s">
        <v>28</v>
      </c>
      <c r="B4501" t="s">
        <v>412</v>
      </c>
      <c r="C4501" t="s">
        <v>440</v>
      </c>
      <c r="D4501" t="s">
        <v>330</v>
      </c>
      <c r="E4501" t="s">
        <v>201</v>
      </c>
      <c r="F4501" t="s">
        <v>284</v>
      </c>
      <c r="G4501">
        <v>8</v>
      </c>
      <c r="H4501" t="s">
        <v>339</v>
      </c>
      <c r="I4501" t="s">
        <v>737</v>
      </c>
      <c r="J4501" t="s">
        <v>311</v>
      </c>
      <c r="K4501">
        <v>9</v>
      </c>
      <c r="L4501" s="52">
        <v>8.9110001921653748E-2</v>
      </c>
      <c r="N4501">
        <v>156</v>
      </c>
      <c r="O4501" s="52">
        <v>0.14181999862194061</v>
      </c>
      <c r="Q4501">
        <v>2215</v>
      </c>
      <c r="R4501" s="52">
        <v>0.20777000486850741</v>
      </c>
    </row>
    <row r="4502" spans="1:19">
      <c r="A4502" t="s">
        <v>28</v>
      </c>
      <c r="B4502" t="s">
        <v>412</v>
      </c>
      <c r="C4502" t="s">
        <v>440</v>
      </c>
      <c r="D4502" t="s">
        <v>330</v>
      </c>
      <c r="E4502" t="s">
        <v>201</v>
      </c>
      <c r="F4502" t="s">
        <v>284</v>
      </c>
      <c r="G4502">
        <v>8</v>
      </c>
      <c r="H4502" t="s">
        <v>339</v>
      </c>
      <c r="I4502" t="s">
        <v>312</v>
      </c>
      <c r="J4502" t="s">
        <v>313</v>
      </c>
      <c r="K4502">
        <v>65</v>
      </c>
      <c r="L4502" s="52">
        <v>0.64355999231338501</v>
      </c>
      <c r="M4502" s="52">
        <v>0.64355999231338501</v>
      </c>
      <c r="N4502">
        <v>621</v>
      </c>
      <c r="O4502" s="52">
        <v>0.56454998254776001</v>
      </c>
      <c r="P4502" s="52">
        <v>0.57340997457504272</v>
      </c>
      <c r="Q4502">
        <v>6420</v>
      </c>
      <c r="R4502" s="52">
        <v>0.60219001770019531</v>
      </c>
      <c r="S4502" s="52">
        <v>0.61465001106262207</v>
      </c>
    </row>
    <row r="4503" spans="1:19">
      <c r="A4503" t="s">
        <v>28</v>
      </c>
      <c r="B4503" t="s">
        <v>412</v>
      </c>
      <c r="C4503" t="s">
        <v>440</v>
      </c>
      <c r="D4503" t="s">
        <v>330</v>
      </c>
      <c r="E4503" t="s">
        <v>201</v>
      </c>
      <c r="F4503" t="s">
        <v>284</v>
      </c>
      <c r="G4503">
        <v>8</v>
      </c>
      <c r="H4503" t="s">
        <v>339</v>
      </c>
      <c r="I4503" t="s">
        <v>312</v>
      </c>
      <c r="J4503" t="s">
        <v>314</v>
      </c>
      <c r="K4503">
        <v>13</v>
      </c>
      <c r="L4503" s="52">
        <v>0.128710001707077</v>
      </c>
      <c r="M4503" s="52">
        <v>0.128710001707077</v>
      </c>
      <c r="N4503">
        <v>172</v>
      </c>
      <c r="O4503" s="52">
        <v>0.15636000037193301</v>
      </c>
      <c r="P4503" s="52">
        <v>0.15882000327110291</v>
      </c>
      <c r="Q4503">
        <v>1473</v>
      </c>
      <c r="R4503" s="52">
        <v>0.13817000389099121</v>
      </c>
      <c r="S4503" s="52">
        <v>0.14101999998092651</v>
      </c>
    </row>
    <row r="4504" spans="1:19">
      <c r="A4504" t="s">
        <v>28</v>
      </c>
      <c r="B4504" t="s">
        <v>412</v>
      </c>
      <c r="C4504" t="s">
        <v>440</v>
      </c>
      <c r="D4504" t="s">
        <v>330</v>
      </c>
      <c r="E4504" t="s">
        <v>201</v>
      </c>
      <c r="F4504" s="1" t="s">
        <v>284</v>
      </c>
      <c r="G4504" s="1">
        <v>8</v>
      </c>
      <c r="H4504" s="1" t="s">
        <v>339</v>
      </c>
      <c r="I4504" t="s">
        <v>312</v>
      </c>
      <c r="J4504" t="s">
        <v>315</v>
      </c>
      <c r="K4504">
        <v>11</v>
      </c>
      <c r="L4504" s="52">
        <v>0.1089100018143654</v>
      </c>
      <c r="M4504" s="52">
        <v>0.1089100018143654</v>
      </c>
      <c r="N4504">
        <v>168</v>
      </c>
      <c r="O4504" s="52">
        <v>0.1527300029993057</v>
      </c>
      <c r="P4504" s="52">
        <v>0.15512000024318701</v>
      </c>
      <c r="Q4504">
        <v>1374</v>
      </c>
      <c r="R4504" s="52">
        <v>0.12887999415397641</v>
      </c>
      <c r="S4504" s="52">
        <v>0.13154999911785131</v>
      </c>
    </row>
    <row r="4505" spans="1:19">
      <c r="A4505" t="s">
        <v>28</v>
      </c>
      <c r="B4505" t="s">
        <v>412</v>
      </c>
      <c r="C4505" t="s">
        <v>440</v>
      </c>
      <c r="D4505" t="s">
        <v>330</v>
      </c>
      <c r="E4505" t="s">
        <v>201</v>
      </c>
      <c r="F4505" t="s">
        <v>284</v>
      </c>
      <c r="G4505">
        <v>8</v>
      </c>
      <c r="H4505" t="s">
        <v>339</v>
      </c>
      <c r="I4505" t="s">
        <v>312</v>
      </c>
      <c r="J4505" t="s">
        <v>373</v>
      </c>
      <c r="K4505">
        <v>0</v>
      </c>
      <c r="L4505" s="52">
        <v>0</v>
      </c>
      <c r="N4505">
        <v>17</v>
      </c>
      <c r="O4505" s="52">
        <v>1.544999983161688E-2</v>
      </c>
      <c r="Q4505">
        <v>216</v>
      </c>
      <c r="R4505" s="52">
        <v>2.0260000601410869E-2</v>
      </c>
    </row>
    <row r="4506" spans="1:19">
      <c r="A4506" t="s">
        <v>28</v>
      </c>
      <c r="B4506" t="s">
        <v>412</v>
      </c>
      <c r="C4506" t="s">
        <v>440</v>
      </c>
      <c r="D4506" t="s">
        <v>330</v>
      </c>
      <c r="E4506" t="s">
        <v>201</v>
      </c>
      <c r="F4506" t="s">
        <v>284</v>
      </c>
      <c r="G4506">
        <v>8</v>
      </c>
      <c r="H4506" t="s">
        <v>339</v>
      </c>
      <c r="I4506" t="s">
        <v>312</v>
      </c>
      <c r="J4506" t="s">
        <v>316</v>
      </c>
      <c r="K4506">
        <v>12</v>
      </c>
      <c r="L4506" s="52">
        <v>0.11880999803543089</v>
      </c>
      <c r="M4506" s="52">
        <v>0.11880999803543089</v>
      </c>
      <c r="N4506">
        <v>122</v>
      </c>
      <c r="O4506" s="52">
        <v>0.11090999841690059</v>
      </c>
      <c r="P4506" s="52">
        <v>0.1126499995589256</v>
      </c>
      <c r="Q4506">
        <v>1178</v>
      </c>
      <c r="R4506" s="52">
        <v>0.1105000004172325</v>
      </c>
      <c r="S4506" s="52">
        <v>0.1127799972891808</v>
      </c>
    </row>
    <row r="4507" spans="1:19">
      <c r="A4507" t="s">
        <v>28</v>
      </c>
      <c r="B4507" t="s">
        <v>412</v>
      </c>
      <c r="C4507" t="s">
        <v>440</v>
      </c>
      <c r="D4507" t="s">
        <v>330</v>
      </c>
      <c r="E4507" t="s">
        <v>181</v>
      </c>
      <c r="F4507" t="s">
        <v>182</v>
      </c>
      <c r="G4507">
        <v>20</v>
      </c>
      <c r="H4507" t="s">
        <v>399</v>
      </c>
      <c r="I4507" t="s">
        <v>326</v>
      </c>
      <c r="J4507" t="s">
        <v>289</v>
      </c>
      <c r="K4507">
        <v>2</v>
      </c>
      <c r="L4507" s="52">
        <v>1.5619999729096889E-2</v>
      </c>
      <c r="N4507">
        <v>7</v>
      </c>
      <c r="O4507" s="52">
        <v>1.3330000452697281E-2</v>
      </c>
      <c r="Q4507">
        <v>78</v>
      </c>
      <c r="R4507" s="52">
        <v>7.3199998587369919E-3</v>
      </c>
    </row>
    <row r="4508" spans="1:19">
      <c r="A4508" t="s">
        <v>28</v>
      </c>
      <c r="B4508" t="s">
        <v>412</v>
      </c>
      <c r="C4508" t="s">
        <v>440</v>
      </c>
      <c r="D4508" t="s">
        <v>330</v>
      </c>
      <c r="E4508" t="s">
        <v>181</v>
      </c>
      <c r="F4508" t="s">
        <v>182</v>
      </c>
      <c r="G4508">
        <v>20</v>
      </c>
      <c r="H4508" t="s">
        <v>399</v>
      </c>
      <c r="I4508" t="s">
        <v>326</v>
      </c>
      <c r="J4508" t="s">
        <v>290</v>
      </c>
      <c r="K4508">
        <v>2</v>
      </c>
      <c r="L4508" s="52">
        <v>1.5619999729096889E-2</v>
      </c>
      <c r="N4508">
        <v>21</v>
      </c>
      <c r="O4508" s="52">
        <v>3.9999999105930328E-2</v>
      </c>
      <c r="Q4508">
        <v>542</v>
      </c>
      <c r="R4508" s="52">
        <v>5.0840001553297043E-2</v>
      </c>
    </row>
    <row r="4509" spans="1:19">
      <c r="A4509" t="s">
        <v>28</v>
      </c>
      <c r="B4509" t="s">
        <v>412</v>
      </c>
      <c r="C4509" t="s">
        <v>440</v>
      </c>
      <c r="D4509" t="s">
        <v>330</v>
      </c>
      <c r="E4509" t="s">
        <v>181</v>
      </c>
      <c r="F4509" t="s">
        <v>182</v>
      </c>
      <c r="G4509">
        <v>20</v>
      </c>
      <c r="H4509" t="s">
        <v>399</v>
      </c>
      <c r="I4509" t="s">
        <v>326</v>
      </c>
      <c r="J4509" t="s">
        <v>291</v>
      </c>
      <c r="K4509">
        <v>9</v>
      </c>
      <c r="L4509" s="52">
        <v>7.0309996604919434E-2</v>
      </c>
      <c r="N4509">
        <v>52</v>
      </c>
      <c r="O4509" s="52">
        <v>9.9050000309944153E-2</v>
      </c>
      <c r="Q4509">
        <v>1332</v>
      </c>
      <c r="R4509" s="52">
        <v>0.124940000474453</v>
      </c>
    </row>
    <row r="4510" spans="1:19">
      <c r="A4510" t="s">
        <v>28</v>
      </c>
      <c r="B4510" t="s">
        <v>412</v>
      </c>
      <c r="C4510" t="s">
        <v>440</v>
      </c>
      <c r="D4510" t="s">
        <v>330</v>
      </c>
      <c r="E4510" t="s">
        <v>181</v>
      </c>
      <c r="F4510" t="s">
        <v>182</v>
      </c>
      <c r="G4510">
        <v>20</v>
      </c>
      <c r="H4510" t="s">
        <v>399</v>
      </c>
      <c r="I4510" t="s">
        <v>326</v>
      </c>
      <c r="J4510" t="s">
        <v>292</v>
      </c>
      <c r="K4510">
        <v>29</v>
      </c>
      <c r="L4510" s="52">
        <v>0.22655999660491941</v>
      </c>
      <c r="N4510">
        <v>120</v>
      </c>
      <c r="O4510" s="52">
        <v>0.22856999933719641</v>
      </c>
      <c r="Q4510">
        <v>2022</v>
      </c>
      <c r="R4510" s="52">
        <v>0.18965999782085419</v>
      </c>
    </row>
    <row r="4511" spans="1:19">
      <c r="A4511" t="s">
        <v>28</v>
      </c>
      <c r="B4511" t="s">
        <v>412</v>
      </c>
      <c r="C4511" t="s">
        <v>440</v>
      </c>
      <c r="D4511" t="s">
        <v>330</v>
      </c>
      <c r="E4511" t="s">
        <v>181</v>
      </c>
      <c r="F4511" t="s">
        <v>182</v>
      </c>
      <c r="G4511">
        <v>20</v>
      </c>
      <c r="H4511" t="s">
        <v>399</v>
      </c>
      <c r="I4511" t="s">
        <v>326</v>
      </c>
      <c r="J4511" t="s">
        <v>293</v>
      </c>
      <c r="K4511">
        <v>26</v>
      </c>
      <c r="L4511" s="52">
        <v>0.20313000679016111</v>
      </c>
      <c r="N4511">
        <v>89</v>
      </c>
      <c r="O4511" s="52">
        <v>0.16952000558376309</v>
      </c>
      <c r="Q4511">
        <v>1958</v>
      </c>
      <c r="R4511" s="52">
        <v>0.18366000056266779</v>
      </c>
    </row>
    <row r="4512" spans="1:19">
      <c r="A4512" t="s">
        <v>28</v>
      </c>
      <c r="B4512" t="s">
        <v>412</v>
      </c>
      <c r="C4512" t="s">
        <v>440</v>
      </c>
      <c r="D4512" t="s">
        <v>330</v>
      </c>
      <c r="E4512" t="s">
        <v>181</v>
      </c>
      <c r="F4512" t="s">
        <v>182</v>
      </c>
      <c r="G4512">
        <v>20</v>
      </c>
      <c r="H4512" t="s">
        <v>399</v>
      </c>
      <c r="I4512" t="s">
        <v>326</v>
      </c>
      <c r="J4512" t="s">
        <v>294</v>
      </c>
      <c r="K4512">
        <v>33</v>
      </c>
      <c r="L4512" s="52">
        <v>0.25780999660491938</v>
      </c>
      <c r="N4512">
        <v>124</v>
      </c>
      <c r="O4512" s="52">
        <v>0.2361900061368942</v>
      </c>
      <c r="Q4512">
        <v>2528</v>
      </c>
      <c r="R4512" s="52">
        <v>0.2371300011873245</v>
      </c>
    </row>
    <row r="4513" spans="1:19">
      <c r="A4513" t="s">
        <v>28</v>
      </c>
      <c r="B4513" t="s">
        <v>412</v>
      </c>
      <c r="C4513" t="s">
        <v>440</v>
      </c>
      <c r="D4513" t="s">
        <v>330</v>
      </c>
      <c r="E4513" t="s">
        <v>181</v>
      </c>
      <c r="F4513" t="s">
        <v>182</v>
      </c>
      <c r="G4513">
        <v>20</v>
      </c>
      <c r="H4513" t="s">
        <v>399</v>
      </c>
      <c r="I4513" t="s">
        <v>326</v>
      </c>
      <c r="J4513" t="s">
        <v>295</v>
      </c>
      <c r="K4513">
        <v>27</v>
      </c>
      <c r="L4513" s="52">
        <v>0.21094000339508059</v>
      </c>
      <c r="N4513">
        <v>112</v>
      </c>
      <c r="O4513" s="52">
        <v>0.21333000063896179</v>
      </c>
      <c r="Q4513">
        <v>2201</v>
      </c>
      <c r="R4513" s="52">
        <v>0.20645000040531161</v>
      </c>
    </row>
    <row r="4514" spans="1:19">
      <c r="A4514" t="s">
        <v>28</v>
      </c>
      <c r="B4514" t="s">
        <v>412</v>
      </c>
      <c r="C4514" t="s">
        <v>440</v>
      </c>
      <c r="D4514" t="s">
        <v>330</v>
      </c>
      <c r="E4514" t="s">
        <v>181</v>
      </c>
      <c r="F4514" s="1" t="s">
        <v>182</v>
      </c>
      <c r="G4514" s="1">
        <v>20</v>
      </c>
      <c r="H4514" s="1" t="s">
        <v>399</v>
      </c>
      <c r="I4514" t="s">
        <v>359</v>
      </c>
      <c r="J4514" t="s">
        <v>14</v>
      </c>
      <c r="K4514">
        <v>92</v>
      </c>
      <c r="L4514" s="52">
        <v>0.71875</v>
      </c>
      <c r="M4514" s="52">
        <v>0.75410002470016479</v>
      </c>
      <c r="N4514">
        <v>386</v>
      </c>
      <c r="O4514" s="52">
        <v>0.73523998260498047</v>
      </c>
      <c r="P4514" s="52">
        <v>0.75391000509262085</v>
      </c>
      <c r="Q4514">
        <v>7648</v>
      </c>
      <c r="R4514" s="52">
        <v>0.71737998723983765</v>
      </c>
      <c r="S4514" s="52">
        <v>0.73221999406814575</v>
      </c>
    </row>
    <row r="4515" spans="1:19">
      <c r="A4515" t="s">
        <v>28</v>
      </c>
      <c r="B4515" t="s">
        <v>412</v>
      </c>
      <c r="C4515" t="s">
        <v>440</v>
      </c>
      <c r="D4515" t="s">
        <v>330</v>
      </c>
      <c r="E4515" t="s">
        <v>181</v>
      </c>
      <c r="F4515" t="s">
        <v>182</v>
      </c>
      <c r="G4515">
        <v>20</v>
      </c>
      <c r="H4515" t="s">
        <v>399</v>
      </c>
      <c r="I4515" t="s">
        <v>359</v>
      </c>
      <c r="J4515" t="s">
        <v>15</v>
      </c>
      <c r="K4515">
        <v>19</v>
      </c>
      <c r="L4515" s="52">
        <v>0.14844000339508059</v>
      </c>
      <c r="M4515" s="52">
        <v>0.1557399928569794</v>
      </c>
      <c r="N4515">
        <v>71</v>
      </c>
      <c r="O4515" s="52">
        <v>0.13524000346660611</v>
      </c>
      <c r="P4515" s="52">
        <v>0.1386699974536896</v>
      </c>
      <c r="Q4515">
        <v>1582</v>
      </c>
      <c r="R4515" s="52">
        <v>0.14838999509811401</v>
      </c>
      <c r="S4515" s="52">
        <v>0.1514600068330765</v>
      </c>
    </row>
    <row r="4516" spans="1:19">
      <c r="A4516" t="s">
        <v>28</v>
      </c>
      <c r="B4516" t="s">
        <v>412</v>
      </c>
      <c r="C4516" t="s">
        <v>440</v>
      </c>
      <c r="D4516" t="s">
        <v>330</v>
      </c>
      <c r="E4516" t="s">
        <v>181</v>
      </c>
      <c r="F4516" t="s">
        <v>182</v>
      </c>
      <c r="G4516">
        <v>20</v>
      </c>
      <c r="H4516" t="s">
        <v>399</v>
      </c>
      <c r="I4516" t="s">
        <v>359</v>
      </c>
      <c r="J4516" t="s">
        <v>317</v>
      </c>
      <c r="K4516">
        <v>11</v>
      </c>
      <c r="L4516" s="52">
        <v>8.5940003395080566E-2</v>
      </c>
      <c r="M4516" s="52">
        <v>9.0159997344017029E-2</v>
      </c>
      <c r="N4516">
        <v>55</v>
      </c>
      <c r="O4516" s="52">
        <v>0.1047599986195564</v>
      </c>
      <c r="P4516" s="52">
        <v>0.1074199974536896</v>
      </c>
      <c r="Q4516">
        <v>1215</v>
      </c>
      <c r="R4516" s="52">
        <v>0.1139699965715408</v>
      </c>
      <c r="S4516" s="52">
        <v>0.1163199990987778</v>
      </c>
    </row>
    <row r="4517" spans="1:19">
      <c r="A4517" t="s">
        <v>28</v>
      </c>
      <c r="B4517" t="s">
        <v>412</v>
      </c>
      <c r="C4517" t="s">
        <v>440</v>
      </c>
      <c r="D4517" t="s">
        <v>330</v>
      </c>
      <c r="E4517" t="s">
        <v>181</v>
      </c>
      <c r="F4517" t="s">
        <v>182</v>
      </c>
      <c r="G4517">
        <v>20</v>
      </c>
      <c r="H4517" t="s">
        <v>399</v>
      </c>
      <c r="I4517" t="s">
        <v>359</v>
      </c>
      <c r="J4517" t="s">
        <v>270</v>
      </c>
      <c r="K4517">
        <v>6</v>
      </c>
      <c r="L4517" s="52">
        <v>4.6879999339580543E-2</v>
      </c>
      <c r="N4517">
        <v>13</v>
      </c>
      <c r="O4517" s="52">
        <v>2.476000040769577E-2</v>
      </c>
      <c r="Q4517">
        <v>216</v>
      </c>
      <c r="R4517" s="52">
        <v>2.0260000601410869E-2</v>
      </c>
    </row>
    <row r="4518" spans="1:19">
      <c r="A4518" t="s">
        <v>28</v>
      </c>
      <c r="B4518" t="s">
        <v>412</v>
      </c>
      <c r="C4518" t="s">
        <v>440</v>
      </c>
      <c r="D4518" t="s">
        <v>330</v>
      </c>
      <c r="E4518" t="s">
        <v>181</v>
      </c>
      <c r="F4518" t="s">
        <v>182</v>
      </c>
      <c r="G4518">
        <v>20</v>
      </c>
      <c r="H4518" t="s">
        <v>399</v>
      </c>
      <c r="I4518" t="s">
        <v>325</v>
      </c>
      <c r="J4518" t="s">
        <v>302</v>
      </c>
      <c r="K4518">
        <v>52</v>
      </c>
      <c r="L4518" s="52">
        <v>0.40625</v>
      </c>
      <c r="N4518">
        <v>187</v>
      </c>
      <c r="O4518" s="52">
        <v>0.35618999600410461</v>
      </c>
      <c r="Q4518">
        <v>3494</v>
      </c>
      <c r="R4518" s="52">
        <v>0.32774001359939581</v>
      </c>
    </row>
    <row r="4519" spans="1:19">
      <c r="A4519" t="s">
        <v>28</v>
      </c>
      <c r="B4519" t="s">
        <v>412</v>
      </c>
      <c r="C4519" t="s">
        <v>440</v>
      </c>
      <c r="D4519" t="s">
        <v>330</v>
      </c>
      <c r="E4519" t="s">
        <v>181</v>
      </c>
      <c r="F4519" t="s">
        <v>182</v>
      </c>
      <c r="G4519">
        <v>20</v>
      </c>
      <c r="H4519" t="s">
        <v>399</v>
      </c>
      <c r="I4519" t="s">
        <v>325</v>
      </c>
      <c r="J4519" t="s">
        <v>303</v>
      </c>
      <c r="K4519">
        <v>37</v>
      </c>
      <c r="L4519" s="52">
        <v>0.28905999660491938</v>
      </c>
      <c r="N4519">
        <v>159</v>
      </c>
      <c r="O4519" s="52">
        <v>0.30285999178886408</v>
      </c>
      <c r="Q4519">
        <v>3387</v>
      </c>
      <c r="R4519" s="52">
        <v>0.31769999861717219</v>
      </c>
    </row>
    <row r="4520" spans="1:19">
      <c r="A4520" t="s">
        <v>28</v>
      </c>
      <c r="B4520" t="s">
        <v>412</v>
      </c>
      <c r="C4520" t="s">
        <v>440</v>
      </c>
      <c r="D4520" t="s">
        <v>330</v>
      </c>
      <c r="E4520" t="s">
        <v>181</v>
      </c>
      <c r="F4520" t="s">
        <v>182</v>
      </c>
      <c r="G4520">
        <v>20</v>
      </c>
      <c r="H4520" t="s">
        <v>399</v>
      </c>
      <c r="I4520" t="s">
        <v>325</v>
      </c>
      <c r="J4520" t="s">
        <v>304</v>
      </c>
      <c r="K4520">
        <v>39</v>
      </c>
      <c r="L4520" s="52">
        <v>0.30469000339508062</v>
      </c>
      <c r="N4520">
        <v>179</v>
      </c>
      <c r="O4520" s="52">
        <v>0.34095001220703131</v>
      </c>
      <c r="Q4520">
        <v>3780</v>
      </c>
      <c r="R4520" s="52">
        <v>0.35455998778343201</v>
      </c>
    </row>
    <row r="4521" spans="1:19">
      <c r="A4521" t="s">
        <v>28</v>
      </c>
      <c r="B4521" t="s">
        <v>412</v>
      </c>
      <c r="C4521" t="s">
        <v>440</v>
      </c>
      <c r="D4521" t="s">
        <v>330</v>
      </c>
      <c r="E4521" t="s">
        <v>181</v>
      </c>
      <c r="F4521" t="s">
        <v>182</v>
      </c>
      <c r="G4521">
        <v>20</v>
      </c>
      <c r="H4521" t="s">
        <v>399</v>
      </c>
      <c r="I4521" t="s">
        <v>349</v>
      </c>
      <c r="J4521" t="s">
        <v>350</v>
      </c>
      <c r="K4521">
        <v>5</v>
      </c>
      <c r="L4521" s="52">
        <v>3.9060000330209732E-2</v>
      </c>
      <c r="M4521" s="52">
        <v>4.0649998933076859E-2</v>
      </c>
      <c r="N4521">
        <v>43</v>
      </c>
      <c r="O4521" s="52">
        <v>8.190000057220459E-2</v>
      </c>
      <c r="P4521" s="52">
        <v>8.7219998240470886E-2</v>
      </c>
      <c r="Q4521">
        <v>745</v>
      </c>
      <c r="R4521" s="52">
        <v>6.9880001246929169E-2</v>
      </c>
      <c r="S4521" s="52">
        <v>8.060000091791153E-2</v>
      </c>
    </row>
    <row r="4522" spans="1:19">
      <c r="A4522" t="s">
        <v>28</v>
      </c>
      <c r="B4522" t="s">
        <v>412</v>
      </c>
      <c r="C4522" t="s">
        <v>440</v>
      </c>
      <c r="D4522" t="s">
        <v>330</v>
      </c>
      <c r="E4522" t="s">
        <v>181</v>
      </c>
      <c r="F4522" t="s">
        <v>182</v>
      </c>
      <c r="G4522">
        <v>20</v>
      </c>
      <c r="H4522" t="s">
        <v>399</v>
      </c>
      <c r="I4522" t="s">
        <v>349</v>
      </c>
      <c r="J4522" t="s">
        <v>351</v>
      </c>
      <c r="K4522">
        <v>86</v>
      </c>
      <c r="L4522" s="52">
        <v>0.67188000679016113</v>
      </c>
      <c r="M4522" s="52">
        <v>0.69919002056121826</v>
      </c>
      <c r="N4522">
        <v>299</v>
      </c>
      <c r="O4522" s="52">
        <v>0.56951999664306641</v>
      </c>
      <c r="P4522" s="52">
        <v>0.60649001598358154</v>
      </c>
      <c r="Q4522">
        <v>5882</v>
      </c>
      <c r="R4522" s="52">
        <v>0.55172997713088989</v>
      </c>
      <c r="S4522" s="52">
        <v>0.63637000322341919</v>
      </c>
    </row>
    <row r="4523" spans="1:19">
      <c r="A4523" t="s">
        <v>28</v>
      </c>
      <c r="B4523" t="s">
        <v>412</v>
      </c>
      <c r="C4523" t="s">
        <v>440</v>
      </c>
      <c r="D4523" t="s">
        <v>330</v>
      </c>
      <c r="E4523" t="s">
        <v>181</v>
      </c>
      <c r="F4523" t="s">
        <v>182</v>
      </c>
      <c r="G4523">
        <v>20</v>
      </c>
      <c r="H4523" t="s">
        <v>399</v>
      </c>
      <c r="I4523" t="s">
        <v>349</v>
      </c>
      <c r="J4523" t="s">
        <v>352</v>
      </c>
      <c r="K4523">
        <v>0</v>
      </c>
      <c r="L4523" s="52">
        <v>0</v>
      </c>
      <c r="M4523" s="52">
        <v>0</v>
      </c>
      <c r="N4523">
        <v>0</v>
      </c>
      <c r="O4523" s="52">
        <v>0</v>
      </c>
      <c r="P4523" s="52">
        <v>0</v>
      </c>
      <c r="Q4523">
        <v>19</v>
      </c>
      <c r="R4523" s="52">
        <v>1.780000049620867E-3</v>
      </c>
      <c r="S4523" s="52">
        <v>2.0600000862032179E-3</v>
      </c>
    </row>
    <row r="4524" spans="1:19">
      <c r="A4524" t="s">
        <v>28</v>
      </c>
      <c r="B4524" t="s">
        <v>412</v>
      </c>
      <c r="C4524" t="s">
        <v>440</v>
      </c>
      <c r="D4524" t="s">
        <v>330</v>
      </c>
      <c r="E4524" t="s">
        <v>181</v>
      </c>
      <c r="F4524" t="s">
        <v>182</v>
      </c>
      <c r="G4524">
        <v>20</v>
      </c>
      <c r="H4524" t="s">
        <v>399</v>
      </c>
      <c r="I4524" t="s">
        <v>349</v>
      </c>
      <c r="J4524" t="s">
        <v>353</v>
      </c>
      <c r="K4524">
        <v>32</v>
      </c>
      <c r="L4524" s="52">
        <v>0.25</v>
      </c>
      <c r="M4524" s="52">
        <v>0.26015999913215643</v>
      </c>
      <c r="N4524">
        <v>151</v>
      </c>
      <c r="O4524" s="52">
        <v>0.28762000799179083</v>
      </c>
      <c r="P4524" s="52">
        <v>0.30629000067710882</v>
      </c>
      <c r="Q4524">
        <v>2597</v>
      </c>
      <c r="R4524" s="52">
        <v>0.24359999597072601</v>
      </c>
      <c r="S4524" s="52">
        <v>0.2809700071811676</v>
      </c>
    </row>
    <row r="4525" spans="1:19">
      <c r="A4525" t="s">
        <v>28</v>
      </c>
      <c r="B4525" t="s">
        <v>412</v>
      </c>
      <c r="C4525" t="s">
        <v>440</v>
      </c>
      <c r="D4525" t="s">
        <v>330</v>
      </c>
      <c r="E4525" t="s">
        <v>181</v>
      </c>
      <c r="F4525" t="s">
        <v>182</v>
      </c>
      <c r="G4525">
        <v>20</v>
      </c>
      <c r="H4525" t="s">
        <v>399</v>
      </c>
      <c r="I4525" t="s">
        <v>349</v>
      </c>
      <c r="J4525" t="s">
        <v>355</v>
      </c>
      <c r="K4525">
        <v>5</v>
      </c>
      <c r="L4525" s="52">
        <v>3.9060000330209732E-2</v>
      </c>
      <c r="N4525">
        <v>32</v>
      </c>
      <c r="O4525" s="52">
        <v>6.0949999839067459E-2</v>
      </c>
      <c r="Q4525">
        <v>1418</v>
      </c>
      <c r="R4525" s="52">
        <v>0.13300999999046331</v>
      </c>
    </row>
    <row r="4526" spans="1:19">
      <c r="A4526" t="s">
        <v>28</v>
      </c>
      <c r="B4526" t="s">
        <v>412</v>
      </c>
      <c r="C4526" t="s">
        <v>440</v>
      </c>
      <c r="D4526" t="s">
        <v>330</v>
      </c>
      <c r="E4526" t="s">
        <v>181</v>
      </c>
      <c r="F4526" t="s">
        <v>182</v>
      </c>
      <c r="G4526">
        <v>20</v>
      </c>
      <c r="H4526" t="s">
        <v>399</v>
      </c>
      <c r="I4526" t="s">
        <v>734</v>
      </c>
      <c r="J4526" t="s">
        <v>299</v>
      </c>
      <c r="K4526">
        <v>0</v>
      </c>
      <c r="L4526" s="52">
        <v>0</v>
      </c>
      <c r="M4526" s="52">
        <v>0</v>
      </c>
      <c r="N4526">
        <v>5</v>
      </c>
      <c r="O4526" s="52">
        <v>9.5199998468160629E-3</v>
      </c>
      <c r="P4526" s="52">
        <v>1.0750000365078449E-2</v>
      </c>
      <c r="Q4526">
        <v>463</v>
      </c>
      <c r="R4526" s="52">
        <v>4.343000054359436E-2</v>
      </c>
      <c r="S4526" s="52">
        <v>4.6239998191595078E-2</v>
      </c>
    </row>
    <row r="4527" spans="1:19">
      <c r="A4527" t="s">
        <v>28</v>
      </c>
      <c r="B4527" t="s">
        <v>412</v>
      </c>
      <c r="C4527" t="s">
        <v>440</v>
      </c>
      <c r="D4527" t="s">
        <v>330</v>
      </c>
      <c r="E4527" t="s">
        <v>181</v>
      </c>
      <c r="F4527" t="s">
        <v>182</v>
      </c>
      <c r="G4527">
        <v>20</v>
      </c>
      <c r="H4527" t="s">
        <v>399</v>
      </c>
      <c r="I4527" t="s">
        <v>734</v>
      </c>
      <c r="J4527" t="s">
        <v>300</v>
      </c>
      <c r="K4527">
        <v>2</v>
      </c>
      <c r="L4527" s="52">
        <v>1.5619999729096889E-2</v>
      </c>
      <c r="M4527" s="52">
        <v>1.8349999561905861E-2</v>
      </c>
      <c r="N4527">
        <v>7</v>
      </c>
      <c r="O4527" s="52">
        <v>1.3330000452697281E-2</v>
      </c>
      <c r="P4527" s="52">
        <v>1.5049999579787251E-2</v>
      </c>
      <c r="Q4527">
        <v>331</v>
      </c>
      <c r="R4527" s="52">
        <v>3.1050000339746479E-2</v>
      </c>
      <c r="S4527" s="52">
        <v>3.3059999346733093E-2</v>
      </c>
    </row>
    <row r="4528" spans="1:19">
      <c r="A4528" t="s">
        <v>28</v>
      </c>
      <c r="B4528" t="s">
        <v>412</v>
      </c>
      <c r="C4528" t="s">
        <v>440</v>
      </c>
      <c r="D4528" t="s">
        <v>330</v>
      </c>
      <c r="E4528" t="s">
        <v>181</v>
      </c>
      <c r="F4528" t="s">
        <v>182</v>
      </c>
      <c r="G4528">
        <v>20</v>
      </c>
      <c r="H4528" t="s">
        <v>399</v>
      </c>
      <c r="I4528" t="s">
        <v>734</v>
      </c>
      <c r="J4528" t="s">
        <v>269</v>
      </c>
      <c r="K4528">
        <v>2</v>
      </c>
      <c r="L4528" s="52">
        <v>1.5619999729096889E-2</v>
      </c>
      <c r="M4528" s="52">
        <v>1.8349999561905861E-2</v>
      </c>
      <c r="N4528">
        <v>2</v>
      </c>
      <c r="O4528" s="52">
        <v>3.8099999073892832E-3</v>
      </c>
      <c r="P4528" s="52">
        <v>4.3000001460313797E-3</v>
      </c>
      <c r="Q4528">
        <v>91</v>
      </c>
      <c r="R4528" s="52">
        <v>8.5399998351931572E-3</v>
      </c>
      <c r="S4528" s="52">
        <v>9.089999832212925E-3</v>
      </c>
    </row>
    <row r="4529" spans="1:19">
      <c r="A4529" t="s">
        <v>28</v>
      </c>
      <c r="B4529" t="s">
        <v>412</v>
      </c>
      <c r="C4529" t="s">
        <v>440</v>
      </c>
      <c r="D4529" t="s">
        <v>330</v>
      </c>
      <c r="E4529" t="s">
        <v>181</v>
      </c>
      <c r="F4529" t="s">
        <v>182</v>
      </c>
      <c r="G4529">
        <v>20</v>
      </c>
      <c r="H4529" t="s">
        <v>399</v>
      </c>
      <c r="I4529" t="s">
        <v>734</v>
      </c>
      <c r="J4529" t="s">
        <v>301</v>
      </c>
      <c r="K4529">
        <v>0</v>
      </c>
      <c r="L4529" s="52">
        <v>0</v>
      </c>
      <c r="M4529" s="52">
        <v>0</v>
      </c>
      <c r="N4529">
        <v>2</v>
      </c>
      <c r="O4529" s="52">
        <v>3.8099999073892832E-3</v>
      </c>
      <c r="P4529" s="52">
        <v>4.3000001460313797E-3</v>
      </c>
      <c r="Q4529">
        <v>215</v>
      </c>
      <c r="R4529" s="52">
        <v>2.0169999450445179E-2</v>
      </c>
      <c r="S4529" s="52">
        <v>2.1469999104738239E-2</v>
      </c>
    </row>
    <row r="4530" spans="1:19">
      <c r="A4530" t="s">
        <v>28</v>
      </c>
      <c r="B4530" t="s">
        <v>412</v>
      </c>
      <c r="C4530" t="s">
        <v>440</v>
      </c>
      <c r="D4530" t="s">
        <v>330</v>
      </c>
      <c r="E4530" t="s">
        <v>181</v>
      </c>
      <c r="F4530" t="s">
        <v>182</v>
      </c>
      <c r="G4530">
        <v>20</v>
      </c>
      <c r="H4530" t="s">
        <v>399</v>
      </c>
      <c r="I4530" t="s">
        <v>734</v>
      </c>
      <c r="J4530" t="s">
        <v>270</v>
      </c>
      <c r="K4530">
        <v>19</v>
      </c>
      <c r="L4530" s="52">
        <v>0.14844000339508059</v>
      </c>
      <c r="N4530">
        <v>60</v>
      </c>
      <c r="O4530" s="52">
        <v>0.1142899990081787</v>
      </c>
      <c r="Q4530">
        <v>648</v>
      </c>
      <c r="R4530" s="52">
        <v>6.0779999941587448E-2</v>
      </c>
    </row>
    <row r="4531" spans="1:19">
      <c r="A4531" t="s">
        <v>28</v>
      </c>
      <c r="B4531" t="s">
        <v>412</v>
      </c>
      <c r="C4531" t="s">
        <v>440</v>
      </c>
      <c r="D4531" t="s">
        <v>330</v>
      </c>
      <c r="E4531" t="s">
        <v>181</v>
      </c>
      <c r="F4531" t="s">
        <v>182</v>
      </c>
      <c r="G4531">
        <v>20</v>
      </c>
      <c r="H4531" t="s">
        <v>399</v>
      </c>
      <c r="I4531" t="s">
        <v>734</v>
      </c>
      <c r="J4531" t="s">
        <v>268</v>
      </c>
      <c r="K4531">
        <v>105</v>
      </c>
      <c r="L4531" s="52">
        <v>0.82030999660491943</v>
      </c>
      <c r="M4531" s="52">
        <v>0.96329998970031738</v>
      </c>
      <c r="N4531">
        <v>449</v>
      </c>
      <c r="O4531" s="52">
        <v>0.85523998737335205</v>
      </c>
      <c r="P4531" s="52">
        <v>0.96559000015258789</v>
      </c>
      <c r="Q4531">
        <v>8913</v>
      </c>
      <c r="R4531" s="52">
        <v>0.83604001998901367</v>
      </c>
      <c r="S4531" s="52">
        <v>0.89013999700546265</v>
      </c>
    </row>
    <row r="4532" spans="1:19">
      <c r="A4532" t="s">
        <v>28</v>
      </c>
      <c r="B4532" t="s">
        <v>412</v>
      </c>
      <c r="C4532" t="s">
        <v>440</v>
      </c>
      <c r="D4532" t="s">
        <v>330</v>
      </c>
      <c r="E4532" t="s">
        <v>181</v>
      </c>
      <c r="F4532" t="s">
        <v>182</v>
      </c>
      <c r="G4532">
        <v>20</v>
      </c>
      <c r="H4532" t="s">
        <v>399</v>
      </c>
      <c r="I4532" t="s">
        <v>735</v>
      </c>
      <c r="J4532" t="s">
        <v>270</v>
      </c>
      <c r="K4532">
        <v>128</v>
      </c>
      <c r="L4532" s="52">
        <v>1</v>
      </c>
      <c r="N4532">
        <v>525</v>
      </c>
      <c r="O4532" s="52">
        <v>1</v>
      </c>
      <c r="Q4532">
        <v>10661</v>
      </c>
      <c r="R4532" s="52">
        <v>1</v>
      </c>
    </row>
    <row r="4533" spans="1:19">
      <c r="A4533" t="s">
        <v>28</v>
      </c>
      <c r="B4533" t="s">
        <v>412</v>
      </c>
      <c r="C4533" t="s">
        <v>440</v>
      </c>
      <c r="D4533" t="s">
        <v>330</v>
      </c>
      <c r="E4533" t="s">
        <v>181</v>
      </c>
      <c r="F4533" t="s">
        <v>182</v>
      </c>
      <c r="G4533">
        <v>20</v>
      </c>
      <c r="H4533" t="s">
        <v>399</v>
      </c>
      <c r="I4533" t="s">
        <v>319</v>
      </c>
      <c r="J4533" t="s">
        <v>324</v>
      </c>
      <c r="K4533">
        <v>5</v>
      </c>
      <c r="L4533" s="52">
        <v>3.9060000330209732E-2</v>
      </c>
      <c r="N4533">
        <v>32</v>
      </c>
      <c r="O4533" s="52">
        <v>6.0949999839067459E-2</v>
      </c>
      <c r="Q4533">
        <v>1418</v>
      </c>
      <c r="R4533" s="52">
        <v>0.13300999999046331</v>
      </c>
    </row>
    <row r="4534" spans="1:19">
      <c r="A4534" t="s">
        <v>28</v>
      </c>
      <c r="B4534" t="s">
        <v>412</v>
      </c>
      <c r="C4534" t="s">
        <v>440</v>
      </c>
      <c r="D4534" t="s">
        <v>330</v>
      </c>
      <c r="E4534" t="s">
        <v>181</v>
      </c>
      <c r="F4534" t="s">
        <v>182</v>
      </c>
      <c r="G4534">
        <v>20</v>
      </c>
      <c r="H4534" t="s">
        <v>399</v>
      </c>
      <c r="I4534" t="s">
        <v>319</v>
      </c>
      <c r="J4534" t="s">
        <v>320</v>
      </c>
      <c r="K4534">
        <v>0</v>
      </c>
      <c r="L4534" s="52">
        <v>0</v>
      </c>
      <c r="M4534" s="52">
        <v>0</v>
      </c>
      <c r="N4534">
        <v>0</v>
      </c>
      <c r="O4534" s="52">
        <v>0</v>
      </c>
      <c r="P4534" s="52">
        <v>0</v>
      </c>
      <c r="Q4534">
        <v>19</v>
      </c>
      <c r="R4534" s="52">
        <v>1.780000049620867E-3</v>
      </c>
      <c r="S4534" s="52">
        <v>2.0600000862032179E-3</v>
      </c>
    </row>
    <row r="4535" spans="1:19">
      <c r="A4535" t="s">
        <v>28</v>
      </c>
      <c r="B4535" t="s">
        <v>412</v>
      </c>
      <c r="C4535" t="s">
        <v>440</v>
      </c>
      <c r="D4535" t="s">
        <v>330</v>
      </c>
      <c r="E4535" t="s">
        <v>181</v>
      </c>
      <c r="F4535" t="s">
        <v>182</v>
      </c>
      <c r="G4535">
        <v>20</v>
      </c>
      <c r="H4535" t="s">
        <v>399</v>
      </c>
      <c r="I4535" t="s">
        <v>319</v>
      </c>
      <c r="J4535" t="s">
        <v>321</v>
      </c>
      <c r="K4535">
        <v>2</v>
      </c>
      <c r="L4535" s="52">
        <v>1.5619999729096889E-2</v>
      </c>
      <c r="M4535" s="52">
        <v>1.625999994575977E-2</v>
      </c>
      <c r="N4535">
        <v>16</v>
      </c>
      <c r="O4535" s="52">
        <v>3.0479999259114269E-2</v>
      </c>
      <c r="P4535" s="52">
        <v>3.2450001686811447E-2</v>
      </c>
      <c r="Q4535">
        <v>380</v>
      </c>
      <c r="R4535" s="52">
        <v>3.564000129699707E-2</v>
      </c>
      <c r="S4535" s="52">
        <v>4.1110001504421227E-2</v>
      </c>
    </row>
    <row r="4536" spans="1:19">
      <c r="A4536" t="s">
        <v>28</v>
      </c>
      <c r="B4536" t="s">
        <v>412</v>
      </c>
      <c r="C4536" t="s">
        <v>440</v>
      </c>
      <c r="D4536" t="s">
        <v>330</v>
      </c>
      <c r="E4536" t="s">
        <v>181</v>
      </c>
      <c r="F4536" t="s">
        <v>182</v>
      </c>
      <c r="G4536">
        <v>20</v>
      </c>
      <c r="H4536" t="s">
        <v>399</v>
      </c>
      <c r="I4536" t="s">
        <v>319</v>
      </c>
      <c r="J4536" t="s">
        <v>322</v>
      </c>
      <c r="K4536">
        <v>20</v>
      </c>
      <c r="L4536" s="52">
        <v>0.15625</v>
      </c>
      <c r="M4536" s="52">
        <v>0.16259999573230741</v>
      </c>
      <c r="N4536">
        <v>100</v>
      </c>
      <c r="O4536" s="52">
        <v>0.1904799938201904</v>
      </c>
      <c r="P4536" s="52">
        <v>0.2028400003910065</v>
      </c>
      <c r="Q4536">
        <v>1643</v>
      </c>
      <c r="R4536" s="52">
        <v>0.15410999953746801</v>
      </c>
      <c r="S4536" s="52">
        <v>0.17776000499725339</v>
      </c>
    </row>
    <row r="4537" spans="1:19">
      <c r="A4537" t="s">
        <v>28</v>
      </c>
      <c r="B4537" t="s">
        <v>412</v>
      </c>
      <c r="C4537" t="s">
        <v>440</v>
      </c>
      <c r="D4537" t="s">
        <v>330</v>
      </c>
      <c r="E4537" t="s">
        <v>181</v>
      </c>
      <c r="F4537" t="s">
        <v>182</v>
      </c>
      <c r="G4537">
        <v>20</v>
      </c>
      <c r="H4537" t="s">
        <v>399</v>
      </c>
      <c r="I4537" t="s">
        <v>319</v>
      </c>
      <c r="J4537" t="s">
        <v>323</v>
      </c>
      <c r="K4537">
        <v>13</v>
      </c>
      <c r="L4537" s="52">
        <v>0.10155999660491941</v>
      </c>
      <c r="M4537" s="52">
        <v>0.10569000244140631</v>
      </c>
      <c r="N4537">
        <v>78</v>
      </c>
      <c r="O4537" s="52">
        <v>0.14857000112533569</v>
      </c>
      <c r="P4537" s="52">
        <v>0.15821999311447141</v>
      </c>
      <c r="Q4537">
        <v>1319</v>
      </c>
      <c r="R4537" s="52">
        <v>0.1237199977040291</v>
      </c>
      <c r="S4537" s="52">
        <v>0.14270000159740451</v>
      </c>
    </row>
    <row r="4538" spans="1:19">
      <c r="A4538" t="s">
        <v>28</v>
      </c>
      <c r="B4538" t="s">
        <v>412</v>
      </c>
      <c r="C4538" t="s">
        <v>440</v>
      </c>
      <c r="D4538" t="s">
        <v>330</v>
      </c>
      <c r="E4538" t="s">
        <v>181</v>
      </c>
      <c r="F4538" t="s">
        <v>182</v>
      </c>
      <c r="G4538">
        <v>20</v>
      </c>
      <c r="H4538" t="s">
        <v>399</v>
      </c>
      <c r="I4538" t="s">
        <v>319</v>
      </c>
      <c r="J4538" t="s">
        <v>354</v>
      </c>
      <c r="K4538">
        <v>88</v>
      </c>
      <c r="L4538" s="52">
        <v>0.6875</v>
      </c>
      <c r="M4538" s="52">
        <v>0.7154499888420105</v>
      </c>
      <c r="N4538">
        <v>299</v>
      </c>
      <c r="O4538" s="52">
        <v>0.56951999664306641</v>
      </c>
      <c r="P4538" s="52">
        <v>0.60649001598358154</v>
      </c>
      <c r="Q4538">
        <v>5882</v>
      </c>
      <c r="R4538" s="52">
        <v>0.55172997713088989</v>
      </c>
      <c r="S4538" s="52">
        <v>0.63637000322341919</v>
      </c>
    </row>
    <row r="4539" spans="1:19">
      <c r="A4539" t="s">
        <v>28</v>
      </c>
      <c r="B4539" t="s">
        <v>412</v>
      </c>
      <c r="C4539" t="s">
        <v>440</v>
      </c>
      <c r="D4539" t="s">
        <v>330</v>
      </c>
      <c r="E4539" t="s">
        <v>181</v>
      </c>
      <c r="F4539" t="s">
        <v>182</v>
      </c>
      <c r="G4539">
        <v>20</v>
      </c>
      <c r="H4539" t="s">
        <v>399</v>
      </c>
      <c r="I4539" t="s">
        <v>360</v>
      </c>
      <c r="J4539" t="s">
        <v>361</v>
      </c>
      <c r="K4539">
        <v>5</v>
      </c>
      <c r="L4539" s="52">
        <v>3.9060000330209732E-2</v>
      </c>
      <c r="N4539">
        <v>32</v>
      </c>
      <c r="O4539" s="52">
        <v>6.0949999839067459E-2</v>
      </c>
      <c r="Q4539">
        <v>1418</v>
      </c>
      <c r="R4539" s="52">
        <v>0.13300999999046331</v>
      </c>
    </row>
    <row r="4540" spans="1:19">
      <c r="A4540" t="s">
        <v>28</v>
      </c>
      <c r="B4540" t="s">
        <v>412</v>
      </c>
      <c r="C4540" t="s">
        <v>440</v>
      </c>
      <c r="D4540" t="s">
        <v>330</v>
      </c>
      <c r="E4540" t="s">
        <v>181</v>
      </c>
      <c r="F4540" t="s">
        <v>182</v>
      </c>
      <c r="G4540">
        <v>20</v>
      </c>
      <c r="H4540" t="s">
        <v>399</v>
      </c>
      <c r="I4540" t="s">
        <v>360</v>
      </c>
      <c r="J4540" t="s">
        <v>362</v>
      </c>
      <c r="K4540">
        <v>37</v>
      </c>
      <c r="L4540" s="52">
        <v>0.28905999660491938</v>
      </c>
      <c r="M4540" s="52">
        <v>0.30081000924110413</v>
      </c>
      <c r="N4540">
        <v>194</v>
      </c>
      <c r="O4540" s="52">
        <v>0.36952000856399542</v>
      </c>
      <c r="P4540" s="52">
        <v>0.39351001381874079</v>
      </c>
      <c r="Q4540">
        <v>3361</v>
      </c>
      <c r="R4540" s="52">
        <v>0.31525999307632452</v>
      </c>
      <c r="S4540" s="52">
        <v>0.36362999677658081</v>
      </c>
    </row>
    <row r="4541" spans="1:19">
      <c r="A4541" t="s">
        <v>28</v>
      </c>
      <c r="B4541" t="s">
        <v>412</v>
      </c>
      <c r="C4541" t="s">
        <v>440</v>
      </c>
      <c r="D4541" t="s">
        <v>330</v>
      </c>
      <c r="E4541" t="s">
        <v>181</v>
      </c>
      <c r="F4541" t="s">
        <v>182</v>
      </c>
      <c r="G4541">
        <v>20</v>
      </c>
      <c r="H4541" t="s">
        <v>399</v>
      </c>
      <c r="I4541" t="s">
        <v>360</v>
      </c>
      <c r="J4541" t="s">
        <v>354</v>
      </c>
      <c r="K4541">
        <v>86</v>
      </c>
      <c r="L4541" s="52">
        <v>0.67188000679016113</v>
      </c>
      <c r="M4541" s="52">
        <v>0.69919002056121826</v>
      </c>
      <c r="N4541">
        <v>299</v>
      </c>
      <c r="O4541" s="52">
        <v>0.56951999664306641</v>
      </c>
      <c r="P4541" s="52">
        <v>0.60649001598358154</v>
      </c>
      <c r="Q4541">
        <v>5882</v>
      </c>
      <c r="R4541" s="52">
        <v>0.55172997713088989</v>
      </c>
      <c r="S4541" s="52">
        <v>0.63637000322341919</v>
      </c>
    </row>
    <row r="4542" spans="1:19">
      <c r="A4542" t="s">
        <v>28</v>
      </c>
      <c r="B4542" t="s">
        <v>412</v>
      </c>
      <c r="C4542" t="s">
        <v>440</v>
      </c>
      <c r="D4542" t="s">
        <v>330</v>
      </c>
      <c r="E4542" t="s">
        <v>181</v>
      </c>
      <c r="F4542" t="s">
        <v>182</v>
      </c>
      <c r="G4542">
        <v>20</v>
      </c>
      <c r="H4542" t="s">
        <v>399</v>
      </c>
      <c r="I4542" t="s">
        <v>736</v>
      </c>
      <c r="J4542" t="s">
        <v>363</v>
      </c>
      <c r="K4542">
        <v>24</v>
      </c>
      <c r="L4542" s="52">
        <v>0.1875</v>
      </c>
      <c r="N4542">
        <v>211</v>
      </c>
      <c r="O4542" s="52">
        <v>0.40189999341964722</v>
      </c>
      <c r="Q4542">
        <v>4131</v>
      </c>
      <c r="R4542" s="52">
        <v>0.38749000430107122</v>
      </c>
    </row>
    <row r="4543" spans="1:19">
      <c r="A4543" t="s">
        <v>28</v>
      </c>
      <c r="B4543" t="s">
        <v>412</v>
      </c>
      <c r="C4543" t="s">
        <v>440</v>
      </c>
      <c r="D4543" t="s">
        <v>330</v>
      </c>
      <c r="E4543" t="s">
        <v>181</v>
      </c>
      <c r="F4543" t="s">
        <v>182</v>
      </c>
      <c r="G4543">
        <v>20</v>
      </c>
      <c r="H4543" t="s">
        <v>399</v>
      </c>
      <c r="I4543" t="s">
        <v>736</v>
      </c>
      <c r="J4543" t="s">
        <v>364</v>
      </c>
      <c r="K4543">
        <v>79</v>
      </c>
      <c r="L4543" s="52">
        <v>0.61719000339508057</v>
      </c>
      <c r="M4543" s="52">
        <v>0.75962001085281372</v>
      </c>
      <c r="N4543">
        <v>203</v>
      </c>
      <c r="O4543" s="52">
        <v>0.38666999340057367</v>
      </c>
      <c r="P4543" s="52">
        <v>0.64649999141693115</v>
      </c>
      <c r="Q4543">
        <v>4189</v>
      </c>
      <c r="R4543" s="52">
        <v>0.39293000102043152</v>
      </c>
      <c r="S4543" s="52">
        <v>0.64149999618530273</v>
      </c>
    </row>
    <row r="4544" spans="1:19">
      <c r="A4544" t="s">
        <v>28</v>
      </c>
      <c r="B4544" t="s">
        <v>412</v>
      </c>
      <c r="C4544" t="s">
        <v>440</v>
      </c>
      <c r="D4544" t="s">
        <v>330</v>
      </c>
      <c r="E4544" t="s">
        <v>181</v>
      </c>
      <c r="F4544" t="s">
        <v>182</v>
      </c>
      <c r="G4544">
        <v>20</v>
      </c>
      <c r="H4544" t="s">
        <v>399</v>
      </c>
      <c r="I4544" t="s">
        <v>736</v>
      </c>
      <c r="J4544" t="s">
        <v>365</v>
      </c>
      <c r="K4544">
        <v>12</v>
      </c>
      <c r="L4544" s="52">
        <v>9.375E-2</v>
      </c>
      <c r="M4544" s="52">
        <v>0.1153799965977669</v>
      </c>
      <c r="N4544">
        <v>65</v>
      </c>
      <c r="O4544" s="52">
        <v>0.1238100007176399</v>
      </c>
      <c r="P4544" s="52">
        <v>0.2070100009441376</v>
      </c>
      <c r="Q4544">
        <v>1316</v>
      </c>
      <c r="R4544" s="52">
        <v>0.1234399974346161</v>
      </c>
      <c r="S4544" s="52">
        <v>0.20152999460697171</v>
      </c>
    </row>
    <row r="4545" spans="1:19">
      <c r="A4545" t="s">
        <v>28</v>
      </c>
      <c r="B4545" t="s">
        <v>412</v>
      </c>
      <c r="C4545" t="s">
        <v>440</v>
      </c>
      <c r="D4545" t="s">
        <v>330</v>
      </c>
      <c r="E4545" t="s">
        <v>181</v>
      </c>
      <c r="F4545" t="s">
        <v>182</v>
      </c>
      <c r="G4545">
        <v>20</v>
      </c>
      <c r="H4545" t="s">
        <v>399</v>
      </c>
      <c r="I4545" t="s">
        <v>736</v>
      </c>
      <c r="J4545" t="s">
        <v>366</v>
      </c>
      <c r="K4545">
        <v>7</v>
      </c>
      <c r="L4545" s="52">
        <v>5.4689999669790268E-2</v>
      </c>
      <c r="M4545" s="52">
        <v>6.7309997975826263E-2</v>
      </c>
      <c r="N4545">
        <v>26</v>
      </c>
      <c r="O4545" s="52">
        <v>4.9520000815391541E-2</v>
      </c>
      <c r="P4545" s="52">
        <v>8.2800000905990601E-2</v>
      </c>
      <c r="Q4545">
        <v>566</v>
      </c>
      <c r="R4545" s="52">
        <v>5.3089998662471771E-2</v>
      </c>
      <c r="S4545" s="52">
        <v>8.6680002510547638E-2</v>
      </c>
    </row>
    <row r="4546" spans="1:19">
      <c r="A4546" t="s">
        <v>28</v>
      </c>
      <c r="B4546" t="s">
        <v>412</v>
      </c>
      <c r="C4546" t="s">
        <v>440</v>
      </c>
      <c r="D4546" t="s">
        <v>330</v>
      </c>
      <c r="E4546" t="s">
        <v>181</v>
      </c>
      <c r="F4546" t="s">
        <v>182</v>
      </c>
      <c r="G4546">
        <v>20</v>
      </c>
      <c r="H4546" t="s">
        <v>399</v>
      </c>
      <c r="I4546" t="s">
        <v>736</v>
      </c>
      <c r="J4546" t="s">
        <v>367</v>
      </c>
      <c r="K4546">
        <v>6</v>
      </c>
      <c r="L4546" s="52">
        <v>4.6879999339580543E-2</v>
      </c>
      <c r="M4546" s="52">
        <v>5.7689998298883438E-2</v>
      </c>
      <c r="N4546">
        <v>20</v>
      </c>
      <c r="O4546" s="52">
        <v>3.8100000470876687E-2</v>
      </c>
      <c r="P4546" s="52">
        <v>6.3689999282360077E-2</v>
      </c>
      <c r="Q4546">
        <v>367</v>
      </c>
      <c r="R4546" s="52">
        <v>3.4419998526573181E-2</v>
      </c>
      <c r="S4546" s="52">
        <v>5.6200001388788223E-2</v>
      </c>
    </row>
    <row r="4547" spans="1:19">
      <c r="A4547" t="s">
        <v>28</v>
      </c>
      <c r="B4547" t="s">
        <v>412</v>
      </c>
      <c r="C4547" t="s">
        <v>440</v>
      </c>
      <c r="D4547" t="s">
        <v>330</v>
      </c>
      <c r="E4547" t="s">
        <v>181</v>
      </c>
      <c r="F4547" t="s">
        <v>182</v>
      </c>
      <c r="G4547">
        <v>20</v>
      </c>
      <c r="H4547" t="s">
        <v>399</v>
      </c>
      <c r="I4547" t="s">
        <v>736</v>
      </c>
      <c r="J4547" t="s">
        <v>368</v>
      </c>
      <c r="K4547">
        <v>0</v>
      </c>
      <c r="L4547" s="52">
        <v>0</v>
      </c>
      <c r="M4547" s="52">
        <v>0</v>
      </c>
      <c r="N4547">
        <v>0</v>
      </c>
      <c r="O4547" s="52">
        <v>0</v>
      </c>
      <c r="P4547" s="52">
        <v>0</v>
      </c>
      <c r="Q4547">
        <v>92</v>
      </c>
      <c r="R4547" s="52">
        <v>8.6300000548362732E-3</v>
      </c>
      <c r="S4547" s="52">
        <v>1.4089999720454219E-2</v>
      </c>
    </row>
    <row r="4548" spans="1:19">
      <c r="A4548" t="s">
        <v>28</v>
      </c>
      <c r="B4548" t="s">
        <v>412</v>
      </c>
      <c r="C4548" t="s">
        <v>440</v>
      </c>
      <c r="D4548" t="s">
        <v>330</v>
      </c>
      <c r="E4548" t="s">
        <v>181</v>
      </c>
      <c r="F4548" t="s">
        <v>182</v>
      </c>
      <c r="G4548">
        <v>20</v>
      </c>
      <c r="H4548" t="s">
        <v>399</v>
      </c>
      <c r="I4548" t="s">
        <v>307</v>
      </c>
      <c r="J4548" t="s">
        <v>329</v>
      </c>
      <c r="K4548">
        <v>126</v>
      </c>
      <c r="L4548" s="52">
        <v>0.98436999320983887</v>
      </c>
      <c r="N4548">
        <v>518</v>
      </c>
      <c r="O4548" s="52">
        <v>0.98667001724243164</v>
      </c>
      <c r="Q4548">
        <v>10555</v>
      </c>
      <c r="R4548" s="52">
        <v>0.99005997180938721</v>
      </c>
    </row>
    <row r="4549" spans="1:19">
      <c r="A4549" t="s">
        <v>28</v>
      </c>
      <c r="B4549" t="s">
        <v>412</v>
      </c>
      <c r="C4549" t="s">
        <v>440</v>
      </c>
      <c r="D4549" t="s">
        <v>330</v>
      </c>
      <c r="E4549" t="s">
        <v>181</v>
      </c>
      <c r="F4549" t="s">
        <v>182</v>
      </c>
      <c r="G4549">
        <v>20</v>
      </c>
      <c r="H4549" t="s">
        <v>399</v>
      </c>
      <c r="I4549" t="s">
        <v>307</v>
      </c>
      <c r="J4549" t="s">
        <v>309</v>
      </c>
      <c r="K4549">
        <v>2</v>
      </c>
      <c r="L4549" s="52">
        <v>1.5619999729096889E-2</v>
      </c>
      <c r="N4549">
        <v>7</v>
      </c>
      <c r="O4549" s="52">
        <v>1.3330000452697281E-2</v>
      </c>
      <c r="Q4549">
        <v>106</v>
      </c>
      <c r="R4549" s="52">
        <v>9.9400002509355545E-3</v>
      </c>
    </row>
    <row r="4550" spans="1:19">
      <c r="A4550" t="s">
        <v>28</v>
      </c>
      <c r="B4550" t="s">
        <v>412</v>
      </c>
      <c r="C4550" t="s">
        <v>440</v>
      </c>
      <c r="D4550" t="s">
        <v>330</v>
      </c>
      <c r="E4550" t="s">
        <v>181</v>
      </c>
      <c r="F4550" t="s">
        <v>182</v>
      </c>
      <c r="G4550">
        <v>20</v>
      </c>
      <c r="H4550" t="s">
        <v>399</v>
      </c>
      <c r="I4550" t="s">
        <v>737</v>
      </c>
      <c r="J4550" t="s">
        <v>310</v>
      </c>
      <c r="K4550">
        <v>14</v>
      </c>
      <c r="L4550" s="52">
        <v>0.10937999933958049</v>
      </c>
      <c r="N4550">
        <v>54</v>
      </c>
      <c r="O4550" s="52">
        <v>0.1028600037097931</v>
      </c>
      <c r="Q4550">
        <v>1888</v>
      </c>
      <c r="R4550" s="52">
        <v>0.17709000408649439</v>
      </c>
    </row>
    <row r="4551" spans="1:19">
      <c r="A4551" t="s">
        <v>28</v>
      </c>
      <c r="B4551" t="s">
        <v>412</v>
      </c>
      <c r="C4551" t="s">
        <v>440</v>
      </c>
      <c r="D4551" t="s">
        <v>330</v>
      </c>
      <c r="E4551" t="s">
        <v>181</v>
      </c>
      <c r="F4551" t="s">
        <v>182</v>
      </c>
      <c r="G4551">
        <v>20</v>
      </c>
      <c r="H4551" t="s">
        <v>399</v>
      </c>
      <c r="I4551" t="s">
        <v>737</v>
      </c>
      <c r="J4551" t="s">
        <v>16</v>
      </c>
      <c r="K4551">
        <v>22</v>
      </c>
      <c r="L4551" s="52">
        <v>0.17188000679016111</v>
      </c>
      <c r="N4551">
        <v>72</v>
      </c>
      <c r="O4551" s="52">
        <v>0.1371400058269501</v>
      </c>
      <c r="Q4551">
        <v>2164</v>
      </c>
      <c r="R4551" s="52">
        <v>0.2029799968004227</v>
      </c>
    </row>
    <row r="4552" spans="1:19">
      <c r="A4552" t="s">
        <v>28</v>
      </c>
      <c r="B4552" t="s">
        <v>412</v>
      </c>
      <c r="C4552" t="s">
        <v>440</v>
      </c>
      <c r="D4552" t="s">
        <v>330</v>
      </c>
      <c r="E4552" t="s">
        <v>181</v>
      </c>
      <c r="F4552" t="s">
        <v>182</v>
      </c>
      <c r="G4552">
        <v>20</v>
      </c>
      <c r="H4552" t="s">
        <v>399</v>
      </c>
      <c r="I4552" t="s">
        <v>737</v>
      </c>
      <c r="J4552" t="s">
        <v>17</v>
      </c>
      <c r="K4552">
        <v>47</v>
      </c>
      <c r="L4552" s="52">
        <v>0.36719000339508062</v>
      </c>
      <c r="N4552">
        <v>139</v>
      </c>
      <c r="O4552" s="52">
        <v>0.26475998759269709</v>
      </c>
      <c r="Q4552">
        <v>2220</v>
      </c>
      <c r="R4552" s="52">
        <v>0.20824000239372251</v>
      </c>
    </row>
    <row r="4553" spans="1:19">
      <c r="A4553" t="s">
        <v>28</v>
      </c>
      <c r="B4553" t="s">
        <v>412</v>
      </c>
      <c r="C4553" t="s">
        <v>440</v>
      </c>
      <c r="D4553" t="s">
        <v>330</v>
      </c>
      <c r="E4553" t="s">
        <v>181</v>
      </c>
      <c r="F4553" t="s">
        <v>182</v>
      </c>
      <c r="G4553">
        <v>20</v>
      </c>
      <c r="H4553" t="s">
        <v>399</v>
      </c>
      <c r="I4553" t="s">
        <v>737</v>
      </c>
      <c r="J4553" t="s">
        <v>18</v>
      </c>
      <c r="K4553">
        <v>27</v>
      </c>
      <c r="L4553" s="52">
        <v>0.21094000339508059</v>
      </c>
      <c r="N4553">
        <v>128</v>
      </c>
      <c r="O4553" s="52">
        <v>0.24380999803543091</v>
      </c>
      <c r="Q4553">
        <v>2174</v>
      </c>
      <c r="R4553" s="52">
        <v>0.20392000675201419</v>
      </c>
    </row>
    <row r="4554" spans="1:19">
      <c r="A4554" t="s">
        <v>28</v>
      </c>
      <c r="B4554" t="s">
        <v>412</v>
      </c>
      <c r="C4554" t="s">
        <v>440</v>
      </c>
      <c r="D4554" t="s">
        <v>330</v>
      </c>
      <c r="E4554" t="s">
        <v>181</v>
      </c>
      <c r="F4554" t="s">
        <v>182</v>
      </c>
      <c r="G4554">
        <v>20</v>
      </c>
      <c r="H4554" t="s">
        <v>399</v>
      </c>
      <c r="I4554" t="s">
        <v>737</v>
      </c>
      <c r="J4554" t="s">
        <v>311</v>
      </c>
      <c r="K4554">
        <v>18</v>
      </c>
      <c r="L4554" s="52">
        <v>0.14061999320983889</v>
      </c>
      <c r="N4554">
        <v>132</v>
      </c>
      <c r="O4554" s="52">
        <v>0.25143000483512878</v>
      </c>
      <c r="Q4554">
        <v>2215</v>
      </c>
      <c r="R4554" s="52">
        <v>0.20777000486850741</v>
      </c>
    </row>
    <row r="4555" spans="1:19">
      <c r="A4555" t="s">
        <v>28</v>
      </c>
      <c r="B4555" t="s">
        <v>412</v>
      </c>
      <c r="C4555" t="s">
        <v>440</v>
      </c>
      <c r="D4555" t="s">
        <v>330</v>
      </c>
      <c r="E4555" t="s">
        <v>181</v>
      </c>
      <c r="F4555" t="s">
        <v>182</v>
      </c>
      <c r="G4555">
        <v>20</v>
      </c>
      <c r="H4555" t="s">
        <v>399</v>
      </c>
      <c r="I4555" t="s">
        <v>312</v>
      </c>
      <c r="J4555" t="s">
        <v>313</v>
      </c>
      <c r="K4555">
        <v>84</v>
      </c>
      <c r="L4555" s="52">
        <v>0.65625</v>
      </c>
      <c r="M4555" s="52">
        <v>0.68852001428604126</v>
      </c>
      <c r="N4555">
        <v>329</v>
      </c>
      <c r="O4555" s="52">
        <v>0.62667000293731689</v>
      </c>
      <c r="P4555" s="52">
        <v>0.64257997274398804</v>
      </c>
      <c r="Q4555">
        <v>6420</v>
      </c>
      <c r="R4555" s="52">
        <v>0.60219001770019531</v>
      </c>
      <c r="S4555" s="52">
        <v>0.61465001106262207</v>
      </c>
    </row>
    <row r="4556" spans="1:19">
      <c r="A4556" t="s">
        <v>28</v>
      </c>
      <c r="B4556" t="s">
        <v>412</v>
      </c>
      <c r="C4556" t="s">
        <v>440</v>
      </c>
      <c r="D4556" t="s">
        <v>330</v>
      </c>
      <c r="E4556" t="s">
        <v>181</v>
      </c>
      <c r="F4556" t="s">
        <v>182</v>
      </c>
      <c r="G4556">
        <v>20</v>
      </c>
      <c r="H4556" t="s">
        <v>399</v>
      </c>
      <c r="I4556" t="s">
        <v>312</v>
      </c>
      <c r="J4556" t="s">
        <v>314</v>
      </c>
      <c r="K4556">
        <v>10</v>
      </c>
      <c r="L4556" s="52">
        <v>7.8120000660419464E-2</v>
      </c>
      <c r="M4556" s="52">
        <v>8.1969998776912689E-2</v>
      </c>
      <c r="N4556">
        <v>57</v>
      </c>
      <c r="O4556" s="52">
        <v>0.10857000201940541</v>
      </c>
      <c r="P4556" s="52">
        <v>0.1113300025463104</v>
      </c>
      <c r="Q4556">
        <v>1473</v>
      </c>
      <c r="R4556" s="52">
        <v>0.13817000389099121</v>
      </c>
      <c r="S4556" s="52">
        <v>0.14101999998092651</v>
      </c>
    </row>
    <row r="4557" spans="1:19">
      <c r="A4557" t="s">
        <v>28</v>
      </c>
      <c r="B4557" t="s">
        <v>412</v>
      </c>
      <c r="C4557" t="s">
        <v>440</v>
      </c>
      <c r="D4557" t="s">
        <v>330</v>
      </c>
      <c r="E4557" t="s">
        <v>181</v>
      </c>
      <c r="F4557" t="s">
        <v>182</v>
      </c>
      <c r="G4557">
        <v>20</v>
      </c>
      <c r="H4557" t="s">
        <v>399</v>
      </c>
      <c r="I4557" t="s">
        <v>312</v>
      </c>
      <c r="J4557" t="s">
        <v>315</v>
      </c>
      <c r="K4557">
        <v>18</v>
      </c>
      <c r="L4557" s="52">
        <v>0.14061999320983889</v>
      </c>
      <c r="M4557" s="52">
        <v>0.14754000306129461</v>
      </c>
      <c r="N4557">
        <v>70</v>
      </c>
      <c r="O4557" s="52">
        <v>0.13333000242710111</v>
      </c>
      <c r="P4557" s="52">
        <v>0.13672000169754031</v>
      </c>
      <c r="Q4557">
        <v>1374</v>
      </c>
      <c r="R4557" s="52">
        <v>0.12887999415397641</v>
      </c>
      <c r="S4557" s="52">
        <v>0.13154999911785131</v>
      </c>
    </row>
    <row r="4558" spans="1:19">
      <c r="A4558" t="s">
        <v>28</v>
      </c>
      <c r="B4558" t="s">
        <v>412</v>
      </c>
      <c r="C4558" t="s">
        <v>440</v>
      </c>
      <c r="D4558" t="s">
        <v>330</v>
      </c>
      <c r="E4558" t="s">
        <v>181</v>
      </c>
      <c r="F4558" t="s">
        <v>182</v>
      </c>
      <c r="G4558">
        <v>20</v>
      </c>
      <c r="H4558" t="s">
        <v>399</v>
      </c>
      <c r="I4558" t="s">
        <v>312</v>
      </c>
      <c r="J4558" t="s">
        <v>373</v>
      </c>
      <c r="K4558">
        <v>6</v>
      </c>
      <c r="L4558" s="52">
        <v>4.6879999339580543E-2</v>
      </c>
      <c r="N4558">
        <v>13</v>
      </c>
      <c r="O4558" s="52">
        <v>2.476000040769577E-2</v>
      </c>
      <c r="Q4558">
        <v>216</v>
      </c>
      <c r="R4558" s="52">
        <v>2.0260000601410869E-2</v>
      </c>
    </row>
    <row r="4559" spans="1:19">
      <c r="A4559" t="s">
        <v>28</v>
      </c>
      <c r="B4559" t="s">
        <v>412</v>
      </c>
      <c r="C4559" t="s">
        <v>440</v>
      </c>
      <c r="D4559" t="s">
        <v>330</v>
      </c>
      <c r="E4559" t="s">
        <v>181</v>
      </c>
      <c r="F4559" t="s">
        <v>182</v>
      </c>
      <c r="G4559">
        <v>20</v>
      </c>
      <c r="H4559" t="s">
        <v>399</v>
      </c>
      <c r="I4559" t="s">
        <v>312</v>
      </c>
      <c r="J4559" t="s">
        <v>316</v>
      </c>
      <c r="K4559">
        <v>10</v>
      </c>
      <c r="L4559" s="52">
        <v>7.8120000660419464E-2</v>
      </c>
      <c r="M4559" s="52">
        <v>8.1969998776912689E-2</v>
      </c>
      <c r="N4559">
        <v>56</v>
      </c>
      <c r="O4559" s="52">
        <v>0.1066699996590614</v>
      </c>
      <c r="P4559" s="52">
        <v>0.10937999933958049</v>
      </c>
      <c r="Q4559">
        <v>1178</v>
      </c>
      <c r="R4559" s="52">
        <v>0.1105000004172325</v>
      </c>
      <c r="S4559" s="52">
        <v>0.1127799972891808</v>
      </c>
    </row>
    <row r="4560" spans="1:19">
      <c r="A4560" t="s">
        <v>28</v>
      </c>
      <c r="B4560" t="s">
        <v>412</v>
      </c>
      <c r="C4560" t="s">
        <v>440</v>
      </c>
      <c r="D4560" t="s">
        <v>330</v>
      </c>
      <c r="E4560" t="s">
        <v>183</v>
      </c>
      <c r="F4560" t="s">
        <v>184</v>
      </c>
      <c r="G4560">
        <v>1</v>
      </c>
      <c r="H4560" t="s">
        <v>347</v>
      </c>
      <c r="I4560" t="s">
        <v>326</v>
      </c>
      <c r="J4560" t="s">
        <v>289</v>
      </c>
      <c r="K4560">
        <v>0</v>
      </c>
      <c r="L4560" s="52">
        <v>0</v>
      </c>
      <c r="N4560">
        <v>6</v>
      </c>
      <c r="O4560" s="52">
        <v>1.0019999928772449E-2</v>
      </c>
      <c r="Q4560">
        <v>78</v>
      </c>
      <c r="R4560" s="52">
        <v>7.3199998587369919E-3</v>
      </c>
    </row>
    <row r="4561" spans="1:19">
      <c r="A4561" t="s">
        <v>28</v>
      </c>
      <c r="B4561" t="s">
        <v>412</v>
      </c>
      <c r="C4561" t="s">
        <v>440</v>
      </c>
      <c r="D4561" t="s">
        <v>330</v>
      </c>
      <c r="E4561" t="s">
        <v>183</v>
      </c>
      <c r="F4561" t="s">
        <v>184</v>
      </c>
      <c r="G4561">
        <v>1</v>
      </c>
      <c r="H4561" t="s">
        <v>347</v>
      </c>
      <c r="I4561" t="s">
        <v>326</v>
      </c>
      <c r="J4561" t="s">
        <v>290</v>
      </c>
      <c r="K4561">
        <v>0</v>
      </c>
      <c r="L4561" s="52">
        <v>0</v>
      </c>
      <c r="N4561">
        <v>29</v>
      </c>
      <c r="O4561" s="52">
        <v>4.8409998416900628E-2</v>
      </c>
      <c r="Q4561">
        <v>542</v>
      </c>
      <c r="R4561" s="52">
        <v>5.0840001553297043E-2</v>
      </c>
    </row>
    <row r="4562" spans="1:19">
      <c r="A4562" t="s">
        <v>28</v>
      </c>
      <c r="B4562" t="s">
        <v>412</v>
      </c>
      <c r="C4562" t="s">
        <v>440</v>
      </c>
      <c r="D4562" t="s">
        <v>330</v>
      </c>
      <c r="E4562" t="s">
        <v>183</v>
      </c>
      <c r="F4562" t="s">
        <v>184</v>
      </c>
      <c r="G4562">
        <v>1</v>
      </c>
      <c r="H4562" t="s">
        <v>347</v>
      </c>
      <c r="I4562" t="s">
        <v>326</v>
      </c>
      <c r="J4562" t="s">
        <v>291</v>
      </c>
      <c r="K4562">
        <v>2</v>
      </c>
      <c r="L4562" s="52">
        <v>6.4520001411437988E-2</v>
      </c>
      <c r="N4562">
        <v>64</v>
      </c>
      <c r="O4562" s="52">
        <v>0.1068399995565414</v>
      </c>
      <c r="Q4562">
        <v>1332</v>
      </c>
      <c r="R4562" s="52">
        <v>0.124940000474453</v>
      </c>
    </row>
    <row r="4563" spans="1:19">
      <c r="A4563" t="s">
        <v>28</v>
      </c>
      <c r="B4563" t="s">
        <v>412</v>
      </c>
      <c r="C4563" t="s">
        <v>440</v>
      </c>
      <c r="D4563" t="s">
        <v>330</v>
      </c>
      <c r="E4563" t="s">
        <v>183</v>
      </c>
      <c r="F4563" t="s">
        <v>184</v>
      </c>
      <c r="G4563">
        <v>1</v>
      </c>
      <c r="H4563" t="s">
        <v>347</v>
      </c>
      <c r="I4563" t="s">
        <v>326</v>
      </c>
      <c r="J4563" t="s">
        <v>292</v>
      </c>
      <c r="K4563">
        <v>6</v>
      </c>
      <c r="L4563" s="52">
        <v>0.19355000555515289</v>
      </c>
      <c r="N4563">
        <v>114</v>
      </c>
      <c r="O4563" s="52">
        <v>0.19032000005245209</v>
      </c>
      <c r="Q4563">
        <v>2022</v>
      </c>
      <c r="R4563" s="52">
        <v>0.18965999782085419</v>
      </c>
    </row>
    <row r="4564" spans="1:19">
      <c r="A4564" t="s">
        <v>28</v>
      </c>
      <c r="B4564" t="s">
        <v>412</v>
      </c>
      <c r="C4564" t="s">
        <v>440</v>
      </c>
      <c r="D4564" t="s">
        <v>330</v>
      </c>
      <c r="E4564" t="s">
        <v>183</v>
      </c>
      <c r="F4564" t="s">
        <v>184</v>
      </c>
      <c r="G4564">
        <v>1</v>
      </c>
      <c r="H4564" t="s">
        <v>347</v>
      </c>
      <c r="I4564" t="s">
        <v>326</v>
      </c>
      <c r="J4564" t="s">
        <v>293</v>
      </c>
      <c r="K4564">
        <v>2</v>
      </c>
      <c r="L4564" s="52">
        <v>6.4520001411437988E-2</v>
      </c>
      <c r="N4564">
        <v>104</v>
      </c>
      <c r="O4564" s="52">
        <v>0.1736200004816055</v>
      </c>
      <c r="Q4564">
        <v>1958</v>
      </c>
      <c r="R4564" s="52">
        <v>0.18366000056266779</v>
      </c>
    </row>
    <row r="4565" spans="1:19">
      <c r="A4565" t="s">
        <v>28</v>
      </c>
      <c r="B4565" t="s">
        <v>412</v>
      </c>
      <c r="C4565" t="s">
        <v>440</v>
      </c>
      <c r="D4565" t="s">
        <v>330</v>
      </c>
      <c r="E4565" t="s">
        <v>183</v>
      </c>
      <c r="F4565" t="s">
        <v>184</v>
      </c>
      <c r="G4565">
        <v>1</v>
      </c>
      <c r="H4565" t="s">
        <v>347</v>
      </c>
      <c r="I4565" t="s">
        <v>326</v>
      </c>
      <c r="J4565" t="s">
        <v>294</v>
      </c>
      <c r="K4565">
        <v>12</v>
      </c>
      <c r="L4565" s="52">
        <v>0.38710001111030579</v>
      </c>
      <c r="N4565">
        <v>153</v>
      </c>
      <c r="O4565" s="52">
        <v>0.25543001294136047</v>
      </c>
      <c r="Q4565">
        <v>2528</v>
      </c>
      <c r="R4565" s="52">
        <v>0.2371300011873245</v>
      </c>
    </row>
    <row r="4566" spans="1:19">
      <c r="A4566" t="s">
        <v>28</v>
      </c>
      <c r="B4566" t="s">
        <v>412</v>
      </c>
      <c r="C4566" t="s">
        <v>440</v>
      </c>
      <c r="D4566" t="s">
        <v>330</v>
      </c>
      <c r="E4566" t="s">
        <v>183</v>
      </c>
      <c r="F4566" t="s">
        <v>184</v>
      </c>
      <c r="G4566">
        <v>1</v>
      </c>
      <c r="H4566" t="s">
        <v>347</v>
      </c>
      <c r="I4566" t="s">
        <v>326</v>
      </c>
      <c r="J4566" t="s">
        <v>295</v>
      </c>
      <c r="K4566">
        <v>9</v>
      </c>
      <c r="L4566" s="52">
        <v>0.2903200089931488</v>
      </c>
      <c r="N4566">
        <v>129</v>
      </c>
      <c r="O4566" s="52">
        <v>0.21536000072956091</v>
      </c>
      <c r="Q4566">
        <v>2201</v>
      </c>
      <c r="R4566" s="52">
        <v>0.20645000040531161</v>
      </c>
    </row>
    <row r="4567" spans="1:19">
      <c r="A4567" t="s">
        <v>28</v>
      </c>
      <c r="B4567" t="s">
        <v>412</v>
      </c>
      <c r="C4567" t="s">
        <v>440</v>
      </c>
      <c r="D4567" t="s">
        <v>330</v>
      </c>
      <c r="E4567" t="s">
        <v>183</v>
      </c>
      <c r="F4567" t="s">
        <v>184</v>
      </c>
      <c r="G4567">
        <v>1</v>
      </c>
      <c r="H4567" t="s">
        <v>347</v>
      </c>
      <c r="I4567" t="s">
        <v>359</v>
      </c>
      <c r="J4567" t="s">
        <v>14</v>
      </c>
      <c r="K4567">
        <v>17</v>
      </c>
      <c r="L4567" s="52">
        <v>0.5483899712562561</v>
      </c>
      <c r="M4567" s="52">
        <v>0.5483899712562561</v>
      </c>
      <c r="N4567">
        <v>423</v>
      </c>
      <c r="O4567" s="52">
        <v>0.70617997646331787</v>
      </c>
      <c r="P4567" s="52">
        <v>0.71816998720169067</v>
      </c>
      <c r="Q4567">
        <v>7648</v>
      </c>
      <c r="R4567" s="52">
        <v>0.71737998723983765</v>
      </c>
      <c r="S4567" s="52">
        <v>0.73221999406814575</v>
      </c>
    </row>
    <row r="4568" spans="1:19">
      <c r="A4568" t="s">
        <v>28</v>
      </c>
      <c r="B4568" t="s">
        <v>412</v>
      </c>
      <c r="C4568" t="s">
        <v>440</v>
      </c>
      <c r="D4568" t="s">
        <v>330</v>
      </c>
      <c r="E4568" t="s">
        <v>183</v>
      </c>
      <c r="F4568" t="s">
        <v>184</v>
      </c>
      <c r="G4568">
        <v>1</v>
      </c>
      <c r="H4568" t="s">
        <v>347</v>
      </c>
      <c r="I4568" t="s">
        <v>359</v>
      </c>
      <c r="J4568" t="s">
        <v>15</v>
      </c>
      <c r="K4568">
        <v>8</v>
      </c>
      <c r="L4568" s="52">
        <v>0.25806000828742981</v>
      </c>
      <c r="M4568" s="52">
        <v>0.25806000828742981</v>
      </c>
      <c r="N4568">
        <v>91</v>
      </c>
      <c r="O4568" s="52">
        <v>0.15192000567913061</v>
      </c>
      <c r="P4568" s="52">
        <v>0.15449999272823331</v>
      </c>
      <c r="Q4568">
        <v>1582</v>
      </c>
      <c r="R4568" s="52">
        <v>0.14838999509811401</v>
      </c>
      <c r="S4568" s="52">
        <v>0.1514600068330765</v>
      </c>
    </row>
    <row r="4569" spans="1:19">
      <c r="A4569" t="s">
        <v>28</v>
      </c>
      <c r="B4569" t="s">
        <v>412</v>
      </c>
      <c r="C4569" t="s">
        <v>440</v>
      </c>
      <c r="D4569" t="s">
        <v>330</v>
      </c>
      <c r="E4569" t="s">
        <v>183</v>
      </c>
      <c r="F4569" t="s">
        <v>184</v>
      </c>
      <c r="G4569">
        <v>1</v>
      </c>
      <c r="H4569" t="s">
        <v>347</v>
      </c>
      <c r="I4569" t="s">
        <v>359</v>
      </c>
      <c r="J4569" t="s">
        <v>317</v>
      </c>
      <c r="K4569">
        <v>6</v>
      </c>
      <c r="L4569" s="52">
        <v>0.19355000555515289</v>
      </c>
      <c r="M4569" s="52">
        <v>0.19355000555515289</v>
      </c>
      <c r="N4569">
        <v>75</v>
      </c>
      <c r="O4569" s="52">
        <v>0.1252100020647049</v>
      </c>
      <c r="P4569" s="52">
        <v>0.12733000516891479</v>
      </c>
      <c r="Q4569">
        <v>1215</v>
      </c>
      <c r="R4569" s="52">
        <v>0.1139699965715408</v>
      </c>
      <c r="S4569" s="52">
        <v>0.1163199990987778</v>
      </c>
    </row>
    <row r="4570" spans="1:19">
      <c r="A4570" t="s">
        <v>28</v>
      </c>
      <c r="B4570" t="s">
        <v>412</v>
      </c>
      <c r="C4570" t="s">
        <v>440</v>
      </c>
      <c r="D4570" t="s">
        <v>330</v>
      </c>
      <c r="E4570" t="s">
        <v>183</v>
      </c>
      <c r="F4570" t="s">
        <v>184</v>
      </c>
      <c r="G4570">
        <v>1</v>
      </c>
      <c r="H4570" t="s">
        <v>347</v>
      </c>
      <c r="I4570" t="s">
        <v>359</v>
      </c>
      <c r="J4570" t="s">
        <v>270</v>
      </c>
      <c r="K4570">
        <v>0</v>
      </c>
      <c r="L4570" s="52">
        <v>0</v>
      </c>
      <c r="N4570">
        <v>10</v>
      </c>
      <c r="O4570" s="52">
        <v>1.6690000891685489E-2</v>
      </c>
      <c r="Q4570">
        <v>216</v>
      </c>
      <c r="R4570" s="52">
        <v>2.0260000601410869E-2</v>
      </c>
    </row>
    <row r="4571" spans="1:19">
      <c r="A4571" t="s">
        <v>28</v>
      </c>
      <c r="B4571" t="s">
        <v>412</v>
      </c>
      <c r="C4571" t="s">
        <v>440</v>
      </c>
      <c r="D4571" t="s">
        <v>330</v>
      </c>
      <c r="E4571" t="s">
        <v>183</v>
      </c>
      <c r="F4571" t="s">
        <v>184</v>
      </c>
      <c r="G4571">
        <v>1</v>
      </c>
      <c r="H4571" t="s">
        <v>347</v>
      </c>
      <c r="I4571" t="s">
        <v>325</v>
      </c>
      <c r="J4571" t="s">
        <v>302</v>
      </c>
      <c r="K4571">
        <v>10</v>
      </c>
      <c r="L4571" s="52">
        <v>0.3225800096988678</v>
      </c>
      <c r="N4571">
        <v>209</v>
      </c>
      <c r="O4571" s="52">
        <v>0.34891000390052801</v>
      </c>
      <c r="Q4571">
        <v>3494</v>
      </c>
      <c r="R4571" s="52">
        <v>0.32774001359939581</v>
      </c>
    </row>
    <row r="4572" spans="1:19">
      <c r="A4572" t="s">
        <v>28</v>
      </c>
      <c r="B4572" t="s">
        <v>412</v>
      </c>
      <c r="C4572" t="s">
        <v>440</v>
      </c>
      <c r="D4572" t="s">
        <v>330</v>
      </c>
      <c r="E4572" t="s">
        <v>183</v>
      </c>
      <c r="F4572" t="s">
        <v>184</v>
      </c>
      <c r="G4572">
        <v>1</v>
      </c>
      <c r="H4572" t="s">
        <v>347</v>
      </c>
      <c r="I4572" t="s">
        <v>325</v>
      </c>
      <c r="J4572" t="s">
        <v>303</v>
      </c>
      <c r="K4572">
        <v>11</v>
      </c>
      <c r="L4572" s="52">
        <v>0.35484001040458679</v>
      </c>
      <c r="N4572">
        <v>194</v>
      </c>
      <c r="O4572" s="52">
        <v>0.32387000322341919</v>
      </c>
      <c r="Q4572">
        <v>3387</v>
      </c>
      <c r="R4572" s="52">
        <v>0.31769999861717219</v>
      </c>
    </row>
    <row r="4573" spans="1:19">
      <c r="A4573" t="s">
        <v>28</v>
      </c>
      <c r="B4573" t="s">
        <v>412</v>
      </c>
      <c r="C4573" t="s">
        <v>440</v>
      </c>
      <c r="D4573" t="s">
        <v>330</v>
      </c>
      <c r="E4573" t="s">
        <v>183</v>
      </c>
      <c r="F4573" t="s">
        <v>184</v>
      </c>
      <c r="G4573">
        <v>1</v>
      </c>
      <c r="H4573" t="s">
        <v>347</v>
      </c>
      <c r="I4573" t="s">
        <v>325</v>
      </c>
      <c r="J4573" t="s">
        <v>304</v>
      </c>
      <c r="K4573">
        <v>10</v>
      </c>
      <c r="L4573" s="52">
        <v>0.3225800096988678</v>
      </c>
      <c r="N4573">
        <v>196</v>
      </c>
      <c r="O4573" s="52">
        <v>0.32721000909805298</v>
      </c>
      <c r="Q4573">
        <v>3780</v>
      </c>
      <c r="R4573" s="52">
        <v>0.35455998778343201</v>
      </c>
    </row>
    <row r="4574" spans="1:19">
      <c r="A4574" t="s">
        <v>28</v>
      </c>
      <c r="B4574" t="s">
        <v>412</v>
      </c>
      <c r="C4574" t="s">
        <v>440</v>
      </c>
      <c r="D4574" t="s">
        <v>330</v>
      </c>
      <c r="E4574" t="s">
        <v>183</v>
      </c>
      <c r="F4574" t="s">
        <v>184</v>
      </c>
      <c r="G4574">
        <v>1</v>
      </c>
      <c r="H4574" t="s">
        <v>347</v>
      </c>
      <c r="I4574" t="s">
        <v>349</v>
      </c>
      <c r="J4574" t="s">
        <v>350</v>
      </c>
      <c r="K4574">
        <v>2</v>
      </c>
      <c r="L4574" s="52">
        <v>6.4520001411437988E-2</v>
      </c>
      <c r="M4574" s="52">
        <v>7.6920002698898315E-2</v>
      </c>
      <c r="N4574">
        <v>63</v>
      </c>
      <c r="O4574" s="52">
        <v>0.1051800027489662</v>
      </c>
      <c r="P4574" s="52">
        <v>0.13124999403953549</v>
      </c>
      <c r="Q4574">
        <v>745</v>
      </c>
      <c r="R4574" s="52">
        <v>6.9880001246929169E-2</v>
      </c>
      <c r="S4574" s="52">
        <v>8.060000091791153E-2</v>
      </c>
    </row>
    <row r="4575" spans="1:19">
      <c r="A4575" t="s">
        <v>28</v>
      </c>
      <c r="B4575" t="s">
        <v>412</v>
      </c>
      <c r="C4575" t="s">
        <v>440</v>
      </c>
      <c r="D4575" t="s">
        <v>330</v>
      </c>
      <c r="E4575" t="s">
        <v>183</v>
      </c>
      <c r="F4575" t="s">
        <v>184</v>
      </c>
      <c r="G4575">
        <v>1</v>
      </c>
      <c r="H4575" t="s">
        <v>347</v>
      </c>
      <c r="I4575" t="s">
        <v>349</v>
      </c>
      <c r="J4575" t="s">
        <v>351</v>
      </c>
      <c r="K4575">
        <v>22</v>
      </c>
      <c r="L4575" s="52">
        <v>0.70968002080917358</v>
      </c>
      <c r="M4575" s="52">
        <v>0.8461499810218811</v>
      </c>
      <c r="N4575">
        <v>288</v>
      </c>
      <c r="O4575" s="52">
        <v>0.48080000281333918</v>
      </c>
      <c r="P4575" s="52">
        <v>0.60000002384185791</v>
      </c>
      <c r="Q4575">
        <v>5882</v>
      </c>
      <c r="R4575" s="52">
        <v>0.55172997713088989</v>
      </c>
      <c r="S4575" s="52">
        <v>0.63637000322341919</v>
      </c>
    </row>
    <row r="4576" spans="1:19">
      <c r="A4576" t="s">
        <v>28</v>
      </c>
      <c r="B4576" t="s">
        <v>412</v>
      </c>
      <c r="C4576" t="s">
        <v>440</v>
      </c>
      <c r="D4576" t="s">
        <v>330</v>
      </c>
      <c r="E4576" t="s">
        <v>183</v>
      </c>
      <c r="F4576" t="s">
        <v>184</v>
      </c>
      <c r="G4576">
        <v>1</v>
      </c>
      <c r="H4576" t="s">
        <v>347</v>
      </c>
      <c r="I4576" t="s">
        <v>349</v>
      </c>
      <c r="J4576" t="s">
        <v>352</v>
      </c>
      <c r="K4576">
        <v>0</v>
      </c>
      <c r="L4576" s="52">
        <v>0</v>
      </c>
      <c r="M4576" s="52">
        <v>0</v>
      </c>
      <c r="N4576">
        <v>2</v>
      </c>
      <c r="O4576" s="52">
        <v>3.3400000538676981E-3</v>
      </c>
      <c r="P4576" s="52">
        <v>4.1700000874698162E-3</v>
      </c>
      <c r="Q4576">
        <v>19</v>
      </c>
      <c r="R4576" s="52">
        <v>1.780000049620867E-3</v>
      </c>
      <c r="S4576" s="52">
        <v>2.0600000862032179E-3</v>
      </c>
    </row>
    <row r="4577" spans="1:19">
      <c r="A4577" t="s">
        <v>28</v>
      </c>
      <c r="B4577" t="s">
        <v>412</v>
      </c>
      <c r="C4577" t="s">
        <v>440</v>
      </c>
      <c r="D4577" t="s">
        <v>330</v>
      </c>
      <c r="E4577" t="s">
        <v>183</v>
      </c>
      <c r="F4577" t="s">
        <v>184</v>
      </c>
      <c r="G4577">
        <v>1</v>
      </c>
      <c r="H4577" t="s">
        <v>347</v>
      </c>
      <c r="I4577" t="s">
        <v>349</v>
      </c>
      <c r="J4577" t="s">
        <v>353</v>
      </c>
      <c r="K4577">
        <v>2</v>
      </c>
      <c r="L4577" s="52">
        <v>6.4520001411437988E-2</v>
      </c>
      <c r="M4577" s="52">
        <v>7.6920002698898315E-2</v>
      </c>
      <c r="N4577">
        <v>127</v>
      </c>
      <c r="O4577" s="52">
        <v>0.21201999485492709</v>
      </c>
      <c r="P4577" s="52">
        <v>0.26458001136779791</v>
      </c>
      <c r="Q4577">
        <v>2597</v>
      </c>
      <c r="R4577" s="52">
        <v>0.24359999597072601</v>
      </c>
      <c r="S4577" s="52">
        <v>0.2809700071811676</v>
      </c>
    </row>
    <row r="4578" spans="1:19">
      <c r="A4578" t="s">
        <v>28</v>
      </c>
      <c r="B4578" t="s">
        <v>412</v>
      </c>
      <c r="C4578" t="s">
        <v>440</v>
      </c>
      <c r="D4578" t="s">
        <v>330</v>
      </c>
      <c r="E4578" t="s">
        <v>183</v>
      </c>
      <c r="F4578" t="s">
        <v>184</v>
      </c>
      <c r="G4578">
        <v>1</v>
      </c>
      <c r="H4578" t="s">
        <v>347</v>
      </c>
      <c r="I4578" t="s">
        <v>349</v>
      </c>
      <c r="J4578" t="s">
        <v>355</v>
      </c>
      <c r="K4578">
        <v>5</v>
      </c>
      <c r="L4578" s="52">
        <v>0.1612900048494339</v>
      </c>
      <c r="N4578">
        <v>119</v>
      </c>
      <c r="O4578" s="52">
        <v>0.19866000115871429</v>
      </c>
      <c r="Q4578">
        <v>1418</v>
      </c>
      <c r="R4578" s="52">
        <v>0.13300999999046331</v>
      </c>
    </row>
    <row r="4579" spans="1:19">
      <c r="A4579" t="s">
        <v>28</v>
      </c>
      <c r="B4579" t="s">
        <v>412</v>
      </c>
      <c r="C4579" t="s">
        <v>440</v>
      </c>
      <c r="D4579" t="s">
        <v>330</v>
      </c>
      <c r="E4579" t="s">
        <v>183</v>
      </c>
      <c r="F4579" t="s">
        <v>184</v>
      </c>
      <c r="G4579">
        <v>1</v>
      </c>
      <c r="H4579" t="s">
        <v>347</v>
      </c>
      <c r="I4579" t="s">
        <v>734</v>
      </c>
      <c r="J4579" t="s">
        <v>299</v>
      </c>
      <c r="K4579">
        <v>0</v>
      </c>
      <c r="L4579" s="52">
        <v>0</v>
      </c>
      <c r="M4579" s="52">
        <v>0</v>
      </c>
      <c r="N4579">
        <v>2</v>
      </c>
      <c r="O4579" s="52">
        <v>3.3400000538676981E-3</v>
      </c>
      <c r="P4579" s="52">
        <v>3.5000001080334191E-3</v>
      </c>
      <c r="Q4579">
        <v>463</v>
      </c>
      <c r="R4579" s="52">
        <v>4.343000054359436E-2</v>
      </c>
      <c r="S4579" s="52">
        <v>4.6239998191595078E-2</v>
      </c>
    </row>
    <row r="4580" spans="1:19">
      <c r="A4580" t="s">
        <v>28</v>
      </c>
      <c r="B4580" t="s">
        <v>412</v>
      </c>
      <c r="C4580" t="s">
        <v>440</v>
      </c>
      <c r="D4580" t="s">
        <v>330</v>
      </c>
      <c r="E4580" t="s">
        <v>183</v>
      </c>
      <c r="F4580" t="s">
        <v>184</v>
      </c>
      <c r="G4580">
        <v>1</v>
      </c>
      <c r="H4580" t="s">
        <v>347</v>
      </c>
      <c r="I4580" t="s">
        <v>734</v>
      </c>
      <c r="J4580" t="s">
        <v>300</v>
      </c>
      <c r="K4580">
        <v>0</v>
      </c>
      <c r="L4580" s="52">
        <v>0</v>
      </c>
      <c r="M4580" s="52">
        <v>0</v>
      </c>
      <c r="N4580">
        <v>2</v>
      </c>
      <c r="O4580" s="52">
        <v>3.3400000538676981E-3</v>
      </c>
      <c r="P4580" s="52">
        <v>3.5000001080334191E-3</v>
      </c>
      <c r="Q4580">
        <v>331</v>
      </c>
      <c r="R4580" s="52">
        <v>3.1050000339746479E-2</v>
      </c>
      <c r="S4580" s="52">
        <v>3.3059999346733093E-2</v>
      </c>
    </row>
    <row r="4581" spans="1:19">
      <c r="A4581" t="s">
        <v>28</v>
      </c>
      <c r="B4581" t="s">
        <v>412</v>
      </c>
      <c r="C4581" t="s">
        <v>440</v>
      </c>
      <c r="D4581" t="s">
        <v>330</v>
      </c>
      <c r="E4581" t="s">
        <v>183</v>
      </c>
      <c r="F4581" t="s">
        <v>184</v>
      </c>
      <c r="G4581">
        <v>1</v>
      </c>
      <c r="H4581" t="s">
        <v>347</v>
      </c>
      <c r="I4581" t="s">
        <v>734</v>
      </c>
      <c r="J4581" t="s">
        <v>269</v>
      </c>
      <c r="K4581">
        <v>0</v>
      </c>
      <c r="L4581" s="52">
        <v>0</v>
      </c>
      <c r="M4581" s="52">
        <v>0</v>
      </c>
      <c r="N4581">
        <v>2</v>
      </c>
      <c r="O4581" s="52">
        <v>3.3400000538676981E-3</v>
      </c>
      <c r="P4581" s="52">
        <v>3.5000001080334191E-3</v>
      </c>
      <c r="Q4581">
        <v>91</v>
      </c>
      <c r="R4581" s="52">
        <v>8.5399998351931572E-3</v>
      </c>
      <c r="S4581" s="52">
        <v>9.089999832212925E-3</v>
      </c>
    </row>
    <row r="4582" spans="1:19">
      <c r="A4582" t="s">
        <v>28</v>
      </c>
      <c r="B4582" t="s">
        <v>412</v>
      </c>
      <c r="C4582" t="s">
        <v>440</v>
      </c>
      <c r="D4582" t="s">
        <v>330</v>
      </c>
      <c r="E4582" t="s">
        <v>183</v>
      </c>
      <c r="F4582" t="s">
        <v>184</v>
      </c>
      <c r="G4582">
        <v>1</v>
      </c>
      <c r="H4582" t="s">
        <v>347</v>
      </c>
      <c r="I4582" t="s">
        <v>734</v>
      </c>
      <c r="J4582" t="s">
        <v>301</v>
      </c>
      <c r="K4582">
        <v>0</v>
      </c>
      <c r="L4582" s="52">
        <v>0</v>
      </c>
      <c r="M4582" s="52">
        <v>0</v>
      </c>
      <c r="N4582">
        <v>5</v>
      </c>
      <c r="O4582" s="52">
        <v>8.3499997854232788E-3</v>
      </c>
      <c r="P4582" s="52">
        <v>8.7400004267692566E-3</v>
      </c>
      <c r="Q4582">
        <v>215</v>
      </c>
      <c r="R4582" s="52">
        <v>2.0169999450445179E-2</v>
      </c>
      <c r="S4582" s="52">
        <v>2.1469999104738239E-2</v>
      </c>
    </row>
    <row r="4583" spans="1:19">
      <c r="A4583" t="s">
        <v>28</v>
      </c>
      <c r="B4583" t="s">
        <v>412</v>
      </c>
      <c r="C4583" t="s">
        <v>440</v>
      </c>
      <c r="D4583" t="s">
        <v>330</v>
      </c>
      <c r="E4583" t="s">
        <v>183</v>
      </c>
      <c r="F4583" t="s">
        <v>184</v>
      </c>
      <c r="G4583">
        <v>1</v>
      </c>
      <c r="H4583" t="s">
        <v>347</v>
      </c>
      <c r="I4583" t="s">
        <v>734</v>
      </c>
      <c r="J4583" t="s">
        <v>270</v>
      </c>
      <c r="K4583">
        <v>1</v>
      </c>
      <c r="L4583" s="52">
        <v>3.2260000705718987E-2</v>
      </c>
      <c r="N4583">
        <v>27</v>
      </c>
      <c r="O4583" s="52">
        <v>4.5079998672008507E-2</v>
      </c>
      <c r="Q4583">
        <v>648</v>
      </c>
      <c r="R4583" s="52">
        <v>6.0779999941587448E-2</v>
      </c>
    </row>
    <row r="4584" spans="1:19">
      <c r="A4584" t="s">
        <v>28</v>
      </c>
      <c r="B4584" t="s">
        <v>412</v>
      </c>
      <c r="C4584" t="s">
        <v>440</v>
      </c>
      <c r="D4584" t="s">
        <v>330</v>
      </c>
      <c r="E4584" t="s">
        <v>183</v>
      </c>
      <c r="F4584" t="s">
        <v>184</v>
      </c>
      <c r="G4584">
        <v>1</v>
      </c>
      <c r="H4584" t="s">
        <v>347</v>
      </c>
      <c r="I4584" t="s">
        <v>734</v>
      </c>
      <c r="J4584" t="s">
        <v>268</v>
      </c>
      <c r="K4584">
        <v>30</v>
      </c>
      <c r="L4584" s="52">
        <v>0.96773999929428101</v>
      </c>
      <c r="M4584" s="52">
        <v>1</v>
      </c>
      <c r="N4584">
        <v>561</v>
      </c>
      <c r="O4584" s="52">
        <v>0.93655997514724731</v>
      </c>
      <c r="P4584" s="52">
        <v>0.98076999187469482</v>
      </c>
      <c r="Q4584">
        <v>8913</v>
      </c>
      <c r="R4584" s="52">
        <v>0.83604001998901367</v>
      </c>
      <c r="S4584" s="52">
        <v>0.89013999700546265</v>
      </c>
    </row>
    <row r="4585" spans="1:19">
      <c r="A4585" t="s">
        <v>28</v>
      </c>
      <c r="B4585" t="s">
        <v>412</v>
      </c>
      <c r="C4585" t="s">
        <v>440</v>
      </c>
      <c r="D4585" t="s">
        <v>330</v>
      </c>
      <c r="E4585" t="s">
        <v>183</v>
      </c>
      <c r="F4585" t="s">
        <v>184</v>
      </c>
      <c r="G4585">
        <v>1</v>
      </c>
      <c r="H4585" t="s">
        <v>347</v>
      </c>
      <c r="I4585" t="s">
        <v>735</v>
      </c>
      <c r="J4585" t="s">
        <v>270</v>
      </c>
      <c r="K4585">
        <v>31</v>
      </c>
      <c r="L4585" s="52">
        <v>1</v>
      </c>
      <c r="N4585">
        <v>599</v>
      </c>
      <c r="O4585" s="52">
        <v>1</v>
      </c>
      <c r="Q4585">
        <v>10661</v>
      </c>
      <c r="R4585" s="52">
        <v>1</v>
      </c>
    </row>
    <row r="4586" spans="1:19">
      <c r="A4586" t="s">
        <v>28</v>
      </c>
      <c r="B4586" t="s">
        <v>412</v>
      </c>
      <c r="C4586" t="s">
        <v>440</v>
      </c>
      <c r="D4586" t="s">
        <v>330</v>
      </c>
      <c r="E4586" t="s">
        <v>183</v>
      </c>
      <c r="F4586" t="s">
        <v>184</v>
      </c>
      <c r="G4586">
        <v>1</v>
      </c>
      <c r="H4586" t="s">
        <v>347</v>
      </c>
      <c r="I4586" t="s">
        <v>319</v>
      </c>
      <c r="J4586" t="s">
        <v>324</v>
      </c>
      <c r="K4586">
        <v>5</v>
      </c>
      <c r="L4586" s="52">
        <v>0.1612900048494339</v>
      </c>
      <c r="N4586">
        <v>119</v>
      </c>
      <c r="O4586" s="52">
        <v>0.19866000115871429</v>
      </c>
      <c r="Q4586">
        <v>1418</v>
      </c>
      <c r="R4586" s="52">
        <v>0.13300999999046331</v>
      </c>
    </row>
    <row r="4587" spans="1:19">
      <c r="A4587" t="s">
        <v>28</v>
      </c>
      <c r="B4587" t="s">
        <v>412</v>
      </c>
      <c r="C4587" t="s">
        <v>440</v>
      </c>
      <c r="D4587" t="s">
        <v>330</v>
      </c>
      <c r="E4587" t="s">
        <v>183</v>
      </c>
      <c r="F4587" t="s">
        <v>184</v>
      </c>
      <c r="G4587">
        <v>1</v>
      </c>
      <c r="H4587" t="s">
        <v>347</v>
      </c>
      <c r="I4587" t="s">
        <v>319</v>
      </c>
      <c r="J4587" t="s">
        <v>320</v>
      </c>
      <c r="K4587">
        <v>0</v>
      </c>
      <c r="L4587" s="52">
        <v>0</v>
      </c>
      <c r="M4587" s="52">
        <v>0</v>
      </c>
      <c r="N4587">
        <v>2</v>
      </c>
      <c r="O4587" s="52">
        <v>3.3400000538676981E-3</v>
      </c>
      <c r="P4587" s="52">
        <v>4.1700000874698162E-3</v>
      </c>
      <c r="Q4587">
        <v>19</v>
      </c>
      <c r="R4587" s="52">
        <v>1.780000049620867E-3</v>
      </c>
      <c r="S4587" s="52">
        <v>2.0600000862032179E-3</v>
      </c>
    </row>
    <row r="4588" spans="1:19">
      <c r="A4588" t="s">
        <v>28</v>
      </c>
      <c r="B4588" t="s">
        <v>412</v>
      </c>
      <c r="C4588" t="s">
        <v>440</v>
      </c>
      <c r="D4588" t="s">
        <v>330</v>
      </c>
      <c r="E4588" t="s">
        <v>183</v>
      </c>
      <c r="F4588" t="s">
        <v>184</v>
      </c>
      <c r="G4588">
        <v>1</v>
      </c>
      <c r="H4588" t="s">
        <v>347</v>
      </c>
      <c r="I4588" t="s">
        <v>319</v>
      </c>
      <c r="J4588" t="s">
        <v>321</v>
      </c>
      <c r="K4588">
        <v>0</v>
      </c>
      <c r="L4588" s="52">
        <v>0</v>
      </c>
      <c r="M4588" s="52">
        <v>0</v>
      </c>
      <c r="N4588">
        <v>22</v>
      </c>
      <c r="O4588" s="52">
        <v>3.6729998886585243E-2</v>
      </c>
      <c r="P4588" s="52">
        <v>4.5830000191926963E-2</v>
      </c>
      <c r="Q4588">
        <v>380</v>
      </c>
      <c r="R4588" s="52">
        <v>3.564000129699707E-2</v>
      </c>
      <c r="S4588" s="52">
        <v>4.1110001504421227E-2</v>
      </c>
    </row>
    <row r="4589" spans="1:19">
      <c r="A4589" t="s">
        <v>28</v>
      </c>
      <c r="B4589" t="s">
        <v>412</v>
      </c>
      <c r="C4589" t="s">
        <v>440</v>
      </c>
      <c r="D4589" t="s">
        <v>330</v>
      </c>
      <c r="E4589" t="s">
        <v>183</v>
      </c>
      <c r="F4589" t="s">
        <v>184</v>
      </c>
      <c r="G4589">
        <v>1</v>
      </c>
      <c r="H4589" t="s">
        <v>347</v>
      </c>
      <c r="I4589" t="s">
        <v>319</v>
      </c>
      <c r="J4589" t="s">
        <v>322</v>
      </c>
      <c r="K4589">
        <v>2</v>
      </c>
      <c r="L4589" s="52">
        <v>6.4520001411437988E-2</v>
      </c>
      <c r="M4589" s="52">
        <v>7.6920002698898315E-2</v>
      </c>
      <c r="N4589">
        <v>73</v>
      </c>
      <c r="O4589" s="52">
        <v>0.1218700036406517</v>
      </c>
      <c r="P4589" s="52">
        <v>0.1520799994468689</v>
      </c>
      <c r="Q4589">
        <v>1643</v>
      </c>
      <c r="R4589" s="52">
        <v>0.15410999953746801</v>
      </c>
      <c r="S4589" s="52">
        <v>0.17776000499725339</v>
      </c>
    </row>
    <row r="4590" spans="1:19">
      <c r="A4590" t="s">
        <v>28</v>
      </c>
      <c r="B4590" t="s">
        <v>412</v>
      </c>
      <c r="C4590" t="s">
        <v>440</v>
      </c>
      <c r="D4590" t="s">
        <v>330</v>
      </c>
      <c r="E4590" t="s">
        <v>183</v>
      </c>
      <c r="F4590" t="s">
        <v>184</v>
      </c>
      <c r="G4590">
        <v>1</v>
      </c>
      <c r="H4590" t="s">
        <v>347</v>
      </c>
      <c r="I4590" t="s">
        <v>319</v>
      </c>
      <c r="J4590" t="s">
        <v>323</v>
      </c>
      <c r="K4590">
        <v>2</v>
      </c>
      <c r="L4590" s="52">
        <v>6.4520001411437988E-2</v>
      </c>
      <c r="M4590" s="52">
        <v>7.6920002698898315E-2</v>
      </c>
      <c r="N4590">
        <v>95</v>
      </c>
      <c r="O4590" s="52">
        <v>0.15860000252723691</v>
      </c>
      <c r="P4590" s="52">
        <v>0.1979199945926666</v>
      </c>
      <c r="Q4590">
        <v>1319</v>
      </c>
      <c r="R4590" s="52">
        <v>0.1237199977040291</v>
      </c>
      <c r="S4590" s="52">
        <v>0.14270000159740451</v>
      </c>
    </row>
    <row r="4591" spans="1:19">
      <c r="A4591" t="s">
        <v>28</v>
      </c>
      <c r="B4591" t="s">
        <v>412</v>
      </c>
      <c r="C4591" t="s">
        <v>440</v>
      </c>
      <c r="D4591" t="s">
        <v>330</v>
      </c>
      <c r="E4591" t="s">
        <v>183</v>
      </c>
      <c r="F4591" t="s">
        <v>184</v>
      </c>
      <c r="G4591">
        <v>1</v>
      </c>
      <c r="H4591" t="s">
        <v>347</v>
      </c>
      <c r="I4591" t="s">
        <v>319</v>
      </c>
      <c r="J4591" t="s">
        <v>354</v>
      </c>
      <c r="K4591">
        <v>22</v>
      </c>
      <c r="L4591" s="52">
        <v>0.70968002080917358</v>
      </c>
      <c r="M4591" s="52">
        <v>0.8461499810218811</v>
      </c>
      <c r="N4591">
        <v>288</v>
      </c>
      <c r="O4591" s="52">
        <v>0.48080000281333918</v>
      </c>
      <c r="P4591" s="52">
        <v>0.60000002384185791</v>
      </c>
      <c r="Q4591">
        <v>5882</v>
      </c>
      <c r="R4591" s="52">
        <v>0.55172997713088989</v>
      </c>
      <c r="S4591" s="52">
        <v>0.63637000322341919</v>
      </c>
    </row>
    <row r="4592" spans="1:19">
      <c r="A4592" t="s">
        <v>28</v>
      </c>
      <c r="B4592" t="s">
        <v>412</v>
      </c>
      <c r="C4592" t="s">
        <v>440</v>
      </c>
      <c r="D4592" t="s">
        <v>330</v>
      </c>
      <c r="E4592" t="s">
        <v>183</v>
      </c>
      <c r="F4592" t="s">
        <v>184</v>
      </c>
      <c r="G4592">
        <v>1</v>
      </c>
      <c r="H4592" t="s">
        <v>347</v>
      </c>
      <c r="I4592" t="s">
        <v>360</v>
      </c>
      <c r="J4592" t="s">
        <v>361</v>
      </c>
      <c r="K4592">
        <v>5</v>
      </c>
      <c r="L4592" s="52">
        <v>0.1612900048494339</v>
      </c>
      <c r="N4592">
        <v>119</v>
      </c>
      <c r="O4592" s="52">
        <v>0.19866000115871429</v>
      </c>
      <c r="Q4592">
        <v>1418</v>
      </c>
      <c r="R4592" s="52">
        <v>0.13300999999046331</v>
      </c>
    </row>
    <row r="4593" spans="1:19">
      <c r="A4593" t="s">
        <v>28</v>
      </c>
      <c r="B4593" t="s">
        <v>412</v>
      </c>
      <c r="C4593" t="s">
        <v>440</v>
      </c>
      <c r="D4593" t="s">
        <v>330</v>
      </c>
      <c r="E4593" t="s">
        <v>183</v>
      </c>
      <c r="F4593" t="s">
        <v>184</v>
      </c>
      <c r="G4593">
        <v>1</v>
      </c>
      <c r="H4593" t="s">
        <v>347</v>
      </c>
      <c r="I4593" t="s">
        <v>360</v>
      </c>
      <c r="J4593" t="s">
        <v>362</v>
      </c>
      <c r="K4593">
        <v>2</v>
      </c>
      <c r="L4593" s="52">
        <v>6.4520001411437988E-2</v>
      </c>
      <c r="M4593" s="52">
        <v>7.6920002698898315E-2</v>
      </c>
      <c r="N4593">
        <v>192</v>
      </c>
      <c r="O4593" s="52">
        <v>0.3205299973487854</v>
      </c>
      <c r="P4593" s="52">
        <v>0.40000000596046448</v>
      </c>
      <c r="Q4593">
        <v>3361</v>
      </c>
      <c r="R4593" s="52">
        <v>0.31525999307632452</v>
      </c>
      <c r="S4593" s="52">
        <v>0.36362999677658081</v>
      </c>
    </row>
    <row r="4594" spans="1:19">
      <c r="A4594" t="s">
        <v>28</v>
      </c>
      <c r="B4594" t="s">
        <v>412</v>
      </c>
      <c r="C4594" t="s">
        <v>440</v>
      </c>
      <c r="D4594" t="s">
        <v>330</v>
      </c>
      <c r="E4594" t="s">
        <v>183</v>
      </c>
      <c r="F4594" t="s">
        <v>184</v>
      </c>
      <c r="G4594">
        <v>1</v>
      </c>
      <c r="H4594" t="s">
        <v>347</v>
      </c>
      <c r="I4594" t="s">
        <v>360</v>
      </c>
      <c r="J4594" t="s">
        <v>354</v>
      </c>
      <c r="K4594">
        <v>24</v>
      </c>
      <c r="L4594" s="52">
        <v>0.77419000864028931</v>
      </c>
      <c r="M4594" s="52">
        <v>0.92308002710342407</v>
      </c>
      <c r="N4594">
        <v>288</v>
      </c>
      <c r="O4594" s="52">
        <v>0.48080000281333918</v>
      </c>
      <c r="P4594" s="52">
        <v>0.60000002384185791</v>
      </c>
      <c r="Q4594">
        <v>5882</v>
      </c>
      <c r="R4594" s="52">
        <v>0.55172997713088989</v>
      </c>
      <c r="S4594" s="52">
        <v>0.63637000322341919</v>
      </c>
    </row>
    <row r="4595" spans="1:19">
      <c r="A4595" t="s">
        <v>28</v>
      </c>
      <c r="B4595" t="s">
        <v>412</v>
      </c>
      <c r="C4595" t="s">
        <v>440</v>
      </c>
      <c r="D4595" t="s">
        <v>330</v>
      </c>
      <c r="E4595" t="s">
        <v>183</v>
      </c>
      <c r="F4595" t="s">
        <v>184</v>
      </c>
      <c r="G4595">
        <v>1</v>
      </c>
      <c r="H4595" t="s">
        <v>347</v>
      </c>
      <c r="I4595" t="s">
        <v>736</v>
      </c>
      <c r="J4595" t="s">
        <v>363</v>
      </c>
      <c r="K4595">
        <v>25</v>
      </c>
      <c r="L4595" s="52">
        <v>0.8064500093460083</v>
      </c>
      <c r="N4595">
        <v>292</v>
      </c>
      <c r="O4595" s="52">
        <v>0.48748001456260681</v>
      </c>
      <c r="Q4595">
        <v>4131</v>
      </c>
      <c r="R4595" s="52">
        <v>0.38749000430107122</v>
      </c>
    </row>
    <row r="4596" spans="1:19">
      <c r="A4596" t="s">
        <v>28</v>
      </c>
      <c r="B4596" t="s">
        <v>412</v>
      </c>
      <c r="C4596" t="s">
        <v>440</v>
      </c>
      <c r="D4596" t="s">
        <v>330</v>
      </c>
      <c r="E4596" t="s">
        <v>183</v>
      </c>
      <c r="F4596" t="s">
        <v>184</v>
      </c>
      <c r="G4596">
        <v>1</v>
      </c>
      <c r="H4596" t="s">
        <v>347</v>
      </c>
      <c r="I4596" t="s">
        <v>736</v>
      </c>
      <c r="J4596" t="s">
        <v>364</v>
      </c>
      <c r="K4596">
        <v>2</v>
      </c>
      <c r="L4596" s="52">
        <v>6.4520001411437988E-2</v>
      </c>
      <c r="M4596" s="52">
        <v>0.33333000540733337</v>
      </c>
      <c r="N4596">
        <v>196</v>
      </c>
      <c r="O4596" s="52">
        <v>0.32721000909805298</v>
      </c>
      <c r="P4596" s="52">
        <v>0.63844001293182373</v>
      </c>
      <c r="Q4596">
        <v>4189</v>
      </c>
      <c r="R4596" s="52">
        <v>0.39293000102043152</v>
      </c>
      <c r="S4596" s="52">
        <v>0.64149999618530273</v>
      </c>
    </row>
    <row r="4597" spans="1:19">
      <c r="A4597" t="s">
        <v>28</v>
      </c>
      <c r="B4597" t="s">
        <v>412</v>
      </c>
      <c r="C4597" t="s">
        <v>440</v>
      </c>
      <c r="D4597" t="s">
        <v>330</v>
      </c>
      <c r="E4597" t="s">
        <v>183</v>
      </c>
      <c r="F4597" t="s">
        <v>184</v>
      </c>
      <c r="G4597">
        <v>1</v>
      </c>
      <c r="H4597" t="s">
        <v>347</v>
      </c>
      <c r="I4597" t="s">
        <v>736</v>
      </c>
      <c r="J4597" t="s">
        <v>365</v>
      </c>
      <c r="K4597">
        <v>2</v>
      </c>
      <c r="L4597" s="52">
        <v>6.4520001411437988E-2</v>
      </c>
      <c r="M4597" s="52">
        <v>0.33333000540733337</v>
      </c>
      <c r="N4597">
        <v>59</v>
      </c>
      <c r="O4597" s="52">
        <v>9.8499998450279236E-2</v>
      </c>
      <c r="P4597" s="52">
        <v>0.19217999279499051</v>
      </c>
      <c r="Q4597">
        <v>1316</v>
      </c>
      <c r="R4597" s="52">
        <v>0.1234399974346161</v>
      </c>
      <c r="S4597" s="52">
        <v>0.20152999460697171</v>
      </c>
    </row>
    <row r="4598" spans="1:19">
      <c r="A4598" t="s">
        <v>28</v>
      </c>
      <c r="B4598" t="s">
        <v>412</v>
      </c>
      <c r="C4598" t="s">
        <v>440</v>
      </c>
      <c r="D4598" t="s">
        <v>330</v>
      </c>
      <c r="E4598" t="s">
        <v>183</v>
      </c>
      <c r="F4598" t="s">
        <v>184</v>
      </c>
      <c r="G4598">
        <v>1</v>
      </c>
      <c r="H4598" t="s">
        <v>347</v>
      </c>
      <c r="I4598" t="s">
        <v>736</v>
      </c>
      <c r="J4598" t="s">
        <v>366</v>
      </c>
      <c r="K4598">
        <v>0</v>
      </c>
      <c r="L4598" s="52">
        <v>0</v>
      </c>
      <c r="M4598" s="52">
        <v>0</v>
      </c>
      <c r="N4598">
        <v>28</v>
      </c>
      <c r="O4598" s="52">
        <v>4.6739999204874039E-2</v>
      </c>
      <c r="P4598" s="52">
        <v>9.1210000216960907E-2</v>
      </c>
      <c r="Q4598">
        <v>566</v>
      </c>
      <c r="R4598" s="52">
        <v>5.3089998662471771E-2</v>
      </c>
      <c r="S4598" s="52">
        <v>8.6680002510547638E-2</v>
      </c>
    </row>
    <row r="4599" spans="1:19">
      <c r="A4599" t="s">
        <v>28</v>
      </c>
      <c r="B4599" t="s">
        <v>412</v>
      </c>
      <c r="C4599" t="s">
        <v>440</v>
      </c>
      <c r="D4599" t="s">
        <v>330</v>
      </c>
      <c r="E4599" t="s">
        <v>183</v>
      </c>
      <c r="F4599" t="s">
        <v>184</v>
      </c>
      <c r="G4599">
        <v>1</v>
      </c>
      <c r="H4599" t="s">
        <v>347</v>
      </c>
      <c r="I4599" t="s">
        <v>736</v>
      </c>
      <c r="J4599" t="s">
        <v>367</v>
      </c>
      <c r="K4599">
        <v>0</v>
      </c>
      <c r="L4599" s="52">
        <v>0</v>
      </c>
      <c r="M4599" s="52">
        <v>0</v>
      </c>
      <c r="N4599">
        <v>16</v>
      </c>
      <c r="O4599" s="52">
        <v>2.6709999889135361E-2</v>
      </c>
      <c r="P4599" s="52">
        <v>5.2120000123977661E-2</v>
      </c>
      <c r="Q4599">
        <v>367</v>
      </c>
      <c r="R4599" s="52">
        <v>3.4419998526573181E-2</v>
      </c>
      <c r="S4599" s="52">
        <v>5.6200001388788223E-2</v>
      </c>
    </row>
    <row r="4600" spans="1:19">
      <c r="A4600" t="s">
        <v>28</v>
      </c>
      <c r="B4600" t="s">
        <v>412</v>
      </c>
      <c r="C4600" t="s">
        <v>440</v>
      </c>
      <c r="D4600" t="s">
        <v>330</v>
      </c>
      <c r="E4600" t="s">
        <v>183</v>
      </c>
      <c r="F4600" t="s">
        <v>184</v>
      </c>
      <c r="G4600">
        <v>1</v>
      </c>
      <c r="H4600" t="s">
        <v>347</v>
      </c>
      <c r="I4600" t="s">
        <v>736</v>
      </c>
      <c r="J4600" t="s">
        <v>368</v>
      </c>
      <c r="K4600">
        <v>2</v>
      </c>
      <c r="L4600" s="52">
        <v>6.4520001411437988E-2</v>
      </c>
      <c r="M4600" s="52">
        <v>0.33333000540733337</v>
      </c>
      <c r="N4600">
        <v>8</v>
      </c>
      <c r="O4600" s="52">
        <v>1.3360000215470791E-2</v>
      </c>
      <c r="P4600" s="52">
        <v>2.6060000061988831E-2</v>
      </c>
      <c r="Q4600">
        <v>92</v>
      </c>
      <c r="R4600" s="52">
        <v>8.6300000548362732E-3</v>
      </c>
      <c r="S4600" s="52">
        <v>1.4089999720454219E-2</v>
      </c>
    </row>
    <row r="4601" spans="1:19">
      <c r="A4601" t="s">
        <v>28</v>
      </c>
      <c r="B4601" t="s">
        <v>412</v>
      </c>
      <c r="C4601" t="s">
        <v>440</v>
      </c>
      <c r="D4601" t="s">
        <v>330</v>
      </c>
      <c r="E4601" t="s">
        <v>183</v>
      </c>
      <c r="F4601" t="s">
        <v>184</v>
      </c>
      <c r="G4601">
        <v>1</v>
      </c>
      <c r="H4601" t="s">
        <v>347</v>
      </c>
      <c r="I4601" t="s">
        <v>307</v>
      </c>
      <c r="J4601" t="s">
        <v>329</v>
      </c>
      <c r="K4601">
        <v>29</v>
      </c>
      <c r="L4601" s="52">
        <v>0.93547999858856201</v>
      </c>
      <c r="N4601">
        <v>589</v>
      </c>
      <c r="O4601" s="52">
        <v>0.98330998420715332</v>
      </c>
      <c r="Q4601">
        <v>10555</v>
      </c>
      <c r="R4601" s="52">
        <v>0.99005997180938721</v>
      </c>
    </row>
    <row r="4602" spans="1:19">
      <c r="A4602" t="s">
        <v>28</v>
      </c>
      <c r="B4602" t="s">
        <v>412</v>
      </c>
      <c r="C4602" t="s">
        <v>440</v>
      </c>
      <c r="D4602" t="s">
        <v>330</v>
      </c>
      <c r="E4602" t="s">
        <v>183</v>
      </c>
      <c r="F4602" t="s">
        <v>184</v>
      </c>
      <c r="G4602">
        <v>1</v>
      </c>
      <c r="H4602" t="s">
        <v>347</v>
      </c>
      <c r="I4602" t="s">
        <v>307</v>
      </c>
      <c r="J4602" t="s">
        <v>309</v>
      </c>
      <c r="K4602">
        <v>2</v>
      </c>
      <c r="L4602" s="52">
        <v>6.4520001411437988E-2</v>
      </c>
      <c r="N4602">
        <v>10</v>
      </c>
      <c r="O4602" s="52">
        <v>1.6690000891685489E-2</v>
      </c>
      <c r="Q4602">
        <v>106</v>
      </c>
      <c r="R4602" s="52">
        <v>9.9400002509355545E-3</v>
      </c>
    </row>
    <row r="4603" spans="1:19">
      <c r="A4603" t="s">
        <v>28</v>
      </c>
      <c r="B4603" t="s">
        <v>412</v>
      </c>
      <c r="C4603" t="s">
        <v>440</v>
      </c>
      <c r="D4603" t="s">
        <v>330</v>
      </c>
      <c r="E4603" t="s">
        <v>183</v>
      </c>
      <c r="F4603" t="s">
        <v>184</v>
      </c>
      <c r="G4603">
        <v>1</v>
      </c>
      <c r="H4603" t="s">
        <v>347</v>
      </c>
      <c r="I4603" t="s">
        <v>737</v>
      </c>
      <c r="J4603" t="s">
        <v>310</v>
      </c>
      <c r="K4603">
        <v>6</v>
      </c>
      <c r="L4603" s="52">
        <v>0.19355000555515289</v>
      </c>
      <c r="N4603">
        <v>165</v>
      </c>
      <c r="O4603" s="52">
        <v>0.27546000480651861</v>
      </c>
      <c r="Q4603">
        <v>1888</v>
      </c>
      <c r="R4603" s="52">
        <v>0.17709000408649439</v>
      </c>
    </row>
    <row r="4604" spans="1:19">
      <c r="A4604" t="s">
        <v>28</v>
      </c>
      <c r="B4604" t="s">
        <v>412</v>
      </c>
      <c r="C4604" t="s">
        <v>440</v>
      </c>
      <c r="D4604" t="s">
        <v>330</v>
      </c>
      <c r="E4604" t="s">
        <v>183</v>
      </c>
      <c r="F4604" t="s">
        <v>184</v>
      </c>
      <c r="G4604">
        <v>1</v>
      </c>
      <c r="H4604" t="s">
        <v>347</v>
      </c>
      <c r="I4604" t="s">
        <v>737</v>
      </c>
      <c r="J4604" t="s">
        <v>16</v>
      </c>
      <c r="K4604">
        <v>8</v>
      </c>
      <c r="L4604" s="52">
        <v>0.25806000828742981</v>
      </c>
      <c r="N4604">
        <v>136</v>
      </c>
      <c r="O4604" s="52">
        <v>0.22705000638961789</v>
      </c>
      <c r="Q4604">
        <v>2164</v>
      </c>
      <c r="R4604" s="52">
        <v>0.2029799968004227</v>
      </c>
    </row>
    <row r="4605" spans="1:19">
      <c r="A4605" t="s">
        <v>28</v>
      </c>
      <c r="B4605" t="s">
        <v>412</v>
      </c>
      <c r="C4605" t="s">
        <v>440</v>
      </c>
      <c r="D4605" t="s">
        <v>330</v>
      </c>
      <c r="E4605" t="s">
        <v>183</v>
      </c>
      <c r="F4605" t="s">
        <v>184</v>
      </c>
      <c r="G4605">
        <v>1</v>
      </c>
      <c r="H4605" t="s">
        <v>347</v>
      </c>
      <c r="I4605" t="s">
        <v>737</v>
      </c>
      <c r="J4605" t="s">
        <v>17</v>
      </c>
      <c r="K4605">
        <v>10</v>
      </c>
      <c r="L4605" s="52">
        <v>0.3225800096988678</v>
      </c>
      <c r="N4605">
        <v>120</v>
      </c>
      <c r="O4605" s="52">
        <v>0.20033000409603119</v>
      </c>
      <c r="Q4605">
        <v>2220</v>
      </c>
      <c r="R4605" s="52">
        <v>0.20824000239372251</v>
      </c>
    </row>
    <row r="4606" spans="1:19">
      <c r="A4606" t="s">
        <v>28</v>
      </c>
      <c r="B4606" t="s">
        <v>412</v>
      </c>
      <c r="C4606" t="s">
        <v>440</v>
      </c>
      <c r="D4606" t="s">
        <v>330</v>
      </c>
      <c r="E4606" t="s">
        <v>183</v>
      </c>
      <c r="F4606" t="s">
        <v>184</v>
      </c>
      <c r="G4606">
        <v>1</v>
      </c>
      <c r="H4606" t="s">
        <v>347</v>
      </c>
      <c r="I4606" t="s">
        <v>737</v>
      </c>
      <c r="J4606" t="s">
        <v>18</v>
      </c>
      <c r="K4606">
        <v>5</v>
      </c>
      <c r="L4606" s="52">
        <v>0.1612900048494339</v>
      </c>
      <c r="N4606">
        <v>98</v>
      </c>
      <c r="O4606" s="52">
        <v>0.1636099964380264</v>
      </c>
      <c r="Q4606">
        <v>2174</v>
      </c>
      <c r="R4606" s="52">
        <v>0.20392000675201419</v>
      </c>
    </row>
    <row r="4607" spans="1:19">
      <c r="A4607" t="s">
        <v>28</v>
      </c>
      <c r="B4607" t="s">
        <v>412</v>
      </c>
      <c r="C4607" t="s">
        <v>440</v>
      </c>
      <c r="D4607" t="s">
        <v>330</v>
      </c>
      <c r="E4607" t="s">
        <v>183</v>
      </c>
      <c r="F4607" t="s">
        <v>184</v>
      </c>
      <c r="G4607">
        <v>1</v>
      </c>
      <c r="H4607" t="s">
        <v>347</v>
      </c>
      <c r="I4607" t="s">
        <v>737</v>
      </c>
      <c r="J4607" t="s">
        <v>311</v>
      </c>
      <c r="K4607">
        <v>2</v>
      </c>
      <c r="L4607" s="52">
        <v>6.4520001411437988E-2</v>
      </c>
      <c r="N4607">
        <v>80</v>
      </c>
      <c r="O4607" s="52">
        <v>0.1335600018501282</v>
      </c>
      <c r="Q4607">
        <v>2215</v>
      </c>
      <c r="R4607" s="52">
        <v>0.20777000486850741</v>
      </c>
    </row>
    <row r="4608" spans="1:19">
      <c r="A4608" t="s">
        <v>28</v>
      </c>
      <c r="B4608" t="s">
        <v>412</v>
      </c>
      <c r="C4608" t="s">
        <v>440</v>
      </c>
      <c r="D4608" t="s">
        <v>330</v>
      </c>
      <c r="E4608" t="s">
        <v>183</v>
      </c>
      <c r="F4608" t="s">
        <v>184</v>
      </c>
      <c r="G4608">
        <v>1</v>
      </c>
      <c r="H4608" t="s">
        <v>347</v>
      </c>
      <c r="I4608" t="s">
        <v>312</v>
      </c>
      <c r="J4608" t="s">
        <v>313</v>
      </c>
      <c r="K4608">
        <v>12</v>
      </c>
      <c r="L4608" s="52">
        <v>0.38710001111030579</v>
      </c>
      <c r="M4608" s="52">
        <v>0.38710001111030579</v>
      </c>
      <c r="N4608">
        <v>346</v>
      </c>
      <c r="O4608" s="52">
        <v>0.57762998342514038</v>
      </c>
      <c r="P4608" s="52">
        <v>0.58744001388549805</v>
      </c>
      <c r="Q4608">
        <v>6420</v>
      </c>
      <c r="R4608" s="52">
        <v>0.60219001770019531</v>
      </c>
      <c r="S4608" s="52">
        <v>0.61465001106262207</v>
      </c>
    </row>
    <row r="4609" spans="1:19">
      <c r="A4609" t="s">
        <v>28</v>
      </c>
      <c r="B4609" t="s">
        <v>412</v>
      </c>
      <c r="C4609" t="s">
        <v>440</v>
      </c>
      <c r="D4609" t="s">
        <v>330</v>
      </c>
      <c r="E4609" t="s">
        <v>183</v>
      </c>
      <c r="F4609" t="s">
        <v>184</v>
      </c>
      <c r="G4609">
        <v>1</v>
      </c>
      <c r="H4609" t="s">
        <v>347</v>
      </c>
      <c r="I4609" t="s">
        <v>312</v>
      </c>
      <c r="J4609" t="s">
        <v>314</v>
      </c>
      <c r="K4609">
        <v>5</v>
      </c>
      <c r="L4609" s="52">
        <v>0.1612900048494339</v>
      </c>
      <c r="M4609" s="52">
        <v>0.1612900048494339</v>
      </c>
      <c r="N4609">
        <v>87</v>
      </c>
      <c r="O4609" s="52">
        <v>0.145239993929863</v>
      </c>
      <c r="P4609" s="52">
        <v>0.147709995508194</v>
      </c>
      <c r="Q4609">
        <v>1473</v>
      </c>
      <c r="R4609" s="52">
        <v>0.13817000389099121</v>
      </c>
      <c r="S4609" s="52">
        <v>0.14101999998092651</v>
      </c>
    </row>
    <row r="4610" spans="1:19">
      <c r="A4610" t="s">
        <v>28</v>
      </c>
      <c r="B4610" t="s">
        <v>412</v>
      </c>
      <c r="C4610" t="s">
        <v>440</v>
      </c>
      <c r="D4610" t="s">
        <v>330</v>
      </c>
      <c r="E4610" t="s">
        <v>183</v>
      </c>
      <c r="F4610" t="s">
        <v>184</v>
      </c>
      <c r="G4610">
        <v>1</v>
      </c>
      <c r="H4610" t="s">
        <v>347</v>
      </c>
      <c r="I4610" t="s">
        <v>312</v>
      </c>
      <c r="J4610" t="s">
        <v>315</v>
      </c>
      <c r="K4610">
        <v>8</v>
      </c>
      <c r="L4610" s="52">
        <v>0.25806000828742981</v>
      </c>
      <c r="M4610" s="52">
        <v>0.25806000828742981</v>
      </c>
      <c r="N4610">
        <v>91</v>
      </c>
      <c r="O4610" s="52">
        <v>0.15192000567913061</v>
      </c>
      <c r="P4610" s="52">
        <v>0.15449999272823331</v>
      </c>
      <c r="Q4610">
        <v>1374</v>
      </c>
      <c r="R4610" s="52">
        <v>0.12887999415397641</v>
      </c>
      <c r="S4610" s="52">
        <v>0.13154999911785131</v>
      </c>
    </row>
    <row r="4611" spans="1:19">
      <c r="A4611" t="s">
        <v>28</v>
      </c>
      <c r="B4611" t="s">
        <v>412</v>
      </c>
      <c r="C4611" t="s">
        <v>440</v>
      </c>
      <c r="D4611" t="s">
        <v>330</v>
      </c>
      <c r="E4611" t="s">
        <v>183</v>
      </c>
      <c r="F4611" t="s">
        <v>184</v>
      </c>
      <c r="G4611">
        <v>1</v>
      </c>
      <c r="H4611" t="s">
        <v>347</v>
      </c>
      <c r="I4611" t="s">
        <v>312</v>
      </c>
      <c r="J4611" t="s">
        <v>373</v>
      </c>
      <c r="K4611">
        <v>0</v>
      </c>
      <c r="L4611" s="52">
        <v>0</v>
      </c>
      <c r="N4611">
        <v>10</v>
      </c>
      <c r="O4611" s="52">
        <v>1.6690000891685489E-2</v>
      </c>
      <c r="Q4611">
        <v>216</v>
      </c>
      <c r="R4611" s="52">
        <v>2.0260000601410869E-2</v>
      </c>
    </row>
    <row r="4612" spans="1:19">
      <c r="A4612" t="s">
        <v>28</v>
      </c>
      <c r="B4612" t="s">
        <v>412</v>
      </c>
      <c r="C4612" t="s">
        <v>440</v>
      </c>
      <c r="D4612" t="s">
        <v>330</v>
      </c>
      <c r="E4612" t="s">
        <v>183</v>
      </c>
      <c r="F4612" t="s">
        <v>184</v>
      </c>
      <c r="G4612">
        <v>1</v>
      </c>
      <c r="H4612" t="s">
        <v>347</v>
      </c>
      <c r="I4612" t="s">
        <v>312</v>
      </c>
      <c r="J4612" t="s">
        <v>316</v>
      </c>
      <c r="K4612">
        <v>6</v>
      </c>
      <c r="L4612" s="52">
        <v>0.19355000555515289</v>
      </c>
      <c r="M4612" s="52">
        <v>0.19355000555515289</v>
      </c>
      <c r="N4612">
        <v>65</v>
      </c>
      <c r="O4612" s="52">
        <v>0.1085100024938583</v>
      </c>
      <c r="P4612" s="52">
        <v>0.1103599965572357</v>
      </c>
      <c r="Q4612">
        <v>1178</v>
      </c>
      <c r="R4612" s="52">
        <v>0.1105000004172325</v>
      </c>
      <c r="S4612" s="52">
        <v>0.1127799972891808</v>
      </c>
    </row>
    <row r="4613" spans="1:19">
      <c r="A4613" t="s">
        <v>28</v>
      </c>
      <c r="B4613" t="s">
        <v>412</v>
      </c>
      <c r="C4613" t="s">
        <v>440</v>
      </c>
      <c r="D4613" t="s">
        <v>330</v>
      </c>
      <c r="E4613" t="s">
        <v>185</v>
      </c>
      <c r="F4613" t="s">
        <v>186</v>
      </c>
      <c r="G4613">
        <v>8</v>
      </c>
      <c r="H4613" t="s">
        <v>339</v>
      </c>
      <c r="I4613" t="s">
        <v>326</v>
      </c>
      <c r="J4613" t="s">
        <v>289</v>
      </c>
      <c r="K4613">
        <v>0</v>
      </c>
      <c r="L4613" s="52">
        <v>0</v>
      </c>
      <c r="N4613">
        <v>2</v>
      </c>
      <c r="O4613" s="52">
        <v>1.8200000049546361E-3</v>
      </c>
      <c r="Q4613">
        <v>78</v>
      </c>
      <c r="R4613" s="52">
        <v>7.3199998587369919E-3</v>
      </c>
    </row>
    <row r="4614" spans="1:19">
      <c r="A4614" t="s">
        <v>28</v>
      </c>
      <c r="B4614" t="s">
        <v>412</v>
      </c>
      <c r="C4614" t="s">
        <v>440</v>
      </c>
      <c r="D4614" t="s">
        <v>330</v>
      </c>
      <c r="E4614" t="s">
        <v>185</v>
      </c>
      <c r="F4614" t="s">
        <v>186</v>
      </c>
      <c r="G4614">
        <v>8</v>
      </c>
      <c r="H4614" t="s">
        <v>339</v>
      </c>
      <c r="I4614" t="s">
        <v>326</v>
      </c>
      <c r="J4614" t="s">
        <v>290</v>
      </c>
      <c r="K4614">
        <v>2</v>
      </c>
      <c r="L4614" s="52">
        <v>3.7039998918771737E-2</v>
      </c>
      <c r="N4614">
        <v>58</v>
      </c>
      <c r="O4614" s="52">
        <v>5.2730001509189613E-2</v>
      </c>
      <c r="Q4614">
        <v>542</v>
      </c>
      <c r="R4614" s="52">
        <v>5.0840001553297043E-2</v>
      </c>
    </row>
    <row r="4615" spans="1:19">
      <c r="A4615" t="s">
        <v>28</v>
      </c>
      <c r="B4615" t="s">
        <v>412</v>
      </c>
      <c r="C4615" t="s">
        <v>440</v>
      </c>
      <c r="D4615" t="s">
        <v>330</v>
      </c>
      <c r="E4615" t="s">
        <v>185</v>
      </c>
      <c r="F4615" t="s">
        <v>186</v>
      </c>
      <c r="G4615">
        <v>8</v>
      </c>
      <c r="H4615" t="s">
        <v>339</v>
      </c>
      <c r="I4615" t="s">
        <v>326</v>
      </c>
      <c r="J4615" t="s">
        <v>291</v>
      </c>
      <c r="K4615">
        <v>5</v>
      </c>
      <c r="L4615" s="52">
        <v>9.2589996755123138E-2</v>
      </c>
      <c r="N4615">
        <v>131</v>
      </c>
      <c r="O4615" s="52">
        <v>0.1190899983048439</v>
      </c>
      <c r="Q4615">
        <v>1332</v>
      </c>
      <c r="R4615" s="52">
        <v>0.124940000474453</v>
      </c>
    </row>
    <row r="4616" spans="1:19">
      <c r="A4616" t="s">
        <v>28</v>
      </c>
      <c r="B4616" t="s">
        <v>412</v>
      </c>
      <c r="C4616" t="s">
        <v>440</v>
      </c>
      <c r="D4616" t="s">
        <v>330</v>
      </c>
      <c r="E4616" t="s">
        <v>185</v>
      </c>
      <c r="F4616" t="s">
        <v>186</v>
      </c>
      <c r="G4616">
        <v>8</v>
      </c>
      <c r="H4616" t="s">
        <v>339</v>
      </c>
      <c r="I4616" t="s">
        <v>326</v>
      </c>
      <c r="J4616" t="s">
        <v>292</v>
      </c>
      <c r="K4616">
        <v>7</v>
      </c>
      <c r="L4616" s="52">
        <v>0.12962999939918521</v>
      </c>
      <c r="N4616">
        <v>211</v>
      </c>
      <c r="O4616" s="52">
        <v>0.1918199956417084</v>
      </c>
      <c r="Q4616">
        <v>2022</v>
      </c>
      <c r="R4616" s="52">
        <v>0.18965999782085419</v>
      </c>
    </row>
    <row r="4617" spans="1:19">
      <c r="A4617" t="s">
        <v>28</v>
      </c>
      <c r="B4617" t="s">
        <v>412</v>
      </c>
      <c r="C4617" t="s">
        <v>440</v>
      </c>
      <c r="D4617" t="s">
        <v>330</v>
      </c>
      <c r="E4617" t="s">
        <v>185</v>
      </c>
      <c r="F4617" t="s">
        <v>186</v>
      </c>
      <c r="G4617">
        <v>8</v>
      </c>
      <c r="H4617" t="s">
        <v>339</v>
      </c>
      <c r="I4617" t="s">
        <v>326</v>
      </c>
      <c r="J4617" t="s">
        <v>293</v>
      </c>
      <c r="K4617">
        <v>11</v>
      </c>
      <c r="L4617" s="52">
        <v>0.20370000600814819</v>
      </c>
      <c r="N4617">
        <v>178</v>
      </c>
      <c r="O4617" s="52">
        <v>0.16181999444961551</v>
      </c>
      <c r="Q4617">
        <v>1958</v>
      </c>
      <c r="R4617" s="52">
        <v>0.18366000056266779</v>
      </c>
    </row>
    <row r="4618" spans="1:19">
      <c r="A4618" t="s">
        <v>28</v>
      </c>
      <c r="B4618" t="s">
        <v>412</v>
      </c>
      <c r="C4618" t="s">
        <v>440</v>
      </c>
      <c r="D4618" t="s">
        <v>330</v>
      </c>
      <c r="E4618" t="s">
        <v>185</v>
      </c>
      <c r="F4618" t="s">
        <v>186</v>
      </c>
      <c r="G4618">
        <v>8</v>
      </c>
      <c r="H4618" t="s">
        <v>339</v>
      </c>
      <c r="I4618" t="s">
        <v>326</v>
      </c>
      <c r="J4618" t="s">
        <v>294</v>
      </c>
      <c r="K4618">
        <v>14</v>
      </c>
      <c r="L4618" s="52">
        <v>0.25925999879837042</v>
      </c>
      <c r="N4618">
        <v>283</v>
      </c>
      <c r="O4618" s="52">
        <v>0.25727000832557678</v>
      </c>
      <c r="Q4618">
        <v>2528</v>
      </c>
      <c r="R4618" s="52">
        <v>0.2371300011873245</v>
      </c>
    </row>
    <row r="4619" spans="1:19">
      <c r="A4619" t="s">
        <v>28</v>
      </c>
      <c r="B4619" t="s">
        <v>412</v>
      </c>
      <c r="C4619" t="s">
        <v>440</v>
      </c>
      <c r="D4619" t="s">
        <v>330</v>
      </c>
      <c r="E4619" t="s">
        <v>185</v>
      </c>
      <c r="F4619" t="s">
        <v>186</v>
      </c>
      <c r="G4619">
        <v>8</v>
      </c>
      <c r="H4619" t="s">
        <v>339</v>
      </c>
      <c r="I4619" t="s">
        <v>326</v>
      </c>
      <c r="J4619" t="s">
        <v>295</v>
      </c>
      <c r="K4619">
        <v>15</v>
      </c>
      <c r="L4619" s="52">
        <v>0.27777999639511108</v>
      </c>
      <c r="N4619">
        <v>237</v>
      </c>
      <c r="O4619" s="52">
        <v>0.21545000374317169</v>
      </c>
      <c r="Q4619">
        <v>2201</v>
      </c>
      <c r="R4619" s="52">
        <v>0.20645000040531161</v>
      </c>
    </row>
    <row r="4620" spans="1:19">
      <c r="A4620" t="s">
        <v>28</v>
      </c>
      <c r="B4620" t="s">
        <v>412</v>
      </c>
      <c r="C4620" t="s">
        <v>440</v>
      </c>
      <c r="D4620" t="s">
        <v>330</v>
      </c>
      <c r="E4620" t="s">
        <v>185</v>
      </c>
      <c r="F4620" t="s">
        <v>186</v>
      </c>
      <c r="G4620">
        <v>8</v>
      </c>
      <c r="H4620" t="s">
        <v>339</v>
      </c>
      <c r="I4620" t="s">
        <v>359</v>
      </c>
      <c r="J4620" t="s">
        <v>14</v>
      </c>
      <c r="K4620">
        <v>38</v>
      </c>
      <c r="L4620" s="52">
        <v>0.70370000600814819</v>
      </c>
      <c r="M4620" s="52">
        <v>0.70370000600814819</v>
      </c>
      <c r="N4620">
        <v>768</v>
      </c>
      <c r="O4620" s="52">
        <v>0.69818001985549927</v>
      </c>
      <c r="P4620" s="52">
        <v>0.70914000272750854</v>
      </c>
      <c r="Q4620">
        <v>7648</v>
      </c>
      <c r="R4620" s="52">
        <v>0.71737998723983765</v>
      </c>
      <c r="S4620" s="52">
        <v>0.73221999406814575</v>
      </c>
    </row>
    <row r="4621" spans="1:19">
      <c r="A4621" t="s">
        <v>28</v>
      </c>
      <c r="B4621" t="s">
        <v>412</v>
      </c>
      <c r="C4621" t="s">
        <v>440</v>
      </c>
      <c r="D4621" t="s">
        <v>330</v>
      </c>
      <c r="E4621" t="s">
        <v>185</v>
      </c>
      <c r="F4621" t="s">
        <v>186</v>
      </c>
      <c r="G4621">
        <v>8</v>
      </c>
      <c r="H4621" t="s">
        <v>339</v>
      </c>
      <c r="I4621" t="s">
        <v>359</v>
      </c>
      <c r="J4621" t="s">
        <v>15</v>
      </c>
      <c r="K4621">
        <v>9</v>
      </c>
      <c r="L4621" s="52">
        <v>0.1666699945926666</v>
      </c>
      <c r="M4621" s="52">
        <v>0.1666699945926666</v>
      </c>
      <c r="N4621">
        <v>185</v>
      </c>
      <c r="O4621" s="52">
        <v>0.16818000376224521</v>
      </c>
      <c r="P4621" s="52">
        <v>0.17081999778747561</v>
      </c>
      <c r="Q4621">
        <v>1582</v>
      </c>
      <c r="R4621" s="52">
        <v>0.14838999509811401</v>
      </c>
      <c r="S4621" s="52">
        <v>0.1514600068330765</v>
      </c>
    </row>
    <row r="4622" spans="1:19">
      <c r="A4622" t="s">
        <v>28</v>
      </c>
      <c r="B4622" t="s">
        <v>412</v>
      </c>
      <c r="C4622" t="s">
        <v>440</v>
      </c>
      <c r="D4622" t="s">
        <v>330</v>
      </c>
      <c r="E4622" t="s">
        <v>185</v>
      </c>
      <c r="F4622" t="s">
        <v>186</v>
      </c>
      <c r="G4622">
        <v>8</v>
      </c>
      <c r="H4622" t="s">
        <v>339</v>
      </c>
      <c r="I4622" t="s">
        <v>359</v>
      </c>
      <c r="J4622" t="s">
        <v>317</v>
      </c>
      <c r="K4622">
        <v>7</v>
      </c>
      <c r="L4622" s="52">
        <v>0.12962999939918521</v>
      </c>
      <c r="M4622" s="52">
        <v>0.12962999939918521</v>
      </c>
      <c r="N4622">
        <v>130</v>
      </c>
      <c r="O4622" s="52">
        <v>0.11817999929189681</v>
      </c>
      <c r="P4622" s="52">
        <v>0.1200399994850159</v>
      </c>
      <c r="Q4622">
        <v>1215</v>
      </c>
      <c r="R4622" s="52">
        <v>0.1139699965715408</v>
      </c>
      <c r="S4622" s="52">
        <v>0.1163199990987778</v>
      </c>
    </row>
    <row r="4623" spans="1:19">
      <c r="A4623" t="s">
        <v>28</v>
      </c>
      <c r="B4623" t="s">
        <v>412</v>
      </c>
      <c r="C4623" t="s">
        <v>440</v>
      </c>
      <c r="D4623" t="s">
        <v>330</v>
      </c>
      <c r="E4623" t="s">
        <v>185</v>
      </c>
      <c r="F4623" t="s">
        <v>186</v>
      </c>
      <c r="G4623">
        <v>8</v>
      </c>
      <c r="H4623" t="s">
        <v>339</v>
      </c>
      <c r="I4623" t="s">
        <v>359</v>
      </c>
      <c r="J4623" t="s">
        <v>270</v>
      </c>
      <c r="K4623">
        <v>0</v>
      </c>
      <c r="L4623" s="52">
        <v>0</v>
      </c>
      <c r="N4623">
        <v>17</v>
      </c>
      <c r="O4623" s="52">
        <v>1.544999983161688E-2</v>
      </c>
      <c r="Q4623">
        <v>216</v>
      </c>
      <c r="R4623" s="52">
        <v>2.0260000601410869E-2</v>
      </c>
    </row>
    <row r="4624" spans="1:19">
      <c r="A4624" t="s">
        <v>28</v>
      </c>
      <c r="B4624" t="s">
        <v>412</v>
      </c>
      <c r="C4624" t="s">
        <v>440</v>
      </c>
      <c r="D4624" t="s">
        <v>330</v>
      </c>
      <c r="E4624" t="s">
        <v>185</v>
      </c>
      <c r="F4624" t="s">
        <v>186</v>
      </c>
      <c r="G4624">
        <v>8</v>
      </c>
      <c r="H4624" t="s">
        <v>339</v>
      </c>
      <c r="I4624" t="s">
        <v>325</v>
      </c>
      <c r="J4624" t="s">
        <v>302</v>
      </c>
      <c r="K4624">
        <v>20</v>
      </c>
      <c r="L4624" s="52">
        <v>0.37037000060081482</v>
      </c>
      <c r="N4624">
        <v>383</v>
      </c>
      <c r="O4624" s="52">
        <v>0.34817999601364141</v>
      </c>
      <c r="Q4624">
        <v>3494</v>
      </c>
      <c r="R4624" s="52">
        <v>0.32774001359939581</v>
      </c>
    </row>
    <row r="4625" spans="1:19">
      <c r="A4625" t="s">
        <v>28</v>
      </c>
      <c r="B4625" t="s">
        <v>412</v>
      </c>
      <c r="C4625" t="s">
        <v>440</v>
      </c>
      <c r="D4625" t="s">
        <v>330</v>
      </c>
      <c r="E4625" t="s">
        <v>185</v>
      </c>
      <c r="F4625" t="s">
        <v>186</v>
      </c>
      <c r="G4625">
        <v>8</v>
      </c>
      <c r="H4625" t="s">
        <v>339</v>
      </c>
      <c r="I4625" t="s">
        <v>325</v>
      </c>
      <c r="J4625" t="s">
        <v>303</v>
      </c>
      <c r="K4625">
        <v>17</v>
      </c>
      <c r="L4625" s="52">
        <v>0.31481000781059271</v>
      </c>
      <c r="N4625">
        <v>337</v>
      </c>
      <c r="O4625" s="52">
        <v>0.30636000633239752</v>
      </c>
      <c r="Q4625">
        <v>3387</v>
      </c>
      <c r="R4625" s="52">
        <v>0.31769999861717219</v>
      </c>
    </row>
    <row r="4626" spans="1:19">
      <c r="A4626" t="s">
        <v>28</v>
      </c>
      <c r="B4626" t="s">
        <v>412</v>
      </c>
      <c r="C4626" t="s">
        <v>440</v>
      </c>
      <c r="D4626" t="s">
        <v>330</v>
      </c>
      <c r="E4626" t="s">
        <v>185</v>
      </c>
      <c r="F4626" t="s">
        <v>186</v>
      </c>
      <c r="G4626">
        <v>8</v>
      </c>
      <c r="H4626" t="s">
        <v>339</v>
      </c>
      <c r="I4626" t="s">
        <v>325</v>
      </c>
      <c r="J4626" t="s">
        <v>304</v>
      </c>
      <c r="K4626">
        <v>17</v>
      </c>
      <c r="L4626" s="52">
        <v>0.31481000781059271</v>
      </c>
      <c r="N4626">
        <v>380</v>
      </c>
      <c r="O4626" s="52">
        <v>0.3454500138759613</v>
      </c>
      <c r="Q4626">
        <v>3780</v>
      </c>
      <c r="R4626" s="52">
        <v>0.35455998778343201</v>
      </c>
    </row>
    <row r="4627" spans="1:19">
      <c r="A4627" t="s">
        <v>28</v>
      </c>
      <c r="B4627" t="s">
        <v>412</v>
      </c>
      <c r="C4627" t="s">
        <v>440</v>
      </c>
      <c r="D4627" t="s">
        <v>330</v>
      </c>
      <c r="E4627" t="s">
        <v>185</v>
      </c>
      <c r="F4627" t="s">
        <v>186</v>
      </c>
      <c r="G4627">
        <v>8</v>
      </c>
      <c r="H4627" t="s">
        <v>339</v>
      </c>
      <c r="I4627" t="s">
        <v>349</v>
      </c>
      <c r="J4627" t="s">
        <v>350</v>
      </c>
      <c r="K4627">
        <v>5</v>
      </c>
      <c r="L4627" s="52">
        <v>9.2589996755123138E-2</v>
      </c>
      <c r="M4627" s="52">
        <v>0.11364000290632249</v>
      </c>
      <c r="N4627">
        <v>73</v>
      </c>
      <c r="O4627" s="52">
        <v>6.6359996795654297E-2</v>
      </c>
      <c r="P4627" s="52">
        <v>7.4490003287792206E-2</v>
      </c>
      <c r="Q4627">
        <v>745</v>
      </c>
      <c r="R4627" s="52">
        <v>6.9880001246929169E-2</v>
      </c>
      <c r="S4627" s="52">
        <v>8.060000091791153E-2</v>
      </c>
    </row>
    <row r="4628" spans="1:19">
      <c r="A4628" t="s">
        <v>28</v>
      </c>
      <c r="B4628" t="s">
        <v>412</v>
      </c>
      <c r="C4628" t="s">
        <v>440</v>
      </c>
      <c r="D4628" t="s">
        <v>330</v>
      </c>
      <c r="E4628" t="s">
        <v>185</v>
      </c>
      <c r="F4628" t="s">
        <v>186</v>
      </c>
      <c r="G4628">
        <v>8</v>
      </c>
      <c r="H4628" t="s">
        <v>339</v>
      </c>
      <c r="I4628" t="s">
        <v>349</v>
      </c>
      <c r="J4628" t="s">
        <v>351</v>
      </c>
      <c r="K4628">
        <v>20</v>
      </c>
      <c r="L4628" s="52">
        <v>0.37037000060081482</v>
      </c>
      <c r="M4628" s="52">
        <v>0.45454999804496771</v>
      </c>
      <c r="N4628">
        <v>569</v>
      </c>
      <c r="O4628" s="52">
        <v>0.51727002859115601</v>
      </c>
      <c r="P4628" s="52">
        <v>0.58060997724533081</v>
      </c>
      <c r="Q4628">
        <v>5882</v>
      </c>
      <c r="R4628" s="52">
        <v>0.55172997713088989</v>
      </c>
      <c r="S4628" s="52">
        <v>0.63637000322341919</v>
      </c>
    </row>
    <row r="4629" spans="1:19">
      <c r="A4629" t="s">
        <v>28</v>
      </c>
      <c r="B4629" t="s">
        <v>412</v>
      </c>
      <c r="C4629" t="s">
        <v>440</v>
      </c>
      <c r="D4629" t="s">
        <v>330</v>
      </c>
      <c r="E4629" t="s">
        <v>185</v>
      </c>
      <c r="F4629" t="s">
        <v>186</v>
      </c>
      <c r="G4629">
        <v>8</v>
      </c>
      <c r="H4629" t="s">
        <v>339</v>
      </c>
      <c r="I4629" t="s">
        <v>349</v>
      </c>
      <c r="J4629" t="s">
        <v>352</v>
      </c>
      <c r="K4629">
        <v>0</v>
      </c>
      <c r="L4629" s="52">
        <v>0</v>
      </c>
      <c r="M4629" s="52">
        <v>0</v>
      </c>
      <c r="N4629">
        <v>2</v>
      </c>
      <c r="O4629" s="52">
        <v>1.8200000049546361E-3</v>
      </c>
      <c r="P4629" s="52">
        <v>2.0399999339133501E-3</v>
      </c>
      <c r="Q4629">
        <v>19</v>
      </c>
      <c r="R4629" s="52">
        <v>1.780000049620867E-3</v>
      </c>
      <c r="S4629" s="52">
        <v>2.0600000862032179E-3</v>
      </c>
    </row>
    <row r="4630" spans="1:19">
      <c r="A4630" t="s">
        <v>28</v>
      </c>
      <c r="B4630" t="s">
        <v>412</v>
      </c>
      <c r="C4630" t="s">
        <v>440</v>
      </c>
      <c r="D4630" t="s">
        <v>330</v>
      </c>
      <c r="E4630" t="s">
        <v>185</v>
      </c>
      <c r="F4630" t="s">
        <v>186</v>
      </c>
      <c r="G4630">
        <v>8</v>
      </c>
      <c r="H4630" t="s">
        <v>339</v>
      </c>
      <c r="I4630" t="s">
        <v>349</v>
      </c>
      <c r="J4630" t="s">
        <v>353</v>
      </c>
      <c r="K4630">
        <v>19</v>
      </c>
      <c r="L4630" s="52">
        <v>0.3518500030040741</v>
      </c>
      <c r="M4630" s="52">
        <v>0.43182000517845148</v>
      </c>
      <c r="N4630">
        <v>336</v>
      </c>
      <c r="O4630" s="52">
        <v>0.30544999241828918</v>
      </c>
      <c r="P4630" s="52">
        <v>0.34286001324653631</v>
      </c>
      <c r="Q4630">
        <v>2597</v>
      </c>
      <c r="R4630" s="52">
        <v>0.24359999597072601</v>
      </c>
      <c r="S4630" s="52">
        <v>0.2809700071811676</v>
      </c>
    </row>
    <row r="4631" spans="1:19">
      <c r="A4631" t="s">
        <v>28</v>
      </c>
      <c r="B4631" t="s">
        <v>412</v>
      </c>
      <c r="C4631" t="s">
        <v>440</v>
      </c>
      <c r="D4631" t="s">
        <v>330</v>
      </c>
      <c r="E4631" t="s">
        <v>185</v>
      </c>
      <c r="F4631" t="s">
        <v>186</v>
      </c>
      <c r="G4631">
        <v>8</v>
      </c>
      <c r="H4631" t="s">
        <v>339</v>
      </c>
      <c r="I4631" t="s">
        <v>349</v>
      </c>
      <c r="J4631" t="s">
        <v>355</v>
      </c>
      <c r="K4631">
        <v>10</v>
      </c>
      <c r="L4631" s="52">
        <v>0.18519000709056849</v>
      </c>
      <c r="N4631">
        <v>120</v>
      </c>
      <c r="O4631" s="52">
        <v>0.1090900003910065</v>
      </c>
      <c r="Q4631">
        <v>1418</v>
      </c>
      <c r="R4631" s="52">
        <v>0.13300999999046331</v>
      </c>
    </row>
    <row r="4632" spans="1:19">
      <c r="A4632" t="s">
        <v>28</v>
      </c>
      <c r="B4632" t="s">
        <v>412</v>
      </c>
      <c r="C4632" t="s">
        <v>440</v>
      </c>
      <c r="D4632" t="s">
        <v>330</v>
      </c>
      <c r="E4632" t="s">
        <v>185</v>
      </c>
      <c r="F4632" t="s">
        <v>186</v>
      </c>
      <c r="G4632">
        <v>8</v>
      </c>
      <c r="H4632" t="s">
        <v>339</v>
      </c>
      <c r="I4632" t="s">
        <v>734</v>
      </c>
      <c r="J4632" t="s">
        <v>299</v>
      </c>
      <c r="K4632">
        <v>2</v>
      </c>
      <c r="L4632" s="52">
        <v>3.7039998918771737E-2</v>
      </c>
      <c r="M4632" s="52">
        <v>3.773999959230423E-2</v>
      </c>
      <c r="N4632">
        <v>63</v>
      </c>
      <c r="O4632" s="52">
        <v>5.7270001620054238E-2</v>
      </c>
      <c r="P4632" s="52">
        <v>6.0580000281333923E-2</v>
      </c>
      <c r="Q4632">
        <v>463</v>
      </c>
      <c r="R4632" s="52">
        <v>4.343000054359436E-2</v>
      </c>
      <c r="S4632" s="52">
        <v>4.6239998191595078E-2</v>
      </c>
    </row>
    <row r="4633" spans="1:19">
      <c r="A4633" t="s">
        <v>28</v>
      </c>
      <c r="B4633" t="s">
        <v>412</v>
      </c>
      <c r="C4633" t="s">
        <v>440</v>
      </c>
      <c r="D4633" t="s">
        <v>330</v>
      </c>
      <c r="E4633" t="s">
        <v>185</v>
      </c>
      <c r="F4633" t="s">
        <v>186</v>
      </c>
      <c r="G4633">
        <v>8</v>
      </c>
      <c r="H4633" t="s">
        <v>339</v>
      </c>
      <c r="I4633" t="s">
        <v>734</v>
      </c>
      <c r="J4633" t="s">
        <v>300</v>
      </c>
      <c r="K4633">
        <v>0</v>
      </c>
      <c r="L4633" s="52">
        <v>0</v>
      </c>
      <c r="M4633" s="52">
        <v>0</v>
      </c>
      <c r="N4633">
        <v>30</v>
      </c>
      <c r="O4633" s="52">
        <v>2.7270000427961349E-2</v>
      </c>
      <c r="P4633" s="52">
        <v>2.8850000351667401E-2</v>
      </c>
      <c r="Q4633">
        <v>331</v>
      </c>
      <c r="R4633" s="52">
        <v>3.1050000339746479E-2</v>
      </c>
      <c r="S4633" s="52">
        <v>3.3059999346733093E-2</v>
      </c>
    </row>
    <row r="4634" spans="1:19">
      <c r="A4634" t="s">
        <v>28</v>
      </c>
      <c r="B4634" t="s">
        <v>412</v>
      </c>
      <c r="C4634" t="s">
        <v>440</v>
      </c>
      <c r="D4634" t="s">
        <v>330</v>
      </c>
      <c r="E4634" t="s">
        <v>185</v>
      </c>
      <c r="F4634" t="s">
        <v>186</v>
      </c>
      <c r="G4634">
        <v>8</v>
      </c>
      <c r="H4634" t="s">
        <v>339</v>
      </c>
      <c r="I4634" t="s">
        <v>734</v>
      </c>
      <c r="J4634" t="s">
        <v>269</v>
      </c>
      <c r="K4634">
        <v>0</v>
      </c>
      <c r="L4634" s="52">
        <v>0</v>
      </c>
      <c r="M4634" s="52">
        <v>0</v>
      </c>
      <c r="N4634">
        <v>10</v>
      </c>
      <c r="O4634" s="52">
        <v>9.089999832212925E-3</v>
      </c>
      <c r="P4634" s="52">
        <v>9.6199996769428253E-3</v>
      </c>
      <c r="Q4634">
        <v>91</v>
      </c>
      <c r="R4634" s="52">
        <v>8.5399998351931572E-3</v>
      </c>
      <c r="S4634" s="52">
        <v>9.089999832212925E-3</v>
      </c>
    </row>
    <row r="4635" spans="1:19">
      <c r="A4635" t="s">
        <v>28</v>
      </c>
      <c r="B4635" t="s">
        <v>412</v>
      </c>
      <c r="C4635" t="s">
        <v>440</v>
      </c>
      <c r="D4635" t="s">
        <v>330</v>
      </c>
      <c r="E4635" t="s">
        <v>185</v>
      </c>
      <c r="F4635" t="s">
        <v>186</v>
      </c>
      <c r="G4635">
        <v>8</v>
      </c>
      <c r="H4635" t="s">
        <v>339</v>
      </c>
      <c r="I4635" t="s">
        <v>734</v>
      </c>
      <c r="J4635" t="s">
        <v>301</v>
      </c>
      <c r="K4635">
        <v>0</v>
      </c>
      <c r="L4635" s="52">
        <v>0</v>
      </c>
      <c r="M4635" s="52">
        <v>0</v>
      </c>
      <c r="N4635">
        <v>13</v>
      </c>
      <c r="O4635" s="52">
        <v>1.18199996650219E-2</v>
      </c>
      <c r="P4635" s="52">
        <v>1.250000018626451E-2</v>
      </c>
      <c r="Q4635">
        <v>215</v>
      </c>
      <c r="R4635" s="52">
        <v>2.0169999450445179E-2</v>
      </c>
      <c r="S4635" s="52">
        <v>2.1469999104738239E-2</v>
      </c>
    </row>
    <row r="4636" spans="1:19">
      <c r="A4636" t="s">
        <v>28</v>
      </c>
      <c r="B4636" t="s">
        <v>412</v>
      </c>
      <c r="C4636" t="s">
        <v>440</v>
      </c>
      <c r="D4636" t="s">
        <v>330</v>
      </c>
      <c r="E4636" t="s">
        <v>185</v>
      </c>
      <c r="F4636" t="s">
        <v>186</v>
      </c>
      <c r="G4636">
        <v>8</v>
      </c>
      <c r="H4636" t="s">
        <v>339</v>
      </c>
      <c r="I4636" t="s">
        <v>734</v>
      </c>
      <c r="J4636" t="s">
        <v>270</v>
      </c>
      <c r="K4636">
        <v>1</v>
      </c>
      <c r="L4636" s="52">
        <v>1.8519999459385868E-2</v>
      </c>
      <c r="N4636">
        <v>60</v>
      </c>
      <c r="O4636" s="52">
        <v>5.4549999535083771E-2</v>
      </c>
      <c r="Q4636">
        <v>648</v>
      </c>
      <c r="R4636" s="52">
        <v>6.0779999941587448E-2</v>
      </c>
    </row>
    <row r="4637" spans="1:19">
      <c r="A4637" t="s">
        <v>28</v>
      </c>
      <c r="B4637" t="s">
        <v>412</v>
      </c>
      <c r="C4637" t="s">
        <v>440</v>
      </c>
      <c r="D4637" t="s">
        <v>330</v>
      </c>
      <c r="E4637" t="s">
        <v>185</v>
      </c>
      <c r="F4637" t="s">
        <v>186</v>
      </c>
      <c r="G4637">
        <v>8</v>
      </c>
      <c r="H4637" t="s">
        <v>339</v>
      </c>
      <c r="I4637" t="s">
        <v>734</v>
      </c>
      <c r="J4637" t="s">
        <v>268</v>
      </c>
      <c r="K4637">
        <v>51</v>
      </c>
      <c r="L4637" s="52">
        <v>0.94444000720977783</v>
      </c>
      <c r="M4637" s="52">
        <v>0.96226000785827637</v>
      </c>
      <c r="N4637">
        <v>924</v>
      </c>
      <c r="O4637" s="52">
        <v>0.8399999737739563</v>
      </c>
      <c r="P4637" s="52">
        <v>0.88845998048782349</v>
      </c>
      <c r="Q4637">
        <v>8913</v>
      </c>
      <c r="R4637" s="52">
        <v>0.83604001998901367</v>
      </c>
      <c r="S4637" s="52">
        <v>0.89013999700546265</v>
      </c>
    </row>
    <row r="4638" spans="1:19">
      <c r="A4638" t="s">
        <v>28</v>
      </c>
      <c r="B4638" t="s">
        <v>412</v>
      </c>
      <c r="C4638" t="s">
        <v>440</v>
      </c>
      <c r="D4638" t="s">
        <v>330</v>
      </c>
      <c r="E4638" t="s">
        <v>185</v>
      </c>
      <c r="F4638" t="s">
        <v>186</v>
      </c>
      <c r="G4638">
        <v>8</v>
      </c>
      <c r="H4638" t="s">
        <v>339</v>
      </c>
      <c r="I4638" t="s">
        <v>735</v>
      </c>
      <c r="J4638" t="s">
        <v>270</v>
      </c>
      <c r="K4638">
        <v>54</v>
      </c>
      <c r="L4638" s="52">
        <v>1</v>
      </c>
      <c r="N4638">
        <v>1100</v>
      </c>
      <c r="O4638" s="52">
        <v>1</v>
      </c>
      <c r="Q4638">
        <v>10661</v>
      </c>
      <c r="R4638" s="52">
        <v>1</v>
      </c>
    </row>
    <row r="4639" spans="1:19">
      <c r="A4639" t="s">
        <v>28</v>
      </c>
      <c r="B4639" t="s">
        <v>412</v>
      </c>
      <c r="C4639" t="s">
        <v>440</v>
      </c>
      <c r="D4639" t="s">
        <v>330</v>
      </c>
      <c r="E4639" t="s">
        <v>185</v>
      </c>
      <c r="F4639" t="s">
        <v>186</v>
      </c>
      <c r="G4639">
        <v>8</v>
      </c>
      <c r="H4639" t="s">
        <v>339</v>
      </c>
      <c r="I4639" t="s">
        <v>319</v>
      </c>
      <c r="J4639" t="s">
        <v>324</v>
      </c>
      <c r="K4639">
        <v>10</v>
      </c>
      <c r="L4639" s="52">
        <v>0.18519000709056849</v>
      </c>
      <c r="N4639">
        <v>120</v>
      </c>
      <c r="O4639" s="52">
        <v>0.1090900003910065</v>
      </c>
      <c r="Q4639">
        <v>1418</v>
      </c>
      <c r="R4639" s="52">
        <v>0.13300999999046331</v>
      </c>
    </row>
    <row r="4640" spans="1:19">
      <c r="A4640" t="s">
        <v>28</v>
      </c>
      <c r="B4640" t="s">
        <v>412</v>
      </c>
      <c r="C4640" t="s">
        <v>440</v>
      </c>
      <c r="D4640" t="s">
        <v>330</v>
      </c>
      <c r="E4640" t="s">
        <v>185</v>
      </c>
      <c r="F4640" t="s">
        <v>186</v>
      </c>
      <c r="G4640">
        <v>8</v>
      </c>
      <c r="H4640" t="s">
        <v>339</v>
      </c>
      <c r="I4640" t="s">
        <v>319</v>
      </c>
      <c r="J4640" t="s">
        <v>320</v>
      </c>
      <c r="K4640">
        <v>0</v>
      </c>
      <c r="L4640" s="52">
        <v>0</v>
      </c>
      <c r="M4640" s="52">
        <v>0</v>
      </c>
      <c r="N4640">
        <v>2</v>
      </c>
      <c r="O4640" s="52">
        <v>1.8200000049546361E-3</v>
      </c>
      <c r="P4640" s="52">
        <v>2.0399999339133501E-3</v>
      </c>
      <c r="Q4640">
        <v>19</v>
      </c>
      <c r="R4640" s="52">
        <v>1.780000049620867E-3</v>
      </c>
      <c r="S4640" s="52">
        <v>2.0600000862032179E-3</v>
      </c>
    </row>
    <row r="4641" spans="1:19">
      <c r="A4641" t="s">
        <v>28</v>
      </c>
      <c r="B4641" t="s">
        <v>412</v>
      </c>
      <c r="C4641" t="s">
        <v>440</v>
      </c>
      <c r="D4641" t="s">
        <v>330</v>
      </c>
      <c r="E4641" t="s">
        <v>185</v>
      </c>
      <c r="F4641" t="s">
        <v>186</v>
      </c>
      <c r="G4641">
        <v>8</v>
      </c>
      <c r="H4641" t="s">
        <v>339</v>
      </c>
      <c r="I4641" t="s">
        <v>319</v>
      </c>
      <c r="J4641" t="s">
        <v>321</v>
      </c>
      <c r="K4641">
        <v>2</v>
      </c>
      <c r="L4641" s="52">
        <v>3.7039998918771737E-2</v>
      </c>
      <c r="M4641" s="52">
        <v>4.544999822974205E-2</v>
      </c>
      <c r="N4641">
        <v>48</v>
      </c>
      <c r="O4641" s="52">
        <v>4.3639998883008957E-2</v>
      </c>
      <c r="P4641" s="52">
        <v>4.8980001360177987E-2</v>
      </c>
      <c r="Q4641">
        <v>380</v>
      </c>
      <c r="R4641" s="52">
        <v>3.564000129699707E-2</v>
      </c>
      <c r="S4641" s="52">
        <v>4.1110001504421227E-2</v>
      </c>
    </row>
    <row r="4642" spans="1:19">
      <c r="A4642" t="s">
        <v>28</v>
      </c>
      <c r="B4642" t="s">
        <v>412</v>
      </c>
      <c r="C4642" t="s">
        <v>440</v>
      </c>
      <c r="D4642" t="s">
        <v>330</v>
      </c>
      <c r="E4642" t="s">
        <v>185</v>
      </c>
      <c r="F4642" t="s">
        <v>186</v>
      </c>
      <c r="G4642">
        <v>8</v>
      </c>
      <c r="H4642" t="s">
        <v>339</v>
      </c>
      <c r="I4642" t="s">
        <v>319</v>
      </c>
      <c r="J4642" t="s">
        <v>322</v>
      </c>
      <c r="K4642">
        <v>10</v>
      </c>
      <c r="L4642" s="52">
        <v>0.18519000709056849</v>
      </c>
      <c r="M4642" s="52">
        <v>0.22727000713348389</v>
      </c>
      <c r="N4642">
        <v>206</v>
      </c>
      <c r="O4642" s="52">
        <v>0.18727000057697299</v>
      </c>
      <c r="P4642" s="52">
        <v>0.2101999968290329</v>
      </c>
      <c r="Q4642">
        <v>1643</v>
      </c>
      <c r="R4642" s="52">
        <v>0.15410999953746801</v>
      </c>
      <c r="S4642" s="52">
        <v>0.17776000499725339</v>
      </c>
    </row>
    <row r="4643" spans="1:19">
      <c r="A4643" t="s">
        <v>28</v>
      </c>
      <c r="B4643" t="s">
        <v>412</v>
      </c>
      <c r="C4643" t="s">
        <v>440</v>
      </c>
      <c r="D4643" t="s">
        <v>330</v>
      </c>
      <c r="E4643" t="s">
        <v>185</v>
      </c>
      <c r="F4643" t="s">
        <v>186</v>
      </c>
      <c r="G4643">
        <v>8</v>
      </c>
      <c r="H4643" t="s">
        <v>339</v>
      </c>
      <c r="I4643" t="s">
        <v>319</v>
      </c>
      <c r="J4643" t="s">
        <v>323</v>
      </c>
      <c r="K4643">
        <v>10</v>
      </c>
      <c r="L4643" s="52">
        <v>0.18519000709056849</v>
      </c>
      <c r="M4643" s="52">
        <v>0.22727000713348389</v>
      </c>
      <c r="N4643">
        <v>155</v>
      </c>
      <c r="O4643" s="52">
        <v>0.1409099996089935</v>
      </c>
      <c r="P4643" s="52">
        <v>0.158160001039505</v>
      </c>
      <c r="Q4643">
        <v>1319</v>
      </c>
      <c r="R4643" s="52">
        <v>0.1237199977040291</v>
      </c>
      <c r="S4643" s="52">
        <v>0.14270000159740451</v>
      </c>
    </row>
    <row r="4644" spans="1:19">
      <c r="A4644" t="s">
        <v>28</v>
      </c>
      <c r="B4644" t="s">
        <v>412</v>
      </c>
      <c r="C4644" t="s">
        <v>440</v>
      </c>
      <c r="D4644" t="s">
        <v>330</v>
      </c>
      <c r="E4644" t="s">
        <v>185</v>
      </c>
      <c r="F4644" t="s">
        <v>186</v>
      </c>
      <c r="G4644">
        <v>8</v>
      </c>
      <c r="H4644" t="s">
        <v>339</v>
      </c>
      <c r="I4644" t="s">
        <v>319</v>
      </c>
      <c r="J4644" t="s">
        <v>354</v>
      </c>
      <c r="K4644">
        <v>22</v>
      </c>
      <c r="L4644" s="52">
        <v>0.40740999579429632</v>
      </c>
      <c r="M4644" s="52">
        <v>0.5</v>
      </c>
      <c r="N4644">
        <v>569</v>
      </c>
      <c r="O4644" s="52">
        <v>0.51727002859115601</v>
      </c>
      <c r="P4644" s="52">
        <v>0.58060997724533081</v>
      </c>
      <c r="Q4644">
        <v>5882</v>
      </c>
      <c r="R4644" s="52">
        <v>0.55172997713088989</v>
      </c>
      <c r="S4644" s="52">
        <v>0.63637000322341919</v>
      </c>
    </row>
    <row r="4645" spans="1:19">
      <c r="A4645" t="s">
        <v>28</v>
      </c>
      <c r="B4645" t="s">
        <v>412</v>
      </c>
      <c r="C4645" t="s">
        <v>440</v>
      </c>
      <c r="D4645" t="s">
        <v>330</v>
      </c>
      <c r="E4645" t="s">
        <v>185</v>
      </c>
      <c r="F4645" t="s">
        <v>186</v>
      </c>
      <c r="G4645">
        <v>8</v>
      </c>
      <c r="H4645" t="s">
        <v>339</v>
      </c>
      <c r="I4645" t="s">
        <v>360</v>
      </c>
      <c r="J4645" t="s">
        <v>361</v>
      </c>
      <c r="K4645">
        <v>10</v>
      </c>
      <c r="L4645" s="52">
        <v>0.18519000709056849</v>
      </c>
      <c r="N4645">
        <v>120</v>
      </c>
      <c r="O4645" s="52">
        <v>0.1090900003910065</v>
      </c>
      <c r="Q4645">
        <v>1418</v>
      </c>
      <c r="R4645" s="52">
        <v>0.13300999999046331</v>
      </c>
    </row>
    <row r="4646" spans="1:19">
      <c r="A4646" t="s">
        <v>28</v>
      </c>
      <c r="B4646" t="s">
        <v>412</v>
      </c>
      <c r="C4646" t="s">
        <v>440</v>
      </c>
      <c r="D4646" t="s">
        <v>330</v>
      </c>
      <c r="E4646" t="s">
        <v>185</v>
      </c>
      <c r="F4646" t="s">
        <v>186</v>
      </c>
      <c r="G4646">
        <v>8</v>
      </c>
      <c r="H4646" t="s">
        <v>339</v>
      </c>
      <c r="I4646" t="s">
        <v>360</v>
      </c>
      <c r="J4646" t="s">
        <v>362</v>
      </c>
      <c r="K4646">
        <v>24</v>
      </c>
      <c r="L4646" s="52">
        <v>0.44444000720977778</v>
      </c>
      <c r="M4646" s="52">
        <v>0.54544997215270996</v>
      </c>
      <c r="N4646">
        <v>410</v>
      </c>
      <c r="O4646" s="52">
        <v>0.37272998690605158</v>
      </c>
      <c r="P4646" s="52">
        <v>0.41837000846862787</v>
      </c>
      <c r="Q4646">
        <v>3361</v>
      </c>
      <c r="R4646" s="52">
        <v>0.31525999307632452</v>
      </c>
      <c r="S4646" s="52">
        <v>0.36362999677658081</v>
      </c>
    </row>
    <row r="4647" spans="1:19">
      <c r="A4647" t="s">
        <v>28</v>
      </c>
      <c r="B4647" t="s">
        <v>412</v>
      </c>
      <c r="C4647" t="s">
        <v>440</v>
      </c>
      <c r="D4647" t="s">
        <v>330</v>
      </c>
      <c r="E4647" t="s">
        <v>185</v>
      </c>
      <c r="F4647" t="s">
        <v>186</v>
      </c>
      <c r="G4647">
        <v>8</v>
      </c>
      <c r="H4647" t="s">
        <v>339</v>
      </c>
      <c r="I4647" t="s">
        <v>360</v>
      </c>
      <c r="J4647" t="s">
        <v>354</v>
      </c>
      <c r="K4647">
        <v>20</v>
      </c>
      <c r="L4647" s="52">
        <v>0.37037000060081482</v>
      </c>
      <c r="M4647" s="52">
        <v>0.45454999804496771</v>
      </c>
      <c r="N4647">
        <v>570</v>
      </c>
      <c r="O4647" s="52">
        <v>0.51818001270294189</v>
      </c>
      <c r="P4647" s="52">
        <v>0.58162999153137207</v>
      </c>
      <c r="Q4647">
        <v>5882</v>
      </c>
      <c r="R4647" s="52">
        <v>0.55172997713088989</v>
      </c>
      <c r="S4647" s="52">
        <v>0.63637000322341919</v>
      </c>
    </row>
    <row r="4648" spans="1:19">
      <c r="A4648" t="s">
        <v>28</v>
      </c>
      <c r="B4648" t="s">
        <v>412</v>
      </c>
      <c r="C4648" t="s">
        <v>440</v>
      </c>
      <c r="D4648" t="s">
        <v>330</v>
      </c>
      <c r="E4648" t="s">
        <v>185</v>
      </c>
      <c r="F4648" t="s">
        <v>186</v>
      </c>
      <c r="G4648">
        <v>8</v>
      </c>
      <c r="H4648" t="s">
        <v>339</v>
      </c>
      <c r="I4648" t="s">
        <v>736</v>
      </c>
      <c r="J4648" t="s">
        <v>363</v>
      </c>
      <c r="K4648">
        <v>14</v>
      </c>
      <c r="L4648" s="52">
        <v>0.25925999879837042</v>
      </c>
      <c r="N4648">
        <v>424</v>
      </c>
      <c r="O4648" s="52">
        <v>0.38545000553131098</v>
      </c>
      <c r="Q4648">
        <v>4131</v>
      </c>
      <c r="R4648" s="52">
        <v>0.38749000430107122</v>
      </c>
    </row>
    <row r="4649" spans="1:19">
      <c r="A4649" t="s">
        <v>28</v>
      </c>
      <c r="B4649" t="s">
        <v>412</v>
      </c>
      <c r="C4649" t="s">
        <v>440</v>
      </c>
      <c r="D4649" t="s">
        <v>330</v>
      </c>
      <c r="E4649" t="s">
        <v>185</v>
      </c>
      <c r="F4649" t="s">
        <v>186</v>
      </c>
      <c r="G4649">
        <v>8</v>
      </c>
      <c r="H4649" t="s">
        <v>339</v>
      </c>
      <c r="I4649" t="s">
        <v>736</v>
      </c>
      <c r="J4649" t="s">
        <v>364</v>
      </c>
      <c r="K4649">
        <v>21</v>
      </c>
      <c r="L4649" s="52">
        <v>0.38888999819755549</v>
      </c>
      <c r="M4649" s="52">
        <v>0.52499997615814209</v>
      </c>
      <c r="N4649">
        <v>386</v>
      </c>
      <c r="O4649" s="52">
        <v>0.3509100079536438</v>
      </c>
      <c r="P4649" s="52">
        <v>0.57100999355316162</v>
      </c>
      <c r="Q4649">
        <v>4189</v>
      </c>
      <c r="R4649" s="52">
        <v>0.39293000102043152</v>
      </c>
      <c r="S4649" s="52">
        <v>0.64149999618530273</v>
      </c>
    </row>
    <row r="4650" spans="1:19">
      <c r="A4650" t="s">
        <v>28</v>
      </c>
      <c r="B4650" t="s">
        <v>412</v>
      </c>
      <c r="C4650" t="s">
        <v>440</v>
      </c>
      <c r="D4650" t="s">
        <v>330</v>
      </c>
      <c r="E4650" t="s">
        <v>185</v>
      </c>
      <c r="F4650" t="s">
        <v>186</v>
      </c>
      <c r="G4650">
        <v>8</v>
      </c>
      <c r="H4650" t="s">
        <v>339</v>
      </c>
      <c r="I4650" t="s">
        <v>736</v>
      </c>
      <c r="J4650" t="s">
        <v>365</v>
      </c>
      <c r="K4650">
        <v>11</v>
      </c>
      <c r="L4650" s="52">
        <v>0.20370000600814819</v>
      </c>
      <c r="M4650" s="52">
        <v>0.27500000596046448</v>
      </c>
      <c r="N4650">
        <v>143</v>
      </c>
      <c r="O4650" s="52">
        <v>0.12999999523162839</v>
      </c>
      <c r="P4650" s="52">
        <v>0.21153999865055079</v>
      </c>
      <c r="Q4650">
        <v>1316</v>
      </c>
      <c r="R4650" s="52">
        <v>0.1234399974346161</v>
      </c>
      <c r="S4650" s="52">
        <v>0.20152999460697171</v>
      </c>
    </row>
    <row r="4651" spans="1:19">
      <c r="A4651" t="s">
        <v>28</v>
      </c>
      <c r="B4651" t="s">
        <v>412</v>
      </c>
      <c r="C4651" t="s">
        <v>440</v>
      </c>
      <c r="D4651" t="s">
        <v>330</v>
      </c>
      <c r="E4651" t="s">
        <v>185</v>
      </c>
      <c r="F4651" t="s">
        <v>186</v>
      </c>
      <c r="G4651">
        <v>8</v>
      </c>
      <c r="H4651" t="s">
        <v>339</v>
      </c>
      <c r="I4651" t="s">
        <v>736</v>
      </c>
      <c r="J4651" t="s">
        <v>366</v>
      </c>
      <c r="K4651">
        <v>6</v>
      </c>
      <c r="L4651" s="52">
        <v>0.1111100018024445</v>
      </c>
      <c r="M4651" s="52">
        <v>0.15000000596046451</v>
      </c>
      <c r="N4651">
        <v>83</v>
      </c>
      <c r="O4651" s="52">
        <v>7.5450003147125244E-2</v>
      </c>
      <c r="P4651" s="52">
        <v>0.1227800026535988</v>
      </c>
      <c r="Q4651">
        <v>566</v>
      </c>
      <c r="R4651" s="52">
        <v>5.3089998662471771E-2</v>
      </c>
      <c r="S4651" s="52">
        <v>8.6680002510547638E-2</v>
      </c>
    </row>
    <row r="4652" spans="1:19">
      <c r="A4652" t="s">
        <v>28</v>
      </c>
      <c r="B4652" t="s">
        <v>412</v>
      </c>
      <c r="C4652" t="s">
        <v>440</v>
      </c>
      <c r="D4652" t="s">
        <v>330</v>
      </c>
      <c r="E4652" t="s">
        <v>185</v>
      </c>
      <c r="F4652" t="s">
        <v>186</v>
      </c>
      <c r="G4652">
        <v>8</v>
      </c>
      <c r="H4652" t="s">
        <v>339</v>
      </c>
      <c r="I4652" t="s">
        <v>736</v>
      </c>
      <c r="J4652" t="s">
        <v>367</v>
      </c>
      <c r="K4652">
        <v>2</v>
      </c>
      <c r="L4652" s="52">
        <v>3.7039998918771737E-2</v>
      </c>
      <c r="M4652" s="52">
        <v>5.000000074505806E-2</v>
      </c>
      <c r="N4652">
        <v>50</v>
      </c>
      <c r="O4652" s="52">
        <v>4.544999822974205E-2</v>
      </c>
      <c r="P4652" s="52">
        <v>7.3959998786449432E-2</v>
      </c>
      <c r="Q4652">
        <v>367</v>
      </c>
      <c r="R4652" s="52">
        <v>3.4419998526573181E-2</v>
      </c>
      <c r="S4652" s="52">
        <v>5.6200001388788223E-2</v>
      </c>
    </row>
    <row r="4653" spans="1:19">
      <c r="A4653" t="s">
        <v>28</v>
      </c>
      <c r="B4653" t="s">
        <v>412</v>
      </c>
      <c r="C4653" t="s">
        <v>440</v>
      </c>
      <c r="D4653" t="s">
        <v>330</v>
      </c>
      <c r="E4653" t="s">
        <v>185</v>
      </c>
      <c r="F4653" t="s">
        <v>186</v>
      </c>
      <c r="G4653">
        <v>8</v>
      </c>
      <c r="H4653" t="s">
        <v>339</v>
      </c>
      <c r="I4653" t="s">
        <v>736</v>
      </c>
      <c r="J4653" t="s">
        <v>368</v>
      </c>
      <c r="K4653">
        <v>0</v>
      </c>
      <c r="L4653" s="52">
        <v>0</v>
      </c>
      <c r="M4653" s="52">
        <v>0</v>
      </c>
      <c r="N4653">
        <v>14</v>
      </c>
      <c r="O4653" s="52">
        <v>1.272999960929155E-2</v>
      </c>
      <c r="P4653" s="52">
        <v>2.0710000768303871E-2</v>
      </c>
      <c r="Q4653">
        <v>92</v>
      </c>
      <c r="R4653" s="52">
        <v>8.6300000548362732E-3</v>
      </c>
      <c r="S4653" s="52">
        <v>1.4089999720454219E-2</v>
      </c>
    </row>
    <row r="4654" spans="1:19">
      <c r="A4654" t="s">
        <v>28</v>
      </c>
      <c r="B4654" t="s">
        <v>412</v>
      </c>
      <c r="C4654" t="s">
        <v>440</v>
      </c>
      <c r="D4654" t="s">
        <v>330</v>
      </c>
      <c r="E4654" t="s">
        <v>185</v>
      </c>
      <c r="F4654" t="s">
        <v>186</v>
      </c>
      <c r="G4654">
        <v>8</v>
      </c>
      <c r="H4654" t="s">
        <v>339</v>
      </c>
      <c r="I4654" t="s">
        <v>307</v>
      </c>
      <c r="J4654" t="s">
        <v>329</v>
      </c>
      <c r="K4654">
        <v>54</v>
      </c>
      <c r="L4654" s="52">
        <v>1</v>
      </c>
      <c r="N4654">
        <v>1091</v>
      </c>
      <c r="O4654" s="52">
        <v>0.99181997776031494</v>
      </c>
      <c r="Q4654">
        <v>10555</v>
      </c>
      <c r="R4654" s="52">
        <v>0.99005997180938721</v>
      </c>
    </row>
    <row r="4655" spans="1:19">
      <c r="A4655" t="s">
        <v>28</v>
      </c>
      <c r="B4655" t="s">
        <v>412</v>
      </c>
      <c r="C4655" t="s">
        <v>440</v>
      </c>
      <c r="D4655" t="s">
        <v>330</v>
      </c>
      <c r="E4655" t="s">
        <v>185</v>
      </c>
      <c r="F4655" t="s">
        <v>186</v>
      </c>
      <c r="G4655">
        <v>8</v>
      </c>
      <c r="H4655" t="s">
        <v>339</v>
      </c>
      <c r="I4655" t="s">
        <v>307</v>
      </c>
      <c r="J4655" t="s">
        <v>309</v>
      </c>
      <c r="K4655">
        <v>0</v>
      </c>
      <c r="L4655" s="52">
        <v>0</v>
      </c>
      <c r="N4655">
        <v>9</v>
      </c>
      <c r="O4655" s="52">
        <v>8.1799998879432678E-3</v>
      </c>
      <c r="Q4655">
        <v>106</v>
      </c>
      <c r="R4655" s="52">
        <v>9.9400002509355545E-3</v>
      </c>
    </row>
    <row r="4656" spans="1:19">
      <c r="A4656" t="s">
        <v>28</v>
      </c>
      <c r="B4656" t="s">
        <v>412</v>
      </c>
      <c r="C4656" t="s">
        <v>440</v>
      </c>
      <c r="D4656" t="s">
        <v>330</v>
      </c>
      <c r="E4656" t="s">
        <v>185</v>
      </c>
      <c r="F4656" t="s">
        <v>186</v>
      </c>
      <c r="G4656">
        <v>8</v>
      </c>
      <c r="H4656" t="s">
        <v>339</v>
      </c>
      <c r="I4656" t="s">
        <v>737</v>
      </c>
      <c r="J4656" t="s">
        <v>310</v>
      </c>
      <c r="K4656">
        <v>2</v>
      </c>
      <c r="L4656" s="52">
        <v>3.7039998918771737E-2</v>
      </c>
      <c r="N4656">
        <v>298</v>
      </c>
      <c r="O4656" s="52">
        <v>0.27090999484062189</v>
      </c>
      <c r="Q4656">
        <v>1888</v>
      </c>
      <c r="R4656" s="52">
        <v>0.17709000408649439</v>
      </c>
    </row>
    <row r="4657" spans="1:19">
      <c r="A4657" t="s">
        <v>28</v>
      </c>
      <c r="B4657" t="s">
        <v>412</v>
      </c>
      <c r="C4657" t="s">
        <v>440</v>
      </c>
      <c r="D4657" t="s">
        <v>330</v>
      </c>
      <c r="E4657" t="s">
        <v>185</v>
      </c>
      <c r="F4657" t="s">
        <v>186</v>
      </c>
      <c r="G4657">
        <v>8</v>
      </c>
      <c r="H4657" t="s">
        <v>339</v>
      </c>
      <c r="I4657" t="s">
        <v>737</v>
      </c>
      <c r="J4657" t="s">
        <v>16</v>
      </c>
      <c r="K4657">
        <v>2</v>
      </c>
      <c r="L4657" s="52">
        <v>3.7039998918771737E-2</v>
      </c>
      <c r="N4657">
        <v>200</v>
      </c>
      <c r="O4657" s="52">
        <v>0.18182000517845151</v>
      </c>
      <c r="Q4657">
        <v>2164</v>
      </c>
      <c r="R4657" s="52">
        <v>0.2029799968004227</v>
      </c>
    </row>
    <row r="4658" spans="1:19">
      <c r="A4658" t="s">
        <v>28</v>
      </c>
      <c r="B4658" t="s">
        <v>412</v>
      </c>
      <c r="C4658" t="s">
        <v>440</v>
      </c>
      <c r="D4658" t="s">
        <v>330</v>
      </c>
      <c r="E4658" t="s">
        <v>185</v>
      </c>
      <c r="F4658" t="s">
        <v>186</v>
      </c>
      <c r="G4658">
        <v>8</v>
      </c>
      <c r="H4658" t="s">
        <v>339</v>
      </c>
      <c r="I4658" t="s">
        <v>737</v>
      </c>
      <c r="J4658" t="s">
        <v>17</v>
      </c>
      <c r="K4658">
        <v>15</v>
      </c>
      <c r="L4658" s="52">
        <v>0.27777999639511108</v>
      </c>
      <c r="N4658">
        <v>236</v>
      </c>
      <c r="O4658" s="52">
        <v>0.21455000340938571</v>
      </c>
      <c r="Q4658">
        <v>2220</v>
      </c>
      <c r="R4658" s="52">
        <v>0.20824000239372251</v>
      </c>
    </row>
    <row r="4659" spans="1:19">
      <c r="A4659" t="s">
        <v>28</v>
      </c>
      <c r="B4659" t="s">
        <v>412</v>
      </c>
      <c r="C4659" t="s">
        <v>440</v>
      </c>
      <c r="D4659" t="s">
        <v>330</v>
      </c>
      <c r="E4659" t="s">
        <v>185</v>
      </c>
      <c r="F4659" t="s">
        <v>186</v>
      </c>
      <c r="G4659">
        <v>8</v>
      </c>
      <c r="H4659" t="s">
        <v>339</v>
      </c>
      <c r="I4659" t="s">
        <v>737</v>
      </c>
      <c r="J4659" t="s">
        <v>18</v>
      </c>
      <c r="K4659">
        <v>21</v>
      </c>
      <c r="L4659" s="52">
        <v>0.38888999819755549</v>
      </c>
      <c r="N4659">
        <v>210</v>
      </c>
      <c r="O4659" s="52">
        <v>0.19090999662876129</v>
      </c>
      <c r="Q4659">
        <v>2174</v>
      </c>
      <c r="R4659" s="52">
        <v>0.20392000675201419</v>
      </c>
    </row>
    <row r="4660" spans="1:19">
      <c r="A4660" t="s">
        <v>28</v>
      </c>
      <c r="B4660" t="s">
        <v>412</v>
      </c>
      <c r="C4660" t="s">
        <v>440</v>
      </c>
      <c r="D4660" t="s">
        <v>330</v>
      </c>
      <c r="E4660" t="s">
        <v>185</v>
      </c>
      <c r="F4660" t="s">
        <v>186</v>
      </c>
      <c r="G4660">
        <v>8</v>
      </c>
      <c r="H4660" t="s">
        <v>339</v>
      </c>
      <c r="I4660" t="s">
        <v>737</v>
      </c>
      <c r="J4660" t="s">
        <v>311</v>
      </c>
      <c r="K4660">
        <v>14</v>
      </c>
      <c r="L4660" s="52">
        <v>0.25925999879837042</v>
      </c>
      <c r="N4660">
        <v>156</v>
      </c>
      <c r="O4660" s="52">
        <v>0.14181999862194061</v>
      </c>
      <c r="Q4660">
        <v>2215</v>
      </c>
      <c r="R4660" s="52">
        <v>0.20777000486850741</v>
      </c>
    </row>
    <row r="4661" spans="1:19">
      <c r="A4661" t="s">
        <v>28</v>
      </c>
      <c r="B4661" t="s">
        <v>412</v>
      </c>
      <c r="C4661" t="s">
        <v>440</v>
      </c>
      <c r="D4661" t="s">
        <v>330</v>
      </c>
      <c r="E4661" t="s">
        <v>185</v>
      </c>
      <c r="F4661" t="s">
        <v>186</v>
      </c>
      <c r="G4661">
        <v>8</v>
      </c>
      <c r="H4661" t="s">
        <v>339</v>
      </c>
      <c r="I4661" t="s">
        <v>312</v>
      </c>
      <c r="J4661" t="s">
        <v>313</v>
      </c>
      <c r="K4661">
        <v>28</v>
      </c>
      <c r="L4661" s="52">
        <v>0.51851999759674072</v>
      </c>
      <c r="M4661" s="52">
        <v>0.51851999759674072</v>
      </c>
      <c r="N4661">
        <v>621</v>
      </c>
      <c r="O4661" s="52">
        <v>0.56454998254776001</v>
      </c>
      <c r="P4661" s="52">
        <v>0.57340997457504272</v>
      </c>
      <c r="Q4661">
        <v>6420</v>
      </c>
      <c r="R4661" s="52">
        <v>0.60219001770019531</v>
      </c>
      <c r="S4661" s="52">
        <v>0.61465001106262207</v>
      </c>
    </row>
    <row r="4662" spans="1:19">
      <c r="A4662" t="s">
        <v>28</v>
      </c>
      <c r="B4662" t="s">
        <v>412</v>
      </c>
      <c r="C4662" t="s">
        <v>440</v>
      </c>
      <c r="D4662" t="s">
        <v>330</v>
      </c>
      <c r="E4662" t="s">
        <v>185</v>
      </c>
      <c r="F4662" t="s">
        <v>186</v>
      </c>
      <c r="G4662">
        <v>8</v>
      </c>
      <c r="H4662" t="s">
        <v>339</v>
      </c>
      <c r="I4662" t="s">
        <v>312</v>
      </c>
      <c r="J4662" t="s">
        <v>314</v>
      </c>
      <c r="K4662">
        <v>12</v>
      </c>
      <c r="L4662" s="52">
        <v>0.22222000360488889</v>
      </c>
      <c r="M4662" s="52">
        <v>0.22222000360488889</v>
      </c>
      <c r="N4662">
        <v>172</v>
      </c>
      <c r="O4662" s="52">
        <v>0.15636000037193301</v>
      </c>
      <c r="P4662" s="52">
        <v>0.15882000327110291</v>
      </c>
      <c r="Q4662">
        <v>1473</v>
      </c>
      <c r="R4662" s="52">
        <v>0.13817000389099121</v>
      </c>
      <c r="S4662" s="52">
        <v>0.14101999998092651</v>
      </c>
    </row>
    <row r="4663" spans="1:19">
      <c r="A4663" t="s">
        <v>28</v>
      </c>
      <c r="B4663" t="s">
        <v>412</v>
      </c>
      <c r="C4663" t="s">
        <v>440</v>
      </c>
      <c r="D4663" t="s">
        <v>330</v>
      </c>
      <c r="E4663" t="s">
        <v>185</v>
      </c>
      <c r="F4663" t="s">
        <v>186</v>
      </c>
      <c r="G4663">
        <v>8</v>
      </c>
      <c r="H4663" t="s">
        <v>339</v>
      </c>
      <c r="I4663" t="s">
        <v>312</v>
      </c>
      <c r="J4663" t="s">
        <v>315</v>
      </c>
      <c r="K4663">
        <v>8</v>
      </c>
      <c r="L4663" s="52">
        <v>0.1481499969959259</v>
      </c>
      <c r="M4663" s="52">
        <v>0.1481499969959259</v>
      </c>
      <c r="N4663">
        <v>168</v>
      </c>
      <c r="O4663" s="52">
        <v>0.1527300029993057</v>
      </c>
      <c r="P4663" s="52">
        <v>0.15512000024318701</v>
      </c>
      <c r="Q4663">
        <v>1374</v>
      </c>
      <c r="R4663" s="52">
        <v>0.12887999415397641</v>
      </c>
      <c r="S4663" s="52">
        <v>0.13154999911785131</v>
      </c>
    </row>
    <row r="4664" spans="1:19">
      <c r="A4664" t="s">
        <v>28</v>
      </c>
      <c r="B4664" t="s">
        <v>412</v>
      </c>
      <c r="C4664" t="s">
        <v>440</v>
      </c>
      <c r="D4664" t="s">
        <v>330</v>
      </c>
      <c r="E4664" t="s">
        <v>185</v>
      </c>
      <c r="F4664" t="s">
        <v>186</v>
      </c>
      <c r="G4664">
        <v>8</v>
      </c>
      <c r="H4664" t="s">
        <v>339</v>
      </c>
      <c r="I4664" t="s">
        <v>312</v>
      </c>
      <c r="J4664" t="s">
        <v>373</v>
      </c>
      <c r="K4664">
        <v>0</v>
      </c>
      <c r="L4664" s="52">
        <v>0</v>
      </c>
      <c r="N4664">
        <v>17</v>
      </c>
      <c r="O4664" s="52">
        <v>1.544999983161688E-2</v>
      </c>
      <c r="Q4664">
        <v>216</v>
      </c>
      <c r="R4664" s="52">
        <v>2.0260000601410869E-2</v>
      </c>
    </row>
    <row r="4665" spans="1:19">
      <c r="A4665" t="s">
        <v>28</v>
      </c>
      <c r="B4665" t="s">
        <v>412</v>
      </c>
      <c r="C4665" t="s">
        <v>440</v>
      </c>
      <c r="D4665" t="s">
        <v>330</v>
      </c>
      <c r="E4665" t="s">
        <v>185</v>
      </c>
      <c r="F4665" t="s">
        <v>186</v>
      </c>
      <c r="G4665">
        <v>8</v>
      </c>
      <c r="H4665" t="s">
        <v>339</v>
      </c>
      <c r="I4665" t="s">
        <v>312</v>
      </c>
      <c r="J4665" t="s">
        <v>316</v>
      </c>
      <c r="K4665">
        <v>6</v>
      </c>
      <c r="L4665" s="52">
        <v>0.1111100018024445</v>
      </c>
      <c r="M4665" s="52">
        <v>0.1111100018024445</v>
      </c>
      <c r="N4665">
        <v>122</v>
      </c>
      <c r="O4665" s="52">
        <v>0.11090999841690059</v>
      </c>
      <c r="P4665" s="52">
        <v>0.1126499995589256</v>
      </c>
      <c r="Q4665">
        <v>1178</v>
      </c>
      <c r="R4665" s="52">
        <v>0.1105000004172325</v>
      </c>
      <c r="S4665" s="52">
        <v>0.1127799972891808</v>
      </c>
    </row>
    <row r="4666" spans="1:19">
      <c r="A4666" t="s">
        <v>28</v>
      </c>
      <c r="B4666" t="s">
        <v>412</v>
      </c>
      <c r="C4666" t="s">
        <v>440</v>
      </c>
      <c r="D4666" t="s">
        <v>330</v>
      </c>
      <c r="E4666" t="s">
        <v>187</v>
      </c>
      <c r="F4666" t="s">
        <v>188</v>
      </c>
      <c r="G4666">
        <v>14</v>
      </c>
      <c r="H4666" t="s">
        <v>397</v>
      </c>
      <c r="I4666" t="s">
        <v>326</v>
      </c>
      <c r="J4666" t="s">
        <v>289</v>
      </c>
      <c r="K4666">
        <v>2</v>
      </c>
      <c r="L4666" s="52">
        <v>1.6809999942779541E-2</v>
      </c>
      <c r="N4666">
        <v>7</v>
      </c>
      <c r="O4666" s="52">
        <v>1.1989999562501911E-2</v>
      </c>
      <c r="Q4666">
        <v>78</v>
      </c>
      <c r="R4666" s="52">
        <v>7.3199998587369919E-3</v>
      </c>
    </row>
    <row r="4667" spans="1:19">
      <c r="A4667" t="s">
        <v>28</v>
      </c>
      <c r="B4667" t="s">
        <v>412</v>
      </c>
      <c r="C4667" t="s">
        <v>440</v>
      </c>
      <c r="D4667" t="s">
        <v>330</v>
      </c>
      <c r="E4667" t="s">
        <v>187</v>
      </c>
      <c r="F4667" t="s">
        <v>188</v>
      </c>
      <c r="G4667">
        <v>14</v>
      </c>
      <c r="H4667" t="s">
        <v>397</v>
      </c>
      <c r="I4667" t="s">
        <v>326</v>
      </c>
      <c r="J4667" t="s">
        <v>290</v>
      </c>
      <c r="K4667">
        <v>10</v>
      </c>
      <c r="L4667" s="52">
        <v>8.4030002355575562E-2</v>
      </c>
      <c r="N4667">
        <v>32</v>
      </c>
      <c r="O4667" s="52">
        <v>5.479000136256218E-2</v>
      </c>
      <c r="Q4667">
        <v>542</v>
      </c>
      <c r="R4667" s="52">
        <v>5.0840001553297043E-2</v>
      </c>
    </row>
    <row r="4668" spans="1:19">
      <c r="A4668" t="s">
        <v>28</v>
      </c>
      <c r="B4668" t="s">
        <v>412</v>
      </c>
      <c r="C4668" t="s">
        <v>440</v>
      </c>
      <c r="D4668" t="s">
        <v>330</v>
      </c>
      <c r="E4668" t="s">
        <v>187</v>
      </c>
      <c r="F4668" t="s">
        <v>188</v>
      </c>
      <c r="G4668">
        <v>14</v>
      </c>
      <c r="H4668" t="s">
        <v>397</v>
      </c>
      <c r="I4668" t="s">
        <v>326</v>
      </c>
      <c r="J4668" t="s">
        <v>291</v>
      </c>
      <c r="K4668">
        <v>16</v>
      </c>
      <c r="L4668" s="52">
        <v>0.13445000350475311</v>
      </c>
      <c r="N4668">
        <v>102</v>
      </c>
      <c r="O4668" s="52">
        <v>0.17465999722480771</v>
      </c>
      <c r="Q4668">
        <v>1332</v>
      </c>
      <c r="R4668" s="52">
        <v>0.124940000474453</v>
      </c>
    </row>
    <row r="4669" spans="1:19">
      <c r="A4669" t="s">
        <v>28</v>
      </c>
      <c r="B4669" t="s">
        <v>412</v>
      </c>
      <c r="C4669" t="s">
        <v>440</v>
      </c>
      <c r="D4669" t="s">
        <v>330</v>
      </c>
      <c r="E4669" t="s">
        <v>187</v>
      </c>
      <c r="F4669" t="s">
        <v>188</v>
      </c>
      <c r="G4669">
        <v>14</v>
      </c>
      <c r="H4669" t="s">
        <v>397</v>
      </c>
      <c r="I4669" t="s">
        <v>326</v>
      </c>
      <c r="J4669" t="s">
        <v>292</v>
      </c>
      <c r="K4669">
        <v>23</v>
      </c>
      <c r="L4669" s="52">
        <v>0.1932799965143204</v>
      </c>
      <c r="N4669">
        <v>115</v>
      </c>
      <c r="O4669" s="52">
        <v>0.1969199925661087</v>
      </c>
      <c r="Q4669">
        <v>2022</v>
      </c>
      <c r="R4669" s="52">
        <v>0.18965999782085419</v>
      </c>
    </row>
    <row r="4670" spans="1:19">
      <c r="A4670" t="s">
        <v>28</v>
      </c>
      <c r="B4670" t="s">
        <v>412</v>
      </c>
      <c r="C4670" t="s">
        <v>440</v>
      </c>
      <c r="D4670" t="s">
        <v>330</v>
      </c>
      <c r="E4670" t="s">
        <v>187</v>
      </c>
      <c r="F4670" t="s">
        <v>188</v>
      </c>
      <c r="G4670">
        <v>14</v>
      </c>
      <c r="H4670" t="s">
        <v>397</v>
      </c>
      <c r="I4670" t="s">
        <v>326</v>
      </c>
      <c r="J4670" t="s">
        <v>293</v>
      </c>
      <c r="K4670">
        <v>21</v>
      </c>
      <c r="L4670" s="52">
        <v>0.1764699965715408</v>
      </c>
      <c r="N4670">
        <v>105</v>
      </c>
      <c r="O4670" s="52">
        <v>0.17979000508785251</v>
      </c>
      <c r="Q4670">
        <v>1958</v>
      </c>
      <c r="R4670" s="52">
        <v>0.18366000056266779</v>
      </c>
    </row>
    <row r="4671" spans="1:19">
      <c r="A4671" t="s">
        <v>28</v>
      </c>
      <c r="B4671" t="s">
        <v>412</v>
      </c>
      <c r="C4671" t="s">
        <v>440</v>
      </c>
      <c r="D4671" t="s">
        <v>330</v>
      </c>
      <c r="E4671" t="s">
        <v>187</v>
      </c>
      <c r="F4671" t="s">
        <v>188</v>
      </c>
      <c r="G4671">
        <v>14</v>
      </c>
      <c r="H4671" t="s">
        <v>397</v>
      </c>
      <c r="I4671" t="s">
        <v>326</v>
      </c>
      <c r="J4671" t="s">
        <v>294</v>
      </c>
      <c r="K4671">
        <v>29</v>
      </c>
      <c r="L4671" s="52">
        <v>0.2436999976634979</v>
      </c>
      <c r="N4671">
        <v>129</v>
      </c>
      <c r="O4671" s="52">
        <v>0.22089000046253199</v>
      </c>
      <c r="Q4671">
        <v>2528</v>
      </c>
      <c r="R4671" s="52">
        <v>0.2371300011873245</v>
      </c>
    </row>
    <row r="4672" spans="1:19">
      <c r="A4672" t="s">
        <v>28</v>
      </c>
      <c r="B4672" t="s">
        <v>412</v>
      </c>
      <c r="C4672" t="s">
        <v>440</v>
      </c>
      <c r="D4672" t="s">
        <v>330</v>
      </c>
      <c r="E4672" t="s">
        <v>187</v>
      </c>
      <c r="F4672" t="s">
        <v>188</v>
      </c>
      <c r="G4672">
        <v>14</v>
      </c>
      <c r="H4672" t="s">
        <v>397</v>
      </c>
      <c r="I4672" t="s">
        <v>326</v>
      </c>
      <c r="J4672" t="s">
        <v>295</v>
      </c>
      <c r="K4672">
        <v>18</v>
      </c>
      <c r="L4672" s="52">
        <v>0.15126000344753271</v>
      </c>
      <c r="N4672">
        <v>94</v>
      </c>
      <c r="O4672" s="52">
        <v>0.16096000373363489</v>
      </c>
      <c r="Q4672">
        <v>2201</v>
      </c>
      <c r="R4672" s="52">
        <v>0.20645000040531161</v>
      </c>
    </row>
    <row r="4673" spans="1:19">
      <c r="A4673" t="s">
        <v>28</v>
      </c>
      <c r="B4673" t="s">
        <v>412</v>
      </c>
      <c r="C4673" t="s">
        <v>440</v>
      </c>
      <c r="D4673" t="s">
        <v>330</v>
      </c>
      <c r="E4673" t="s">
        <v>187</v>
      </c>
      <c r="F4673" t="s">
        <v>188</v>
      </c>
      <c r="G4673">
        <v>14</v>
      </c>
      <c r="H4673" t="s">
        <v>397</v>
      </c>
      <c r="I4673" t="s">
        <v>359</v>
      </c>
      <c r="J4673" t="s">
        <v>14</v>
      </c>
      <c r="K4673">
        <v>88</v>
      </c>
      <c r="L4673" s="52">
        <v>0.73949998617172241</v>
      </c>
      <c r="M4673" s="52">
        <v>0.73949998617172241</v>
      </c>
      <c r="N4673">
        <v>431</v>
      </c>
      <c r="O4673" s="52">
        <v>0.7380099892616272</v>
      </c>
      <c r="P4673" s="52">
        <v>0.74181997776031494</v>
      </c>
      <c r="Q4673">
        <v>7648</v>
      </c>
      <c r="R4673" s="52">
        <v>0.71737998723983765</v>
      </c>
      <c r="S4673" s="52">
        <v>0.73221999406814575</v>
      </c>
    </row>
    <row r="4674" spans="1:19">
      <c r="A4674" t="s">
        <v>28</v>
      </c>
      <c r="B4674" t="s">
        <v>412</v>
      </c>
      <c r="C4674" t="s">
        <v>440</v>
      </c>
      <c r="D4674" t="s">
        <v>330</v>
      </c>
      <c r="E4674" t="s">
        <v>187</v>
      </c>
      <c r="F4674" t="s">
        <v>188</v>
      </c>
      <c r="G4674">
        <v>14</v>
      </c>
      <c r="H4674" t="s">
        <v>397</v>
      </c>
      <c r="I4674" t="s">
        <v>359</v>
      </c>
      <c r="J4674" t="s">
        <v>15</v>
      </c>
      <c r="K4674">
        <v>20</v>
      </c>
      <c r="L4674" s="52">
        <v>0.16807000339031219</v>
      </c>
      <c r="M4674" s="52">
        <v>0.16807000339031219</v>
      </c>
      <c r="N4674">
        <v>87</v>
      </c>
      <c r="O4674" s="52">
        <v>0.14896999299526209</v>
      </c>
      <c r="P4674" s="52">
        <v>0.149739995598793</v>
      </c>
      <c r="Q4674">
        <v>1582</v>
      </c>
      <c r="R4674" s="52">
        <v>0.14838999509811401</v>
      </c>
      <c r="S4674" s="52">
        <v>0.1514600068330765</v>
      </c>
    </row>
    <row r="4675" spans="1:19">
      <c r="A4675" t="s">
        <v>28</v>
      </c>
      <c r="B4675" t="s">
        <v>412</v>
      </c>
      <c r="C4675" t="s">
        <v>440</v>
      </c>
      <c r="D4675" t="s">
        <v>330</v>
      </c>
      <c r="E4675" t="s">
        <v>187</v>
      </c>
      <c r="F4675" t="s">
        <v>188</v>
      </c>
      <c r="G4675">
        <v>14</v>
      </c>
      <c r="H4675" t="s">
        <v>397</v>
      </c>
      <c r="I4675" t="s">
        <v>359</v>
      </c>
      <c r="J4675" t="s">
        <v>317</v>
      </c>
      <c r="K4675">
        <v>11</v>
      </c>
      <c r="L4675" s="52">
        <v>9.2440001666545868E-2</v>
      </c>
      <c r="M4675" s="52">
        <v>9.2440001666545868E-2</v>
      </c>
      <c r="N4675">
        <v>63</v>
      </c>
      <c r="O4675" s="52">
        <v>0.10787999629974369</v>
      </c>
      <c r="P4675" s="52">
        <v>0.1084299981594086</v>
      </c>
      <c r="Q4675">
        <v>1215</v>
      </c>
      <c r="R4675" s="52">
        <v>0.1139699965715408</v>
      </c>
      <c r="S4675" s="52">
        <v>0.1163199990987778</v>
      </c>
    </row>
    <row r="4676" spans="1:19">
      <c r="A4676" t="s">
        <v>28</v>
      </c>
      <c r="B4676" t="s">
        <v>412</v>
      </c>
      <c r="C4676" t="s">
        <v>440</v>
      </c>
      <c r="D4676" t="s">
        <v>330</v>
      </c>
      <c r="E4676" t="s">
        <v>187</v>
      </c>
      <c r="F4676" t="s">
        <v>188</v>
      </c>
      <c r="G4676">
        <v>14</v>
      </c>
      <c r="H4676" t="s">
        <v>397</v>
      </c>
      <c r="I4676" t="s">
        <v>359</v>
      </c>
      <c r="J4676" t="s">
        <v>270</v>
      </c>
      <c r="K4676">
        <v>0</v>
      </c>
      <c r="L4676" s="52">
        <v>0</v>
      </c>
      <c r="N4676">
        <v>3</v>
      </c>
      <c r="O4676" s="52">
        <v>5.1400000229477882E-3</v>
      </c>
      <c r="Q4676">
        <v>216</v>
      </c>
      <c r="R4676" s="52">
        <v>2.0260000601410869E-2</v>
      </c>
    </row>
    <row r="4677" spans="1:19">
      <c r="A4677" t="s">
        <v>28</v>
      </c>
      <c r="B4677" t="s">
        <v>412</v>
      </c>
      <c r="C4677" t="s">
        <v>440</v>
      </c>
      <c r="D4677" t="s">
        <v>330</v>
      </c>
      <c r="E4677" t="s">
        <v>187</v>
      </c>
      <c r="F4677" t="s">
        <v>188</v>
      </c>
      <c r="G4677">
        <v>14</v>
      </c>
      <c r="H4677" t="s">
        <v>397</v>
      </c>
      <c r="I4677" t="s">
        <v>325</v>
      </c>
      <c r="J4677" t="s">
        <v>302</v>
      </c>
      <c r="K4677">
        <v>46</v>
      </c>
      <c r="L4677" s="52">
        <v>0.38655000925064092</v>
      </c>
      <c r="N4677">
        <v>220</v>
      </c>
      <c r="O4677" s="52">
        <v>0.37670999765396118</v>
      </c>
      <c r="Q4677">
        <v>3494</v>
      </c>
      <c r="R4677" s="52">
        <v>0.32774001359939581</v>
      </c>
    </row>
    <row r="4678" spans="1:19">
      <c r="A4678" t="s">
        <v>28</v>
      </c>
      <c r="B4678" t="s">
        <v>412</v>
      </c>
      <c r="C4678" t="s">
        <v>440</v>
      </c>
      <c r="D4678" t="s">
        <v>330</v>
      </c>
      <c r="E4678" t="s">
        <v>187</v>
      </c>
      <c r="F4678" t="s">
        <v>188</v>
      </c>
      <c r="G4678">
        <v>14</v>
      </c>
      <c r="H4678" t="s">
        <v>397</v>
      </c>
      <c r="I4678" t="s">
        <v>325</v>
      </c>
      <c r="J4678" t="s">
        <v>303</v>
      </c>
      <c r="K4678">
        <v>37</v>
      </c>
      <c r="L4678" s="52">
        <v>0.31092000007629389</v>
      </c>
      <c r="N4678">
        <v>177</v>
      </c>
      <c r="O4678" s="52">
        <v>0.3030799925327301</v>
      </c>
      <c r="Q4678">
        <v>3387</v>
      </c>
      <c r="R4678" s="52">
        <v>0.31769999861717219</v>
      </c>
    </row>
    <row r="4679" spans="1:19">
      <c r="A4679" t="s">
        <v>28</v>
      </c>
      <c r="B4679" t="s">
        <v>412</v>
      </c>
      <c r="C4679" t="s">
        <v>440</v>
      </c>
      <c r="D4679" t="s">
        <v>330</v>
      </c>
      <c r="E4679" t="s">
        <v>187</v>
      </c>
      <c r="F4679" t="s">
        <v>188</v>
      </c>
      <c r="G4679">
        <v>14</v>
      </c>
      <c r="H4679" t="s">
        <v>397</v>
      </c>
      <c r="I4679" t="s">
        <v>325</v>
      </c>
      <c r="J4679" t="s">
        <v>304</v>
      </c>
      <c r="K4679">
        <v>36</v>
      </c>
      <c r="L4679" s="52">
        <v>0.30252000689506531</v>
      </c>
      <c r="N4679">
        <v>187</v>
      </c>
      <c r="O4679" s="52">
        <v>0.32021000981330872</v>
      </c>
      <c r="Q4679">
        <v>3780</v>
      </c>
      <c r="R4679" s="52">
        <v>0.35455998778343201</v>
      </c>
    </row>
    <row r="4680" spans="1:19">
      <c r="A4680" t="s">
        <v>28</v>
      </c>
      <c r="B4680" t="s">
        <v>412</v>
      </c>
      <c r="C4680" t="s">
        <v>440</v>
      </c>
      <c r="D4680" t="s">
        <v>330</v>
      </c>
      <c r="E4680" t="s">
        <v>187</v>
      </c>
      <c r="F4680" t="s">
        <v>188</v>
      </c>
      <c r="G4680">
        <v>14</v>
      </c>
      <c r="H4680" t="s">
        <v>397</v>
      </c>
      <c r="I4680" t="s">
        <v>349</v>
      </c>
      <c r="J4680" t="s">
        <v>350</v>
      </c>
      <c r="K4680">
        <v>6</v>
      </c>
      <c r="L4680" s="52">
        <v>5.0420001149177551E-2</v>
      </c>
      <c r="M4680" s="52">
        <v>6.6670000553131104E-2</v>
      </c>
      <c r="N4680">
        <v>37</v>
      </c>
      <c r="O4680" s="52">
        <v>6.3359998166561127E-2</v>
      </c>
      <c r="P4680" s="52">
        <v>9.3670003116130829E-2</v>
      </c>
      <c r="Q4680">
        <v>745</v>
      </c>
      <c r="R4680" s="52">
        <v>6.9880001246929169E-2</v>
      </c>
      <c r="S4680" s="52">
        <v>8.060000091791153E-2</v>
      </c>
    </row>
    <row r="4681" spans="1:19">
      <c r="A4681" t="s">
        <v>28</v>
      </c>
      <c r="B4681" t="s">
        <v>412</v>
      </c>
      <c r="C4681" t="s">
        <v>440</v>
      </c>
      <c r="D4681" t="s">
        <v>330</v>
      </c>
      <c r="E4681" t="s">
        <v>187</v>
      </c>
      <c r="F4681" t="s">
        <v>188</v>
      </c>
      <c r="G4681">
        <v>14</v>
      </c>
      <c r="H4681" t="s">
        <v>397</v>
      </c>
      <c r="I4681" t="s">
        <v>349</v>
      </c>
      <c r="J4681" t="s">
        <v>351</v>
      </c>
      <c r="K4681">
        <v>49</v>
      </c>
      <c r="L4681" s="52">
        <v>0.41176000237464899</v>
      </c>
      <c r="M4681" s="52">
        <v>0.54443997144699097</v>
      </c>
      <c r="N4681">
        <v>251</v>
      </c>
      <c r="O4681" s="52">
        <v>0.42978999018669128</v>
      </c>
      <c r="P4681" s="52">
        <v>0.63543999195098877</v>
      </c>
      <c r="Q4681">
        <v>5882</v>
      </c>
      <c r="R4681" s="52">
        <v>0.55172997713088989</v>
      </c>
      <c r="S4681" s="52">
        <v>0.63637000322341919</v>
      </c>
    </row>
    <row r="4682" spans="1:19">
      <c r="A4682" t="s">
        <v>28</v>
      </c>
      <c r="B4682" t="s">
        <v>412</v>
      </c>
      <c r="C4682" t="s">
        <v>440</v>
      </c>
      <c r="D4682" t="s">
        <v>330</v>
      </c>
      <c r="E4682" t="s">
        <v>187</v>
      </c>
      <c r="F4682" t="s">
        <v>188</v>
      </c>
      <c r="G4682">
        <v>14</v>
      </c>
      <c r="H4682" t="s">
        <v>397</v>
      </c>
      <c r="I4682" t="s">
        <v>349</v>
      </c>
      <c r="J4682" t="s">
        <v>352</v>
      </c>
      <c r="K4682">
        <v>2</v>
      </c>
      <c r="L4682" s="52">
        <v>1.6809999942779541E-2</v>
      </c>
      <c r="M4682" s="52">
        <v>2.2220000624656681E-2</v>
      </c>
      <c r="N4682">
        <v>2</v>
      </c>
      <c r="O4682" s="52">
        <v>3.4199999645352359E-3</v>
      </c>
      <c r="P4682" s="52">
        <v>5.0599998794496059E-3</v>
      </c>
      <c r="Q4682">
        <v>19</v>
      </c>
      <c r="R4682" s="52">
        <v>1.780000049620867E-3</v>
      </c>
      <c r="S4682" s="52">
        <v>2.0600000862032179E-3</v>
      </c>
    </row>
    <row r="4683" spans="1:19">
      <c r="A4683" t="s">
        <v>28</v>
      </c>
      <c r="B4683" t="s">
        <v>412</v>
      </c>
      <c r="C4683" t="s">
        <v>440</v>
      </c>
      <c r="D4683" t="s">
        <v>330</v>
      </c>
      <c r="E4683" t="s">
        <v>187</v>
      </c>
      <c r="F4683" t="s">
        <v>188</v>
      </c>
      <c r="G4683">
        <v>14</v>
      </c>
      <c r="H4683" t="s">
        <v>397</v>
      </c>
      <c r="I4683" t="s">
        <v>349</v>
      </c>
      <c r="J4683" t="s">
        <v>353</v>
      </c>
      <c r="K4683">
        <v>33</v>
      </c>
      <c r="L4683" s="52">
        <v>0.27731001377105707</v>
      </c>
      <c r="M4683" s="52">
        <v>0.36667001247406011</v>
      </c>
      <c r="N4683">
        <v>105</v>
      </c>
      <c r="O4683" s="52">
        <v>0.17979000508785251</v>
      </c>
      <c r="P4683" s="52">
        <v>0.26581999659538269</v>
      </c>
      <c r="Q4683">
        <v>2597</v>
      </c>
      <c r="R4683" s="52">
        <v>0.24359999597072601</v>
      </c>
      <c r="S4683" s="52">
        <v>0.2809700071811676</v>
      </c>
    </row>
    <row r="4684" spans="1:19">
      <c r="A4684" t="s">
        <v>28</v>
      </c>
      <c r="B4684" t="s">
        <v>412</v>
      </c>
      <c r="C4684" t="s">
        <v>440</v>
      </c>
      <c r="D4684" t="s">
        <v>330</v>
      </c>
      <c r="E4684" t="s">
        <v>187</v>
      </c>
      <c r="F4684" t="s">
        <v>188</v>
      </c>
      <c r="G4684">
        <v>14</v>
      </c>
      <c r="H4684" t="s">
        <v>397</v>
      </c>
      <c r="I4684" t="s">
        <v>349</v>
      </c>
      <c r="J4684" t="s">
        <v>355</v>
      </c>
      <c r="K4684">
        <v>29</v>
      </c>
      <c r="L4684" s="52">
        <v>0.2436999976634979</v>
      </c>
      <c r="N4684">
        <v>189</v>
      </c>
      <c r="O4684" s="52">
        <v>0.32363000512123108</v>
      </c>
      <c r="Q4684">
        <v>1418</v>
      </c>
      <c r="R4684" s="52">
        <v>0.13300999999046331</v>
      </c>
    </row>
    <row r="4685" spans="1:19">
      <c r="A4685" t="s">
        <v>28</v>
      </c>
      <c r="B4685" t="s">
        <v>412</v>
      </c>
      <c r="C4685" t="s">
        <v>440</v>
      </c>
      <c r="D4685" t="s">
        <v>330</v>
      </c>
      <c r="E4685" t="s">
        <v>187</v>
      </c>
      <c r="F4685" t="s">
        <v>188</v>
      </c>
      <c r="G4685">
        <v>14</v>
      </c>
      <c r="H4685" t="s">
        <v>397</v>
      </c>
      <c r="I4685" t="s">
        <v>734</v>
      </c>
      <c r="J4685" t="s">
        <v>299</v>
      </c>
      <c r="K4685">
        <v>19</v>
      </c>
      <c r="L4685" s="52">
        <v>0.15965999662876129</v>
      </c>
      <c r="M4685" s="52">
        <v>0.1681399941444397</v>
      </c>
      <c r="N4685">
        <v>85</v>
      </c>
      <c r="O4685" s="52">
        <v>0.14554999768733981</v>
      </c>
      <c r="P4685" s="52">
        <v>0.15178999304771421</v>
      </c>
      <c r="Q4685">
        <v>463</v>
      </c>
      <c r="R4685" s="52">
        <v>4.343000054359436E-2</v>
      </c>
      <c r="S4685" s="52">
        <v>4.6239998191595078E-2</v>
      </c>
    </row>
    <row r="4686" spans="1:19">
      <c r="A4686" t="s">
        <v>28</v>
      </c>
      <c r="B4686" t="s">
        <v>412</v>
      </c>
      <c r="C4686" t="s">
        <v>440</v>
      </c>
      <c r="D4686" t="s">
        <v>330</v>
      </c>
      <c r="E4686" t="s">
        <v>187</v>
      </c>
      <c r="F4686" t="s">
        <v>188</v>
      </c>
      <c r="G4686">
        <v>14</v>
      </c>
      <c r="H4686" t="s">
        <v>397</v>
      </c>
      <c r="I4686" t="s">
        <v>734</v>
      </c>
      <c r="J4686" t="s">
        <v>300</v>
      </c>
      <c r="K4686">
        <v>14</v>
      </c>
      <c r="L4686" s="52">
        <v>0.1176500022411346</v>
      </c>
      <c r="M4686" s="52">
        <v>0.12388999760150909</v>
      </c>
      <c r="N4686">
        <v>50</v>
      </c>
      <c r="O4686" s="52">
        <v>8.5620000958442688E-2</v>
      </c>
      <c r="P4686" s="52">
        <v>8.929000049829483E-2</v>
      </c>
      <c r="Q4686">
        <v>331</v>
      </c>
      <c r="R4686" s="52">
        <v>3.1050000339746479E-2</v>
      </c>
      <c r="S4686" s="52">
        <v>3.3059999346733093E-2</v>
      </c>
    </row>
    <row r="4687" spans="1:19">
      <c r="A4687" t="s">
        <v>28</v>
      </c>
      <c r="B4687" t="s">
        <v>412</v>
      </c>
      <c r="C4687" t="s">
        <v>440</v>
      </c>
      <c r="D4687" t="s">
        <v>330</v>
      </c>
      <c r="E4687" t="s">
        <v>187</v>
      </c>
      <c r="F4687" t="s">
        <v>188</v>
      </c>
      <c r="G4687">
        <v>14</v>
      </c>
      <c r="H4687" t="s">
        <v>397</v>
      </c>
      <c r="I4687" t="s">
        <v>734</v>
      </c>
      <c r="J4687" t="s">
        <v>269</v>
      </c>
      <c r="K4687">
        <v>2</v>
      </c>
      <c r="L4687" s="52">
        <v>1.6809999942779541E-2</v>
      </c>
      <c r="M4687" s="52">
        <v>1.7699999734759331E-2</v>
      </c>
      <c r="N4687">
        <v>11</v>
      </c>
      <c r="O4687" s="52">
        <v>1.8840000033378601E-2</v>
      </c>
      <c r="P4687" s="52">
        <v>1.9640000537037849E-2</v>
      </c>
      <c r="Q4687">
        <v>91</v>
      </c>
      <c r="R4687" s="52">
        <v>8.5399998351931572E-3</v>
      </c>
      <c r="S4687" s="52">
        <v>9.089999832212925E-3</v>
      </c>
    </row>
    <row r="4688" spans="1:19">
      <c r="A4688" t="s">
        <v>28</v>
      </c>
      <c r="B4688" t="s">
        <v>412</v>
      </c>
      <c r="C4688" t="s">
        <v>440</v>
      </c>
      <c r="D4688" t="s">
        <v>330</v>
      </c>
      <c r="E4688" t="s">
        <v>187</v>
      </c>
      <c r="F4688" t="s">
        <v>188</v>
      </c>
      <c r="G4688">
        <v>14</v>
      </c>
      <c r="H4688" t="s">
        <v>397</v>
      </c>
      <c r="I4688" t="s">
        <v>734</v>
      </c>
      <c r="J4688" t="s">
        <v>301</v>
      </c>
      <c r="K4688">
        <v>11</v>
      </c>
      <c r="L4688" s="52">
        <v>9.2440001666545868E-2</v>
      </c>
      <c r="M4688" s="52">
        <v>9.7350001335144043E-2</v>
      </c>
      <c r="N4688">
        <v>56</v>
      </c>
      <c r="O4688" s="52">
        <v>9.5890000462532043E-2</v>
      </c>
      <c r="P4688" s="52">
        <v>0.10000000149011611</v>
      </c>
      <c r="Q4688">
        <v>215</v>
      </c>
      <c r="R4688" s="52">
        <v>2.0169999450445179E-2</v>
      </c>
      <c r="S4688" s="52">
        <v>2.1469999104738239E-2</v>
      </c>
    </row>
    <row r="4689" spans="1:19">
      <c r="A4689" t="s">
        <v>28</v>
      </c>
      <c r="B4689" t="s">
        <v>412</v>
      </c>
      <c r="C4689" t="s">
        <v>440</v>
      </c>
      <c r="D4689" t="s">
        <v>330</v>
      </c>
      <c r="E4689" t="s">
        <v>187</v>
      </c>
      <c r="F4689" t="s">
        <v>188</v>
      </c>
      <c r="G4689">
        <v>14</v>
      </c>
      <c r="H4689" t="s">
        <v>397</v>
      </c>
      <c r="I4689" t="s">
        <v>734</v>
      </c>
      <c r="J4689" t="s">
        <v>270</v>
      </c>
      <c r="K4689">
        <v>6</v>
      </c>
      <c r="L4689" s="52">
        <v>5.0420001149177551E-2</v>
      </c>
      <c r="N4689">
        <v>24</v>
      </c>
      <c r="O4689" s="52">
        <v>4.1099999099969857E-2</v>
      </c>
      <c r="Q4689">
        <v>648</v>
      </c>
      <c r="R4689" s="52">
        <v>6.0779999941587448E-2</v>
      </c>
    </row>
    <row r="4690" spans="1:19">
      <c r="A4690" t="s">
        <v>28</v>
      </c>
      <c r="B4690" t="s">
        <v>412</v>
      </c>
      <c r="C4690" t="s">
        <v>440</v>
      </c>
      <c r="D4690" t="s">
        <v>330</v>
      </c>
      <c r="E4690" t="s">
        <v>187</v>
      </c>
      <c r="F4690" t="s">
        <v>188</v>
      </c>
      <c r="G4690">
        <v>14</v>
      </c>
      <c r="H4690" t="s">
        <v>397</v>
      </c>
      <c r="I4690" t="s">
        <v>734</v>
      </c>
      <c r="J4690" t="s">
        <v>268</v>
      </c>
      <c r="K4690">
        <v>67</v>
      </c>
      <c r="L4690" s="52">
        <v>0.56303000450134277</v>
      </c>
      <c r="M4690" s="52">
        <v>0.59292000532150269</v>
      </c>
      <c r="N4690">
        <v>358</v>
      </c>
      <c r="O4690" s="52">
        <v>0.6130099892616272</v>
      </c>
      <c r="P4690" s="52">
        <v>0.6392899751663208</v>
      </c>
      <c r="Q4690">
        <v>8913</v>
      </c>
      <c r="R4690" s="52">
        <v>0.83604001998901367</v>
      </c>
      <c r="S4690" s="52">
        <v>0.89013999700546265</v>
      </c>
    </row>
    <row r="4691" spans="1:19">
      <c r="A4691" t="s">
        <v>28</v>
      </c>
      <c r="B4691" t="s">
        <v>412</v>
      </c>
      <c r="C4691" t="s">
        <v>440</v>
      </c>
      <c r="D4691" t="s">
        <v>330</v>
      </c>
      <c r="E4691" t="s">
        <v>187</v>
      </c>
      <c r="F4691" t="s">
        <v>188</v>
      </c>
      <c r="G4691">
        <v>14</v>
      </c>
      <c r="H4691" t="s">
        <v>397</v>
      </c>
      <c r="I4691" t="s">
        <v>735</v>
      </c>
      <c r="J4691" t="s">
        <v>270</v>
      </c>
      <c r="K4691">
        <v>119</v>
      </c>
      <c r="L4691" s="52">
        <v>1</v>
      </c>
      <c r="N4691">
        <v>584</v>
      </c>
      <c r="O4691" s="52">
        <v>1</v>
      </c>
      <c r="Q4691">
        <v>10661</v>
      </c>
      <c r="R4691" s="52">
        <v>1</v>
      </c>
    </row>
    <row r="4692" spans="1:19">
      <c r="A4692" t="s">
        <v>28</v>
      </c>
      <c r="B4692" t="s">
        <v>412</v>
      </c>
      <c r="C4692" t="s">
        <v>440</v>
      </c>
      <c r="D4692" t="s">
        <v>330</v>
      </c>
      <c r="E4692" t="s">
        <v>187</v>
      </c>
      <c r="F4692" t="s">
        <v>188</v>
      </c>
      <c r="G4692">
        <v>14</v>
      </c>
      <c r="H4692" t="s">
        <v>397</v>
      </c>
      <c r="I4692" t="s">
        <v>319</v>
      </c>
      <c r="J4692" t="s">
        <v>324</v>
      </c>
      <c r="K4692">
        <v>29</v>
      </c>
      <c r="L4692" s="52">
        <v>0.2436999976634979</v>
      </c>
      <c r="N4692">
        <v>189</v>
      </c>
      <c r="O4692" s="52">
        <v>0.32363000512123108</v>
      </c>
      <c r="Q4692">
        <v>1418</v>
      </c>
      <c r="R4692" s="52">
        <v>0.13300999999046331</v>
      </c>
    </row>
    <row r="4693" spans="1:19">
      <c r="A4693" t="s">
        <v>28</v>
      </c>
      <c r="B4693" t="s">
        <v>412</v>
      </c>
      <c r="C4693" t="s">
        <v>440</v>
      </c>
      <c r="D4693" t="s">
        <v>330</v>
      </c>
      <c r="E4693" t="s">
        <v>187</v>
      </c>
      <c r="F4693" t="s">
        <v>188</v>
      </c>
      <c r="G4693">
        <v>14</v>
      </c>
      <c r="H4693" t="s">
        <v>397</v>
      </c>
      <c r="I4693" t="s">
        <v>319</v>
      </c>
      <c r="J4693" t="s">
        <v>320</v>
      </c>
      <c r="K4693">
        <v>2</v>
      </c>
      <c r="L4693" s="52">
        <v>1.6809999942779541E-2</v>
      </c>
      <c r="M4693" s="52">
        <v>2.2220000624656681E-2</v>
      </c>
      <c r="N4693">
        <v>2</v>
      </c>
      <c r="O4693" s="52">
        <v>3.4199999645352359E-3</v>
      </c>
      <c r="P4693" s="52">
        <v>5.0599998794496059E-3</v>
      </c>
      <c r="Q4693">
        <v>19</v>
      </c>
      <c r="R4693" s="52">
        <v>1.780000049620867E-3</v>
      </c>
      <c r="S4693" s="52">
        <v>2.0600000862032179E-3</v>
      </c>
    </row>
    <row r="4694" spans="1:19">
      <c r="A4694" t="s">
        <v>28</v>
      </c>
      <c r="B4694" t="s">
        <v>412</v>
      </c>
      <c r="C4694" t="s">
        <v>440</v>
      </c>
      <c r="D4694" t="s">
        <v>330</v>
      </c>
      <c r="E4694" t="s">
        <v>187</v>
      </c>
      <c r="F4694" t="s">
        <v>188</v>
      </c>
      <c r="G4694">
        <v>14</v>
      </c>
      <c r="H4694" t="s">
        <v>397</v>
      </c>
      <c r="I4694" t="s">
        <v>319</v>
      </c>
      <c r="J4694" t="s">
        <v>321</v>
      </c>
      <c r="K4694">
        <v>2</v>
      </c>
      <c r="L4694" s="52">
        <v>1.6809999942779541E-2</v>
      </c>
      <c r="M4694" s="52">
        <v>2.2220000624656681E-2</v>
      </c>
      <c r="N4694">
        <v>10</v>
      </c>
      <c r="O4694" s="52">
        <v>1.7119999974966049E-2</v>
      </c>
      <c r="P4694" s="52">
        <v>2.531999908387661E-2</v>
      </c>
      <c r="Q4694">
        <v>380</v>
      </c>
      <c r="R4694" s="52">
        <v>3.564000129699707E-2</v>
      </c>
      <c r="S4694" s="52">
        <v>4.1110001504421227E-2</v>
      </c>
    </row>
    <row r="4695" spans="1:19">
      <c r="A4695" t="s">
        <v>28</v>
      </c>
      <c r="B4695" t="s">
        <v>412</v>
      </c>
      <c r="C4695" t="s">
        <v>440</v>
      </c>
      <c r="D4695" t="s">
        <v>330</v>
      </c>
      <c r="E4695" t="s">
        <v>187</v>
      </c>
      <c r="F4695" t="s">
        <v>188</v>
      </c>
      <c r="G4695">
        <v>14</v>
      </c>
      <c r="H4695" t="s">
        <v>397</v>
      </c>
      <c r="I4695" t="s">
        <v>319</v>
      </c>
      <c r="J4695" t="s">
        <v>322</v>
      </c>
      <c r="K4695">
        <v>21</v>
      </c>
      <c r="L4695" s="52">
        <v>0.1764699965715408</v>
      </c>
      <c r="M4695" s="52">
        <v>0.23332999646663671</v>
      </c>
      <c r="N4695">
        <v>63</v>
      </c>
      <c r="O4695" s="52">
        <v>0.10787999629974369</v>
      </c>
      <c r="P4695" s="52">
        <v>0.15949000418186191</v>
      </c>
      <c r="Q4695">
        <v>1643</v>
      </c>
      <c r="R4695" s="52">
        <v>0.15410999953746801</v>
      </c>
      <c r="S4695" s="52">
        <v>0.17776000499725339</v>
      </c>
    </row>
    <row r="4696" spans="1:19">
      <c r="A4696" t="s">
        <v>28</v>
      </c>
      <c r="B4696" t="s">
        <v>412</v>
      </c>
      <c r="C4696" t="s">
        <v>440</v>
      </c>
      <c r="D4696" t="s">
        <v>330</v>
      </c>
      <c r="E4696" t="s">
        <v>187</v>
      </c>
      <c r="F4696" t="s">
        <v>188</v>
      </c>
      <c r="G4696">
        <v>14</v>
      </c>
      <c r="H4696" t="s">
        <v>397</v>
      </c>
      <c r="I4696" t="s">
        <v>319</v>
      </c>
      <c r="J4696" t="s">
        <v>323</v>
      </c>
      <c r="K4696">
        <v>14</v>
      </c>
      <c r="L4696" s="52">
        <v>0.1176500022411346</v>
      </c>
      <c r="M4696" s="52">
        <v>0.15556000173091891</v>
      </c>
      <c r="N4696">
        <v>69</v>
      </c>
      <c r="O4696" s="52">
        <v>0.1181500032544136</v>
      </c>
      <c r="P4696" s="52">
        <v>0.17467999458312991</v>
      </c>
      <c r="Q4696">
        <v>1319</v>
      </c>
      <c r="R4696" s="52">
        <v>0.1237199977040291</v>
      </c>
      <c r="S4696" s="52">
        <v>0.14270000159740451</v>
      </c>
    </row>
    <row r="4697" spans="1:19">
      <c r="A4697" t="s">
        <v>28</v>
      </c>
      <c r="B4697" t="s">
        <v>412</v>
      </c>
      <c r="C4697" t="s">
        <v>440</v>
      </c>
      <c r="D4697" t="s">
        <v>330</v>
      </c>
      <c r="E4697" t="s">
        <v>187</v>
      </c>
      <c r="F4697" t="s">
        <v>188</v>
      </c>
      <c r="G4697">
        <v>14</v>
      </c>
      <c r="H4697" t="s">
        <v>397</v>
      </c>
      <c r="I4697" t="s">
        <v>319</v>
      </c>
      <c r="J4697" t="s">
        <v>354</v>
      </c>
      <c r="K4697">
        <v>51</v>
      </c>
      <c r="L4697" s="52">
        <v>0.42857000231742859</v>
      </c>
      <c r="M4697" s="52">
        <v>0.5666700005531311</v>
      </c>
      <c r="N4697">
        <v>251</v>
      </c>
      <c r="O4697" s="52">
        <v>0.42978999018669128</v>
      </c>
      <c r="P4697" s="52">
        <v>0.63543999195098877</v>
      </c>
      <c r="Q4697">
        <v>5882</v>
      </c>
      <c r="R4697" s="52">
        <v>0.55172997713088989</v>
      </c>
      <c r="S4697" s="52">
        <v>0.63637000322341919</v>
      </c>
    </row>
    <row r="4698" spans="1:19">
      <c r="A4698" t="s">
        <v>28</v>
      </c>
      <c r="B4698" t="s">
        <v>412</v>
      </c>
      <c r="C4698" t="s">
        <v>440</v>
      </c>
      <c r="D4698" t="s">
        <v>330</v>
      </c>
      <c r="E4698" t="s">
        <v>187</v>
      </c>
      <c r="F4698" t="s">
        <v>188</v>
      </c>
      <c r="G4698">
        <v>14</v>
      </c>
      <c r="H4698" t="s">
        <v>397</v>
      </c>
      <c r="I4698" t="s">
        <v>360</v>
      </c>
      <c r="J4698" t="s">
        <v>361</v>
      </c>
      <c r="K4698">
        <v>29</v>
      </c>
      <c r="L4698" s="52">
        <v>0.2436999976634979</v>
      </c>
      <c r="N4698">
        <v>189</v>
      </c>
      <c r="O4698" s="52">
        <v>0.32363000512123108</v>
      </c>
      <c r="Q4698">
        <v>1418</v>
      </c>
      <c r="R4698" s="52">
        <v>0.13300999999046331</v>
      </c>
    </row>
    <row r="4699" spans="1:19">
      <c r="A4699" t="s">
        <v>28</v>
      </c>
      <c r="B4699" t="s">
        <v>412</v>
      </c>
      <c r="C4699" t="s">
        <v>440</v>
      </c>
      <c r="D4699" t="s">
        <v>330</v>
      </c>
      <c r="E4699" t="s">
        <v>187</v>
      </c>
      <c r="F4699" t="s">
        <v>188</v>
      </c>
      <c r="G4699">
        <v>14</v>
      </c>
      <c r="H4699" t="s">
        <v>397</v>
      </c>
      <c r="I4699" t="s">
        <v>360</v>
      </c>
      <c r="J4699" t="s">
        <v>362</v>
      </c>
      <c r="K4699">
        <v>40</v>
      </c>
      <c r="L4699" s="52">
        <v>0.33612999320030212</v>
      </c>
      <c r="M4699" s="52">
        <v>0.44444000720977778</v>
      </c>
      <c r="N4699">
        <v>145</v>
      </c>
      <c r="O4699" s="52">
        <v>0.24829000234603879</v>
      </c>
      <c r="P4699" s="52">
        <v>0.36708998680114752</v>
      </c>
      <c r="Q4699">
        <v>3361</v>
      </c>
      <c r="R4699" s="52">
        <v>0.31525999307632452</v>
      </c>
      <c r="S4699" s="52">
        <v>0.36362999677658081</v>
      </c>
    </row>
    <row r="4700" spans="1:19">
      <c r="A4700" t="s">
        <v>28</v>
      </c>
      <c r="B4700" t="s">
        <v>412</v>
      </c>
      <c r="C4700" t="s">
        <v>440</v>
      </c>
      <c r="D4700" t="s">
        <v>330</v>
      </c>
      <c r="E4700" t="s">
        <v>187</v>
      </c>
      <c r="F4700" t="s">
        <v>188</v>
      </c>
      <c r="G4700">
        <v>14</v>
      </c>
      <c r="H4700" t="s">
        <v>397</v>
      </c>
      <c r="I4700" t="s">
        <v>360</v>
      </c>
      <c r="J4700" t="s">
        <v>354</v>
      </c>
      <c r="K4700">
        <v>50</v>
      </c>
      <c r="L4700" s="52">
        <v>0.42017000913620001</v>
      </c>
      <c r="M4700" s="52">
        <v>0.55555999279022217</v>
      </c>
      <c r="N4700">
        <v>250</v>
      </c>
      <c r="O4700" s="52">
        <v>0.4280799925327301</v>
      </c>
      <c r="P4700" s="52">
        <v>0.63291001319885254</v>
      </c>
      <c r="Q4700">
        <v>5882</v>
      </c>
      <c r="R4700" s="52">
        <v>0.55172997713088989</v>
      </c>
      <c r="S4700" s="52">
        <v>0.63637000322341919</v>
      </c>
    </row>
    <row r="4701" spans="1:19">
      <c r="A4701" t="s">
        <v>28</v>
      </c>
      <c r="B4701" t="s">
        <v>412</v>
      </c>
      <c r="C4701" t="s">
        <v>440</v>
      </c>
      <c r="D4701" t="s">
        <v>330</v>
      </c>
      <c r="E4701" t="s">
        <v>187</v>
      </c>
      <c r="F4701" t="s">
        <v>188</v>
      </c>
      <c r="G4701">
        <v>14</v>
      </c>
      <c r="H4701" t="s">
        <v>397</v>
      </c>
      <c r="I4701" t="s">
        <v>736</v>
      </c>
      <c r="J4701" t="s">
        <v>363</v>
      </c>
      <c r="K4701">
        <v>62</v>
      </c>
      <c r="L4701" s="52">
        <v>0.52100998163223267</v>
      </c>
      <c r="N4701">
        <v>254</v>
      </c>
      <c r="O4701" s="52">
        <v>0.43492999672889709</v>
      </c>
      <c r="Q4701">
        <v>4131</v>
      </c>
      <c r="R4701" s="52">
        <v>0.38749000430107122</v>
      </c>
    </row>
    <row r="4702" spans="1:19">
      <c r="A4702" t="s">
        <v>28</v>
      </c>
      <c r="B4702" t="s">
        <v>412</v>
      </c>
      <c r="C4702" t="s">
        <v>440</v>
      </c>
      <c r="D4702" t="s">
        <v>330</v>
      </c>
      <c r="E4702" t="s">
        <v>187</v>
      </c>
      <c r="F4702" t="s">
        <v>188</v>
      </c>
      <c r="G4702">
        <v>14</v>
      </c>
      <c r="H4702" t="s">
        <v>397</v>
      </c>
      <c r="I4702" t="s">
        <v>736</v>
      </c>
      <c r="J4702" t="s">
        <v>364</v>
      </c>
      <c r="K4702">
        <v>41</v>
      </c>
      <c r="L4702" s="52">
        <v>0.34453999996185303</v>
      </c>
      <c r="M4702" s="52">
        <v>0.71929997205734253</v>
      </c>
      <c r="N4702">
        <v>207</v>
      </c>
      <c r="O4702" s="52">
        <v>0.35444998741149902</v>
      </c>
      <c r="P4702" s="52">
        <v>0.62726998329162598</v>
      </c>
      <c r="Q4702">
        <v>4189</v>
      </c>
      <c r="R4702" s="52">
        <v>0.39293000102043152</v>
      </c>
      <c r="S4702" s="52">
        <v>0.64149999618530273</v>
      </c>
    </row>
    <row r="4703" spans="1:19">
      <c r="A4703" t="s">
        <v>28</v>
      </c>
      <c r="B4703" t="s">
        <v>412</v>
      </c>
      <c r="C4703" t="s">
        <v>440</v>
      </c>
      <c r="D4703" t="s">
        <v>330</v>
      </c>
      <c r="E4703" t="s">
        <v>187</v>
      </c>
      <c r="F4703" t="s">
        <v>188</v>
      </c>
      <c r="G4703">
        <v>14</v>
      </c>
      <c r="H4703" t="s">
        <v>397</v>
      </c>
      <c r="I4703" t="s">
        <v>736</v>
      </c>
      <c r="J4703" t="s">
        <v>365</v>
      </c>
      <c r="K4703">
        <v>14</v>
      </c>
      <c r="L4703" s="52">
        <v>0.1176500022411346</v>
      </c>
      <c r="M4703" s="52">
        <v>0.2456099987030029</v>
      </c>
      <c r="N4703">
        <v>81</v>
      </c>
      <c r="O4703" s="52">
        <v>0.13869999349117279</v>
      </c>
      <c r="P4703" s="52">
        <v>0.24545000493526459</v>
      </c>
      <c r="Q4703">
        <v>1316</v>
      </c>
      <c r="R4703" s="52">
        <v>0.1234399974346161</v>
      </c>
      <c r="S4703" s="52">
        <v>0.20152999460697171</v>
      </c>
    </row>
    <row r="4704" spans="1:19">
      <c r="A4704" t="s">
        <v>28</v>
      </c>
      <c r="B4704" t="s">
        <v>412</v>
      </c>
      <c r="C4704" t="s">
        <v>440</v>
      </c>
      <c r="D4704" t="s">
        <v>330</v>
      </c>
      <c r="E4704" t="s">
        <v>187</v>
      </c>
      <c r="F4704" t="s">
        <v>188</v>
      </c>
      <c r="G4704">
        <v>14</v>
      </c>
      <c r="H4704" t="s">
        <v>397</v>
      </c>
      <c r="I4704" t="s">
        <v>736</v>
      </c>
      <c r="J4704" t="s">
        <v>366</v>
      </c>
      <c r="K4704">
        <v>2</v>
      </c>
      <c r="L4704" s="52">
        <v>1.6809999942779541E-2</v>
      </c>
      <c r="M4704" s="52">
        <v>3.5089999437332153E-2</v>
      </c>
      <c r="N4704">
        <v>29</v>
      </c>
      <c r="O4704" s="52">
        <v>4.9660000950098038E-2</v>
      </c>
      <c r="P4704" s="52">
        <v>8.7880000472068787E-2</v>
      </c>
      <c r="Q4704">
        <v>566</v>
      </c>
      <c r="R4704" s="52">
        <v>5.3089998662471771E-2</v>
      </c>
      <c r="S4704" s="52">
        <v>8.6680002510547638E-2</v>
      </c>
    </row>
    <row r="4705" spans="1:19">
      <c r="A4705" t="s">
        <v>28</v>
      </c>
      <c r="B4705" t="s">
        <v>412</v>
      </c>
      <c r="C4705" t="s">
        <v>440</v>
      </c>
      <c r="D4705" t="s">
        <v>330</v>
      </c>
      <c r="E4705" t="s">
        <v>187</v>
      </c>
      <c r="F4705" t="s">
        <v>188</v>
      </c>
      <c r="G4705">
        <v>14</v>
      </c>
      <c r="H4705" t="s">
        <v>397</v>
      </c>
      <c r="I4705" t="s">
        <v>736</v>
      </c>
      <c r="J4705" t="s">
        <v>367</v>
      </c>
      <c r="K4705">
        <v>0</v>
      </c>
      <c r="L4705" s="52">
        <v>0</v>
      </c>
      <c r="M4705" s="52">
        <v>0</v>
      </c>
      <c r="N4705">
        <v>11</v>
      </c>
      <c r="O4705" s="52">
        <v>1.8840000033378601E-2</v>
      </c>
      <c r="P4705" s="52">
        <v>3.3330000936985023E-2</v>
      </c>
      <c r="Q4705">
        <v>367</v>
      </c>
      <c r="R4705" s="52">
        <v>3.4419998526573181E-2</v>
      </c>
      <c r="S4705" s="52">
        <v>5.6200001388788223E-2</v>
      </c>
    </row>
    <row r="4706" spans="1:19">
      <c r="A4706" t="s">
        <v>28</v>
      </c>
      <c r="B4706" t="s">
        <v>412</v>
      </c>
      <c r="C4706" t="s">
        <v>440</v>
      </c>
      <c r="D4706" t="s">
        <v>330</v>
      </c>
      <c r="E4706" t="s">
        <v>187</v>
      </c>
      <c r="F4706" t="s">
        <v>188</v>
      </c>
      <c r="G4706">
        <v>14</v>
      </c>
      <c r="H4706" t="s">
        <v>397</v>
      </c>
      <c r="I4706" t="s">
        <v>736</v>
      </c>
      <c r="J4706" t="s">
        <v>368</v>
      </c>
      <c r="K4706">
        <v>0</v>
      </c>
      <c r="L4706" s="52">
        <v>0</v>
      </c>
      <c r="M4706" s="52">
        <v>0</v>
      </c>
      <c r="N4706">
        <v>2</v>
      </c>
      <c r="O4706" s="52">
        <v>3.4199999645352359E-3</v>
      </c>
      <c r="P4706" s="52">
        <v>6.0600000433623791E-3</v>
      </c>
      <c r="Q4706">
        <v>92</v>
      </c>
      <c r="R4706" s="52">
        <v>8.6300000548362732E-3</v>
      </c>
      <c r="S4706" s="52">
        <v>1.4089999720454219E-2</v>
      </c>
    </row>
    <row r="4707" spans="1:19">
      <c r="A4707" t="s">
        <v>28</v>
      </c>
      <c r="B4707" t="s">
        <v>412</v>
      </c>
      <c r="C4707" t="s">
        <v>440</v>
      </c>
      <c r="D4707" t="s">
        <v>330</v>
      </c>
      <c r="E4707" t="s">
        <v>187</v>
      </c>
      <c r="F4707" t="s">
        <v>188</v>
      </c>
      <c r="G4707">
        <v>14</v>
      </c>
      <c r="H4707" t="s">
        <v>397</v>
      </c>
      <c r="I4707" t="s">
        <v>307</v>
      </c>
      <c r="J4707" t="s">
        <v>329</v>
      </c>
      <c r="K4707">
        <v>119</v>
      </c>
      <c r="L4707" s="52">
        <v>1</v>
      </c>
      <c r="N4707">
        <v>578</v>
      </c>
      <c r="O4707" s="52">
        <v>0.98973000049591064</v>
      </c>
      <c r="Q4707">
        <v>10555</v>
      </c>
      <c r="R4707" s="52">
        <v>0.99005997180938721</v>
      </c>
    </row>
    <row r="4708" spans="1:19">
      <c r="A4708" t="s">
        <v>28</v>
      </c>
      <c r="B4708" t="s">
        <v>412</v>
      </c>
      <c r="C4708" t="s">
        <v>440</v>
      </c>
      <c r="D4708" t="s">
        <v>330</v>
      </c>
      <c r="E4708" t="s">
        <v>187</v>
      </c>
      <c r="F4708" t="s">
        <v>188</v>
      </c>
      <c r="G4708">
        <v>14</v>
      </c>
      <c r="H4708" t="s">
        <v>397</v>
      </c>
      <c r="I4708" t="s">
        <v>307</v>
      </c>
      <c r="J4708" t="s">
        <v>309</v>
      </c>
      <c r="K4708">
        <v>0</v>
      </c>
      <c r="L4708" s="52">
        <v>0</v>
      </c>
      <c r="N4708">
        <v>6</v>
      </c>
      <c r="O4708" s="52">
        <v>1.027000043541193E-2</v>
      </c>
      <c r="Q4708">
        <v>106</v>
      </c>
      <c r="R4708" s="52">
        <v>9.9400002509355545E-3</v>
      </c>
    </row>
    <row r="4709" spans="1:19">
      <c r="A4709" t="s">
        <v>28</v>
      </c>
      <c r="B4709" t="s">
        <v>412</v>
      </c>
      <c r="C4709" t="s">
        <v>440</v>
      </c>
      <c r="D4709" t="s">
        <v>330</v>
      </c>
      <c r="E4709" t="s">
        <v>187</v>
      </c>
      <c r="F4709" t="s">
        <v>188</v>
      </c>
      <c r="G4709">
        <v>14</v>
      </c>
      <c r="H4709" t="s">
        <v>397</v>
      </c>
      <c r="I4709" t="s">
        <v>737</v>
      </c>
      <c r="J4709" t="s">
        <v>310</v>
      </c>
      <c r="K4709">
        <v>5</v>
      </c>
      <c r="L4709" s="52">
        <v>4.2020000517368317E-2</v>
      </c>
      <c r="N4709">
        <v>60</v>
      </c>
      <c r="O4709" s="52">
        <v>0.1027399972081184</v>
      </c>
      <c r="Q4709">
        <v>1888</v>
      </c>
      <c r="R4709" s="52">
        <v>0.17709000408649439</v>
      </c>
    </row>
    <row r="4710" spans="1:19">
      <c r="A4710" t="s">
        <v>28</v>
      </c>
      <c r="B4710" t="s">
        <v>412</v>
      </c>
      <c r="C4710" t="s">
        <v>440</v>
      </c>
      <c r="D4710" t="s">
        <v>330</v>
      </c>
      <c r="E4710" t="s">
        <v>187</v>
      </c>
      <c r="F4710" t="s">
        <v>188</v>
      </c>
      <c r="G4710">
        <v>14</v>
      </c>
      <c r="H4710" t="s">
        <v>397</v>
      </c>
      <c r="I4710" t="s">
        <v>737</v>
      </c>
      <c r="J4710" t="s">
        <v>16</v>
      </c>
      <c r="K4710">
        <v>23</v>
      </c>
      <c r="L4710" s="52">
        <v>0.1932799965143204</v>
      </c>
      <c r="N4710">
        <v>133</v>
      </c>
      <c r="O4710" s="52">
        <v>0.22774000465869901</v>
      </c>
      <c r="Q4710">
        <v>2164</v>
      </c>
      <c r="R4710" s="52">
        <v>0.2029799968004227</v>
      </c>
    </row>
    <row r="4711" spans="1:19">
      <c r="A4711" t="s">
        <v>28</v>
      </c>
      <c r="B4711" t="s">
        <v>412</v>
      </c>
      <c r="C4711" t="s">
        <v>440</v>
      </c>
      <c r="D4711" t="s">
        <v>330</v>
      </c>
      <c r="E4711" t="s">
        <v>187</v>
      </c>
      <c r="F4711" t="s">
        <v>188</v>
      </c>
      <c r="G4711">
        <v>14</v>
      </c>
      <c r="H4711" t="s">
        <v>397</v>
      </c>
      <c r="I4711" t="s">
        <v>737</v>
      </c>
      <c r="J4711" t="s">
        <v>17</v>
      </c>
      <c r="K4711">
        <v>34</v>
      </c>
      <c r="L4711" s="52">
        <v>0.28571000695228582</v>
      </c>
      <c r="N4711">
        <v>152</v>
      </c>
      <c r="O4711" s="52">
        <v>0.26026999950408941</v>
      </c>
      <c r="Q4711">
        <v>2220</v>
      </c>
      <c r="R4711" s="52">
        <v>0.20824000239372251</v>
      </c>
    </row>
    <row r="4712" spans="1:19">
      <c r="A4712" t="s">
        <v>28</v>
      </c>
      <c r="B4712" t="s">
        <v>412</v>
      </c>
      <c r="C4712" t="s">
        <v>440</v>
      </c>
      <c r="D4712" t="s">
        <v>330</v>
      </c>
      <c r="E4712" t="s">
        <v>187</v>
      </c>
      <c r="F4712" t="s">
        <v>188</v>
      </c>
      <c r="G4712">
        <v>14</v>
      </c>
      <c r="H4712" t="s">
        <v>397</v>
      </c>
      <c r="I4712" t="s">
        <v>737</v>
      </c>
      <c r="J4712" t="s">
        <v>18</v>
      </c>
      <c r="K4712">
        <v>32</v>
      </c>
      <c r="L4712" s="52">
        <v>0.2689099907875061</v>
      </c>
      <c r="N4712">
        <v>123</v>
      </c>
      <c r="O4712" s="52">
        <v>0.21062000095844269</v>
      </c>
      <c r="Q4712">
        <v>2174</v>
      </c>
      <c r="R4712" s="52">
        <v>0.20392000675201419</v>
      </c>
    </row>
    <row r="4713" spans="1:19">
      <c r="A4713" t="s">
        <v>28</v>
      </c>
      <c r="B4713" t="s">
        <v>412</v>
      </c>
      <c r="C4713" t="s">
        <v>440</v>
      </c>
      <c r="D4713" t="s">
        <v>330</v>
      </c>
      <c r="E4713" t="s">
        <v>187</v>
      </c>
      <c r="F4713" t="s">
        <v>188</v>
      </c>
      <c r="G4713">
        <v>14</v>
      </c>
      <c r="H4713" t="s">
        <v>397</v>
      </c>
      <c r="I4713" t="s">
        <v>737</v>
      </c>
      <c r="J4713" t="s">
        <v>311</v>
      </c>
      <c r="K4713">
        <v>25</v>
      </c>
      <c r="L4713" s="52">
        <v>0.21007999777793879</v>
      </c>
      <c r="N4713">
        <v>116</v>
      </c>
      <c r="O4713" s="52">
        <v>0.19863000512123111</v>
      </c>
      <c r="Q4713">
        <v>2215</v>
      </c>
      <c r="R4713" s="52">
        <v>0.20777000486850741</v>
      </c>
    </row>
    <row r="4714" spans="1:19">
      <c r="A4714" t="s">
        <v>28</v>
      </c>
      <c r="B4714" t="s">
        <v>412</v>
      </c>
      <c r="C4714" t="s">
        <v>440</v>
      </c>
      <c r="D4714" t="s">
        <v>330</v>
      </c>
      <c r="E4714" t="s">
        <v>187</v>
      </c>
      <c r="F4714" t="s">
        <v>188</v>
      </c>
      <c r="G4714">
        <v>14</v>
      </c>
      <c r="H4714" t="s">
        <v>397</v>
      </c>
      <c r="I4714" t="s">
        <v>312</v>
      </c>
      <c r="J4714" t="s">
        <v>313</v>
      </c>
      <c r="K4714">
        <v>73</v>
      </c>
      <c r="L4714" s="52">
        <v>0.61344999074935913</v>
      </c>
      <c r="M4714" s="52">
        <v>0.61344999074935913</v>
      </c>
      <c r="N4714">
        <v>353</v>
      </c>
      <c r="O4714" s="52">
        <v>0.60444998741149902</v>
      </c>
      <c r="P4714" s="52">
        <v>0.60756999254226685</v>
      </c>
      <c r="Q4714">
        <v>6420</v>
      </c>
      <c r="R4714" s="52">
        <v>0.60219001770019531</v>
      </c>
      <c r="S4714" s="52">
        <v>0.61465001106262207</v>
      </c>
    </row>
    <row r="4715" spans="1:19">
      <c r="A4715" t="s">
        <v>28</v>
      </c>
      <c r="B4715" t="s">
        <v>412</v>
      </c>
      <c r="C4715" t="s">
        <v>440</v>
      </c>
      <c r="D4715" t="s">
        <v>330</v>
      </c>
      <c r="E4715" t="s">
        <v>187</v>
      </c>
      <c r="F4715" t="s">
        <v>188</v>
      </c>
      <c r="G4715">
        <v>14</v>
      </c>
      <c r="H4715" t="s">
        <v>397</v>
      </c>
      <c r="I4715" t="s">
        <v>312</v>
      </c>
      <c r="J4715" t="s">
        <v>314</v>
      </c>
      <c r="K4715">
        <v>20</v>
      </c>
      <c r="L4715" s="52">
        <v>0.16807000339031219</v>
      </c>
      <c r="M4715" s="52">
        <v>0.16807000339031219</v>
      </c>
      <c r="N4715">
        <v>99</v>
      </c>
      <c r="O4715" s="52">
        <v>0.16952000558376309</v>
      </c>
      <c r="P4715" s="52">
        <v>0.1703999936580658</v>
      </c>
      <c r="Q4715">
        <v>1473</v>
      </c>
      <c r="R4715" s="52">
        <v>0.13817000389099121</v>
      </c>
      <c r="S4715" s="52">
        <v>0.14101999998092651</v>
      </c>
    </row>
    <row r="4716" spans="1:19">
      <c r="A4716" t="s">
        <v>28</v>
      </c>
      <c r="B4716" t="s">
        <v>412</v>
      </c>
      <c r="C4716" t="s">
        <v>440</v>
      </c>
      <c r="D4716" t="s">
        <v>330</v>
      </c>
      <c r="E4716" t="s">
        <v>187</v>
      </c>
      <c r="F4716" t="s">
        <v>188</v>
      </c>
      <c r="G4716">
        <v>14</v>
      </c>
      <c r="H4716" t="s">
        <v>397</v>
      </c>
      <c r="I4716" t="s">
        <v>312</v>
      </c>
      <c r="J4716" t="s">
        <v>315</v>
      </c>
      <c r="K4716">
        <v>12</v>
      </c>
      <c r="L4716" s="52">
        <v>0.1008400022983551</v>
      </c>
      <c r="M4716" s="52">
        <v>0.1008400022983551</v>
      </c>
      <c r="N4716">
        <v>68</v>
      </c>
      <c r="O4716" s="52">
        <v>0.1164399981498718</v>
      </c>
      <c r="P4716" s="52">
        <v>0.1170400008559227</v>
      </c>
      <c r="Q4716">
        <v>1374</v>
      </c>
      <c r="R4716" s="52">
        <v>0.12887999415397641</v>
      </c>
      <c r="S4716" s="52">
        <v>0.13154999911785131</v>
      </c>
    </row>
    <row r="4717" spans="1:19">
      <c r="A4717" t="s">
        <v>28</v>
      </c>
      <c r="B4717" t="s">
        <v>412</v>
      </c>
      <c r="C4717" t="s">
        <v>440</v>
      </c>
      <c r="D4717" t="s">
        <v>330</v>
      </c>
      <c r="E4717" t="s">
        <v>187</v>
      </c>
      <c r="F4717" t="s">
        <v>188</v>
      </c>
      <c r="G4717">
        <v>14</v>
      </c>
      <c r="H4717" t="s">
        <v>397</v>
      </c>
      <c r="I4717" t="s">
        <v>312</v>
      </c>
      <c r="J4717" t="s">
        <v>373</v>
      </c>
      <c r="K4717">
        <v>0</v>
      </c>
      <c r="L4717" s="52">
        <v>0</v>
      </c>
      <c r="N4717">
        <v>3</v>
      </c>
      <c r="O4717" s="52">
        <v>5.1400000229477882E-3</v>
      </c>
      <c r="Q4717">
        <v>216</v>
      </c>
      <c r="R4717" s="52">
        <v>2.0260000601410869E-2</v>
      </c>
    </row>
    <row r="4718" spans="1:19">
      <c r="A4718" t="s">
        <v>28</v>
      </c>
      <c r="B4718" t="s">
        <v>412</v>
      </c>
      <c r="C4718" t="s">
        <v>440</v>
      </c>
      <c r="D4718" t="s">
        <v>330</v>
      </c>
      <c r="E4718" t="s">
        <v>187</v>
      </c>
      <c r="F4718" t="s">
        <v>188</v>
      </c>
      <c r="G4718">
        <v>14</v>
      </c>
      <c r="H4718" t="s">
        <v>397</v>
      </c>
      <c r="I4718" t="s">
        <v>312</v>
      </c>
      <c r="J4718" t="s">
        <v>316</v>
      </c>
      <c r="K4718">
        <v>14</v>
      </c>
      <c r="L4718" s="52">
        <v>0.1176500022411346</v>
      </c>
      <c r="M4718" s="52">
        <v>0.1176500022411346</v>
      </c>
      <c r="N4718">
        <v>61</v>
      </c>
      <c r="O4718" s="52">
        <v>0.1044500023126602</v>
      </c>
      <c r="P4718" s="52">
        <v>0.10498999804258349</v>
      </c>
      <c r="Q4718">
        <v>1178</v>
      </c>
      <c r="R4718" s="52">
        <v>0.1105000004172325</v>
      </c>
      <c r="S4718" s="52">
        <v>0.1127799972891808</v>
      </c>
    </row>
    <row r="4719" spans="1:19">
      <c r="A4719" t="s">
        <v>28</v>
      </c>
      <c r="B4719" t="s">
        <v>412</v>
      </c>
      <c r="C4719" t="s">
        <v>440</v>
      </c>
      <c r="D4719" t="s">
        <v>330</v>
      </c>
      <c r="E4719" t="s">
        <v>189</v>
      </c>
      <c r="F4719" t="s">
        <v>190</v>
      </c>
      <c r="G4719">
        <v>17</v>
      </c>
      <c r="H4719" t="s">
        <v>334</v>
      </c>
      <c r="I4719" t="s">
        <v>326</v>
      </c>
      <c r="J4719" t="s">
        <v>289</v>
      </c>
      <c r="K4719">
        <v>2</v>
      </c>
      <c r="L4719" s="52">
        <v>2.1279999986290932E-2</v>
      </c>
      <c r="N4719">
        <v>5</v>
      </c>
      <c r="O4719" s="52">
        <v>7.1899998001754284E-3</v>
      </c>
      <c r="Q4719">
        <v>78</v>
      </c>
      <c r="R4719" s="52">
        <v>7.3199998587369919E-3</v>
      </c>
    </row>
    <row r="4720" spans="1:19">
      <c r="A4720" t="s">
        <v>28</v>
      </c>
      <c r="B4720" t="s">
        <v>412</v>
      </c>
      <c r="C4720" t="s">
        <v>440</v>
      </c>
      <c r="D4720" t="s">
        <v>330</v>
      </c>
      <c r="E4720" t="s">
        <v>189</v>
      </c>
      <c r="F4720" t="s">
        <v>190</v>
      </c>
      <c r="G4720">
        <v>17</v>
      </c>
      <c r="H4720" t="s">
        <v>334</v>
      </c>
      <c r="I4720" t="s">
        <v>326</v>
      </c>
      <c r="J4720" t="s">
        <v>290</v>
      </c>
      <c r="K4720">
        <v>2</v>
      </c>
      <c r="L4720" s="52">
        <v>2.1279999986290932E-2</v>
      </c>
      <c r="N4720">
        <v>29</v>
      </c>
      <c r="O4720" s="52">
        <v>4.173000156879425E-2</v>
      </c>
      <c r="Q4720">
        <v>542</v>
      </c>
      <c r="R4720" s="52">
        <v>5.0840001553297043E-2</v>
      </c>
    </row>
    <row r="4721" spans="1:19">
      <c r="A4721" t="s">
        <v>28</v>
      </c>
      <c r="B4721" t="s">
        <v>412</v>
      </c>
      <c r="C4721" t="s">
        <v>440</v>
      </c>
      <c r="D4721" t="s">
        <v>330</v>
      </c>
      <c r="E4721" t="s">
        <v>189</v>
      </c>
      <c r="F4721" t="s">
        <v>190</v>
      </c>
      <c r="G4721">
        <v>17</v>
      </c>
      <c r="H4721" t="s">
        <v>334</v>
      </c>
      <c r="I4721" t="s">
        <v>326</v>
      </c>
      <c r="J4721" t="s">
        <v>291</v>
      </c>
      <c r="K4721">
        <v>8</v>
      </c>
      <c r="L4721" s="52">
        <v>8.5110001266002655E-2</v>
      </c>
      <c r="N4721">
        <v>90</v>
      </c>
      <c r="O4721" s="52">
        <v>0.12950000166893011</v>
      </c>
      <c r="Q4721">
        <v>1332</v>
      </c>
      <c r="R4721" s="52">
        <v>0.124940000474453</v>
      </c>
    </row>
    <row r="4722" spans="1:19">
      <c r="A4722" t="s">
        <v>28</v>
      </c>
      <c r="B4722" t="s">
        <v>412</v>
      </c>
      <c r="C4722" t="s">
        <v>440</v>
      </c>
      <c r="D4722" t="s">
        <v>330</v>
      </c>
      <c r="E4722" t="s">
        <v>189</v>
      </c>
      <c r="F4722" t="s">
        <v>190</v>
      </c>
      <c r="G4722">
        <v>17</v>
      </c>
      <c r="H4722" t="s">
        <v>334</v>
      </c>
      <c r="I4722" t="s">
        <v>326</v>
      </c>
      <c r="J4722" t="s">
        <v>292</v>
      </c>
      <c r="K4722">
        <v>14</v>
      </c>
      <c r="L4722" s="52">
        <v>0.1489399969577789</v>
      </c>
      <c r="N4722">
        <v>125</v>
      </c>
      <c r="O4722" s="52">
        <v>0.17985999584198001</v>
      </c>
      <c r="Q4722">
        <v>2022</v>
      </c>
      <c r="R4722" s="52">
        <v>0.18965999782085419</v>
      </c>
    </row>
    <row r="4723" spans="1:19">
      <c r="A4723" t="s">
        <v>28</v>
      </c>
      <c r="B4723" t="s">
        <v>412</v>
      </c>
      <c r="C4723" t="s">
        <v>440</v>
      </c>
      <c r="D4723" t="s">
        <v>330</v>
      </c>
      <c r="E4723" t="s">
        <v>189</v>
      </c>
      <c r="F4723" t="s">
        <v>190</v>
      </c>
      <c r="G4723">
        <v>17</v>
      </c>
      <c r="H4723" t="s">
        <v>334</v>
      </c>
      <c r="I4723" t="s">
        <v>326</v>
      </c>
      <c r="J4723" t="s">
        <v>293</v>
      </c>
      <c r="K4723">
        <v>21</v>
      </c>
      <c r="L4723" s="52">
        <v>0.2233999967575073</v>
      </c>
      <c r="N4723">
        <v>134</v>
      </c>
      <c r="O4723" s="52">
        <v>0.1928099989891052</v>
      </c>
      <c r="Q4723">
        <v>1958</v>
      </c>
      <c r="R4723" s="52">
        <v>0.18366000056266779</v>
      </c>
    </row>
    <row r="4724" spans="1:19">
      <c r="A4724" t="s">
        <v>28</v>
      </c>
      <c r="B4724" t="s">
        <v>412</v>
      </c>
      <c r="C4724" t="s">
        <v>440</v>
      </c>
      <c r="D4724" t="s">
        <v>330</v>
      </c>
      <c r="E4724" t="s">
        <v>189</v>
      </c>
      <c r="F4724" t="s">
        <v>190</v>
      </c>
      <c r="G4724">
        <v>17</v>
      </c>
      <c r="H4724" t="s">
        <v>334</v>
      </c>
      <c r="I4724" t="s">
        <v>326</v>
      </c>
      <c r="J4724" t="s">
        <v>294</v>
      </c>
      <c r="K4724">
        <v>20</v>
      </c>
      <c r="L4724" s="52">
        <v>0.2127700001001358</v>
      </c>
      <c r="N4724">
        <v>157</v>
      </c>
      <c r="O4724" s="52">
        <v>0.22589999437332151</v>
      </c>
      <c r="Q4724">
        <v>2528</v>
      </c>
      <c r="R4724" s="52">
        <v>0.2371300011873245</v>
      </c>
    </row>
    <row r="4725" spans="1:19">
      <c r="A4725" t="s">
        <v>28</v>
      </c>
      <c r="B4725" t="s">
        <v>412</v>
      </c>
      <c r="C4725" t="s">
        <v>440</v>
      </c>
      <c r="D4725" t="s">
        <v>330</v>
      </c>
      <c r="E4725" t="s">
        <v>189</v>
      </c>
      <c r="F4725" t="s">
        <v>190</v>
      </c>
      <c r="G4725">
        <v>17</v>
      </c>
      <c r="H4725" t="s">
        <v>334</v>
      </c>
      <c r="I4725" t="s">
        <v>326</v>
      </c>
      <c r="J4725" t="s">
        <v>295</v>
      </c>
      <c r="K4725">
        <v>27</v>
      </c>
      <c r="L4725" s="52">
        <v>0.28723001480102539</v>
      </c>
      <c r="N4725">
        <v>155</v>
      </c>
      <c r="O4725" s="52">
        <v>0.22302000224590299</v>
      </c>
      <c r="Q4725">
        <v>2201</v>
      </c>
      <c r="R4725" s="52">
        <v>0.20645000040531161</v>
      </c>
    </row>
    <row r="4726" spans="1:19">
      <c r="A4726" t="s">
        <v>28</v>
      </c>
      <c r="B4726" t="s">
        <v>412</v>
      </c>
      <c r="C4726" t="s">
        <v>440</v>
      </c>
      <c r="D4726" t="s">
        <v>330</v>
      </c>
      <c r="E4726" t="s">
        <v>189</v>
      </c>
      <c r="F4726" t="s">
        <v>190</v>
      </c>
      <c r="G4726">
        <v>17</v>
      </c>
      <c r="H4726" t="s">
        <v>334</v>
      </c>
      <c r="I4726" t="s">
        <v>359</v>
      </c>
      <c r="J4726" t="s">
        <v>14</v>
      </c>
      <c r="K4726">
        <v>68</v>
      </c>
      <c r="L4726" s="52">
        <v>0.72339999675750732</v>
      </c>
      <c r="M4726" s="52">
        <v>0.7472500205039978</v>
      </c>
      <c r="N4726">
        <v>501</v>
      </c>
      <c r="O4726" s="52">
        <v>0.72086000442504883</v>
      </c>
      <c r="P4726" s="52">
        <v>0.74664998054504395</v>
      </c>
      <c r="Q4726">
        <v>7648</v>
      </c>
      <c r="R4726" s="52">
        <v>0.71737998723983765</v>
      </c>
      <c r="S4726" s="52">
        <v>0.73221999406814575</v>
      </c>
    </row>
    <row r="4727" spans="1:19">
      <c r="A4727" t="s">
        <v>28</v>
      </c>
      <c r="B4727" t="s">
        <v>412</v>
      </c>
      <c r="C4727" t="s">
        <v>440</v>
      </c>
      <c r="D4727" t="s">
        <v>330</v>
      </c>
      <c r="E4727" t="s">
        <v>189</v>
      </c>
      <c r="F4727" t="s">
        <v>190</v>
      </c>
      <c r="G4727">
        <v>17</v>
      </c>
      <c r="H4727" t="s">
        <v>334</v>
      </c>
      <c r="I4727" t="s">
        <v>359</v>
      </c>
      <c r="J4727" t="s">
        <v>15</v>
      </c>
      <c r="K4727">
        <v>16</v>
      </c>
      <c r="L4727" s="52">
        <v>0.17021000385284421</v>
      </c>
      <c r="M4727" s="52">
        <v>0.175819993019104</v>
      </c>
      <c r="N4727">
        <v>95</v>
      </c>
      <c r="O4727" s="52">
        <v>0.1366900056600571</v>
      </c>
      <c r="P4727" s="52">
        <v>0.1415800005197525</v>
      </c>
      <c r="Q4727">
        <v>1582</v>
      </c>
      <c r="R4727" s="52">
        <v>0.14838999509811401</v>
      </c>
      <c r="S4727" s="52">
        <v>0.1514600068330765</v>
      </c>
    </row>
    <row r="4728" spans="1:19">
      <c r="A4728" t="s">
        <v>28</v>
      </c>
      <c r="B4728" t="s">
        <v>412</v>
      </c>
      <c r="C4728" t="s">
        <v>440</v>
      </c>
      <c r="D4728" t="s">
        <v>330</v>
      </c>
      <c r="E4728" t="s">
        <v>189</v>
      </c>
      <c r="F4728" t="s">
        <v>190</v>
      </c>
      <c r="G4728">
        <v>17</v>
      </c>
      <c r="H4728" t="s">
        <v>334</v>
      </c>
      <c r="I4728" t="s">
        <v>359</v>
      </c>
      <c r="J4728" t="s">
        <v>317</v>
      </c>
      <c r="K4728">
        <v>7</v>
      </c>
      <c r="L4728" s="52">
        <v>7.4469998478889465E-2</v>
      </c>
      <c r="M4728" s="52">
        <v>7.6920002698898315E-2</v>
      </c>
      <c r="N4728">
        <v>75</v>
      </c>
      <c r="O4728" s="52">
        <v>0.10790999978780751</v>
      </c>
      <c r="P4728" s="52">
        <v>0.1117699965834618</v>
      </c>
      <c r="Q4728">
        <v>1215</v>
      </c>
      <c r="R4728" s="52">
        <v>0.1139699965715408</v>
      </c>
      <c r="S4728" s="52">
        <v>0.1163199990987778</v>
      </c>
    </row>
    <row r="4729" spans="1:19">
      <c r="A4729" t="s">
        <v>28</v>
      </c>
      <c r="B4729" t="s">
        <v>412</v>
      </c>
      <c r="C4729" t="s">
        <v>440</v>
      </c>
      <c r="D4729" t="s">
        <v>330</v>
      </c>
      <c r="E4729" t="s">
        <v>189</v>
      </c>
      <c r="F4729" t="s">
        <v>190</v>
      </c>
      <c r="G4729">
        <v>17</v>
      </c>
      <c r="H4729" t="s">
        <v>334</v>
      </c>
      <c r="I4729" t="s">
        <v>359</v>
      </c>
      <c r="J4729" t="s">
        <v>270</v>
      </c>
      <c r="K4729">
        <v>3</v>
      </c>
      <c r="L4729" s="52">
        <v>3.1909998506307602E-2</v>
      </c>
      <c r="N4729">
        <v>24</v>
      </c>
      <c r="O4729" s="52">
        <v>3.4529998898506158E-2</v>
      </c>
      <c r="Q4729">
        <v>216</v>
      </c>
      <c r="R4729" s="52">
        <v>2.0260000601410869E-2</v>
      </c>
    </row>
    <row r="4730" spans="1:19">
      <c r="A4730" t="s">
        <v>28</v>
      </c>
      <c r="B4730" t="s">
        <v>412</v>
      </c>
      <c r="C4730" t="s">
        <v>440</v>
      </c>
      <c r="D4730" t="s">
        <v>330</v>
      </c>
      <c r="E4730" t="s">
        <v>189</v>
      </c>
      <c r="F4730" t="s">
        <v>190</v>
      </c>
      <c r="G4730">
        <v>17</v>
      </c>
      <c r="H4730" t="s">
        <v>334</v>
      </c>
      <c r="I4730" t="s">
        <v>325</v>
      </c>
      <c r="J4730" t="s">
        <v>302</v>
      </c>
      <c r="K4730">
        <v>24</v>
      </c>
      <c r="L4730" s="52">
        <v>0.25532001256942749</v>
      </c>
      <c r="N4730">
        <v>235</v>
      </c>
      <c r="O4730" s="52">
        <v>0.33812999725341802</v>
      </c>
      <c r="Q4730">
        <v>3494</v>
      </c>
      <c r="R4730" s="52">
        <v>0.32774001359939581</v>
      </c>
    </row>
    <row r="4731" spans="1:19">
      <c r="A4731" t="s">
        <v>28</v>
      </c>
      <c r="B4731" t="s">
        <v>412</v>
      </c>
      <c r="C4731" t="s">
        <v>440</v>
      </c>
      <c r="D4731" t="s">
        <v>330</v>
      </c>
      <c r="E4731" t="s">
        <v>189</v>
      </c>
      <c r="F4731" t="s">
        <v>190</v>
      </c>
      <c r="G4731">
        <v>17</v>
      </c>
      <c r="H4731" t="s">
        <v>334</v>
      </c>
      <c r="I4731" t="s">
        <v>325</v>
      </c>
      <c r="J4731" t="s">
        <v>303</v>
      </c>
      <c r="K4731">
        <v>28</v>
      </c>
      <c r="L4731" s="52">
        <v>0.29787001013755798</v>
      </c>
      <c r="N4731">
        <v>218</v>
      </c>
      <c r="O4731" s="52">
        <v>0.31367000937461847</v>
      </c>
      <c r="Q4731">
        <v>3387</v>
      </c>
      <c r="R4731" s="52">
        <v>0.31769999861717219</v>
      </c>
    </row>
    <row r="4732" spans="1:19">
      <c r="A4732" t="s">
        <v>28</v>
      </c>
      <c r="B4732" t="s">
        <v>412</v>
      </c>
      <c r="C4732" t="s">
        <v>440</v>
      </c>
      <c r="D4732" t="s">
        <v>330</v>
      </c>
      <c r="E4732" t="s">
        <v>189</v>
      </c>
      <c r="F4732" t="s">
        <v>190</v>
      </c>
      <c r="G4732">
        <v>17</v>
      </c>
      <c r="H4732" t="s">
        <v>334</v>
      </c>
      <c r="I4732" t="s">
        <v>325</v>
      </c>
      <c r="J4732" t="s">
        <v>304</v>
      </c>
      <c r="K4732">
        <v>42</v>
      </c>
      <c r="L4732" s="52">
        <v>0.44681000709533691</v>
      </c>
      <c r="N4732">
        <v>242</v>
      </c>
      <c r="O4732" s="52">
        <v>0.3481999933719635</v>
      </c>
      <c r="Q4732">
        <v>3780</v>
      </c>
      <c r="R4732" s="52">
        <v>0.35455998778343201</v>
      </c>
    </row>
    <row r="4733" spans="1:19">
      <c r="A4733" t="s">
        <v>28</v>
      </c>
      <c r="B4733" t="s">
        <v>412</v>
      </c>
      <c r="C4733" t="s">
        <v>440</v>
      </c>
      <c r="D4733" t="s">
        <v>330</v>
      </c>
      <c r="E4733" t="s">
        <v>189</v>
      </c>
      <c r="F4733" t="s">
        <v>190</v>
      </c>
      <c r="G4733">
        <v>17</v>
      </c>
      <c r="H4733" t="s">
        <v>334</v>
      </c>
      <c r="I4733" t="s">
        <v>349</v>
      </c>
      <c r="J4733" t="s">
        <v>350</v>
      </c>
      <c r="K4733">
        <v>2</v>
      </c>
      <c r="L4733" s="52">
        <v>2.1279999986290932E-2</v>
      </c>
      <c r="M4733" s="52">
        <v>3.4480001777410507E-2</v>
      </c>
      <c r="N4733">
        <v>32</v>
      </c>
      <c r="O4733" s="52">
        <v>4.6039998531341553E-2</v>
      </c>
      <c r="P4733" s="52">
        <v>5.7870000600814819E-2</v>
      </c>
      <c r="Q4733">
        <v>745</v>
      </c>
      <c r="R4733" s="52">
        <v>6.9880001246929169E-2</v>
      </c>
      <c r="S4733" s="52">
        <v>8.060000091791153E-2</v>
      </c>
    </row>
    <row r="4734" spans="1:19">
      <c r="A4734" t="s">
        <v>28</v>
      </c>
      <c r="B4734" t="s">
        <v>412</v>
      </c>
      <c r="C4734" t="s">
        <v>440</v>
      </c>
      <c r="D4734" t="s">
        <v>330</v>
      </c>
      <c r="E4734" t="s">
        <v>189</v>
      </c>
      <c r="F4734" t="s">
        <v>190</v>
      </c>
      <c r="G4734">
        <v>17</v>
      </c>
      <c r="H4734" t="s">
        <v>334</v>
      </c>
      <c r="I4734" t="s">
        <v>349</v>
      </c>
      <c r="J4734" t="s">
        <v>351</v>
      </c>
      <c r="K4734">
        <v>46</v>
      </c>
      <c r="L4734" s="52">
        <v>0.48936000466346741</v>
      </c>
      <c r="M4734" s="52">
        <v>0.79309999942779541</v>
      </c>
      <c r="N4734">
        <v>361</v>
      </c>
      <c r="O4734" s="52">
        <v>0.51942002773284912</v>
      </c>
      <c r="P4734" s="52">
        <v>0.65280002355575562</v>
      </c>
      <c r="Q4734">
        <v>5882</v>
      </c>
      <c r="R4734" s="52">
        <v>0.55172997713088989</v>
      </c>
      <c r="S4734" s="52">
        <v>0.63637000322341919</v>
      </c>
    </row>
    <row r="4735" spans="1:19">
      <c r="A4735" t="s">
        <v>28</v>
      </c>
      <c r="B4735" t="s">
        <v>412</v>
      </c>
      <c r="C4735" t="s">
        <v>440</v>
      </c>
      <c r="D4735" t="s">
        <v>330</v>
      </c>
      <c r="E4735" t="s">
        <v>189</v>
      </c>
      <c r="F4735" t="s">
        <v>190</v>
      </c>
      <c r="G4735">
        <v>17</v>
      </c>
      <c r="H4735" t="s">
        <v>334</v>
      </c>
      <c r="I4735" t="s">
        <v>349</v>
      </c>
      <c r="J4735" t="s">
        <v>352</v>
      </c>
      <c r="K4735">
        <v>0</v>
      </c>
      <c r="L4735" s="52">
        <v>0</v>
      </c>
      <c r="M4735" s="52">
        <v>0</v>
      </c>
      <c r="N4735">
        <v>0</v>
      </c>
      <c r="O4735" s="52">
        <v>0</v>
      </c>
      <c r="P4735" s="52">
        <v>0</v>
      </c>
      <c r="Q4735">
        <v>19</v>
      </c>
      <c r="R4735" s="52">
        <v>1.780000049620867E-3</v>
      </c>
      <c r="S4735" s="52">
        <v>2.0600000862032179E-3</v>
      </c>
    </row>
    <row r="4736" spans="1:19">
      <c r="A4736" t="s">
        <v>28</v>
      </c>
      <c r="B4736" t="s">
        <v>412</v>
      </c>
      <c r="C4736" t="s">
        <v>440</v>
      </c>
      <c r="D4736" t="s">
        <v>330</v>
      </c>
      <c r="E4736" t="s">
        <v>189</v>
      </c>
      <c r="F4736" t="s">
        <v>190</v>
      </c>
      <c r="G4736">
        <v>17</v>
      </c>
      <c r="H4736" t="s">
        <v>334</v>
      </c>
      <c r="I4736" t="s">
        <v>349</v>
      </c>
      <c r="J4736" t="s">
        <v>353</v>
      </c>
      <c r="K4736">
        <v>10</v>
      </c>
      <c r="L4736" s="52">
        <v>0.10638000071048739</v>
      </c>
      <c r="M4736" s="52">
        <v>0.17240999639034271</v>
      </c>
      <c r="N4736">
        <v>160</v>
      </c>
      <c r="O4736" s="52">
        <v>0.2302200049161911</v>
      </c>
      <c r="P4736" s="52">
        <v>0.28933000564575201</v>
      </c>
      <c r="Q4736">
        <v>2597</v>
      </c>
      <c r="R4736" s="52">
        <v>0.24359999597072601</v>
      </c>
      <c r="S4736" s="52">
        <v>0.2809700071811676</v>
      </c>
    </row>
    <row r="4737" spans="1:19">
      <c r="A4737" t="s">
        <v>28</v>
      </c>
      <c r="B4737" t="s">
        <v>412</v>
      </c>
      <c r="C4737" t="s">
        <v>440</v>
      </c>
      <c r="D4737" t="s">
        <v>330</v>
      </c>
      <c r="E4737" t="s">
        <v>189</v>
      </c>
      <c r="F4737" t="s">
        <v>190</v>
      </c>
      <c r="G4737">
        <v>17</v>
      </c>
      <c r="H4737" t="s">
        <v>334</v>
      </c>
      <c r="I4737" t="s">
        <v>349</v>
      </c>
      <c r="J4737" t="s">
        <v>355</v>
      </c>
      <c r="K4737">
        <v>36</v>
      </c>
      <c r="L4737" s="52">
        <v>0.38297998905181879</v>
      </c>
      <c r="N4737">
        <v>142</v>
      </c>
      <c r="O4737" s="52">
        <v>0.20431999862194061</v>
      </c>
      <c r="Q4737">
        <v>1418</v>
      </c>
      <c r="R4737" s="52">
        <v>0.13300999999046331</v>
      </c>
    </row>
    <row r="4738" spans="1:19">
      <c r="A4738" t="s">
        <v>28</v>
      </c>
      <c r="B4738" t="s">
        <v>412</v>
      </c>
      <c r="C4738" t="s">
        <v>440</v>
      </c>
      <c r="D4738" t="s">
        <v>330</v>
      </c>
      <c r="E4738" t="s">
        <v>189</v>
      </c>
      <c r="F4738" t="s">
        <v>190</v>
      </c>
      <c r="G4738">
        <v>17</v>
      </c>
      <c r="H4738" t="s">
        <v>334</v>
      </c>
      <c r="I4738" t="s">
        <v>734</v>
      </c>
      <c r="J4738" t="s">
        <v>299</v>
      </c>
      <c r="K4738">
        <v>2</v>
      </c>
      <c r="L4738" s="52">
        <v>2.1279999986290932E-2</v>
      </c>
      <c r="M4738" s="52">
        <v>2.4390000849962231E-2</v>
      </c>
      <c r="N4738">
        <v>21</v>
      </c>
      <c r="O4738" s="52">
        <v>3.022000007331371E-2</v>
      </c>
      <c r="P4738" s="52">
        <v>3.2859999686479568E-2</v>
      </c>
      <c r="Q4738">
        <v>463</v>
      </c>
      <c r="R4738" s="52">
        <v>4.343000054359436E-2</v>
      </c>
      <c r="S4738" s="52">
        <v>4.6239998191595078E-2</v>
      </c>
    </row>
    <row r="4739" spans="1:19">
      <c r="A4739" t="s">
        <v>28</v>
      </c>
      <c r="B4739" t="s">
        <v>412</v>
      </c>
      <c r="C4739" t="s">
        <v>440</v>
      </c>
      <c r="D4739" t="s">
        <v>330</v>
      </c>
      <c r="E4739" t="s">
        <v>189</v>
      </c>
      <c r="F4739" t="s">
        <v>190</v>
      </c>
      <c r="G4739">
        <v>17</v>
      </c>
      <c r="H4739" t="s">
        <v>334</v>
      </c>
      <c r="I4739" t="s">
        <v>734</v>
      </c>
      <c r="J4739" t="s">
        <v>300</v>
      </c>
      <c r="K4739">
        <v>0</v>
      </c>
      <c r="L4739" s="52">
        <v>0</v>
      </c>
      <c r="M4739" s="52">
        <v>0</v>
      </c>
      <c r="N4739">
        <v>2</v>
      </c>
      <c r="O4739" s="52">
        <v>2.8800000436604019E-3</v>
      </c>
      <c r="P4739" s="52">
        <v>3.130000084638596E-3</v>
      </c>
      <c r="Q4739">
        <v>331</v>
      </c>
      <c r="R4739" s="52">
        <v>3.1050000339746479E-2</v>
      </c>
      <c r="S4739" s="52">
        <v>3.3059999346733093E-2</v>
      </c>
    </row>
    <row r="4740" spans="1:19">
      <c r="A4740" t="s">
        <v>28</v>
      </c>
      <c r="B4740" t="s">
        <v>412</v>
      </c>
      <c r="C4740" t="s">
        <v>440</v>
      </c>
      <c r="D4740" t="s">
        <v>330</v>
      </c>
      <c r="E4740" t="s">
        <v>189</v>
      </c>
      <c r="F4740" t="s">
        <v>190</v>
      </c>
      <c r="G4740">
        <v>17</v>
      </c>
      <c r="H4740" t="s">
        <v>334</v>
      </c>
      <c r="I4740" t="s">
        <v>734</v>
      </c>
      <c r="J4740" t="s">
        <v>269</v>
      </c>
      <c r="K4740">
        <v>2</v>
      </c>
      <c r="L4740" s="52">
        <v>2.1279999986290932E-2</v>
      </c>
      <c r="M4740" s="52">
        <v>2.4390000849962231E-2</v>
      </c>
      <c r="N4740">
        <v>2</v>
      </c>
      <c r="O4740" s="52">
        <v>2.8800000436604019E-3</v>
      </c>
      <c r="P4740" s="52">
        <v>3.130000084638596E-3</v>
      </c>
      <c r="Q4740">
        <v>91</v>
      </c>
      <c r="R4740" s="52">
        <v>8.5399998351931572E-3</v>
      </c>
      <c r="S4740" s="52">
        <v>9.089999832212925E-3</v>
      </c>
    </row>
    <row r="4741" spans="1:19">
      <c r="A4741" t="s">
        <v>28</v>
      </c>
      <c r="B4741" t="s">
        <v>412</v>
      </c>
      <c r="C4741" t="s">
        <v>440</v>
      </c>
      <c r="D4741" t="s">
        <v>330</v>
      </c>
      <c r="E4741" t="s">
        <v>189</v>
      </c>
      <c r="F4741" t="s">
        <v>190</v>
      </c>
      <c r="G4741">
        <v>17</v>
      </c>
      <c r="H4741" t="s">
        <v>334</v>
      </c>
      <c r="I4741" t="s">
        <v>734</v>
      </c>
      <c r="J4741" t="s">
        <v>301</v>
      </c>
      <c r="K4741">
        <v>2</v>
      </c>
      <c r="L4741" s="52">
        <v>2.1279999986290932E-2</v>
      </c>
      <c r="M4741" s="52">
        <v>2.4390000849962231E-2</v>
      </c>
      <c r="N4741">
        <v>13</v>
      </c>
      <c r="O4741" s="52">
        <v>1.8710000440478321E-2</v>
      </c>
      <c r="P4741" s="52">
        <v>2.033999934792519E-2</v>
      </c>
      <c r="Q4741">
        <v>215</v>
      </c>
      <c r="R4741" s="52">
        <v>2.0169999450445179E-2</v>
      </c>
      <c r="S4741" s="52">
        <v>2.1469999104738239E-2</v>
      </c>
    </row>
    <row r="4742" spans="1:19">
      <c r="A4742" t="s">
        <v>28</v>
      </c>
      <c r="B4742" t="s">
        <v>412</v>
      </c>
      <c r="C4742" t="s">
        <v>440</v>
      </c>
      <c r="D4742" t="s">
        <v>330</v>
      </c>
      <c r="E4742" t="s">
        <v>189</v>
      </c>
      <c r="F4742" t="s">
        <v>190</v>
      </c>
      <c r="G4742">
        <v>17</v>
      </c>
      <c r="H4742" t="s">
        <v>334</v>
      </c>
      <c r="I4742" t="s">
        <v>734</v>
      </c>
      <c r="J4742" t="s">
        <v>270</v>
      </c>
      <c r="K4742">
        <v>12</v>
      </c>
      <c r="L4742" s="52">
        <v>0.12766000628471369</v>
      </c>
      <c r="N4742">
        <v>56</v>
      </c>
      <c r="O4742" s="52">
        <v>8.0580003559589386E-2</v>
      </c>
      <c r="Q4742">
        <v>648</v>
      </c>
      <c r="R4742" s="52">
        <v>6.0779999941587448E-2</v>
      </c>
    </row>
    <row r="4743" spans="1:19">
      <c r="A4743" t="s">
        <v>28</v>
      </c>
      <c r="B4743" t="s">
        <v>412</v>
      </c>
      <c r="C4743" t="s">
        <v>440</v>
      </c>
      <c r="D4743" t="s">
        <v>330</v>
      </c>
      <c r="E4743" t="s">
        <v>189</v>
      </c>
      <c r="F4743" t="s">
        <v>190</v>
      </c>
      <c r="G4743">
        <v>17</v>
      </c>
      <c r="H4743" t="s">
        <v>334</v>
      </c>
      <c r="I4743" t="s">
        <v>734</v>
      </c>
      <c r="J4743" t="s">
        <v>268</v>
      </c>
      <c r="K4743">
        <v>76</v>
      </c>
      <c r="L4743" s="52">
        <v>0.80851000547409058</v>
      </c>
      <c r="M4743" s="52">
        <v>0.926829993724823</v>
      </c>
      <c r="N4743">
        <v>601</v>
      </c>
      <c r="O4743" s="52">
        <v>0.86475002765655518</v>
      </c>
      <c r="P4743" s="52">
        <v>0.94053000211715698</v>
      </c>
      <c r="Q4743">
        <v>8913</v>
      </c>
      <c r="R4743" s="52">
        <v>0.83604001998901367</v>
      </c>
      <c r="S4743" s="52">
        <v>0.89013999700546265</v>
      </c>
    </row>
    <row r="4744" spans="1:19">
      <c r="A4744" t="s">
        <v>28</v>
      </c>
      <c r="B4744" t="s">
        <v>412</v>
      </c>
      <c r="C4744" t="s">
        <v>440</v>
      </c>
      <c r="D4744" t="s">
        <v>330</v>
      </c>
      <c r="E4744" t="s">
        <v>189</v>
      </c>
      <c r="F4744" t="s">
        <v>190</v>
      </c>
      <c r="G4744">
        <v>17</v>
      </c>
      <c r="H4744" t="s">
        <v>334</v>
      </c>
      <c r="I4744" t="s">
        <v>735</v>
      </c>
      <c r="J4744" t="s">
        <v>270</v>
      </c>
      <c r="K4744">
        <v>94</v>
      </c>
      <c r="L4744" s="52">
        <v>1</v>
      </c>
      <c r="N4744">
        <v>695</v>
      </c>
      <c r="O4744" s="52">
        <v>1</v>
      </c>
      <c r="Q4744">
        <v>10661</v>
      </c>
      <c r="R4744" s="52">
        <v>1</v>
      </c>
    </row>
    <row r="4745" spans="1:19">
      <c r="A4745" t="s">
        <v>28</v>
      </c>
      <c r="B4745" t="s">
        <v>412</v>
      </c>
      <c r="C4745" t="s">
        <v>440</v>
      </c>
      <c r="D4745" t="s">
        <v>330</v>
      </c>
      <c r="E4745" t="s">
        <v>189</v>
      </c>
      <c r="F4745" t="s">
        <v>190</v>
      </c>
      <c r="G4745">
        <v>17</v>
      </c>
      <c r="H4745" t="s">
        <v>334</v>
      </c>
      <c r="I4745" t="s">
        <v>319</v>
      </c>
      <c r="J4745" t="s">
        <v>324</v>
      </c>
      <c r="K4745">
        <v>36</v>
      </c>
      <c r="L4745" s="52">
        <v>0.38297998905181879</v>
      </c>
      <c r="N4745">
        <v>142</v>
      </c>
      <c r="O4745" s="52">
        <v>0.20431999862194061</v>
      </c>
      <c r="Q4745">
        <v>1418</v>
      </c>
      <c r="R4745" s="52">
        <v>0.13300999999046331</v>
      </c>
    </row>
    <row r="4746" spans="1:19">
      <c r="A4746" t="s">
        <v>28</v>
      </c>
      <c r="B4746" t="s">
        <v>412</v>
      </c>
      <c r="C4746" t="s">
        <v>440</v>
      </c>
      <c r="D4746" t="s">
        <v>330</v>
      </c>
      <c r="E4746" t="s">
        <v>189</v>
      </c>
      <c r="F4746" t="s">
        <v>190</v>
      </c>
      <c r="G4746">
        <v>17</v>
      </c>
      <c r="H4746" t="s">
        <v>334</v>
      </c>
      <c r="I4746" t="s">
        <v>319</v>
      </c>
      <c r="J4746" t="s">
        <v>320</v>
      </c>
      <c r="K4746">
        <v>0</v>
      </c>
      <c r="L4746" s="52">
        <v>0</v>
      </c>
      <c r="M4746" s="52">
        <v>0</v>
      </c>
      <c r="N4746">
        <v>0</v>
      </c>
      <c r="O4746" s="52">
        <v>0</v>
      </c>
      <c r="P4746" s="52">
        <v>0</v>
      </c>
      <c r="Q4746">
        <v>19</v>
      </c>
      <c r="R4746" s="52">
        <v>1.780000049620867E-3</v>
      </c>
      <c r="S4746" s="52">
        <v>2.0600000862032179E-3</v>
      </c>
    </row>
    <row r="4747" spans="1:19">
      <c r="A4747" t="s">
        <v>28</v>
      </c>
      <c r="B4747" t="s">
        <v>412</v>
      </c>
      <c r="C4747" t="s">
        <v>440</v>
      </c>
      <c r="D4747" t="s">
        <v>330</v>
      </c>
      <c r="E4747" t="s">
        <v>189</v>
      </c>
      <c r="F4747" t="s">
        <v>190</v>
      </c>
      <c r="G4747">
        <v>17</v>
      </c>
      <c r="H4747" t="s">
        <v>334</v>
      </c>
      <c r="I4747" t="s">
        <v>319</v>
      </c>
      <c r="J4747" t="s">
        <v>321</v>
      </c>
      <c r="K4747">
        <v>2</v>
      </c>
      <c r="L4747" s="52">
        <v>2.1279999986290932E-2</v>
      </c>
      <c r="M4747" s="52">
        <v>3.4480001777410507E-2</v>
      </c>
      <c r="N4747">
        <v>21</v>
      </c>
      <c r="O4747" s="52">
        <v>3.022000007331371E-2</v>
      </c>
      <c r="P4747" s="52">
        <v>3.7969999015331268E-2</v>
      </c>
      <c r="Q4747">
        <v>380</v>
      </c>
      <c r="R4747" s="52">
        <v>3.564000129699707E-2</v>
      </c>
      <c r="S4747" s="52">
        <v>4.1110001504421227E-2</v>
      </c>
    </row>
    <row r="4748" spans="1:19">
      <c r="A4748" t="s">
        <v>28</v>
      </c>
      <c r="B4748" t="s">
        <v>412</v>
      </c>
      <c r="C4748" t="s">
        <v>440</v>
      </c>
      <c r="D4748" t="s">
        <v>330</v>
      </c>
      <c r="E4748" t="s">
        <v>189</v>
      </c>
      <c r="F4748" t="s">
        <v>190</v>
      </c>
      <c r="G4748">
        <v>17</v>
      </c>
      <c r="H4748" t="s">
        <v>334</v>
      </c>
      <c r="I4748" t="s">
        <v>319</v>
      </c>
      <c r="J4748" t="s">
        <v>322</v>
      </c>
      <c r="K4748">
        <v>2</v>
      </c>
      <c r="L4748" s="52">
        <v>2.1279999986290932E-2</v>
      </c>
      <c r="M4748" s="52">
        <v>3.4480001777410507E-2</v>
      </c>
      <c r="N4748">
        <v>94</v>
      </c>
      <c r="O4748" s="52">
        <v>0.13525000214576721</v>
      </c>
      <c r="P4748" s="52">
        <v>0.1699800044298172</v>
      </c>
      <c r="Q4748">
        <v>1643</v>
      </c>
      <c r="R4748" s="52">
        <v>0.15410999953746801</v>
      </c>
      <c r="S4748" s="52">
        <v>0.17776000499725339</v>
      </c>
    </row>
    <row r="4749" spans="1:19">
      <c r="A4749" t="s">
        <v>28</v>
      </c>
      <c r="B4749" t="s">
        <v>412</v>
      </c>
      <c r="C4749" t="s">
        <v>440</v>
      </c>
      <c r="D4749" t="s">
        <v>330</v>
      </c>
      <c r="E4749" t="s">
        <v>189</v>
      </c>
      <c r="F4749" t="s">
        <v>190</v>
      </c>
      <c r="G4749">
        <v>17</v>
      </c>
      <c r="H4749" t="s">
        <v>334</v>
      </c>
      <c r="I4749" t="s">
        <v>319</v>
      </c>
      <c r="J4749" t="s">
        <v>323</v>
      </c>
      <c r="K4749">
        <v>8</v>
      </c>
      <c r="L4749" s="52">
        <v>8.5110001266002655E-2</v>
      </c>
      <c r="M4749" s="52">
        <v>0.1379300057888031</v>
      </c>
      <c r="N4749">
        <v>77</v>
      </c>
      <c r="O4749" s="52">
        <v>0.11078999936580659</v>
      </c>
      <c r="P4749" s="52">
        <v>0.13923999667167661</v>
      </c>
      <c r="Q4749">
        <v>1319</v>
      </c>
      <c r="R4749" s="52">
        <v>0.1237199977040291</v>
      </c>
      <c r="S4749" s="52">
        <v>0.14270000159740451</v>
      </c>
    </row>
    <row r="4750" spans="1:19">
      <c r="A4750" t="s">
        <v>28</v>
      </c>
      <c r="B4750" t="s">
        <v>412</v>
      </c>
      <c r="C4750" t="s">
        <v>440</v>
      </c>
      <c r="D4750" t="s">
        <v>330</v>
      </c>
      <c r="E4750" t="s">
        <v>189</v>
      </c>
      <c r="F4750" t="s">
        <v>190</v>
      </c>
      <c r="G4750">
        <v>17</v>
      </c>
      <c r="H4750" t="s">
        <v>334</v>
      </c>
      <c r="I4750" t="s">
        <v>319</v>
      </c>
      <c r="J4750" t="s">
        <v>354</v>
      </c>
      <c r="K4750">
        <v>46</v>
      </c>
      <c r="L4750" s="52">
        <v>0.48936000466346741</v>
      </c>
      <c r="M4750" s="52">
        <v>0.79309999942779541</v>
      </c>
      <c r="N4750">
        <v>361</v>
      </c>
      <c r="O4750" s="52">
        <v>0.51942002773284912</v>
      </c>
      <c r="P4750" s="52">
        <v>0.65280002355575562</v>
      </c>
      <c r="Q4750">
        <v>5882</v>
      </c>
      <c r="R4750" s="52">
        <v>0.55172997713088989</v>
      </c>
      <c r="S4750" s="52">
        <v>0.63637000322341919</v>
      </c>
    </row>
    <row r="4751" spans="1:19">
      <c r="A4751" t="s">
        <v>28</v>
      </c>
      <c r="B4751" t="s">
        <v>412</v>
      </c>
      <c r="C4751" t="s">
        <v>440</v>
      </c>
      <c r="D4751" t="s">
        <v>330</v>
      </c>
      <c r="E4751" t="s">
        <v>189</v>
      </c>
      <c r="F4751" t="s">
        <v>190</v>
      </c>
      <c r="G4751">
        <v>17</v>
      </c>
      <c r="H4751" t="s">
        <v>334</v>
      </c>
      <c r="I4751" t="s">
        <v>360</v>
      </c>
      <c r="J4751" t="s">
        <v>361</v>
      </c>
      <c r="K4751">
        <v>36</v>
      </c>
      <c r="L4751" s="52">
        <v>0.38297998905181879</v>
      </c>
      <c r="N4751">
        <v>142</v>
      </c>
      <c r="O4751" s="52">
        <v>0.20431999862194061</v>
      </c>
      <c r="Q4751">
        <v>1418</v>
      </c>
      <c r="R4751" s="52">
        <v>0.13300999999046331</v>
      </c>
    </row>
    <row r="4752" spans="1:19">
      <c r="A4752" t="s">
        <v>28</v>
      </c>
      <c r="B4752" t="s">
        <v>412</v>
      </c>
      <c r="C4752" t="s">
        <v>440</v>
      </c>
      <c r="D4752" t="s">
        <v>330</v>
      </c>
      <c r="E4752" t="s">
        <v>189</v>
      </c>
      <c r="F4752" t="s">
        <v>190</v>
      </c>
      <c r="G4752">
        <v>17</v>
      </c>
      <c r="H4752" t="s">
        <v>334</v>
      </c>
      <c r="I4752" t="s">
        <v>360</v>
      </c>
      <c r="J4752" t="s">
        <v>362</v>
      </c>
      <c r="K4752">
        <v>13</v>
      </c>
      <c r="L4752" s="52">
        <v>0.13830000162124631</v>
      </c>
      <c r="M4752" s="52">
        <v>0.22414000332355499</v>
      </c>
      <c r="N4752">
        <v>192</v>
      </c>
      <c r="O4752" s="52">
        <v>0.27625998854637152</v>
      </c>
      <c r="P4752" s="52">
        <v>0.34720000624656677</v>
      </c>
      <c r="Q4752">
        <v>3361</v>
      </c>
      <c r="R4752" s="52">
        <v>0.31525999307632452</v>
      </c>
      <c r="S4752" s="52">
        <v>0.36362999677658081</v>
      </c>
    </row>
    <row r="4753" spans="1:19">
      <c r="A4753" t="s">
        <v>28</v>
      </c>
      <c r="B4753" t="s">
        <v>412</v>
      </c>
      <c r="C4753" t="s">
        <v>440</v>
      </c>
      <c r="D4753" t="s">
        <v>330</v>
      </c>
      <c r="E4753" t="s">
        <v>189</v>
      </c>
      <c r="F4753" t="s">
        <v>190</v>
      </c>
      <c r="G4753">
        <v>17</v>
      </c>
      <c r="H4753" t="s">
        <v>334</v>
      </c>
      <c r="I4753" t="s">
        <v>360</v>
      </c>
      <c r="J4753" t="s">
        <v>354</v>
      </c>
      <c r="K4753">
        <v>45</v>
      </c>
      <c r="L4753" s="52">
        <v>0.47872000932693481</v>
      </c>
      <c r="M4753" s="52">
        <v>0.7758600115776062</v>
      </c>
      <c r="N4753">
        <v>361</v>
      </c>
      <c r="O4753" s="52">
        <v>0.51942002773284912</v>
      </c>
      <c r="P4753" s="52">
        <v>0.65280002355575562</v>
      </c>
      <c r="Q4753">
        <v>5882</v>
      </c>
      <c r="R4753" s="52">
        <v>0.55172997713088989</v>
      </c>
      <c r="S4753" s="52">
        <v>0.63637000322341919</v>
      </c>
    </row>
    <row r="4754" spans="1:19">
      <c r="A4754" t="s">
        <v>28</v>
      </c>
      <c r="B4754" t="s">
        <v>412</v>
      </c>
      <c r="C4754" t="s">
        <v>440</v>
      </c>
      <c r="D4754" t="s">
        <v>330</v>
      </c>
      <c r="E4754" t="s">
        <v>189</v>
      </c>
      <c r="F4754" t="s">
        <v>190</v>
      </c>
      <c r="G4754">
        <v>17</v>
      </c>
      <c r="H4754" t="s">
        <v>334</v>
      </c>
      <c r="I4754" t="s">
        <v>736</v>
      </c>
      <c r="J4754" t="s">
        <v>363</v>
      </c>
      <c r="K4754">
        <v>52</v>
      </c>
      <c r="L4754" s="52">
        <v>0.55318999290466309</v>
      </c>
      <c r="N4754">
        <v>197</v>
      </c>
      <c r="O4754" s="52">
        <v>0.28345000743865972</v>
      </c>
      <c r="Q4754">
        <v>4131</v>
      </c>
      <c r="R4754" s="52">
        <v>0.38749000430107122</v>
      </c>
    </row>
    <row r="4755" spans="1:19">
      <c r="A4755" t="s">
        <v>28</v>
      </c>
      <c r="B4755" t="s">
        <v>412</v>
      </c>
      <c r="C4755" t="s">
        <v>440</v>
      </c>
      <c r="D4755" t="s">
        <v>330</v>
      </c>
      <c r="E4755" t="s">
        <v>189</v>
      </c>
      <c r="F4755" t="s">
        <v>190</v>
      </c>
      <c r="G4755">
        <v>17</v>
      </c>
      <c r="H4755" t="s">
        <v>334</v>
      </c>
      <c r="I4755" t="s">
        <v>736</v>
      </c>
      <c r="J4755" t="s">
        <v>364</v>
      </c>
      <c r="K4755">
        <v>23</v>
      </c>
      <c r="L4755" s="52">
        <v>0.2446800023317337</v>
      </c>
      <c r="M4755" s="52">
        <v>0.54761999845504761</v>
      </c>
      <c r="N4755">
        <v>373</v>
      </c>
      <c r="O4755" s="52">
        <v>0.53668999671936035</v>
      </c>
      <c r="P4755" s="52">
        <v>0.74900001287460327</v>
      </c>
      <c r="Q4755">
        <v>4189</v>
      </c>
      <c r="R4755" s="52">
        <v>0.39293000102043152</v>
      </c>
      <c r="S4755" s="52">
        <v>0.64149999618530273</v>
      </c>
    </row>
    <row r="4756" spans="1:19">
      <c r="A4756" t="s">
        <v>28</v>
      </c>
      <c r="B4756" t="s">
        <v>412</v>
      </c>
      <c r="C4756" t="s">
        <v>440</v>
      </c>
      <c r="D4756" t="s">
        <v>330</v>
      </c>
      <c r="E4756" t="s">
        <v>189</v>
      </c>
      <c r="F4756" t="s">
        <v>190</v>
      </c>
      <c r="G4756">
        <v>17</v>
      </c>
      <c r="H4756" t="s">
        <v>334</v>
      </c>
      <c r="I4756" t="s">
        <v>736</v>
      </c>
      <c r="J4756" t="s">
        <v>365</v>
      </c>
      <c r="K4756">
        <v>6</v>
      </c>
      <c r="L4756" s="52">
        <v>6.3830003142356873E-2</v>
      </c>
      <c r="M4756" s="52">
        <v>0.14285999536514279</v>
      </c>
      <c r="N4756">
        <v>65</v>
      </c>
      <c r="O4756" s="52">
        <v>9.3529999256134033E-2</v>
      </c>
      <c r="P4756" s="52">
        <v>0.13052000105381009</v>
      </c>
      <c r="Q4756">
        <v>1316</v>
      </c>
      <c r="R4756" s="52">
        <v>0.1234399974346161</v>
      </c>
      <c r="S4756" s="52">
        <v>0.20152999460697171</v>
      </c>
    </row>
    <row r="4757" spans="1:19">
      <c r="A4757" t="s">
        <v>28</v>
      </c>
      <c r="B4757" t="s">
        <v>412</v>
      </c>
      <c r="C4757" t="s">
        <v>440</v>
      </c>
      <c r="D4757" t="s">
        <v>330</v>
      </c>
      <c r="E4757" t="s">
        <v>189</v>
      </c>
      <c r="F4757" t="s">
        <v>190</v>
      </c>
      <c r="G4757">
        <v>17</v>
      </c>
      <c r="H4757" t="s">
        <v>334</v>
      </c>
      <c r="I4757" t="s">
        <v>736</v>
      </c>
      <c r="J4757" t="s">
        <v>366</v>
      </c>
      <c r="K4757">
        <v>5</v>
      </c>
      <c r="L4757" s="52">
        <v>5.3190000355243683E-2</v>
      </c>
      <c r="M4757" s="52">
        <v>0.1190500035881996</v>
      </c>
      <c r="N4757">
        <v>30</v>
      </c>
      <c r="O4757" s="52">
        <v>4.3170001357793808E-2</v>
      </c>
      <c r="P4757" s="52">
        <v>6.0240000486373901E-2</v>
      </c>
      <c r="Q4757">
        <v>566</v>
      </c>
      <c r="R4757" s="52">
        <v>5.3089998662471771E-2</v>
      </c>
      <c r="S4757" s="52">
        <v>8.6680002510547638E-2</v>
      </c>
    </row>
    <row r="4758" spans="1:19">
      <c r="A4758" t="s">
        <v>28</v>
      </c>
      <c r="B4758" t="s">
        <v>412</v>
      </c>
      <c r="C4758" t="s">
        <v>440</v>
      </c>
      <c r="D4758" t="s">
        <v>330</v>
      </c>
      <c r="E4758" t="s">
        <v>189</v>
      </c>
      <c r="F4758" t="s">
        <v>190</v>
      </c>
      <c r="G4758">
        <v>17</v>
      </c>
      <c r="H4758" t="s">
        <v>334</v>
      </c>
      <c r="I4758" t="s">
        <v>736</v>
      </c>
      <c r="J4758" t="s">
        <v>367</v>
      </c>
      <c r="K4758">
        <v>6</v>
      </c>
      <c r="L4758" s="52">
        <v>6.3830003142356873E-2</v>
      </c>
      <c r="M4758" s="52">
        <v>0.14285999536514279</v>
      </c>
      <c r="N4758">
        <v>25</v>
      </c>
      <c r="O4758" s="52">
        <v>3.5969998687505722E-2</v>
      </c>
      <c r="P4758" s="52">
        <v>5.0200000405311578E-2</v>
      </c>
      <c r="Q4758">
        <v>367</v>
      </c>
      <c r="R4758" s="52">
        <v>3.4419998526573181E-2</v>
      </c>
      <c r="S4758" s="52">
        <v>5.6200001388788223E-2</v>
      </c>
    </row>
    <row r="4759" spans="1:19">
      <c r="A4759" t="s">
        <v>28</v>
      </c>
      <c r="B4759" t="s">
        <v>412</v>
      </c>
      <c r="C4759" t="s">
        <v>440</v>
      </c>
      <c r="D4759" t="s">
        <v>330</v>
      </c>
      <c r="E4759" t="s">
        <v>189</v>
      </c>
      <c r="F4759" t="s">
        <v>190</v>
      </c>
      <c r="G4759">
        <v>17</v>
      </c>
      <c r="H4759" t="s">
        <v>334</v>
      </c>
      <c r="I4759" t="s">
        <v>736</v>
      </c>
      <c r="J4759" t="s">
        <v>368</v>
      </c>
      <c r="K4759">
        <v>2</v>
      </c>
      <c r="L4759" s="52">
        <v>2.1279999986290932E-2</v>
      </c>
      <c r="M4759" s="52">
        <v>4.7619998455047607E-2</v>
      </c>
      <c r="N4759">
        <v>5</v>
      </c>
      <c r="O4759" s="52">
        <v>7.1899998001754284E-3</v>
      </c>
      <c r="P4759" s="52">
        <v>1.004000008106232E-2</v>
      </c>
      <c r="Q4759">
        <v>92</v>
      </c>
      <c r="R4759" s="52">
        <v>8.6300000548362732E-3</v>
      </c>
      <c r="S4759" s="52">
        <v>1.4089999720454219E-2</v>
      </c>
    </row>
    <row r="4760" spans="1:19">
      <c r="A4760" t="s">
        <v>28</v>
      </c>
      <c r="B4760" t="s">
        <v>412</v>
      </c>
      <c r="C4760" t="s">
        <v>440</v>
      </c>
      <c r="D4760" t="s">
        <v>330</v>
      </c>
      <c r="E4760" t="s">
        <v>189</v>
      </c>
      <c r="F4760" t="s">
        <v>190</v>
      </c>
      <c r="G4760">
        <v>17</v>
      </c>
      <c r="H4760" t="s">
        <v>334</v>
      </c>
      <c r="I4760" t="s">
        <v>307</v>
      </c>
      <c r="J4760" t="s">
        <v>329</v>
      </c>
      <c r="K4760">
        <v>92</v>
      </c>
      <c r="L4760" s="52">
        <v>0.97872000932693481</v>
      </c>
      <c r="N4760">
        <v>693</v>
      </c>
      <c r="O4760" s="52">
        <v>0.99712002277374268</v>
      </c>
      <c r="Q4760">
        <v>10555</v>
      </c>
      <c r="R4760" s="52">
        <v>0.99005997180938721</v>
      </c>
    </row>
    <row r="4761" spans="1:19">
      <c r="A4761" t="s">
        <v>28</v>
      </c>
      <c r="B4761" t="s">
        <v>412</v>
      </c>
      <c r="C4761" t="s">
        <v>440</v>
      </c>
      <c r="D4761" t="s">
        <v>330</v>
      </c>
      <c r="E4761" t="s">
        <v>189</v>
      </c>
      <c r="F4761" t="s">
        <v>190</v>
      </c>
      <c r="G4761">
        <v>17</v>
      </c>
      <c r="H4761" t="s">
        <v>334</v>
      </c>
      <c r="I4761" t="s">
        <v>307</v>
      </c>
      <c r="J4761" t="s">
        <v>309</v>
      </c>
      <c r="K4761">
        <v>2</v>
      </c>
      <c r="L4761" s="52">
        <v>2.1279999986290932E-2</v>
      </c>
      <c r="N4761">
        <v>2</v>
      </c>
      <c r="O4761" s="52">
        <v>2.8800000436604019E-3</v>
      </c>
      <c r="Q4761">
        <v>106</v>
      </c>
      <c r="R4761" s="52">
        <v>9.9400002509355545E-3</v>
      </c>
    </row>
    <row r="4762" spans="1:19">
      <c r="A4762" t="s">
        <v>28</v>
      </c>
      <c r="B4762" t="s">
        <v>412</v>
      </c>
      <c r="C4762" t="s">
        <v>440</v>
      </c>
      <c r="D4762" t="s">
        <v>330</v>
      </c>
      <c r="E4762" t="s">
        <v>189</v>
      </c>
      <c r="F4762" t="s">
        <v>190</v>
      </c>
      <c r="G4762">
        <v>17</v>
      </c>
      <c r="H4762" t="s">
        <v>334</v>
      </c>
      <c r="I4762" t="s">
        <v>737</v>
      </c>
      <c r="J4762" t="s">
        <v>310</v>
      </c>
      <c r="K4762">
        <v>0</v>
      </c>
      <c r="L4762" s="52">
        <v>0</v>
      </c>
      <c r="N4762">
        <v>47</v>
      </c>
      <c r="O4762" s="52">
        <v>6.7630000412464142E-2</v>
      </c>
      <c r="Q4762">
        <v>1888</v>
      </c>
      <c r="R4762" s="52">
        <v>0.17709000408649439</v>
      </c>
    </row>
    <row r="4763" spans="1:19">
      <c r="A4763" t="s">
        <v>28</v>
      </c>
      <c r="B4763" t="s">
        <v>412</v>
      </c>
      <c r="C4763" t="s">
        <v>440</v>
      </c>
      <c r="D4763" t="s">
        <v>330</v>
      </c>
      <c r="E4763" t="s">
        <v>189</v>
      </c>
      <c r="F4763" t="s">
        <v>190</v>
      </c>
      <c r="G4763">
        <v>17</v>
      </c>
      <c r="H4763" t="s">
        <v>334</v>
      </c>
      <c r="I4763" t="s">
        <v>737</v>
      </c>
      <c r="J4763" t="s">
        <v>16</v>
      </c>
      <c r="K4763">
        <v>13</v>
      </c>
      <c r="L4763" s="52">
        <v>0.13830000162124631</v>
      </c>
      <c r="N4763">
        <v>93</v>
      </c>
      <c r="O4763" s="52">
        <v>0.13380999863147741</v>
      </c>
      <c r="Q4763">
        <v>2164</v>
      </c>
      <c r="R4763" s="52">
        <v>0.2029799968004227</v>
      </c>
    </row>
    <row r="4764" spans="1:19">
      <c r="A4764" t="s">
        <v>28</v>
      </c>
      <c r="B4764" t="s">
        <v>412</v>
      </c>
      <c r="C4764" t="s">
        <v>440</v>
      </c>
      <c r="D4764" t="s">
        <v>330</v>
      </c>
      <c r="E4764" t="s">
        <v>189</v>
      </c>
      <c r="F4764" t="s">
        <v>190</v>
      </c>
      <c r="G4764">
        <v>17</v>
      </c>
      <c r="H4764" t="s">
        <v>334</v>
      </c>
      <c r="I4764" t="s">
        <v>737</v>
      </c>
      <c r="J4764" t="s">
        <v>17</v>
      </c>
      <c r="K4764">
        <v>17</v>
      </c>
      <c r="L4764" s="52">
        <v>0.1808499991893768</v>
      </c>
      <c r="N4764">
        <v>143</v>
      </c>
      <c r="O4764" s="52">
        <v>0.2057600021362305</v>
      </c>
      <c r="Q4764">
        <v>2220</v>
      </c>
      <c r="R4764" s="52">
        <v>0.20824000239372251</v>
      </c>
    </row>
    <row r="4765" spans="1:19">
      <c r="A4765" t="s">
        <v>28</v>
      </c>
      <c r="B4765" t="s">
        <v>412</v>
      </c>
      <c r="C4765" t="s">
        <v>440</v>
      </c>
      <c r="D4765" t="s">
        <v>330</v>
      </c>
      <c r="E4765" t="s">
        <v>189</v>
      </c>
      <c r="F4765" t="s">
        <v>190</v>
      </c>
      <c r="G4765">
        <v>17</v>
      </c>
      <c r="H4765" t="s">
        <v>334</v>
      </c>
      <c r="I4765" t="s">
        <v>737</v>
      </c>
      <c r="J4765" t="s">
        <v>18</v>
      </c>
      <c r="K4765">
        <v>28</v>
      </c>
      <c r="L4765" s="52">
        <v>0.29787001013755798</v>
      </c>
      <c r="N4765">
        <v>168</v>
      </c>
      <c r="O4765" s="52">
        <v>0.24173000454902649</v>
      </c>
      <c r="Q4765">
        <v>2174</v>
      </c>
      <c r="R4765" s="52">
        <v>0.20392000675201419</v>
      </c>
    </row>
    <row r="4766" spans="1:19">
      <c r="A4766" t="s">
        <v>28</v>
      </c>
      <c r="B4766" t="s">
        <v>412</v>
      </c>
      <c r="C4766" t="s">
        <v>440</v>
      </c>
      <c r="D4766" t="s">
        <v>330</v>
      </c>
      <c r="E4766" t="s">
        <v>189</v>
      </c>
      <c r="F4766" t="s">
        <v>190</v>
      </c>
      <c r="G4766">
        <v>17</v>
      </c>
      <c r="H4766" t="s">
        <v>334</v>
      </c>
      <c r="I4766" t="s">
        <v>737</v>
      </c>
      <c r="J4766" t="s">
        <v>311</v>
      </c>
      <c r="K4766">
        <v>36</v>
      </c>
      <c r="L4766" s="52">
        <v>0.38297998905181879</v>
      </c>
      <c r="N4766">
        <v>244</v>
      </c>
      <c r="O4766" s="52">
        <v>0.35108000040054321</v>
      </c>
      <c r="Q4766">
        <v>2215</v>
      </c>
      <c r="R4766" s="52">
        <v>0.20777000486850741</v>
      </c>
    </row>
    <row r="4767" spans="1:19">
      <c r="A4767" t="s">
        <v>28</v>
      </c>
      <c r="B4767" t="s">
        <v>412</v>
      </c>
      <c r="C4767" t="s">
        <v>440</v>
      </c>
      <c r="D4767" t="s">
        <v>330</v>
      </c>
      <c r="E4767" t="s">
        <v>189</v>
      </c>
      <c r="F4767" t="s">
        <v>190</v>
      </c>
      <c r="G4767">
        <v>17</v>
      </c>
      <c r="H4767" t="s">
        <v>334</v>
      </c>
      <c r="I4767" t="s">
        <v>312</v>
      </c>
      <c r="J4767" t="s">
        <v>313</v>
      </c>
      <c r="K4767">
        <v>51</v>
      </c>
      <c r="L4767" s="52">
        <v>0.54255002737045288</v>
      </c>
      <c r="M4767" s="52">
        <v>0.56044000387191772</v>
      </c>
      <c r="N4767">
        <v>412</v>
      </c>
      <c r="O4767" s="52">
        <v>0.59280997514724731</v>
      </c>
      <c r="P4767" s="52">
        <v>0.61400997638702393</v>
      </c>
      <c r="Q4767">
        <v>6420</v>
      </c>
      <c r="R4767" s="52">
        <v>0.60219001770019531</v>
      </c>
      <c r="S4767" s="52">
        <v>0.61465001106262207</v>
      </c>
    </row>
    <row r="4768" spans="1:19">
      <c r="A4768" t="s">
        <v>28</v>
      </c>
      <c r="B4768" t="s">
        <v>412</v>
      </c>
      <c r="C4768" t="s">
        <v>440</v>
      </c>
      <c r="D4768" t="s">
        <v>330</v>
      </c>
      <c r="E4768" t="s">
        <v>189</v>
      </c>
      <c r="F4768" t="s">
        <v>190</v>
      </c>
      <c r="G4768">
        <v>17</v>
      </c>
      <c r="H4768" t="s">
        <v>334</v>
      </c>
      <c r="I4768" t="s">
        <v>312</v>
      </c>
      <c r="J4768" t="s">
        <v>314</v>
      </c>
      <c r="K4768">
        <v>16</v>
      </c>
      <c r="L4768" s="52">
        <v>0.17021000385284421</v>
      </c>
      <c r="M4768" s="52">
        <v>0.175819993019104</v>
      </c>
      <c r="N4768">
        <v>95</v>
      </c>
      <c r="O4768" s="52">
        <v>0.1366900056600571</v>
      </c>
      <c r="P4768" s="52">
        <v>0.1415800005197525</v>
      </c>
      <c r="Q4768">
        <v>1473</v>
      </c>
      <c r="R4768" s="52">
        <v>0.13817000389099121</v>
      </c>
      <c r="S4768" s="52">
        <v>0.14101999998092651</v>
      </c>
    </row>
    <row r="4769" spans="1:19">
      <c r="A4769" t="s">
        <v>28</v>
      </c>
      <c r="B4769" t="s">
        <v>412</v>
      </c>
      <c r="C4769" t="s">
        <v>440</v>
      </c>
      <c r="D4769" t="s">
        <v>330</v>
      </c>
      <c r="E4769" t="s">
        <v>189</v>
      </c>
      <c r="F4769" t="s">
        <v>190</v>
      </c>
      <c r="G4769">
        <v>17</v>
      </c>
      <c r="H4769" t="s">
        <v>334</v>
      </c>
      <c r="I4769" t="s">
        <v>312</v>
      </c>
      <c r="J4769" t="s">
        <v>315</v>
      </c>
      <c r="K4769">
        <v>11</v>
      </c>
      <c r="L4769" s="52">
        <v>0.1170200034976006</v>
      </c>
      <c r="M4769" s="52">
        <v>0.12088000029325489</v>
      </c>
      <c r="N4769">
        <v>85</v>
      </c>
      <c r="O4769" s="52">
        <v>0.122299998998642</v>
      </c>
      <c r="P4769" s="52">
        <v>0.12668000161647799</v>
      </c>
      <c r="Q4769">
        <v>1374</v>
      </c>
      <c r="R4769" s="52">
        <v>0.12887999415397641</v>
      </c>
      <c r="S4769" s="52">
        <v>0.13154999911785131</v>
      </c>
    </row>
    <row r="4770" spans="1:19">
      <c r="A4770" t="s">
        <v>28</v>
      </c>
      <c r="B4770" t="s">
        <v>412</v>
      </c>
      <c r="C4770" t="s">
        <v>440</v>
      </c>
      <c r="D4770" t="s">
        <v>330</v>
      </c>
      <c r="E4770" t="s">
        <v>189</v>
      </c>
      <c r="F4770" t="s">
        <v>190</v>
      </c>
      <c r="G4770">
        <v>17</v>
      </c>
      <c r="H4770" t="s">
        <v>334</v>
      </c>
      <c r="I4770" t="s">
        <v>312</v>
      </c>
      <c r="J4770" t="s">
        <v>373</v>
      </c>
      <c r="K4770">
        <v>3</v>
      </c>
      <c r="L4770" s="52">
        <v>3.1909998506307602E-2</v>
      </c>
      <c r="N4770">
        <v>24</v>
      </c>
      <c r="O4770" s="52">
        <v>3.4529998898506158E-2</v>
      </c>
      <c r="Q4770">
        <v>216</v>
      </c>
      <c r="R4770" s="52">
        <v>2.0260000601410869E-2</v>
      </c>
    </row>
    <row r="4771" spans="1:19">
      <c r="A4771" t="s">
        <v>28</v>
      </c>
      <c r="B4771" t="s">
        <v>412</v>
      </c>
      <c r="C4771" t="s">
        <v>440</v>
      </c>
      <c r="D4771" t="s">
        <v>330</v>
      </c>
      <c r="E4771" t="s">
        <v>189</v>
      </c>
      <c r="F4771" t="s">
        <v>190</v>
      </c>
      <c r="G4771">
        <v>17</v>
      </c>
      <c r="H4771" t="s">
        <v>334</v>
      </c>
      <c r="I4771" t="s">
        <v>312</v>
      </c>
      <c r="J4771" t="s">
        <v>316</v>
      </c>
      <c r="K4771">
        <v>13</v>
      </c>
      <c r="L4771" s="52">
        <v>0.13830000162124631</v>
      </c>
      <c r="M4771" s="52">
        <v>0.14285999536514279</v>
      </c>
      <c r="N4771">
        <v>79</v>
      </c>
      <c r="O4771" s="52">
        <v>0.11366999894380569</v>
      </c>
      <c r="P4771" s="52">
        <v>0.1177299991250038</v>
      </c>
      <c r="Q4771">
        <v>1178</v>
      </c>
      <c r="R4771" s="52">
        <v>0.1105000004172325</v>
      </c>
      <c r="S4771" s="52">
        <v>0.1127799972891808</v>
      </c>
    </row>
    <row r="4772" spans="1:19">
      <c r="A4772" t="s">
        <v>28</v>
      </c>
      <c r="B4772" t="s">
        <v>412</v>
      </c>
      <c r="C4772" t="s">
        <v>440</v>
      </c>
      <c r="D4772" t="s">
        <v>330</v>
      </c>
      <c r="E4772" t="s">
        <v>191</v>
      </c>
      <c r="F4772" t="s">
        <v>192</v>
      </c>
      <c r="G4772">
        <v>6</v>
      </c>
      <c r="H4772" t="s">
        <v>331</v>
      </c>
      <c r="I4772" t="s">
        <v>326</v>
      </c>
      <c r="J4772" t="s">
        <v>289</v>
      </c>
      <c r="K4772">
        <v>2</v>
      </c>
      <c r="L4772" s="52">
        <v>4.1669998317956917E-2</v>
      </c>
      <c r="N4772">
        <v>2</v>
      </c>
      <c r="O4772" s="52">
        <v>6.5399999730288982E-3</v>
      </c>
      <c r="Q4772">
        <v>78</v>
      </c>
      <c r="R4772" s="52">
        <v>7.3199998587369919E-3</v>
      </c>
    </row>
    <row r="4773" spans="1:19">
      <c r="A4773" t="s">
        <v>28</v>
      </c>
      <c r="B4773" t="s">
        <v>412</v>
      </c>
      <c r="C4773" t="s">
        <v>440</v>
      </c>
      <c r="D4773" t="s">
        <v>330</v>
      </c>
      <c r="E4773" t="s">
        <v>191</v>
      </c>
      <c r="F4773" t="s">
        <v>192</v>
      </c>
      <c r="G4773">
        <v>6</v>
      </c>
      <c r="H4773" t="s">
        <v>331</v>
      </c>
      <c r="I4773" t="s">
        <v>326</v>
      </c>
      <c r="J4773" t="s">
        <v>290</v>
      </c>
      <c r="K4773">
        <v>2</v>
      </c>
      <c r="L4773" s="52">
        <v>4.1669998317956917E-2</v>
      </c>
      <c r="N4773">
        <v>19</v>
      </c>
      <c r="O4773" s="52">
        <v>6.208999827504158E-2</v>
      </c>
      <c r="Q4773">
        <v>542</v>
      </c>
      <c r="R4773" s="52">
        <v>5.0840001553297043E-2</v>
      </c>
    </row>
    <row r="4774" spans="1:19">
      <c r="A4774" t="s">
        <v>28</v>
      </c>
      <c r="B4774" t="s">
        <v>412</v>
      </c>
      <c r="C4774" t="s">
        <v>440</v>
      </c>
      <c r="D4774" t="s">
        <v>330</v>
      </c>
      <c r="E4774" t="s">
        <v>191</v>
      </c>
      <c r="F4774" t="s">
        <v>192</v>
      </c>
      <c r="G4774">
        <v>6</v>
      </c>
      <c r="H4774" t="s">
        <v>331</v>
      </c>
      <c r="I4774" t="s">
        <v>326</v>
      </c>
      <c r="J4774" t="s">
        <v>291</v>
      </c>
      <c r="K4774">
        <v>7</v>
      </c>
      <c r="L4774" s="52">
        <v>0.1458300054073334</v>
      </c>
      <c r="N4774">
        <v>39</v>
      </c>
      <c r="O4774" s="52">
        <v>0.12745000422000891</v>
      </c>
      <c r="Q4774">
        <v>1332</v>
      </c>
      <c r="R4774" s="52">
        <v>0.124940000474453</v>
      </c>
    </row>
    <row r="4775" spans="1:19">
      <c r="A4775" t="s">
        <v>28</v>
      </c>
      <c r="B4775" t="s">
        <v>412</v>
      </c>
      <c r="C4775" t="s">
        <v>440</v>
      </c>
      <c r="D4775" t="s">
        <v>330</v>
      </c>
      <c r="E4775" t="s">
        <v>191</v>
      </c>
      <c r="F4775" t="s">
        <v>192</v>
      </c>
      <c r="G4775">
        <v>6</v>
      </c>
      <c r="H4775" t="s">
        <v>331</v>
      </c>
      <c r="I4775" t="s">
        <v>326</v>
      </c>
      <c r="J4775" t="s">
        <v>292</v>
      </c>
      <c r="K4775">
        <v>2</v>
      </c>
      <c r="L4775" s="52">
        <v>4.1669998317956917E-2</v>
      </c>
      <c r="N4775">
        <v>58</v>
      </c>
      <c r="O4775" s="52">
        <v>0.1895399987697601</v>
      </c>
      <c r="Q4775">
        <v>2022</v>
      </c>
      <c r="R4775" s="52">
        <v>0.18965999782085419</v>
      </c>
    </row>
    <row r="4776" spans="1:19">
      <c r="A4776" t="s">
        <v>28</v>
      </c>
      <c r="B4776" t="s">
        <v>412</v>
      </c>
      <c r="C4776" t="s">
        <v>440</v>
      </c>
      <c r="D4776" t="s">
        <v>330</v>
      </c>
      <c r="E4776" t="s">
        <v>191</v>
      </c>
      <c r="F4776" t="s">
        <v>192</v>
      </c>
      <c r="G4776">
        <v>6</v>
      </c>
      <c r="H4776" t="s">
        <v>331</v>
      </c>
      <c r="I4776" t="s">
        <v>326</v>
      </c>
      <c r="J4776" t="s">
        <v>293</v>
      </c>
      <c r="K4776">
        <v>14</v>
      </c>
      <c r="L4776" s="52">
        <v>0.29166999459266663</v>
      </c>
      <c r="N4776">
        <v>56</v>
      </c>
      <c r="O4776" s="52">
        <v>0.18300999701023099</v>
      </c>
      <c r="Q4776">
        <v>1958</v>
      </c>
      <c r="R4776" s="52">
        <v>0.18366000056266779</v>
      </c>
    </row>
    <row r="4777" spans="1:19">
      <c r="A4777" t="s">
        <v>28</v>
      </c>
      <c r="B4777" t="s">
        <v>412</v>
      </c>
      <c r="C4777" t="s">
        <v>440</v>
      </c>
      <c r="D4777" t="s">
        <v>330</v>
      </c>
      <c r="E4777" t="s">
        <v>191</v>
      </c>
      <c r="F4777" t="s">
        <v>192</v>
      </c>
      <c r="G4777">
        <v>6</v>
      </c>
      <c r="H4777" t="s">
        <v>331</v>
      </c>
      <c r="I4777" t="s">
        <v>326</v>
      </c>
      <c r="J4777" t="s">
        <v>294</v>
      </c>
      <c r="K4777">
        <v>14</v>
      </c>
      <c r="L4777" s="52">
        <v>0.29166999459266663</v>
      </c>
      <c r="N4777">
        <v>76</v>
      </c>
      <c r="O4777" s="52">
        <v>0.24837000668048859</v>
      </c>
      <c r="Q4777">
        <v>2528</v>
      </c>
      <c r="R4777" s="52">
        <v>0.2371300011873245</v>
      </c>
    </row>
    <row r="4778" spans="1:19">
      <c r="A4778" t="s">
        <v>28</v>
      </c>
      <c r="B4778" t="s">
        <v>412</v>
      </c>
      <c r="C4778" t="s">
        <v>440</v>
      </c>
      <c r="D4778" t="s">
        <v>330</v>
      </c>
      <c r="E4778" t="s">
        <v>191</v>
      </c>
      <c r="F4778" t="s">
        <v>192</v>
      </c>
      <c r="G4778">
        <v>6</v>
      </c>
      <c r="H4778" t="s">
        <v>331</v>
      </c>
      <c r="I4778" t="s">
        <v>326</v>
      </c>
      <c r="J4778" t="s">
        <v>295</v>
      </c>
      <c r="K4778">
        <v>7</v>
      </c>
      <c r="L4778" s="52">
        <v>0.1458300054073334</v>
      </c>
      <c r="N4778">
        <v>56</v>
      </c>
      <c r="O4778" s="52">
        <v>0.18300999701023099</v>
      </c>
      <c r="Q4778">
        <v>2201</v>
      </c>
      <c r="R4778" s="52">
        <v>0.20645000040531161</v>
      </c>
    </row>
    <row r="4779" spans="1:19">
      <c r="A4779" t="s">
        <v>28</v>
      </c>
      <c r="B4779" t="s">
        <v>412</v>
      </c>
      <c r="C4779" t="s">
        <v>440</v>
      </c>
      <c r="D4779" t="s">
        <v>330</v>
      </c>
      <c r="E4779" t="s">
        <v>191</v>
      </c>
      <c r="F4779" t="s">
        <v>192</v>
      </c>
      <c r="G4779">
        <v>6</v>
      </c>
      <c r="H4779" t="s">
        <v>331</v>
      </c>
      <c r="I4779" t="s">
        <v>359</v>
      </c>
      <c r="J4779" t="s">
        <v>14</v>
      </c>
      <c r="K4779">
        <v>34</v>
      </c>
      <c r="L4779" s="52">
        <v>0.70832997560501099</v>
      </c>
      <c r="M4779" s="52">
        <v>0.72339999675750732</v>
      </c>
      <c r="N4779">
        <v>209</v>
      </c>
      <c r="O4779" s="52">
        <v>0.68300998210906982</v>
      </c>
      <c r="P4779" s="52">
        <v>0.71087998151779175</v>
      </c>
      <c r="Q4779">
        <v>7648</v>
      </c>
      <c r="R4779" s="52">
        <v>0.71737998723983765</v>
      </c>
      <c r="S4779" s="52">
        <v>0.73221999406814575</v>
      </c>
    </row>
    <row r="4780" spans="1:19">
      <c r="A4780" t="s">
        <v>28</v>
      </c>
      <c r="B4780" t="s">
        <v>412</v>
      </c>
      <c r="C4780" t="s">
        <v>440</v>
      </c>
      <c r="D4780" t="s">
        <v>330</v>
      </c>
      <c r="E4780" t="s">
        <v>191</v>
      </c>
      <c r="F4780" t="s">
        <v>192</v>
      </c>
      <c r="G4780">
        <v>6</v>
      </c>
      <c r="H4780" t="s">
        <v>331</v>
      </c>
      <c r="I4780" t="s">
        <v>359</v>
      </c>
      <c r="J4780" t="s">
        <v>15</v>
      </c>
      <c r="K4780">
        <v>7</v>
      </c>
      <c r="L4780" s="52">
        <v>0.1458300054073334</v>
      </c>
      <c r="M4780" s="52">
        <v>0.1489399969577789</v>
      </c>
      <c r="N4780">
        <v>47</v>
      </c>
      <c r="O4780" s="52">
        <v>0.15358999371528631</v>
      </c>
      <c r="P4780" s="52">
        <v>0.15986000001430509</v>
      </c>
      <c r="Q4780">
        <v>1582</v>
      </c>
      <c r="R4780" s="52">
        <v>0.14838999509811401</v>
      </c>
      <c r="S4780" s="52">
        <v>0.1514600068330765</v>
      </c>
    </row>
    <row r="4781" spans="1:19">
      <c r="A4781" t="s">
        <v>28</v>
      </c>
      <c r="B4781" t="s">
        <v>412</v>
      </c>
      <c r="C4781" t="s">
        <v>440</v>
      </c>
      <c r="D4781" t="s">
        <v>330</v>
      </c>
      <c r="E4781" t="s">
        <v>191</v>
      </c>
      <c r="F4781" t="s">
        <v>192</v>
      </c>
      <c r="G4781">
        <v>6</v>
      </c>
      <c r="H4781" t="s">
        <v>331</v>
      </c>
      <c r="I4781" t="s">
        <v>359</v>
      </c>
      <c r="J4781" t="s">
        <v>317</v>
      </c>
      <c r="K4781">
        <v>6</v>
      </c>
      <c r="L4781" s="52">
        <v>0.125</v>
      </c>
      <c r="M4781" s="52">
        <v>0.12766000628471369</v>
      </c>
      <c r="N4781">
        <v>38</v>
      </c>
      <c r="O4781" s="52">
        <v>0.1241799965500832</v>
      </c>
      <c r="P4781" s="52">
        <v>0.1292500048875809</v>
      </c>
      <c r="Q4781">
        <v>1215</v>
      </c>
      <c r="R4781" s="52">
        <v>0.1139699965715408</v>
      </c>
      <c r="S4781" s="52">
        <v>0.1163199990987778</v>
      </c>
    </row>
    <row r="4782" spans="1:19">
      <c r="A4782" t="s">
        <v>28</v>
      </c>
      <c r="B4782" t="s">
        <v>412</v>
      </c>
      <c r="C4782" t="s">
        <v>440</v>
      </c>
      <c r="D4782" t="s">
        <v>330</v>
      </c>
      <c r="E4782" t="s">
        <v>191</v>
      </c>
      <c r="F4782" t="s">
        <v>192</v>
      </c>
      <c r="G4782">
        <v>6</v>
      </c>
      <c r="H4782" t="s">
        <v>331</v>
      </c>
      <c r="I4782" t="s">
        <v>359</v>
      </c>
      <c r="J4782" t="s">
        <v>270</v>
      </c>
      <c r="K4782">
        <v>1</v>
      </c>
      <c r="L4782" s="52">
        <v>2.082999981939793E-2</v>
      </c>
      <c r="N4782">
        <v>12</v>
      </c>
      <c r="O4782" s="52">
        <v>3.9220001548528671E-2</v>
      </c>
      <c r="Q4782">
        <v>216</v>
      </c>
      <c r="R4782" s="52">
        <v>2.0260000601410869E-2</v>
      </c>
    </row>
    <row r="4783" spans="1:19">
      <c r="A4783" t="s">
        <v>28</v>
      </c>
      <c r="B4783" t="s">
        <v>412</v>
      </c>
      <c r="C4783" t="s">
        <v>440</v>
      </c>
      <c r="D4783" t="s">
        <v>330</v>
      </c>
      <c r="E4783" t="s">
        <v>191</v>
      </c>
      <c r="F4783" t="s">
        <v>192</v>
      </c>
      <c r="G4783">
        <v>6</v>
      </c>
      <c r="H4783" t="s">
        <v>331</v>
      </c>
      <c r="I4783" t="s">
        <v>325</v>
      </c>
      <c r="J4783" t="s">
        <v>302</v>
      </c>
      <c r="K4783">
        <v>20</v>
      </c>
      <c r="L4783" s="52">
        <v>0.41666999459266663</v>
      </c>
      <c r="N4783">
        <v>110</v>
      </c>
      <c r="O4783" s="52">
        <v>0.35947999358177191</v>
      </c>
      <c r="Q4783">
        <v>3494</v>
      </c>
      <c r="R4783" s="52">
        <v>0.32774001359939581</v>
      </c>
    </row>
    <row r="4784" spans="1:19">
      <c r="A4784" t="s">
        <v>28</v>
      </c>
      <c r="B4784" t="s">
        <v>412</v>
      </c>
      <c r="C4784" t="s">
        <v>440</v>
      </c>
      <c r="D4784" t="s">
        <v>330</v>
      </c>
      <c r="E4784" t="s">
        <v>191</v>
      </c>
      <c r="F4784" t="s">
        <v>192</v>
      </c>
      <c r="G4784">
        <v>6</v>
      </c>
      <c r="H4784" t="s">
        <v>331</v>
      </c>
      <c r="I4784" t="s">
        <v>325</v>
      </c>
      <c r="J4784" t="s">
        <v>303</v>
      </c>
      <c r="K4784">
        <v>16</v>
      </c>
      <c r="L4784" s="52">
        <v>0.33333000540733337</v>
      </c>
      <c r="N4784">
        <v>95</v>
      </c>
      <c r="O4784" s="52">
        <v>0.31046000123023992</v>
      </c>
      <c r="Q4784">
        <v>3387</v>
      </c>
      <c r="R4784" s="52">
        <v>0.31769999861717219</v>
      </c>
    </row>
    <row r="4785" spans="1:19">
      <c r="A4785" t="s">
        <v>28</v>
      </c>
      <c r="B4785" t="s">
        <v>412</v>
      </c>
      <c r="C4785" t="s">
        <v>440</v>
      </c>
      <c r="D4785" t="s">
        <v>330</v>
      </c>
      <c r="E4785" t="s">
        <v>191</v>
      </c>
      <c r="F4785" t="s">
        <v>192</v>
      </c>
      <c r="G4785">
        <v>6</v>
      </c>
      <c r="H4785" t="s">
        <v>331</v>
      </c>
      <c r="I4785" t="s">
        <v>325</v>
      </c>
      <c r="J4785" t="s">
        <v>304</v>
      </c>
      <c r="K4785">
        <v>12</v>
      </c>
      <c r="L4785" s="52">
        <v>0.25</v>
      </c>
      <c r="N4785">
        <v>101</v>
      </c>
      <c r="O4785" s="52">
        <v>0.33006998896598821</v>
      </c>
      <c r="Q4785">
        <v>3780</v>
      </c>
      <c r="R4785" s="52">
        <v>0.35455998778343201</v>
      </c>
    </row>
    <row r="4786" spans="1:19">
      <c r="A4786" t="s">
        <v>28</v>
      </c>
      <c r="B4786" t="s">
        <v>412</v>
      </c>
      <c r="C4786" t="s">
        <v>440</v>
      </c>
      <c r="D4786" t="s">
        <v>330</v>
      </c>
      <c r="E4786" t="s">
        <v>191</v>
      </c>
      <c r="F4786" t="s">
        <v>192</v>
      </c>
      <c r="G4786">
        <v>6</v>
      </c>
      <c r="H4786" t="s">
        <v>331</v>
      </c>
      <c r="I4786" t="s">
        <v>349</v>
      </c>
      <c r="J4786" t="s">
        <v>350</v>
      </c>
      <c r="K4786">
        <v>2</v>
      </c>
      <c r="L4786" s="52">
        <v>4.1669998317956917E-2</v>
      </c>
      <c r="M4786" s="52">
        <v>4.3480001389980323E-2</v>
      </c>
      <c r="N4786">
        <v>21</v>
      </c>
      <c r="O4786" s="52">
        <v>6.8630002439022064E-2</v>
      </c>
      <c r="P4786" s="52">
        <v>7.3430001735687256E-2</v>
      </c>
      <c r="Q4786">
        <v>745</v>
      </c>
      <c r="R4786" s="52">
        <v>6.9880001246929169E-2</v>
      </c>
      <c r="S4786" s="52">
        <v>8.060000091791153E-2</v>
      </c>
    </row>
    <row r="4787" spans="1:19">
      <c r="A4787" t="s">
        <v>28</v>
      </c>
      <c r="B4787" t="s">
        <v>412</v>
      </c>
      <c r="C4787" t="s">
        <v>440</v>
      </c>
      <c r="D4787" t="s">
        <v>330</v>
      </c>
      <c r="E4787" t="s">
        <v>191</v>
      </c>
      <c r="F4787" t="s">
        <v>192</v>
      </c>
      <c r="G4787">
        <v>6</v>
      </c>
      <c r="H4787" t="s">
        <v>331</v>
      </c>
      <c r="I4787" t="s">
        <v>349</v>
      </c>
      <c r="J4787" t="s">
        <v>351</v>
      </c>
      <c r="K4787">
        <v>39</v>
      </c>
      <c r="L4787" s="52">
        <v>0.8125</v>
      </c>
      <c r="M4787" s="52">
        <v>0.84782999753952026</v>
      </c>
      <c r="N4787">
        <v>201</v>
      </c>
      <c r="O4787" s="52">
        <v>0.65685999393463135</v>
      </c>
      <c r="P4787" s="52">
        <v>0.70279997587203979</v>
      </c>
      <c r="Q4787">
        <v>5882</v>
      </c>
      <c r="R4787" s="52">
        <v>0.55172997713088989</v>
      </c>
      <c r="S4787" s="52">
        <v>0.63637000322341919</v>
      </c>
    </row>
    <row r="4788" spans="1:19">
      <c r="A4788" t="s">
        <v>28</v>
      </c>
      <c r="B4788" t="s">
        <v>412</v>
      </c>
      <c r="C4788" t="s">
        <v>440</v>
      </c>
      <c r="D4788" t="s">
        <v>330</v>
      </c>
      <c r="E4788" t="s">
        <v>191</v>
      </c>
      <c r="F4788" t="s">
        <v>192</v>
      </c>
      <c r="G4788">
        <v>6</v>
      </c>
      <c r="H4788" t="s">
        <v>331</v>
      </c>
      <c r="I4788" t="s">
        <v>349</v>
      </c>
      <c r="J4788" t="s">
        <v>352</v>
      </c>
      <c r="K4788">
        <v>0</v>
      </c>
      <c r="L4788" s="52">
        <v>0</v>
      </c>
      <c r="M4788" s="52">
        <v>0</v>
      </c>
      <c r="N4788">
        <v>2</v>
      </c>
      <c r="O4788" s="52">
        <v>6.5399999730288982E-3</v>
      </c>
      <c r="P4788" s="52">
        <v>6.9900001399219036E-3</v>
      </c>
      <c r="Q4788">
        <v>19</v>
      </c>
      <c r="R4788" s="52">
        <v>1.780000049620867E-3</v>
      </c>
      <c r="S4788" s="52">
        <v>2.0600000862032179E-3</v>
      </c>
    </row>
    <row r="4789" spans="1:19">
      <c r="A4789" t="s">
        <v>28</v>
      </c>
      <c r="B4789" t="s">
        <v>412</v>
      </c>
      <c r="C4789" t="s">
        <v>440</v>
      </c>
      <c r="D4789" t="s">
        <v>330</v>
      </c>
      <c r="E4789" t="s">
        <v>191</v>
      </c>
      <c r="F4789" t="s">
        <v>192</v>
      </c>
      <c r="G4789">
        <v>6</v>
      </c>
      <c r="H4789" t="s">
        <v>331</v>
      </c>
      <c r="I4789" t="s">
        <v>349</v>
      </c>
      <c r="J4789" t="s">
        <v>353</v>
      </c>
      <c r="K4789">
        <v>5</v>
      </c>
      <c r="L4789" s="52">
        <v>0.1041700020432472</v>
      </c>
      <c r="M4789" s="52">
        <v>0.10869999974966051</v>
      </c>
      <c r="N4789">
        <v>62</v>
      </c>
      <c r="O4789" s="52">
        <v>0.2026100009679794</v>
      </c>
      <c r="P4789" s="52">
        <v>0.21678000688552859</v>
      </c>
      <c r="Q4789">
        <v>2597</v>
      </c>
      <c r="R4789" s="52">
        <v>0.24359999597072601</v>
      </c>
      <c r="S4789" s="52">
        <v>0.2809700071811676</v>
      </c>
    </row>
    <row r="4790" spans="1:19">
      <c r="A4790" t="s">
        <v>28</v>
      </c>
      <c r="B4790" t="s">
        <v>412</v>
      </c>
      <c r="C4790" t="s">
        <v>440</v>
      </c>
      <c r="D4790" t="s">
        <v>330</v>
      </c>
      <c r="E4790" t="s">
        <v>191</v>
      </c>
      <c r="F4790" t="s">
        <v>192</v>
      </c>
      <c r="G4790">
        <v>6</v>
      </c>
      <c r="H4790" t="s">
        <v>331</v>
      </c>
      <c r="I4790" t="s">
        <v>349</v>
      </c>
      <c r="J4790" t="s">
        <v>355</v>
      </c>
      <c r="K4790">
        <v>2</v>
      </c>
      <c r="L4790" s="52">
        <v>4.1669998317956917E-2</v>
      </c>
      <c r="N4790">
        <v>20</v>
      </c>
      <c r="O4790" s="52">
        <v>6.5360002219676971E-2</v>
      </c>
      <c r="Q4790">
        <v>1418</v>
      </c>
      <c r="R4790" s="52">
        <v>0.13300999999046331</v>
      </c>
    </row>
    <row r="4791" spans="1:19">
      <c r="A4791" t="s">
        <v>28</v>
      </c>
      <c r="B4791" t="s">
        <v>412</v>
      </c>
      <c r="C4791" t="s">
        <v>440</v>
      </c>
      <c r="D4791" t="s">
        <v>330</v>
      </c>
      <c r="E4791" t="s">
        <v>191</v>
      </c>
      <c r="F4791" t="s">
        <v>192</v>
      </c>
      <c r="G4791">
        <v>6</v>
      </c>
      <c r="H4791" t="s">
        <v>331</v>
      </c>
      <c r="I4791" t="s">
        <v>734</v>
      </c>
      <c r="J4791" t="s">
        <v>299</v>
      </c>
      <c r="K4791">
        <v>2</v>
      </c>
      <c r="L4791" s="52">
        <v>4.1669998317956917E-2</v>
      </c>
      <c r="M4791" s="52">
        <v>4.3480001389980323E-2</v>
      </c>
      <c r="N4791">
        <v>11</v>
      </c>
      <c r="O4791" s="52">
        <v>3.5950001329183578E-2</v>
      </c>
      <c r="P4791" s="52">
        <v>3.7160001695156097E-2</v>
      </c>
      <c r="Q4791">
        <v>463</v>
      </c>
      <c r="R4791" s="52">
        <v>4.343000054359436E-2</v>
      </c>
      <c r="S4791" s="52">
        <v>4.6239998191595078E-2</v>
      </c>
    </row>
    <row r="4792" spans="1:19">
      <c r="A4792" t="s">
        <v>28</v>
      </c>
      <c r="B4792" t="s">
        <v>412</v>
      </c>
      <c r="C4792" t="s">
        <v>440</v>
      </c>
      <c r="D4792" t="s">
        <v>330</v>
      </c>
      <c r="E4792" t="s">
        <v>191</v>
      </c>
      <c r="F4792" t="s">
        <v>192</v>
      </c>
      <c r="G4792">
        <v>6</v>
      </c>
      <c r="H4792" t="s">
        <v>331</v>
      </c>
      <c r="I4792" t="s">
        <v>734</v>
      </c>
      <c r="J4792" t="s">
        <v>300</v>
      </c>
      <c r="K4792">
        <v>0</v>
      </c>
      <c r="L4792" s="52">
        <v>0</v>
      </c>
      <c r="M4792" s="52">
        <v>0</v>
      </c>
      <c r="N4792">
        <v>7</v>
      </c>
      <c r="O4792" s="52">
        <v>2.2879999130964279E-2</v>
      </c>
      <c r="P4792" s="52">
        <v>2.364999987185001E-2</v>
      </c>
      <c r="Q4792">
        <v>331</v>
      </c>
      <c r="R4792" s="52">
        <v>3.1050000339746479E-2</v>
      </c>
      <c r="S4792" s="52">
        <v>3.3059999346733093E-2</v>
      </c>
    </row>
    <row r="4793" spans="1:19">
      <c r="A4793" t="s">
        <v>28</v>
      </c>
      <c r="B4793" t="s">
        <v>412</v>
      </c>
      <c r="C4793" t="s">
        <v>440</v>
      </c>
      <c r="D4793" t="s">
        <v>330</v>
      </c>
      <c r="E4793" t="s">
        <v>191</v>
      </c>
      <c r="F4793" t="s">
        <v>192</v>
      </c>
      <c r="G4793">
        <v>6</v>
      </c>
      <c r="H4793" t="s">
        <v>331</v>
      </c>
      <c r="I4793" t="s">
        <v>734</v>
      </c>
      <c r="J4793" t="s">
        <v>269</v>
      </c>
      <c r="K4793">
        <v>0</v>
      </c>
      <c r="L4793" s="52">
        <v>0</v>
      </c>
      <c r="M4793" s="52">
        <v>0</v>
      </c>
      <c r="N4793">
        <v>2</v>
      </c>
      <c r="O4793" s="52">
        <v>6.5399999730288982E-3</v>
      </c>
      <c r="P4793" s="52">
        <v>6.7599997855722904E-3</v>
      </c>
      <c r="Q4793">
        <v>91</v>
      </c>
      <c r="R4793" s="52">
        <v>8.5399998351931572E-3</v>
      </c>
      <c r="S4793" s="52">
        <v>9.089999832212925E-3</v>
      </c>
    </row>
    <row r="4794" spans="1:19">
      <c r="A4794" t="s">
        <v>28</v>
      </c>
      <c r="B4794" t="s">
        <v>412</v>
      </c>
      <c r="C4794" t="s">
        <v>440</v>
      </c>
      <c r="D4794" t="s">
        <v>330</v>
      </c>
      <c r="E4794" t="s">
        <v>191</v>
      </c>
      <c r="F4794" t="s">
        <v>192</v>
      </c>
      <c r="G4794">
        <v>6</v>
      </c>
      <c r="H4794" t="s">
        <v>331</v>
      </c>
      <c r="I4794" t="s">
        <v>734</v>
      </c>
      <c r="J4794" t="s">
        <v>301</v>
      </c>
      <c r="K4794">
        <v>0</v>
      </c>
      <c r="L4794" s="52">
        <v>0</v>
      </c>
      <c r="M4794" s="52">
        <v>0</v>
      </c>
      <c r="N4794">
        <v>2</v>
      </c>
      <c r="O4794" s="52">
        <v>6.5399999730288982E-3</v>
      </c>
      <c r="P4794" s="52">
        <v>6.7599997855722904E-3</v>
      </c>
      <c r="Q4794">
        <v>215</v>
      </c>
      <c r="R4794" s="52">
        <v>2.0169999450445179E-2</v>
      </c>
      <c r="S4794" s="52">
        <v>2.1469999104738239E-2</v>
      </c>
    </row>
    <row r="4795" spans="1:19">
      <c r="A4795" t="s">
        <v>28</v>
      </c>
      <c r="B4795" t="s">
        <v>412</v>
      </c>
      <c r="C4795" t="s">
        <v>440</v>
      </c>
      <c r="D4795" t="s">
        <v>330</v>
      </c>
      <c r="E4795" t="s">
        <v>191</v>
      </c>
      <c r="F4795" t="s">
        <v>192</v>
      </c>
      <c r="G4795">
        <v>6</v>
      </c>
      <c r="H4795" t="s">
        <v>331</v>
      </c>
      <c r="I4795" t="s">
        <v>734</v>
      </c>
      <c r="J4795" t="s">
        <v>270</v>
      </c>
      <c r="K4795">
        <v>2</v>
      </c>
      <c r="L4795" s="52">
        <v>4.1669998317956917E-2</v>
      </c>
      <c r="N4795">
        <v>10</v>
      </c>
      <c r="O4795" s="52">
        <v>3.2680001109838493E-2</v>
      </c>
      <c r="Q4795">
        <v>648</v>
      </c>
      <c r="R4795" s="52">
        <v>6.0779999941587448E-2</v>
      </c>
    </row>
    <row r="4796" spans="1:19">
      <c r="A4796" t="s">
        <v>28</v>
      </c>
      <c r="B4796" t="s">
        <v>412</v>
      </c>
      <c r="C4796" t="s">
        <v>440</v>
      </c>
      <c r="D4796" t="s">
        <v>330</v>
      </c>
      <c r="E4796" t="s">
        <v>191</v>
      </c>
      <c r="F4796" t="s">
        <v>192</v>
      </c>
      <c r="G4796">
        <v>6</v>
      </c>
      <c r="H4796" t="s">
        <v>331</v>
      </c>
      <c r="I4796" t="s">
        <v>734</v>
      </c>
      <c r="J4796" t="s">
        <v>268</v>
      </c>
      <c r="K4796">
        <v>44</v>
      </c>
      <c r="L4796" s="52">
        <v>0.91667002439498901</v>
      </c>
      <c r="M4796" s="52">
        <v>0.95652002096176147</v>
      </c>
      <c r="N4796">
        <v>274</v>
      </c>
      <c r="O4796" s="52">
        <v>0.89542001485824585</v>
      </c>
      <c r="P4796" s="52">
        <v>0.92567998170852661</v>
      </c>
      <c r="Q4796">
        <v>8913</v>
      </c>
      <c r="R4796" s="52">
        <v>0.83604001998901367</v>
      </c>
      <c r="S4796" s="52">
        <v>0.89013999700546265</v>
      </c>
    </row>
    <row r="4797" spans="1:19">
      <c r="A4797" t="s">
        <v>28</v>
      </c>
      <c r="B4797" t="s">
        <v>412</v>
      </c>
      <c r="C4797" t="s">
        <v>440</v>
      </c>
      <c r="D4797" t="s">
        <v>330</v>
      </c>
      <c r="E4797" t="s">
        <v>191</v>
      </c>
      <c r="F4797" t="s">
        <v>192</v>
      </c>
      <c r="G4797">
        <v>6</v>
      </c>
      <c r="H4797" t="s">
        <v>331</v>
      </c>
      <c r="I4797" t="s">
        <v>735</v>
      </c>
      <c r="J4797" t="s">
        <v>270</v>
      </c>
      <c r="K4797">
        <v>48</v>
      </c>
      <c r="L4797" s="52">
        <v>1</v>
      </c>
      <c r="N4797">
        <v>306</v>
      </c>
      <c r="O4797" s="52">
        <v>1</v>
      </c>
      <c r="Q4797">
        <v>10661</v>
      </c>
      <c r="R4797" s="52">
        <v>1</v>
      </c>
    </row>
    <row r="4798" spans="1:19">
      <c r="A4798" t="s">
        <v>28</v>
      </c>
      <c r="B4798" t="s">
        <v>412</v>
      </c>
      <c r="C4798" t="s">
        <v>440</v>
      </c>
      <c r="D4798" t="s">
        <v>330</v>
      </c>
      <c r="E4798" t="s">
        <v>191</v>
      </c>
      <c r="F4798" t="s">
        <v>192</v>
      </c>
      <c r="G4798">
        <v>6</v>
      </c>
      <c r="H4798" t="s">
        <v>331</v>
      </c>
      <c r="I4798" t="s">
        <v>319</v>
      </c>
      <c r="J4798" t="s">
        <v>324</v>
      </c>
      <c r="K4798">
        <v>2</v>
      </c>
      <c r="L4798" s="52">
        <v>4.1669998317956917E-2</v>
      </c>
      <c r="N4798">
        <v>20</v>
      </c>
      <c r="O4798" s="52">
        <v>6.5360002219676971E-2</v>
      </c>
      <c r="Q4798">
        <v>1418</v>
      </c>
      <c r="R4798" s="52">
        <v>0.13300999999046331</v>
      </c>
    </row>
    <row r="4799" spans="1:19">
      <c r="A4799" t="s">
        <v>28</v>
      </c>
      <c r="B4799" t="s">
        <v>412</v>
      </c>
      <c r="C4799" t="s">
        <v>440</v>
      </c>
      <c r="D4799" t="s">
        <v>330</v>
      </c>
      <c r="E4799" t="s">
        <v>191</v>
      </c>
      <c r="F4799" t="s">
        <v>192</v>
      </c>
      <c r="G4799">
        <v>6</v>
      </c>
      <c r="H4799" t="s">
        <v>331</v>
      </c>
      <c r="I4799" t="s">
        <v>319</v>
      </c>
      <c r="J4799" t="s">
        <v>320</v>
      </c>
      <c r="K4799">
        <v>0</v>
      </c>
      <c r="L4799" s="52">
        <v>0</v>
      </c>
      <c r="M4799" s="52">
        <v>0</v>
      </c>
      <c r="N4799">
        <v>2</v>
      </c>
      <c r="O4799" s="52">
        <v>6.5399999730288982E-3</v>
      </c>
      <c r="P4799" s="52">
        <v>6.9900001399219036E-3</v>
      </c>
      <c r="Q4799">
        <v>19</v>
      </c>
      <c r="R4799" s="52">
        <v>1.780000049620867E-3</v>
      </c>
      <c r="S4799" s="52">
        <v>2.0600000862032179E-3</v>
      </c>
    </row>
    <row r="4800" spans="1:19">
      <c r="A4800" t="s">
        <v>28</v>
      </c>
      <c r="B4800" t="s">
        <v>412</v>
      </c>
      <c r="C4800" t="s">
        <v>440</v>
      </c>
      <c r="D4800" t="s">
        <v>330</v>
      </c>
      <c r="E4800" t="s">
        <v>191</v>
      </c>
      <c r="F4800" t="s">
        <v>192</v>
      </c>
      <c r="G4800">
        <v>6</v>
      </c>
      <c r="H4800" t="s">
        <v>331</v>
      </c>
      <c r="I4800" t="s">
        <v>319</v>
      </c>
      <c r="J4800" t="s">
        <v>321</v>
      </c>
      <c r="K4800">
        <v>2</v>
      </c>
      <c r="L4800" s="52">
        <v>4.1669998317956917E-2</v>
      </c>
      <c r="M4800" s="52">
        <v>4.3480001389980323E-2</v>
      </c>
      <c r="N4800">
        <v>7</v>
      </c>
      <c r="O4800" s="52">
        <v>2.2879999130964279E-2</v>
      </c>
      <c r="P4800" s="52">
        <v>2.4480000138282779E-2</v>
      </c>
      <c r="Q4800">
        <v>380</v>
      </c>
      <c r="R4800" s="52">
        <v>3.564000129699707E-2</v>
      </c>
      <c r="S4800" s="52">
        <v>4.1110001504421227E-2</v>
      </c>
    </row>
    <row r="4801" spans="1:19">
      <c r="A4801" t="s">
        <v>28</v>
      </c>
      <c r="B4801" t="s">
        <v>412</v>
      </c>
      <c r="C4801" t="s">
        <v>440</v>
      </c>
      <c r="D4801" t="s">
        <v>330</v>
      </c>
      <c r="E4801" t="s">
        <v>191</v>
      </c>
      <c r="F4801" t="s">
        <v>192</v>
      </c>
      <c r="G4801">
        <v>6</v>
      </c>
      <c r="H4801" t="s">
        <v>331</v>
      </c>
      <c r="I4801" t="s">
        <v>319</v>
      </c>
      <c r="J4801" t="s">
        <v>322</v>
      </c>
      <c r="K4801">
        <v>2</v>
      </c>
      <c r="L4801" s="52">
        <v>4.1669998317956917E-2</v>
      </c>
      <c r="M4801" s="52">
        <v>4.3480001389980323E-2</v>
      </c>
      <c r="N4801">
        <v>40</v>
      </c>
      <c r="O4801" s="52">
        <v>0.13072000443935389</v>
      </c>
      <c r="P4801" s="52">
        <v>0.13986000418663019</v>
      </c>
      <c r="Q4801">
        <v>1643</v>
      </c>
      <c r="R4801" s="52">
        <v>0.15410999953746801</v>
      </c>
      <c r="S4801" s="52">
        <v>0.17776000499725339</v>
      </c>
    </row>
    <row r="4802" spans="1:19">
      <c r="A4802" t="s">
        <v>28</v>
      </c>
      <c r="B4802" t="s">
        <v>412</v>
      </c>
      <c r="C4802" t="s">
        <v>440</v>
      </c>
      <c r="D4802" t="s">
        <v>330</v>
      </c>
      <c r="E4802" t="s">
        <v>191</v>
      </c>
      <c r="F4802" t="s">
        <v>192</v>
      </c>
      <c r="G4802">
        <v>6</v>
      </c>
      <c r="H4802" t="s">
        <v>331</v>
      </c>
      <c r="I4802" t="s">
        <v>319</v>
      </c>
      <c r="J4802" t="s">
        <v>323</v>
      </c>
      <c r="K4802">
        <v>5</v>
      </c>
      <c r="L4802" s="52">
        <v>0.1041700020432472</v>
      </c>
      <c r="M4802" s="52">
        <v>0.10869999974966051</v>
      </c>
      <c r="N4802">
        <v>36</v>
      </c>
      <c r="O4802" s="52">
        <v>0.1176500022411346</v>
      </c>
      <c r="P4802" s="52">
        <v>0.1258700042963028</v>
      </c>
      <c r="Q4802">
        <v>1319</v>
      </c>
      <c r="R4802" s="52">
        <v>0.1237199977040291</v>
      </c>
      <c r="S4802" s="52">
        <v>0.14270000159740451</v>
      </c>
    </row>
    <row r="4803" spans="1:19">
      <c r="A4803" t="s">
        <v>28</v>
      </c>
      <c r="B4803" t="s">
        <v>412</v>
      </c>
      <c r="C4803" t="s">
        <v>440</v>
      </c>
      <c r="D4803" t="s">
        <v>330</v>
      </c>
      <c r="E4803" t="s">
        <v>191</v>
      </c>
      <c r="F4803" t="s">
        <v>192</v>
      </c>
      <c r="G4803">
        <v>6</v>
      </c>
      <c r="H4803" t="s">
        <v>331</v>
      </c>
      <c r="I4803" t="s">
        <v>319</v>
      </c>
      <c r="J4803" t="s">
        <v>354</v>
      </c>
      <c r="K4803">
        <v>37</v>
      </c>
      <c r="L4803" s="52">
        <v>0.77082997560501099</v>
      </c>
      <c r="M4803" s="52">
        <v>0.80435001850128174</v>
      </c>
      <c r="N4803">
        <v>201</v>
      </c>
      <c r="O4803" s="52">
        <v>0.65685999393463135</v>
      </c>
      <c r="P4803" s="52">
        <v>0.70279997587203979</v>
      </c>
      <c r="Q4803">
        <v>5882</v>
      </c>
      <c r="R4803" s="52">
        <v>0.55172997713088989</v>
      </c>
      <c r="S4803" s="52">
        <v>0.63637000322341919</v>
      </c>
    </row>
    <row r="4804" spans="1:19">
      <c r="A4804" t="s">
        <v>28</v>
      </c>
      <c r="B4804" t="s">
        <v>412</v>
      </c>
      <c r="C4804" t="s">
        <v>440</v>
      </c>
      <c r="D4804" t="s">
        <v>330</v>
      </c>
      <c r="E4804" t="s">
        <v>191</v>
      </c>
      <c r="F4804" t="s">
        <v>192</v>
      </c>
      <c r="G4804">
        <v>6</v>
      </c>
      <c r="H4804" t="s">
        <v>331</v>
      </c>
      <c r="I4804" t="s">
        <v>360</v>
      </c>
      <c r="J4804" t="s">
        <v>361</v>
      </c>
      <c r="K4804">
        <v>2</v>
      </c>
      <c r="L4804" s="52">
        <v>4.1669998317956917E-2</v>
      </c>
      <c r="N4804">
        <v>20</v>
      </c>
      <c r="O4804" s="52">
        <v>6.5360002219676971E-2</v>
      </c>
      <c r="Q4804">
        <v>1418</v>
      </c>
      <c r="R4804" s="52">
        <v>0.13300999999046331</v>
      </c>
    </row>
    <row r="4805" spans="1:19">
      <c r="A4805" t="s">
        <v>28</v>
      </c>
      <c r="B4805" t="s">
        <v>412</v>
      </c>
      <c r="C4805" t="s">
        <v>440</v>
      </c>
      <c r="D4805" t="s">
        <v>330</v>
      </c>
      <c r="E4805" t="s">
        <v>191</v>
      </c>
      <c r="F4805" t="s">
        <v>192</v>
      </c>
      <c r="G4805">
        <v>6</v>
      </c>
      <c r="H4805" t="s">
        <v>331</v>
      </c>
      <c r="I4805" t="s">
        <v>360</v>
      </c>
      <c r="J4805" t="s">
        <v>362</v>
      </c>
      <c r="K4805">
        <v>9</v>
      </c>
      <c r="L4805" s="52">
        <v>0.1875</v>
      </c>
      <c r="M4805" s="52">
        <v>0.19564999639987951</v>
      </c>
      <c r="N4805">
        <v>85</v>
      </c>
      <c r="O4805" s="52">
        <v>0.27777999639511108</v>
      </c>
      <c r="P4805" s="52">
        <v>0.29719999432563782</v>
      </c>
      <c r="Q4805">
        <v>3361</v>
      </c>
      <c r="R4805" s="52">
        <v>0.31525999307632452</v>
      </c>
      <c r="S4805" s="52">
        <v>0.36362999677658081</v>
      </c>
    </row>
    <row r="4806" spans="1:19">
      <c r="A4806" t="s">
        <v>28</v>
      </c>
      <c r="B4806" t="s">
        <v>412</v>
      </c>
      <c r="C4806" t="s">
        <v>440</v>
      </c>
      <c r="D4806" t="s">
        <v>330</v>
      </c>
      <c r="E4806" t="s">
        <v>191</v>
      </c>
      <c r="F4806" t="s">
        <v>192</v>
      </c>
      <c r="G4806">
        <v>6</v>
      </c>
      <c r="H4806" t="s">
        <v>331</v>
      </c>
      <c r="I4806" t="s">
        <v>360</v>
      </c>
      <c r="J4806" t="s">
        <v>354</v>
      </c>
      <c r="K4806">
        <v>37</v>
      </c>
      <c r="L4806" s="52">
        <v>0.77082997560501099</v>
      </c>
      <c r="M4806" s="52">
        <v>0.80435001850128174</v>
      </c>
      <c r="N4806">
        <v>201</v>
      </c>
      <c r="O4806" s="52">
        <v>0.65685999393463135</v>
      </c>
      <c r="P4806" s="52">
        <v>0.70279997587203979</v>
      </c>
      <c r="Q4806">
        <v>5882</v>
      </c>
      <c r="R4806" s="52">
        <v>0.55172997713088989</v>
      </c>
      <c r="S4806" s="52">
        <v>0.63637000322341919</v>
      </c>
    </row>
    <row r="4807" spans="1:19">
      <c r="A4807" t="s">
        <v>28</v>
      </c>
      <c r="B4807" t="s">
        <v>412</v>
      </c>
      <c r="C4807" t="s">
        <v>440</v>
      </c>
      <c r="D4807" t="s">
        <v>330</v>
      </c>
      <c r="E4807" t="s">
        <v>191</v>
      </c>
      <c r="F4807" t="s">
        <v>192</v>
      </c>
      <c r="G4807">
        <v>6</v>
      </c>
      <c r="H4807" t="s">
        <v>331</v>
      </c>
      <c r="I4807" t="s">
        <v>736</v>
      </c>
      <c r="J4807" t="s">
        <v>363</v>
      </c>
      <c r="K4807">
        <v>11</v>
      </c>
      <c r="L4807" s="52">
        <v>0.2291699945926666</v>
      </c>
      <c r="N4807">
        <v>90</v>
      </c>
      <c r="O4807" s="52">
        <v>0.29412001371383673</v>
      </c>
      <c r="Q4807">
        <v>4131</v>
      </c>
      <c r="R4807" s="52">
        <v>0.38749000430107122</v>
      </c>
    </row>
    <row r="4808" spans="1:19">
      <c r="A4808" t="s">
        <v>28</v>
      </c>
      <c r="B4808" t="s">
        <v>412</v>
      </c>
      <c r="C4808" t="s">
        <v>440</v>
      </c>
      <c r="D4808" t="s">
        <v>330</v>
      </c>
      <c r="E4808" t="s">
        <v>191</v>
      </c>
      <c r="F4808" t="s">
        <v>192</v>
      </c>
      <c r="G4808">
        <v>6</v>
      </c>
      <c r="H4808" t="s">
        <v>331</v>
      </c>
      <c r="I4808" t="s">
        <v>736</v>
      </c>
      <c r="J4808" t="s">
        <v>364</v>
      </c>
      <c r="K4808">
        <v>23</v>
      </c>
      <c r="L4808" s="52">
        <v>0.47916999459266663</v>
      </c>
      <c r="M4808" s="52">
        <v>0.62161999940872192</v>
      </c>
      <c r="N4808">
        <v>131</v>
      </c>
      <c r="O4808" s="52">
        <v>0.42809998989105219</v>
      </c>
      <c r="P4808" s="52">
        <v>0.60648000240325928</v>
      </c>
      <c r="Q4808">
        <v>4189</v>
      </c>
      <c r="R4808" s="52">
        <v>0.39293000102043152</v>
      </c>
      <c r="S4808" s="52">
        <v>0.64149999618530273</v>
      </c>
    </row>
    <row r="4809" spans="1:19">
      <c r="A4809" t="s">
        <v>28</v>
      </c>
      <c r="B4809" t="s">
        <v>412</v>
      </c>
      <c r="C4809" t="s">
        <v>440</v>
      </c>
      <c r="D4809" t="s">
        <v>330</v>
      </c>
      <c r="E4809" t="s">
        <v>191</v>
      </c>
      <c r="F4809" t="s">
        <v>192</v>
      </c>
      <c r="G4809">
        <v>6</v>
      </c>
      <c r="H4809" t="s">
        <v>331</v>
      </c>
      <c r="I4809" t="s">
        <v>736</v>
      </c>
      <c r="J4809" t="s">
        <v>365</v>
      </c>
      <c r="K4809">
        <v>8</v>
      </c>
      <c r="L4809" s="52">
        <v>0.1666699945926666</v>
      </c>
      <c r="M4809" s="52">
        <v>0.2162200063467026</v>
      </c>
      <c r="N4809">
        <v>50</v>
      </c>
      <c r="O4809" s="52">
        <v>0.16339999437332151</v>
      </c>
      <c r="P4809" s="52">
        <v>0.23148000240325931</v>
      </c>
      <c r="Q4809">
        <v>1316</v>
      </c>
      <c r="R4809" s="52">
        <v>0.1234399974346161</v>
      </c>
      <c r="S4809" s="52">
        <v>0.20152999460697171</v>
      </c>
    </row>
    <row r="4810" spans="1:19">
      <c r="A4810" t="s">
        <v>28</v>
      </c>
      <c r="B4810" t="s">
        <v>412</v>
      </c>
      <c r="C4810" t="s">
        <v>440</v>
      </c>
      <c r="D4810" t="s">
        <v>330</v>
      </c>
      <c r="E4810" t="s">
        <v>191</v>
      </c>
      <c r="F4810" t="s">
        <v>192</v>
      </c>
      <c r="G4810">
        <v>6</v>
      </c>
      <c r="H4810" t="s">
        <v>331</v>
      </c>
      <c r="I4810" t="s">
        <v>736</v>
      </c>
      <c r="J4810" t="s">
        <v>366</v>
      </c>
      <c r="K4810">
        <v>2</v>
      </c>
      <c r="L4810" s="52">
        <v>4.1669998317956917E-2</v>
      </c>
      <c r="M4810" s="52">
        <v>5.404999852180481E-2</v>
      </c>
      <c r="N4810">
        <v>20</v>
      </c>
      <c r="O4810" s="52">
        <v>6.5360002219676971E-2</v>
      </c>
      <c r="P4810" s="52">
        <v>9.2589996755123138E-2</v>
      </c>
      <c r="Q4810">
        <v>566</v>
      </c>
      <c r="R4810" s="52">
        <v>5.3089998662471771E-2</v>
      </c>
      <c r="S4810" s="52">
        <v>8.6680002510547638E-2</v>
      </c>
    </row>
    <row r="4811" spans="1:19">
      <c r="A4811" t="s">
        <v>28</v>
      </c>
      <c r="B4811" t="s">
        <v>412</v>
      </c>
      <c r="C4811" t="s">
        <v>440</v>
      </c>
      <c r="D4811" t="s">
        <v>330</v>
      </c>
      <c r="E4811" t="s">
        <v>191</v>
      </c>
      <c r="F4811" t="s">
        <v>192</v>
      </c>
      <c r="G4811">
        <v>6</v>
      </c>
      <c r="H4811" t="s">
        <v>331</v>
      </c>
      <c r="I4811" t="s">
        <v>736</v>
      </c>
      <c r="J4811" t="s">
        <v>367</v>
      </c>
      <c r="K4811">
        <v>2</v>
      </c>
      <c r="L4811" s="52">
        <v>4.1669998317956917E-2</v>
      </c>
      <c r="M4811" s="52">
        <v>5.404999852180481E-2</v>
      </c>
      <c r="N4811">
        <v>13</v>
      </c>
      <c r="O4811" s="52">
        <v>4.2479999363422387E-2</v>
      </c>
      <c r="P4811" s="52">
        <v>6.0189999639987952E-2</v>
      </c>
      <c r="Q4811">
        <v>367</v>
      </c>
      <c r="R4811" s="52">
        <v>3.4419998526573181E-2</v>
      </c>
      <c r="S4811" s="52">
        <v>5.6200001388788223E-2</v>
      </c>
    </row>
    <row r="4812" spans="1:19">
      <c r="A4812" t="s">
        <v>28</v>
      </c>
      <c r="B4812" t="s">
        <v>412</v>
      </c>
      <c r="C4812" t="s">
        <v>440</v>
      </c>
      <c r="D4812" t="s">
        <v>330</v>
      </c>
      <c r="E4812" t="s">
        <v>191</v>
      </c>
      <c r="F4812" t="s">
        <v>192</v>
      </c>
      <c r="G4812">
        <v>6</v>
      </c>
      <c r="H4812" t="s">
        <v>331</v>
      </c>
      <c r="I4812" t="s">
        <v>736</v>
      </c>
      <c r="J4812" t="s">
        <v>368</v>
      </c>
      <c r="K4812">
        <v>2</v>
      </c>
      <c r="L4812" s="52">
        <v>4.1669998317956917E-2</v>
      </c>
      <c r="M4812" s="52">
        <v>5.404999852180481E-2</v>
      </c>
      <c r="N4812">
        <v>2</v>
      </c>
      <c r="O4812" s="52">
        <v>6.5399999730288982E-3</v>
      </c>
      <c r="P4812" s="52">
        <v>9.2599997296929359E-3</v>
      </c>
      <c r="Q4812">
        <v>92</v>
      </c>
      <c r="R4812" s="52">
        <v>8.6300000548362732E-3</v>
      </c>
      <c r="S4812" s="52">
        <v>1.4089999720454219E-2</v>
      </c>
    </row>
    <row r="4813" spans="1:19">
      <c r="A4813" t="s">
        <v>28</v>
      </c>
      <c r="B4813" t="s">
        <v>412</v>
      </c>
      <c r="C4813" t="s">
        <v>440</v>
      </c>
      <c r="D4813" t="s">
        <v>330</v>
      </c>
      <c r="E4813" t="s">
        <v>191</v>
      </c>
      <c r="F4813" t="s">
        <v>192</v>
      </c>
      <c r="G4813">
        <v>6</v>
      </c>
      <c r="H4813" t="s">
        <v>331</v>
      </c>
      <c r="I4813" t="s">
        <v>307</v>
      </c>
      <c r="J4813" t="s">
        <v>329</v>
      </c>
      <c r="K4813">
        <v>48</v>
      </c>
      <c r="L4813" s="52">
        <v>1</v>
      </c>
      <c r="N4813">
        <v>304</v>
      </c>
      <c r="O4813" s="52">
        <v>0.99345999956130981</v>
      </c>
      <c r="Q4813">
        <v>10555</v>
      </c>
      <c r="R4813" s="52">
        <v>0.99005997180938721</v>
      </c>
    </row>
    <row r="4814" spans="1:19">
      <c r="A4814" t="s">
        <v>28</v>
      </c>
      <c r="B4814" t="s">
        <v>412</v>
      </c>
      <c r="C4814" t="s">
        <v>440</v>
      </c>
      <c r="D4814" t="s">
        <v>330</v>
      </c>
      <c r="E4814" t="s">
        <v>191</v>
      </c>
      <c r="F4814" t="s">
        <v>192</v>
      </c>
      <c r="G4814">
        <v>6</v>
      </c>
      <c r="H4814" t="s">
        <v>331</v>
      </c>
      <c r="I4814" t="s">
        <v>307</v>
      </c>
      <c r="J4814" t="s">
        <v>309</v>
      </c>
      <c r="K4814">
        <v>0</v>
      </c>
      <c r="L4814" s="52">
        <v>0</v>
      </c>
      <c r="N4814">
        <v>2</v>
      </c>
      <c r="O4814" s="52">
        <v>6.5399999730288982E-3</v>
      </c>
      <c r="Q4814">
        <v>106</v>
      </c>
      <c r="R4814" s="52">
        <v>9.9400002509355545E-3</v>
      </c>
    </row>
    <row r="4815" spans="1:19">
      <c r="A4815" t="s">
        <v>28</v>
      </c>
      <c r="B4815" t="s">
        <v>412</v>
      </c>
      <c r="C4815" t="s">
        <v>440</v>
      </c>
      <c r="D4815" t="s">
        <v>330</v>
      </c>
      <c r="E4815" t="s">
        <v>191</v>
      </c>
      <c r="F4815" t="s">
        <v>192</v>
      </c>
      <c r="G4815">
        <v>6</v>
      </c>
      <c r="H4815" t="s">
        <v>331</v>
      </c>
      <c r="I4815" t="s">
        <v>737</v>
      </c>
      <c r="J4815" t="s">
        <v>310</v>
      </c>
      <c r="K4815">
        <v>20</v>
      </c>
      <c r="L4815" s="52">
        <v>0.41666999459266663</v>
      </c>
      <c r="N4815">
        <v>101</v>
      </c>
      <c r="O4815" s="52">
        <v>0.33006998896598821</v>
      </c>
      <c r="Q4815">
        <v>1888</v>
      </c>
      <c r="R4815" s="52">
        <v>0.17709000408649439</v>
      </c>
    </row>
    <row r="4816" spans="1:19">
      <c r="A4816" t="s">
        <v>28</v>
      </c>
      <c r="B4816" t="s">
        <v>412</v>
      </c>
      <c r="C4816" t="s">
        <v>440</v>
      </c>
      <c r="D4816" t="s">
        <v>330</v>
      </c>
      <c r="E4816" t="s">
        <v>191</v>
      </c>
      <c r="F4816" t="s">
        <v>192</v>
      </c>
      <c r="G4816">
        <v>6</v>
      </c>
      <c r="H4816" t="s">
        <v>331</v>
      </c>
      <c r="I4816" t="s">
        <v>737</v>
      </c>
      <c r="J4816" t="s">
        <v>16</v>
      </c>
      <c r="K4816">
        <v>12</v>
      </c>
      <c r="L4816" s="52">
        <v>0.25</v>
      </c>
      <c r="N4816">
        <v>58</v>
      </c>
      <c r="O4816" s="52">
        <v>0.1895399987697601</v>
      </c>
      <c r="Q4816">
        <v>2164</v>
      </c>
      <c r="R4816" s="52">
        <v>0.2029799968004227</v>
      </c>
    </row>
    <row r="4817" spans="1:19">
      <c r="A4817" t="s">
        <v>28</v>
      </c>
      <c r="B4817" t="s">
        <v>412</v>
      </c>
      <c r="C4817" t="s">
        <v>440</v>
      </c>
      <c r="D4817" t="s">
        <v>330</v>
      </c>
      <c r="E4817" t="s">
        <v>191</v>
      </c>
      <c r="F4817" t="s">
        <v>192</v>
      </c>
      <c r="G4817">
        <v>6</v>
      </c>
      <c r="H4817" t="s">
        <v>331</v>
      </c>
      <c r="I4817" t="s">
        <v>737</v>
      </c>
      <c r="J4817" t="s">
        <v>17</v>
      </c>
      <c r="K4817">
        <v>9</v>
      </c>
      <c r="L4817" s="52">
        <v>0.1875</v>
      </c>
      <c r="N4817">
        <v>48</v>
      </c>
      <c r="O4817" s="52">
        <v>0.15685999393463129</v>
      </c>
      <c r="Q4817">
        <v>2220</v>
      </c>
      <c r="R4817" s="52">
        <v>0.20824000239372251</v>
      </c>
    </row>
    <row r="4818" spans="1:19">
      <c r="A4818" t="s">
        <v>28</v>
      </c>
      <c r="B4818" t="s">
        <v>412</v>
      </c>
      <c r="C4818" t="s">
        <v>440</v>
      </c>
      <c r="D4818" t="s">
        <v>330</v>
      </c>
      <c r="E4818" t="s">
        <v>191</v>
      </c>
      <c r="F4818" t="s">
        <v>192</v>
      </c>
      <c r="G4818">
        <v>6</v>
      </c>
      <c r="H4818" t="s">
        <v>331</v>
      </c>
      <c r="I4818" t="s">
        <v>737</v>
      </c>
      <c r="J4818" t="s">
        <v>18</v>
      </c>
      <c r="K4818">
        <v>5</v>
      </c>
      <c r="L4818" s="52">
        <v>0.1041700020432472</v>
      </c>
      <c r="N4818">
        <v>50</v>
      </c>
      <c r="O4818" s="52">
        <v>0.16339999437332151</v>
      </c>
      <c r="Q4818">
        <v>2174</v>
      </c>
      <c r="R4818" s="52">
        <v>0.20392000675201419</v>
      </c>
    </row>
    <row r="4819" spans="1:19">
      <c r="A4819" t="s">
        <v>28</v>
      </c>
      <c r="B4819" t="s">
        <v>412</v>
      </c>
      <c r="C4819" t="s">
        <v>440</v>
      </c>
      <c r="D4819" t="s">
        <v>330</v>
      </c>
      <c r="E4819" t="s">
        <v>191</v>
      </c>
      <c r="F4819" t="s">
        <v>192</v>
      </c>
      <c r="G4819">
        <v>6</v>
      </c>
      <c r="H4819" t="s">
        <v>331</v>
      </c>
      <c r="I4819" t="s">
        <v>737</v>
      </c>
      <c r="J4819" t="s">
        <v>311</v>
      </c>
      <c r="K4819">
        <v>2</v>
      </c>
      <c r="L4819" s="52">
        <v>4.1669998317956917E-2</v>
      </c>
      <c r="N4819">
        <v>49</v>
      </c>
      <c r="O4819" s="52">
        <v>0.16012999415397641</v>
      </c>
      <c r="Q4819">
        <v>2215</v>
      </c>
      <c r="R4819" s="52">
        <v>0.20777000486850741</v>
      </c>
    </row>
    <row r="4820" spans="1:19">
      <c r="A4820" t="s">
        <v>28</v>
      </c>
      <c r="B4820" t="s">
        <v>412</v>
      </c>
      <c r="C4820" t="s">
        <v>440</v>
      </c>
      <c r="D4820" t="s">
        <v>330</v>
      </c>
      <c r="E4820" t="s">
        <v>191</v>
      </c>
      <c r="F4820" t="s">
        <v>192</v>
      </c>
      <c r="G4820">
        <v>6</v>
      </c>
      <c r="H4820" t="s">
        <v>331</v>
      </c>
      <c r="I4820" t="s">
        <v>312</v>
      </c>
      <c r="J4820" t="s">
        <v>313</v>
      </c>
      <c r="K4820">
        <v>29</v>
      </c>
      <c r="L4820" s="52">
        <v>0.60417002439498901</v>
      </c>
      <c r="M4820" s="52">
        <v>0.61702001094818115</v>
      </c>
      <c r="N4820">
        <v>173</v>
      </c>
      <c r="O4820" s="52">
        <v>0.56536000967025757</v>
      </c>
      <c r="P4820" s="52">
        <v>0.58844000101089478</v>
      </c>
      <c r="Q4820">
        <v>6420</v>
      </c>
      <c r="R4820" s="52">
        <v>0.60219001770019531</v>
      </c>
      <c r="S4820" s="52">
        <v>0.61465001106262207</v>
      </c>
    </row>
    <row r="4821" spans="1:19">
      <c r="A4821" t="s">
        <v>28</v>
      </c>
      <c r="B4821" t="s">
        <v>412</v>
      </c>
      <c r="C4821" t="s">
        <v>440</v>
      </c>
      <c r="D4821" t="s">
        <v>330</v>
      </c>
      <c r="E4821" t="s">
        <v>191</v>
      </c>
      <c r="F4821" t="s">
        <v>192</v>
      </c>
      <c r="G4821">
        <v>6</v>
      </c>
      <c r="H4821" t="s">
        <v>331</v>
      </c>
      <c r="I4821" t="s">
        <v>312</v>
      </c>
      <c r="J4821" t="s">
        <v>314</v>
      </c>
      <c r="K4821">
        <v>5</v>
      </c>
      <c r="L4821" s="52">
        <v>0.1041700020432472</v>
      </c>
      <c r="M4821" s="52">
        <v>0.10638000071048739</v>
      </c>
      <c r="N4821">
        <v>35</v>
      </c>
      <c r="O4821" s="52">
        <v>0.11438000202178961</v>
      </c>
      <c r="P4821" s="52">
        <v>0.1190500035881996</v>
      </c>
      <c r="Q4821">
        <v>1473</v>
      </c>
      <c r="R4821" s="52">
        <v>0.13817000389099121</v>
      </c>
      <c r="S4821" s="52">
        <v>0.14101999998092651</v>
      </c>
    </row>
    <row r="4822" spans="1:19">
      <c r="A4822" t="s">
        <v>28</v>
      </c>
      <c r="B4822" t="s">
        <v>412</v>
      </c>
      <c r="C4822" t="s">
        <v>440</v>
      </c>
      <c r="D4822" t="s">
        <v>330</v>
      </c>
      <c r="E4822" t="s">
        <v>191</v>
      </c>
      <c r="F4822" t="s">
        <v>192</v>
      </c>
      <c r="G4822">
        <v>6</v>
      </c>
      <c r="H4822" t="s">
        <v>331</v>
      </c>
      <c r="I4822" t="s">
        <v>312</v>
      </c>
      <c r="J4822" t="s">
        <v>315</v>
      </c>
      <c r="K4822">
        <v>5</v>
      </c>
      <c r="L4822" s="52">
        <v>0.1041700020432472</v>
      </c>
      <c r="M4822" s="52">
        <v>0.10638000071048739</v>
      </c>
      <c r="N4822">
        <v>48</v>
      </c>
      <c r="O4822" s="52">
        <v>0.15685999393463129</v>
      </c>
      <c r="P4822" s="52">
        <v>0.16326999664306641</v>
      </c>
      <c r="Q4822">
        <v>1374</v>
      </c>
      <c r="R4822" s="52">
        <v>0.12887999415397641</v>
      </c>
      <c r="S4822" s="52">
        <v>0.13154999911785131</v>
      </c>
    </row>
    <row r="4823" spans="1:19">
      <c r="A4823" t="s">
        <v>28</v>
      </c>
      <c r="B4823" t="s">
        <v>412</v>
      </c>
      <c r="C4823" t="s">
        <v>440</v>
      </c>
      <c r="D4823" t="s">
        <v>330</v>
      </c>
      <c r="E4823" t="s">
        <v>191</v>
      </c>
      <c r="F4823" t="s">
        <v>192</v>
      </c>
      <c r="G4823">
        <v>6</v>
      </c>
      <c r="H4823" t="s">
        <v>331</v>
      </c>
      <c r="I4823" t="s">
        <v>312</v>
      </c>
      <c r="J4823" t="s">
        <v>373</v>
      </c>
      <c r="K4823">
        <v>1</v>
      </c>
      <c r="L4823" s="52">
        <v>2.082999981939793E-2</v>
      </c>
      <c r="N4823">
        <v>12</v>
      </c>
      <c r="O4823" s="52">
        <v>3.9220001548528671E-2</v>
      </c>
      <c r="Q4823">
        <v>216</v>
      </c>
      <c r="R4823" s="52">
        <v>2.0260000601410869E-2</v>
      </c>
    </row>
    <row r="4824" spans="1:19">
      <c r="A4824" t="s">
        <v>28</v>
      </c>
      <c r="B4824" t="s">
        <v>412</v>
      </c>
      <c r="C4824" t="s">
        <v>440</v>
      </c>
      <c r="D4824" t="s">
        <v>330</v>
      </c>
      <c r="E4824" t="s">
        <v>191</v>
      </c>
      <c r="F4824" t="s">
        <v>192</v>
      </c>
      <c r="G4824">
        <v>6</v>
      </c>
      <c r="H4824" t="s">
        <v>331</v>
      </c>
      <c r="I4824" t="s">
        <v>312</v>
      </c>
      <c r="J4824" t="s">
        <v>316</v>
      </c>
      <c r="K4824">
        <v>8</v>
      </c>
      <c r="L4824" s="52">
        <v>0.1666699945926666</v>
      </c>
      <c r="M4824" s="52">
        <v>0.17021000385284421</v>
      </c>
      <c r="N4824">
        <v>38</v>
      </c>
      <c r="O4824" s="52">
        <v>0.1241799965500832</v>
      </c>
      <c r="P4824" s="52">
        <v>0.1292500048875809</v>
      </c>
      <c r="Q4824">
        <v>1178</v>
      </c>
      <c r="R4824" s="52">
        <v>0.1105000004172325</v>
      </c>
      <c r="S4824" s="52">
        <v>0.1127799972891808</v>
      </c>
    </row>
    <row r="4825" spans="1:19">
      <c r="A4825" t="s">
        <v>28</v>
      </c>
      <c r="B4825" t="s">
        <v>412</v>
      </c>
      <c r="C4825" t="s">
        <v>440</v>
      </c>
      <c r="D4825" t="s">
        <v>330</v>
      </c>
      <c r="E4825" t="s">
        <v>202</v>
      </c>
      <c r="F4825" t="s">
        <v>203</v>
      </c>
      <c r="G4825">
        <v>21</v>
      </c>
      <c r="H4825" t="s">
        <v>335</v>
      </c>
      <c r="I4825" t="s">
        <v>326</v>
      </c>
      <c r="J4825" t="s">
        <v>289</v>
      </c>
      <c r="K4825">
        <v>2</v>
      </c>
      <c r="L4825" s="52">
        <v>3.125E-2</v>
      </c>
      <c r="N4825">
        <v>2</v>
      </c>
      <c r="O4825" s="52">
        <v>5.4899998940527439E-3</v>
      </c>
      <c r="Q4825">
        <v>78</v>
      </c>
      <c r="R4825" s="52">
        <v>7.3199998587369919E-3</v>
      </c>
    </row>
    <row r="4826" spans="1:19">
      <c r="A4826" t="s">
        <v>28</v>
      </c>
      <c r="B4826" t="s">
        <v>412</v>
      </c>
      <c r="C4826" t="s">
        <v>440</v>
      </c>
      <c r="D4826" t="s">
        <v>330</v>
      </c>
      <c r="E4826" t="s">
        <v>202</v>
      </c>
      <c r="F4826" t="s">
        <v>203</v>
      </c>
      <c r="G4826">
        <v>21</v>
      </c>
      <c r="H4826" t="s">
        <v>335</v>
      </c>
      <c r="I4826" t="s">
        <v>326</v>
      </c>
      <c r="J4826" t="s">
        <v>290</v>
      </c>
      <c r="K4826">
        <v>0</v>
      </c>
      <c r="L4826" s="52">
        <v>0</v>
      </c>
      <c r="N4826">
        <v>10</v>
      </c>
      <c r="O4826" s="52">
        <v>2.7470000088214871E-2</v>
      </c>
      <c r="Q4826">
        <v>542</v>
      </c>
      <c r="R4826" s="52">
        <v>5.0840001553297043E-2</v>
      </c>
    </row>
    <row r="4827" spans="1:19">
      <c r="A4827" t="s">
        <v>28</v>
      </c>
      <c r="B4827" t="s">
        <v>412</v>
      </c>
      <c r="C4827" t="s">
        <v>440</v>
      </c>
      <c r="D4827" t="s">
        <v>330</v>
      </c>
      <c r="E4827" t="s">
        <v>202</v>
      </c>
      <c r="F4827" t="s">
        <v>203</v>
      </c>
      <c r="G4827">
        <v>21</v>
      </c>
      <c r="H4827" t="s">
        <v>335</v>
      </c>
      <c r="I4827" t="s">
        <v>326</v>
      </c>
      <c r="J4827" t="s">
        <v>291</v>
      </c>
      <c r="K4827">
        <v>6</v>
      </c>
      <c r="L4827" s="52">
        <v>9.375E-2</v>
      </c>
      <c r="N4827">
        <v>29</v>
      </c>
      <c r="O4827" s="52">
        <v>7.9669997096061707E-2</v>
      </c>
      <c r="Q4827">
        <v>1332</v>
      </c>
      <c r="R4827" s="52">
        <v>0.124940000474453</v>
      </c>
    </row>
    <row r="4828" spans="1:19">
      <c r="A4828" t="s">
        <v>28</v>
      </c>
      <c r="B4828" t="s">
        <v>412</v>
      </c>
      <c r="C4828" t="s">
        <v>440</v>
      </c>
      <c r="D4828" t="s">
        <v>330</v>
      </c>
      <c r="E4828" t="s">
        <v>202</v>
      </c>
      <c r="F4828" t="s">
        <v>203</v>
      </c>
      <c r="G4828">
        <v>21</v>
      </c>
      <c r="H4828" t="s">
        <v>335</v>
      </c>
      <c r="I4828" t="s">
        <v>326</v>
      </c>
      <c r="J4828" t="s">
        <v>292</v>
      </c>
      <c r="K4828">
        <v>7</v>
      </c>
      <c r="L4828" s="52">
        <v>0.10937999933958049</v>
      </c>
      <c r="N4828">
        <v>52</v>
      </c>
      <c r="O4828" s="52">
        <v>0.14285999536514279</v>
      </c>
      <c r="Q4828">
        <v>2022</v>
      </c>
      <c r="R4828" s="52">
        <v>0.18965999782085419</v>
      </c>
    </row>
    <row r="4829" spans="1:19">
      <c r="A4829" t="s">
        <v>28</v>
      </c>
      <c r="B4829" t="s">
        <v>412</v>
      </c>
      <c r="C4829" t="s">
        <v>440</v>
      </c>
      <c r="D4829" t="s">
        <v>330</v>
      </c>
      <c r="E4829" t="s">
        <v>202</v>
      </c>
      <c r="F4829" t="s">
        <v>203</v>
      </c>
      <c r="G4829">
        <v>21</v>
      </c>
      <c r="H4829" t="s">
        <v>335</v>
      </c>
      <c r="I4829" t="s">
        <v>326</v>
      </c>
      <c r="J4829" t="s">
        <v>293</v>
      </c>
      <c r="K4829">
        <v>12</v>
      </c>
      <c r="L4829" s="52">
        <v>0.1875</v>
      </c>
      <c r="N4829">
        <v>59</v>
      </c>
      <c r="O4829" s="52">
        <v>0.162090003490448</v>
      </c>
      <c r="Q4829">
        <v>1958</v>
      </c>
      <c r="R4829" s="52">
        <v>0.18366000056266779</v>
      </c>
    </row>
    <row r="4830" spans="1:19">
      <c r="A4830" t="s">
        <v>28</v>
      </c>
      <c r="B4830" t="s">
        <v>412</v>
      </c>
      <c r="C4830" t="s">
        <v>440</v>
      </c>
      <c r="D4830" t="s">
        <v>330</v>
      </c>
      <c r="E4830" t="s">
        <v>202</v>
      </c>
      <c r="F4830" t="s">
        <v>203</v>
      </c>
      <c r="G4830">
        <v>21</v>
      </c>
      <c r="H4830" t="s">
        <v>335</v>
      </c>
      <c r="I4830" t="s">
        <v>326</v>
      </c>
      <c r="J4830" t="s">
        <v>294</v>
      </c>
      <c r="K4830">
        <v>19</v>
      </c>
      <c r="L4830" s="52">
        <v>0.29686999320983892</v>
      </c>
      <c r="N4830">
        <v>119</v>
      </c>
      <c r="O4830" s="52">
        <v>0.32692000269889832</v>
      </c>
      <c r="Q4830">
        <v>2528</v>
      </c>
      <c r="R4830" s="52">
        <v>0.2371300011873245</v>
      </c>
    </row>
    <row r="4831" spans="1:19">
      <c r="A4831" t="s">
        <v>28</v>
      </c>
      <c r="B4831" t="s">
        <v>412</v>
      </c>
      <c r="C4831" t="s">
        <v>440</v>
      </c>
      <c r="D4831" t="s">
        <v>330</v>
      </c>
      <c r="E4831" t="s">
        <v>202</v>
      </c>
      <c r="F4831" t="s">
        <v>203</v>
      </c>
      <c r="G4831">
        <v>21</v>
      </c>
      <c r="H4831" t="s">
        <v>335</v>
      </c>
      <c r="I4831" t="s">
        <v>326</v>
      </c>
      <c r="J4831" t="s">
        <v>295</v>
      </c>
      <c r="K4831">
        <v>18</v>
      </c>
      <c r="L4831" s="52">
        <v>0.28125</v>
      </c>
      <c r="N4831">
        <v>93</v>
      </c>
      <c r="O4831" s="52">
        <v>0.2554900050163269</v>
      </c>
      <c r="Q4831">
        <v>2201</v>
      </c>
      <c r="R4831" s="52">
        <v>0.20645000040531161</v>
      </c>
    </row>
    <row r="4832" spans="1:19">
      <c r="A4832" t="s">
        <v>28</v>
      </c>
      <c r="B4832" t="s">
        <v>412</v>
      </c>
      <c r="C4832" t="s">
        <v>440</v>
      </c>
      <c r="D4832" t="s">
        <v>330</v>
      </c>
      <c r="E4832" t="s">
        <v>202</v>
      </c>
      <c r="F4832" t="s">
        <v>203</v>
      </c>
      <c r="G4832">
        <v>21</v>
      </c>
      <c r="H4832" t="s">
        <v>335</v>
      </c>
      <c r="I4832" t="s">
        <v>359</v>
      </c>
      <c r="J4832" t="s">
        <v>14</v>
      </c>
      <c r="K4832">
        <v>44</v>
      </c>
      <c r="L4832" s="52">
        <v>0.6875</v>
      </c>
      <c r="M4832" s="52">
        <v>0.69840997457504272</v>
      </c>
      <c r="N4832">
        <v>254</v>
      </c>
      <c r="O4832" s="52">
        <v>0.69779998064041138</v>
      </c>
      <c r="P4832" s="52">
        <v>0.71347999572753906</v>
      </c>
      <c r="Q4832">
        <v>7648</v>
      </c>
      <c r="R4832" s="52">
        <v>0.71737998723983765</v>
      </c>
      <c r="S4832" s="52">
        <v>0.73221999406814575</v>
      </c>
    </row>
    <row r="4833" spans="1:19">
      <c r="A4833" t="s">
        <v>28</v>
      </c>
      <c r="B4833" t="s">
        <v>412</v>
      </c>
      <c r="C4833" t="s">
        <v>440</v>
      </c>
      <c r="D4833" t="s">
        <v>330</v>
      </c>
      <c r="E4833" t="s">
        <v>202</v>
      </c>
      <c r="F4833" s="1" t="s">
        <v>203</v>
      </c>
      <c r="G4833" s="1">
        <v>21</v>
      </c>
      <c r="H4833" s="1" t="s">
        <v>335</v>
      </c>
      <c r="I4833" t="s">
        <v>359</v>
      </c>
      <c r="J4833" t="s">
        <v>15</v>
      </c>
      <c r="K4833">
        <v>10</v>
      </c>
      <c r="L4833" s="52">
        <v>0.15625</v>
      </c>
      <c r="M4833" s="52">
        <v>0.15873000025749209</v>
      </c>
      <c r="N4833">
        <v>61</v>
      </c>
      <c r="O4833" s="52">
        <v>0.16757999360561371</v>
      </c>
      <c r="P4833" s="52">
        <v>0.17135000228881839</v>
      </c>
      <c r="Q4833">
        <v>1582</v>
      </c>
      <c r="R4833" s="52">
        <v>0.14838999509811401</v>
      </c>
      <c r="S4833" s="52">
        <v>0.1514600068330765</v>
      </c>
    </row>
    <row r="4834" spans="1:19">
      <c r="A4834" t="s">
        <v>28</v>
      </c>
      <c r="B4834" t="s">
        <v>412</v>
      </c>
      <c r="C4834" t="s">
        <v>440</v>
      </c>
      <c r="D4834" t="s">
        <v>330</v>
      </c>
      <c r="E4834" t="s">
        <v>202</v>
      </c>
      <c r="F4834" t="s">
        <v>203</v>
      </c>
      <c r="G4834">
        <v>21</v>
      </c>
      <c r="H4834" t="s">
        <v>335</v>
      </c>
      <c r="I4834" t="s">
        <v>359</v>
      </c>
      <c r="J4834" t="s">
        <v>317</v>
      </c>
      <c r="K4834">
        <v>9</v>
      </c>
      <c r="L4834" s="52">
        <v>0.14061999320983889</v>
      </c>
      <c r="M4834" s="52">
        <v>0.14285999536514279</v>
      </c>
      <c r="N4834">
        <v>41</v>
      </c>
      <c r="O4834" s="52">
        <v>0.1126400008797646</v>
      </c>
      <c r="P4834" s="52">
        <v>0.11517000198364261</v>
      </c>
      <c r="Q4834">
        <v>1215</v>
      </c>
      <c r="R4834" s="52">
        <v>0.1139699965715408</v>
      </c>
      <c r="S4834" s="52">
        <v>0.1163199990987778</v>
      </c>
    </row>
    <row r="4835" spans="1:19">
      <c r="A4835" t="s">
        <v>28</v>
      </c>
      <c r="B4835" t="s">
        <v>412</v>
      </c>
      <c r="C4835" t="s">
        <v>440</v>
      </c>
      <c r="D4835" t="s">
        <v>330</v>
      </c>
      <c r="E4835" t="s">
        <v>202</v>
      </c>
      <c r="F4835" t="s">
        <v>203</v>
      </c>
      <c r="G4835">
        <v>21</v>
      </c>
      <c r="H4835" t="s">
        <v>335</v>
      </c>
      <c r="I4835" t="s">
        <v>359</v>
      </c>
      <c r="J4835" t="s">
        <v>270</v>
      </c>
      <c r="K4835">
        <v>1</v>
      </c>
      <c r="L4835" s="52">
        <v>1.5619999729096889E-2</v>
      </c>
      <c r="N4835">
        <v>8</v>
      </c>
      <c r="O4835" s="52">
        <v>2.1980000659823421E-2</v>
      </c>
      <c r="Q4835">
        <v>216</v>
      </c>
      <c r="R4835" s="52">
        <v>2.0260000601410869E-2</v>
      </c>
    </row>
    <row r="4836" spans="1:19">
      <c r="A4836" t="s">
        <v>28</v>
      </c>
      <c r="B4836" t="s">
        <v>412</v>
      </c>
      <c r="C4836" t="s">
        <v>440</v>
      </c>
      <c r="D4836" t="s">
        <v>330</v>
      </c>
      <c r="E4836" t="s">
        <v>202</v>
      </c>
      <c r="F4836" t="s">
        <v>203</v>
      </c>
      <c r="G4836">
        <v>21</v>
      </c>
      <c r="H4836" t="s">
        <v>335</v>
      </c>
      <c r="I4836" t="s">
        <v>325</v>
      </c>
      <c r="J4836" t="s">
        <v>302</v>
      </c>
      <c r="K4836">
        <v>17</v>
      </c>
      <c r="L4836" s="52">
        <v>0.26561999320983892</v>
      </c>
      <c r="N4836">
        <v>116</v>
      </c>
      <c r="O4836" s="52">
        <v>0.31867998838424683</v>
      </c>
      <c r="Q4836">
        <v>3494</v>
      </c>
      <c r="R4836" s="52">
        <v>0.32774001359939581</v>
      </c>
    </row>
    <row r="4837" spans="1:19">
      <c r="A4837" t="s">
        <v>28</v>
      </c>
      <c r="B4837" t="s">
        <v>412</v>
      </c>
      <c r="C4837" t="s">
        <v>440</v>
      </c>
      <c r="D4837" t="s">
        <v>330</v>
      </c>
      <c r="E4837" t="s">
        <v>202</v>
      </c>
      <c r="F4837" s="1" t="s">
        <v>203</v>
      </c>
      <c r="G4837" s="1">
        <v>21</v>
      </c>
      <c r="H4837" s="1" t="s">
        <v>335</v>
      </c>
      <c r="I4837" t="s">
        <v>325</v>
      </c>
      <c r="J4837" t="s">
        <v>303</v>
      </c>
      <c r="K4837">
        <v>25</v>
      </c>
      <c r="L4837" s="52">
        <v>0.39063000679016108</v>
      </c>
      <c r="N4837">
        <v>127</v>
      </c>
      <c r="O4837" s="52">
        <v>0.34889999032020569</v>
      </c>
      <c r="Q4837">
        <v>3387</v>
      </c>
      <c r="R4837" s="52">
        <v>0.31769999861717219</v>
      </c>
    </row>
    <row r="4838" spans="1:19">
      <c r="A4838" t="s">
        <v>28</v>
      </c>
      <c r="B4838" t="s">
        <v>412</v>
      </c>
      <c r="C4838" t="s">
        <v>440</v>
      </c>
      <c r="D4838" t="s">
        <v>330</v>
      </c>
      <c r="E4838" t="s">
        <v>202</v>
      </c>
      <c r="F4838" t="s">
        <v>203</v>
      </c>
      <c r="G4838">
        <v>21</v>
      </c>
      <c r="H4838" t="s">
        <v>335</v>
      </c>
      <c r="I4838" t="s">
        <v>325</v>
      </c>
      <c r="J4838" t="s">
        <v>304</v>
      </c>
      <c r="K4838">
        <v>22</v>
      </c>
      <c r="L4838" s="52">
        <v>0.34375</v>
      </c>
      <c r="N4838">
        <v>121</v>
      </c>
      <c r="O4838" s="52">
        <v>0.3324199914932251</v>
      </c>
      <c r="Q4838">
        <v>3780</v>
      </c>
      <c r="R4838" s="52">
        <v>0.35455998778343201</v>
      </c>
    </row>
    <row r="4839" spans="1:19">
      <c r="A4839" t="s">
        <v>28</v>
      </c>
      <c r="B4839" t="s">
        <v>412</v>
      </c>
      <c r="C4839" t="s">
        <v>440</v>
      </c>
      <c r="D4839" t="s">
        <v>330</v>
      </c>
      <c r="E4839" t="s">
        <v>202</v>
      </c>
      <c r="F4839" t="s">
        <v>203</v>
      </c>
      <c r="G4839">
        <v>21</v>
      </c>
      <c r="H4839" t="s">
        <v>335</v>
      </c>
      <c r="I4839" t="s">
        <v>349</v>
      </c>
      <c r="J4839" t="s">
        <v>350</v>
      </c>
      <c r="K4839">
        <v>2</v>
      </c>
      <c r="L4839" s="52">
        <v>3.125E-2</v>
      </c>
      <c r="M4839" s="52">
        <v>3.4480001777410507E-2</v>
      </c>
      <c r="N4839">
        <v>26</v>
      </c>
      <c r="O4839" s="52">
        <v>7.1429997682571411E-2</v>
      </c>
      <c r="P4839" s="52">
        <v>7.8790001571178436E-2</v>
      </c>
      <c r="Q4839">
        <v>745</v>
      </c>
      <c r="R4839" s="52">
        <v>6.9880001246929169E-2</v>
      </c>
      <c r="S4839" s="52">
        <v>8.060000091791153E-2</v>
      </c>
    </row>
    <row r="4840" spans="1:19">
      <c r="A4840" t="s">
        <v>28</v>
      </c>
      <c r="B4840" t="s">
        <v>412</v>
      </c>
      <c r="C4840" t="s">
        <v>440</v>
      </c>
      <c r="D4840" t="s">
        <v>330</v>
      </c>
      <c r="E4840" t="s">
        <v>202</v>
      </c>
      <c r="F4840" t="s">
        <v>203</v>
      </c>
      <c r="G4840">
        <v>21</v>
      </c>
      <c r="H4840" t="s">
        <v>335</v>
      </c>
      <c r="I4840" t="s">
        <v>349</v>
      </c>
      <c r="J4840" t="s">
        <v>351</v>
      </c>
      <c r="K4840">
        <v>49</v>
      </c>
      <c r="L4840" s="52">
        <v>0.76563000679016113</v>
      </c>
      <c r="M4840" s="52">
        <v>0.8448299765586853</v>
      </c>
      <c r="N4840">
        <v>224</v>
      </c>
      <c r="O4840" s="52">
        <v>0.61537998914718628</v>
      </c>
      <c r="P4840" s="52">
        <v>0.67878997325897217</v>
      </c>
      <c r="Q4840">
        <v>5882</v>
      </c>
      <c r="R4840" s="52">
        <v>0.55172997713088989</v>
      </c>
      <c r="S4840" s="52">
        <v>0.63637000322341919</v>
      </c>
    </row>
    <row r="4841" spans="1:19">
      <c r="A4841" t="s">
        <v>28</v>
      </c>
      <c r="B4841" t="s">
        <v>412</v>
      </c>
      <c r="C4841" t="s">
        <v>440</v>
      </c>
      <c r="D4841" t="s">
        <v>330</v>
      </c>
      <c r="E4841" t="s">
        <v>202</v>
      </c>
      <c r="F4841" t="s">
        <v>203</v>
      </c>
      <c r="G4841">
        <v>21</v>
      </c>
      <c r="H4841" t="s">
        <v>335</v>
      </c>
      <c r="I4841" t="s">
        <v>349</v>
      </c>
      <c r="J4841" t="s">
        <v>352</v>
      </c>
      <c r="K4841">
        <v>0</v>
      </c>
      <c r="L4841" s="52">
        <v>0</v>
      </c>
      <c r="M4841" s="52">
        <v>0</v>
      </c>
      <c r="N4841">
        <v>0</v>
      </c>
      <c r="O4841" s="52">
        <v>0</v>
      </c>
      <c r="P4841" s="52">
        <v>0</v>
      </c>
      <c r="Q4841">
        <v>19</v>
      </c>
      <c r="R4841" s="52">
        <v>1.780000049620867E-3</v>
      </c>
      <c r="S4841" s="52">
        <v>2.0600000862032179E-3</v>
      </c>
    </row>
    <row r="4842" spans="1:19">
      <c r="A4842" t="s">
        <v>28</v>
      </c>
      <c r="B4842" t="s">
        <v>412</v>
      </c>
      <c r="C4842" t="s">
        <v>440</v>
      </c>
      <c r="D4842" t="s">
        <v>330</v>
      </c>
      <c r="E4842" t="s">
        <v>202</v>
      </c>
      <c r="F4842" t="s">
        <v>203</v>
      </c>
      <c r="G4842">
        <v>21</v>
      </c>
      <c r="H4842" t="s">
        <v>335</v>
      </c>
      <c r="I4842" t="s">
        <v>349</v>
      </c>
      <c r="J4842" t="s">
        <v>353</v>
      </c>
      <c r="K4842">
        <v>7</v>
      </c>
      <c r="L4842" s="52">
        <v>0.10937999933958049</v>
      </c>
      <c r="M4842" s="52">
        <v>0.1206900030374527</v>
      </c>
      <c r="N4842">
        <v>80</v>
      </c>
      <c r="O4842" s="52">
        <v>0.21977999806404111</v>
      </c>
      <c r="P4842" s="52">
        <v>0.2424200028181076</v>
      </c>
      <c r="Q4842">
        <v>2597</v>
      </c>
      <c r="R4842" s="52">
        <v>0.24359999597072601</v>
      </c>
      <c r="S4842" s="52">
        <v>0.2809700071811676</v>
      </c>
    </row>
    <row r="4843" spans="1:19">
      <c r="A4843" t="s">
        <v>28</v>
      </c>
      <c r="B4843" t="s">
        <v>412</v>
      </c>
      <c r="C4843" t="s">
        <v>440</v>
      </c>
      <c r="D4843" t="s">
        <v>330</v>
      </c>
      <c r="E4843" t="s">
        <v>202</v>
      </c>
      <c r="F4843" t="s">
        <v>203</v>
      </c>
      <c r="G4843">
        <v>21</v>
      </c>
      <c r="H4843" t="s">
        <v>335</v>
      </c>
      <c r="I4843" t="s">
        <v>349</v>
      </c>
      <c r="J4843" t="s">
        <v>355</v>
      </c>
      <c r="K4843">
        <v>6</v>
      </c>
      <c r="L4843" s="52">
        <v>9.375E-2</v>
      </c>
      <c r="N4843">
        <v>34</v>
      </c>
      <c r="O4843" s="52">
        <v>9.3410000205039978E-2</v>
      </c>
      <c r="Q4843">
        <v>1418</v>
      </c>
      <c r="R4843" s="52">
        <v>0.13300999999046331</v>
      </c>
    </row>
    <row r="4844" spans="1:19">
      <c r="A4844" t="s">
        <v>28</v>
      </c>
      <c r="B4844" t="s">
        <v>412</v>
      </c>
      <c r="C4844" t="s">
        <v>440</v>
      </c>
      <c r="D4844" t="s">
        <v>330</v>
      </c>
      <c r="E4844" t="s">
        <v>202</v>
      </c>
      <c r="F4844" t="s">
        <v>203</v>
      </c>
      <c r="G4844">
        <v>21</v>
      </c>
      <c r="H4844" t="s">
        <v>335</v>
      </c>
      <c r="I4844" t="s">
        <v>734</v>
      </c>
      <c r="J4844" t="s">
        <v>299</v>
      </c>
      <c r="K4844">
        <v>0</v>
      </c>
      <c r="L4844" s="52">
        <v>0</v>
      </c>
      <c r="M4844" s="52">
        <v>0</v>
      </c>
      <c r="N4844">
        <v>2</v>
      </c>
      <c r="O4844" s="52">
        <v>5.4899998940527439E-3</v>
      </c>
      <c r="P4844" s="52">
        <v>5.6199999526143074E-3</v>
      </c>
      <c r="Q4844">
        <v>463</v>
      </c>
      <c r="R4844" s="52">
        <v>4.343000054359436E-2</v>
      </c>
      <c r="S4844" s="52">
        <v>4.6239998191595078E-2</v>
      </c>
    </row>
    <row r="4845" spans="1:19">
      <c r="A4845" t="s">
        <v>28</v>
      </c>
      <c r="B4845" t="s">
        <v>412</v>
      </c>
      <c r="C4845" t="s">
        <v>440</v>
      </c>
      <c r="D4845" t="s">
        <v>330</v>
      </c>
      <c r="E4845" t="s">
        <v>202</v>
      </c>
      <c r="F4845" t="s">
        <v>203</v>
      </c>
      <c r="G4845">
        <v>21</v>
      </c>
      <c r="H4845" t="s">
        <v>335</v>
      </c>
      <c r="I4845" t="s">
        <v>734</v>
      </c>
      <c r="J4845" t="s">
        <v>300</v>
      </c>
      <c r="K4845">
        <v>0</v>
      </c>
      <c r="L4845" s="52">
        <v>0</v>
      </c>
      <c r="M4845" s="52">
        <v>0</v>
      </c>
      <c r="N4845">
        <v>2</v>
      </c>
      <c r="O4845" s="52">
        <v>5.4899998940527439E-3</v>
      </c>
      <c r="P4845" s="52">
        <v>5.6199999526143074E-3</v>
      </c>
      <c r="Q4845">
        <v>331</v>
      </c>
      <c r="R4845" s="52">
        <v>3.1050000339746479E-2</v>
      </c>
      <c r="S4845" s="52">
        <v>3.3059999346733093E-2</v>
      </c>
    </row>
    <row r="4846" spans="1:19">
      <c r="A4846" t="s">
        <v>28</v>
      </c>
      <c r="B4846" t="s">
        <v>412</v>
      </c>
      <c r="C4846" t="s">
        <v>440</v>
      </c>
      <c r="D4846" t="s">
        <v>330</v>
      </c>
      <c r="E4846" t="s">
        <v>202</v>
      </c>
      <c r="F4846" t="s">
        <v>203</v>
      </c>
      <c r="G4846">
        <v>21</v>
      </c>
      <c r="H4846" t="s">
        <v>335</v>
      </c>
      <c r="I4846" t="s">
        <v>734</v>
      </c>
      <c r="J4846" t="s">
        <v>269</v>
      </c>
      <c r="K4846">
        <v>2</v>
      </c>
      <c r="L4846" s="52">
        <v>3.125E-2</v>
      </c>
      <c r="M4846" s="52">
        <v>3.1750001013278961E-2</v>
      </c>
      <c r="N4846">
        <v>2</v>
      </c>
      <c r="O4846" s="52">
        <v>5.4899998940527439E-3</v>
      </c>
      <c r="P4846" s="52">
        <v>5.6199999526143074E-3</v>
      </c>
      <c r="Q4846">
        <v>91</v>
      </c>
      <c r="R4846" s="52">
        <v>8.5399998351931572E-3</v>
      </c>
      <c r="S4846" s="52">
        <v>9.089999832212925E-3</v>
      </c>
    </row>
    <row r="4847" spans="1:19">
      <c r="A4847" t="s">
        <v>28</v>
      </c>
      <c r="B4847" t="s">
        <v>412</v>
      </c>
      <c r="C4847" t="s">
        <v>440</v>
      </c>
      <c r="D4847" t="s">
        <v>330</v>
      </c>
      <c r="E4847" t="s">
        <v>202</v>
      </c>
      <c r="F4847" t="s">
        <v>203</v>
      </c>
      <c r="G4847">
        <v>21</v>
      </c>
      <c r="H4847" t="s">
        <v>335</v>
      </c>
      <c r="I4847" t="s">
        <v>734</v>
      </c>
      <c r="J4847" t="s">
        <v>301</v>
      </c>
      <c r="K4847">
        <v>0</v>
      </c>
      <c r="L4847" s="52">
        <v>0</v>
      </c>
      <c r="M4847" s="52">
        <v>0</v>
      </c>
      <c r="N4847">
        <v>2</v>
      </c>
      <c r="O4847" s="52">
        <v>5.4899998940527439E-3</v>
      </c>
      <c r="P4847" s="52">
        <v>5.6199999526143074E-3</v>
      </c>
      <c r="Q4847">
        <v>215</v>
      </c>
      <c r="R4847" s="52">
        <v>2.0169999450445179E-2</v>
      </c>
      <c r="S4847" s="52">
        <v>2.1469999104738239E-2</v>
      </c>
    </row>
    <row r="4848" spans="1:19">
      <c r="A4848" t="s">
        <v>28</v>
      </c>
      <c r="B4848" t="s">
        <v>412</v>
      </c>
      <c r="C4848" t="s">
        <v>440</v>
      </c>
      <c r="D4848" t="s">
        <v>330</v>
      </c>
      <c r="E4848" t="s">
        <v>202</v>
      </c>
      <c r="F4848" t="s">
        <v>203</v>
      </c>
      <c r="G4848">
        <v>21</v>
      </c>
      <c r="H4848" t="s">
        <v>335</v>
      </c>
      <c r="I4848" t="s">
        <v>734</v>
      </c>
      <c r="J4848" t="s">
        <v>270</v>
      </c>
      <c r="K4848">
        <v>1</v>
      </c>
      <c r="L4848" s="52">
        <v>1.5619999729096889E-2</v>
      </c>
      <c r="N4848">
        <v>8</v>
      </c>
      <c r="O4848" s="52">
        <v>2.1980000659823421E-2</v>
      </c>
      <c r="Q4848">
        <v>648</v>
      </c>
      <c r="R4848" s="52">
        <v>6.0779999941587448E-2</v>
      </c>
    </row>
    <row r="4849" spans="1:19">
      <c r="A4849" t="s">
        <v>28</v>
      </c>
      <c r="B4849" t="s">
        <v>412</v>
      </c>
      <c r="C4849" t="s">
        <v>440</v>
      </c>
      <c r="D4849" t="s">
        <v>330</v>
      </c>
      <c r="E4849" t="s">
        <v>202</v>
      </c>
      <c r="F4849" t="s">
        <v>203</v>
      </c>
      <c r="G4849">
        <v>21</v>
      </c>
      <c r="H4849" t="s">
        <v>335</v>
      </c>
      <c r="I4849" t="s">
        <v>734</v>
      </c>
      <c r="J4849" t="s">
        <v>268</v>
      </c>
      <c r="K4849">
        <v>61</v>
      </c>
      <c r="L4849" s="52">
        <v>0.95311999320983887</v>
      </c>
      <c r="M4849" s="52">
        <v>0.96824997663497925</v>
      </c>
      <c r="N4849">
        <v>348</v>
      </c>
      <c r="O4849" s="52">
        <v>0.95604002475738525</v>
      </c>
      <c r="P4849" s="52">
        <v>0.97753000259399414</v>
      </c>
      <c r="Q4849">
        <v>8913</v>
      </c>
      <c r="R4849" s="52">
        <v>0.83604001998901367</v>
      </c>
      <c r="S4849" s="52">
        <v>0.89013999700546265</v>
      </c>
    </row>
    <row r="4850" spans="1:19">
      <c r="A4850" t="s">
        <v>28</v>
      </c>
      <c r="B4850" t="s">
        <v>412</v>
      </c>
      <c r="C4850" t="s">
        <v>440</v>
      </c>
      <c r="D4850" t="s">
        <v>330</v>
      </c>
      <c r="E4850" t="s">
        <v>202</v>
      </c>
      <c r="F4850" t="s">
        <v>203</v>
      </c>
      <c r="G4850">
        <v>21</v>
      </c>
      <c r="H4850" t="s">
        <v>335</v>
      </c>
      <c r="I4850" t="s">
        <v>735</v>
      </c>
      <c r="J4850" t="s">
        <v>270</v>
      </c>
      <c r="K4850">
        <v>64</v>
      </c>
      <c r="L4850" s="52">
        <v>1</v>
      </c>
      <c r="N4850">
        <v>364</v>
      </c>
      <c r="O4850" s="52">
        <v>1</v>
      </c>
      <c r="Q4850">
        <v>10661</v>
      </c>
      <c r="R4850" s="52">
        <v>1</v>
      </c>
    </row>
    <row r="4851" spans="1:19">
      <c r="A4851" t="s">
        <v>28</v>
      </c>
      <c r="B4851" t="s">
        <v>412</v>
      </c>
      <c r="C4851" t="s">
        <v>440</v>
      </c>
      <c r="D4851" t="s">
        <v>330</v>
      </c>
      <c r="E4851" t="s">
        <v>202</v>
      </c>
      <c r="F4851" s="1" t="s">
        <v>203</v>
      </c>
      <c r="G4851" s="1">
        <v>21</v>
      </c>
      <c r="H4851" s="1" t="s">
        <v>335</v>
      </c>
      <c r="I4851" t="s">
        <v>319</v>
      </c>
      <c r="J4851" t="s">
        <v>324</v>
      </c>
      <c r="K4851">
        <v>6</v>
      </c>
      <c r="L4851" s="52">
        <v>9.375E-2</v>
      </c>
      <c r="N4851">
        <v>34</v>
      </c>
      <c r="O4851" s="52">
        <v>9.3410000205039978E-2</v>
      </c>
      <c r="Q4851">
        <v>1418</v>
      </c>
      <c r="R4851" s="52">
        <v>0.13300999999046331</v>
      </c>
    </row>
    <row r="4852" spans="1:19">
      <c r="A4852" t="s">
        <v>28</v>
      </c>
      <c r="B4852" t="s">
        <v>412</v>
      </c>
      <c r="C4852" t="s">
        <v>440</v>
      </c>
      <c r="D4852" t="s">
        <v>330</v>
      </c>
      <c r="E4852" t="s">
        <v>202</v>
      </c>
      <c r="F4852" t="s">
        <v>203</v>
      </c>
      <c r="G4852">
        <v>21</v>
      </c>
      <c r="H4852" t="s">
        <v>335</v>
      </c>
      <c r="I4852" t="s">
        <v>319</v>
      </c>
      <c r="J4852" t="s">
        <v>320</v>
      </c>
      <c r="K4852">
        <v>0</v>
      </c>
      <c r="L4852" s="52">
        <v>0</v>
      </c>
      <c r="M4852" s="52">
        <v>0</v>
      </c>
      <c r="N4852">
        <v>0</v>
      </c>
      <c r="O4852" s="52">
        <v>0</v>
      </c>
      <c r="P4852" s="52">
        <v>0</v>
      </c>
      <c r="Q4852">
        <v>19</v>
      </c>
      <c r="R4852" s="52">
        <v>1.780000049620867E-3</v>
      </c>
      <c r="S4852" s="52">
        <v>2.0600000862032179E-3</v>
      </c>
    </row>
    <row r="4853" spans="1:19">
      <c r="A4853" t="s">
        <v>28</v>
      </c>
      <c r="B4853" t="s">
        <v>412</v>
      </c>
      <c r="C4853" t="s">
        <v>440</v>
      </c>
      <c r="D4853" t="s">
        <v>330</v>
      </c>
      <c r="E4853" t="s">
        <v>202</v>
      </c>
      <c r="F4853" t="s">
        <v>203</v>
      </c>
      <c r="G4853">
        <v>21</v>
      </c>
      <c r="H4853" t="s">
        <v>335</v>
      </c>
      <c r="I4853" t="s">
        <v>319</v>
      </c>
      <c r="J4853" t="s">
        <v>321</v>
      </c>
      <c r="K4853">
        <v>2</v>
      </c>
      <c r="L4853" s="52">
        <v>3.125E-2</v>
      </c>
      <c r="M4853" s="52">
        <v>3.4480001777410507E-2</v>
      </c>
      <c r="N4853">
        <v>16</v>
      </c>
      <c r="O4853" s="52">
        <v>4.3960001319646842E-2</v>
      </c>
      <c r="P4853" s="52">
        <v>4.8480000346899033E-2</v>
      </c>
      <c r="Q4853">
        <v>380</v>
      </c>
      <c r="R4853" s="52">
        <v>3.564000129699707E-2</v>
      </c>
      <c r="S4853" s="52">
        <v>4.1110001504421227E-2</v>
      </c>
    </row>
    <row r="4854" spans="1:19">
      <c r="A4854" t="s">
        <v>28</v>
      </c>
      <c r="B4854" t="s">
        <v>412</v>
      </c>
      <c r="C4854" t="s">
        <v>440</v>
      </c>
      <c r="D4854" t="s">
        <v>330</v>
      </c>
      <c r="E4854" t="s">
        <v>202</v>
      </c>
      <c r="F4854" t="s">
        <v>203</v>
      </c>
      <c r="G4854">
        <v>21</v>
      </c>
      <c r="H4854" t="s">
        <v>335</v>
      </c>
      <c r="I4854" t="s">
        <v>319</v>
      </c>
      <c r="J4854" t="s">
        <v>322</v>
      </c>
      <c r="K4854">
        <v>6</v>
      </c>
      <c r="L4854" s="52">
        <v>9.375E-2</v>
      </c>
      <c r="M4854" s="52">
        <v>0.10345000028610229</v>
      </c>
      <c r="N4854">
        <v>58</v>
      </c>
      <c r="O4854" s="52">
        <v>0.15933999419212341</v>
      </c>
      <c r="P4854" s="52">
        <v>0.1757600009441376</v>
      </c>
      <c r="Q4854">
        <v>1643</v>
      </c>
      <c r="R4854" s="52">
        <v>0.15410999953746801</v>
      </c>
      <c r="S4854" s="52">
        <v>0.17776000499725339</v>
      </c>
    </row>
    <row r="4855" spans="1:19">
      <c r="A4855" t="s">
        <v>28</v>
      </c>
      <c r="B4855" t="s">
        <v>412</v>
      </c>
      <c r="C4855" t="s">
        <v>440</v>
      </c>
      <c r="D4855" t="s">
        <v>330</v>
      </c>
      <c r="E4855" t="s">
        <v>202</v>
      </c>
      <c r="F4855" t="s">
        <v>203</v>
      </c>
      <c r="G4855">
        <v>21</v>
      </c>
      <c r="H4855" t="s">
        <v>335</v>
      </c>
      <c r="I4855" t="s">
        <v>319</v>
      </c>
      <c r="J4855" t="s">
        <v>323</v>
      </c>
      <c r="K4855">
        <v>2</v>
      </c>
      <c r="L4855" s="52">
        <v>3.125E-2</v>
      </c>
      <c r="M4855" s="52">
        <v>3.4480001777410507E-2</v>
      </c>
      <c r="N4855">
        <v>32</v>
      </c>
      <c r="O4855" s="52">
        <v>8.7909996509552002E-2</v>
      </c>
      <c r="P4855" s="52">
        <v>9.6969999372959137E-2</v>
      </c>
      <c r="Q4855">
        <v>1319</v>
      </c>
      <c r="R4855" s="52">
        <v>0.1237199977040291</v>
      </c>
      <c r="S4855" s="52">
        <v>0.14270000159740451</v>
      </c>
    </row>
    <row r="4856" spans="1:19">
      <c r="A4856" t="s">
        <v>28</v>
      </c>
      <c r="B4856" t="s">
        <v>412</v>
      </c>
      <c r="C4856" t="s">
        <v>440</v>
      </c>
      <c r="D4856" t="s">
        <v>330</v>
      </c>
      <c r="E4856" t="s">
        <v>202</v>
      </c>
      <c r="F4856" t="s">
        <v>203</v>
      </c>
      <c r="G4856">
        <v>21</v>
      </c>
      <c r="H4856" t="s">
        <v>335</v>
      </c>
      <c r="I4856" t="s">
        <v>319</v>
      </c>
      <c r="J4856" t="s">
        <v>354</v>
      </c>
      <c r="K4856">
        <v>48</v>
      </c>
      <c r="L4856" s="52">
        <v>0.75</v>
      </c>
      <c r="M4856" s="52">
        <v>0.82758998870849609</v>
      </c>
      <c r="N4856">
        <v>224</v>
      </c>
      <c r="O4856" s="52">
        <v>0.61537998914718628</v>
      </c>
      <c r="P4856" s="52">
        <v>0.67878997325897217</v>
      </c>
      <c r="Q4856">
        <v>5882</v>
      </c>
      <c r="R4856" s="52">
        <v>0.55172997713088989</v>
      </c>
      <c r="S4856" s="52">
        <v>0.63637000322341919</v>
      </c>
    </row>
    <row r="4857" spans="1:19">
      <c r="A4857" t="s">
        <v>28</v>
      </c>
      <c r="B4857" t="s">
        <v>412</v>
      </c>
      <c r="C4857" t="s">
        <v>440</v>
      </c>
      <c r="D4857" t="s">
        <v>330</v>
      </c>
      <c r="E4857" t="s">
        <v>202</v>
      </c>
      <c r="F4857" t="s">
        <v>203</v>
      </c>
      <c r="G4857">
        <v>21</v>
      </c>
      <c r="H4857" t="s">
        <v>335</v>
      </c>
      <c r="I4857" t="s">
        <v>360</v>
      </c>
      <c r="J4857" t="s">
        <v>361</v>
      </c>
      <c r="K4857">
        <v>6</v>
      </c>
      <c r="L4857" s="52">
        <v>9.375E-2</v>
      </c>
      <c r="N4857">
        <v>34</v>
      </c>
      <c r="O4857" s="52">
        <v>9.3410000205039978E-2</v>
      </c>
      <c r="Q4857">
        <v>1418</v>
      </c>
      <c r="R4857" s="52">
        <v>0.13300999999046331</v>
      </c>
    </row>
    <row r="4858" spans="1:19">
      <c r="A4858" t="s">
        <v>28</v>
      </c>
      <c r="B4858" t="s">
        <v>412</v>
      </c>
      <c r="C4858" t="s">
        <v>440</v>
      </c>
      <c r="D4858" t="s">
        <v>330</v>
      </c>
      <c r="E4858" t="s">
        <v>202</v>
      </c>
      <c r="F4858" t="s">
        <v>203</v>
      </c>
      <c r="G4858">
        <v>21</v>
      </c>
      <c r="H4858" t="s">
        <v>335</v>
      </c>
      <c r="I4858" t="s">
        <v>360</v>
      </c>
      <c r="J4858" t="s">
        <v>362</v>
      </c>
      <c r="K4858">
        <v>9</v>
      </c>
      <c r="L4858" s="52">
        <v>0.14061999320983889</v>
      </c>
      <c r="M4858" s="52">
        <v>0.15516999363899231</v>
      </c>
      <c r="N4858">
        <v>106</v>
      </c>
      <c r="O4858" s="52">
        <v>0.29120999574661249</v>
      </c>
      <c r="P4858" s="52">
        <v>0.32120999693870539</v>
      </c>
      <c r="Q4858">
        <v>3361</v>
      </c>
      <c r="R4858" s="52">
        <v>0.31525999307632452</v>
      </c>
      <c r="S4858" s="52">
        <v>0.36362999677658081</v>
      </c>
    </row>
    <row r="4859" spans="1:19">
      <c r="A4859" t="s">
        <v>28</v>
      </c>
      <c r="B4859" t="s">
        <v>412</v>
      </c>
      <c r="C4859" t="s">
        <v>440</v>
      </c>
      <c r="D4859" t="s">
        <v>330</v>
      </c>
      <c r="E4859" t="s">
        <v>202</v>
      </c>
      <c r="F4859" t="s">
        <v>203</v>
      </c>
      <c r="G4859">
        <v>21</v>
      </c>
      <c r="H4859" t="s">
        <v>335</v>
      </c>
      <c r="I4859" t="s">
        <v>360</v>
      </c>
      <c r="J4859" t="s">
        <v>354</v>
      </c>
      <c r="K4859">
        <v>49</v>
      </c>
      <c r="L4859" s="52">
        <v>0.76563000679016113</v>
      </c>
      <c r="M4859" s="52">
        <v>0.8448299765586853</v>
      </c>
      <c r="N4859">
        <v>224</v>
      </c>
      <c r="O4859" s="52">
        <v>0.61537998914718628</v>
      </c>
      <c r="P4859" s="52">
        <v>0.67878997325897217</v>
      </c>
      <c r="Q4859">
        <v>5882</v>
      </c>
      <c r="R4859" s="52">
        <v>0.55172997713088989</v>
      </c>
      <c r="S4859" s="52">
        <v>0.63637000322341919</v>
      </c>
    </row>
    <row r="4860" spans="1:19">
      <c r="A4860" t="s">
        <v>28</v>
      </c>
      <c r="B4860" t="s">
        <v>412</v>
      </c>
      <c r="C4860" t="s">
        <v>440</v>
      </c>
      <c r="D4860" t="s">
        <v>330</v>
      </c>
      <c r="E4860" t="s">
        <v>202</v>
      </c>
      <c r="F4860" t="s">
        <v>203</v>
      </c>
      <c r="G4860">
        <v>21</v>
      </c>
      <c r="H4860" t="s">
        <v>335</v>
      </c>
      <c r="I4860" t="s">
        <v>736</v>
      </c>
      <c r="J4860" t="s">
        <v>363</v>
      </c>
      <c r="K4860">
        <v>34</v>
      </c>
      <c r="L4860" s="52">
        <v>0.53125</v>
      </c>
      <c r="N4860">
        <v>168</v>
      </c>
      <c r="O4860" s="52">
        <v>0.46154001355171198</v>
      </c>
      <c r="Q4860">
        <v>4131</v>
      </c>
      <c r="R4860" s="52">
        <v>0.38749000430107122</v>
      </c>
    </row>
    <row r="4861" spans="1:19">
      <c r="A4861" t="s">
        <v>28</v>
      </c>
      <c r="B4861" t="s">
        <v>412</v>
      </c>
      <c r="C4861" t="s">
        <v>440</v>
      </c>
      <c r="D4861" t="s">
        <v>330</v>
      </c>
      <c r="E4861" t="s">
        <v>202</v>
      </c>
      <c r="F4861" t="s">
        <v>203</v>
      </c>
      <c r="G4861">
        <v>21</v>
      </c>
      <c r="H4861" t="s">
        <v>335</v>
      </c>
      <c r="I4861" t="s">
        <v>736</v>
      </c>
      <c r="J4861" t="s">
        <v>364</v>
      </c>
      <c r="K4861">
        <v>17</v>
      </c>
      <c r="L4861" s="52">
        <v>0.26561999320983892</v>
      </c>
      <c r="M4861" s="52">
        <v>0.5666700005531311</v>
      </c>
      <c r="N4861">
        <v>107</v>
      </c>
      <c r="O4861" s="52">
        <v>0.29396000504493708</v>
      </c>
      <c r="P4861" s="52">
        <v>0.54592001438140869</v>
      </c>
      <c r="Q4861">
        <v>4189</v>
      </c>
      <c r="R4861" s="52">
        <v>0.39293000102043152</v>
      </c>
      <c r="S4861" s="52">
        <v>0.64149999618530273</v>
      </c>
    </row>
    <row r="4862" spans="1:19">
      <c r="A4862" t="s">
        <v>28</v>
      </c>
      <c r="B4862" t="s">
        <v>412</v>
      </c>
      <c r="C4862" t="s">
        <v>440</v>
      </c>
      <c r="D4862" t="s">
        <v>330</v>
      </c>
      <c r="E4862" t="s">
        <v>202</v>
      </c>
      <c r="F4862" t="s">
        <v>203</v>
      </c>
      <c r="G4862">
        <v>21</v>
      </c>
      <c r="H4862" t="s">
        <v>335</v>
      </c>
      <c r="I4862" t="s">
        <v>736</v>
      </c>
      <c r="J4862" t="s">
        <v>365</v>
      </c>
      <c r="K4862">
        <v>6</v>
      </c>
      <c r="L4862" s="52">
        <v>9.375E-2</v>
      </c>
      <c r="M4862" s="52">
        <v>0.20000000298023221</v>
      </c>
      <c r="N4862">
        <v>52</v>
      </c>
      <c r="O4862" s="52">
        <v>0.14285999536514279</v>
      </c>
      <c r="P4862" s="52">
        <v>0.26530998945236212</v>
      </c>
      <c r="Q4862">
        <v>1316</v>
      </c>
      <c r="R4862" s="52">
        <v>0.1234399974346161</v>
      </c>
      <c r="S4862" s="52">
        <v>0.20152999460697171</v>
      </c>
    </row>
    <row r="4863" spans="1:19">
      <c r="A4863" t="s">
        <v>28</v>
      </c>
      <c r="B4863" t="s">
        <v>412</v>
      </c>
      <c r="C4863" t="s">
        <v>440</v>
      </c>
      <c r="D4863" t="s">
        <v>330</v>
      </c>
      <c r="E4863" t="s">
        <v>202</v>
      </c>
      <c r="F4863" t="s">
        <v>203</v>
      </c>
      <c r="G4863">
        <v>21</v>
      </c>
      <c r="H4863" t="s">
        <v>335</v>
      </c>
      <c r="I4863" t="s">
        <v>736</v>
      </c>
      <c r="J4863" t="s">
        <v>366</v>
      </c>
      <c r="K4863">
        <v>7</v>
      </c>
      <c r="L4863" s="52">
        <v>0.10937999933958049</v>
      </c>
      <c r="M4863" s="52">
        <v>0.23332999646663671</v>
      </c>
      <c r="N4863">
        <v>24</v>
      </c>
      <c r="O4863" s="52">
        <v>6.5930001437664032E-2</v>
      </c>
      <c r="P4863" s="52">
        <v>0.12245000153779979</v>
      </c>
      <c r="Q4863">
        <v>566</v>
      </c>
      <c r="R4863" s="52">
        <v>5.3089998662471771E-2</v>
      </c>
      <c r="S4863" s="52">
        <v>8.6680002510547638E-2</v>
      </c>
    </row>
    <row r="4864" spans="1:19">
      <c r="A4864" t="s">
        <v>28</v>
      </c>
      <c r="B4864" t="s">
        <v>412</v>
      </c>
      <c r="C4864" t="s">
        <v>440</v>
      </c>
      <c r="D4864" t="s">
        <v>330</v>
      </c>
      <c r="E4864" t="s">
        <v>202</v>
      </c>
      <c r="F4864" t="s">
        <v>203</v>
      </c>
      <c r="G4864">
        <v>21</v>
      </c>
      <c r="H4864" t="s">
        <v>335</v>
      </c>
      <c r="I4864" t="s">
        <v>736</v>
      </c>
      <c r="J4864" t="s">
        <v>367</v>
      </c>
      <c r="K4864">
        <v>0</v>
      </c>
      <c r="L4864" s="52">
        <v>0</v>
      </c>
      <c r="M4864" s="52">
        <v>0</v>
      </c>
      <c r="N4864">
        <v>11</v>
      </c>
      <c r="O4864" s="52">
        <v>3.022000007331371E-2</v>
      </c>
      <c r="P4864" s="52">
        <v>5.6120000779628747E-2</v>
      </c>
      <c r="Q4864">
        <v>367</v>
      </c>
      <c r="R4864" s="52">
        <v>3.4419998526573181E-2</v>
      </c>
      <c r="S4864" s="52">
        <v>5.6200001388788223E-2</v>
      </c>
    </row>
    <row r="4865" spans="1:19">
      <c r="A4865" t="s">
        <v>28</v>
      </c>
      <c r="B4865" t="s">
        <v>412</v>
      </c>
      <c r="C4865" t="s">
        <v>440</v>
      </c>
      <c r="D4865" t="s">
        <v>330</v>
      </c>
      <c r="E4865" t="s">
        <v>202</v>
      </c>
      <c r="F4865" t="s">
        <v>203</v>
      </c>
      <c r="G4865">
        <v>21</v>
      </c>
      <c r="H4865" t="s">
        <v>335</v>
      </c>
      <c r="I4865" t="s">
        <v>736</v>
      </c>
      <c r="J4865" t="s">
        <v>368</v>
      </c>
      <c r="K4865">
        <v>0</v>
      </c>
      <c r="L4865" s="52">
        <v>0</v>
      </c>
      <c r="M4865" s="52">
        <v>0</v>
      </c>
      <c r="N4865">
        <v>2</v>
      </c>
      <c r="O4865" s="52">
        <v>5.4899998940527439E-3</v>
      </c>
      <c r="P4865" s="52">
        <v>1.020000036805868E-2</v>
      </c>
      <c r="Q4865">
        <v>92</v>
      </c>
      <c r="R4865" s="52">
        <v>8.6300000548362732E-3</v>
      </c>
      <c r="S4865" s="52">
        <v>1.4089999720454219E-2</v>
      </c>
    </row>
    <row r="4866" spans="1:19">
      <c r="A4866" t="s">
        <v>28</v>
      </c>
      <c r="B4866" t="s">
        <v>412</v>
      </c>
      <c r="C4866" t="s">
        <v>440</v>
      </c>
      <c r="D4866" t="s">
        <v>330</v>
      </c>
      <c r="E4866" t="s">
        <v>202</v>
      </c>
      <c r="F4866" t="s">
        <v>203</v>
      </c>
      <c r="G4866">
        <v>21</v>
      </c>
      <c r="H4866" t="s">
        <v>335</v>
      </c>
      <c r="I4866" t="s">
        <v>307</v>
      </c>
      <c r="J4866" t="s">
        <v>329</v>
      </c>
      <c r="K4866">
        <v>62</v>
      </c>
      <c r="L4866" s="52">
        <v>0.96875</v>
      </c>
      <c r="N4866">
        <v>362</v>
      </c>
      <c r="O4866" s="52">
        <v>0.9945099949836731</v>
      </c>
      <c r="Q4866">
        <v>10555</v>
      </c>
      <c r="R4866" s="52">
        <v>0.99005997180938721</v>
      </c>
    </row>
    <row r="4867" spans="1:19">
      <c r="A4867" t="s">
        <v>28</v>
      </c>
      <c r="B4867" t="s">
        <v>412</v>
      </c>
      <c r="C4867" t="s">
        <v>440</v>
      </c>
      <c r="D4867" t="s">
        <v>330</v>
      </c>
      <c r="E4867" t="s">
        <v>202</v>
      </c>
      <c r="F4867" t="s">
        <v>203</v>
      </c>
      <c r="G4867">
        <v>21</v>
      </c>
      <c r="H4867" t="s">
        <v>335</v>
      </c>
      <c r="I4867" t="s">
        <v>307</v>
      </c>
      <c r="J4867" t="s">
        <v>309</v>
      </c>
      <c r="K4867">
        <v>2</v>
      </c>
      <c r="L4867" s="52">
        <v>3.125E-2</v>
      </c>
      <c r="N4867">
        <v>2</v>
      </c>
      <c r="O4867" s="52">
        <v>5.4899998940527439E-3</v>
      </c>
      <c r="Q4867">
        <v>106</v>
      </c>
      <c r="R4867" s="52">
        <v>9.9400002509355545E-3</v>
      </c>
    </row>
    <row r="4868" spans="1:19">
      <c r="A4868" t="s">
        <v>28</v>
      </c>
      <c r="B4868" t="s">
        <v>412</v>
      </c>
      <c r="C4868" t="s">
        <v>440</v>
      </c>
      <c r="D4868" t="s">
        <v>330</v>
      </c>
      <c r="E4868" t="s">
        <v>202</v>
      </c>
      <c r="F4868" t="s">
        <v>203</v>
      </c>
      <c r="G4868">
        <v>21</v>
      </c>
      <c r="H4868" t="s">
        <v>335</v>
      </c>
      <c r="I4868" t="s">
        <v>737</v>
      </c>
      <c r="J4868" t="s">
        <v>310</v>
      </c>
      <c r="K4868">
        <v>6</v>
      </c>
      <c r="L4868" s="52">
        <v>9.375E-2</v>
      </c>
      <c r="N4868">
        <v>29</v>
      </c>
      <c r="O4868" s="52">
        <v>7.9669997096061707E-2</v>
      </c>
      <c r="Q4868">
        <v>1888</v>
      </c>
      <c r="R4868" s="52">
        <v>0.17709000408649439</v>
      </c>
    </row>
    <row r="4869" spans="1:19">
      <c r="A4869" t="s">
        <v>28</v>
      </c>
      <c r="B4869" t="s">
        <v>412</v>
      </c>
      <c r="C4869" t="s">
        <v>440</v>
      </c>
      <c r="D4869" t="s">
        <v>330</v>
      </c>
      <c r="E4869" t="s">
        <v>202</v>
      </c>
      <c r="F4869" t="s">
        <v>203</v>
      </c>
      <c r="G4869">
        <v>21</v>
      </c>
      <c r="H4869" t="s">
        <v>335</v>
      </c>
      <c r="I4869" t="s">
        <v>737</v>
      </c>
      <c r="J4869" t="s">
        <v>16</v>
      </c>
      <c r="K4869">
        <v>20</v>
      </c>
      <c r="L4869" s="52">
        <v>0.3125</v>
      </c>
      <c r="N4869">
        <v>101</v>
      </c>
      <c r="O4869" s="52">
        <v>0.27746999263763428</v>
      </c>
      <c r="Q4869">
        <v>2164</v>
      </c>
      <c r="R4869" s="52">
        <v>0.2029799968004227</v>
      </c>
    </row>
    <row r="4870" spans="1:19">
      <c r="A4870" t="s">
        <v>28</v>
      </c>
      <c r="B4870" t="s">
        <v>412</v>
      </c>
      <c r="C4870" t="s">
        <v>440</v>
      </c>
      <c r="D4870" t="s">
        <v>330</v>
      </c>
      <c r="E4870" t="s">
        <v>202</v>
      </c>
      <c r="F4870" t="s">
        <v>203</v>
      </c>
      <c r="G4870">
        <v>21</v>
      </c>
      <c r="H4870" t="s">
        <v>335</v>
      </c>
      <c r="I4870" t="s">
        <v>737</v>
      </c>
      <c r="J4870" t="s">
        <v>17</v>
      </c>
      <c r="K4870">
        <v>19</v>
      </c>
      <c r="L4870" s="52">
        <v>0.29686999320983892</v>
      </c>
      <c r="N4870">
        <v>115</v>
      </c>
      <c r="O4870" s="52">
        <v>0.31593000888824457</v>
      </c>
      <c r="Q4870">
        <v>2220</v>
      </c>
      <c r="R4870" s="52">
        <v>0.20824000239372251</v>
      </c>
    </row>
    <row r="4871" spans="1:19">
      <c r="A4871" t="s">
        <v>28</v>
      </c>
      <c r="B4871" t="s">
        <v>412</v>
      </c>
      <c r="C4871" t="s">
        <v>440</v>
      </c>
      <c r="D4871" t="s">
        <v>330</v>
      </c>
      <c r="E4871" t="s">
        <v>202</v>
      </c>
      <c r="F4871" t="s">
        <v>203</v>
      </c>
      <c r="G4871">
        <v>21</v>
      </c>
      <c r="H4871" t="s">
        <v>335</v>
      </c>
      <c r="I4871" t="s">
        <v>737</v>
      </c>
      <c r="J4871" t="s">
        <v>18</v>
      </c>
      <c r="K4871">
        <v>11</v>
      </c>
      <c r="L4871" s="52">
        <v>0.17188000679016111</v>
      </c>
      <c r="N4871">
        <v>77</v>
      </c>
      <c r="O4871" s="52">
        <v>0.21153999865055079</v>
      </c>
      <c r="Q4871">
        <v>2174</v>
      </c>
      <c r="R4871" s="52">
        <v>0.20392000675201419</v>
      </c>
    </row>
    <row r="4872" spans="1:19">
      <c r="A4872" t="s">
        <v>28</v>
      </c>
      <c r="B4872" t="s">
        <v>412</v>
      </c>
      <c r="C4872" t="s">
        <v>440</v>
      </c>
      <c r="D4872" t="s">
        <v>330</v>
      </c>
      <c r="E4872" t="s">
        <v>202</v>
      </c>
      <c r="F4872" t="s">
        <v>203</v>
      </c>
      <c r="G4872">
        <v>21</v>
      </c>
      <c r="H4872" t="s">
        <v>335</v>
      </c>
      <c r="I4872" t="s">
        <v>737</v>
      </c>
      <c r="J4872" t="s">
        <v>311</v>
      </c>
      <c r="K4872">
        <v>8</v>
      </c>
      <c r="L4872" s="52">
        <v>0.125</v>
      </c>
      <c r="N4872">
        <v>42</v>
      </c>
      <c r="O4872" s="52">
        <v>0.1153799965977669</v>
      </c>
      <c r="Q4872">
        <v>2215</v>
      </c>
      <c r="R4872" s="52">
        <v>0.20777000486850741</v>
      </c>
    </row>
    <row r="4873" spans="1:19">
      <c r="A4873" t="s">
        <v>28</v>
      </c>
      <c r="B4873" t="s">
        <v>412</v>
      </c>
      <c r="C4873" t="s">
        <v>440</v>
      </c>
      <c r="D4873" t="s">
        <v>330</v>
      </c>
      <c r="E4873" t="s">
        <v>202</v>
      </c>
      <c r="F4873" s="1" t="s">
        <v>203</v>
      </c>
      <c r="G4873">
        <v>21</v>
      </c>
      <c r="H4873" t="s">
        <v>335</v>
      </c>
      <c r="I4873" t="s">
        <v>312</v>
      </c>
      <c r="J4873" t="s">
        <v>313</v>
      </c>
      <c r="K4873">
        <v>34</v>
      </c>
      <c r="L4873" s="52">
        <v>0.53125</v>
      </c>
      <c r="M4873" s="52">
        <v>0.53968000411987305</v>
      </c>
      <c r="N4873">
        <v>215</v>
      </c>
      <c r="O4873" s="52">
        <v>0.5906599760055542</v>
      </c>
      <c r="P4873" s="52">
        <v>0.60392999649047852</v>
      </c>
      <c r="Q4873">
        <v>6420</v>
      </c>
      <c r="R4873" s="52">
        <v>0.60219001770019531</v>
      </c>
      <c r="S4873" s="52">
        <v>0.61465001106262207</v>
      </c>
    </row>
    <row r="4874" spans="1:19">
      <c r="A4874" t="s">
        <v>28</v>
      </c>
      <c r="B4874" t="s">
        <v>412</v>
      </c>
      <c r="C4874" t="s">
        <v>440</v>
      </c>
      <c r="D4874" t="s">
        <v>330</v>
      </c>
      <c r="E4874" t="s">
        <v>202</v>
      </c>
      <c r="F4874" t="s">
        <v>203</v>
      </c>
      <c r="G4874">
        <v>21</v>
      </c>
      <c r="H4874" t="s">
        <v>335</v>
      </c>
      <c r="I4874" t="s">
        <v>312</v>
      </c>
      <c r="J4874" t="s">
        <v>314</v>
      </c>
      <c r="K4874">
        <v>12</v>
      </c>
      <c r="L4874" s="52">
        <v>0.1875</v>
      </c>
      <c r="M4874" s="52">
        <v>0.1904799938201904</v>
      </c>
      <c r="N4874">
        <v>64</v>
      </c>
      <c r="O4874" s="52">
        <v>0.175819993019104</v>
      </c>
      <c r="P4874" s="52">
        <v>0.17978000640869141</v>
      </c>
      <c r="Q4874">
        <v>1473</v>
      </c>
      <c r="R4874" s="52">
        <v>0.13817000389099121</v>
      </c>
      <c r="S4874" s="52">
        <v>0.14101999998092651</v>
      </c>
    </row>
    <row r="4875" spans="1:19">
      <c r="A4875" t="s">
        <v>28</v>
      </c>
      <c r="B4875" t="s">
        <v>412</v>
      </c>
      <c r="C4875" t="s">
        <v>440</v>
      </c>
      <c r="D4875" t="s">
        <v>330</v>
      </c>
      <c r="E4875" t="s">
        <v>202</v>
      </c>
      <c r="F4875" t="s">
        <v>203</v>
      </c>
      <c r="G4875">
        <v>21</v>
      </c>
      <c r="H4875" t="s">
        <v>335</v>
      </c>
      <c r="I4875" t="s">
        <v>312</v>
      </c>
      <c r="J4875" t="s">
        <v>315</v>
      </c>
      <c r="K4875">
        <v>8</v>
      </c>
      <c r="L4875" s="52">
        <v>0.125</v>
      </c>
      <c r="M4875" s="52">
        <v>0.1269800066947937</v>
      </c>
      <c r="N4875">
        <v>44</v>
      </c>
      <c r="O4875" s="52">
        <v>0.12088000029325489</v>
      </c>
      <c r="P4875" s="52">
        <v>0.123599998652935</v>
      </c>
      <c r="Q4875">
        <v>1374</v>
      </c>
      <c r="R4875" s="52">
        <v>0.12887999415397641</v>
      </c>
      <c r="S4875" s="52">
        <v>0.13154999911785131</v>
      </c>
    </row>
    <row r="4876" spans="1:19">
      <c r="A4876" t="s">
        <v>28</v>
      </c>
      <c r="B4876" t="s">
        <v>412</v>
      </c>
      <c r="C4876" t="s">
        <v>440</v>
      </c>
      <c r="D4876" t="s">
        <v>330</v>
      </c>
      <c r="E4876" t="s">
        <v>202</v>
      </c>
      <c r="F4876" t="s">
        <v>203</v>
      </c>
      <c r="G4876">
        <v>21</v>
      </c>
      <c r="H4876" t="s">
        <v>335</v>
      </c>
      <c r="I4876" t="s">
        <v>312</v>
      </c>
      <c r="J4876" t="s">
        <v>373</v>
      </c>
      <c r="K4876">
        <v>1</v>
      </c>
      <c r="L4876" s="52">
        <v>1.5619999729096889E-2</v>
      </c>
      <c r="N4876">
        <v>8</v>
      </c>
      <c r="O4876" s="52">
        <v>2.1980000659823421E-2</v>
      </c>
      <c r="Q4876">
        <v>216</v>
      </c>
      <c r="R4876" s="52">
        <v>2.0260000601410869E-2</v>
      </c>
    </row>
    <row r="4877" spans="1:19">
      <c r="A4877" t="s">
        <v>28</v>
      </c>
      <c r="B4877" t="s">
        <v>412</v>
      </c>
      <c r="C4877" t="s">
        <v>440</v>
      </c>
      <c r="D4877" t="s">
        <v>330</v>
      </c>
      <c r="E4877" t="s">
        <v>202</v>
      </c>
      <c r="F4877" t="s">
        <v>203</v>
      </c>
      <c r="G4877">
        <v>21</v>
      </c>
      <c r="H4877" t="s">
        <v>335</v>
      </c>
      <c r="I4877" t="s">
        <v>312</v>
      </c>
      <c r="J4877" t="s">
        <v>316</v>
      </c>
      <c r="K4877">
        <v>9</v>
      </c>
      <c r="L4877" s="52">
        <v>0.14061999320983889</v>
      </c>
      <c r="M4877" s="52">
        <v>0.14285999536514279</v>
      </c>
      <c r="N4877">
        <v>33</v>
      </c>
      <c r="O4877" s="52">
        <v>9.065999835729599E-2</v>
      </c>
      <c r="P4877" s="52">
        <v>9.2699997127056122E-2</v>
      </c>
      <c r="Q4877">
        <v>1178</v>
      </c>
      <c r="R4877" s="52">
        <v>0.1105000004172325</v>
      </c>
      <c r="S4877" s="52">
        <v>0.1127799972891808</v>
      </c>
    </row>
    <row r="4878" spans="1:19">
      <c r="A4878" t="s">
        <v>28</v>
      </c>
      <c r="B4878" t="s">
        <v>412</v>
      </c>
      <c r="C4878" t="s">
        <v>440</v>
      </c>
      <c r="D4878" t="s">
        <v>330</v>
      </c>
      <c r="E4878" t="s">
        <v>204</v>
      </c>
      <c r="F4878" t="s">
        <v>205</v>
      </c>
      <c r="G4878">
        <v>9</v>
      </c>
      <c r="H4878" t="s">
        <v>345</v>
      </c>
      <c r="I4878" t="s">
        <v>326</v>
      </c>
      <c r="J4878" t="s">
        <v>289</v>
      </c>
      <c r="K4878">
        <v>2</v>
      </c>
      <c r="L4878" s="52">
        <v>1.2419999577105051E-2</v>
      </c>
      <c r="N4878">
        <v>6</v>
      </c>
      <c r="O4878" s="52">
        <v>7.5900000520050526E-3</v>
      </c>
      <c r="Q4878">
        <v>78</v>
      </c>
      <c r="R4878" s="52">
        <v>7.3199998587369919E-3</v>
      </c>
    </row>
    <row r="4879" spans="1:19">
      <c r="A4879" t="s">
        <v>28</v>
      </c>
      <c r="B4879" t="s">
        <v>412</v>
      </c>
      <c r="C4879" t="s">
        <v>440</v>
      </c>
      <c r="D4879" t="s">
        <v>330</v>
      </c>
      <c r="E4879" t="s">
        <v>204</v>
      </c>
      <c r="F4879" t="s">
        <v>205</v>
      </c>
      <c r="G4879">
        <v>9</v>
      </c>
      <c r="H4879" t="s">
        <v>345</v>
      </c>
      <c r="I4879" t="s">
        <v>326</v>
      </c>
      <c r="J4879" t="s">
        <v>290</v>
      </c>
      <c r="K4879">
        <v>5</v>
      </c>
      <c r="L4879" s="52">
        <v>3.10600008815527E-2</v>
      </c>
      <c r="N4879">
        <v>38</v>
      </c>
      <c r="O4879" s="52">
        <v>4.8039998859167099E-2</v>
      </c>
      <c r="Q4879">
        <v>542</v>
      </c>
      <c r="R4879" s="52">
        <v>5.0840001553297043E-2</v>
      </c>
    </row>
    <row r="4880" spans="1:19">
      <c r="A4880" t="s">
        <v>28</v>
      </c>
      <c r="B4880" t="s">
        <v>412</v>
      </c>
      <c r="C4880" t="s">
        <v>440</v>
      </c>
      <c r="D4880" t="s">
        <v>330</v>
      </c>
      <c r="E4880" t="s">
        <v>204</v>
      </c>
      <c r="F4880" t="s">
        <v>205</v>
      </c>
      <c r="G4880">
        <v>9</v>
      </c>
      <c r="H4880" t="s">
        <v>345</v>
      </c>
      <c r="I4880" t="s">
        <v>326</v>
      </c>
      <c r="J4880" t="s">
        <v>291</v>
      </c>
      <c r="K4880">
        <v>15</v>
      </c>
      <c r="L4880" s="52">
        <v>9.3170002102851868E-2</v>
      </c>
      <c r="N4880">
        <v>97</v>
      </c>
      <c r="O4880" s="52">
        <v>0.1226300001144409</v>
      </c>
      <c r="Q4880">
        <v>1332</v>
      </c>
      <c r="R4880" s="52">
        <v>0.124940000474453</v>
      </c>
    </row>
    <row r="4881" spans="1:19">
      <c r="A4881" t="s">
        <v>28</v>
      </c>
      <c r="B4881" t="s">
        <v>412</v>
      </c>
      <c r="C4881" t="s">
        <v>440</v>
      </c>
      <c r="D4881" t="s">
        <v>330</v>
      </c>
      <c r="E4881" t="s">
        <v>204</v>
      </c>
      <c r="F4881" t="s">
        <v>205</v>
      </c>
      <c r="G4881">
        <v>9</v>
      </c>
      <c r="H4881" t="s">
        <v>345</v>
      </c>
      <c r="I4881" t="s">
        <v>326</v>
      </c>
      <c r="J4881" t="s">
        <v>292</v>
      </c>
      <c r="K4881">
        <v>27</v>
      </c>
      <c r="L4881" s="52">
        <v>0.16769999265670779</v>
      </c>
      <c r="N4881">
        <v>143</v>
      </c>
      <c r="O4881" s="52">
        <v>0.18077999353408811</v>
      </c>
      <c r="Q4881">
        <v>2022</v>
      </c>
      <c r="R4881" s="52">
        <v>0.18965999782085419</v>
      </c>
    </row>
    <row r="4882" spans="1:19">
      <c r="A4882" t="s">
        <v>28</v>
      </c>
      <c r="B4882" t="s">
        <v>412</v>
      </c>
      <c r="C4882" t="s">
        <v>440</v>
      </c>
      <c r="D4882" t="s">
        <v>330</v>
      </c>
      <c r="E4882" t="s">
        <v>204</v>
      </c>
      <c r="F4882" t="s">
        <v>205</v>
      </c>
      <c r="G4882">
        <v>9</v>
      </c>
      <c r="H4882" t="s">
        <v>345</v>
      </c>
      <c r="I4882" t="s">
        <v>326</v>
      </c>
      <c r="J4882" t="s">
        <v>293</v>
      </c>
      <c r="K4882">
        <v>38</v>
      </c>
      <c r="L4882" s="52">
        <v>0.23601999878883359</v>
      </c>
      <c r="N4882">
        <v>147</v>
      </c>
      <c r="O4882" s="52">
        <v>0.18583999574184421</v>
      </c>
      <c r="Q4882">
        <v>1958</v>
      </c>
      <c r="R4882" s="52">
        <v>0.18366000056266779</v>
      </c>
    </row>
    <row r="4883" spans="1:19">
      <c r="A4883" t="s">
        <v>28</v>
      </c>
      <c r="B4883" t="s">
        <v>412</v>
      </c>
      <c r="C4883" t="s">
        <v>440</v>
      </c>
      <c r="D4883" t="s">
        <v>330</v>
      </c>
      <c r="E4883" t="s">
        <v>204</v>
      </c>
      <c r="F4883" t="s">
        <v>205</v>
      </c>
      <c r="G4883">
        <v>9</v>
      </c>
      <c r="H4883" t="s">
        <v>345</v>
      </c>
      <c r="I4883" t="s">
        <v>326</v>
      </c>
      <c r="J4883" t="s">
        <v>294</v>
      </c>
      <c r="K4883">
        <v>37</v>
      </c>
      <c r="L4883" s="52">
        <v>0.22980999946594241</v>
      </c>
      <c r="N4883">
        <v>194</v>
      </c>
      <c r="O4883" s="52">
        <v>0.24526000022888181</v>
      </c>
      <c r="Q4883">
        <v>2528</v>
      </c>
      <c r="R4883" s="52">
        <v>0.2371300011873245</v>
      </c>
    </row>
    <row r="4884" spans="1:19">
      <c r="A4884" t="s">
        <v>28</v>
      </c>
      <c r="B4884" t="s">
        <v>412</v>
      </c>
      <c r="C4884" t="s">
        <v>440</v>
      </c>
      <c r="D4884" t="s">
        <v>330</v>
      </c>
      <c r="E4884" t="s">
        <v>204</v>
      </c>
      <c r="F4884" t="s">
        <v>205</v>
      </c>
      <c r="G4884">
        <v>9</v>
      </c>
      <c r="H4884" t="s">
        <v>345</v>
      </c>
      <c r="I4884" t="s">
        <v>326</v>
      </c>
      <c r="J4884" t="s">
        <v>295</v>
      </c>
      <c r="K4884">
        <v>37</v>
      </c>
      <c r="L4884" s="52">
        <v>0.22980999946594241</v>
      </c>
      <c r="N4884">
        <v>166</v>
      </c>
      <c r="O4884" s="52">
        <v>0.2098599970340729</v>
      </c>
      <c r="Q4884">
        <v>2201</v>
      </c>
      <c r="R4884" s="52">
        <v>0.20645000040531161</v>
      </c>
    </row>
    <row r="4885" spans="1:19">
      <c r="A4885" t="s">
        <v>28</v>
      </c>
      <c r="B4885" t="s">
        <v>412</v>
      </c>
      <c r="C4885" t="s">
        <v>440</v>
      </c>
      <c r="D4885" t="s">
        <v>330</v>
      </c>
      <c r="E4885" t="s">
        <v>204</v>
      </c>
      <c r="F4885" t="s">
        <v>205</v>
      </c>
      <c r="G4885">
        <v>9</v>
      </c>
      <c r="H4885" t="s">
        <v>345</v>
      </c>
      <c r="I4885" t="s">
        <v>359</v>
      </c>
      <c r="J4885" t="s">
        <v>14</v>
      </c>
      <c r="K4885">
        <v>113</v>
      </c>
      <c r="L4885" s="52">
        <v>0.70186001062393188</v>
      </c>
      <c r="M4885" s="52">
        <v>0.7385600209236145</v>
      </c>
      <c r="N4885">
        <v>537</v>
      </c>
      <c r="O4885" s="52">
        <v>0.67888998985290527</v>
      </c>
      <c r="P4885" s="52">
        <v>0.70288002490997314</v>
      </c>
      <c r="Q4885">
        <v>7648</v>
      </c>
      <c r="R4885" s="52">
        <v>0.71737998723983765</v>
      </c>
      <c r="S4885" s="52">
        <v>0.73221999406814575</v>
      </c>
    </row>
    <row r="4886" spans="1:19">
      <c r="A4886" t="s">
        <v>28</v>
      </c>
      <c r="B4886" t="s">
        <v>412</v>
      </c>
      <c r="C4886" t="s">
        <v>440</v>
      </c>
      <c r="D4886" t="s">
        <v>330</v>
      </c>
      <c r="E4886" t="s">
        <v>204</v>
      </c>
      <c r="F4886" t="s">
        <v>205</v>
      </c>
      <c r="G4886">
        <v>9</v>
      </c>
      <c r="H4886" t="s">
        <v>345</v>
      </c>
      <c r="I4886" t="s">
        <v>359</v>
      </c>
      <c r="J4886" t="s">
        <v>15</v>
      </c>
      <c r="K4886">
        <v>21</v>
      </c>
      <c r="L4886" s="52">
        <v>0.13042999804019931</v>
      </c>
      <c r="M4886" s="52">
        <v>0.13725000619888311</v>
      </c>
      <c r="N4886">
        <v>129</v>
      </c>
      <c r="O4886" s="52">
        <v>0.16308000683784479</v>
      </c>
      <c r="P4886" s="52">
        <v>0.16885000467300421</v>
      </c>
      <c r="Q4886">
        <v>1582</v>
      </c>
      <c r="R4886" s="52">
        <v>0.14838999509811401</v>
      </c>
      <c r="S4886" s="52">
        <v>0.1514600068330765</v>
      </c>
    </row>
    <row r="4887" spans="1:19">
      <c r="A4887" t="s">
        <v>28</v>
      </c>
      <c r="B4887" t="s">
        <v>412</v>
      </c>
      <c r="C4887" t="s">
        <v>440</v>
      </c>
      <c r="D4887" t="s">
        <v>330</v>
      </c>
      <c r="E4887" t="s">
        <v>204</v>
      </c>
      <c r="F4887" t="s">
        <v>205</v>
      </c>
      <c r="G4887">
        <v>9</v>
      </c>
      <c r="H4887" t="s">
        <v>345</v>
      </c>
      <c r="I4887" t="s">
        <v>359</v>
      </c>
      <c r="J4887" t="s">
        <v>317</v>
      </c>
      <c r="K4887">
        <v>19</v>
      </c>
      <c r="L4887" s="52">
        <v>0.1180099993944168</v>
      </c>
      <c r="M4887" s="52">
        <v>0.1241799965500832</v>
      </c>
      <c r="N4887">
        <v>98</v>
      </c>
      <c r="O4887" s="52">
        <v>0.12388999760150909</v>
      </c>
      <c r="P4887" s="52">
        <v>0.12827000021934509</v>
      </c>
      <c r="Q4887">
        <v>1215</v>
      </c>
      <c r="R4887" s="52">
        <v>0.1139699965715408</v>
      </c>
      <c r="S4887" s="52">
        <v>0.1163199990987778</v>
      </c>
    </row>
    <row r="4888" spans="1:19">
      <c r="A4888" t="s">
        <v>28</v>
      </c>
      <c r="B4888" t="s">
        <v>412</v>
      </c>
      <c r="C4888" t="s">
        <v>440</v>
      </c>
      <c r="D4888" t="s">
        <v>330</v>
      </c>
      <c r="E4888" t="s">
        <v>204</v>
      </c>
      <c r="F4888" t="s">
        <v>205</v>
      </c>
      <c r="G4888">
        <v>9</v>
      </c>
      <c r="H4888" t="s">
        <v>345</v>
      </c>
      <c r="I4888" t="s">
        <v>359</v>
      </c>
      <c r="J4888" t="s">
        <v>270</v>
      </c>
      <c r="K4888">
        <v>8</v>
      </c>
      <c r="L4888" s="52">
        <v>4.9690000712871552E-2</v>
      </c>
      <c r="N4888">
        <v>27</v>
      </c>
      <c r="O4888" s="52">
        <v>3.4129999577999108E-2</v>
      </c>
      <c r="Q4888">
        <v>216</v>
      </c>
      <c r="R4888" s="52">
        <v>2.0260000601410869E-2</v>
      </c>
    </row>
    <row r="4889" spans="1:19">
      <c r="A4889" t="s">
        <v>28</v>
      </c>
      <c r="B4889" t="s">
        <v>412</v>
      </c>
      <c r="C4889" t="s">
        <v>440</v>
      </c>
      <c r="D4889" t="s">
        <v>330</v>
      </c>
      <c r="E4889" t="s">
        <v>204</v>
      </c>
      <c r="F4889" t="s">
        <v>205</v>
      </c>
      <c r="G4889">
        <v>9</v>
      </c>
      <c r="H4889" t="s">
        <v>345</v>
      </c>
      <c r="I4889" t="s">
        <v>325</v>
      </c>
      <c r="J4889" t="s">
        <v>302</v>
      </c>
      <c r="K4889">
        <v>26</v>
      </c>
      <c r="L4889" s="52">
        <v>0.1614899933338165</v>
      </c>
      <c r="N4889">
        <v>226</v>
      </c>
      <c r="O4889" s="52">
        <v>0.28571000695228582</v>
      </c>
      <c r="Q4889">
        <v>3494</v>
      </c>
      <c r="R4889" s="52">
        <v>0.32774001359939581</v>
      </c>
    </row>
    <row r="4890" spans="1:19">
      <c r="A4890" t="s">
        <v>28</v>
      </c>
      <c r="B4890" t="s">
        <v>412</v>
      </c>
      <c r="C4890" t="s">
        <v>440</v>
      </c>
      <c r="D4890" t="s">
        <v>330</v>
      </c>
      <c r="E4890" t="s">
        <v>204</v>
      </c>
      <c r="F4890" t="s">
        <v>205</v>
      </c>
      <c r="G4890">
        <v>9</v>
      </c>
      <c r="H4890" t="s">
        <v>345</v>
      </c>
      <c r="I4890" t="s">
        <v>325</v>
      </c>
      <c r="J4890" t="s">
        <v>303</v>
      </c>
      <c r="K4890">
        <v>48</v>
      </c>
      <c r="L4890" s="52">
        <v>0.29813998937606812</v>
      </c>
      <c r="N4890">
        <v>256</v>
      </c>
      <c r="O4890" s="52">
        <v>0.32363998889923101</v>
      </c>
      <c r="Q4890">
        <v>3387</v>
      </c>
      <c r="R4890" s="52">
        <v>0.31769999861717219</v>
      </c>
    </row>
    <row r="4891" spans="1:19">
      <c r="A4891" t="s">
        <v>28</v>
      </c>
      <c r="B4891" t="s">
        <v>412</v>
      </c>
      <c r="C4891" t="s">
        <v>440</v>
      </c>
      <c r="D4891" t="s">
        <v>330</v>
      </c>
      <c r="E4891" t="s">
        <v>204</v>
      </c>
      <c r="F4891" t="s">
        <v>205</v>
      </c>
      <c r="G4891">
        <v>9</v>
      </c>
      <c r="H4891" t="s">
        <v>345</v>
      </c>
      <c r="I4891" t="s">
        <v>325</v>
      </c>
      <c r="J4891" t="s">
        <v>304</v>
      </c>
      <c r="K4891">
        <v>87</v>
      </c>
      <c r="L4891" s="52">
        <v>0.54036998748779297</v>
      </c>
      <c r="N4891">
        <v>309</v>
      </c>
      <c r="O4891" s="52">
        <v>0.39063999056816101</v>
      </c>
      <c r="Q4891">
        <v>3780</v>
      </c>
      <c r="R4891" s="52">
        <v>0.35455998778343201</v>
      </c>
    </row>
    <row r="4892" spans="1:19">
      <c r="A4892" t="s">
        <v>28</v>
      </c>
      <c r="B4892" t="s">
        <v>412</v>
      </c>
      <c r="C4892" t="s">
        <v>440</v>
      </c>
      <c r="D4892" t="s">
        <v>330</v>
      </c>
      <c r="E4892" t="s">
        <v>204</v>
      </c>
      <c r="F4892" t="s">
        <v>205</v>
      </c>
      <c r="G4892">
        <v>9</v>
      </c>
      <c r="H4892" t="s">
        <v>345</v>
      </c>
      <c r="I4892" t="s">
        <v>349</v>
      </c>
      <c r="J4892" t="s">
        <v>350</v>
      </c>
      <c r="K4892">
        <v>2</v>
      </c>
      <c r="L4892" s="52">
        <v>1.2419999577105051E-2</v>
      </c>
      <c r="M4892" s="52">
        <v>1.3700000010430809E-2</v>
      </c>
      <c r="N4892">
        <v>45</v>
      </c>
      <c r="O4892" s="52">
        <v>5.6889999657869339E-2</v>
      </c>
      <c r="P4892" s="52">
        <v>6.7979998886585236E-2</v>
      </c>
      <c r="Q4892">
        <v>745</v>
      </c>
      <c r="R4892" s="52">
        <v>6.9880001246929169E-2</v>
      </c>
      <c r="S4892" s="52">
        <v>8.060000091791153E-2</v>
      </c>
    </row>
    <row r="4893" spans="1:19">
      <c r="A4893" t="s">
        <v>28</v>
      </c>
      <c r="B4893" t="s">
        <v>412</v>
      </c>
      <c r="C4893" t="s">
        <v>440</v>
      </c>
      <c r="D4893" t="s">
        <v>330</v>
      </c>
      <c r="E4893" t="s">
        <v>204</v>
      </c>
      <c r="F4893" t="s">
        <v>205</v>
      </c>
      <c r="G4893">
        <v>9</v>
      </c>
      <c r="H4893" t="s">
        <v>345</v>
      </c>
      <c r="I4893" t="s">
        <v>349</v>
      </c>
      <c r="J4893" t="s">
        <v>351</v>
      </c>
      <c r="K4893">
        <v>132</v>
      </c>
      <c r="L4893" s="52">
        <v>0.81988000869750977</v>
      </c>
      <c r="M4893" s="52">
        <v>0.90411001443862915</v>
      </c>
      <c r="N4893">
        <v>489</v>
      </c>
      <c r="O4893" s="52">
        <v>0.61820000410079956</v>
      </c>
      <c r="P4893" s="52">
        <v>0.7386699914932251</v>
      </c>
      <c r="Q4893">
        <v>5882</v>
      </c>
      <c r="R4893" s="52">
        <v>0.55172997713088989</v>
      </c>
      <c r="S4893" s="52">
        <v>0.63637000322341919</v>
      </c>
    </row>
    <row r="4894" spans="1:19">
      <c r="A4894" t="s">
        <v>28</v>
      </c>
      <c r="B4894" t="s">
        <v>412</v>
      </c>
      <c r="C4894" t="s">
        <v>440</v>
      </c>
      <c r="D4894" t="s">
        <v>330</v>
      </c>
      <c r="E4894" t="s">
        <v>204</v>
      </c>
      <c r="F4894" t="s">
        <v>205</v>
      </c>
      <c r="G4894">
        <v>9</v>
      </c>
      <c r="H4894" t="s">
        <v>345</v>
      </c>
      <c r="I4894" t="s">
        <v>349</v>
      </c>
      <c r="J4894" t="s">
        <v>352</v>
      </c>
      <c r="K4894">
        <v>0</v>
      </c>
      <c r="L4894" s="52">
        <v>0</v>
      </c>
      <c r="M4894" s="52">
        <v>0</v>
      </c>
      <c r="N4894">
        <v>2</v>
      </c>
      <c r="O4894" s="52">
        <v>2.529999939724803E-3</v>
      </c>
      <c r="P4894" s="52">
        <v>3.0199999455362558E-3</v>
      </c>
      <c r="Q4894">
        <v>19</v>
      </c>
      <c r="R4894" s="52">
        <v>1.780000049620867E-3</v>
      </c>
      <c r="S4894" s="52">
        <v>2.0600000862032179E-3</v>
      </c>
    </row>
    <row r="4895" spans="1:19">
      <c r="A4895" t="s">
        <v>28</v>
      </c>
      <c r="B4895" t="s">
        <v>412</v>
      </c>
      <c r="C4895" t="s">
        <v>440</v>
      </c>
      <c r="D4895" t="s">
        <v>330</v>
      </c>
      <c r="E4895" t="s">
        <v>204</v>
      </c>
      <c r="F4895" t="s">
        <v>205</v>
      </c>
      <c r="G4895">
        <v>9</v>
      </c>
      <c r="H4895" t="s">
        <v>345</v>
      </c>
      <c r="I4895" t="s">
        <v>349</v>
      </c>
      <c r="J4895" t="s">
        <v>353</v>
      </c>
      <c r="K4895">
        <v>12</v>
      </c>
      <c r="L4895" s="52">
        <v>7.4529998004436493E-2</v>
      </c>
      <c r="M4895" s="52">
        <v>8.2189999520778656E-2</v>
      </c>
      <c r="N4895">
        <v>126</v>
      </c>
      <c r="O4895" s="52">
        <v>0.15929000079631811</v>
      </c>
      <c r="P4895" s="52">
        <v>0.19032999873161319</v>
      </c>
      <c r="Q4895">
        <v>2597</v>
      </c>
      <c r="R4895" s="52">
        <v>0.24359999597072601</v>
      </c>
      <c r="S4895" s="52">
        <v>0.2809700071811676</v>
      </c>
    </row>
    <row r="4896" spans="1:19">
      <c r="A4896" t="s">
        <v>28</v>
      </c>
      <c r="B4896" t="s">
        <v>412</v>
      </c>
      <c r="C4896" t="s">
        <v>440</v>
      </c>
      <c r="D4896" t="s">
        <v>330</v>
      </c>
      <c r="E4896" t="s">
        <v>204</v>
      </c>
      <c r="F4896" t="s">
        <v>205</v>
      </c>
      <c r="G4896">
        <v>9</v>
      </c>
      <c r="H4896" t="s">
        <v>345</v>
      </c>
      <c r="I4896" t="s">
        <v>349</v>
      </c>
      <c r="J4896" t="s">
        <v>355</v>
      </c>
      <c r="K4896">
        <v>15</v>
      </c>
      <c r="L4896" s="52">
        <v>9.3170002102851868E-2</v>
      </c>
      <c r="N4896">
        <v>129</v>
      </c>
      <c r="O4896" s="52">
        <v>0.16308000683784479</v>
      </c>
      <c r="Q4896">
        <v>1418</v>
      </c>
      <c r="R4896" s="52">
        <v>0.13300999999046331</v>
      </c>
    </row>
    <row r="4897" spans="1:19">
      <c r="A4897" t="s">
        <v>28</v>
      </c>
      <c r="B4897" t="s">
        <v>412</v>
      </c>
      <c r="C4897" t="s">
        <v>440</v>
      </c>
      <c r="D4897" t="s">
        <v>330</v>
      </c>
      <c r="E4897" t="s">
        <v>204</v>
      </c>
      <c r="F4897" t="s">
        <v>205</v>
      </c>
      <c r="G4897">
        <v>9</v>
      </c>
      <c r="H4897" t="s">
        <v>345</v>
      </c>
      <c r="I4897" t="s">
        <v>734</v>
      </c>
      <c r="J4897" t="s">
        <v>299</v>
      </c>
      <c r="K4897">
        <v>2</v>
      </c>
      <c r="L4897" s="52">
        <v>1.2419999577105051E-2</v>
      </c>
      <c r="M4897" s="52">
        <v>1.2819999828934669E-2</v>
      </c>
      <c r="N4897">
        <v>31</v>
      </c>
      <c r="O4897" s="52">
        <v>3.9190001785755157E-2</v>
      </c>
      <c r="P4897" s="52">
        <v>4.2580001056194312E-2</v>
      </c>
      <c r="Q4897">
        <v>463</v>
      </c>
      <c r="R4897" s="52">
        <v>4.343000054359436E-2</v>
      </c>
      <c r="S4897" s="52">
        <v>4.6239998191595078E-2</v>
      </c>
    </row>
    <row r="4898" spans="1:19">
      <c r="A4898" t="s">
        <v>28</v>
      </c>
      <c r="B4898" t="s">
        <v>412</v>
      </c>
      <c r="C4898" t="s">
        <v>440</v>
      </c>
      <c r="D4898" t="s">
        <v>330</v>
      </c>
      <c r="E4898" t="s">
        <v>204</v>
      </c>
      <c r="F4898" t="s">
        <v>205</v>
      </c>
      <c r="G4898">
        <v>9</v>
      </c>
      <c r="H4898" t="s">
        <v>345</v>
      </c>
      <c r="I4898" t="s">
        <v>734</v>
      </c>
      <c r="J4898" t="s">
        <v>300</v>
      </c>
      <c r="K4898">
        <v>2</v>
      </c>
      <c r="L4898" s="52">
        <v>1.2419999577105051E-2</v>
      </c>
      <c r="M4898" s="52">
        <v>1.2819999828934669E-2</v>
      </c>
      <c r="N4898">
        <v>16</v>
      </c>
      <c r="O4898" s="52">
        <v>2.0230000838637349E-2</v>
      </c>
      <c r="P4898" s="52">
        <v>2.1980000659823421E-2</v>
      </c>
      <c r="Q4898">
        <v>331</v>
      </c>
      <c r="R4898" s="52">
        <v>3.1050000339746479E-2</v>
      </c>
      <c r="S4898" s="52">
        <v>3.3059999346733093E-2</v>
      </c>
    </row>
    <row r="4899" spans="1:19">
      <c r="A4899" t="s">
        <v>28</v>
      </c>
      <c r="B4899" t="s">
        <v>412</v>
      </c>
      <c r="C4899" t="s">
        <v>440</v>
      </c>
      <c r="D4899" t="s">
        <v>330</v>
      </c>
      <c r="E4899" t="s">
        <v>204</v>
      </c>
      <c r="F4899" t="s">
        <v>205</v>
      </c>
      <c r="G4899">
        <v>9</v>
      </c>
      <c r="H4899" t="s">
        <v>345</v>
      </c>
      <c r="I4899" t="s">
        <v>734</v>
      </c>
      <c r="J4899" t="s">
        <v>269</v>
      </c>
      <c r="K4899">
        <v>0</v>
      </c>
      <c r="L4899" s="52">
        <v>0</v>
      </c>
      <c r="M4899" s="52">
        <v>0</v>
      </c>
      <c r="N4899">
        <v>2</v>
      </c>
      <c r="O4899" s="52">
        <v>2.529999939724803E-3</v>
      </c>
      <c r="P4899" s="52">
        <v>2.7499999850988388E-3</v>
      </c>
      <c r="Q4899">
        <v>91</v>
      </c>
      <c r="R4899" s="52">
        <v>8.5399998351931572E-3</v>
      </c>
      <c r="S4899" s="52">
        <v>9.089999832212925E-3</v>
      </c>
    </row>
    <row r="4900" spans="1:19">
      <c r="A4900" t="s">
        <v>28</v>
      </c>
      <c r="B4900" t="s">
        <v>412</v>
      </c>
      <c r="C4900" t="s">
        <v>440</v>
      </c>
      <c r="D4900" t="s">
        <v>330</v>
      </c>
      <c r="E4900" t="s">
        <v>204</v>
      </c>
      <c r="F4900" t="s">
        <v>205</v>
      </c>
      <c r="G4900">
        <v>9</v>
      </c>
      <c r="H4900" t="s">
        <v>345</v>
      </c>
      <c r="I4900" t="s">
        <v>734</v>
      </c>
      <c r="J4900" t="s">
        <v>301</v>
      </c>
      <c r="K4900">
        <v>0</v>
      </c>
      <c r="L4900" s="52">
        <v>0</v>
      </c>
      <c r="M4900" s="52">
        <v>0</v>
      </c>
      <c r="N4900">
        <v>5</v>
      </c>
      <c r="O4900" s="52">
        <v>6.3200001604855061E-3</v>
      </c>
      <c r="P4900" s="52">
        <v>6.8700001575052738E-3</v>
      </c>
      <c r="Q4900">
        <v>215</v>
      </c>
      <c r="R4900" s="52">
        <v>2.0169999450445179E-2</v>
      </c>
      <c r="S4900" s="52">
        <v>2.1469999104738239E-2</v>
      </c>
    </row>
    <row r="4901" spans="1:19">
      <c r="A4901" t="s">
        <v>28</v>
      </c>
      <c r="B4901" t="s">
        <v>412</v>
      </c>
      <c r="C4901" t="s">
        <v>440</v>
      </c>
      <c r="D4901" t="s">
        <v>330</v>
      </c>
      <c r="E4901" t="s">
        <v>204</v>
      </c>
      <c r="F4901" t="s">
        <v>205</v>
      </c>
      <c r="G4901">
        <v>9</v>
      </c>
      <c r="H4901" t="s">
        <v>345</v>
      </c>
      <c r="I4901" t="s">
        <v>734</v>
      </c>
      <c r="J4901" t="s">
        <v>270</v>
      </c>
      <c r="K4901">
        <v>5</v>
      </c>
      <c r="L4901" s="52">
        <v>3.10600008815527E-2</v>
      </c>
      <c r="N4901">
        <v>63</v>
      </c>
      <c r="O4901" s="52">
        <v>7.9649999737739563E-2</v>
      </c>
      <c r="Q4901">
        <v>648</v>
      </c>
      <c r="R4901" s="52">
        <v>6.0779999941587448E-2</v>
      </c>
    </row>
    <row r="4902" spans="1:19">
      <c r="A4902" t="s">
        <v>28</v>
      </c>
      <c r="B4902" t="s">
        <v>412</v>
      </c>
      <c r="C4902" t="s">
        <v>440</v>
      </c>
      <c r="D4902" t="s">
        <v>330</v>
      </c>
      <c r="E4902" t="s">
        <v>204</v>
      </c>
      <c r="F4902" t="s">
        <v>205</v>
      </c>
      <c r="G4902">
        <v>9</v>
      </c>
      <c r="H4902" t="s">
        <v>345</v>
      </c>
      <c r="I4902" t="s">
        <v>734</v>
      </c>
      <c r="J4902" t="s">
        <v>268</v>
      </c>
      <c r="K4902">
        <v>152</v>
      </c>
      <c r="L4902" s="52">
        <v>0.944100022315979</v>
      </c>
      <c r="M4902" s="52">
        <v>0.97435998916625977</v>
      </c>
      <c r="N4902">
        <v>674</v>
      </c>
      <c r="O4902" s="52">
        <v>0.85209000110626221</v>
      </c>
      <c r="P4902" s="52">
        <v>0.925819993019104</v>
      </c>
      <c r="Q4902">
        <v>8913</v>
      </c>
      <c r="R4902" s="52">
        <v>0.83604001998901367</v>
      </c>
      <c r="S4902" s="52">
        <v>0.89013999700546265</v>
      </c>
    </row>
    <row r="4903" spans="1:19">
      <c r="A4903" t="s">
        <v>28</v>
      </c>
      <c r="B4903" t="s">
        <v>412</v>
      </c>
      <c r="C4903" t="s">
        <v>440</v>
      </c>
      <c r="D4903" t="s">
        <v>330</v>
      </c>
      <c r="E4903" t="s">
        <v>204</v>
      </c>
      <c r="F4903" t="s">
        <v>205</v>
      </c>
      <c r="G4903">
        <v>9</v>
      </c>
      <c r="H4903" t="s">
        <v>345</v>
      </c>
      <c r="I4903" t="s">
        <v>735</v>
      </c>
      <c r="J4903" t="s">
        <v>270</v>
      </c>
      <c r="K4903">
        <v>161</v>
      </c>
      <c r="L4903" s="52">
        <v>1</v>
      </c>
      <c r="N4903">
        <v>791</v>
      </c>
      <c r="O4903" s="52">
        <v>1</v>
      </c>
      <c r="Q4903">
        <v>10661</v>
      </c>
      <c r="R4903" s="52">
        <v>1</v>
      </c>
    </row>
    <row r="4904" spans="1:19">
      <c r="A4904" t="s">
        <v>28</v>
      </c>
      <c r="B4904" t="s">
        <v>412</v>
      </c>
      <c r="C4904" t="s">
        <v>440</v>
      </c>
      <c r="D4904" t="s">
        <v>330</v>
      </c>
      <c r="E4904" t="s">
        <v>204</v>
      </c>
      <c r="F4904" t="s">
        <v>205</v>
      </c>
      <c r="G4904">
        <v>9</v>
      </c>
      <c r="H4904" t="s">
        <v>345</v>
      </c>
      <c r="I4904" t="s">
        <v>319</v>
      </c>
      <c r="J4904" t="s">
        <v>324</v>
      </c>
      <c r="K4904">
        <v>15</v>
      </c>
      <c r="L4904" s="52">
        <v>9.3170002102851868E-2</v>
      </c>
      <c r="N4904">
        <v>129</v>
      </c>
      <c r="O4904" s="52">
        <v>0.16308000683784479</v>
      </c>
      <c r="Q4904">
        <v>1418</v>
      </c>
      <c r="R4904" s="52">
        <v>0.13300999999046331</v>
      </c>
    </row>
    <row r="4905" spans="1:19">
      <c r="A4905" t="s">
        <v>28</v>
      </c>
      <c r="B4905" t="s">
        <v>412</v>
      </c>
      <c r="C4905" t="s">
        <v>440</v>
      </c>
      <c r="D4905" t="s">
        <v>330</v>
      </c>
      <c r="E4905" t="s">
        <v>204</v>
      </c>
      <c r="F4905" t="s">
        <v>205</v>
      </c>
      <c r="G4905">
        <v>9</v>
      </c>
      <c r="H4905" t="s">
        <v>345</v>
      </c>
      <c r="I4905" t="s">
        <v>319</v>
      </c>
      <c r="J4905" t="s">
        <v>320</v>
      </c>
      <c r="K4905">
        <v>0</v>
      </c>
      <c r="L4905" s="52">
        <v>0</v>
      </c>
      <c r="M4905" s="52">
        <v>0</v>
      </c>
      <c r="N4905">
        <v>2</v>
      </c>
      <c r="O4905" s="52">
        <v>2.529999939724803E-3</v>
      </c>
      <c r="P4905" s="52">
        <v>3.0199999455362558E-3</v>
      </c>
      <c r="Q4905">
        <v>19</v>
      </c>
      <c r="R4905" s="52">
        <v>1.780000049620867E-3</v>
      </c>
      <c r="S4905" s="52">
        <v>2.0600000862032179E-3</v>
      </c>
    </row>
    <row r="4906" spans="1:19">
      <c r="A4906" t="s">
        <v>28</v>
      </c>
      <c r="B4906" t="s">
        <v>412</v>
      </c>
      <c r="C4906" t="s">
        <v>440</v>
      </c>
      <c r="D4906" t="s">
        <v>330</v>
      </c>
      <c r="E4906" t="s">
        <v>204</v>
      </c>
      <c r="F4906" t="s">
        <v>205</v>
      </c>
      <c r="G4906">
        <v>9</v>
      </c>
      <c r="H4906" t="s">
        <v>345</v>
      </c>
      <c r="I4906" t="s">
        <v>319</v>
      </c>
      <c r="J4906" t="s">
        <v>321</v>
      </c>
      <c r="K4906">
        <v>2</v>
      </c>
      <c r="L4906" s="52">
        <v>1.2419999577105051E-2</v>
      </c>
      <c r="M4906" s="52">
        <v>1.3700000010430809E-2</v>
      </c>
      <c r="N4906">
        <v>28</v>
      </c>
      <c r="O4906" s="52">
        <v>3.5399999469518661E-2</v>
      </c>
      <c r="P4906" s="52">
        <v>4.2300000786781311E-2</v>
      </c>
      <c r="Q4906">
        <v>380</v>
      </c>
      <c r="R4906" s="52">
        <v>3.564000129699707E-2</v>
      </c>
      <c r="S4906" s="52">
        <v>4.1110001504421227E-2</v>
      </c>
    </row>
    <row r="4907" spans="1:19">
      <c r="A4907" t="s">
        <v>28</v>
      </c>
      <c r="B4907" t="s">
        <v>412</v>
      </c>
      <c r="C4907" t="s">
        <v>440</v>
      </c>
      <c r="D4907" t="s">
        <v>330</v>
      </c>
      <c r="E4907" t="s">
        <v>204</v>
      </c>
      <c r="F4907" t="s">
        <v>205</v>
      </c>
      <c r="G4907">
        <v>9</v>
      </c>
      <c r="H4907" t="s">
        <v>345</v>
      </c>
      <c r="I4907" t="s">
        <v>319</v>
      </c>
      <c r="J4907" t="s">
        <v>322</v>
      </c>
      <c r="K4907">
        <v>10</v>
      </c>
      <c r="L4907" s="52">
        <v>6.2109999358654022E-2</v>
      </c>
      <c r="M4907" s="52">
        <v>6.8489998579025269E-2</v>
      </c>
      <c r="N4907">
        <v>79</v>
      </c>
      <c r="O4907" s="52">
        <v>9.9869996309280396E-2</v>
      </c>
      <c r="P4907" s="52">
        <v>0.1193400025367737</v>
      </c>
      <c r="Q4907">
        <v>1643</v>
      </c>
      <c r="R4907" s="52">
        <v>0.15410999953746801</v>
      </c>
      <c r="S4907" s="52">
        <v>0.17776000499725339</v>
      </c>
    </row>
    <row r="4908" spans="1:19">
      <c r="A4908" t="s">
        <v>28</v>
      </c>
      <c r="B4908" t="s">
        <v>412</v>
      </c>
      <c r="C4908" t="s">
        <v>440</v>
      </c>
      <c r="D4908" t="s">
        <v>330</v>
      </c>
      <c r="E4908" t="s">
        <v>204</v>
      </c>
      <c r="F4908" t="s">
        <v>205</v>
      </c>
      <c r="G4908">
        <v>9</v>
      </c>
      <c r="H4908" t="s">
        <v>345</v>
      </c>
      <c r="I4908" t="s">
        <v>319</v>
      </c>
      <c r="J4908" t="s">
        <v>323</v>
      </c>
      <c r="K4908">
        <v>2</v>
      </c>
      <c r="L4908" s="52">
        <v>1.2419999577105051E-2</v>
      </c>
      <c r="M4908" s="52">
        <v>1.3700000010430809E-2</v>
      </c>
      <c r="N4908">
        <v>64</v>
      </c>
      <c r="O4908" s="52">
        <v>8.0909997224807739E-2</v>
      </c>
      <c r="P4908" s="52">
        <v>9.6680000424385071E-2</v>
      </c>
      <c r="Q4908">
        <v>1319</v>
      </c>
      <c r="R4908" s="52">
        <v>0.1237199977040291</v>
      </c>
      <c r="S4908" s="52">
        <v>0.14270000159740451</v>
      </c>
    </row>
    <row r="4909" spans="1:19">
      <c r="A4909" t="s">
        <v>28</v>
      </c>
      <c r="B4909" t="s">
        <v>412</v>
      </c>
      <c r="C4909" t="s">
        <v>440</v>
      </c>
      <c r="D4909" t="s">
        <v>330</v>
      </c>
      <c r="E4909" t="s">
        <v>204</v>
      </c>
      <c r="F4909" t="s">
        <v>205</v>
      </c>
      <c r="G4909">
        <v>9</v>
      </c>
      <c r="H4909" t="s">
        <v>345</v>
      </c>
      <c r="I4909" t="s">
        <v>319</v>
      </c>
      <c r="J4909" t="s">
        <v>354</v>
      </c>
      <c r="K4909">
        <v>132</v>
      </c>
      <c r="L4909" s="52">
        <v>0.81988000869750977</v>
      </c>
      <c r="M4909" s="52">
        <v>0.90411001443862915</v>
      </c>
      <c r="N4909">
        <v>489</v>
      </c>
      <c r="O4909" s="52">
        <v>0.61820000410079956</v>
      </c>
      <c r="P4909" s="52">
        <v>0.7386699914932251</v>
      </c>
      <c r="Q4909">
        <v>5882</v>
      </c>
      <c r="R4909" s="52">
        <v>0.55172997713088989</v>
      </c>
      <c r="S4909" s="52">
        <v>0.63637000322341919</v>
      </c>
    </row>
    <row r="4910" spans="1:19">
      <c r="A4910" t="s">
        <v>28</v>
      </c>
      <c r="B4910" t="s">
        <v>412</v>
      </c>
      <c r="C4910" t="s">
        <v>440</v>
      </c>
      <c r="D4910" t="s">
        <v>330</v>
      </c>
      <c r="E4910" t="s">
        <v>204</v>
      </c>
      <c r="F4910" t="s">
        <v>205</v>
      </c>
      <c r="G4910">
        <v>9</v>
      </c>
      <c r="H4910" t="s">
        <v>345</v>
      </c>
      <c r="I4910" t="s">
        <v>360</v>
      </c>
      <c r="J4910" t="s">
        <v>361</v>
      </c>
      <c r="K4910">
        <v>15</v>
      </c>
      <c r="L4910" s="52">
        <v>9.3170002102851868E-2</v>
      </c>
      <c r="N4910">
        <v>129</v>
      </c>
      <c r="O4910" s="52">
        <v>0.16308000683784479</v>
      </c>
      <c r="Q4910">
        <v>1418</v>
      </c>
      <c r="R4910" s="52">
        <v>0.13300999999046331</v>
      </c>
    </row>
    <row r="4911" spans="1:19">
      <c r="A4911" t="s">
        <v>28</v>
      </c>
      <c r="B4911" t="s">
        <v>412</v>
      </c>
      <c r="C4911" t="s">
        <v>440</v>
      </c>
      <c r="D4911" t="s">
        <v>330</v>
      </c>
      <c r="E4911" t="s">
        <v>204</v>
      </c>
      <c r="F4911" t="s">
        <v>205</v>
      </c>
      <c r="G4911">
        <v>9</v>
      </c>
      <c r="H4911" t="s">
        <v>345</v>
      </c>
      <c r="I4911" t="s">
        <v>360</v>
      </c>
      <c r="J4911" t="s">
        <v>362</v>
      </c>
      <c r="K4911">
        <v>13</v>
      </c>
      <c r="L4911" s="52">
        <v>8.0750003457069397E-2</v>
      </c>
      <c r="M4911" s="52">
        <v>8.9040003716945648E-2</v>
      </c>
      <c r="N4911">
        <v>174</v>
      </c>
      <c r="O4911" s="52">
        <v>0.21997000277042389</v>
      </c>
      <c r="P4911" s="52">
        <v>0.26284000277519232</v>
      </c>
      <c r="Q4911">
        <v>3361</v>
      </c>
      <c r="R4911" s="52">
        <v>0.31525999307632452</v>
      </c>
      <c r="S4911" s="52">
        <v>0.36362999677658081</v>
      </c>
    </row>
    <row r="4912" spans="1:19">
      <c r="A4912" t="s">
        <v>28</v>
      </c>
      <c r="B4912" t="s">
        <v>412</v>
      </c>
      <c r="C4912" t="s">
        <v>440</v>
      </c>
      <c r="D4912" t="s">
        <v>330</v>
      </c>
      <c r="E4912" t="s">
        <v>204</v>
      </c>
      <c r="F4912" t="s">
        <v>205</v>
      </c>
      <c r="G4912">
        <v>9</v>
      </c>
      <c r="H4912" t="s">
        <v>345</v>
      </c>
      <c r="I4912" t="s">
        <v>360</v>
      </c>
      <c r="J4912" t="s">
        <v>354</v>
      </c>
      <c r="K4912">
        <v>133</v>
      </c>
      <c r="L4912" s="52">
        <v>0.82608997821807861</v>
      </c>
      <c r="M4912" s="52">
        <v>0.91096001863479614</v>
      </c>
      <c r="N4912">
        <v>488</v>
      </c>
      <c r="O4912" s="52">
        <v>0.61694002151489258</v>
      </c>
      <c r="P4912" s="52">
        <v>0.73716002702713013</v>
      </c>
      <c r="Q4912">
        <v>5882</v>
      </c>
      <c r="R4912" s="52">
        <v>0.55172997713088989</v>
      </c>
      <c r="S4912" s="52">
        <v>0.63637000322341919</v>
      </c>
    </row>
    <row r="4913" spans="1:19">
      <c r="A4913" t="s">
        <v>28</v>
      </c>
      <c r="B4913" t="s">
        <v>412</v>
      </c>
      <c r="C4913" t="s">
        <v>440</v>
      </c>
      <c r="D4913" t="s">
        <v>330</v>
      </c>
      <c r="E4913" t="s">
        <v>204</v>
      </c>
      <c r="F4913" t="s">
        <v>205</v>
      </c>
      <c r="G4913">
        <v>9</v>
      </c>
      <c r="H4913" t="s">
        <v>345</v>
      </c>
      <c r="I4913" t="s">
        <v>736</v>
      </c>
      <c r="J4913" t="s">
        <v>363</v>
      </c>
      <c r="K4913">
        <v>21</v>
      </c>
      <c r="L4913" s="52">
        <v>0.13042999804019931</v>
      </c>
      <c r="N4913">
        <v>295</v>
      </c>
      <c r="O4913" s="52">
        <v>0.3729499876499176</v>
      </c>
      <c r="Q4913">
        <v>4131</v>
      </c>
      <c r="R4913" s="52">
        <v>0.38749000430107122</v>
      </c>
    </row>
    <row r="4914" spans="1:19">
      <c r="A4914" t="s">
        <v>28</v>
      </c>
      <c r="B4914" t="s">
        <v>412</v>
      </c>
      <c r="C4914" t="s">
        <v>440</v>
      </c>
      <c r="D4914" t="s">
        <v>330</v>
      </c>
      <c r="E4914" t="s">
        <v>204</v>
      </c>
      <c r="F4914" t="s">
        <v>205</v>
      </c>
      <c r="G4914">
        <v>9</v>
      </c>
      <c r="H4914" t="s">
        <v>345</v>
      </c>
      <c r="I4914" t="s">
        <v>736</v>
      </c>
      <c r="J4914" t="s">
        <v>364</v>
      </c>
      <c r="K4914">
        <v>95</v>
      </c>
      <c r="L4914" s="52">
        <v>0.59005999565124512</v>
      </c>
      <c r="M4914" s="52">
        <v>0.6785699725151062</v>
      </c>
      <c r="N4914">
        <v>303</v>
      </c>
      <c r="O4914" s="52">
        <v>0.38306000828742981</v>
      </c>
      <c r="P4914" s="52">
        <v>0.6108899712562561</v>
      </c>
      <c r="Q4914">
        <v>4189</v>
      </c>
      <c r="R4914" s="52">
        <v>0.39293000102043152</v>
      </c>
      <c r="S4914" s="52">
        <v>0.64149999618530273</v>
      </c>
    </row>
    <row r="4915" spans="1:19">
      <c r="A4915" t="s">
        <v>28</v>
      </c>
      <c r="B4915" t="s">
        <v>412</v>
      </c>
      <c r="C4915" t="s">
        <v>440</v>
      </c>
      <c r="D4915" t="s">
        <v>330</v>
      </c>
      <c r="E4915" t="s">
        <v>204</v>
      </c>
      <c r="F4915" t="s">
        <v>205</v>
      </c>
      <c r="G4915">
        <v>9</v>
      </c>
      <c r="H4915" t="s">
        <v>345</v>
      </c>
      <c r="I4915" t="s">
        <v>736</v>
      </c>
      <c r="J4915" t="s">
        <v>365</v>
      </c>
      <c r="K4915">
        <v>32</v>
      </c>
      <c r="L4915" s="52">
        <v>0.19876000285148621</v>
      </c>
      <c r="M4915" s="52">
        <v>0.22856999933719641</v>
      </c>
      <c r="N4915">
        <v>109</v>
      </c>
      <c r="O4915" s="52">
        <v>0.13779999315738681</v>
      </c>
      <c r="P4915" s="52">
        <v>0.21976000070571899</v>
      </c>
      <c r="Q4915">
        <v>1316</v>
      </c>
      <c r="R4915" s="52">
        <v>0.1234399974346161</v>
      </c>
      <c r="S4915" s="52">
        <v>0.20152999460697171</v>
      </c>
    </row>
    <row r="4916" spans="1:19">
      <c r="A4916" t="s">
        <v>28</v>
      </c>
      <c r="B4916" t="s">
        <v>412</v>
      </c>
      <c r="C4916" t="s">
        <v>440</v>
      </c>
      <c r="D4916" t="s">
        <v>330</v>
      </c>
      <c r="E4916" t="s">
        <v>204</v>
      </c>
      <c r="F4916" t="s">
        <v>205</v>
      </c>
      <c r="G4916">
        <v>9</v>
      </c>
      <c r="H4916" t="s">
        <v>345</v>
      </c>
      <c r="I4916" t="s">
        <v>736</v>
      </c>
      <c r="J4916" t="s">
        <v>366</v>
      </c>
      <c r="K4916">
        <v>2</v>
      </c>
      <c r="L4916" s="52">
        <v>1.2419999577105051E-2</v>
      </c>
      <c r="M4916" s="52">
        <v>1.4290000312030321E-2</v>
      </c>
      <c r="N4916">
        <v>46</v>
      </c>
      <c r="O4916" s="52">
        <v>5.8150000870227807E-2</v>
      </c>
      <c r="P4916" s="52">
        <v>9.2739999294281006E-2</v>
      </c>
      <c r="Q4916">
        <v>566</v>
      </c>
      <c r="R4916" s="52">
        <v>5.3089998662471771E-2</v>
      </c>
      <c r="S4916" s="52">
        <v>8.6680002510547638E-2</v>
      </c>
    </row>
    <row r="4917" spans="1:19">
      <c r="A4917" t="s">
        <v>28</v>
      </c>
      <c r="B4917" t="s">
        <v>412</v>
      </c>
      <c r="C4917" t="s">
        <v>440</v>
      </c>
      <c r="D4917" t="s">
        <v>330</v>
      </c>
      <c r="E4917" t="s">
        <v>204</v>
      </c>
      <c r="F4917" t="s">
        <v>205</v>
      </c>
      <c r="G4917">
        <v>9</v>
      </c>
      <c r="H4917" t="s">
        <v>345</v>
      </c>
      <c r="I4917" t="s">
        <v>736</v>
      </c>
      <c r="J4917" t="s">
        <v>367</v>
      </c>
      <c r="K4917">
        <v>9</v>
      </c>
      <c r="L4917" s="52">
        <v>5.5900000035762787E-2</v>
      </c>
      <c r="M4917" s="52">
        <v>6.429000198841095E-2</v>
      </c>
      <c r="N4917">
        <v>27</v>
      </c>
      <c r="O4917" s="52">
        <v>3.4129999577999108E-2</v>
      </c>
      <c r="P4917" s="52">
        <v>5.4439999163150787E-2</v>
      </c>
      <c r="Q4917">
        <v>367</v>
      </c>
      <c r="R4917" s="52">
        <v>3.4419998526573181E-2</v>
      </c>
      <c r="S4917" s="52">
        <v>5.6200001388788223E-2</v>
      </c>
    </row>
    <row r="4918" spans="1:19">
      <c r="A4918" t="s">
        <v>28</v>
      </c>
      <c r="B4918" t="s">
        <v>412</v>
      </c>
      <c r="C4918" t="s">
        <v>440</v>
      </c>
      <c r="D4918" t="s">
        <v>330</v>
      </c>
      <c r="E4918" t="s">
        <v>204</v>
      </c>
      <c r="F4918" t="s">
        <v>205</v>
      </c>
      <c r="G4918">
        <v>9</v>
      </c>
      <c r="H4918" t="s">
        <v>345</v>
      </c>
      <c r="I4918" t="s">
        <v>736</v>
      </c>
      <c r="J4918" t="s">
        <v>368</v>
      </c>
      <c r="K4918">
        <v>2</v>
      </c>
      <c r="L4918" s="52">
        <v>1.2419999577105051E-2</v>
      </c>
      <c r="M4918" s="52">
        <v>1.4290000312030321E-2</v>
      </c>
      <c r="N4918">
        <v>11</v>
      </c>
      <c r="O4918" s="52">
        <v>1.391000021249056E-2</v>
      </c>
      <c r="P4918" s="52">
        <v>2.2180000320076939E-2</v>
      </c>
      <c r="Q4918">
        <v>92</v>
      </c>
      <c r="R4918" s="52">
        <v>8.6300000548362732E-3</v>
      </c>
      <c r="S4918" s="52">
        <v>1.4089999720454219E-2</v>
      </c>
    </row>
    <row r="4919" spans="1:19">
      <c r="A4919" t="s">
        <v>28</v>
      </c>
      <c r="B4919" t="s">
        <v>412</v>
      </c>
      <c r="C4919" t="s">
        <v>440</v>
      </c>
      <c r="D4919" t="s">
        <v>330</v>
      </c>
      <c r="E4919" t="s">
        <v>204</v>
      </c>
      <c r="F4919" t="s">
        <v>205</v>
      </c>
      <c r="G4919">
        <v>9</v>
      </c>
      <c r="H4919" t="s">
        <v>345</v>
      </c>
      <c r="I4919" t="s">
        <v>307</v>
      </c>
      <c r="J4919" t="s">
        <v>329</v>
      </c>
      <c r="K4919">
        <v>161</v>
      </c>
      <c r="L4919" s="52">
        <v>1</v>
      </c>
      <c r="N4919">
        <v>784</v>
      </c>
      <c r="O4919" s="52">
        <v>0.99115002155303955</v>
      </c>
      <c r="Q4919">
        <v>10555</v>
      </c>
      <c r="R4919" s="52">
        <v>0.99005997180938721</v>
      </c>
    </row>
    <row r="4920" spans="1:19">
      <c r="A4920" t="s">
        <v>28</v>
      </c>
      <c r="B4920" t="s">
        <v>412</v>
      </c>
      <c r="C4920" t="s">
        <v>440</v>
      </c>
      <c r="D4920" t="s">
        <v>330</v>
      </c>
      <c r="E4920" t="s">
        <v>204</v>
      </c>
      <c r="F4920" t="s">
        <v>205</v>
      </c>
      <c r="G4920">
        <v>9</v>
      </c>
      <c r="H4920" t="s">
        <v>345</v>
      </c>
      <c r="I4920" t="s">
        <v>307</v>
      </c>
      <c r="J4920" t="s">
        <v>309</v>
      </c>
      <c r="K4920">
        <v>0</v>
      </c>
      <c r="L4920" s="52">
        <v>0</v>
      </c>
      <c r="N4920">
        <v>7</v>
      </c>
      <c r="O4920" s="52">
        <v>8.8499998673796654E-3</v>
      </c>
      <c r="Q4920">
        <v>106</v>
      </c>
      <c r="R4920" s="52">
        <v>9.9400002509355545E-3</v>
      </c>
    </row>
    <row r="4921" spans="1:19">
      <c r="A4921" t="s">
        <v>28</v>
      </c>
      <c r="B4921" t="s">
        <v>412</v>
      </c>
      <c r="C4921" t="s">
        <v>440</v>
      </c>
      <c r="D4921" t="s">
        <v>330</v>
      </c>
      <c r="E4921" t="s">
        <v>204</v>
      </c>
      <c r="F4921" t="s">
        <v>205</v>
      </c>
      <c r="G4921">
        <v>9</v>
      </c>
      <c r="H4921" t="s">
        <v>345</v>
      </c>
      <c r="I4921" t="s">
        <v>737</v>
      </c>
      <c r="J4921" t="s">
        <v>310</v>
      </c>
      <c r="K4921">
        <v>23</v>
      </c>
      <c r="L4921" s="52">
        <v>0.14285999536514279</v>
      </c>
      <c r="N4921">
        <v>117</v>
      </c>
      <c r="O4921" s="52">
        <v>0.14790999889373779</v>
      </c>
      <c r="Q4921">
        <v>1888</v>
      </c>
      <c r="R4921" s="52">
        <v>0.17709000408649439</v>
      </c>
    </row>
    <row r="4922" spans="1:19">
      <c r="A4922" t="s">
        <v>28</v>
      </c>
      <c r="B4922" t="s">
        <v>412</v>
      </c>
      <c r="C4922" t="s">
        <v>440</v>
      </c>
      <c r="D4922" t="s">
        <v>330</v>
      </c>
      <c r="E4922" t="s">
        <v>204</v>
      </c>
      <c r="F4922" t="s">
        <v>205</v>
      </c>
      <c r="G4922">
        <v>9</v>
      </c>
      <c r="H4922" t="s">
        <v>345</v>
      </c>
      <c r="I4922" t="s">
        <v>737</v>
      </c>
      <c r="J4922" t="s">
        <v>16</v>
      </c>
      <c r="K4922">
        <v>43</v>
      </c>
      <c r="L4922" s="52">
        <v>0.26708000898361212</v>
      </c>
      <c r="N4922">
        <v>174</v>
      </c>
      <c r="O4922" s="52">
        <v>0.21997000277042389</v>
      </c>
      <c r="Q4922">
        <v>2164</v>
      </c>
      <c r="R4922" s="52">
        <v>0.2029799968004227</v>
      </c>
    </row>
    <row r="4923" spans="1:19">
      <c r="A4923" t="s">
        <v>28</v>
      </c>
      <c r="B4923" t="s">
        <v>412</v>
      </c>
      <c r="C4923" t="s">
        <v>440</v>
      </c>
      <c r="D4923" t="s">
        <v>330</v>
      </c>
      <c r="E4923" t="s">
        <v>204</v>
      </c>
      <c r="F4923" t="s">
        <v>205</v>
      </c>
      <c r="G4923">
        <v>9</v>
      </c>
      <c r="H4923" t="s">
        <v>345</v>
      </c>
      <c r="I4923" t="s">
        <v>737</v>
      </c>
      <c r="J4923" t="s">
        <v>17</v>
      </c>
      <c r="K4923">
        <v>39</v>
      </c>
      <c r="L4923" s="52">
        <v>0.2422399967908859</v>
      </c>
      <c r="N4923">
        <v>151</v>
      </c>
      <c r="O4923" s="52">
        <v>0.19089999794960019</v>
      </c>
      <c r="Q4923">
        <v>2220</v>
      </c>
      <c r="R4923" s="52">
        <v>0.20824000239372251</v>
      </c>
    </row>
    <row r="4924" spans="1:19">
      <c r="A4924" t="s">
        <v>28</v>
      </c>
      <c r="B4924" t="s">
        <v>412</v>
      </c>
      <c r="C4924" t="s">
        <v>440</v>
      </c>
      <c r="D4924" t="s">
        <v>330</v>
      </c>
      <c r="E4924" t="s">
        <v>204</v>
      </c>
      <c r="F4924" t="s">
        <v>205</v>
      </c>
      <c r="G4924">
        <v>9</v>
      </c>
      <c r="H4924" t="s">
        <v>345</v>
      </c>
      <c r="I4924" t="s">
        <v>737</v>
      </c>
      <c r="J4924" t="s">
        <v>18</v>
      </c>
      <c r="K4924">
        <v>29</v>
      </c>
      <c r="L4924" s="52">
        <v>0.1801200062036514</v>
      </c>
      <c r="N4924">
        <v>183</v>
      </c>
      <c r="O4924" s="52">
        <v>0.23135000467300421</v>
      </c>
      <c r="Q4924">
        <v>2174</v>
      </c>
      <c r="R4924" s="52">
        <v>0.20392000675201419</v>
      </c>
    </row>
    <row r="4925" spans="1:19">
      <c r="A4925" t="s">
        <v>28</v>
      </c>
      <c r="B4925" t="s">
        <v>412</v>
      </c>
      <c r="C4925" t="s">
        <v>440</v>
      </c>
      <c r="D4925" t="s">
        <v>330</v>
      </c>
      <c r="E4925" t="s">
        <v>204</v>
      </c>
      <c r="F4925" t="s">
        <v>205</v>
      </c>
      <c r="G4925">
        <v>9</v>
      </c>
      <c r="H4925" t="s">
        <v>345</v>
      </c>
      <c r="I4925" t="s">
        <v>737</v>
      </c>
      <c r="J4925" t="s">
        <v>311</v>
      </c>
      <c r="K4925">
        <v>27</v>
      </c>
      <c r="L4925" s="52">
        <v>0.16769999265670779</v>
      </c>
      <c r="N4925">
        <v>166</v>
      </c>
      <c r="O4925" s="52">
        <v>0.2098599970340729</v>
      </c>
      <c r="Q4925">
        <v>2215</v>
      </c>
      <c r="R4925" s="52">
        <v>0.20777000486850741</v>
      </c>
    </row>
    <row r="4926" spans="1:19">
      <c r="A4926" t="s">
        <v>28</v>
      </c>
      <c r="B4926" t="s">
        <v>412</v>
      </c>
      <c r="C4926" t="s">
        <v>440</v>
      </c>
      <c r="D4926" t="s">
        <v>330</v>
      </c>
      <c r="E4926" t="s">
        <v>204</v>
      </c>
      <c r="F4926" t="s">
        <v>205</v>
      </c>
      <c r="G4926">
        <v>9</v>
      </c>
      <c r="H4926" t="s">
        <v>345</v>
      </c>
      <c r="I4926" t="s">
        <v>312</v>
      </c>
      <c r="J4926" t="s">
        <v>313</v>
      </c>
      <c r="K4926">
        <v>102</v>
      </c>
      <c r="L4926" s="52">
        <v>0.63353997468948364</v>
      </c>
      <c r="M4926" s="52">
        <v>0.66667002439498901</v>
      </c>
      <c r="N4926">
        <v>458</v>
      </c>
      <c r="O4926" s="52">
        <v>0.579010009765625</v>
      </c>
      <c r="P4926" s="52">
        <v>0.59947997331619263</v>
      </c>
      <c r="Q4926">
        <v>6420</v>
      </c>
      <c r="R4926" s="52">
        <v>0.60219001770019531</v>
      </c>
      <c r="S4926" s="52">
        <v>0.61465001106262207</v>
      </c>
    </row>
    <row r="4927" spans="1:19">
      <c r="A4927" t="s">
        <v>28</v>
      </c>
      <c r="B4927" t="s">
        <v>412</v>
      </c>
      <c r="C4927" t="s">
        <v>440</v>
      </c>
      <c r="D4927" t="s">
        <v>330</v>
      </c>
      <c r="E4927" t="s">
        <v>204</v>
      </c>
      <c r="F4927" t="s">
        <v>205</v>
      </c>
      <c r="G4927">
        <v>9</v>
      </c>
      <c r="H4927" t="s">
        <v>345</v>
      </c>
      <c r="I4927" t="s">
        <v>312</v>
      </c>
      <c r="J4927" t="s">
        <v>314</v>
      </c>
      <c r="K4927">
        <v>16</v>
      </c>
      <c r="L4927" s="52">
        <v>9.9380001425743103E-2</v>
      </c>
      <c r="M4927" s="52">
        <v>0.1045800000429153</v>
      </c>
      <c r="N4927">
        <v>113</v>
      </c>
      <c r="O4927" s="52">
        <v>0.14285999536514279</v>
      </c>
      <c r="P4927" s="52">
        <v>0.14790999889373779</v>
      </c>
      <c r="Q4927">
        <v>1473</v>
      </c>
      <c r="R4927" s="52">
        <v>0.13817000389099121</v>
      </c>
      <c r="S4927" s="52">
        <v>0.14101999998092651</v>
      </c>
    </row>
    <row r="4928" spans="1:19">
      <c r="A4928" t="s">
        <v>28</v>
      </c>
      <c r="B4928" t="s">
        <v>412</v>
      </c>
      <c r="C4928" t="s">
        <v>440</v>
      </c>
      <c r="D4928" t="s">
        <v>330</v>
      </c>
      <c r="E4928" t="s">
        <v>204</v>
      </c>
      <c r="F4928" t="s">
        <v>205</v>
      </c>
      <c r="G4928">
        <v>9</v>
      </c>
      <c r="H4928" t="s">
        <v>345</v>
      </c>
      <c r="I4928" t="s">
        <v>312</v>
      </c>
      <c r="J4928" t="s">
        <v>315</v>
      </c>
      <c r="K4928">
        <v>19</v>
      </c>
      <c r="L4928" s="52">
        <v>0.1180099993944168</v>
      </c>
      <c r="M4928" s="52">
        <v>0.1241799965500832</v>
      </c>
      <c r="N4928">
        <v>94</v>
      </c>
      <c r="O4928" s="52">
        <v>0.11884000152349471</v>
      </c>
      <c r="P4928" s="52">
        <v>0.123039998114109</v>
      </c>
      <c r="Q4928">
        <v>1374</v>
      </c>
      <c r="R4928" s="52">
        <v>0.12887999415397641</v>
      </c>
      <c r="S4928" s="52">
        <v>0.13154999911785131</v>
      </c>
    </row>
    <row r="4929" spans="1:19">
      <c r="A4929" t="s">
        <v>28</v>
      </c>
      <c r="B4929" t="s">
        <v>412</v>
      </c>
      <c r="C4929" t="s">
        <v>440</v>
      </c>
      <c r="D4929" t="s">
        <v>330</v>
      </c>
      <c r="E4929" t="s">
        <v>204</v>
      </c>
      <c r="F4929" t="s">
        <v>205</v>
      </c>
      <c r="G4929">
        <v>9</v>
      </c>
      <c r="H4929" t="s">
        <v>345</v>
      </c>
      <c r="I4929" t="s">
        <v>312</v>
      </c>
      <c r="J4929" t="s">
        <v>373</v>
      </c>
      <c r="K4929">
        <v>8</v>
      </c>
      <c r="L4929" s="52">
        <v>4.9690000712871552E-2</v>
      </c>
      <c r="N4929">
        <v>27</v>
      </c>
      <c r="O4929" s="52">
        <v>3.4129999577999108E-2</v>
      </c>
      <c r="Q4929">
        <v>216</v>
      </c>
      <c r="R4929" s="52">
        <v>2.0260000601410869E-2</v>
      </c>
    </row>
    <row r="4930" spans="1:19">
      <c r="A4930" t="s">
        <v>28</v>
      </c>
      <c r="B4930" t="s">
        <v>412</v>
      </c>
      <c r="C4930" t="s">
        <v>440</v>
      </c>
      <c r="D4930" t="s">
        <v>330</v>
      </c>
      <c r="E4930" t="s">
        <v>204</v>
      </c>
      <c r="F4930" t="s">
        <v>205</v>
      </c>
      <c r="G4930">
        <v>9</v>
      </c>
      <c r="H4930" t="s">
        <v>345</v>
      </c>
      <c r="I4930" t="s">
        <v>312</v>
      </c>
      <c r="J4930" t="s">
        <v>316</v>
      </c>
      <c r="K4930">
        <v>16</v>
      </c>
      <c r="L4930" s="52">
        <v>9.9380001425743103E-2</v>
      </c>
      <c r="M4930" s="52">
        <v>0.1045800000429153</v>
      </c>
      <c r="N4930">
        <v>99</v>
      </c>
      <c r="O4930" s="52">
        <v>0.12515999376773829</v>
      </c>
      <c r="P4930" s="52">
        <v>0.12958000600337979</v>
      </c>
      <c r="Q4930">
        <v>1178</v>
      </c>
      <c r="R4930" s="52">
        <v>0.1105000004172325</v>
      </c>
      <c r="S4930" s="52">
        <v>0.1127799972891808</v>
      </c>
    </row>
    <row r="4931" spans="1:19">
      <c r="A4931" t="s">
        <v>28</v>
      </c>
      <c r="B4931" t="s">
        <v>412</v>
      </c>
      <c r="C4931" t="s">
        <v>440</v>
      </c>
      <c r="D4931" t="s">
        <v>330</v>
      </c>
      <c r="E4931" t="s">
        <v>206</v>
      </c>
      <c r="F4931" t="s">
        <v>207</v>
      </c>
      <c r="G4931">
        <v>12</v>
      </c>
      <c r="H4931" t="s">
        <v>338</v>
      </c>
      <c r="I4931" t="s">
        <v>326</v>
      </c>
      <c r="J4931" t="s">
        <v>289</v>
      </c>
      <c r="K4931">
        <v>0</v>
      </c>
      <c r="L4931" s="52">
        <v>0</v>
      </c>
      <c r="N4931">
        <v>2</v>
      </c>
      <c r="O4931" s="52">
        <v>7.4900002218782902E-3</v>
      </c>
      <c r="Q4931">
        <v>78</v>
      </c>
      <c r="R4931" s="52">
        <v>7.3199998587369919E-3</v>
      </c>
    </row>
    <row r="4932" spans="1:19">
      <c r="A4932" t="s">
        <v>28</v>
      </c>
      <c r="B4932" t="s">
        <v>412</v>
      </c>
      <c r="C4932" t="s">
        <v>440</v>
      </c>
      <c r="D4932" t="s">
        <v>330</v>
      </c>
      <c r="E4932" t="s">
        <v>206</v>
      </c>
      <c r="F4932" t="s">
        <v>207</v>
      </c>
      <c r="G4932">
        <v>12</v>
      </c>
      <c r="H4932" t="s">
        <v>338</v>
      </c>
      <c r="I4932" t="s">
        <v>326</v>
      </c>
      <c r="J4932" t="s">
        <v>290</v>
      </c>
      <c r="K4932">
        <v>8</v>
      </c>
      <c r="L4932" s="52">
        <v>0.17391000688076019</v>
      </c>
      <c r="N4932">
        <v>24</v>
      </c>
      <c r="O4932" s="52">
        <v>8.9890003204345703E-2</v>
      </c>
      <c r="Q4932">
        <v>542</v>
      </c>
      <c r="R4932" s="52">
        <v>5.0840001553297043E-2</v>
      </c>
    </row>
    <row r="4933" spans="1:19">
      <c r="A4933" t="s">
        <v>28</v>
      </c>
      <c r="B4933" t="s">
        <v>412</v>
      </c>
      <c r="C4933" t="s">
        <v>440</v>
      </c>
      <c r="D4933" t="s">
        <v>330</v>
      </c>
      <c r="E4933" t="s">
        <v>206</v>
      </c>
      <c r="F4933" t="s">
        <v>207</v>
      </c>
      <c r="G4933">
        <v>12</v>
      </c>
      <c r="H4933" t="s">
        <v>338</v>
      </c>
      <c r="I4933" t="s">
        <v>326</v>
      </c>
      <c r="J4933" t="s">
        <v>291</v>
      </c>
      <c r="K4933">
        <v>2</v>
      </c>
      <c r="L4933" s="52">
        <v>4.3480001389980323E-2</v>
      </c>
      <c r="N4933">
        <v>29</v>
      </c>
      <c r="O4933" s="52">
        <v>0.10860999673604969</v>
      </c>
      <c r="Q4933">
        <v>1332</v>
      </c>
      <c r="R4933" s="52">
        <v>0.124940000474453</v>
      </c>
    </row>
    <row r="4934" spans="1:19">
      <c r="A4934" t="s">
        <v>28</v>
      </c>
      <c r="B4934" t="s">
        <v>412</v>
      </c>
      <c r="C4934" t="s">
        <v>440</v>
      </c>
      <c r="D4934" t="s">
        <v>330</v>
      </c>
      <c r="E4934" t="s">
        <v>206</v>
      </c>
      <c r="F4934" t="s">
        <v>207</v>
      </c>
      <c r="G4934">
        <v>12</v>
      </c>
      <c r="H4934" t="s">
        <v>338</v>
      </c>
      <c r="I4934" t="s">
        <v>326</v>
      </c>
      <c r="J4934" t="s">
        <v>292</v>
      </c>
      <c r="K4934">
        <v>9</v>
      </c>
      <c r="L4934" s="52">
        <v>0.19564999639987951</v>
      </c>
      <c r="N4934">
        <v>59</v>
      </c>
      <c r="O4934" s="52">
        <v>0.22097000479698181</v>
      </c>
      <c r="Q4934">
        <v>2022</v>
      </c>
      <c r="R4934" s="52">
        <v>0.18965999782085419</v>
      </c>
    </row>
    <row r="4935" spans="1:19">
      <c r="A4935" t="s">
        <v>28</v>
      </c>
      <c r="B4935" t="s">
        <v>412</v>
      </c>
      <c r="C4935" t="s">
        <v>440</v>
      </c>
      <c r="D4935" t="s">
        <v>330</v>
      </c>
      <c r="E4935" t="s">
        <v>206</v>
      </c>
      <c r="F4935" t="s">
        <v>207</v>
      </c>
      <c r="G4935">
        <v>12</v>
      </c>
      <c r="H4935" t="s">
        <v>338</v>
      </c>
      <c r="I4935" t="s">
        <v>326</v>
      </c>
      <c r="J4935" t="s">
        <v>293</v>
      </c>
      <c r="K4935">
        <v>11</v>
      </c>
      <c r="L4935" s="52">
        <v>0.2391300052404404</v>
      </c>
      <c r="N4935">
        <v>56</v>
      </c>
      <c r="O4935" s="52">
        <v>0.20973999798297879</v>
      </c>
      <c r="Q4935">
        <v>1958</v>
      </c>
      <c r="R4935" s="52">
        <v>0.18366000056266779</v>
      </c>
    </row>
    <row r="4936" spans="1:19">
      <c r="A4936" t="s">
        <v>28</v>
      </c>
      <c r="B4936" t="s">
        <v>412</v>
      </c>
      <c r="C4936" t="s">
        <v>440</v>
      </c>
      <c r="D4936" t="s">
        <v>330</v>
      </c>
      <c r="E4936" t="s">
        <v>206</v>
      </c>
      <c r="F4936" t="s">
        <v>207</v>
      </c>
      <c r="G4936">
        <v>12</v>
      </c>
      <c r="H4936" t="s">
        <v>338</v>
      </c>
      <c r="I4936" t="s">
        <v>326</v>
      </c>
      <c r="J4936" t="s">
        <v>294</v>
      </c>
      <c r="K4936">
        <v>10</v>
      </c>
      <c r="L4936" s="52">
        <v>0.21739000082015991</v>
      </c>
      <c r="N4936">
        <v>50</v>
      </c>
      <c r="O4936" s="52">
        <v>0.18727000057697299</v>
      </c>
      <c r="Q4936">
        <v>2528</v>
      </c>
      <c r="R4936" s="52">
        <v>0.2371300011873245</v>
      </c>
    </row>
    <row r="4937" spans="1:19">
      <c r="A4937" t="s">
        <v>28</v>
      </c>
      <c r="B4937" t="s">
        <v>412</v>
      </c>
      <c r="C4937" t="s">
        <v>440</v>
      </c>
      <c r="D4937" t="s">
        <v>330</v>
      </c>
      <c r="E4937" t="s">
        <v>206</v>
      </c>
      <c r="F4937" t="s">
        <v>207</v>
      </c>
      <c r="G4937">
        <v>12</v>
      </c>
      <c r="H4937" t="s">
        <v>338</v>
      </c>
      <c r="I4937" t="s">
        <v>326</v>
      </c>
      <c r="J4937" t="s">
        <v>295</v>
      </c>
      <c r="K4937">
        <v>6</v>
      </c>
      <c r="L4937" s="52">
        <v>0.13042999804019931</v>
      </c>
      <c r="N4937">
        <v>47</v>
      </c>
      <c r="O4937" s="52">
        <v>0.1760299950838089</v>
      </c>
      <c r="Q4937">
        <v>2201</v>
      </c>
      <c r="R4937" s="52">
        <v>0.20645000040531161</v>
      </c>
    </row>
    <row r="4938" spans="1:19">
      <c r="A4938" t="s">
        <v>28</v>
      </c>
      <c r="B4938" t="s">
        <v>412</v>
      </c>
      <c r="C4938" t="s">
        <v>440</v>
      </c>
      <c r="D4938" t="s">
        <v>330</v>
      </c>
      <c r="E4938" t="s">
        <v>206</v>
      </c>
      <c r="F4938" t="s">
        <v>207</v>
      </c>
      <c r="G4938">
        <v>12</v>
      </c>
      <c r="H4938" t="s">
        <v>338</v>
      </c>
      <c r="I4938" t="s">
        <v>359</v>
      </c>
      <c r="J4938" t="s">
        <v>14</v>
      </c>
      <c r="K4938">
        <v>29</v>
      </c>
      <c r="L4938" s="52">
        <v>0.63042998313903809</v>
      </c>
      <c r="M4938" s="52">
        <v>0.63042998313903809</v>
      </c>
      <c r="N4938">
        <v>186</v>
      </c>
      <c r="O4938" s="52">
        <v>0.69663000106811523</v>
      </c>
      <c r="P4938" s="52">
        <v>0.71263998746871948</v>
      </c>
      <c r="Q4938">
        <v>7648</v>
      </c>
      <c r="R4938" s="52">
        <v>0.71737998723983765</v>
      </c>
      <c r="S4938" s="52">
        <v>0.73221999406814575</v>
      </c>
    </row>
    <row r="4939" spans="1:19">
      <c r="A4939" t="s">
        <v>28</v>
      </c>
      <c r="B4939" t="s">
        <v>412</v>
      </c>
      <c r="C4939" t="s">
        <v>440</v>
      </c>
      <c r="D4939" t="s">
        <v>330</v>
      </c>
      <c r="E4939" t="s">
        <v>206</v>
      </c>
      <c r="F4939" t="s">
        <v>207</v>
      </c>
      <c r="G4939">
        <v>12</v>
      </c>
      <c r="H4939" t="s">
        <v>338</v>
      </c>
      <c r="I4939" t="s">
        <v>359</v>
      </c>
      <c r="J4939" t="s">
        <v>15</v>
      </c>
      <c r="K4939">
        <v>7</v>
      </c>
      <c r="L4939" s="52">
        <v>0.15217000246047971</v>
      </c>
      <c r="M4939" s="52">
        <v>0.15217000246047971</v>
      </c>
      <c r="N4939">
        <v>43</v>
      </c>
      <c r="O4939" s="52">
        <v>0.16105000674724579</v>
      </c>
      <c r="P4939" s="52">
        <v>0.16474999487400049</v>
      </c>
      <c r="Q4939">
        <v>1582</v>
      </c>
      <c r="R4939" s="52">
        <v>0.14838999509811401</v>
      </c>
      <c r="S4939" s="52">
        <v>0.1514600068330765</v>
      </c>
    </row>
    <row r="4940" spans="1:19">
      <c r="A4940" t="s">
        <v>28</v>
      </c>
      <c r="B4940" t="s">
        <v>412</v>
      </c>
      <c r="C4940" t="s">
        <v>440</v>
      </c>
      <c r="D4940" t="s">
        <v>330</v>
      </c>
      <c r="E4940" t="s">
        <v>206</v>
      </c>
      <c r="F4940" t="s">
        <v>207</v>
      </c>
      <c r="G4940">
        <v>12</v>
      </c>
      <c r="H4940" t="s">
        <v>338</v>
      </c>
      <c r="I4940" t="s">
        <v>359</v>
      </c>
      <c r="J4940" t="s">
        <v>317</v>
      </c>
      <c r="K4940">
        <v>10</v>
      </c>
      <c r="L4940" s="52">
        <v>0.21739000082015991</v>
      </c>
      <c r="M4940" s="52">
        <v>0.21739000082015991</v>
      </c>
      <c r="N4940">
        <v>32</v>
      </c>
      <c r="O4940" s="52">
        <v>0.1198500022292137</v>
      </c>
      <c r="P4940" s="52">
        <v>0.1226100027561188</v>
      </c>
      <c r="Q4940">
        <v>1215</v>
      </c>
      <c r="R4940" s="52">
        <v>0.1139699965715408</v>
      </c>
      <c r="S4940" s="52">
        <v>0.1163199990987778</v>
      </c>
    </row>
    <row r="4941" spans="1:19">
      <c r="A4941" t="s">
        <v>28</v>
      </c>
      <c r="B4941" t="s">
        <v>412</v>
      </c>
      <c r="C4941" t="s">
        <v>440</v>
      </c>
      <c r="D4941" t="s">
        <v>330</v>
      </c>
      <c r="E4941" t="s">
        <v>206</v>
      </c>
      <c r="F4941" t="s">
        <v>207</v>
      </c>
      <c r="G4941">
        <v>12</v>
      </c>
      <c r="H4941" t="s">
        <v>338</v>
      </c>
      <c r="I4941" t="s">
        <v>359</v>
      </c>
      <c r="J4941" t="s">
        <v>270</v>
      </c>
      <c r="K4941">
        <v>0</v>
      </c>
      <c r="L4941" s="52">
        <v>0</v>
      </c>
      <c r="N4941">
        <v>6</v>
      </c>
      <c r="O4941" s="52">
        <v>2.2469999268651009E-2</v>
      </c>
      <c r="Q4941">
        <v>216</v>
      </c>
      <c r="R4941" s="52">
        <v>2.0260000601410869E-2</v>
      </c>
    </row>
    <row r="4942" spans="1:19">
      <c r="A4942" t="s">
        <v>28</v>
      </c>
      <c r="B4942" t="s">
        <v>412</v>
      </c>
      <c r="C4942" t="s">
        <v>440</v>
      </c>
      <c r="D4942" t="s">
        <v>330</v>
      </c>
      <c r="E4942" t="s">
        <v>206</v>
      </c>
      <c r="F4942" t="s">
        <v>207</v>
      </c>
      <c r="G4942">
        <v>12</v>
      </c>
      <c r="H4942" t="s">
        <v>338</v>
      </c>
      <c r="I4942" t="s">
        <v>325</v>
      </c>
      <c r="J4942" t="s">
        <v>302</v>
      </c>
      <c r="K4942">
        <v>15</v>
      </c>
      <c r="L4942" s="52">
        <v>0.326090008020401</v>
      </c>
      <c r="N4942">
        <v>79</v>
      </c>
      <c r="O4942" s="52">
        <v>0.29587998986244202</v>
      </c>
      <c r="Q4942">
        <v>3494</v>
      </c>
      <c r="R4942" s="52">
        <v>0.32774001359939581</v>
      </c>
    </row>
    <row r="4943" spans="1:19">
      <c r="A4943" t="s">
        <v>28</v>
      </c>
      <c r="B4943" t="s">
        <v>412</v>
      </c>
      <c r="C4943" t="s">
        <v>440</v>
      </c>
      <c r="D4943" t="s">
        <v>330</v>
      </c>
      <c r="E4943" t="s">
        <v>206</v>
      </c>
      <c r="F4943" t="s">
        <v>207</v>
      </c>
      <c r="G4943">
        <v>12</v>
      </c>
      <c r="H4943" t="s">
        <v>338</v>
      </c>
      <c r="I4943" t="s">
        <v>325</v>
      </c>
      <c r="J4943" t="s">
        <v>303</v>
      </c>
      <c r="K4943">
        <v>17</v>
      </c>
      <c r="L4943" s="52">
        <v>0.36956998705863953</v>
      </c>
      <c r="N4943">
        <v>98</v>
      </c>
      <c r="O4943" s="52">
        <v>0.3670400083065033</v>
      </c>
      <c r="Q4943">
        <v>3387</v>
      </c>
      <c r="R4943" s="52">
        <v>0.31769999861717219</v>
      </c>
    </row>
    <row r="4944" spans="1:19">
      <c r="A4944" t="s">
        <v>28</v>
      </c>
      <c r="B4944" t="s">
        <v>412</v>
      </c>
      <c r="C4944" t="s">
        <v>440</v>
      </c>
      <c r="D4944" t="s">
        <v>330</v>
      </c>
      <c r="E4944" t="s">
        <v>206</v>
      </c>
      <c r="F4944" t="s">
        <v>207</v>
      </c>
      <c r="G4944">
        <v>12</v>
      </c>
      <c r="H4944" t="s">
        <v>338</v>
      </c>
      <c r="I4944" t="s">
        <v>325</v>
      </c>
      <c r="J4944" t="s">
        <v>304</v>
      </c>
      <c r="K4944">
        <v>14</v>
      </c>
      <c r="L4944" s="52">
        <v>0.30434998869895941</v>
      </c>
      <c r="N4944">
        <v>90</v>
      </c>
      <c r="O4944" s="52">
        <v>0.33708000183105469</v>
      </c>
      <c r="Q4944">
        <v>3780</v>
      </c>
      <c r="R4944" s="52">
        <v>0.35455998778343201</v>
      </c>
    </row>
    <row r="4945" spans="1:19">
      <c r="A4945" t="s">
        <v>28</v>
      </c>
      <c r="B4945" t="s">
        <v>412</v>
      </c>
      <c r="C4945" t="s">
        <v>440</v>
      </c>
      <c r="D4945" t="s">
        <v>330</v>
      </c>
      <c r="E4945" t="s">
        <v>206</v>
      </c>
      <c r="F4945" t="s">
        <v>207</v>
      </c>
      <c r="G4945">
        <v>12</v>
      </c>
      <c r="H4945" t="s">
        <v>338</v>
      </c>
      <c r="I4945" t="s">
        <v>349</v>
      </c>
      <c r="J4945" t="s">
        <v>350</v>
      </c>
      <c r="K4945">
        <v>2</v>
      </c>
      <c r="L4945" s="52">
        <v>4.3480001389980323E-2</v>
      </c>
      <c r="M4945" s="52">
        <v>6.8970002233982086E-2</v>
      </c>
      <c r="N4945">
        <v>23</v>
      </c>
      <c r="O4945" s="52">
        <v>8.6139999330043793E-2</v>
      </c>
      <c r="P4945" s="52">
        <v>0.13067999482154849</v>
      </c>
      <c r="Q4945">
        <v>745</v>
      </c>
      <c r="R4945" s="52">
        <v>6.9880001246929169E-2</v>
      </c>
      <c r="S4945" s="52">
        <v>8.060000091791153E-2</v>
      </c>
    </row>
    <row r="4946" spans="1:19">
      <c r="A4946" t="s">
        <v>28</v>
      </c>
      <c r="B4946" t="s">
        <v>412</v>
      </c>
      <c r="C4946" t="s">
        <v>440</v>
      </c>
      <c r="D4946" t="s">
        <v>330</v>
      </c>
      <c r="E4946" t="s">
        <v>206</v>
      </c>
      <c r="F4946" t="s">
        <v>207</v>
      </c>
      <c r="G4946">
        <v>12</v>
      </c>
      <c r="H4946" t="s">
        <v>338</v>
      </c>
      <c r="I4946" t="s">
        <v>349</v>
      </c>
      <c r="J4946" t="s">
        <v>351</v>
      </c>
      <c r="K4946">
        <v>25</v>
      </c>
      <c r="L4946" s="52">
        <v>0.54347997903823853</v>
      </c>
      <c r="M4946" s="52">
        <v>0.86207002401351929</v>
      </c>
      <c r="N4946">
        <v>114</v>
      </c>
      <c r="O4946" s="52">
        <v>0.42697000503540039</v>
      </c>
      <c r="P4946" s="52">
        <v>0.64772999286651611</v>
      </c>
      <c r="Q4946">
        <v>5882</v>
      </c>
      <c r="R4946" s="52">
        <v>0.55172997713088989</v>
      </c>
      <c r="S4946" s="52">
        <v>0.63637000322341919</v>
      </c>
    </row>
    <row r="4947" spans="1:19">
      <c r="A4947" t="s">
        <v>28</v>
      </c>
      <c r="B4947" t="s">
        <v>412</v>
      </c>
      <c r="C4947" t="s">
        <v>440</v>
      </c>
      <c r="D4947" t="s">
        <v>330</v>
      </c>
      <c r="E4947" t="s">
        <v>206</v>
      </c>
      <c r="F4947" t="s">
        <v>207</v>
      </c>
      <c r="G4947">
        <v>12</v>
      </c>
      <c r="H4947" t="s">
        <v>338</v>
      </c>
      <c r="I4947" t="s">
        <v>349</v>
      </c>
      <c r="J4947" t="s">
        <v>352</v>
      </c>
      <c r="K4947">
        <v>0</v>
      </c>
      <c r="L4947" s="52">
        <v>0</v>
      </c>
      <c r="M4947" s="52">
        <v>0</v>
      </c>
      <c r="N4947">
        <v>2</v>
      </c>
      <c r="O4947" s="52">
        <v>7.4900002218782902E-3</v>
      </c>
      <c r="P4947" s="52">
        <v>1.1359999887645239E-2</v>
      </c>
      <c r="Q4947">
        <v>19</v>
      </c>
      <c r="R4947" s="52">
        <v>1.780000049620867E-3</v>
      </c>
      <c r="S4947" s="52">
        <v>2.0600000862032179E-3</v>
      </c>
    </row>
    <row r="4948" spans="1:19">
      <c r="A4948" t="s">
        <v>28</v>
      </c>
      <c r="B4948" t="s">
        <v>412</v>
      </c>
      <c r="C4948" t="s">
        <v>440</v>
      </c>
      <c r="D4948" t="s">
        <v>330</v>
      </c>
      <c r="E4948" t="s">
        <v>206</v>
      </c>
      <c r="F4948" t="s">
        <v>207</v>
      </c>
      <c r="G4948">
        <v>12</v>
      </c>
      <c r="H4948" t="s">
        <v>338</v>
      </c>
      <c r="I4948" t="s">
        <v>349</v>
      </c>
      <c r="J4948" t="s">
        <v>353</v>
      </c>
      <c r="K4948">
        <v>2</v>
      </c>
      <c r="L4948" s="52">
        <v>4.3480001389980323E-2</v>
      </c>
      <c r="M4948" s="52">
        <v>6.8970002233982086E-2</v>
      </c>
      <c r="N4948">
        <v>37</v>
      </c>
      <c r="O4948" s="52">
        <v>0.13857999444007871</v>
      </c>
      <c r="P4948" s="52">
        <v>0.21022999286651611</v>
      </c>
      <c r="Q4948">
        <v>2597</v>
      </c>
      <c r="R4948" s="52">
        <v>0.24359999597072601</v>
      </c>
      <c r="S4948" s="52">
        <v>0.2809700071811676</v>
      </c>
    </row>
    <row r="4949" spans="1:19">
      <c r="A4949" t="s">
        <v>28</v>
      </c>
      <c r="B4949" t="s">
        <v>412</v>
      </c>
      <c r="C4949" t="s">
        <v>440</v>
      </c>
      <c r="D4949" t="s">
        <v>330</v>
      </c>
      <c r="E4949" t="s">
        <v>206</v>
      </c>
      <c r="F4949" t="s">
        <v>207</v>
      </c>
      <c r="G4949">
        <v>12</v>
      </c>
      <c r="H4949" t="s">
        <v>338</v>
      </c>
      <c r="I4949" t="s">
        <v>349</v>
      </c>
      <c r="J4949" t="s">
        <v>355</v>
      </c>
      <c r="K4949">
        <v>17</v>
      </c>
      <c r="L4949" s="52">
        <v>0.36956998705863953</v>
      </c>
      <c r="N4949">
        <v>91</v>
      </c>
      <c r="O4949" s="52">
        <v>0.34082001447677612</v>
      </c>
      <c r="Q4949">
        <v>1418</v>
      </c>
      <c r="R4949" s="52">
        <v>0.13300999999046331</v>
      </c>
    </row>
    <row r="4950" spans="1:19">
      <c r="A4950" t="s">
        <v>28</v>
      </c>
      <c r="B4950" t="s">
        <v>412</v>
      </c>
      <c r="C4950" t="s">
        <v>440</v>
      </c>
      <c r="D4950" t="s">
        <v>330</v>
      </c>
      <c r="E4950" t="s">
        <v>206</v>
      </c>
      <c r="F4950" t="s">
        <v>207</v>
      </c>
      <c r="G4950">
        <v>12</v>
      </c>
      <c r="H4950" t="s">
        <v>338</v>
      </c>
      <c r="I4950" t="s">
        <v>734</v>
      </c>
      <c r="J4950" t="s">
        <v>299</v>
      </c>
      <c r="K4950">
        <v>2</v>
      </c>
      <c r="L4950" s="52">
        <v>4.3480001389980323E-2</v>
      </c>
      <c r="M4950" s="52">
        <v>5.000000074505806E-2</v>
      </c>
      <c r="N4950">
        <v>25</v>
      </c>
      <c r="O4950" s="52">
        <v>9.3630000948905945E-2</v>
      </c>
      <c r="P4950" s="52">
        <v>0.1016300022602081</v>
      </c>
      <c r="Q4950">
        <v>463</v>
      </c>
      <c r="R4950" s="52">
        <v>4.343000054359436E-2</v>
      </c>
      <c r="S4950" s="52">
        <v>4.6239998191595078E-2</v>
      </c>
    </row>
    <row r="4951" spans="1:19">
      <c r="A4951" t="s">
        <v>28</v>
      </c>
      <c r="B4951" t="s">
        <v>412</v>
      </c>
      <c r="C4951" t="s">
        <v>440</v>
      </c>
      <c r="D4951" t="s">
        <v>330</v>
      </c>
      <c r="E4951" t="s">
        <v>206</v>
      </c>
      <c r="F4951" t="s">
        <v>207</v>
      </c>
      <c r="G4951">
        <v>12</v>
      </c>
      <c r="H4951" t="s">
        <v>338</v>
      </c>
      <c r="I4951" t="s">
        <v>734</v>
      </c>
      <c r="J4951" t="s">
        <v>300</v>
      </c>
      <c r="K4951">
        <v>2</v>
      </c>
      <c r="L4951" s="52">
        <v>4.3480001389980323E-2</v>
      </c>
      <c r="M4951" s="52">
        <v>5.000000074505806E-2</v>
      </c>
      <c r="N4951">
        <v>33</v>
      </c>
      <c r="O4951" s="52">
        <v>0.123599998652935</v>
      </c>
      <c r="P4951" s="52">
        <v>0.13414999842643741</v>
      </c>
      <c r="Q4951">
        <v>331</v>
      </c>
      <c r="R4951" s="52">
        <v>3.1050000339746479E-2</v>
      </c>
      <c r="S4951" s="52">
        <v>3.3059999346733093E-2</v>
      </c>
    </row>
    <row r="4952" spans="1:19">
      <c r="A4952" t="s">
        <v>28</v>
      </c>
      <c r="B4952" t="s">
        <v>412</v>
      </c>
      <c r="C4952" t="s">
        <v>440</v>
      </c>
      <c r="D4952" t="s">
        <v>330</v>
      </c>
      <c r="E4952" t="s">
        <v>206</v>
      </c>
      <c r="F4952" t="s">
        <v>207</v>
      </c>
      <c r="G4952">
        <v>12</v>
      </c>
      <c r="H4952" t="s">
        <v>338</v>
      </c>
      <c r="I4952" t="s">
        <v>734</v>
      </c>
      <c r="J4952" t="s">
        <v>269</v>
      </c>
      <c r="K4952">
        <v>2</v>
      </c>
      <c r="L4952" s="52">
        <v>4.3480001389980323E-2</v>
      </c>
      <c r="M4952" s="52">
        <v>5.000000074505806E-2</v>
      </c>
      <c r="N4952">
        <v>5</v>
      </c>
      <c r="O4952" s="52">
        <v>1.8729999661445621E-2</v>
      </c>
      <c r="P4952" s="52">
        <v>2.0330000668764111E-2</v>
      </c>
      <c r="Q4952">
        <v>91</v>
      </c>
      <c r="R4952" s="52">
        <v>8.5399998351931572E-3</v>
      </c>
      <c r="S4952" s="52">
        <v>9.089999832212925E-3</v>
      </c>
    </row>
    <row r="4953" spans="1:19">
      <c r="A4953" t="s">
        <v>28</v>
      </c>
      <c r="B4953" t="s">
        <v>412</v>
      </c>
      <c r="C4953" t="s">
        <v>440</v>
      </c>
      <c r="D4953" t="s">
        <v>330</v>
      </c>
      <c r="E4953" t="s">
        <v>206</v>
      </c>
      <c r="F4953" t="s">
        <v>207</v>
      </c>
      <c r="G4953">
        <v>12</v>
      </c>
      <c r="H4953" t="s">
        <v>338</v>
      </c>
      <c r="I4953" t="s">
        <v>734</v>
      </c>
      <c r="J4953" t="s">
        <v>301</v>
      </c>
      <c r="K4953">
        <v>7</v>
      </c>
      <c r="L4953" s="52">
        <v>0.15217000246047971</v>
      </c>
      <c r="M4953" s="52">
        <v>0.17499999701976779</v>
      </c>
      <c r="N4953">
        <v>23</v>
      </c>
      <c r="O4953" s="52">
        <v>8.6139999330043793E-2</v>
      </c>
      <c r="P4953" s="52">
        <v>9.3500003218650818E-2</v>
      </c>
      <c r="Q4953">
        <v>215</v>
      </c>
      <c r="R4953" s="52">
        <v>2.0169999450445179E-2</v>
      </c>
      <c r="S4953" s="52">
        <v>2.1469999104738239E-2</v>
      </c>
    </row>
    <row r="4954" spans="1:19">
      <c r="A4954" t="s">
        <v>28</v>
      </c>
      <c r="B4954" t="s">
        <v>412</v>
      </c>
      <c r="C4954" t="s">
        <v>440</v>
      </c>
      <c r="D4954" t="s">
        <v>330</v>
      </c>
      <c r="E4954" t="s">
        <v>206</v>
      </c>
      <c r="F4954" t="s">
        <v>207</v>
      </c>
      <c r="G4954">
        <v>12</v>
      </c>
      <c r="H4954" t="s">
        <v>338</v>
      </c>
      <c r="I4954" t="s">
        <v>734</v>
      </c>
      <c r="J4954" t="s">
        <v>270</v>
      </c>
      <c r="K4954">
        <v>6</v>
      </c>
      <c r="L4954" s="52">
        <v>0.13042999804019931</v>
      </c>
      <c r="N4954">
        <v>21</v>
      </c>
      <c r="O4954" s="52">
        <v>7.8649997711181641E-2</v>
      </c>
      <c r="Q4954">
        <v>648</v>
      </c>
      <c r="R4954" s="52">
        <v>6.0779999941587448E-2</v>
      </c>
    </row>
    <row r="4955" spans="1:19">
      <c r="A4955" t="s">
        <v>28</v>
      </c>
      <c r="B4955" t="s">
        <v>412</v>
      </c>
      <c r="C4955" t="s">
        <v>440</v>
      </c>
      <c r="D4955" t="s">
        <v>330</v>
      </c>
      <c r="E4955" t="s">
        <v>206</v>
      </c>
      <c r="F4955" t="s">
        <v>207</v>
      </c>
      <c r="G4955">
        <v>12</v>
      </c>
      <c r="H4955" t="s">
        <v>338</v>
      </c>
      <c r="I4955" t="s">
        <v>734</v>
      </c>
      <c r="J4955" t="s">
        <v>268</v>
      </c>
      <c r="K4955">
        <v>27</v>
      </c>
      <c r="L4955" s="52">
        <v>0.58696001768112183</v>
      </c>
      <c r="M4955" s="52">
        <v>0.67500001192092896</v>
      </c>
      <c r="N4955">
        <v>160</v>
      </c>
      <c r="O4955" s="52">
        <v>0.59925001859664917</v>
      </c>
      <c r="P4955" s="52">
        <v>0.650409996509552</v>
      </c>
      <c r="Q4955">
        <v>8913</v>
      </c>
      <c r="R4955" s="52">
        <v>0.83604001998901367</v>
      </c>
      <c r="S4955" s="52">
        <v>0.89013999700546265</v>
      </c>
    </row>
    <row r="4956" spans="1:19">
      <c r="A4956" t="s">
        <v>28</v>
      </c>
      <c r="B4956" t="s">
        <v>412</v>
      </c>
      <c r="C4956" t="s">
        <v>440</v>
      </c>
      <c r="D4956" t="s">
        <v>330</v>
      </c>
      <c r="E4956" t="s">
        <v>206</v>
      </c>
      <c r="F4956" t="s">
        <v>207</v>
      </c>
      <c r="G4956">
        <v>12</v>
      </c>
      <c r="H4956" t="s">
        <v>338</v>
      </c>
      <c r="I4956" t="s">
        <v>735</v>
      </c>
      <c r="J4956" t="s">
        <v>270</v>
      </c>
      <c r="K4956">
        <v>46</v>
      </c>
      <c r="L4956" s="52">
        <v>1</v>
      </c>
      <c r="N4956">
        <v>267</v>
      </c>
      <c r="O4956" s="52">
        <v>1</v>
      </c>
      <c r="Q4956">
        <v>10661</v>
      </c>
      <c r="R4956" s="52">
        <v>1</v>
      </c>
    </row>
    <row r="4957" spans="1:19">
      <c r="A4957" t="s">
        <v>28</v>
      </c>
      <c r="B4957" t="s">
        <v>412</v>
      </c>
      <c r="C4957" t="s">
        <v>440</v>
      </c>
      <c r="D4957" t="s">
        <v>330</v>
      </c>
      <c r="E4957" t="s">
        <v>206</v>
      </c>
      <c r="F4957" t="s">
        <v>207</v>
      </c>
      <c r="G4957">
        <v>12</v>
      </c>
      <c r="H4957" t="s">
        <v>338</v>
      </c>
      <c r="I4957" t="s">
        <v>319</v>
      </c>
      <c r="J4957" t="s">
        <v>324</v>
      </c>
      <c r="K4957">
        <v>17</v>
      </c>
      <c r="L4957" s="52">
        <v>0.36956998705863953</v>
      </c>
      <c r="N4957">
        <v>91</v>
      </c>
      <c r="O4957" s="52">
        <v>0.34082001447677612</v>
      </c>
      <c r="Q4957">
        <v>1418</v>
      </c>
      <c r="R4957" s="52">
        <v>0.13300999999046331</v>
      </c>
    </row>
    <row r="4958" spans="1:19">
      <c r="A4958" t="s">
        <v>28</v>
      </c>
      <c r="B4958" t="s">
        <v>412</v>
      </c>
      <c r="C4958" t="s">
        <v>440</v>
      </c>
      <c r="D4958" t="s">
        <v>330</v>
      </c>
      <c r="E4958" t="s">
        <v>206</v>
      </c>
      <c r="F4958" t="s">
        <v>207</v>
      </c>
      <c r="G4958">
        <v>12</v>
      </c>
      <c r="H4958" t="s">
        <v>338</v>
      </c>
      <c r="I4958" t="s">
        <v>319</v>
      </c>
      <c r="J4958" t="s">
        <v>320</v>
      </c>
      <c r="K4958">
        <v>0</v>
      </c>
      <c r="L4958" s="52">
        <v>0</v>
      </c>
      <c r="M4958" s="52">
        <v>0</v>
      </c>
      <c r="N4958">
        <v>2</v>
      </c>
      <c r="O4958" s="52">
        <v>7.4900002218782902E-3</v>
      </c>
      <c r="P4958" s="52">
        <v>1.1359999887645239E-2</v>
      </c>
      <c r="Q4958">
        <v>19</v>
      </c>
      <c r="R4958" s="52">
        <v>1.780000049620867E-3</v>
      </c>
      <c r="S4958" s="52">
        <v>2.0600000862032179E-3</v>
      </c>
    </row>
    <row r="4959" spans="1:19">
      <c r="A4959" t="s">
        <v>28</v>
      </c>
      <c r="B4959" t="s">
        <v>412</v>
      </c>
      <c r="C4959" t="s">
        <v>440</v>
      </c>
      <c r="D4959" t="s">
        <v>330</v>
      </c>
      <c r="E4959" t="s">
        <v>206</v>
      </c>
      <c r="F4959" t="s">
        <v>207</v>
      </c>
      <c r="G4959">
        <v>12</v>
      </c>
      <c r="H4959" t="s">
        <v>338</v>
      </c>
      <c r="I4959" t="s">
        <v>319</v>
      </c>
      <c r="J4959" t="s">
        <v>321</v>
      </c>
      <c r="K4959">
        <v>0</v>
      </c>
      <c r="L4959" s="52">
        <v>0</v>
      </c>
      <c r="M4959" s="52">
        <v>0</v>
      </c>
      <c r="N4959">
        <v>2</v>
      </c>
      <c r="O4959" s="52">
        <v>7.4900002218782902E-3</v>
      </c>
      <c r="P4959" s="52">
        <v>1.1359999887645239E-2</v>
      </c>
      <c r="Q4959">
        <v>380</v>
      </c>
      <c r="R4959" s="52">
        <v>3.564000129699707E-2</v>
      </c>
      <c r="S4959" s="52">
        <v>4.1110001504421227E-2</v>
      </c>
    </row>
    <row r="4960" spans="1:19">
      <c r="A4960" t="s">
        <v>28</v>
      </c>
      <c r="B4960" t="s">
        <v>412</v>
      </c>
      <c r="C4960" t="s">
        <v>440</v>
      </c>
      <c r="D4960" t="s">
        <v>330</v>
      </c>
      <c r="E4960" t="s">
        <v>206</v>
      </c>
      <c r="F4960" t="s">
        <v>207</v>
      </c>
      <c r="G4960">
        <v>12</v>
      </c>
      <c r="H4960" t="s">
        <v>338</v>
      </c>
      <c r="I4960" t="s">
        <v>319</v>
      </c>
      <c r="J4960" t="s">
        <v>322</v>
      </c>
      <c r="K4960">
        <v>2</v>
      </c>
      <c r="L4960" s="52">
        <v>4.3480001389980323E-2</v>
      </c>
      <c r="M4960" s="52">
        <v>6.8970002233982086E-2</v>
      </c>
      <c r="N4960">
        <v>25</v>
      </c>
      <c r="O4960" s="52">
        <v>9.3630000948905945E-2</v>
      </c>
      <c r="P4960" s="52">
        <v>0.14204999804496771</v>
      </c>
      <c r="Q4960">
        <v>1643</v>
      </c>
      <c r="R4960" s="52">
        <v>0.15410999953746801</v>
      </c>
      <c r="S4960" s="52">
        <v>0.17776000499725339</v>
      </c>
    </row>
    <row r="4961" spans="1:19">
      <c r="A4961" t="s">
        <v>28</v>
      </c>
      <c r="B4961" t="s">
        <v>412</v>
      </c>
      <c r="C4961" t="s">
        <v>440</v>
      </c>
      <c r="D4961" t="s">
        <v>330</v>
      </c>
      <c r="E4961" t="s">
        <v>206</v>
      </c>
      <c r="F4961" t="s">
        <v>207</v>
      </c>
      <c r="G4961">
        <v>12</v>
      </c>
      <c r="H4961" t="s">
        <v>338</v>
      </c>
      <c r="I4961" t="s">
        <v>319</v>
      </c>
      <c r="J4961" t="s">
        <v>323</v>
      </c>
      <c r="K4961">
        <v>2</v>
      </c>
      <c r="L4961" s="52">
        <v>4.3480001389980323E-2</v>
      </c>
      <c r="M4961" s="52">
        <v>6.8970002233982086E-2</v>
      </c>
      <c r="N4961">
        <v>31</v>
      </c>
      <c r="O4961" s="52">
        <v>0.1160999983549118</v>
      </c>
      <c r="P4961" s="52">
        <v>0.17613999545574191</v>
      </c>
      <c r="Q4961">
        <v>1319</v>
      </c>
      <c r="R4961" s="52">
        <v>0.1237199977040291</v>
      </c>
      <c r="S4961" s="52">
        <v>0.14270000159740451</v>
      </c>
    </row>
    <row r="4962" spans="1:19">
      <c r="A4962" t="s">
        <v>28</v>
      </c>
      <c r="B4962" t="s">
        <v>412</v>
      </c>
      <c r="C4962" t="s">
        <v>440</v>
      </c>
      <c r="D4962" t="s">
        <v>330</v>
      </c>
      <c r="E4962" t="s">
        <v>206</v>
      </c>
      <c r="F4962" t="s">
        <v>207</v>
      </c>
      <c r="G4962">
        <v>12</v>
      </c>
      <c r="H4962" t="s">
        <v>338</v>
      </c>
      <c r="I4962" t="s">
        <v>319</v>
      </c>
      <c r="J4962" t="s">
        <v>354</v>
      </c>
      <c r="K4962">
        <v>25</v>
      </c>
      <c r="L4962" s="52">
        <v>0.54347997903823853</v>
      </c>
      <c r="M4962" s="52">
        <v>0.86207002401351929</v>
      </c>
      <c r="N4962">
        <v>116</v>
      </c>
      <c r="O4962" s="52">
        <v>0.43446001410484308</v>
      </c>
      <c r="P4962" s="52">
        <v>0.65908998250961304</v>
      </c>
      <c r="Q4962">
        <v>5882</v>
      </c>
      <c r="R4962" s="52">
        <v>0.55172997713088989</v>
      </c>
      <c r="S4962" s="52">
        <v>0.63637000322341919</v>
      </c>
    </row>
    <row r="4963" spans="1:19">
      <c r="A4963" t="s">
        <v>28</v>
      </c>
      <c r="B4963" t="s">
        <v>412</v>
      </c>
      <c r="C4963" t="s">
        <v>440</v>
      </c>
      <c r="D4963" t="s">
        <v>330</v>
      </c>
      <c r="E4963" t="s">
        <v>206</v>
      </c>
      <c r="F4963" t="s">
        <v>207</v>
      </c>
      <c r="G4963">
        <v>12</v>
      </c>
      <c r="H4963" t="s">
        <v>338</v>
      </c>
      <c r="I4963" t="s">
        <v>360</v>
      </c>
      <c r="J4963" t="s">
        <v>361</v>
      </c>
      <c r="K4963">
        <v>17</v>
      </c>
      <c r="L4963" s="52">
        <v>0.36956998705863953</v>
      </c>
      <c r="N4963">
        <v>91</v>
      </c>
      <c r="O4963" s="52">
        <v>0.34082001447677612</v>
      </c>
      <c r="Q4963">
        <v>1418</v>
      </c>
      <c r="R4963" s="52">
        <v>0.13300999999046331</v>
      </c>
    </row>
    <row r="4964" spans="1:19">
      <c r="A4964" t="s">
        <v>28</v>
      </c>
      <c r="B4964" t="s">
        <v>412</v>
      </c>
      <c r="C4964" t="s">
        <v>440</v>
      </c>
      <c r="D4964" t="s">
        <v>330</v>
      </c>
      <c r="E4964" t="s">
        <v>206</v>
      </c>
      <c r="F4964" t="s">
        <v>207</v>
      </c>
      <c r="G4964">
        <v>12</v>
      </c>
      <c r="H4964" t="s">
        <v>338</v>
      </c>
      <c r="I4964" t="s">
        <v>360</v>
      </c>
      <c r="J4964" t="s">
        <v>362</v>
      </c>
      <c r="K4964">
        <v>7</v>
      </c>
      <c r="L4964" s="52">
        <v>0.15217000246047971</v>
      </c>
      <c r="M4964" s="52">
        <v>0.2413800060749054</v>
      </c>
      <c r="N4964">
        <v>61</v>
      </c>
      <c r="O4964" s="52">
        <v>0.22845999896526339</v>
      </c>
      <c r="P4964" s="52">
        <v>0.34659001231193542</v>
      </c>
      <c r="Q4964">
        <v>3361</v>
      </c>
      <c r="R4964" s="52">
        <v>0.31525999307632452</v>
      </c>
      <c r="S4964" s="52">
        <v>0.36362999677658081</v>
      </c>
    </row>
    <row r="4965" spans="1:19">
      <c r="A4965" t="s">
        <v>28</v>
      </c>
      <c r="B4965" t="s">
        <v>412</v>
      </c>
      <c r="C4965" t="s">
        <v>440</v>
      </c>
      <c r="D4965" t="s">
        <v>330</v>
      </c>
      <c r="E4965" t="s">
        <v>206</v>
      </c>
      <c r="F4965" t="s">
        <v>207</v>
      </c>
      <c r="G4965">
        <v>12</v>
      </c>
      <c r="H4965" t="s">
        <v>338</v>
      </c>
      <c r="I4965" t="s">
        <v>360</v>
      </c>
      <c r="J4965" t="s">
        <v>354</v>
      </c>
      <c r="K4965">
        <v>22</v>
      </c>
      <c r="L4965" s="52">
        <v>0.47826001048088068</v>
      </c>
      <c r="M4965" s="52">
        <v>0.75862002372741699</v>
      </c>
      <c r="N4965">
        <v>115</v>
      </c>
      <c r="O4965" s="52">
        <v>0.43070998787879938</v>
      </c>
      <c r="P4965" s="52">
        <v>0.65341001749038696</v>
      </c>
      <c r="Q4965">
        <v>5882</v>
      </c>
      <c r="R4965" s="52">
        <v>0.55172997713088989</v>
      </c>
      <c r="S4965" s="52">
        <v>0.63637000322341919</v>
      </c>
    </row>
    <row r="4966" spans="1:19">
      <c r="A4966" t="s">
        <v>28</v>
      </c>
      <c r="B4966" t="s">
        <v>412</v>
      </c>
      <c r="C4966" t="s">
        <v>440</v>
      </c>
      <c r="D4966" t="s">
        <v>330</v>
      </c>
      <c r="E4966" t="s">
        <v>206</v>
      </c>
      <c r="F4966" t="s">
        <v>207</v>
      </c>
      <c r="G4966">
        <v>12</v>
      </c>
      <c r="H4966" t="s">
        <v>338</v>
      </c>
      <c r="I4966" t="s">
        <v>736</v>
      </c>
      <c r="J4966" t="s">
        <v>363</v>
      </c>
      <c r="K4966">
        <v>40</v>
      </c>
      <c r="L4966" s="52">
        <v>0.86957001686096191</v>
      </c>
      <c r="N4966">
        <v>174</v>
      </c>
      <c r="O4966" s="52">
        <v>0.65169000625610352</v>
      </c>
      <c r="Q4966">
        <v>4131</v>
      </c>
      <c r="R4966" s="52">
        <v>0.38749000430107122</v>
      </c>
    </row>
    <row r="4967" spans="1:19">
      <c r="A4967" t="s">
        <v>28</v>
      </c>
      <c r="B4967" t="s">
        <v>412</v>
      </c>
      <c r="C4967" t="s">
        <v>440</v>
      </c>
      <c r="D4967" t="s">
        <v>330</v>
      </c>
      <c r="E4967" t="s">
        <v>206</v>
      </c>
      <c r="F4967" t="s">
        <v>207</v>
      </c>
      <c r="G4967">
        <v>12</v>
      </c>
      <c r="H4967" t="s">
        <v>338</v>
      </c>
      <c r="I4967" t="s">
        <v>736</v>
      </c>
      <c r="J4967" t="s">
        <v>364</v>
      </c>
      <c r="K4967">
        <v>2</v>
      </c>
      <c r="L4967" s="52">
        <v>4.3480001389980323E-2</v>
      </c>
      <c r="M4967" s="52">
        <v>0.33333000540733337</v>
      </c>
      <c r="N4967">
        <v>65</v>
      </c>
      <c r="O4967" s="52">
        <v>0.24345000088214869</v>
      </c>
      <c r="P4967" s="52">
        <v>0.69892001152038574</v>
      </c>
      <c r="Q4967">
        <v>4189</v>
      </c>
      <c r="R4967" s="52">
        <v>0.39293000102043152</v>
      </c>
      <c r="S4967" s="52">
        <v>0.64149999618530273</v>
      </c>
    </row>
    <row r="4968" spans="1:19">
      <c r="A4968" t="s">
        <v>28</v>
      </c>
      <c r="B4968" t="s">
        <v>412</v>
      </c>
      <c r="C4968" t="s">
        <v>440</v>
      </c>
      <c r="D4968" t="s">
        <v>330</v>
      </c>
      <c r="E4968" t="s">
        <v>206</v>
      </c>
      <c r="F4968" t="s">
        <v>207</v>
      </c>
      <c r="G4968">
        <v>12</v>
      </c>
      <c r="H4968" t="s">
        <v>338</v>
      </c>
      <c r="I4968" t="s">
        <v>736</v>
      </c>
      <c r="J4968" t="s">
        <v>365</v>
      </c>
      <c r="K4968">
        <v>2</v>
      </c>
      <c r="L4968" s="52">
        <v>4.3480001389980323E-2</v>
      </c>
      <c r="M4968" s="52">
        <v>0.33333000540733337</v>
      </c>
      <c r="N4968">
        <v>17</v>
      </c>
      <c r="O4968" s="52">
        <v>6.3670001924037933E-2</v>
      </c>
      <c r="P4968" s="52">
        <v>0.1827999949455261</v>
      </c>
      <c r="Q4968">
        <v>1316</v>
      </c>
      <c r="R4968" s="52">
        <v>0.1234399974346161</v>
      </c>
      <c r="S4968" s="52">
        <v>0.20152999460697171</v>
      </c>
    </row>
    <row r="4969" spans="1:19">
      <c r="A4969" t="s">
        <v>28</v>
      </c>
      <c r="B4969" t="s">
        <v>412</v>
      </c>
      <c r="C4969" t="s">
        <v>440</v>
      </c>
      <c r="D4969" t="s">
        <v>330</v>
      </c>
      <c r="E4969" t="s">
        <v>206</v>
      </c>
      <c r="F4969" t="s">
        <v>207</v>
      </c>
      <c r="G4969">
        <v>12</v>
      </c>
      <c r="H4969" t="s">
        <v>338</v>
      </c>
      <c r="I4969" t="s">
        <v>736</v>
      </c>
      <c r="J4969" t="s">
        <v>366</v>
      </c>
      <c r="K4969">
        <v>2</v>
      </c>
      <c r="L4969" s="52">
        <v>4.3480001389980323E-2</v>
      </c>
      <c r="M4969" s="52">
        <v>0.33333000540733337</v>
      </c>
      <c r="N4969">
        <v>7</v>
      </c>
      <c r="O4969" s="52">
        <v>2.6219999417662621E-2</v>
      </c>
      <c r="P4969" s="52">
        <v>7.5269997119903564E-2</v>
      </c>
      <c r="Q4969">
        <v>566</v>
      </c>
      <c r="R4969" s="52">
        <v>5.3089998662471771E-2</v>
      </c>
      <c r="S4969" s="52">
        <v>8.6680002510547638E-2</v>
      </c>
    </row>
    <row r="4970" spans="1:19">
      <c r="A4970" t="s">
        <v>28</v>
      </c>
      <c r="B4970" t="s">
        <v>412</v>
      </c>
      <c r="C4970" t="s">
        <v>440</v>
      </c>
      <c r="D4970" t="s">
        <v>330</v>
      </c>
      <c r="E4970" t="s">
        <v>206</v>
      </c>
      <c r="F4970" t="s">
        <v>207</v>
      </c>
      <c r="G4970">
        <v>12</v>
      </c>
      <c r="H4970" t="s">
        <v>338</v>
      </c>
      <c r="I4970" t="s">
        <v>736</v>
      </c>
      <c r="J4970" t="s">
        <v>367</v>
      </c>
      <c r="K4970">
        <v>0</v>
      </c>
      <c r="L4970" s="52">
        <v>0</v>
      </c>
      <c r="M4970" s="52">
        <v>0</v>
      </c>
      <c r="N4970">
        <v>2</v>
      </c>
      <c r="O4970" s="52">
        <v>7.4900002218782902E-3</v>
      </c>
      <c r="P4970" s="52">
        <v>2.150999940931797E-2</v>
      </c>
      <c r="Q4970">
        <v>367</v>
      </c>
      <c r="R4970" s="52">
        <v>3.4419998526573181E-2</v>
      </c>
      <c r="S4970" s="52">
        <v>5.6200001388788223E-2</v>
      </c>
    </row>
    <row r="4971" spans="1:19">
      <c r="A4971" t="s">
        <v>28</v>
      </c>
      <c r="B4971" t="s">
        <v>412</v>
      </c>
      <c r="C4971" t="s">
        <v>440</v>
      </c>
      <c r="D4971" t="s">
        <v>330</v>
      </c>
      <c r="E4971" t="s">
        <v>206</v>
      </c>
      <c r="F4971" t="s">
        <v>207</v>
      </c>
      <c r="G4971">
        <v>12</v>
      </c>
      <c r="H4971" t="s">
        <v>338</v>
      </c>
      <c r="I4971" t="s">
        <v>736</v>
      </c>
      <c r="J4971" t="s">
        <v>368</v>
      </c>
      <c r="K4971">
        <v>0</v>
      </c>
      <c r="L4971" s="52">
        <v>0</v>
      </c>
      <c r="M4971" s="52">
        <v>0</v>
      </c>
      <c r="N4971">
        <v>2</v>
      </c>
      <c r="O4971" s="52">
        <v>7.4900002218782902E-3</v>
      </c>
      <c r="P4971" s="52">
        <v>2.150999940931797E-2</v>
      </c>
      <c r="Q4971">
        <v>92</v>
      </c>
      <c r="R4971" s="52">
        <v>8.6300000548362732E-3</v>
      </c>
      <c r="S4971" s="52">
        <v>1.4089999720454219E-2</v>
      </c>
    </row>
    <row r="4972" spans="1:19">
      <c r="A4972" t="s">
        <v>28</v>
      </c>
      <c r="B4972" t="s">
        <v>412</v>
      </c>
      <c r="C4972" t="s">
        <v>440</v>
      </c>
      <c r="D4972" t="s">
        <v>330</v>
      </c>
      <c r="E4972" t="s">
        <v>206</v>
      </c>
      <c r="F4972" t="s">
        <v>207</v>
      </c>
      <c r="G4972">
        <v>12</v>
      </c>
      <c r="H4972" t="s">
        <v>338</v>
      </c>
      <c r="I4972" t="s">
        <v>307</v>
      </c>
      <c r="J4972" t="s">
        <v>329</v>
      </c>
      <c r="K4972">
        <v>46</v>
      </c>
      <c r="L4972" s="52">
        <v>1</v>
      </c>
      <c r="N4972">
        <v>265</v>
      </c>
      <c r="O4972" s="52">
        <v>0.99251002073287964</v>
      </c>
      <c r="Q4972">
        <v>10555</v>
      </c>
      <c r="R4972" s="52">
        <v>0.99005997180938721</v>
      </c>
    </row>
    <row r="4973" spans="1:19">
      <c r="A4973" t="s">
        <v>28</v>
      </c>
      <c r="B4973" t="s">
        <v>412</v>
      </c>
      <c r="C4973" t="s">
        <v>440</v>
      </c>
      <c r="D4973" t="s">
        <v>330</v>
      </c>
      <c r="E4973" t="s">
        <v>206</v>
      </c>
      <c r="F4973" t="s">
        <v>207</v>
      </c>
      <c r="G4973">
        <v>12</v>
      </c>
      <c r="H4973" t="s">
        <v>338</v>
      </c>
      <c r="I4973" t="s">
        <v>307</v>
      </c>
      <c r="J4973" t="s">
        <v>309</v>
      </c>
      <c r="K4973">
        <v>0</v>
      </c>
      <c r="L4973" s="52">
        <v>0</v>
      </c>
      <c r="N4973">
        <v>2</v>
      </c>
      <c r="O4973" s="52">
        <v>7.4900002218782902E-3</v>
      </c>
      <c r="Q4973">
        <v>106</v>
      </c>
      <c r="R4973" s="52">
        <v>9.9400002509355545E-3</v>
      </c>
    </row>
    <row r="4974" spans="1:19">
      <c r="A4974" t="s">
        <v>28</v>
      </c>
      <c r="B4974" t="s">
        <v>412</v>
      </c>
      <c r="C4974" t="s">
        <v>440</v>
      </c>
      <c r="D4974" t="s">
        <v>330</v>
      </c>
      <c r="E4974" t="s">
        <v>206</v>
      </c>
      <c r="F4974" t="s">
        <v>207</v>
      </c>
      <c r="G4974">
        <v>12</v>
      </c>
      <c r="H4974" t="s">
        <v>338</v>
      </c>
      <c r="I4974" t="s">
        <v>737</v>
      </c>
      <c r="J4974" t="s">
        <v>310</v>
      </c>
      <c r="K4974">
        <v>6</v>
      </c>
      <c r="L4974" s="52">
        <v>0.13042999804019931</v>
      </c>
      <c r="N4974">
        <v>53</v>
      </c>
      <c r="O4974" s="52">
        <v>0.19850000739097601</v>
      </c>
      <c r="Q4974">
        <v>1888</v>
      </c>
      <c r="R4974" s="52">
        <v>0.17709000408649439</v>
      </c>
    </row>
    <row r="4975" spans="1:19">
      <c r="A4975" t="s">
        <v>28</v>
      </c>
      <c r="B4975" t="s">
        <v>412</v>
      </c>
      <c r="C4975" t="s">
        <v>440</v>
      </c>
      <c r="D4975" t="s">
        <v>330</v>
      </c>
      <c r="E4975" t="s">
        <v>206</v>
      </c>
      <c r="F4975" t="s">
        <v>207</v>
      </c>
      <c r="G4975">
        <v>12</v>
      </c>
      <c r="H4975" t="s">
        <v>338</v>
      </c>
      <c r="I4975" t="s">
        <v>737</v>
      </c>
      <c r="J4975" t="s">
        <v>16</v>
      </c>
      <c r="K4975">
        <v>17</v>
      </c>
      <c r="L4975" s="52">
        <v>0.36956998705863953</v>
      </c>
      <c r="N4975">
        <v>82</v>
      </c>
      <c r="O4975" s="52">
        <v>0.30711999535560608</v>
      </c>
      <c r="Q4975">
        <v>2164</v>
      </c>
      <c r="R4975" s="52">
        <v>0.2029799968004227</v>
      </c>
    </row>
    <row r="4976" spans="1:19">
      <c r="A4976" t="s">
        <v>28</v>
      </c>
      <c r="B4976" t="s">
        <v>412</v>
      </c>
      <c r="C4976" t="s">
        <v>440</v>
      </c>
      <c r="D4976" t="s">
        <v>330</v>
      </c>
      <c r="E4976" t="s">
        <v>206</v>
      </c>
      <c r="F4976" t="s">
        <v>207</v>
      </c>
      <c r="G4976">
        <v>12</v>
      </c>
      <c r="H4976" t="s">
        <v>338</v>
      </c>
      <c r="I4976" t="s">
        <v>737</v>
      </c>
      <c r="J4976" t="s">
        <v>17</v>
      </c>
      <c r="K4976">
        <v>13</v>
      </c>
      <c r="L4976" s="52">
        <v>0.28260999917984009</v>
      </c>
      <c r="N4976">
        <v>60</v>
      </c>
      <c r="O4976" s="52">
        <v>0.2247200012207031</v>
      </c>
      <c r="Q4976">
        <v>2220</v>
      </c>
      <c r="R4976" s="52">
        <v>0.20824000239372251</v>
      </c>
    </row>
    <row r="4977" spans="1:19">
      <c r="A4977" t="s">
        <v>28</v>
      </c>
      <c r="B4977" t="s">
        <v>412</v>
      </c>
      <c r="C4977" t="s">
        <v>440</v>
      </c>
      <c r="D4977" t="s">
        <v>330</v>
      </c>
      <c r="E4977" t="s">
        <v>206</v>
      </c>
      <c r="F4977" t="s">
        <v>207</v>
      </c>
      <c r="G4977">
        <v>12</v>
      </c>
      <c r="H4977" t="s">
        <v>338</v>
      </c>
      <c r="I4977" t="s">
        <v>737</v>
      </c>
      <c r="J4977" t="s">
        <v>18</v>
      </c>
      <c r="K4977">
        <v>8</v>
      </c>
      <c r="L4977" s="52">
        <v>0.17391000688076019</v>
      </c>
      <c r="N4977">
        <v>42</v>
      </c>
      <c r="O4977" s="52">
        <v>0.15729999542236331</v>
      </c>
      <c r="Q4977">
        <v>2174</v>
      </c>
      <c r="R4977" s="52">
        <v>0.20392000675201419</v>
      </c>
    </row>
    <row r="4978" spans="1:19">
      <c r="A4978" t="s">
        <v>28</v>
      </c>
      <c r="B4978" t="s">
        <v>412</v>
      </c>
      <c r="C4978" t="s">
        <v>440</v>
      </c>
      <c r="D4978" t="s">
        <v>330</v>
      </c>
      <c r="E4978" t="s">
        <v>206</v>
      </c>
      <c r="F4978" t="s">
        <v>207</v>
      </c>
      <c r="G4978">
        <v>12</v>
      </c>
      <c r="H4978" t="s">
        <v>338</v>
      </c>
      <c r="I4978" t="s">
        <v>737</v>
      </c>
      <c r="J4978" t="s">
        <v>311</v>
      </c>
      <c r="K4978">
        <v>2</v>
      </c>
      <c r="L4978" s="52">
        <v>4.3480001389980323E-2</v>
      </c>
      <c r="N4978">
        <v>30</v>
      </c>
      <c r="O4978" s="52">
        <v>0.1123600006103516</v>
      </c>
      <c r="Q4978">
        <v>2215</v>
      </c>
      <c r="R4978" s="52">
        <v>0.20777000486850741</v>
      </c>
    </row>
    <row r="4979" spans="1:19">
      <c r="A4979" t="s">
        <v>28</v>
      </c>
      <c r="B4979" t="s">
        <v>412</v>
      </c>
      <c r="C4979" t="s">
        <v>440</v>
      </c>
      <c r="D4979" t="s">
        <v>330</v>
      </c>
      <c r="E4979" t="s">
        <v>206</v>
      </c>
      <c r="F4979" t="s">
        <v>207</v>
      </c>
      <c r="G4979">
        <v>12</v>
      </c>
      <c r="H4979" t="s">
        <v>338</v>
      </c>
      <c r="I4979" t="s">
        <v>312</v>
      </c>
      <c r="J4979" t="s">
        <v>313</v>
      </c>
      <c r="K4979">
        <v>26</v>
      </c>
      <c r="L4979" s="52">
        <v>0.56521999835968018</v>
      </c>
      <c r="M4979" s="52">
        <v>0.56521999835968018</v>
      </c>
      <c r="N4979">
        <v>171</v>
      </c>
      <c r="O4979" s="52">
        <v>0.64045000076293945</v>
      </c>
      <c r="P4979" s="52">
        <v>0.6551700234413147</v>
      </c>
      <c r="Q4979">
        <v>6420</v>
      </c>
      <c r="R4979" s="52">
        <v>0.60219001770019531</v>
      </c>
      <c r="S4979" s="52">
        <v>0.61465001106262207</v>
      </c>
    </row>
    <row r="4980" spans="1:19">
      <c r="A4980" t="s">
        <v>28</v>
      </c>
      <c r="B4980" t="s">
        <v>412</v>
      </c>
      <c r="C4980" t="s">
        <v>440</v>
      </c>
      <c r="D4980" t="s">
        <v>330</v>
      </c>
      <c r="E4980" t="s">
        <v>206</v>
      </c>
      <c r="F4980" t="s">
        <v>207</v>
      </c>
      <c r="G4980">
        <v>12</v>
      </c>
      <c r="H4980" t="s">
        <v>338</v>
      </c>
      <c r="I4980" t="s">
        <v>312</v>
      </c>
      <c r="J4980" t="s">
        <v>314</v>
      </c>
      <c r="K4980">
        <v>9</v>
      </c>
      <c r="L4980" s="52">
        <v>0.19564999639987951</v>
      </c>
      <c r="M4980" s="52">
        <v>0.19564999639987951</v>
      </c>
      <c r="N4980">
        <v>30</v>
      </c>
      <c r="O4980" s="52">
        <v>0.1123600006103516</v>
      </c>
      <c r="P4980" s="52">
        <v>0.1149400025606155</v>
      </c>
      <c r="Q4980">
        <v>1473</v>
      </c>
      <c r="R4980" s="52">
        <v>0.13817000389099121</v>
      </c>
      <c r="S4980" s="52">
        <v>0.14101999998092651</v>
      </c>
    </row>
    <row r="4981" spans="1:19">
      <c r="A4981" t="s">
        <v>28</v>
      </c>
      <c r="B4981" t="s">
        <v>412</v>
      </c>
      <c r="C4981" t="s">
        <v>440</v>
      </c>
      <c r="D4981" t="s">
        <v>330</v>
      </c>
      <c r="E4981" t="s">
        <v>206</v>
      </c>
      <c r="F4981" t="s">
        <v>207</v>
      </c>
      <c r="G4981">
        <v>12</v>
      </c>
      <c r="H4981" t="s">
        <v>338</v>
      </c>
      <c r="I4981" t="s">
        <v>312</v>
      </c>
      <c r="J4981" t="s">
        <v>315</v>
      </c>
      <c r="K4981">
        <v>2</v>
      </c>
      <c r="L4981" s="52">
        <v>4.3480001389980323E-2</v>
      </c>
      <c r="M4981" s="52">
        <v>4.3480001389980323E-2</v>
      </c>
      <c r="N4981">
        <v>26</v>
      </c>
      <c r="O4981" s="52">
        <v>9.7379997372627258E-2</v>
      </c>
      <c r="P4981" s="52">
        <v>9.9619999527931213E-2</v>
      </c>
      <c r="Q4981">
        <v>1374</v>
      </c>
      <c r="R4981" s="52">
        <v>0.12887999415397641</v>
      </c>
      <c r="S4981" s="52">
        <v>0.13154999911785131</v>
      </c>
    </row>
    <row r="4982" spans="1:19">
      <c r="A4982" t="s">
        <v>28</v>
      </c>
      <c r="B4982" t="s">
        <v>412</v>
      </c>
      <c r="C4982" t="s">
        <v>440</v>
      </c>
      <c r="D4982" t="s">
        <v>330</v>
      </c>
      <c r="E4982" t="s">
        <v>206</v>
      </c>
      <c r="F4982" t="s">
        <v>207</v>
      </c>
      <c r="G4982">
        <v>12</v>
      </c>
      <c r="H4982" t="s">
        <v>338</v>
      </c>
      <c r="I4982" t="s">
        <v>312</v>
      </c>
      <c r="J4982" t="s">
        <v>373</v>
      </c>
      <c r="K4982">
        <v>0</v>
      </c>
      <c r="L4982" s="52">
        <v>0</v>
      </c>
      <c r="N4982">
        <v>6</v>
      </c>
      <c r="O4982" s="52">
        <v>2.2469999268651009E-2</v>
      </c>
      <c r="Q4982">
        <v>216</v>
      </c>
      <c r="R4982" s="52">
        <v>2.0260000601410869E-2</v>
      </c>
    </row>
    <row r="4983" spans="1:19">
      <c r="A4983" t="s">
        <v>28</v>
      </c>
      <c r="B4983" t="s">
        <v>412</v>
      </c>
      <c r="C4983" t="s">
        <v>440</v>
      </c>
      <c r="D4983" t="s">
        <v>330</v>
      </c>
      <c r="E4983" t="s">
        <v>206</v>
      </c>
      <c r="F4983" t="s">
        <v>207</v>
      </c>
      <c r="G4983">
        <v>12</v>
      </c>
      <c r="H4983" t="s">
        <v>338</v>
      </c>
      <c r="I4983" t="s">
        <v>312</v>
      </c>
      <c r="J4983" t="s">
        <v>316</v>
      </c>
      <c r="K4983">
        <v>9</v>
      </c>
      <c r="L4983" s="52">
        <v>0.19564999639987951</v>
      </c>
      <c r="M4983" s="52">
        <v>0.19564999639987951</v>
      </c>
      <c r="N4983">
        <v>34</v>
      </c>
      <c r="O4983" s="52">
        <v>0.12734000384807589</v>
      </c>
      <c r="P4983" s="52">
        <v>0.13027000427246091</v>
      </c>
      <c r="Q4983">
        <v>1178</v>
      </c>
      <c r="R4983" s="52">
        <v>0.1105000004172325</v>
      </c>
      <c r="S4983" s="52">
        <v>0.1127799972891808</v>
      </c>
    </row>
    <row r="4984" spans="1:19">
      <c r="A4984" t="s">
        <v>28</v>
      </c>
      <c r="B4984" t="s">
        <v>412</v>
      </c>
      <c r="C4984" t="s">
        <v>440</v>
      </c>
      <c r="D4984" t="s">
        <v>330</v>
      </c>
      <c r="E4984" t="s">
        <v>208</v>
      </c>
      <c r="F4984" t="s">
        <v>209</v>
      </c>
      <c r="G4984">
        <v>18</v>
      </c>
      <c r="H4984" t="s">
        <v>332</v>
      </c>
      <c r="I4984" t="s">
        <v>326</v>
      </c>
      <c r="J4984" t="s">
        <v>289</v>
      </c>
      <c r="K4984">
        <v>2</v>
      </c>
      <c r="L4984" s="52">
        <v>1.652999967336655E-2</v>
      </c>
      <c r="N4984">
        <v>2</v>
      </c>
      <c r="O4984" s="52">
        <v>3.789999987930059E-3</v>
      </c>
      <c r="Q4984">
        <v>78</v>
      </c>
      <c r="R4984" s="52">
        <v>7.3199998587369919E-3</v>
      </c>
    </row>
    <row r="4985" spans="1:19">
      <c r="A4985" t="s">
        <v>28</v>
      </c>
      <c r="B4985" t="s">
        <v>412</v>
      </c>
      <c r="C4985" t="s">
        <v>440</v>
      </c>
      <c r="D4985" t="s">
        <v>330</v>
      </c>
      <c r="E4985" t="s">
        <v>208</v>
      </c>
      <c r="F4985" t="s">
        <v>209</v>
      </c>
      <c r="G4985">
        <v>18</v>
      </c>
      <c r="H4985" t="s">
        <v>332</v>
      </c>
      <c r="I4985" t="s">
        <v>326</v>
      </c>
      <c r="J4985" t="s">
        <v>290</v>
      </c>
      <c r="K4985">
        <v>6</v>
      </c>
      <c r="L4985" s="52">
        <v>4.958999902009964E-2</v>
      </c>
      <c r="N4985">
        <v>21</v>
      </c>
      <c r="O4985" s="52">
        <v>3.976999968290329E-2</v>
      </c>
      <c r="Q4985">
        <v>542</v>
      </c>
      <c r="R4985" s="52">
        <v>5.0840001553297043E-2</v>
      </c>
    </row>
    <row r="4986" spans="1:19">
      <c r="A4986" t="s">
        <v>28</v>
      </c>
      <c r="B4986" t="s">
        <v>412</v>
      </c>
      <c r="C4986" t="s">
        <v>440</v>
      </c>
      <c r="D4986" t="s">
        <v>330</v>
      </c>
      <c r="E4986" t="s">
        <v>208</v>
      </c>
      <c r="F4986" t="s">
        <v>209</v>
      </c>
      <c r="G4986">
        <v>18</v>
      </c>
      <c r="H4986" t="s">
        <v>332</v>
      </c>
      <c r="I4986" t="s">
        <v>326</v>
      </c>
      <c r="J4986" t="s">
        <v>291</v>
      </c>
      <c r="K4986">
        <v>16</v>
      </c>
      <c r="L4986" s="52">
        <v>0.1322299987077713</v>
      </c>
      <c r="N4986">
        <v>57</v>
      </c>
      <c r="O4986" s="52">
        <v>0.10795000195503229</v>
      </c>
      <c r="Q4986">
        <v>1332</v>
      </c>
      <c r="R4986" s="52">
        <v>0.124940000474453</v>
      </c>
    </row>
    <row r="4987" spans="1:19">
      <c r="A4987" t="s">
        <v>28</v>
      </c>
      <c r="B4987" t="s">
        <v>412</v>
      </c>
      <c r="C4987" t="s">
        <v>440</v>
      </c>
      <c r="D4987" t="s">
        <v>330</v>
      </c>
      <c r="E4987" t="s">
        <v>208</v>
      </c>
      <c r="F4987" t="s">
        <v>209</v>
      </c>
      <c r="G4987">
        <v>18</v>
      </c>
      <c r="H4987" t="s">
        <v>332</v>
      </c>
      <c r="I4987" t="s">
        <v>326</v>
      </c>
      <c r="J4987" t="s">
        <v>292</v>
      </c>
      <c r="K4987">
        <v>28</v>
      </c>
      <c r="L4987" s="52">
        <v>0.23139999806880951</v>
      </c>
      <c r="N4987">
        <v>104</v>
      </c>
      <c r="O4987" s="52">
        <v>0.19697000086307531</v>
      </c>
      <c r="Q4987">
        <v>2022</v>
      </c>
      <c r="R4987" s="52">
        <v>0.18965999782085419</v>
      </c>
    </row>
    <row r="4988" spans="1:19">
      <c r="A4988" t="s">
        <v>28</v>
      </c>
      <c r="B4988" t="s">
        <v>412</v>
      </c>
      <c r="C4988" t="s">
        <v>440</v>
      </c>
      <c r="D4988" t="s">
        <v>330</v>
      </c>
      <c r="E4988" t="s">
        <v>208</v>
      </c>
      <c r="F4988" t="s">
        <v>209</v>
      </c>
      <c r="G4988">
        <v>18</v>
      </c>
      <c r="H4988" t="s">
        <v>332</v>
      </c>
      <c r="I4988" t="s">
        <v>326</v>
      </c>
      <c r="J4988" t="s">
        <v>293</v>
      </c>
      <c r="K4988">
        <v>31</v>
      </c>
      <c r="L4988" s="52">
        <v>0.25619998574256903</v>
      </c>
      <c r="N4988">
        <v>104</v>
      </c>
      <c r="O4988" s="52">
        <v>0.19697000086307531</v>
      </c>
      <c r="Q4988">
        <v>1958</v>
      </c>
      <c r="R4988" s="52">
        <v>0.18366000056266779</v>
      </c>
    </row>
    <row r="4989" spans="1:19">
      <c r="A4989" t="s">
        <v>28</v>
      </c>
      <c r="B4989" t="s">
        <v>412</v>
      </c>
      <c r="C4989" t="s">
        <v>440</v>
      </c>
      <c r="D4989" t="s">
        <v>330</v>
      </c>
      <c r="E4989" t="s">
        <v>208</v>
      </c>
      <c r="F4989" t="s">
        <v>209</v>
      </c>
      <c r="G4989">
        <v>18</v>
      </c>
      <c r="H4989" t="s">
        <v>332</v>
      </c>
      <c r="I4989" t="s">
        <v>326</v>
      </c>
      <c r="J4989" t="s">
        <v>294</v>
      </c>
      <c r="K4989">
        <v>22</v>
      </c>
      <c r="L4989" s="52">
        <v>0.18182000517845151</v>
      </c>
      <c r="N4989">
        <v>131</v>
      </c>
      <c r="O4989" s="52">
        <v>0.24810999631881711</v>
      </c>
      <c r="Q4989">
        <v>2528</v>
      </c>
      <c r="R4989" s="52">
        <v>0.2371300011873245</v>
      </c>
    </row>
    <row r="4990" spans="1:19">
      <c r="A4990" t="s">
        <v>28</v>
      </c>
      <c r="B4990" t="s">
        <v>412</v>
      </c>
      <c r="C4990" t="s">
        <v>440</v>
      </c>
      <c r="D4990" t="s">
        <v>330</v>
      </c>
      <c r="E4990" t="s">
        <v>208</v>
      </c>
      <c r="F4990" t="s">
        <v>209</v>
      </c>
      <c r="G4990">
        <v>18</v>
      </c>
      <c r="H4990" t="s">
        <v>332</v>
      </c>
      <c r="I4990" t="s">
        <v>326</v>
      </c>
      <c r="J4990" t="s">
        <v>295</v>
      </c>
      <c r="K4990">
        <v>16</v>
      </c>
      <c r="L4990" s="52">
        <v>0.1322299987077713</v>
      </c>
      <c r="N4990">
        <v>109</v>
      </c>
      <c r="O4990" s="52">
        <v>0.20644000172615051</v>
      </c>
      <c r="Q4990">
        <v>2201</v>
      </c>
      <c r="R4990" s="52">
        <v>0.20645000040531161</v>
      </c>
    </row>
    <row r="4991" spans="1:19">
      <c r="A4991" t="s">
        <v>28</v>
      </c>
      <c r="B4991" t="s">
        <v>412</v>
      </c>
      <c r="C4991" t="s">
        <v>440</v>
      </c>
      <c r="D4991" t="s">
        <v>330</v>
      </c>
      <c r="E4991" t="s">
        <v>208</v>
      </c>
      <c r="F4991" t="s">
        <v>209</v>
      </c>
      <c r="G4991">
        <v>18</v>
      </c>
      <c r="H4991" t="s">
        <v>332</v>
      </c>
      <c r="I4991" t="s">
        <v>359</v>
      </c>
      <c r="J4991" t="s">
        <v>14</v>
      </c>
      <c r="K4991">
        <v>92</v>
      </c>
      <c r="L4991" s="52">
        <v>0.76033002138137817</v>
      </c>
      <c r="M4991" s="52">
        <v>0.76033002138137817</v>
      </c>
      <c r="N4991">
        <v>382</v>
      </c>
      <c r="O4991" s="52">
        <v>0.7234799861907959</v>
      </c>
      <c r="P4991" s="52">
        <v>0.73321002721786499</v>
      </c>
      <c r="Q4991">
        <v>7648</v>
      </c>
      <c r="R4991" s="52">
        <v>0.71737998723983765</v>
      </c>
      <c r="S4991" s="52">
        <v>0.73221999406814575</v>
      </c>
    </row>
    <row r="4992" spans="1:19">
      <c r="A4992" t="s">
        <v>28</v>
      </c>
      <c r="B4992" t="s">
        <v>412</v>
      </c>
      <c r="C4992" t="s">
        <v>440</v>
      </c>
      <c r="D4992" t="s">
        <v>330</v>
      </c>
      <c r="E4992" t="s">
        <v>208</v>
      </c>
      <c r="F4992" t="s">
        <v>209</v>
      </c>
      <c r="G4992">
        <v>18</v>
      </c>
      <c r="H4992" t="s">
        <v>332</v>
      </c>
      <c r="I4992" t="s">
        <v>359</v>
      </c>
      <c r="J4992" t="s">
        <v>15</v>
      </c>
      <c r="K4992">
        <v>18</v>
      </c>
      <c r="L4992" s="52">
        <v>0.14876000583171839</v>
      </c>
      <c r="M4992" s="52">
        <v>0.14876000583171839</v>
      </c>
      <c r="N4992">
        <v>81</v>
      </c>
      <c r="O4992" s="52">
        <v>0.1534100025892258</v>
      </c>
      <c r="P4992" s="52">
        <v>0.15546999871730799</v>
      </c>
      <c r="Q4992">
        <v>1582</v>
      </c>
      <c r="R4992" s="52">
        <v>0.14838999509811401</v>
      </c>
      <c r="S4992" s="52">
        <v>0.1514600068330765</v>
      </c>
    </row>
    <row r="4993" spans="1:19">
      <c r="A4993" t="s">
        <v>28</v>
      </c>
      <c r="B4993" t="s">
        <v>412</v>
      </c>
      <c r="C4993" t="s">
        <v>440</v>
      </c>
      <c r="D4993" t="s">
        <v>330</v>
      </c>
      <c r="E4993" t="s">
        <v>208</v>
      </c>
      <c r="F4993" t="s">
        <v>209</v>
      </c>
      <c r="G4993">
        <v>18</v>
      </c>
      <c r="H4993" t="s">
        <v>332</v>
      </c>
      <c r="I4993" t="s">
        <v>359</v>
      </c>
      <c r="J4993" t="s">
        <v>317</v>
      </c>
      <c r="K4993">
        <v>11</v>
      </c>
      <c r="L4993" s="52">
        <v>9.0910002589225769E-2</v>
      </c>
      <c r="M4993" s="52">
        <v>9.0910002589225769E-2</v>
      </c>
      <c r="N4993">
        <v>58</v>
      </c>
      <c r="O4993" s="52">
        <v>0.1098499968647957</v>
      </c>
      <c r="P4993" s="52">
        <v>0.1113199964165688</v>
      </c>
      <c r="Q4993">
        <v>1215</v>
      </c>
      <c r="R4993" s="52">
        <v>0.1139699965715408</v>
      </c>
      <c r="S4993" s="52">
        <v>0.1163199990987778</v>
      </c>
    </row>
    <row r="4994" spans="1:19">
      <c r="A4994" t="s">
        <v>28</v>
      </c>
      <c r="B4994" t="s">
        <v>412</v>
      </c>
      <c r="C4994" t="s">
        <v>440</v>
      </c>
      <c r="D4994" t="s">
        <v>330</v>
      </c>
      <c r="E4994" t="s">
        <v>208</v>
      </c>
      <c r="F4994" t="s">
        <v>209</v>
      </c>
      <c r="G4994">
        <v>18</v>
      </c>
      <c r="H4994" t="s">
        <v>332</v>
      </c>
      <c r="I4994" t="s">
        <v>359</v>
      </c>
      <c r="J4994" t="s">
        <v>270</v>
      </c>
      <c r="K4994">
        <v>0</v>
      </c>
      <c r="L4994" s="52">
        <v>0</v>
      </c>
      <c r="N4994">
        <v>7</v>
      </c>
      <c r="O4994" s="52">
        <v>1.326000038534403E-2</v>
      </c>
      <c r="Q4994">
        <v>216</v>
      </c>
      <c r="R4994" s="52">
        <v>2.0260000601410869E-2</v>
      </c>
    </row>
    <row r="4995" spans="1:19">
      <c r="A4995" t="s">
        <v>28</v>
      </c>
      <c r="B4995" t="s">
        <v>412</v>
      </c>
      <c r="C4995" t="s">
        <v>440</v>
      </c>
      <c r="D4995" t="s">
        <v>330</v>
      </c>
      <c r="E4995" t="s">
        <v>208</v>
      </c>
      <c r="F4995" t="s">
        <v>209</v>
      </c>
      <c r="G4995">
        <v>18</v>
      </c>
      <c r="H4995" t="s">
        <v>332</v>
      </c>
      <c r="I4995" t="s">
        <v>325</v>
      </c>
      <c r="J4995" t="s">
        <v>302</v>
      </c>
      <c r="K4995">
        <v>41</v>
      </c>
      <c r="L4995" s="52">
        <v>0.33884000778198242</v>
      </c>
      <c r="N4995">
        <v>185</v>
      </c>
      <c r="O4995" s="52">
        <v>0.35038000345230103</v>
      </c>
      <c r="Q4995">
        <v>3494</v>
      </c>
      <c r="R4995" s="52">
        <v>0.32774001359939581</v>
      </c>
    </row>
    <row r="4996" spans="1:19">
      <c r="A4996" t="s">
        <v>28</v>
      </c>
      <c r="B4996" t="s">
        <v>412</v>
      </c>
      <c r="C4996" t="s">
        <v>440</v>
      </c>
      <c r="D4996" t="s">
        <v>330</v>
      </c>
      <c r="E4996" t="s">
        <v>208</v>
      </c>
      <c r="F4996" t="s">
        <v>209</v>
      </c>
      <c r="G4996">
        <v>18</v>
      </c>
      <c r="H4996" t="s">
        <v>332</v>
      </c>
      <c r="I4996" t="s">
        <v>325</v>
      </c>
      <c r="J4996" t="s">
        <v>303</v>
      </c>
      <c r="K4996">
        <v>33</v>
      </c>
      <c r="L4996" s="52">
        <v>0.27272999286651611</v>
      </c>
      <c r="N4996">
        <v>162</v>
      </c>
      <c r="O4996" s="52">
        <v>0.30682000517845148</v>
      </c>
      <c r="Q4996">
        <v>3387</v>
      </c>
      <c r="R4996" s="52">
        <v>0.31769999861717219</v>
      </c>
    </row>
    <row r="4997" spans="1:19">
      <c r="A4997" t="s">
        <v>28</v>
      </c>
      <c r="B4997" t="s">
        <v>412</v>
      </c>
      <c r="C4997" t="s">
        <v>440</v>
      </c>
      <c r="D4997" t="s">
        <v>330</v>
      </c>
      <c r="E4997" t="s">
        <v>208</v>
      </c>
      <c r="F4997" t="s">
        <v>209</v>
      </c>
      <c r="G4997">
        <v>18</v>
      </c>
      <c r="H4997" t="s">
        <v>332</v>
      </c>
      <c r="I4997" t="s">
        <v>325</v>
      </c>
      <c r="J4997" t="s">
        <v>304</v>
      </c>
      <c r="K4997">
        <v>47</v>
      </c>
      <c r="L4997" s="52">
        <v>0.38842999935150152</v>
      </c>
      <c r="N4997">
        <v>181</v>
      </c>
      <c r="O4997" s="52">
        <v>0.34279999136924738</v>
      </c>
      <c r="Q4997">
        <v>3780</v>
      </c>
      <c r="R4997" s="52">
        <v>0.35455998778343201</v>
      </c>
    </row>
    <row r="4998" spans="1:19">
      <c r="A4998" t="s">
        <v>28</v>
      </c>
      <c r="B4998" t="s">
        <v>412</v>
      </c>
      <c r="C4998" t="s">
        <v>440</v>
      </c>
      <c r="D4998" t="s">
        <v>330</v>
      </c>
      <c r="E4998" t="s">
        <v>208</v>
      </c>
      <c r="F4998" t="s">
        <v>209</v>
      </c>
      <c r="G4998">
        <v>18</v>
      </c>
      <c r="H4998" t="s">
        <v>332</v>
      </c>
      <c r="I4998" t="s">
        <v>349</v>
      </c>
      <c r="J4998" t="s">
        <v>350</v>
      </c>
      <c r="K4998">
        <v>8</v>
      </c>
      <c r="L4998" s="52">
        <v>6.6119998693466187E-2</v>
      </c>
      <c r="M4998" s="52">
        <v>6.8379998207092285E-2</v>
      </c>
      <c r="N4998">
        <v>29</v>
      </c>
      <c r="O4998" s="52">
        <v>5.4919999092817313E-2</v>
      </c>
      <c r="P4998" s="52">
        <v>5.7089999318122857E-2</v>
      </c>
      <c r="Q4998">
        <v>745</v>
      </c>
      <c r="R4998" s="52">
        <v>6.9880001246929169E-2</v>
      </c>
      <c r="S4998" s="52">
        <v>8.060000091791153E-2</v>
      </c>
    </row>
    <row r="4999" spans="1:19">
      <c r="A4999" t="s">
        <v>28</v>
      </c>
      <c r="B4999" t="s">
        <v>412</v>
      </c>
      <c r="C4999" t="s">
        <v>440</v>
      </c>
      <c r="D4999" t="s">
        <v>330</v>
      </c>
      <c r="E4999" t="s">
        <v>208</v>
      </c>
      <c r="F4999" t="s">
        <v>209</v>
      </c>
      <c r="G4999">
        <v>18</v>
      </c>
      <c r="H4999" t="s">
        <v>332</v>
      </c>
      <c r="I4999" t="s">
        <v>349</v>
      </c>
      <c r="J4999" t="s">
        <v>351</v>
      </c>
      <c r="K4999">
        <v>62</v>
      </c>
      <c r="L4999" s="52">
        <v>0.51239997148513794</v>
      </c>
      <c r="M4999" s="52">
        <v>0.52991002798080444</v>
      </c>
      <c r="N4999">
        <v>309</v>
      </c>
      <c r="O4999" s="52">
        <v>0.58522999286651611</v>
      </c>
      <c r="P4999" s="52">
        <v>0.60826998949050903</v>
      </c>
      <c r="Q4999">
        <v>5882</v>
      </c>
      <c r="R4999" s="52">
        <v>0.55172997713088989</v>
      </c>
      <c r="S4999" s="52">
        <v>0.63637000322341919</v>
      </c>
    </row>
    <row r="5000" spans="1:19">
      <c r="A5000" t="s">
        <v>28</v>
      </c>
      <c r="B5000" t="s">
        <v>412</v>
      </c>
      <c r="C5000" t="s">
        <v>440</v>
      </c>
      <c r="D5000" t="s">
        <v>330</v>
      </c>
      <c r="E5000" t="s">
        <v>208</v>
      </c>
      <c r="F5000" t="s">
        <v>209</v>
      </c>
      <c r="G5000">
        <v>18</v>
      </c>
      <c r="H5000" t="s">
        <v>332</v>
      </c>
      <c r="I5000" t="s">
        <v>349</v>
      </c>
      <c r="J5000" t="s">
        <v>352</v>
      </c>
      <c r="K5000">
        <v>0</v>
      </c>
      <c r="L5000" s="52">
        <v>0</v>
      </c>
      <c r="M5000" s="52">
        <v>0</v>
      </c>
      <c r="N5000">
        <v>0</v>
      </c>
      <c r="O5000" s="52">
        <v>0</v>
      </c>
      <c r="P5000" s="52">
        <v>0</v>
      </c>
      <c r="Q5000">
        <v>19</v>
      </c>
      <c r="R5000" s="52">
        <v>1.780000049620867E-3</v>
      </c>
      <c r="S5000" s="52">
        <v>2.0600000862032179E-3</v>
      </c>
    </row>
    <row r="5001" spans="1:19">
      <c r="A5001" t="s">
        <v>28</v>
      </c>
      <c r="B5001" t="s">
        <v>412</v>
      </c>
      <c r="C5001" t="s">
        <v>440</v>
      </c>
      <c r="D5001" t="s">
        <v>330</v>
      </c>
      <c r="E5001" t="s">
        <v>208</v>
      </c>
      <c r="F5001" t="s">
        <v>209</v>
      </c>
      <c r="G5001">
        <v>18</v>
      </c>
      <c r="H5001" t="s">
        <v>332</v>
      </c>
      <c r="I5001" t="s">
        <v>349</v>
      </c>
      <c r="J5001" t="s">
        <v>353</v>
      </c>
      <c r="K5001">
        <v>47</v>
      </c>
      <c r="L5001" s="52">
        <v>0.38842999935150152</v>
      </c>
      <c r="M5001" s="52">
        <v>0.40171000361442571</v>
      </c>
      <c r="N5001">
        <v>170</v>
      </c>
      <c r="O5001" s="52">
        <v>0.32196998596191412</v>
      </c>
      <c r="P5001" s="52">
        <v>0.33465000987052917</v>
      </c>
      <c r="Q5001">
        <v>2597</v>
      </c>
      <c r="R5001" s="52">
        <v>0.24359999597072601</v>
      </c>
      <c r="S5001" s="52">
        <v>0.2809700071811676</v>
      </c>
    </row>
    <row r="5002" spans="1:19">
      <c r="A5002" t="s">
        <v>28</v>
      </c>
      <c r="B5002" t="s">
        <v>412</v>
      </c>
      <c r="C5002" t="s">
        <v>440</v>
      </c>
      <c r="D5002" t="s">
        <v>330</v>
      </c>
      <c r="E5002" t="s">
        <v>208</v>
      </c>
      <c r="F5002" t="s">
        <v>209</v>
      </c>
      <c r="G5002">
        <v>18</v>
      </c>
      <c r="H5002" t="s">
        <v>332</v>
      </c>
      <c r="I5002" t="s">
        <v>349</v>
      </c>
      <c r="J5002" t="s">
        <v>355</v>
      </c>
      <c r="K5002">
        <v>4</v>
      </c>
      <c r="L5002" s="52">
        <v>3.3059999346733093E-2</v>
      </c>
      <c r="N5002">
        <v>20</v>
      </c>
      <c r="O5002" s="52">
        <v>3.7879999727010727E-2</v>
      </c>
      <c r="Q5002">
        <v>1418</v>
      </c>
      <c r="R5002" s="52">
        <v>0.13300999999046331</v>
      </c>
    </row>
    <row r="5003" spans="1:19">
      <c r="A5003" t="s">
        <v>28</v>
      </c>
      <c r="B5003" t="s">
        <v>412</v>
      </c>
      <c r="C5003" t="s">
        <v>440</v>
      </c>
      <c r="D5003" t="s">
        <v>330</v>
      </c>
      <c r="E5003" t="s">
        <v>208</v>
      </c>
      <c r="F5003" t="s">
        <v>209</v>
      </c>
      <c r="G5003">
        <v>18</v>
      </c>
      <c r="H5003" t="s">
        <v>332</v>
      </c>
      <c r="I5003" t="s">
        <v>734</v>
      </c>
      <c r="J5003" t="s">
        <v>299</v>
      </c>
      <c r="K5003">
        <v>2</v>
      </c>
      <c r="L5003" s="52">
        <v>1.652999967336655E-2</v>
      </c>
      <c r="M5003" s="52">
        <v>1.8349999561905861E-2</v>
      </c>
      <c r="N5003">
        <v>5</v>
      </c>
      <c r="O5003" s="52">
        <v>9.4699999317526817E-3</v>
      </c>
      <c r="P5003" s="52">
        <v>1.066000014543533E-2</v>
      </c>
      <c r="Q5003">
        <v>463</v>
      </c>
      <c r="R5003" s="52">
        <v>4.343000054359436E-2</v>
      </c>
      <c r="S5003" s="52">
        <v>4.6239998191595078E-2</v>
      </c>
    </row>
    <row r="5004" spans="1:19">
      <c r="A5004" t="s">
        <v>28</v>
      </c>
      <c r="B5004" t="s">
        <v>412</v>
      </c>
      <c r="C5004" t="s">
        <v>440</v>
      </c>
      <c r="D5004" t="s">
        <v>330</v>
      </c>
      <c r="E5004" t="s">
        <v>208</v>
      </c>
      <c r="F5004" t="s">
        <v>209</v>
      </c>
      <c r="G5004">
        <v>18</v>
      </c>
      <c r="H5004" t="s">
        <v>332</v>
      </c>
      <c r="I5004" t="s">
        <v>734</v>
      </c>
      <c r="J5004" t="s">
        <v>300</v>
      </c>
      <c r="K5004">
        <v>2</v>
      </c>
      <c r="L5004" s="52">
        <v>1.652999967336655E-2</v>
      </c>
      <c r="M5004" s="52">
        <v>1.8349999561905861E-2</v>
      </c>
      <c r="N5004">
        <v>2</v>
      </c>
      <c r="O5004" s="52">
        <v>3.789999987930059E-3</v>
      </c>
      <c r="P5004" s="52">
        <v>4.2599998414516449E-3</v>
      </c>
      <c r="Q5004">
        <v>331</v>
      </c>
      <c r="R5004" s="52">
        <v>3.1050000339746479E-2</v>
      </c>
      <c r="S5004" s="52">
        <v>3.3059999346733093E-2</v>
      </c>
    </row>
    <row r="5005" spans="1:19">
      <c r="A5005" t="s">
        <v>28</v>
      </c>
      <c r="B5005" t="s">
        <v>412</v>
      </c>
      <c r="C5005" t="s">
        <v>440</v>
      </c>
      <c r="D5005" t="s">
        <v>330</v>
      </c>
      <c r="E5005" t="s">
        <v>208</v>
      </c>
      <c r="F5005" t="s">
        <v>209</v>
      </c>
      <c r="G5005">
        <v>18</v>
      </c>
      <c r="H5005" t="s">
        <v>332</v>
      </c>
      <c r="I5005" t="s">
        <v>734</v>
      </c>
      <c r="J5005" t="s">
        <v>269</v>
      </c>
      <c r="K5005">
        <v>0</v>
      </c>
      <c r="L5005" s="52">
        <v>0</v>
      </c>
      <c r="M5005" s="52">
        <v>0</v>
      </c>
      <c r="N5005">
        <v>2</v>
      </c>
      <c r="O5005" s="52">
        <v>3.789999987930059E-3</v>
      </c>
      <c r="P5005" s="52">
        <v>4.2599998414516449E-3</v>
      </c>
      <c r="Q5005">
        <v>91</v>
      </c>
      <c r="R5005" s="52">
        <v>8.5399998351931572E-3</v>
      </c>
      <c r="S5005" s="52">
        <v>9.089999832212925E-3</v>
      </c>
    </row>
    <row r="5006" spans="1:19">
      <c r="A5006" t="s">
        <v>28</v>
      </c>
      <c r="B5006" t="s">
        <v>412</v>
      </c>
      <c r="C5006" t="s">
        <v>440</v>
      </c>
      <c r="D5006" t="s">
        <v>330</v>
      </c>
      <c r="E5006" t="s">
        <v>208</v>
      </c>
      <c r="F5006" t="s">
        <v>209</v>
      </c>
      <c r="G5006">
        <v>18</v>
      </c>
      <c r="H5006" t="s">
        <v>332</v>
      </c>
      <c r="I5006" t="s">
        <v>734</v>
      </c>
      <c r="J5006" t="s">
        <v>301</v>
      </c>
      <c r="K5006">
        <v>0</v>
      </c>
      <c r="L5006" s="52">
        <v>0</v>
      </c>
      <c r="M5006" s="52">
        <v>0</v>
      </c>
      <c r="N5006">
        <v>8</v>
      </c>
      <c r="O5006" s="52">
        <v>1.515000034123659E-2</v>
      </c>
      <c r="P5006" s="52">
        <v>1.7060000449419022E-2</v>
      </c>
      <c r="Q5006">
        <v>215</v>
      </c>
      <c r="R5006" s="52">
        <v>2.0169999450445179E-2</v>
      </c>
      <c r="S5006" s="52">
        <v>2.1469999104738239E-2</v>
      </c>
    </row>
    <row r="5007" spans="1:19">
      <c r="A5007" t="s">
        <v>28</v>
      </c>
      <c r="B5007" t="s">
        <v>412</v>
      </c>
      <c r="C5007" t="s">
        <v>440</v>
      </c>
      <c r="D5007" t="s">
        <v>330</v>
      </c>
      <c r="E5007" t="s">
        <v>208</v>
      </c>
      <c r="F5007" t="s">
        <v>209</v>
      </c>
      <c r="G5007">
        <v>18</v>
      </c>
      <c r="H5007" t="s">
        <v>332</v>
      </c>
      <c r="I5007" t="s">
        <v>734</v>
      </c>
      <c r="J5007" t="s">
        <v>270</v>
      </c>
      <c r="K5007">
        <v>12</v>
      </c>
      <c r="L5007" s="52">
        <v>9.9169999361038208E-2</v>
      </c>
      <c r="N5007">
        <v>59</v>
      </c>
      <c r="O5007" s="52">
        <v>0.1117400005459785</v>
      </c>
      <c r="Q5007">
        <v>648</v>
      </c>
      <c r="R5007" s="52">
        <v>6.0779999941587448E-2</v>
      </c>
    </row>
    <row r="5008" spans="1:19">
      <c r="A5008" t="s">
        <v>28</v>
      </c>
      <c r="B5008" t="s">
        <v>412</v>
      </c>
      <c r="C5008" t="s">
        <v>440</v>
      </c>
      <c r="D5008" t="s">
        <v>330</v>
      </c>
      <c r="E5008" t="s">
        <v>208</v>
      </c>
      <c r="F5008" t="s">
        <v>209</v>
      </c>
      <c r="G5008">
        <v>18</v>
      </c>
      <c r="H5008" t="s">
        <v>332</v>
      </c>
      <c r="I5008" t="s">
        <v>734</v>
      </c>
      <c r="J5008" t="s">
        <v>268</v>
      </c>
      <c r="K5008">
        <v>105</v>
      </c>
      <c r="L5008" s="52">
        <v>0.86777001619338989</v>
      </c>
      <c r="M5008" s="52">
        <v>0.96329998970031738</v>
      </c>
      <c r="N5008">
        <v>452</v>
      </c>
      <c r="O5008" s="52">
        <v>0.85606002807617188</v>
      </c>
      <c r="P5008" s="52">
        <v>0.96375000476837158</v>
      </c>
      <c r="Q5008">
        <v>8913</v>
      </c>
      <c r="R5008" s="52">
        <v>0.83604001998901367</v>
      </c>
      <c r="S5008" s="52">
        <v>0.89013999700546265</v>
      </c>
    </row>
    <row r="5009" spans="1:19">
      <c r="A5009" t="s">
        <v>28</v>
      </c>
      <c r="B5009" t="s">
        <v>412</v>
      </c>
      <c r="C5009" t="s">
        <v>440</v>
      </c>
      <c r="D5009" t="s">
        <v>330</v>
      </c>
      <c r="E5009" t="s">
        <v>208</v>
      </c>
      <c r="F5009" t="s">
        <v>209</v>
      </c>
      <c r="G5009">
        <v>18</v>
      </c>
      <c r="H5009" t="s">
        <v>332</v>
      </c>
      <c r="I5009" t="s">
        <v>735</v>
      </c>
      <c r="J5009" t="s">
        <v>270</v>
      </c>
      <c r="K5009">
        <v>121</v>
      </c>
      <c r="L5009" s="52">
        <v>1</v>
      </c>
      <c r="N5009">
        <v>528</v>
      </c>
      <c r="O5009" s="52">
        <v>1</v>
      </c>
      <c r="Q5009">
        <v>10661</v>
      </c>
      <c r="R5009" s="52">
        <v>1</v>
      </c>
    </row>
    <row r="5010" spans="1:19">
      <c r="A5010" t="s">
        <v>28</v>
      </c>
      <c r="B5010" t="s">
        <v>412</v>
      </c>
      <c r="C5010" t="s">
        <v>440</v>
      </c>
      <c r="D5010" t="s">
        <v>330</v>
      </c>
      <c r="E5010" t="s">
        <v>208</v>
      </c>
      <c r="F5010" t="s">
        <v>209</v>
      </c>
      <c r="G5010">
        <v>18</v>
      </c>
      <c r="H5010" t="s">
        <v>332</v>
      </c>
      <c r="I5010" t="s">
        <v>319</v>
      </c>
      <c r="J5010" t="s">
        <v>324</v>
      </c>
      <c r="K5010">
        <v>4</v>
      </c>
      <c r="L5010" s="52">
        <v>3.3059999346733093E-2</v>
      </c>
      <c r="N5010">
        <v>20</v>
      </c>
      <c r="O5010" s="52">
        <v>3.7879999727010727E-2</v>
      </c>
      <c r="Q5010">
        <v>1418</v>
      </c>
      <c r="R5010" s="52">
        <v>0.13300999999046331</v>
      </c>
    </row>
    <row r="5011" spans="1:19">
      <c r="A5011" t="s">
        <v>28</v>
      </c>
      <c r="B5011" t="s">
        <v>412</v>
      </c>
      <c r="C5011" t="s">
        <v>440</v>
      </c>
      <c r="D5011" t="s">
        <v>330</v>
      </c>
      <c r="E5011" t="s">
        <v>208</v>
      </c>
      <c r="F5011" t="s">
        <v>209</v>
      </c>
      <c r="G5011">
        <v>18</v>
      </c>
      <c r="H5011" t="s">
        <v>332</v>
      </c>
      <c r="I5011" t="s">
        <v>319</v>
      </c>
      <c r="J5011" t="s">
        <v>320</v>
      </c>
      <c r="K5011">
        <v>0</v>
      </c>
      <c r="L5011" s="52">
        <v>0</v>
      </c>
      <c r="M5011" s="52">
        <v>0</v>
      </c>
      <c r="N5011">
        <v>0</v>
      </c>
      <c r="O5011" s="52">
        <v>0</v>
      </c>
      <c r="P5011" s="52">
        <v>0</v>
      </c>
      <c r="Q5011">
        <v>19</v>
      </c>
      <c r="R5011" s="52">
        <v>1.780000049620867E-3</v>
      </c>
      <c r="S5011" s="52">
        <v>2.0600000862032179E-3</v>
      </c>
    </row>
    <row r="5012" spans="1:19">
      <c r="A5012" t="s">
        <v>28</v>
      </c>
      <c r="B5012" t="s">
        <v>412</v>
      </c>
      <c r="C5012" t="s">
        <v>440</v>
      </c>
      <c r="D5012" t="s">
        <v>330</v>
      </c>
      <c r="E5012" t="s">
        <v>208</v>
      </c>
      <c r="F5012" t="s">
        <v>209</v>
      </c>
      <c r="G5012">
        <v>18</v>
      </c>
      <c r="H5012" t="s">
        <v>332</v>
      </c>
      <c r="I5012" t="s">
        <v>319</v>
      </c>
      <c r="J5012" t="s">
        <v>321</v>
      </c>
      <c r="K5012">
        <v>5</v>
      </c>
      <c r="L5012" s="52">
        <v>4.1319999843835831E-2</v>
      </c>
      <c r="M5012" s="52">
        <v>4.2739998549222953E-2</v>
      </c>
      <c r="N5012">
        <v>27</v>
      </c>
      <c r="O5012" s="52">
        <v>5.1139999181032181E-2</v>
      </c>
      <c r="P5012" s="52">
        <v>5.3149998188018799E-2</v>
      </c>
      <c r="Q5012">
        <v>380</v>
      </c>
      <c r="R5012" s="52">
        <v>3.564000129699707E-2</v>
      </c>
      <c r="S5012" s="52">
        <v>4.1110001504421227E-2</v>
      </c>
    </row>
    <row r="5013" spans="1:19">
      <c r="A5013" t="s">
        <v>28</v>
      </c>
      <c r="B5013" t="s">
        <v>412</v>
      </c>
      <c r="C5013" t="s">
        <v>440</v>
      </c>
      <c r="D5013" t="s">
        <v>330</v>
      </c>
      <c r="E5013" t="s">
        <v>208</v>
      </c>
      <c r="F5013" t="s">
        <v>209</v>
      </c>
      <c r="G5013">
        <v>18</v>
      </c>
      <c r="H5013" t="s">
        <v>332</v>
      </c>
      <c r="I5013" t="s">
        <v>319</v>
      </c>
      <c r="J5013" t="s">
        <v>322</v>
      </c>
      <c r="K5013">
        <v>33</v>
      </c>
      <c r="L5013" s="52">
        <v>0.27272999286651611</v>
      </c>
      <c r="M5013" s="52">
        <v>0.28205001354217529</v>
      </c>
      <c r="N5013">
        <v>114</v>
      </c>
      <c r="O5013" s="52">
        <v>0.2159100025892258</v>
      </c>
      <c r="P5013" s="52">
        <v>0.22440999746322629</v>
      </c>
      <c r="Q5013">
        <v>1643</v>
      </c>
      <c r="R5013" s="52">
        <v>0.15410999953746801</v>
      </c>
      <c r="S5013" s="52">
        <v>0.17776000499725339</v>
      </c>
    </row>
    <row r="5014" spans="1:19">
      <c r="A5014" t="s">
        <v>28</v>
      </c>
      <c r="B5014" t="s">
        <v>412</v>
      </c>
      <c r="C5014" t="s">
        <v>440</v>
      </c>
      <c r="D5014" t="s">
        <v>330</v>
      </c>
      <c r="E5014" t="s">
        <v>208</v>
      </c>
      <c r="F5014" t="s">
        <v>209</v>
      </c>
      <c r="G5014">
        <v>18</v>
      </c>
      <c r="H5014" t="s">
        <v>332</v>
      </c>
      <c r="I5014" t="s">
        <v>319</v>
      </c>
      <c r="J5014" t="s">
        <v>323</v>
      </c>
      <c r="K5014">
        <v>17</v>
      </c>
      <c r="L5014" s="52">
        <v>0.14049999415874481</v>
      </c>
      <c r="M5014" s="52">
        <v>0.1453000009059906</v>
      </c>
      <c r="N5014">
        <v>58</v>
      </c>
      <c r="O5014" s="52">
        <v>0.1098499968647957</v>
      </c>
      <c r="P5014" s="52">
        <v>0.1141699999570847</v>
      </c>
      <c r="Q5014">
        <v>1319</v>
      </c>
      <c r="R5014" s="52">
        <v>0.1237199977040291</v>
      </c>
      <c r="S5014" s="52">
        <v>0.14270000159740451</v>
      </c>
    </row>
    <row r="5015" spans="1:19">
      <c r="A5015" t="s">
        <v>28</v>
      </c>
      <c r="B5015" t="s">
        <v>412</v>
      </c>
      <c r="C5015" t="s">
        <v>440</v>
      </c>
      <c r="D5015" t="s">
        <v>330</v>
      </c>
      <c r="E5015" t="s">
        <v>208</v>
      </c>
      <c r="F5015" t="s">
        <v>209</v>
      </c>
      <c r="G5015">
        <v>18</v>
      </c>
      <c r="H5015" t="s">
        <v>332</v>
      </c>
      <c r="I5015" t="s">
        <v>319</v>
      </c>
      <c r="J5015" t="s">
        <v>354</v>
      </c>
      <c r="K5015">
        <v>62</v>
      </c>
      <c r="L5015" s="52">
        <v>0.51239997148513794</v>
      </c>
      <c r="M5015" s="52">
        <v>0.52991002798080444</v>
      </c>
      <c r="N5015">
        <v>309</v>
      </c>
      <c r="O5015" s="52">
        <v>0.58522999286651611</v>
      </c>
      <c r="P5015" s="52">
        <v>0.60826998949050903</v>
      </c>
      <c r="Q5015">
        <v>5882</v>
      </c>
      <c r="R5015" s="52">
        <v>0.55172997713088989</v>
      </c>
      <c r="S5015" s="52">
        <v>0.63637000322341919</v>
      </c>
    </row>
    <row r="5016" spans="1:19">
      <c r="A5016" t="s">
        <v>28</v>
      </c>
      <c r="B5016" t="s">
        <v>412</v>
      </c>
      <c r="C5016" t="s">
        <v>440</v>
      </c>
      <c r="D5016" t="s">
        <v>330</v>
      </c>
      <c r="E5016" t="s">
        <v>208</v>
      </c>
      <c r="F5016" t="s">
        <v>209</v>
      </c>
      <c r="G5016">
        <v>18</v>
      </c>
      <c r="H5016" t="s">
        <v>332</v>
      </c>
      <c r="I5016" t="s">
        <v>360</v>
      </c>
      <c r="J5016" t="s">
        <v>361</v>
      </c>
      <c r="K5016">
        <v>4</v>
      </c>
      <c r="L5016" s="52">
        <v>3.3059999346733093E-2</v>
      </c>
      <c r="N5016">
        <v>20</v>
      </c>
      <c r="O5016" s="52">
        <v>3.7879999727010727E-2</v>
      </c>
      <c r="Q5016">
        <v>1418</v>
      </c>
      <c r="R5016" s="52">
        <v>0.13300999999046331</v>
      </c>
    </row>
    <row r="5017" spans="1:19">
      <c r="A5017" t="s">
        <v>28</v>
      </c>
      <c r="B5017" t="s">
        <v>412</v>
      </c>
      <c r="C5017" t="s">
        <v>440</v>
      </c>
      <c r="D5017" t="s">
        <v>330</v>
      </c>
      <c r="E5017" t="s">
        <v>208</v>
      </c>
      <c r="F5017" t="s">
        <v>209</v>
      </c>
      <c r="G5017">
        <v>18</v>
      </c>
      <c r="H5017" t="s">
        <v>332</v>
      </c>
      <c r="I5017" t="s">
        <v>360</v>
      </c>
      <c r="J5017" t="s">
        <v>362</v>
      </c>
      <c r="K5017">
        <v>55</v>
      </c>
      <c r="L5017" s="52">
        <v>0.45454999804496771</v>
      </c>
      <c r="M5017" s="52">
        <v>0.47009000182151789</v>
      </c>
      <c r="N5017">
        <v>199</v>
      </c>
      <c r="O5017" s="52">
        <v>0.37689000368118292</v>
      </c>
      <c r="P5017" s="52">
        <v>0.39173001050949102</v>
      </c>
      <c r="Q5017">
        <v>3361</v>
      </c>
      <c r="R5017" s="52">
        <v>0.31525999307632452</v>
      </c>
      <c r="S5017" s="52">
        <v>0.36362999677658081</v>
      </c>
    </row>
    <row r="5018" spans="1:19">
      <c r="A5018" t="s">
        <v>28</v>
      </c>
      <c r="B5018" t="s">
        <v>412</v>
      </c>
      <c r="C5018" t="s">
        <v>440</v>
      </c>
      <c r="D5018" t="s">
        <v>330</v>
      </c>
      <c r="E5018" t="s">
        <v>208</v>
      </c>
      <c r="F5018" t="s">
        <v>209</v>
      </c>
      <c r="G5018">
        <v>18</v>
      </c>
      <c r="H5018" t="s">
        <v>332</v>
      </c>
      <c r="I5018" t="s">
        <v>360</v>
      </c>
      <c r="J5018" t="s">
        <v>354</v>
      </c>
      <c r="K5018">
        <v>62</v>
      </c>
      <c r="L5018" s="52">
        <v>0.51239997148513794</v>
      </c>
      <c r="M5018" s="52">
        <v>0.52991002798080444</v>
      </c>
      <c r="N5018">
        <v>309</v>
      </c>
      <c r="O5018" s="52">
        <v>0.58522999286651611</v>
      </c>
      <c r="P5018" s="52">
        <v>0.60826998949050903</v>
      </c>
      <c r="Q5018">
        <v>5882</v>
      </c>
      <c r="R5018" s="52">
        <v>0.55172997713088989</v>
      </c>
      <c r="S5018" s="52">
        <v>0.63637000322341919</v>
      </c>
    </row>
    <row r="5019" spans="1:19">
      <c r="A5019" t="s">
        <v>28</v>
      </c>
      <c r="B5019" t="s">
        <v>412</v>
      </c>
      <c r="C5019" t="s">
        <v>440</v>
      </c>
      <c r="D5019" t="s">
        <v>330</v>
      </c>
      <c r="E5019" t="s">
        <v>208</v>
      </c>
      <c r="F5019" t="s">
        <v>209</v>
      </c>
      <c r="G5019">
        <v>18</v>
      </c>
      <c r="H5019" t="s">
        <v>332</v>
      </c>
      <c r="I5019" t="s">
        <v>736</v>
      </c>
      <c r="J5019" t="s">
        <v>363</v>
      </c>
      <c r="K5019">
        <v>16</v>
      </c>
      <c r="L5019" s="52">
        <v>0.1322299987077713</v>
      </c>
      <c r="N5019">
        <v>148</v>
      </c>
      <c r="O5019" s="52">
        <v>0.28029999136924738</v>
      </c>
      <c r="Q5019">
        <v>4131</v>
      </c>
      <c r="R5019" s="52">
        <v>0.38749000430107122</v>
      </c>
    </row>
    <row r="5020" spans="1:19">
      <c r="A5020" t="s">
        <v>28</v>
      </c>
      <c r="B5020" t="s">
        <v>412</v>
      </c>
      <c r="C5020" t="s">
        <v>440</v>
      </c>
      <c r="D5020" t="s">
        <v>330</v>
      </c>
      <c r="E5020" t="s">
        <v>208</v>
      </c>
      <c r="F5020" t="s">
        <v>209</v>
      </c>
      <c r="G5020">
        <v>18</v>
      </c>
      <c r="H5020" t="s">
        <v>332</v>
      </c>
      <c r="I5020" t="s">
        <v>736</v>
      </c>
      <c r="J5020" t="s">
        <v>364</v>
      </c>
      <c r="K5020">
        <v>67</v>
      </c>
      <c r="L5020" s="52">
        <v>0.55371999740600586</v>
      </c>
      <c r="M5020" s="52">
        <v>0.6381000280380249</v>
      </c>
      <c r="N5020">
        <v>246</v>
      </c>
      <c r="O5020" s="52">
        <v>0.46590998768806458</v>
      </c>
      <c r="P5020" s="52">
        <v>0.64736998081207275</v>
      </c>
      <c r="Q5020">
        <v>4189</v>
      </c>
      <c r="R5020" s="52">
        <v>0.39293000102043152</v>
      </c>
      <c r="S5020" s="52">
        <v>0.64149999618530273</v>
      </c>
    </row>
    <row r="5021" spans="1:19">
      <c r="A5021" t="s">
        <v>28</v>
      </c>
      <c r="B5021" t="s">
        <v>412</v>
      </c>
      <c r="C5021" t="s">
        <v>440</v>
      </c>
      <c r="D5021" t="s">
        <v>330</v>
      </c>
      <c r="E5021" t="s">
        <v>208</v>
      </c>
      <c r="F5021" t="s">
        <v>209</v>
      </c>
      <c r="G5021">
        <v>18</v>
      </c>
      <c r="H5021" t="s">
        <v>332</v>
      </c>
      <c r="I5021" t="s">
        <v>736</v>
      </c>
      <c r="J5021" t="s">
        <v>365</v>
      </c>
      <c r="K5021">
        <v>27</v>
      </c>
      <c r="L5021" s="52">
        <v>0.2231400012969971</v>
      </c>
      <c r="M5021" s="52">
        <v>0.25714001059532171</v>
      </c>
      <c r="N5021">
        <v>78</v>
      </c>
      <c r="O5021" s="52">
        <v>0.14772999286651611</v>
      </c>
      <c r="P5021" s="52">
        <v>0.20525999367237091</v>
      </c>
      <c r="Q5021">
        <v>1316</v>
      </c>
      <c r="R5021" s="52">
        <v>0.1234399974346161</v>
      </c>
      <c r="S5021" s="52">
        <v>0.20152999460697171</v>
      </c>
    </row>
    <row r="5022" spans="1:19">
      <c r="A5022" t="s">
        <v>28</v>
      </c>
      <c r="B5022" t="s">
        <v>412</v>
      </c>
      <c r="C5022" t="s">
        <v>440</v>
      </c>
      <c r="D5022" t="s">
        <v>330</v>
      </c>
      <c r="E5022" t="s">
        <v>208</v>
      </c>
      <c r="F5022" t="s">
        <v>209</v>
      </c>
      <c r="G5022">
        <v>18</v>
      </c>
      <c r="H5022" t="s">
        <v>332</v>
      </c>
      <c r="I5022" t="s">
        <v>736</v>
      </c>
      <c r="J5022" t="s">
        <v>366</v>
      </c>
      <c r="K5022">
        <v>9</v>
      </c>
      <c r="L5022" s="52">
        <v>7.4380002915859222E-2</v>
      </c>
      <c r="M5022" s="52">
        <v>8.5709996521472931E-2</v>
      </c>
      <c r="N5022">
        <v>34</v>
      </c>
      <c r="O5022" s="52">
        <v>6.4390003681182861E-2</v>
      </c>
      <c r="P5022" s="52">
        <v>8.9469999074935913E-2</v>
      </c>
      <c r="Q5022">
        <v>566</v>
      </c>
      <c r="R5022" s="52">
        <v>5.3089998662471771E-2</v>
      </c>
      <c r="S5022" s="52">
        <v>8.6680002510547638E-2</v>
      </c>
    </row>
    <row r="5023" spans="1:19">
      <c r="A5023" t="s">
        <v>28</v>
      </c>
      <c r="B5023" t="s">
        <v>412</v>
      </c>
      <c r="C5023" t="s">
        <v>440</v>
      </c>
      <c r="D5023" t="s">
        <v>330</v>
      </c>
      <c r="E5023" t="s">
        <v>208</v>
      </c>
      <c r="F5023" t="s">
        <v>209</v>
      </c>
      <c r="G5023">
        <v>18</v>
      </c>
      <c r="H5023" t="s">
        <v>332</v>
      </c>
      <c r="I5023" t="s">
        <v>736</v>
      </c>
      <c r="J5023" t="s">
        <v>367</v>
      </c>
      <c r="K5023">
        <v>2</v>
      </c>
      <c r="L5023" s="52">
        <v>1.652999967336655E-2</v>
      </c>
      <c r="M5023" s="52">
        <v>1.905000023543835E-2</v>
      </c>
      <c r="N5023">
        <v>17</v>
      </c>
      <c r="O5023" s="52">
        <v>3.2200001180171967E-2</v>
      </c>
      <c r="P5023" s="52">
        <v>4.4739998877048492E-2</v>
      </c>
      <c r="Q5023">
        <v>367</v>
      </c>
      <c r="R5023" s="52">
        <v>3.4419998526573181E-2</v>
      </c>
      <c r="S5023" s="52">
        <v>5.6200001388788223E-2</v>
      </c>
    </row>
    <row r="5024" spans="1:19">
      <c r="A5024" t="s">
        <v>28</v>
      </c>
      <c r="B5024" t="s">
        <v>412</v>
      </c>
      <c r="C5024" t="s">
        <v>440</v>
      </c>
      <c r="D5024" t="s">
        <v>330</v>
      </c>
      <c r="E5024" t="s">
        <v>208</v>
      </c>
      <c r="F5024" t="s">
        <v>209</v>
      </c>
      <c r="G5024">
        <v>18</v>
      </c>
      <c r="H5024" t="s">
        <v>332</v>
      </c>
      <c r="I5024" t="s">
        <v>736</v>
      </c>
      <c r="J5024" t="s">
        <v>368</v>
      </c>
      <c r="K5024">
        <v>0</v>
      </c>
      <c r="L5024" s="52">
        <v>0</v>
      </c>
      <c r="M5024" s="52">
        <v>0</v>
      </c>
      <c r="N5024">
        <v>5</v>
      </c>
      <c r="O5024" s="52">
        <v>9.4699999317526817E-3</v>
      </c>
      <c r="P5024" s="52">
        <v>1.315999962389469E-2</v>
      </c>
      <c r="Q5024">
        <v>92</v>
      </c>
      <c r="R5024" s="52">
        <v>8.6300000548362732E-3</v>
      </c>
      <c r="S5024" s="52">
        <v>1.4089999720454219E-2</v>
      </c>
    </row>
    <row r="5025" spans="1:19">
      <c r="A5025" t="s">
        <v>28</v>
      </c>
      <c r="B5025" t="s">
        <v>412</v>
      </c>
      <c r="C5025" t="s">
        <v>440</v>
      </c>
      <c r="D5025" t="s">
        <v>330</v>
      </c>
      <c r="E5025" t="s">
        <v>208</v>
      </c>
      <c r="F5025" t="s">
        <v>209</v>
      </c>
      <c r="G5025">
        <v>18</v>
      </c>
      <c r="H5025" t="s">
        <v>332</v>
      </c>
      <c r="I5025" t="s">
        <v>307</v>
      </c>
      <c r="J5025" t="s">
        <v>329</v>
      </c>
      <c r="K5025">
        <v>119</v>
      </c>
      <c r="L5025" s="52">
        <v>0.98347002267837524</v>
      </c>
      <c r="N5025">
        <v>522</v>
      </c>
      <c r="O5025" s="52">
        <v>0.98864001035690308</v>
      </c>
      <c r="Q5025">
        <v>10555</v>
      </c>
      <c r="R5025" s="52">
        <v>0.99005997180938721</v>
      </c>
    </row>
    <row r="5026" spans="1:19">
      <c r="A5026" t="s">
        <v>28</v>
      </c>
      <c r="B5026" t="s">
        <v>412</v>
      </c>
      <c r="C5026" t="s">
        <v>440</v>
      </c>
      <c r="D5026" t="s">
        <v>330</v>
      </c>
      <c r="E5026" t="s">
        <v>208</v>
      </c>
      <c r="F5026" t="s">
        <v>209</v>
      </c>
      <c r="G5026">
        <v>18</v>
      </c>
      <c r="H5026" t="s">
        <v>332</v>
      </c>
      <c r="I5026" t="s">
        <v>307</v>
      </c>
      <c r="J5026" t="s">
        <v>309</v>
      </c>
      <c r="K5026">
        <v>2</v>
      </c>
      <c r="L5026" s="52">
        <v>1.652999967336655E-2</v>
      </c>
      <c r="N5026">
        <v>6</v>
      </c>
      <c r="O5026" s="52">
        <v>1.1359999887645239E-2</v>
      </c>
      <c r="Q5026">
        <v>106</v>
      </c>
      <c r="R5026" s="52">
        <v>9.9400002509355545E-3</v>
      </c>
    </row>
    <row r="5027" spans="1:19">
      <c r="A5027" t="s">
        <v>28</v>
      </c>
      <c r="B5027" t="s">
        <v>412</v>
      </c>
      <c r="C5027" t="s">
        <v>440</v>
      </c>
      <c r="D5027" t="s">
        <v>330</v>
      </c>
      <c r="E5027" t="s">
        <v>208</v>
      </c>
      <c r="F5027" t="s">
        <v>209</v>
      </c>
      <c r="G5027">
        <v>18</v>
      </c>
      <c r="H5027" t="s">
        <v>332</v>
      </c>
      <c r="I5027" t="s">
        <v>737</v>
      </c>
      <c r="J5027" t="s">
        <v>310</v>
      </c>
      <c r="K5027">
        <v>16</v>
      </c>
      <c r="L5027" s="52">
        <v>0.1322299987077713</v>
      </c>
      <c r="N5027">
        <v>57</v>
      </c>
      <c r="O5027" s="52">
        <v>0.10795000195503229</v>
      </c>
      <c r="Q5027">
        <v>1888</v>
      </c>
      <c r="R5027" s="52">
        <v>0.17709000408649439</v>
      </c>
    </row>
    <row r="5028" spans="1:19">
      <c r="A5028" t="s">
        <v>28</v>
      </c>
      <c r="B5028" t="s">
        <v>412</v>
      </c>
      <c r="C5028" t="s">
        <v>440</v>
      </c>
      <c r="D5028" t="s">
        <v>330</v>
      </c>
      <c r="E5028" t="s">
        <v>208</v>
      </c>
      <c r="F5028" t="s">
        <v>209</v>
      </c>
      <c r="G5028">
        <v>18</v>
      </c>
      <c r="H5028" t="s">
        <v>332</v>
      </c>
      <c r="I5028" t="s">
        <v>737</v>
      </c>
      <c r="J5028" t="s">
        <v>16</v>
      </c>
      <c r="K5028">
        <v>31</v>
      </c>
      <c r="L5028" s="52">
        <v>0.25619998574256903</v>
      </c>
      <c r="N5028">
        <v>106</v>
      </c>
      <c r="O5028" s="52">
        <v>0.20076000690460211</v>
      </c>
      <c r="Q5028">
        <v>2164</v>
      </c>
      <c r="R5028" s="52">
        <v>0.2029799968004227</v>
      </c>
    </row>
    <row r="5029" spans="1:19">
      <c r="A5029" t="s">
        <v>28</v>
      </c>
      <c r="B5029" t="s">
        <v>412</v>
      </c>
      <c r="C5029" t="s">
        <v>440</v>
      </c>
      <c r="D5029" t="s">
        <v>330</v>
      </c>
      <c r="E5029" t="s">
        <v>208</v>
      </c>
      <c r="F5029" t="s">
        <v>209</v>
      </c>
      <c r="G5029">
        <v>18</v>
      </c>
      <c r="H5029" t="s">
        <v>332</v>
      </c>
      <c r="I5029" t="s">
        <v>737</v>
      </c>
      <c r="J5029" t="s">
        <v>17</v>
      </c>
      <c r="K5029">
        <v>18</v>
      </c>
      <c r="L5029" s="52">
        <v>0.14876000583171839</v>
      </c>
      <c r="N5029">
        <v>110</v>
      </c>
      <c r="O5029" s="52">
        <v>0.2083300054073334</v>
      </c>
      <c r="Q5029">
        <v>2220</v>
      </c>
      <c r="R5029" s="52">
        <v>0.20824000239372251</v>
      </c>
    </row>
    <row r="5030" spans="1:19">
      <c r="A5030" t="s">
        <v>28</v>
      </c>
      <c r="B5030" t="s">
        <v>412</v>
      </c>
      <c r="C5030" t="s">
        <v>440</v>
      </c>
      <c r="D5030" t="s">
        <v>330</v>
      </c>
      <c r="E5030" t="s">
        <v>208</v>
      </c>
      <c r="F5030" t="s">
        <v>209</v>
      </c>
      <c r="G5030">
        <v>18</v>
      </c>
      <c r="H5030" t="s">
        <v>332</v>
      </c>
      <c r="I5030" t="s">
        <v>737</v>
      </c>
      <c r="J5030" t="s">
        <v>18</v>
      </c>
      <c r="K5030">
        <v>24</v>
      </c>
      <c r="L5030" s="52">
        <v>0.19834999740123749</v>
      </c>
      <c r="N5030">
        <v>108</v>
      </c>
      <c r="O5030" s="52">
        <v>0.20454999804496771</v>
      </c>
      <c r="Q5030">
        <v>2174</v>
      </c>
      <c r="R5030" s="52">
        <v>0.20392000675201419</v>
      </c>
    </row>
    <row r="5031" spans="1:19">
      <c r="A5031" t="s">
        <v>28</v>
      </c>
      <c r="B5031" t="s">
        <v>412</v>
      </c>
      <c r="C5031" t="s">
        <v>440</v>
      </c>
      <c r="D5031" t="s">
        <v>330</v>
      </c>
      <c r="E5031" t="s">
        <v>208</v>
      </c>
      <c r="F5031" t="s">
        <v>209</v>
      </c>
      <c r="G5031">
        <v>18</v>
      </c>
      <c r="H5031" t="s">
        <v>332</v>
      </c>
      <c r="I5031" t="s">
        <v>737</v>
      </c>
      <c r="J5031" t="s">
        <v>311</v>
      </c>
      <c r="K5031">
        <v>32</v>
      </c>
      <c r="L5031" s="52">
        <v>0.2644599974155426</v>
      </c>
      <c r="N5031">
        <v>147</v>
      </c>
      <c r="O5031" s="52">
        <v>0.27840998768806458</v>
      </c>
      <c r="Q5031">
        <v>2215</v>
      </c>
      <c r="R5031" s="52">
        <v>0.20777000486850741</v>
      </c>
    </row>
    <row r="5032" spans="1:19">
      <c r="A5032" t="s">
        <v>28</v>
      </c>
      <c r="B5032" t="s">
        <v>412</v>
      </c>
      <c r="C5032" t="s">
        <v>440</v>
      </c>
      <c r="D5032" t="s">
        <v>330</v>
      </c>
      <c r="E5032" t="s">
        <v>208</v>
      </c>
      <c r="F5032" t="s">
        <v>209</v>
      </c>
      <c r="G5032">
        <v>18</v>
      </c>
      <c r="H5032" t="s">
        <v>332</v>
      </c>
      <c r="I5032" t="s">
        <v>312</v>
      </c>
      <c r="J5032" t="s">
        <v>313</v>
      </c>
      <c r="K5032">
        <v>76</v>
      </c>
      <c r="L5032" s="52">
        <v>0.62809997797012329</v>
      </c>
      <c r="M5032" s="52">
        <v>0.62809997797012329</v>
      </c>
      <c r="N5032">
        <v>335</v>
      </c>
      <c r="O5032" s="52">
        <v>0.63446998596191406</v>
      </c>
      <c r="P5032" s="52">
        <v>0.64298999309539795</v>
      </c>
      <c r="Q5032">
        <v>6420</v>
      </c>
      <c r="R5032" s="52">
        <v>0.60219001770019531</v>
      </c>
      <c r="S5032" s="52">
        <v>0.61465001106262207</v>
      </c>
    </row>
    <row r="5033" spans="1:19">
      <c r="A5033" t="s">
        <v>28</v>
      </c>
      <c r="B5033" t="s">
        <v>412</v>
      </c>
      <c r="C5033" t="s">
        <v>440</v>
      </c>
      <c r="D5033" t="s">
        <v>330</v>
      </c>
      <c r="E5033" t="s">
        <v>208</v>
      </c>
      <c r="F5033" t="s">
        <v>209</v>
      </c>
      <c r="G5033">
        <v>18</v>
      </c>
      <c r="H5033" t="s">
        <v>332</v>
      </c>
      <c r="I5033" t="s">
        <v>312</v>
      </c>
      <c r="J5033" t="s">
        <v>314</v>
      </c>
      <c r="K5033">
        <v>16</v>
      </c>
      <c r="L5033" s="52">
        <v>0.1322299987077713</v>
      </c>
      <c r="M5033" s="52">
        <v>0.1322299987077713</v>
      </c>
      <c r="N5033">
        <v>74</v>
      </c>
      <c r="O5033" s="52">
        <v>0.14014999568462369</v>
      </c>
      <c r="P5033" s="52">
        <v>0.14203000068664551</v>
      </c>
      <c r="Q5033">
        <v>1473</v>
      </c>
      <c r="R5033" s="52">
        <v>0.13817000389099121</v>
      </c>
      <c r="S5033" s="52">
        <v>0.14101999998092651</v>
      </c>
    </row>
    <row r="5034" spans="1:19">
      <c r="A5034" t="s">
        <v>28</v>
      </c>
      <c r="B5034" t="s">
        <v>412</v>
      </c>
      <c r="C5034" t="s">
        <v>440</v>
      </c>
      <c r="D5034" t="s">
        <v>330</v>
      </c>
      <c r="E5034" t="s">
        <v>208</v>
      </c>
      <c r="F5034" t="s">
        <v>209</v>
      </c>
      <c r="G5034">
        <v>18</v>
      </c>
      <c r="H5034" t="s">
        <v>332</v>
      </c>
      <c r="I5034" t="s">
        <v>312</v>
      </c>
      <c r="J5034" t="s">
        <v>315</v>
      </c>
      <c r="K5034">
        <v>18</v>
      </c>
      <c r="L5034" s="52">
        <v>0.14876000583171839</v>
      </c>
      <c r="M5034" s="52">
        <v>0.14876000583171839</v>
      </c>
      <c r="N5034">
        <v>60</v>
      </c>
      <c r="O5034" s="52">
        <v>0.11364000290632249</v>
      </c>
      <c r="P5034" s="52">
        <v>0.11516000330448151</v>
      </c>
      <c r="Q5034">
        <v>1374</v>
      </c>
      <c r="R5034" s="52">
        <v>0.12887999415397641</v>
      </c>
      <c r="S5034" s="52">
        <v>0.13154999911785131</v>
      </c>
    </row>
    <row r="5035" spans="1:19">
      <c r="A5035" t="s">
        <v>28</v>
      </c>
      <c r="B5035" t="s">
        <v>412</v>
      </c>
      <c r="C5035" t="s">
        <v>440</v>
      </c>
      <c r="D5035" t="s">
        <v>330</v>
      </c>
      <c r="E5035" t="s">
        <v>208</v>
      </c>
      <c r="F5035" t="s">
        <v>209</v>
      </c>
      <c r="G5035">
        <v>18</v>
      </c>
      <c r="H5035" t="s">
        <v>332</v>
      </c>
      <c r="I5035" t="s">
        <v>312</v>
      </c>
      <c r="J5035" t="s">
        <v>373</v>
      </c>
      <c r="K5035">
        <v>0</v>
      </c>
      <c r="L5035" s="52">
        <v>0</v>
      </c>
      <c r="N5035">
        <v>7</v>
      </c>
      <c r="O5035" s="52">
        <v>1.326000038534403E-2</v>
      </c>
      <c r="Q5035">
        <v>216</v>
      </c>
      <c r="R5035" s="52">
        <v>2.0260000601410869E-2</v>
      </c>
    </row>
    <row r="5036" spans="1:19">
      <c r="A5036" t="s">
        <v>28</v>
      </c>
      <c r="B5036" t="s">
        <v>412</v>
      </c>
      <c r="C5036" t="s">
        <v>440</v>
      </c>
      <c r="D5036" t="s">
        <v>330</v>
      </c>
      <c r="E5036" t="s">
        <v>208</v>
      </c>
      <c r="F5036" t="s">
        <v>209</v>
      </c>
      <c r="G5036">
        <v>18</v>
      </c>
      <c r="H5036" t="s">
        <v>332</v>
      </c>
      <c r="I5036" t="s">
        <v>312</v>
      </c>
      <c r="J5036" t="s">
        <v>316</v>
      </c>
      <c r="K5036">
        <v>11</v>
      </c>
      <c r="L5036" s="52">
        <v>9.0910002589225769E-2</v>
      </c>
      <c r="M5036" s="52">
        <v>9.0910002589225769E-2</v>
      </c>
      <c r="N5036">
        <v>52</v>
      </c>
      <c r="O5036" s="52">
        <v>9.8480001091957092E-2</v>
      </c>
      <c r="P5036" s="52">
        <v>9.9809996783733368E-2</v>
      </c>
      <c r="Q5036">
        <v>1178</v>
      </c>
      <c r="R5036" s="52">
        <v>0.1105000004172325</v>
      </c>
      <c r="S5036" s="52">
        <v>0.1127799972891808</v>
      </c>
    </row>
    <row r="5037" spans="1:19">
      <c r="A5037" t="s">
        <v>28</v>
      </c>
      <c r="B5037" t="s">
        <v>412</v>
      </c>
      <c r="C5037" t="s">
        <v>440</v>
      </c>
      <c r="D5037" t="s">
        <v>330</v>
      </c>
      <c r="E5037" t="s">
        <v>210</v>
      </c>
      <c r="F5037" t="s">
        <v>211</v>
      </c>
      <c r="G5037">
        <v>8</v>
      </c>
      <c r="H5037" t="s">
        <v>339</v>
      </c>
      <c r="I5037" t="s">
        <v>326</v>
      </c>
      <c r="J5037" t="s">
        <v>289</v>
      </c>
      <c r="K5037">
        <v>0</v>
      </c>
      <c r="L5037" s="52">
        <v>0</v>
      </c>
      <c r="N5037">
        <v>2</v>
      </c>
      <c r="O5037" s="52">
        <v>1.8200000049546361E-3</v>
      </c>
      <c r="Q5037">
        <v>78</v>
      </c>
      <c r="R5037" s="52">
        <v>7.3199998587369919E-3</v>
      </c>
    </row>
    <row r="5038" spans="1:19">
      <c r="A5038" t="s">
        <v>28</v>
      </c>
      <c r="B5038" t="s">
        <v>412</v>
      </c>
      <c r="C5038" t="s">
        <v>440</v>
      </c>
      <c r="D5038" t="s">
        <v>330</v>
      </c>
      <c r="E5038" t="s">
        <v>210</v>
      </c>
      <c r="F5038" t="s">
        <v>211</v>
      </c>
      <c r="G5038">
        <v>8</v>
      </c>
      <c r="H5038" t="s">
        <v>339</v>
      </c>
      <c r="I5038" t="s">
        <v>326</v>
      </c>
      <c r="J5038" t="s">
        <v>290</v>
      </c>
      <c r="K5038">
        <v>14</v>
      </c>
      <c r="L5038" s="52">
        <v>6.5119996666908264E-2</v>
      </c>
      <c r="N5038">
        <v>58</v>
      </c>
      <c r="O5038" s="52">
        <v>5.2730001509189613E-2</v>
      </c>
      <c r="Q5038">
        <v>542</v>
      </c>
      <c r="R5038" s="52">
        <v>5.0840001553297043E-2</v>
      </c>
    </row>
    <row r="5039" spans="1:19">
      <c r="A5039" t="s">
        <v>28</v>
      </c>
      <c r="B5039" t="s">
        <v>412</v>
      </c>
      <c r="C5039" t="s">
        <v>440</v>
      </c>
      <c r="D5039" t="s">
        <v>330</v>
      </c>
      <c r="E5039" t="s">
        <v>210</v>
      </c>
      <c r="F5039" t="s">
        <v>211</v>
      </c>
      <c r="G5039">
        <v>8</v>
      </c>
      <c r="H5039" t="s">
        <v>339</v>
      </c>
      <c r="I5039" t="s">
        <v>326</v>
      </c>
      <c r="J5039" t="s">
        <v>291</v>
      </c>
      <c r="K5039">
        <v>35</v>
      </c>
      <c r="L5039" s="52">
        <v>0.16279000043869021</v>
      </c>
      <c r="N5039">
        <v>131</v>
      </c>
      <c r="O5039" s="52">
        <v>0.1190899983048439</v>
      </c>
      <c r="Q5039">
        <v>1332</v>
      </c>
      <c r="R5039" s="52">
        <v>0.124940000474453</v>
      </c>
    </row>
    <row r="5040" spans="1:19">
      <c r="A5040" t="s">
        <v>28</v>
      </c>
      <c r="B5040" t="s">
        <v>412</v>
      </c>
      <c r="C5040" t="s">
        <v>440</v>
      </c>
      <c r="D5040" t="s">
        <v>330</v>
      </c>
      <c r="E5040" t="s">
        <v>210</v>
      </c>
      <c r="F5040" t="s">
        <v>211</v>
      </c>
      <c r="G5040">
        <v>8</v>
      </c>
      <c r="H5040" t="s">
        <v>339</v>
      </c>
      <c r="I5040" t="s">
        <v>326</v>
      </c>
      <c r="J5040" t="s">
        <v>292</v>
      </c>
      <c r="K5040">
        <v>33</v>
      </c>
      <c r="L5040" s="52">
        <v>0.15349000692367551</v>
      </c>
      <c r="N5040">
        <v>211</v>
      </c>
      <c r="O5040" s="52">
        <v>0.1918199956417084</v>
      </c>
      <c r="Q5040">
        <v>2022</v>
      </c>
      <c r="R5040" s="52">
        <v>0.18965999782085419</v>
      </c>
    </row>
    <row r="5041" spans="1:19">
      <c r="A5041" t="s">
        <v>28</v>
      </c>
      <c r="B5041" t="s">
        <v>412</v>
      </c>
      <c r="C5041" t="s">
        <v>440</v>
      </c>
      <c r="D5041" t="s">
        <v>330</v>
      </c>
      <c r="E5041" t="s">
        <v>210</v>
      </c>
      <c r="F5041" t="s">
        <v>211</v>
      </c>
      <c r="G5041">
        <v>8</v>
      </c>
      <c r="H5041" t="s">
        <v>339</v>
      </c>
      <c r="I5041" t="s">
        <v>326</v>
      </c>
      <c r="J5041" t="s">
        <v>293</v>
      </c>
      <c r="K5041">
        <v>32</v>
      </c>
      <c r="L5041" s="52">
        <v>0.14883999526500699</v>
      </c>
      <c r="N5041">
        <v>178</v>
      </c>
      <c r="O5041" s="52">
        <v>0.16181999444961551</v>
      </c>
      <c r="Q5041">
        <v>1958</v>
      </c>
      <c r="R5041" s="52">
        <v>0.18366000056266779</v>
      </c>
    </row>
    <row r="5042" spans="1:19">
      <c r="A5042" t="s">
        <v>28</v>
      </c>
      <c r="B5042" t="s">
        <v>412</v>
      </c>
      <c r="C5042" t="s">
        <v>440</v>
      </c>
      <c r="D5042" t="s">
        <v>330</v>
      </c>
      <c r="E5042" t="s">
        <v>210</v>
      </c>
      <c r="F5042" t="s">
        <v>211</v>
      </c>
      <c r="G5042">
        <v>8</v>
      </c>
      <c r="H5042" t="s">
        <v>339</v>
      </c>
      <c r="I5042" t="s">
        <v>326</v>
      </c>
      <c r="J5042" t="s">
        <v>294</v>
      </c>
      <c r="K5042">
        <v>53</v>
      </c>
      <c r="L5042" s="52">
        <v>0.24650999903678891</v>
      </c>
      <c r="N5042">
        <v>283</v>
      </c>
      <c r="O5042" s="52">
        <v>0.25727000832557678</v>
      </c>
      <c r="Q5042">
        <v>2528</v>
      </c>
      <c r="R5042" s="52">
        <v>0.2371300011873245</v>
      </c>
    </row>
    <row r="5043" spans="1:19">
      <c r="A5043" t="s">
        <v>28</v>
      </c>
      <c r="B5043" t="s">
        <v>412</v>
      </c>
      <c r="C5043" t="s">
        <v>440</v>
      </c>
      <c r="D5043" t="s">
        <v>330</v>
      </c>
      <c r="E5043" t="s">
        <v>210</v>
      </c>
      <c r="F5043" t="s">
        <v>211</v>
      </c>
      <c r="G5043">
        <v>8</v>
      </c>
      <c r="H5043" t="s">
        <v>339</v>
      </c>
      <c r="I5043" t="s">
        <v>326</v>
      </c>
      <c r="J5043" t="s">
        <v>295</v>
      </c>
      <c r="K5043">
        <v>48</v>
      </c>
      <c r="L5043" s="52">
        <v>0.2232600003480911</v>
      </c>
      <c r="N5043">
        <v>237</v>
      </c>
      <c r="O5043" s="52">
        <v>0.21545000374317169</v>
      </c>
      <c r="Q5043">
        <v>2201</v>
      </c>
      <c r="R5043" s="52">
        <v>0.20645000040531161</v>
      </c>
    </row>
    <row r="5044" spans="1:19">
      <c r="A5044" t="s">
        <v>28</v>
      </c>
      <c r="B5044" t="s">
        <v>412</v>
      </c>
      <c r="C5044" t="s">
        <v>440</v>
      </c>
      <c r="D5044" t="s">
        <v>330</v>
      </c>
      <c r="E5044" t="s">
        <v>210</v>
      </c>
      <c r="F5044" t="s">
        <v>211</v>
      </c>
      <c r="G5044">
        <v>8</v>
      </c>
      <c r="H5044" t="s">
        <v>339</v>
      </c>
      <c r="I5044" t="s">
        <v>359</v>
      </c>
      <c r="J5044" t="s">
        <v>14</v>
      </c>
      <c r="K5044">
        <v>136</v>
      </c>
      <c r="L5044" s="52">
        <v>0.63256001472473145</v>
      </c>
      <c r="M5044" s="52">
        <v>0.64762002229690552</v>
      </c>
      <c r="N5044">
        <v>768</v>
      </c>
      <c r="O5044" s="52">
        <v>0.69818001985549927</v>
      </c>
      <c r="P5044" s="52">
        <v>0.70914000272750854</v>
      </c>
      <c r="Q5044">
        <v>7648</v>
      </c>
      <c r="R5044" s="52">
        <v>0.71737998723983765</v>
      </c>
      <c r="S5044" s="52">
        <v>0.73221999406814575</v>
      </c>
    </row>
    <row r="5045" spans="1:19">
      <c r="A5045" t="s">
        <v>28</v>
      </c>
      <c r="B5045" t="s">
        <v>412</v>
      </c>
      <c r="C5045" t="s">
        <v>440</v>
      </c>
      <c r="D5045" t="s">
        <v>330</v>
      </c>
      <c r="E5045" t="s">
        <v>210</v>
      </c>
      <c r="F5045" t="s">
        <v>211</v>
      </c>
      <c r="G5045">
        <v>8</v>
      </c>
      <c r="H5045" t="s">
        <v>339</v>
      </c>
      <c r="I5045" t="s">
        <v>359</v>
      </c>
      <c r="J5045" t="s">
        <v>15</v>
      </c>
      <c r="K5045">
        <v>43</v>
      </c>
      <c r="L5045" s="52">
        <v>0.20000000298023221</v>
      </c>
      <c r="M5045" s="52">
        <v>0.20476000010967249</v>
      </c>
      <c r="N5045">
        <v>185</v>
      </c>
      <c r="O5045" s="52">
        <v>0.16818000376224521</v>
      </c>
      <c r="P5045" s="52">
        <v>0.17081999778747561</v>
      </c>
      <c r="Q5045">
        <v>1582</v>
      </c>
      <c r="R5045" s="52">
        <v>0.14838999509811401</v>
      </c>
      <c r="S5045" s="52">
        <v>0.1514600068330765</v>
      </c>
    </row>
    <row r="5046" spans="1:19">
      <c r="A5046" t="s">
        <v>28</v>
      </c>
      <c r="B5046" t="s">
        <v>412</v>
      </c>
      <c r="C5046" t="s">
        <v>440</v>
      </c>
      <c r="D5046" t="s">
        <v>330</v>
      </c>
      <c r="E5046" t="s">
        <v>210</v>
      </c>
      <c r="F5046" t="s">
        <v>211</v>
      </c>
      <c r="G5046">
        <v>8</v>
      </c>
      <c r="H5046" t="s">
        <v>339</v>
      </c>
      <c r="I5046" t="s">
        <v>359</v>
      </c>
      <c r="J5046" t="s">
        <v>317</v>
      </c>
      <c r="K5046">
        <v>31</v>
      </c>
      <c r="L5046" s="52">
        <v>0.14418999850749969</v>
      </c>
      <c r="M5046" s="52">
        <v>0.1476200073957443</v>
      </c>
      <c r="N5046">
        <v>130</v>
      </c>
      <c r="O5046" s="52">
        <v>0.11817999929189681</v>
      </c>
      <c r="P5046" s="52">
        <v>0.1200399994850159</v>
      </c>
      <c r="Q5046">
        <v>1215</v>
      </c>
      <c r="R5046" s="52">
        <v>0.1139699965715408</v>
      </c>
      <c r="S5046" s="52">
        <v>0.1163199990987778</v>
      </c>
    </row>
    <row r="5047" spans="1:19">
      <c r="A5047" t="s">
        <v>28</v>
      </c>
      <c r="B5047" t="s">
        <v>412</v>
      </c>
      <c r="C5047" t="s">
        <v>440</v>
      </c>
      <c r="D5047" t="s">
        <v>330</v>
      </c>
      <c r="E5047" t="s">
        <v>210</v>
      </c>
      <c r="F5047" t="s">
        <v>211</v>
      </c>
      <c r="G5047">
        <v>8</v>
      </c>
      <c r="H5047" t="s">
        <v>339</v>
      </c>
      <c r="I5047" t="s">
        <v>359</v>
      </c>
      <c r="J5047" t="s">
        <v>270</v>
      </c>
      <c r="K5047">
        <v>5</v>
      </c>
      <c r="L5047" s="52">
        <v>2.3259999230504039E-2</v>
      </c>
      <c r="N5047">
        <v>17</v>
      </c>
      <c r="O5047" s="52">
        <v>1.544999983161688E-2</v>
      </c>
      <c r="Q5047">
        <v>216</v>
      </c>
      <c r="R5047" s="52">
        <v>2.0260000601410869E-2</v>
      </c>
    </row>
    <row r="5048" spans="1:19">
      <c r="A5048" t="s">
        <v>28</v>
      </c>
      <c r="B5048" t="s">
        <v>412</v>
      </c>
      <c r="C5048" t="s">
        <v>440</v>
      </c>
      <c r="D5048" t="s">
        <v>330</v>
      </c>
      <c r="E5048" t="s">
        <v>210</v>
      </c>
      <c r="F5048" t="s">
        <v>211</v>
      </c>
      <c r="G5048">
        <v>8</v>
      </c>
      <c r="H5048" t="s">
        <v>339</v>
      </c>
      <c r="I5048" t="s">
        <v>325</v>
      </c>
      <c r="J5048" t="s">
        <v>302</v>
      </c>
      <c r="K5048">
        <v>72</v>
      </c>
      <c r="L5048" s="52">
        <v>0.33487999439239502</v>
      </c>
      <c r="N5048">
        <v>383</v>
      </c>
      <c r="O5048" s="52">
        <v>0.34817999601364141</v>
      </c>
      <c r="Q5048">
        <v>3494</v>
      </c>
      <c r="R5048" s="52">
        <v>0.32774001359939581</v>
      </c>
    </row>
    <row r="5049" spans="1:19">
      <c r="A5049" t="s">
        <v>28</v>
      </c>
      <c r="B5049" t="s">
        <v>412</v>
      </c>
      <c r="C5049" t="s">
        <v>440</v>
      </c>
      <c r="D5049" t="s">
        <v>330</v>
      </c>
      <c r="E5049" t="s">
        <v>210</v>
      </c>
      <c r="F5049" s="1" t="s">
        <v>211</v>
      </c>
      <c r="G5049" s="1">
        <v>8</v>
      </c>
      <c r="H5049" s="1" t="s">
        <v>339</v>
      </c>
      <c r="I5049" t="s">
        <v>325</v>
      </c>
      <c r="J5049" t="s">
        <v>303</v>
      </c>
      <c r="K5049">
        <v>68</v>
      </c>
      <c r="L5049" s="52">
        <v>0.31628000736236572</v>
      </c>
      <c r="N5049">
        <v>337</v>
      </c>
      <c r="O5049" s="52">
        <v>0.30636000633239752</v>
      </c>
      <c r="Q5049">
        <v>3387</v>
      </c>
      <c r="R5049" s="52">
        <v>0.31769999861717219</v>
      </c>
    </row>
    <row r="5050" spans="1:19">
      <c r="A5050" t="s">
        <v>28</v>
      </c>
      <c r="B5050" t="s">
        <v>412</v>
      </c>
      <c r="C5050" t="s">
        <v>440</v>
      </c>
      <c r="D5050" t="s">
        <v>330</v>
      </c>
      <c r="E5050" t="s">
        <v>210</v>
      </c>
      <c r="F5050" t="s">
        <v>211</v>
      </c>
      <c r="G5050">
        <v>8</v>
      </c>
      <c r="H5050" t="s">
        <v>339</v>
      </c>
      <c r="I5050" t="s">
        <v>325</v>
      </c>
      <c r="J5050" t="s">
        <v>304</v>
      </c>
      <c r="K5050">
        <v>75</v>
      </c>
      <c r="L5050" s="52">
        <v>0.34883999824523931</v>
      </c>
      <c r="N5050">
        <v>380</v>
      </c>
      <c r="O5050" s="52">
        <v>0.3454500138759613</v>
      </c>
      <c r="Q5050">
        <v>3780</v>
      </c>
      <c r="R5050" s="52">
        <v>0.35455998778343201</v>
      </c>
    </row>
    <row r="5051" spans="1:19">
      <c r="A5051" t="s">
        <v>28</v>
      </c>
      <c r="B5051" t="s">
        <v>412</v>
      </c>
      <c r="C5051" t="s">
        <v>440</v>
      </c>
      <c r="D5051" t="s">
        <v>330</v>
      </c>
      <c r="E5051" t="s">
        <v>210</v>
      </c>
      <c r="F5051" t="s">
        <v>211</v>
      </c>
      <c r="G5051">
        <v>8</v>
      </c>
      <c r="H5051" t="s">
        <v>339</v>
      </c>
      <c r="I5051" t="s">
        <v>349</v>
      </c>
      <c r="J5051" t="s">
        <v>350</v>
      </c>
      <c r="K5051">
        <v>12</v>
      </c>
      <c r="L5051" s="52">
        <v>5.5810000747442252E-2</v>
      </c>
      <c r="M5051" s="52">
        <v>6.1220001429319382E-2</v>
      </c>
      <c r="N5051">
        <v>73</v>
      </c>
      <c r="O5051" s="52">
        <v>6.6359996795654297E-2</v>
      </c>
      <c r="P5051" s="52">
        <v>7.4490003287792206E-2</v>
      </c>
      <c r="Q5051">
        <v>745</v>
      </c>
      <c r="R5051" s="52">
        <v>6.9880001246929169E-2</v>
      </c>
      <c r="S5051" s="52">
        <v>8.060000091791153E-2</v>
      </c>
    </row>
    <row r="5052" spans="1:19">
      <c r="A5052" t="s">
        <v>28</v>
      </c>
      <c r="B5052" t="s">
        <v>412</v>
      </c>
      <c r="C5052" t="s">
        <v>440</v>
      </c>
      <c r="D5052" t="s">
        <v>330</v>
      </c>
      <c r="E5052" t="s">
        <v>210</v>
      </c>
      <c r="F5052" t="s">
        <v>211</v>
      </c>
      <c r="G5052">
        <v>8</v>
      </c>
      <c r="H5052" t="s">
        <v>339</v>
      </c>
      <c r="I5052" t="s">
        <v>349</v>
      </c>
      <c r="J5052" t="s">
        <v>351</v>
      </c>
      <c r="K5052">
        <v>138</v>
      </c>
      <c r="L5052" s="52">
        <v>0.64186000823974609</v>
      </c>
      <c r="M5052" s="52">
        <v>0.70407998561859131</v>
      </c>
      <c r="N5052">
        <v>569</v>
      </c>
      <c r="O5052" s="52">
        <v>0.51727002859115601</v>
      </c>
      <c r="P5052" s="52">
        <v>0.58060997724533081</v>
      </c>
      <c r="Q5052">
        <v>5882</v>
      </c>
      <c r="R5052" s="52">
        <v>0.55172997713088989</v>
      </c>
      <c r="S5052" s="52">
        <v>0.63637000322341919</v>
      </c>
    </row>
    <row r="5053" spans="1:19">
      <c r="A5053" t="s">
        <v>28</v>
      </c>
      <c r="B5053" t="s">
        <v>412</v>
      </c>
      <c r="C5053" t="s">
        <v>440</v>
      </c>
      <c r="D5053" t="s">
        <v>330</v>
      </c>
      <c r="E5053" t="s">
        <v>210</v>
      </c>
      <c r="F5053" t="s">
        <v>211</v>
      </c>
      <c r="G5053">
        <v>8</v>
      </c>
      <c r="H5053" t="s">
        <v>339</v>
      </c>
      <c r="I5053" t="s">
        <v>349</v>
      </c>
      <c r="J5053" t="s">
        <v>352</v>
      </c>
      <c r="K5053">
        <v>0</v>
      </c>
      <c r="L5053" s="52">
        <v>0</v>
      </c>
      <c r="M5053" s="52">
        <v>0</v>
      </c>
      <c r="N5053">
        <v>2</v>
      </c>
      <c r="O5053" s="52">
        <v>1.8200000049546361E-3</v>
      </c>
      <c r="P5053" s="52">
        <v>2.0399999339133501E-3</v>
      </c>
      <c r="Q5053">
        <v>19</v>
      </c>
      <c r="R5053" s="52">
        <v>1.780000049620867E-3</v>
      </c>
      <c r="S5053" s="52">
        <v>2.0600000862032179E-3</v>
      </c>
    </row>
    <row r="5054" spans="1:19">
      <c r="A5054" t="s">
        <v>28</v>
      </c>
      <c r="B5054" t="s">
        <v>412</v>
      </c>
      <c r="C5054" t="s">
        <v>440</v>
      </c>
      <c r="D5054" t="s">
        <v>330</v>
      </c>
      <c r="E5054" t="s">
        <v>210</v>
      </c>
      <c r="F5054" t="s">
        <v>211</v>
      </c>
      <c r="G5054">
        <v>8</v>
      </c>
      <c r="H5054" t="s">
        <v>339</v>
      </c>
      <c r="I5054" t="s">
        <v>349</v>
      </c>
      <c r="J5054" t="s">
        <v>353</v>
      </c>
      <c r="K5054">
        <v>46</v>
      </c>
      <c r="L5054" s="52">
        <v>0.21394999325275421</v>
      </c>
      <c r="M5054" s="52">
        <v>0.23468999564647669</v>
      </c>
      <c r="N5054">
        <v>336</v>
      </c>
      <c r="O5054" s="52">
        <v>0.30544999241828918</v>
      </c>
      <c r="P5054" s="52">
        <v>0.34286001324653631</v>
      </c>
      <c r="Q5054">
        <v>2597</v>
      </c>
      <c r="R5054" s="52">
        <v>0.24359999597072601</v>
      </c>
      <c r="S5054" s="52">
        <v>0.2809700071811676</v>
      </c>
    </row>
    <row r="5055" spans="1:19">
      <c r="A5055" t="s">
        <v>28</v>
      </c>
      <c r="B5055" t="s">
        <v>412</v>
      </c>
      <c r="C5055" t="s">
        <v>440</v>
      </c>
      <c r="D5055" t="s">
        <v>330</v>
      </c>
      <c r="E5055" t="s">
        <v>210</v>
      </c>
      <c r="F5055" t="s">
        <v>211</v>
      </c>
      <c r="G5055">
        <v>8</v>
      </c>
      <c r="H5055" t="s">
        <v>339</v>
      </c>
      <c r="I5055" t="s">
        <v>349</v>
      </c>
      <c r="J5055" t="s">
        <v>355</v>
      </c>
      <c r="K5055">
        <v>19</v>
      </c>
      <c r="L5055" s="52">
        <v>8.8370002806186676E-2</v>
      </c>
      <c r="N5055">
        <v>120</v>
      </c>
      <c r="O5055" s="52">
        <v>0.1090900003910065</v>
      </c>
      <c r="Q5055">
        <v>1418</v>
      </c>
      <c r="R5055" s="52">
        <v>0.13300999999046331</v>
      </c>
    </row>
    <row r="5056" spans="1:19">
      <c r="A5056" t="s">
        <v>28</v>
      </c>
      <c r="B5056" t="s">
        <v>412</v>
      </c>
      <c r="C5056" t="s">
        <v>440</v>
      </c>
      <c r="D5056" t="s">
        <v>330</v>
      </c>
      <c r="E5056" t="s">
        <v>210</v>
      </c>
      <c r="F5056" t="s">
        <v>211</v>
      </c>
      <c r="G5056">
        <v>8</v>
      </c>
      <c r="H5056" t="s">
        <v>339</v>
      </c>
      <c r="I5056" t="s">
        <v>734</v>
      </c>
      <c r="J5056" t="s">
        <v>299</v>
      </c>
      <c r="K5056">
        <v>24</v>
      </c>
      <c r="L5056" s="52">
        <v>0.1116300001740456</v>
      </c>
      <c r="M5056" s="52">
        <v>0.11880999803543089</v>
      </c>
      <c r="N5056">
        <v>63</v>
      </c>
      <c r="O5056" s="52">
        <v>5.7270001620054238E-2</v>
      </c>
      <c r="P5056" s="52">
        <v>6.0580000281333923E-2</v>
      </c>
      <c r="Q5056">
        <v>463</v>
      </c>
      <c r="R5056" s="52">
        <v>4.343000054359436E-2</v>
      </c>
      <c r="S5056" s="52">
        <v>4.6239998191595078E-2</v>
      </c>
    </row>
    <row r="5057" spans="1:19">
      <c r="A5057" t="s">
        <v>28</v>
      </c>
      <c r="B5057" t="s">
        <v>412</v>
      </c>
      <c r="C5057" t="s">
        <v>440</v>
      </c>
      <c r="D5057" t="s">
        <v>330</v>
      </c>
      <c r="E5057" t="s">
        <v>210</v>
      </c>
      <c r="F5057" t="s">
        <v>211</v>
      </c>
      <c r="G5057">
        <v>8</v>
      </c>
      <c r="H5057" t="s">
        <v>339</v>
      </c>
      <c r="I5057" t="s">
        <v>734</v>
      </c>
      <c r="J5057" t="s">
        <v>300</v>
      </c>
      <c r="K5057">
        <v>9</v>
      </c>
      <c r="L5057" s="52">
        <v>4.1859999299049377E-2</v>
      </c>
      <c r="M5057" s="52">
        <v>4.4550001621246338E-2</v>
      </c>
      <c r="N5057">
        <v>30</v>
      </c>
      <c r="O5057" s="52">
        <v>2.7270000427961349E-2</v>
      </c>
      <c r="P5057" s="52">
        <v>2.8850000351667401E-2</v>
      </c>
      <c r="Q5057">
        <v>331</v>
      </c>
      <c r="R5057" s="52">
        <v>3.1050000339746479E-2</v>
      </c>
      <c r="S5057" s="52">
        <v>3.3059999346733093E-2</v>
      </c>
    </row>
    <row r="5058" spans="1:19">
      <c r="A5058" t="s">
        <v>28</v>
      </c>
      <c r="B5058" t="s">
        <v>412</v>
      </c>
      <c r="C5058" t="s">
        <v>440</v>
      </c>
      <c r="D5058" t="s">
        <v>330</v>
      </c>
      <c r="E5058" t="s">
        <v>210</v>
      </c>
      <c r="F5058" t="s">
        <v>211</v>
      </c>
      <c r="G5058">
        <v>8</v>
      </c>
      <c r="H5058" t="s">
        <v>339</v>
      </c>
      <c r="I5058" t="s">
        <v>734</v>
      </c>
      <c r="J5058" t="s">
        <v>269</v>
      </c>
      <c r="K5058">
        <v>2</v>
      </c>
      <c r="L5058" s="52">
        <v>9.3000000342726707E-3</v>
      </c>
      <c r="M5058" s="52">
        <v>9.8999999463558197E-3</v>
      </c>
      <c r="N5058">
        <v>10</v>
      </c>
      <c r="O5058" s="52">
        <v>9.089999832212925E-3</v>
      </c>
      <c r="P5058" s="52">
        <v>9.6199996769428253E-3</v>
      </c>
      <c r="Q5058">
        <v>91</v>
      </c>
      <c r="R5058" s="52">
        <v>8.5399998351931572E-3</v>
      </c>
      <c r="S5058" s="52">
        <v>9.089999832212925E-3</v>
      </c>
    </row>
    <row r="5059" spans="1:19">
      <c r="A5059" t="s">
        <v>28</v>
      </c>
      <c r="B5059" t="s">
        <v>412</v>
      </c>
      <c r="C5059" t="s">
        <v>440</v>
      </c>
      <c r="D5059" t="s">
        <v>330</v>
      </c>
      <c r="E5059" t="s">
        <v>210</v>
      </c>
      <c r="F5059" s="1" t="s">
        <v>211</v>
      </c>
      <c r="G5059" s="1">
        <v>8</v>
      </c>
      <c r="H5059" s="1" t="s">
        <v>339</v>
      </c>
      <c r="I5059" t="s">
        <v>734</v>
      </c>
      <c r="J5059" t="s">
        <v>301</v>
      </c>
      <c r="K5059">
        <v>2</v>
      </c>
      <c r="L5059" s="52">
        <v>9.3000000342726707E-3</v>
      </c>
      <c r="M5059" s="52">
        <v>9.8999999463558197E-3</v>
      </c>
      <c r="N5059">
        <v>13</v>
      </c>
      <c r="O5059" s="52">
        <v>1.18199996650219E-2</v>
      </c>
      <c r="P5059" s="52">
        <v>1.250000018626451E-2</v>
      </c>
      <c r="Q5059">
        <v>215</v>
      </c>
      <c r="R5059" s="52">
        <v>2.0169999450445179E-2</v>
      </c>
      <c r="S5059" s="52">
        <v>2.1469999104738239E-2</v>
      </c>
    </row>
    <row r="5060" spans="1:19">
      <c r="A5060" t="s">
        <v>28</v>
      </c>
      <c r="B5060" t="s">
        <v>412</v>
      </c>
      <c r="C5060" t="s">
        <v>440</v>
      </c>
      <c r="D5060" t="s">
        <v>330</v>
      </c>
      <c r="E5060" t="s">
        <v>210</v>
      </c>
      <c r="F5060" t="s">
        <v>211</v>
      </c>
      <c r="G5060">
        <v>8</v>
      </c>
      <c r="H5060" t="s">
        <v>339</v>
      </c>
      <c r="I5060" t="s">
        <v>734</v>
      </c>
      <c r="J5060" t="s">
        <v>270</v>
      </c>
      <c r="K5060">
        <v>13</v>
      </c>
      <c r="L5060" s="52">
        <v>6.046999990940094E-2</v>
      </c>
      <c r="N5060">
        <v>60</v>
      </c>
      <c r="O5060" s="52">
        <v>5.4549999535083771E-2</v>
      </c>
      <c r="Q5060">
        <v>648</v>
      </c>
      <c r="R5060" s="52">
        <v>6.0779999941587448E-2</v>
      </c>
    </row>
    <row r="5061" spans="1:19">
      <c r="A5061" t="s">
        <v>28</v>
      </c>
      <c r="B5061" t="s">
        <v>412</v>
      </c>
      <c r="C5061" t="s">
        <v>440</v>
      </c>
      <c r="D5061" t="s">
        <v>330</v>
      </c>
      <c r="E5061" t="s">
        <v>210</v>
      </c>
      <c r="F5061" t="s">
        <v>211</v>
      </c>
      <c r="G5061">
        <v>8</v>
      </c>
      <c r="H5061" t="s">
        <v>339</v>
      </c>
      <c r="I5061" t="s">
        <v>734</v>
      </c>
      <c r="J5061" t="s">
        <v>268</v>
      </c>
      <c r="K5061">
        <v>165</v>
      </c>
      <c r="L5061" s="52">
        <v>0.76744002103805542</v>
      </c>
      <c r="M5061" s="52">
        <v>0.81682997941970825</v>
      </c>
      <c r="N5061">
        <v>924</v>
      </c>
      <c r="O5061" s="52">
        <v>0.8399999737739563</v>
      </c>
      <c r="P5061" s="52">
        <v>0.88845998048782349</v>
      </c>
      <c r="Q5061">
        <v>8913</v>
      </c>
      <c r="R5061" s="52">
        <v>0.83604001998901367</v>
      </c>
      <c r="S5061" s="52">
        <v>0.89013999700546265</v>
      </c>
    </row>
    <row r="5062" spans="1:19">
      <c r="A5062" t="s">
        <v>28</v>
      </c>
      <c r="B5062" t="s">
        <v>412</v>
      </c>
      <c r="C5062" t="s">
        <v>440</v>
      </c>
      <c r="D5062" t="s">
        <v>330</v>
      </c>
      <c r="E5062" t="s">
        <v>210</v>
      </c>
      <c r="F5062" t="s">
        <v>211</v>
      </c>
      <c r="G5062">
        <v>8</v>
      </c>
      <c r="H5062" t="s">
        <v>339</v>
      </c>
      <c r="I5062" t="s">
        <v>735</v>
      </c>
      <c r="J5062" t="s">
        <v>270</v>
      </c>
      <c r="K5062">
        <v>215</v>
      </c>
      <c r="L5062" s="52">
        <v>1</v>
      </c>
      <c r="N5062">
        <v>1100</v>
      </c>
      <c r="O5062" s="52">
        <v>1</v>
      </c>
      <c r="Q5062">
        <v>10661</v>
      </c>
      <c r="R5062" s="52">
        <v>1</v>
      </c>
    </row>
    <row r="5063" spans="1:19">
      <c r="A5063" t="s">
        <v>28</v>
      </c>
      <c r="B5063" t="s">
        <v>412</v>
      </c>
      <c r="C5063" t="s">
        <v>440</v>
      </c>
      <c r="D5063" t="s">
        <v>330</v>
      </c>
      <c r="E5063" t="s">
        <v>210</v>
      </c>
      <c r="F5063" t="s">
        <v>211</v>
      </c>
      <c r="G5063">
        <v>8</v>
      </c>
      <c r="H5063" t="s">
        <v>339</v>
      </c>
      <c r="I5063" t="s">
        <v>319</v>
      </c>
      <c r="J5063" t="s">
        <v>324</v>
      </c>
      <c r="K5063">
        <v>19</v>
      </c>
      <c r="L5063" s="52">
        <v>8.8370002806186676E-2</v>
      </c>
      <c r="N5063">
        <v>120</v>
      </c>
      <c r="O5063" s="52">
        <v>0.1090900003910065</v>
      </c>
      <c r="Q5063">
        <v>1418</v>
      </c>
      <c r="R5063" s="52">
        <v>0.13300999999046331</v>
      </c>
    </row>
    <row r="5064" spans="1:19">
      <c r="A5064" t="s">
        <v>28</v>
      </c>
      <c r="B5064" t="s">
        <v>412</v>
      </c>
      <c r="C5064" t="s">
        <v>440</v>
      </c>
      <c r="D5064" t="s">
        <v>330</v>
      </c>
      <c r="E5064" t="s">
        <v>210</v>
      </c>
      <c r="F5064" t="s">
        <v>211</v>
      </c>
      <c r="G5064">
        <v>8</v>
      </c>
      <c r="H5064" t="s">
        <v>339</v>
      </c>
      <c r="I5064" t="s">
        <v>319</v>
      </c>
      <c r="J5064" t="s">
        <v>320</v>
      </c>
      <c r="K5064">
        <v>0</v>
      </c>
      <c r="L5064" s="52">
        <v>0</v>
      </c>
      <c r="M5064" s="52">
        <v>0</v>
      </c>
      <c r="N5064">
        <v>2</v>
      </c>
      <c r="O5064" s="52">
        <v>1.8200000049546361E-3</v>
      </c>
      <c r="P5064" s="52">
        <v>2.0399999339133501E-3</v>
      </c>
      <c r="Q5064">
        <v>19</v>
      </c>
      <c r="R5064" s="52">
        <v>1.780000049620867E-3</v>
      </c>
      <c r="S5064" s="52">
        <v>2.0600000862032179E-3</v>
      </c>
    </row>
    <row r="5065" spans="1:19">
      <c r="A5065" t="s">
        <v>28</v>
      </c>
      <c r="B5065" t="s">
        <v>412</v>
      </c>
      <c r="C5065" t="s">
        <v>440</v>
      </c>
      <c r="D5065" t="s">
        <v>330</v>
      </c>
      <c r="E5065" t="s">
        <v>210</v>
      </c>
      <c r="F5065" t="s">
        <v>211</v>
      </c>
      <c r="G5065">
        <v>8</v>
      </c>
      <c r="H5065" t="s">
        <v>339</v>
      </c>
      <c r="I5065" t="s">
        <v>319</v>
      </c>
      <c r="J5065" t="s">
        <v>321</v>
      </c>
      <c r="K5065">
        <v>8</v>
      </c>
      <c r="L5065" s="52">
        <v>3.7209998816251748E-2</v>
      </c>
      <c r="M5065" s="52">
        <v>4.081999883055687E-2</v>
      </c>
      <c r="N5065">
        <v>48</v>
      </c>
      <c r="O5065" s="52">
        <v>4.3639998883008957E-2</v>
      </c>
      <c r="P5065" s="52">
        <v>4.8980001360177987E-2</v>
      </c>
      <c r="Q5065">
        <v>380</v>
      </c>
      <c r="R5065" s="52">
        <v>3.564000129699707E-2</v>
      </c>
      <c r="S5065" s="52">
        <v>4.1110001504421227E-2</v>
      </c>
    </row>
    <row r="5066" spans="1:19">
      <c r="A5066" t="s">
        <v>28</v>
      </c>
      <c r="B5066" t="s">
        <v>412</v>
      </c>
      <c r="C5066" t="s">
        <v>440</v>
      </c>
      <c r="D5066" t="s">
        <v>330</v>
      </c>
      <c r="E5066" t="s">
        <v>210</v>
      </c>
      <c r="F5066" t="s">
        <v>211</v>
      </c>
      <c r="G5066">
        <v>8</v>
      </c>
      <c r="H5066" t="s">
        <v>339</v>
      </c>
      <c r="I5066" t="s">
        <v>319</v>
      </c>
      <c r="J5066" t="s">
        <v>322</v>
      </c>
      <c r="K5066">
        <v>26</v>
      </c>
      <c r="L5066" s="52">
        <v>0.12093000113964079</v>
      </c>
      <c r="M5066" s="52">
        <v>0.13265000283718109</v>
      </c>
      <c r="N5066">
        <v>206</v>
      </c>
      <c r="O5066" s="52">
        <v>0.18727000057697299</v>
      </c>
      <c r="P5066" s="52">
        <v>0.2101999968290329</v>
      </c>
      <c r="Q5066">
        <v>1643</v>
      </c>
      <c r="R5066" s="52">
        <v>0.15410999953746801</v>
      </c>
      <c r="S5066" s="52">
        <v>0.17776000499725339</v>
      </c>
    </row>
    <row r="5067" spans="1:19">
      <c r="A5067" t="s">
        <v>28</v>
      </c>
      <c r="B5067" t="s">
        <v>412</v>
      </c>
      <c r="C5067" t="s">
        <v>440</v>
      </c>
      <c r="D5067" t="s">
        <v>330</v>
      </c>
      <c r="E5067" t="s">
        <v>210</v>
      </c>
      <c r="F5067" t="s">
        <v>211</v>
      </c>
      <c r="G5067">
        <v>8</v>
      </c>
      <c r="H5067" t="s">
        <v>339</v>
      </c>
      <c r="I5067" t="s">
        <v>319</v>
      </c>
      <c r="J5067" t="s">
        <v>323</v>
      </c>
      <c r="K5067">
        <v>24</v>
      </c>
      <c r="L5067" s="52">
        <v>0.1116300001740456</v>
      </c>
      <c r="M5067" s="52">
        <v>0.12245000153779979</v>
      </c>
      <c r="N5067">
        <v>155</v>
      </c>
      <c r="O5067" s="52">
        <v>0.1409099996089935</v>
      </c>
      <c r="P5067" s="52">
        <v>0.158160001039505</v>
      </c>
      <c r="Q5067">
        <v>1319</v>
      </c>
      <c r="R5067" s="52">
        <v>0.1237199977040291</v>
      </c>
      <c r="S5067" s="52">
        <v>0.14270000159740451</v>
      </c>
    </row>
    <row r="5068" spans="1:19">
      <c r="A5068" t="s">
        <v>28</v>
      </c>
      <c r="B5068" t="s">
        <v>412</v>
      </c>
      <c r="C5068" t="s">
        <v>440</v>
      </c>
      <c r="D5068" t="s">
        <v>330</v>
      </c>
      <c r="E5068" t="s">
        <v>210</v>
      </c>
      <c r="F5068" t="s">
        <v>211</v>
      </c>
      <c r="G5068">
        <v>8</v>
      </c>
      <c r="H5068" t="s">
        <v>339</v>
      </c>
      <c r="I5068" t="s">
        <v>319</v>
      </c>
      <c r="J5068" t="s">
        <v>354</v>
      </c>
      <c r="K5068">
        <v>138</v>
      </c>
      <c r="L5068" s="52">
        <v>0.64186000823974609</v>
      </c>
      <c r="M5068" s="52">
        <v>0.70407998561859131</v>
      </c>
      <c r="N5068">
        <v>569</v>
      </c>
      <c r="O5068" s="52">
        <v>0.51727002859115601</v>
      </c>
      <c r="P5068" s="52">
        <v>0.58060997724533081</v>
      </c>
      <c r="Q5068">
        <v>5882</v>
      </c>
      <c r="R5068" s="52">
        <v>0.55172997713088989</v>
      </c>
      <c r="S5068" s="52">
        <v>0.63637000322341919</v>
      </c>
    </row>
    <row r="5069" spans="1:19">
      <c r="A5069" t="s">
        <v>28</v>
      </c>
      <c r="B5069" t="s">
        <v>412</v>
      </c>
      <c r="C5069" t="s">
        <v>440</v>
      </c>
      <c r="D5069" t="s">
        <v>330</v>
      </c>
      <c r="E5069" t="s">
        <v>210</v>
      </c>
      <c r="F5069" t="s">
        <v>211</v>
      </c>
      <c r="G5069">
        <v>8</v>
      </c>
      <c r="H5069" t="s">
        <v>339</v>
      </c>
      <c r="I5069" t="s">
        <v>360</v>
      </c>
      <c r="J5069" t="s">
        <v>361</v>
      </c>
      <c r="K5069">
        <v>19</v>
      </c>
      <c r="L5069" s="52">
        <v>8.8370002806186676E-2</v>
      </c>
      <c r="N5069">
        <v>120</v>
      </c>
      <c r="O5069" s="52">
        <v>0.1090900003910065</v>
      </c>
      <c r="Q5069">
        <v>1418</v>
      </c>
      <c r="R5069" s="52">
        <v>0.13300999999046331</v>
      </c>
    </row>
    <row r="5070" spans="1:19">
      <c r="A5070" t="s">
        <v>28</v>
      </c>
      <c r="B5070" t="s">
        <v>412</v>
      </c>
      <c r="C5070" t="s">
        <v>440</v>
      </c>
      <c r="D5070" t="s">
        <v>330</v>
      </c>
      <c r="E5070" t="s">
        <v>210</v>
      </c>
      <c r="F5070" t="s">
        <v>211</v>
      </c>
      <c r="G5070">
        <v>8</v>
      </c>
      <c r="H5070" t="s">
        <v>339</v>
      </c>
      <c r="I5070" t="s">
        <v>360</v>
      </c>
      <c r="J5070" t="s">
        <v>362</v>
      </c>
      <c r="K5070">
        <v>58</v>
      </c>
      <c r="L5070" s="52">
        <v>0.26976999640464783</v>
      </c>
      <c r="M5070" s="52">
        <v>0.29592001438140869</v>
      </c>
      <c r="N5070">
        <v>410</v>
      </c>
      <c r="O5070" s="52">
        <v>0.37272998690605158</v>
      </c>
      <c r="P5070" s="52">
        <v>0.41837000846862787</v>
      </c>
      <c r="Q5070">
        <v>3361</v>
      </c>
      <c r="R5070" s="52">
        <v>0.31525999307632452</v>
      </c>
      <c r="S5070" s="52">
        <v>0.36362999677658081</v>
      </c>
    </row>
    <row r="5071" spans="1:19">
      <c r="A5071" t="s">
        <v>28</v>
      </c>
      <c r="B5071" t="s">
        <v>412</v>
      </c>
      <c r="C5071" t="s">
        <v>440</v>
      </c>
      <c r="D5071" t="s">
        <v>330</v>
      </c>
      <c r="E5071" t="s">
        <v>210</v>
      </c>
      <c r="F5071" t="s">
        <v>211</v>
      </c>
      <c r="G5071">
        <v>8</v>
      </c>
      <c r="H5071" t="s">
        <v>339</v>
      </c>
      <c r="I5071" t="s">
        <v>360</v>
      </c>
      <c r="J5071" t="s">
        <v>354</v>
      </c>
      <c r="K5071">
        <v>138</v>
      </c>
      <c r="L5071" s="52">
        <v>0.64186000823974609</v>
      </c>
      <c r="M5071" s="52">
        <v>0.70407998561859131</v>
      </c>
      <c r="N5071">
        <v>570</v>
      </c>
      <c r="O5071" s="52">
        <v>0.51818001270294189</v>
      </c>
      <c r="P5071" s="52">
        <v>0.58162999153137207</v>
      </c>
      <c r="Q5071">
        <v>5882</v>
      </c>
      <c r="R5071" s="52">
        <v>0.55172997713088989</v>
      </c>
      <c r="S5071" s="52">
        <v>0.63637000322341919</v>
      </c>
    </row>
    <row r="5072" spans="1:19">
      <c r="A5072" t="s">
        <v>28</v>
      </c>
      <c r="B5072" t="s">
        <v>412</v>
      </c>
      <c r="C5072" t="s">
        <v>440</v>
      </c>
      <c r="D5072" t="s">
        <v>330</v>
      </c>
      <c r="E5072" t="s">
        <v>210</v>
      </c>
      <c r="F5072" t="s">
        <v>211</v>
      </c>
      <c r="G5072">
        <v>8</v>
      </c>
      <c r="H5072" t="s">
        <v>339</v>
      </c>
      <c r="I5072" t="s">
        <v>736</v>
      </c>
      <c r="J5072" t="s">
        <v>363</v>
      </c>
      <c r="K5072">
        <v>134</v>
      </c>
      <c r="L5072" s="52">
        <v>0.6232600212097168</v>
      </c>
      <c r="N5072">
        <v>424</v>
      </c>
      <c r="O5072" s="52">
        <v>0.38545000553131098</v>
      </c>
      <c r="Q5072">
        <v>4131</v>
      </c>
      <c r="R5072" s="52">
        <v>0.38749000430107122</v>
      </c>
    </row>
    <row r="5073" spans="1:19">
      <c r="A5073" t="s">
        <v>28</v>
      </c>
      <c r="B5073" t="s">
        <v>412</v>
      </c>
      <c r="C5073" t="s">
        <v>440</v>
      </c>
      <c r="D5073" t="s">
        <v>330</v>
      </c>
      <c r="E5073" t="s">
        <v>210</v>
      </c>
      <c r="F5073" t="s">
        <v>211</v>
      </c>
      <c r="G5073">
        <v>8</v>
      </c>
      <c r="H5073" t="s">
        <v>339</v>
      </c>
      <c r="I5073" t="s">
        <v>736</v>
      </c>
      <c r="J5073" t="s">
        <v>364</v>
      </c>
      <c r="K5073">
        <v>36</v>
      </c>
      <c r="L5073" s="52">
        <v>0.16743999719619751</v>
      </c>
      <c r="M5073" s="52">
        <v>0.44444000720977778</v>
      </c>
      <c r="N5073">
        <v>386</v>
      </c>
      <c r="O5073" s="52">
        <v>0.3509100079536438</v>
      </c>
      <c r="P5073" s="52">
        <v>0.57100999355316162</v>
      </c>
      <c r="Q5073">
        <v>4189</v>
      </c>
      <c r="R5073" s="52">
        <v>0.39293000102043152</v>
      </c>
      <c r="S5073" s="52">
        <v>0.64149999618530273</v>
      </c>
    </row>
    <row r="5074" spans="1:19">
      <c r="A5074" t="s">
        <v>28</v>
      </c>
      <c r="B5074" t="s">
        <v>412</v>
      </c>
      <c r="C5074" t="s">
        <v>440</v>
      </c>
      <c r="D5074" t="s">
        <v>330</v>
      </c>
      <c r="E5074" t="s">
        <v>210</v>
      </c>
      <c r="F5074" t="s">
        <v>211</v>
      </c>
      <c r="G5074">
        <v>8</v>
      </c>
      <c r="H5074" t="s">
        <v>339</v>
      </c>
      <c r="I5074" t="s">
        <v>736</v>
      </c>
      <c r="J5074" t="s">
        <v>365</v>
      </c>
      <c r="K5074">
        <v>24</v>
      </c>
      <c r="L5074" s="52">
        <v>0.1116300001740456</v>
      </c>
      <c r="M5074" s="52">
        <v>0.29629999399185181</v>
      </c>
      <c r="N5074">
        <v>143</v>
      </c>
      <c r="O5074" s="52">
        <v>0.12999999523162839</v>
      </c>
      <c r="P5074" s="52">
        <v>0.21153999865055079</v>
      </c>
      <c r="Q5074">
        <v>1316</v>
      </c>
      <c r="R5074" s="52">
        <v>0.1234399974346161</v>
      </c>
      <c r="S5074" s="52">
        <v>0.20152999460697171</v>
      </c>
    </row>
    <row r="5075" spans="1:19">
      <c r="A5075" t="s">
        <v>28</v>
      </c>
      <c r="B5075" t="s">
        <v>412</v>
      </c>
      <c r="C5075" t="s">
        <v>440</v>
      </c>
      <c r="D5075" t="s">
        <v>330</v>
      </c>
      <c r="E5075" t="s">
        <v>210</v>
      </c>
      <c r="F5075" t="s">
        <v>211</v>
      </c>
      <c r="G5075">
        <v>8</v>
      </c>
      <c r="H5075" t="s">
        <v>339</v>
      </c>
      <c r="I5075" t="s">
        <v>736</v>
      </c>
      <c r="J5075" t="s">
        <v>366</v>
      </c>
      <c r="K5075">
        <v>17</v>
      </c>
      <c r="L5075" s="52">
        <v>7.9070001840591431E-2</v>
      </c>
      <c r="M5075" s="52">
        <v>0.20987999439239499</v>
      </c>
      <c r="N5075">
        <v>83</v>
      </c>
      <c r="O5075" s="52">
        <v>7.5450003147125244E-2</v>
      </c>
      <c r="P5075" s="52">
        <v>0.1227800026535988</v>
      </c>
      <c r="Q5075">
        <v>566</v>
      </c>
      <c r="R5075" s="52">
        <v>5.3089998662471771E-2</v>
      </c>
      <c r="S5075" s="52">
        <v>8.6680002510547638E-2</v>
      </c>
    </row>
    <row r="5076" spans="1:19">
      <c r="A5076" t="s">
        <v>28</v>
      </c>
      <c r="B5076" t="s">
        <v>412</v>
      </c>
      <c r="C5076" t="s">
        <v>440</v>
      </c>
      <c r="D5076" t="s">
        <v>330</v>
      </c>
      <c r="E5076" t="s">
        <v>210</v>
      </c>
      <c r="F5076" t="s">
        <v>211</v>
      </c>
      <c r="G5076">
        <v>8</v>
      </c>
      <c r="H5076" t="s">
        <v>339</v>
      </c>
      <c r="I5076" t="s">
        <v>736</v>
      </c>
      <c r="J5076" t="s">
        <v>367</v>
      </c>
      <c r="K5076">
        <v>2</v>
      </c>
      <c r="L5076" s="52">
        <v>9.3000000342726707E-3</v>
      </c>
      <c r="M5076" s="52">
        <v>2.4690000340342522E-2</v>
      </c>
      <c r="N5076">
        <v>50</v>
      </c>
      <c r="O5076" s="52">
        <v>4.544999822974205E-2</v>
      </c>
      <c r="P5076" s="52">
        <v>7.3959998786449432E-2</v>
      </c>
      <c r="Q5076">
        <v>367</v>
      </c>
      <c r="R5076" s="52">
        <v>3.4419998526573181E-2</v>
      </c>
      <c r="S5076" s="52">
        <v>5.6200001388788223E-2</v>
      </c>
    </row>
    <row r="5077" spans="1:19">
      <c r="A5077" t="s">
        <v>28</v>
      </c>
      <c r="B5077" t="s">
        <v>412</v>
      </c>
      <c r="C5077" t="s">
        <v>440</v>
      </c>
      <c r="D5077" t="s">
        <v>330</v>
      </c>
      <c r="E5077" t="s">
        <v>210</v>
      </c>
      <c r="F5077" t="s">
        <v>211</v>
      </c>
      <c r="G5077">
        <v>8</v>
      </c>
      <c r="H5077" t="s">
        <v>339</v>
      </c>
      <c r="I5077" t="s">
        <v>736</v>
      </c>
      <c r="J5077" t="s">
        <v>368</v>
      </c>
      <c r="K5077">
        <v>2</v>
      </c>
      <c r="L5077" s="52">
        <v>9.3000000342726707E-3</v>
      </c>
      <c r="M5077" s="52">
        <v>2.4690000340342522E-2</v>
      </c>
      <c r="N5077">
        <v>14</v>
      </c>
      <c r="O5077" s="52">
        <v>1.272999960929155E-2</v>
      </c>
      <c r="P5077" s="52">
        <v>2.0710000768303871E-2</v>
      </c>
      <c r="Q5077">
        <v>92</v>
      </c>
      <c r="R5077" s="52">
        <v>8.6300000548362732E-3</v>
      </c>
      <c r="S5077" s="52">
        <v>1.4089999720454219E-2</v>
      </c>
    </row>
    <row r="5078" spans="1:19">
      <c r="A5078" t="s">
        <v>28</v>
      </c>
      <c r="B5078" t="s">
        <v>412</v>
      </c>
      <c r="C5078" t="s">
        <v>440</v>
      </c>
      <c r="D5078" t="s">
        <v>330</v>
      </c>
      <c r="E5078" t="s">
        <v>210</v>
      </c>
      <c r="F5078" t="s">
        <v>211</v>
      </c>
      <c r="G5078">
        <v>8</v>
      </c>
      <c r="H5078" t="s">
        <v>339</v>
      </c>
      <c r="I5078" t="s">
        <v>307</v>
      </c>
      <c r="J5078" t="s">
        <v>329</v>
      </c>
      <c r="K5078">
        <v>213</v>
      </c>
      <c r="L5078" s="52">
        <v>0.99070000648498535</v>
      </c>
      <c r="N5078">
        <v>1091</v>
      </c>
      <c r="O5078" s="52">
        <v>0.99181997776031494</v>
      </c>
      <c r="Q5078">
        <v>10555</v>
      </c>
      <c r="R5078" s="52">
        <v>0.99005997180938721</v>
      </c>
    </row>
    <row r="5079" spans="1:19">
      <c r="A5079" t="s">
        <v>28</v>
      </c>
      <c r="B5079" t="s">
        <v>412</v>
      </c>
      <c r="C5079" t="s">
        <v>440</v>
      </c>
      <c r="D5079" t="s">
        <v>330</v>
      </c>
      <c r="E5079" t="s">
        <v>210</v>
      </c>
      <c r="F5079" t="s">
        <v>211</v>
      </c>
      <c r="G5079">
        <v>8</v>
      </c>
      <c r="H5079" t="s">
        <v>339</v>
      </c>
      <c r="I5079" t="s">
        <v>307</v>
      </c>
      <c r="J5079" t="s">
        <v>309</v>
      </c>
      <c r="K5079">
        <v>2</v>
      </c>
      <c r="L5079" s="52">
        <v>9.3000000342726707E-3</v>
      </c>
      <c r="N5079">
        <v>9</v>
      </c>
      <c r="O5079" s="52">
        <v>8.1799998879432678E-3</v>
      </c>
      <c r="Q5079">
        <v>106</v>
      </c>
      <c r="R5079" s="52">
        <v>9.9400002509355545E-3</v>
      </c>
    </row>
    <row r="5080" spans="1:19">
      <c r="A5080" t="s">
        <v>28</v>
      </c>
      <c r="B5080" t="s">
        <v>412</v>
      </c>
      <c r="C5080" t="s">
        <v>440</v>
      </c>
      <c r="D5080" t="s">
        <v>330</v>
      </c>
      <c r="E5080" t="s">
        <v>210</v>
      </c>
      <c r="F5080" t="s">
        <v>211</v>
      </c>
      <c r="G5080">
        <v>8</v>
      </c>
      <c r="H5080" t="s">
        <v>339</v>
      </c>
      <c r="I5080" t="s">
        <v>737</v>
      </c>
      <c r="J5080" t="s">
        <v>310</v>
      </c>
      <c r="K5080">
        <v>89</v>
      </c>
      <c r="L5080" s="52">
        <v>0.41394999623298651</v>
      </c>
      <c r="N5080">
        <v>298</v>
      </c>
      <c r="O5080" s="52">
        <v>0.27090999484062189</v>
      </c>
      <c r="Q5080">
        <v>1888</v>
      </c>
      <c r="R5080" s="52">
        <v>0.17709000408649439</v>
      </c>
    </row>
    <row r="5081" spans="1:19">
      <c r="A5081" t="s">
        <v>28</v>
      </c>
      <c r="B5081" t="s">
        <v>412</v>
      </c>
      <c r="C5081" t="s">
        <v>440</v>
      </c>
      <c r="D5081" t="s">
        <v>330</v>
      </c>
      <c r="E5081" t="s">
        <v>210</v>
      </c>
      <c r="F5081" t="s">
        <v>211</v>
      </c>
      <c r="G5081">
        <v>8</v>
      </c>
      <c r="H5081" t="s">
        <v>339</v>
      </c>
      <c r="I5081" t="s">
        <v>737</v>
      </c>
      <c r="J5081" t="s">
        <v>16</v>
      </c>
      <c r="K5081">
        <v>35</v>
      </c>
      <c r="L5081" s="52">
        <v>0.16279000043869021</v>
      </c>
      <c r="N5081">
        <v>200</v>
      </c>
      <c r="O5081" s="52">
        <v>0.18182000517845151</v>
      </c>
      <c r="Q5081">
        <v>2164</v>
      </c>
      <c r="R5081" s="52">
        <v>0.2029799968004227</v>
      </c>
    </row>
    <row r="5082" spans="1:19">
      <c r="A5082" t="s">
        <v>28</v>
      </c>
      <c r="B5082" t="s">
        <v>412</v>
      </c>
      <c r="C5082" t="s">
        <v>440</v>
      </c>
      <c r="D5082" t="s">
        <v>330</v>
      </c>
      <c r="E5082" t="s">
        <v>210</v>
      </c>
      <c r="F5082" t="s">
        <v>211</v>
      </c>
      <c r="G5082">
        <v>8</v>
      </c>
      <c r="H5082" t="s">
        <v>339</v>
      </c>
      <c r="I5082" t="s">
        <v>737</v>
      </c>
      <c r="J5082" t="s">
        <v>17</v>
      </c>
      <c r="K5082">
        <v>39</v>
      </c>
      <c r="L5082" s="52">
        <v>0.18140000104904169</v>
      </c>
      <c r="N5082">
        <v>236</v>
      </c>
      <c r="O5082" s="52">
        <v>0.21455000340938571</v>
      </c>
      <c r="Q5082">
        <v>2220</v>
      </c>
      <c r="R5082" s="52">
        <v>0.20824000239372251</v>
      </c>
    </row>
    <row r="5083" spans="1:19">
      <c r="A5083" t="s">
        <v>28</v>
      </c>
      <c r="B5083" t="s">
        <v>412</v>
      </c>
      <c r="C5083" t="s">
        <v>440</v>
      </c>
      <c r="D5083" t="s">
        <v>330</v>
      </c>
      <c r="E5083" t="s">
        <v>210</v>
      </c>
      <c r="F5083" t="s">
        <v>211</v>
      </c>
      <c r="G5083">
        <v>8</v>
      </c>
      <c r="H5083" t="s">
        <v>339</v>
      </c>
      <c r="I5083" t="s">
        <v>737</v>
      </c>
      <c r="J5083" t="s">
        <v>18</v>
      </c>
      <c r="K5083">
        <v>25</v>
      </c>
      <c r="L5083" s="52">
        <v>0.1162799969315529</v>
      </c>
      <c r="N5083">
        <v>210</v>
      </c>
      <c r="O5083" s="52">
        <v>0.19090999662876129</v>
      </c>
      <c r="Q5083">
        <v>2174</v>
      </c>
      <c r="R5083" s="52">
        <v>0.20392000675201419</v>
      </c>
    </row>
    <row r="5084" spans="1:19">
      <c r="A5084" t="s">
        <v>28</v>
      </c>
      <c r="B5084" t="s">
        <v>412</v>
      </c>
      <c r="C5084" t="s">
        <v>440</v>
      </c>
      <c r="D5084" t="s">
        <v>330</v>
      </c>
      <c r="E5084" t="s">
        <v>210</v>
      </c>
      <c r="F5084" t="s">
        <v>211</v>
      </c>
      <c r="G5084">
        <v>8</v>
      </c>
      <c r="H5084" t="s">
        <v>339</v>
      </c>
      <c r="I5084" t="s">
        <v>737</v>
      </c>
      <c r="J5084" t="s">
        <v>311</v>
      </c>
      <c r="K5084">
        <v>27</v>
      </c>
      <c r="L5084" s="52">
        <v>0.1255799978971481</v>
      </c>
      <c r="N5084">
        <v>156</v>
      </c>
      <c r="O5084" s="52">
        <v>0.14181999862194061</v>
      </c>
      <c r="Q5084">
        <v>2215</v>
      </c>
      <c r="R5084" s="52">
        <v>0.20777000486850741</v>
      </c>
    </row>
    <row r="5085" spans="1:19">
      <c r="A5085" t="s">
        <v>28</v>
      </c>
      <c r="B5085" t="s">
        <v>412</v>
      </c>
      <c r="C5085" t="s">
        <v>440</v>
      </c>
      <c r="D5085" t="s">
        <v>330</v>
      </c>
      <c r="E5085" t="s">
        <v>210</v>
      </c>
      <c r="F5085" t="s">
        <v>211</v>
      </c>
      <c r="G5085">
        <v>8</v>
      </c>
      <c r="H5085" t="s">
        <v>339</v>
      </c>
      <c r="I5085" t="s">
        <v>312</v>
      </c>
      <c r="J5085" t="s">
        <v>313</v>
      </c>
      <c r="K5085">
        <v>105</v>
      </c>
      <c r="L5085" s="52">
        <v>0.48837000131607061</v>
      </c>
      <c r="M5085" s="52">
        <v>0.5</v>
      </c>
      <c r="N5085">
        <v>621</v>
      </c>
      <c r="O5085" s="52">
        <v>0.56454998254776001</v>
      </c>
      <c r="P5085" s="52">
        <v>0.57340997457504272</v>
      </c>
      <c r="Q5085">
        <v>6420</v>
      </c>
      <c r="R5085" s="52">
        <v>0.60219001770019531</v>
      </c>
      <c r="S5085" s="52">
        <v>0.61465001106262207</v>
      </c>
    </row>
    <row r="5086" spans="1:19">
      <c r="A5086" t="s">
        <v>28</v>
      </c>
      <c r="B5086" t="s">
        <v>412</v>
      </c>
      <c r="C5086" t="s">
        <v>440</v>
      </c>
      <c r="D5086" t="s">
        <v>330</v>
      </c>
      <c r="E5086" t="s">
        <v>210</v>
      </c>
      <c r="F5086" t="s">
        <v>211</v>
      </c>
      <c r="G5086">
        <v>8</v>
      </c>
      <c r="H5086" t="s">
        <v>339</v>
      </c>
      <c r="I5086" t="s">
        <v>312</v>
      </c>
      <c r="J5086" t="s">
        <v>314</v>
      </c>
      <c r="K5086">
        <v>35</v>
      </c>
      <c r="L5086" s="52">
        <v>0.16279000043869021</v>
      </c>
      <c r="M5086" s="52">
        <v>0.1666699945926666</v>
      </c>
      <c r="N5086">
        <v>172</v>
      </c>
      <c r="O5086" s="52">
        <v>0.15636000037193301</v>
      </c>
      <c r="P5086" s="52">
        <v>0.15882000327110291</v>
      </c>
      <c r="Q5086">
        <v>1473</v>
      </c>
      <c r="R5086" s="52">
        <v>0.13817000389099121</v>
      </c>
      <c r="S5086" s="52">
        <v>0.14101999998092651</v>
      </c>
    </row>
    <row r="5087" spans="1:19">
      <c r="A5087" t="s">
        <v>28</v>
      </c>
      <c r="B5087" t="s">
        <v>412</v>
      </c>
      <c r="C5087" t="s">
        <v>440</v>
      </c>
      <c r="D5087" t="s">
        <v>330</v>
      </c>
      <c r="E5087" t="s">
        <v>210</v>
      </c>
      <c r="F5087" t="s">
        <v>211</v>
      </c>
      <c r="G5087">
        <v>8</v>
      </c>
      <c r="H5087" t="s">
        <v>339</v>
      </c>
      <c r="I5087" t="s">
        <v>312</v>
      </c>
      <c r="J5087" t="s">
        <v>315</v>
      </c>
      <c r="K5087">
        <v>46</v>
      </c>
      <c r="L5087" s="52">
        <v>0.21394999325275421</v>
      </c>
      <c r="M5087" s="52">
        <v>0.21905000507831571</v>
      </c>
      <c r="N5087">
        <v>168</v>
      </c>
      <c r="O5087" s="52">
        <v>0.1527300029993057</v>
      </c>
      <c r="P5087" s="52">
        <v>0.15512000024318701</v>
      </c>
      <c r="Q5087">
        <v>1374</v>
      </c>
      <c r="R5087" s="52">
        <v>0.12887999415397641</v>
      </c>
      <c r="S5087" s="52">
        <v>0.13154999911785131</v>
      </c>
    </row>
    <row r="5088" spans="1:19">
      <c r="A5088" t="s">
        <v>28</v>
      </c>
      <c r="B5088" t="s">
        <v>412</v>
      </c>
      <c r="C5088" t="s">
        <v>440</v>
      </c>
      <c r="D5088" t="s">
        <v>330</v>
      </c>
      <c r="E5088" t="s">
        <v>210</v>
      </c>
      <c r="F5088" t="s">
        <v>211</v>
      </c>
      <c r="G5088">
        <v>8</v>
      </c>
      <c r="H5088" t="s">
        <v>339</v>
      </c>
      <c r="I5088" t="s">
        <v>312</v>
      </c>
      <c r="J5088" t="s">
        <v>373</v>
      </c>
      <c r="K5088">
        <v>5</v>
      </c>
      <c r="L5088" s="52">
        <v>2.3259999230504039E-2</v>
      </c>
      <c r="N5088">
        <v>17</v>
      </c>
      <c r="O5088" s="52">
        <v>1.544999983161688E-2</v>
      </c>
      <c r="Q5088">
        <v>216</v>
      </c>
      <c r="R5088" s="52">
        <v>2.0260000601410869E-2</v>
      </c>
    </row>
    <row r="5089" spans="1:19">
      <c r="A5089" t="s">
        <v>28</v>
      </c>
      <c r="B5089" t="s">
        <v>412</v>
      </c>
      <c r="C5089" t="s">
        <v>440</v>
      </c>
      <c r="D5089" t="s">
        <v>330</v>
      </c>
      <c r="E5089" t="s">
        <v>210</v>
      </c>
      <c r="F5089" t="s">
        <v>211</v>
      </c>
      <c r="G5089">
        <v>8</v>
      </c>
      <c r="H5089" t="s">
        <v>339</v>
      </c>
      <c r="I5089" t="s">
        <v>312</v>
      </c>
      <c r="J5089" t="s">
        <v>316</v>
      </c>
      <c r="K5089">
        <v>24</v>
      </c>
      <c r="L5089" s="52">
        <v>0.1116300001740456</v>
      </c>
      <c r="M5089" s="52">
        <v>0.1142899990081787</v>
      </c>
      <c r="N5089">
        <v>122</v>
      </c>
      <c r="O5089" s="52">
        <v>0.11090999841690059</v>
      </c>
      <c r="P5089" s="52">
        <v>0.1126499995589256</v>
      </c>
      <c r="Q5089">
        <v>1178</v>
      </c>
      <c r="R5089" s="52">
        <v>0.1105000004172325</v>
      </c>
      <c r="S5089" s="52">
        <v>0.1127799972891808</v>
      </c>
    </row>
    <row r="5090" spans="1:19">
      <c r="A5090" t="s">
        <v>28</v>
      </c>
      <c r="B5090" t="s">
        <v>412</v>
      </c>
      <c r="C5090" t="s">
        <v>440</v>
      </c>
      <c r="D5090" t="s">
        <v>330</v>
      </c>
      <c r="E5090" t="s">
        <v>212</v>
      </c>
      <c r="F5090" t="s">
        <v>213</v>
      </c>
      <c r="G5090">
        <v>8</v>
      </c>
      <c r="H5090" t="s">
        <v>339</v>
      </c>
      <c r="I5090" t="s">
        <v>326</v>
      </c>
      <c r="J5090" t="s">
        <v>289</v>
      </c>
      <c r="K5090">
        <v>2</v>
      </c>
      <c r="L5090" s="52">
        <v>2.0199999213218689E-2</v>
      </c>
      <c r="N5090">
        <v>2</v>
      </c>
      <c r="O5090" s="52">
        <v>1.8200000049546361E-3</v>
      </c>
      <c r="Q5090">
        <v>78</v>
      </c>
      <c r="R5090" s="52">
        <v>7.3199998587369919E-3</v>
      </c>
    </row>
    <row r="5091" spans="1:19">
      <c r="A5091" t="s">
        <v>28</v>
      </c>
      <c r="B5091" t="s">
        <v>412</v>
      </c>
      <c r="C5091" t="s">
        <v>440</v>
      </c>
      <c r="D5091" t="s">
        <v>330</v>
      </c>
      <c r="E5091" t="s">
        <v>212</v>
      </c>
      <c r="F5091" t="s">
        <v>213</v>
      </c>
      <c r="G5091">
        <v>8</v>
      </c>
      <c r="H5091" t="s">
        <v>339</v>
      </c>
      <c r="I5091" t="s">
        <v>326</v>
      </c>
      <c r="J5091" t="s">
        <v>290</v>
      </c>
      <c r="K5091">
        <v>7</v>
      </c>
      <c r="L5091" s="52">
        <v>7.071000337600708E-2</v>
      </c>
      <c r="N5091">
        <v>58</v>
      </c>
      <c r="O5091" s="52">
        <v>5.2730001509189613E-2</v>
      </c>
      <c r="Q5091">
        <v>542</v>
      </c>
      <c r="R5091" s="52">
        <v>5.0840001553297043E-2</v>
      </c>
    </row>
    <row r="5092" spans="1:19">
      <c r="A5092" t="s">
        <v>28</v>
      </c>
      <c r="B5092" t="s">
        <v>412</v>
      </c>
      <c r="C5092" t="s">
        <v>440</v>
      </c>
      <c r="D5092" t="s">
        <v>330</v>
      </c>
      <c r="E5092" t="s">
        <v>212</v>
      </c>
      <c r="F5092" t="s">
        <v>213</v>
      </c>
      <c r="G5092">
        <v>8</v>
      </c>
      <c r="H5092" t="s">
        <v>339</v>
      </c>
      <c r="I5092" t="s">
        <v>326</v>
      </c>
      <c r="J5092" t="s">
        <v>291</v>
      </c>
      <c r="K5092">
        <v>8</v>
      </c>
      <c r="L5092" s="52">
        <v>8.0810002982616425E-2</v>
      </c>
      <c r="N5092">
        <v>131</v>
      </c>
      <c r="O5092" s="52">
        <v>0.1190899983048439</v>
      </c>
      <c r="Q5092">
        <v>1332</v>
      </c>
      <c r="R5092" s="52">
        <v>0.124940000474453</v>
      </c>
    </row>
    <row r="5093" spans="1:19">
      <c r="A5093" t="s">
        <v>28</v>
      </c>
      <c r="B5093" t="s">
        <v>412</v>
      </c>
      <c r="C5093" t="s">
        <v>440</v>
      </c>
      <c r="D5093" t="s">
        <v>330</v>
      </c>
      <c r="E5093" t="s">
        <v>212</v>
      </c>
      <c r="F5093" t="s">
        <v>213</v>
      </c>
      <c r="G5093">
        <v>8</v>
      </c>
      <c r="H5093" t="s">
        <v>339</v>
      </c>
      <c r="I5093" t="s">
        <v>326</v>
      </c>
      <c r="J5093" t="s">
        <v>292</v>
      </c>
      <c r="K5093">
        <v>21</v>
      </c>
      <c r="L5093" s="52">
        <v>0.212119996547699</v>
      </c>
      <c r="N5093">
        <v>211</v>
      </c>
      <c r="O5093" s="52">
        <v>0.1918199956417084</v>
      </c>
      <c r="Q5093">
        <v>2022</v>
      </c>
      <c r="R5093" s="52">
        <v>0.18965999782085419</v>
      </c>
    </row>
    <row r="5094" spans="1:19">
      <c r="A5094" t="s">
        <v>28</v>
      </c>
      <c r="B5094" t="s">
        <v>412</v>
      </c>
      <c r="C5094" t="s">
        <v>440</v>
      </c>
      <c r="D5094" t="s">
        <v>330</v>
      </c>
      <c r="E5094" t="s">
        <v>212</v>
      </c>
      <c r="F5094" t="s">
        <v>213</v>
      </c>
      <c r="G5094">
        <v>8</v>
      </c>
      <c r="H5094" t="s">
        <v>339</v>
      </c>
      <c r="I5094" t="s">
        <v>326</v>
      </c>
      <c r="J5094" t="s">
        <v>293</v>
      </c>
      <c r="K5094">
        <v>18</v>
      </c>
      <c r="L5094" s="52">
        <v>0.18182000517845151</v>
      </c>
      <c r="N5094">
        <v>178</v>
      </c>
      <c r="O5094" s="52">
        <v>0.16181999444961551</v>
      </c>
      <c r="Q5094">
        <v>1958</v>
      </c>
      <c r="R5094" s="52">
        <v>0.18366000056266779</v>
      </c>
    </row>
    <row r="5095" spans="1:19">
      <c r="A5095" t="s">
        <v>28</v>
      </c>
      <c r="B5095" t="s">
        <v>412</v>
      </c>
      <c r="C5095" t="s">
        <v>440</v>
      </c>
      <c r="D5095" t="s">
        <v>330</v>
      </c>
      <c r="E5095" t="s">
        <v>212</v>
      </c>
      <c r="F5095" t="s">
        <v>213</v>
      </c>
      <c r="G5095">
        <v>8</v>
      </c>
      <c r="H5095" t="s">
        <v>339</v>
      </c>
      <c r="I5095" t="s">
        <v>326</v>
      </c>
      <c r="J5095" t="s">
        <v>294</v>
      </c>
      <c r="K5095">
        <v>23</v>
      </c>
      <c r="L5095" s="52">
        <v>0.23231999576091769</v>
      </c>
      <c r="N5095">
        <v>283</v>
      </c>
      <c r="O5095" s="52">
        <v>0.25727000832557678</v>
      </c>
      <c r="Q5095">
        <v>2528</v>
      </c>
      <c r="R5095" s="52">
        <v>0.2371300011873245</v>
      </c>
    </row>
    <row r="5096" spans="1:19">
      <c r="A5096" t="s">
        <v>28</v>
      </c>
      <c r="B5096" t="s">
        <v>412</v>
      </c>
      <c r="C5096" t="s">
        <v>440</v>
      </c>
      <c r="D5096" t="s">
        <v>330</v>
      </c>
      <c r="E5096" t="s">
        <v>212</v>
      </c>
      <c r="F5096" t="s">
        <v>213</v>
      </c>
      <c r="G5096">
        <v>8</v>
      </c>
      <c r="H5096" t="s">
        <v>339</v>
      </c>
      <c r="I5096" t="s">
        <v>326</v>
      </c>
      <c r="J5096" t="s">
        <v>295</v>
      </c>
      <c r="K5096">
        <v>20</v>
      </c>
      <c r="L5096" s="52">
        <v>0.2020200043916702</v>
      </c>
      <c r="N5096">
        <v>237</v>
      </c>
      <c r="O5096" s="52">
        <v>0.21545000374317169</v>
      </c>
      <c r="Q5096">
        <v>2201</v>
      </c>
      <c r="R5096" s="52">
        <v>0.20645000040531161</v>
      </c>
    </row>
    <row r="5097" spans="1:19">
      <c r="A5097" t="s">
        <v>28</v>
      </c>
      <c r="B5097" t="s">
        <v>412</v>
      </c>
      <c r="C5097" t="s">
        <v>440</v>
      </c>
      <c r="D5097" t="s">
        <v>330</v>
      </c>
      <c r="E5097" t="s">
        <v>212</v>
      </c>
      <c r="F5097" s="1" t="s">
        <v>213</v>
      </c>
      <c r="G5097" s="1">
        <v>8</v>
      </c>
      <c r="H5097" s="1" t="s">
        <v>339</v>
      </c>
      <c r="I5097" t="s">
        <v>359</v>
      </c>
      <c r="J5097" t="s">
        <v>14</v>
      </c>
      <c r="K5097">
        <v>70</v>
      </c>
      <c r="L5097" s="52">
        <v>0.707069993019104</v>
      </c>
      <c r="M5097" s="52">
        <v>0.71429002285003662</v>
      </c>
      <c r="N5097">
        <v>768</v>
      </c>
      <c r="O5097" s="52">
        <v>0.69818001985549927</v>
      </c>
      <c r="P5097" s="52">
        <v>0.70914000272750854</v>
      </c>
      <c r="Q5097">
        <v>7648</v>
      </c>
      <c r="R5097" s="52">
        <v>0.71737998723983765</v>
      </c>
      <c r="S5097" s="52">
        <v>0.73221999406814575</v>
      </c>
    </row>
    <row r="5098" spans="1:19">
      <c r="A5098" t="s">
        <v>28</v>
      </c>
      <c r="B5098" t="s">
        <v>412</v>
      </c>
      <c r="C5098" t="s">
        <v>440</v>
      </c>
      <c r="D5098" t="s">
        <v>330</v>
      </c>
      <c r="E5098" t="s">
        <v>212</v>
      </c>
      <c r="F5098" t="s">
        <v>213</v>
      </c>
      <c r="G5098">
        <v>8</v>
      </c>
      <c r="H5098" t="s">
        <v>339</v>
      </c>
      <c r="I5098" t="s">
        <v>359</v>
      </c>
      <c r="J5098" t="s">
        <v>15</v>
      </c>
      <c r="K5098">
        <v>17</v>
      </c>
      <c r="L5098" s="52">
        <v>0.1717199981212616</v>
      </c>
      <c r="M5098" s="52">
        <v>0.17347000539302829</v>
      </c>
      <c r="N5098">
        <v>185</v>
      </c>
      <c r="O5098" s="52">
        <v>0.16818000376224521</v>
      </c>
      <c r="P5098" s="52">
        <v>0.17081999778747561</v>
      </c>
      <c r="Q5098">
        <v>1582</v>
      </c>
      <c r="R5098" s="52">
        <v>0.14838999509811401</v>
      </c>
      <c r="S5098" s="52">
        <v>0.1514600068330765</v>
      </c>
    </row>
    <row r="5099" spans="1:19">
      <c r="A5099" t="s">
        <v>28</v>
      </c>
      <c r="B5099" t="s">
        <v>412</v>
      </c>
      <c r="C5099" t="s">
        <v>440</v>
      </c>
      <c r="D5099" t="s">
        <v>330</v>
      </c>
      <c r="E5099" t="s">
        <v>212</v>
      </c>
      <c r="F5099" t="s">
        <v>213</v>
      </c>
      <c r="G5099">
        <v>8</v>
      </c>
      <c r="H5099" t="s">
        <v>339</v>
      </c>
      <c r="I5099" t="s">
        <v>359</v>
      </c>
      <c r="J5099" t="s">
        <v>317</v>
      </c>
      <c r="K5099">
        <v>11</v>
      </c>
      <c r="L5099" s="52">
        <v>0.1111100018024445</v>
      </c>
      <c r="M5099" s="52">
        <v>0.11224000155925749</v>
      </c>
      <c r="N5099">
        <v>130</v>
      </c>
      <c r="O5099" s="52">
        <v>0.11817999929189681</v>
      </c>
      <c r="P5099" s="52">
        <v>0.1200399994850159</v>
      </c>
      <c r="Q5099">
        <v>1215</v>
      </c>
      <c r="R5099" s="52">
        <v>0.1139699965715408</v>
      </c>
      <c r="S5099" s="52">
        <v>0.1163199990987778</v>
      </c>
    </row>
    <row r="5100" spans="1:19">
      <c r="A5100" t="s">
        <v>28</v>
      </c>
      <c r="B5100" t="s">
        <v>412</v>
      </c>
      <c r="C5100" t="s">
        <v>440</v>
      </c>
      <c r="D5100" t="s">
        <v>330</v>
      </c>
      <c r="E5100" t="s">
        <v>212</v>
      </c>
      <c r="F5100" t="s">
        <v>213</v>
      </c>
      <c r="G5100">
        <v>8</v>
      </c>
      <c r="H5100" t="s">
        <v>339</v>
      </c>
      <c r="I5100" t="s">
        <v>359</v>
      </c>
      <c r="J5100" t="s">
        <v>270</v>
      </c>
      <c r="K5100">
        <v>1</v>
      </c>
      <c r="L5100" s="52">
        <v>1.0099999606609339E-2</v>
      </c>
      <c r="N5100">
        <v>17</v>
      </c>
      <c r="O5100" s="52">
        <v>1.544999983161688E-2</v>
      </c>
      <c r="Q5100">
        <v>216</v>
      </c>
      <c r="R5100" s="52">
        <v>2.0260000601410869E-2</v>
      </c>
    </row>
    <row r="5101" spans="1:19">
      <c r="A5101" t="s">
        <v>28</v>
      </c>
      <c r="B5101" t="s">
        <v>412</v>
      </c>
      <c r="C5101" t="s">
        <v>440</v>
      </c>
      <c r="D5101" t="s">
        <v>330</v>
      </c>
      <c r="E5101" t="s">
        <v>212</v>
      </c>
      <c r="F5101" t="s">
        <v>213</v>
      </c>
      <c r="G5101">
        <v>8</v>
      </c>
      <c r="H5101" t="s">
        <v>339</v>
      </c>
      <c r="I5101" t="s">
        <v>325</v>
      </c>
      <c r="J5101" t="s">
        <v>302</v>
      </c>
      <c r="K5101">
        <v>35</v>
      </c>
      <c r="L5101" s="52">
        <v>0.35354000329971308</v>
      </c>
      <c r="N5101">
        <v>383</v>
      </c>
      <c r="O5101" s="52">
        <v>0.34817999601364141</v>
      </c>
      <c r="Q5101">
        <v>3494</v>
      </c>
      <c r="R5101" s="52">
        <v>0.32774001359939581</v>
      </c>
    </row>
    <row r="5102" spans="1:19">
      <c r="A5102" t="s">
        <v>28</v>
      </c>
      <c r="B5102" t="s">
        <v>412</v>
      </c>
      <c r="C5102" t="s">
        <v>440</v>
      </c>
      <c r="D5102" t="s">
        <v>330</v>
      </c>
      <c r="E5102" t="s">
        <v>212</v>
      </c>
      <c r="F5102" t="s">
        <v>213</v>
      </c>
      <c r="G5102">
        <v>8</v>
      </c>
      <c r="H5102" t="s">
        <v>339</v>
      </c>
      <c r="I5102" t="s">
        <v>325</v>
      </c>
      <c r="J5102" t="s">
        <v>303</v>
      </c>
      <c r="K5102">
        <v>30</v>
      </c>
      <c r="L5102" s="52">
        <v>0.30303001403808588</v>
      </c>
      <c r="N5102">
        <v>337</v>
      </c>
      <c r="O5102" s="52">
        <v>0.30636000633239752</v>
      </c>
      <c r="Q5102">
        <v>3387</v>
      </c>
      <c r="R5102" s="52">
        <v>0.31769999861717219</v>
      </c>
    </row>
    <row r="5103" spans="1:19">
      <c r="A5103" t="s">
        <v>28</v>
      </c>
      <c r="B5103" t="s">
        <v>412</v>
      </c>
      <c r="C5103" t="s">
        <v>440</v>
      </c>
      <c r="D5103" t="s">
        <v>330</v>
      </c>
      <c r="E5103" t="s">
        <v>212</v>
      </c>
      <c r="F5103" t="s">
        <v>213</v>
      </c>
      <c r="G5103">
        <v>8</v>
      </c>
      <c r="H5103" t="s">
        <v>339</v>
      </c>
      <c r="I5103" t="s">
        <v>325</v>
      </c>
      <c r="J5103" t="s">
        <v>304</v>
      </c>
      <c r="K5103">
        <v>34</v>
      </c>
      <c r="L5103" s="52">
        <v>0.34343001246452332</v>
      </c>
      <c r="N5103">
        <v>380</v>
      </c>
      <c r="O5103" s="52">
        <v>0.3454500138759613</v>
      </c>
      <c r="Q5103">
        <v>3780</v>
      </c>
      <c r="R5103" s="52">
        <v>0.35455998778343201</v>
      </c>
    </row>
    <row r="5104" spans="1:19">
      <c r="A5104" t="s">
        <v>28</v>
      </c>
      <c r="B5104" t="s">
        <v>412</v>
      </c>
      <c r="C5104" t="s">
        <v>440</v>
      </c>
      <c r="D5104" t="s">
        <v>330</v>
      </c>
      <c r="E5104" t="s">
        <v>212</v>
      </c>
      <c r="F5104" t="s">
        <v>213</v>
      </c>
      <c r="G5104">
        <v>8</v>
      </c>
      <c r="H5104" t="s">
        <v>339</v>
      </c>
      <c r="I5104" t="s">
        <v>349</v>
      </c>
      <c r="J5104" t="s">
        <v>350</v>
      </c>
      <c r="K5104">
        <v>2</v>
      </c>
      <c r="L5104" s="52">
        <v>2.0199999213218689E-2</v>
      </c>
      <c r="M5104" s="52">
        <v>2.0409999415278431E-2</v>
      </c>
      <c r="N5104">
        <v>73</v>
      </c>
      <c r="O5104" s="52">
        <v>6.6359996795654297E-2</v>
      </c>
      <c r="P5104" s="52">
        <v>7.4490003287792206E-2</v>
      </c>
      <c r="Q5104">
        <v>745</v>
      </c>
      <c r="R5104" s="52">
        <v>6.9880001246929169E-2</v>
      </c>
      <c r="S5104" s="52">
        <v>8.060000091791153E-2</v>
      </c>
    </row>
    <row r="5105" spans="1:19">
      <c r="A5105" t="s">
        <v>28</v>
      </c>
      <c r="B5105" t="s">
        <v>412</v>
      </c>
      <c r="C5105" t="s">
        <v>440</v>
      </c>
      <c r="D5105" t="s">
        <v>330</v>
      </c>
      <c r="E5105" t="s">
        <v>212</v>
      </c>
      <c r="F5105" t="s">
        <v>213</v>
      </c>
      <c r="G5105">
        <v>8</v>
      </c>
      <c r="H5105" t="s">
        <v>339</v>
      </c>
      <c r="I5105" t="s">
        <v>349</v>
      </c>
      <c r="J5105" t="s">
        <v>351</v>
      </c>
      <c r="K5105">
        <v>50</v>
      </c>
      <c r="L5105" s="52">
        <v>0.50505000352859497</v>
      </c>
      <c r="M5105" s="52">
        <v>0.51020002365112305</v>
      </c>
      <c r="N5105">
        <v>569</v>
      </c>
      <c r="O5105" s="52">
        <v>0.51727002859115601</v>
      </c>
      <c r="P5105" s="52">
        <v>0.58060997724533081</v>
      </c>
      <c r="Q5105">
        <v>5882</v>
      </c>
      <c r="R5105" s="52">
        <v>0.55172997713088989</v>
      </c>
      <c r="S5105" s="52">
        <v>0.63637000322341919</v>
      </c>
    </row>
    <row r="5106" spans="1:19">
      <c r="A5106" t="s">
        <v>28</v>
      </c>
      <c r="B5106" t="s">
        <v>412</v>
      </c>
      <c r="C5106" t="s">
        <v>440</v>
      </c>
      <c r="D5106" t="s">
        <v>330</v>
      </c>
      <c r="E5106" t="s">
        <v>212</v>
      </c>
      <c r="F5106" t="s">
        <v>213</v>
      </c>
      <c r="G5106">
        <v>8</v>
      </c>
      <c r="H5106" t="s">
        <v>339</v>
      </c>
      <c r="I5106" t="s">
        <v>349</v>
      </c>
      <c r="J5106" t="s">
        <v>352</v>
      </c>
      <c r="K5106">
        <v>0</v>
      </c>
      <c r="L5106" s="52">
        <v>0</v>
      </c>
      <c r="M5106" s="52">
        <v>0</v>
      </c>
      <c r="N5106">
        <v>2</v>
      </c>
      <c r="O5106" s="52">
        <v>1.8200000049546361E-3</v>
      </c>
      <c r="P5106" s="52">
        <v>2.0399999339133501E-3</v>
      </c>
      <c r="Q5106">
        <v>19</v>
      </c>
      <c r="R5106" s="52">
        <v>1.780000049620867E-3</v>
      </c>
      <c r="S5106" s="52">
        <v>2.0600000862032179E-3</v>
      </c>
    </row>
    <row r="5107" spans="1:19">
      <c r="A5107" t="s">
        <v>28</v>
      </c>
      <c r="B5107" t="s">
        <v>412</v>
      </c>
      <c r="C5107" t="s">
        <v>440</v>
      </c>
      <c r="D5107" t="s">
        <v>330</v>
      </c>
      <c r="E5107" t="s">
        <v>212</v>
      </c>
      <c r="F5107" t="s">
        <v>213</v>
      </c>
      <c r="G5107">
        <v>8</v>
      </c>
      <c r="H5107" t="s">
        <v>339</v>
      </c>
      <c r="I5107" t="s">
        <v>349</v>
      </c>
      <c r="J5107" t="s">
        <v>353</v>
      </c>
      <c r="K5107">
        <v>46</v>
      </c>
      <c r="L5107" s="52">
        <v>0.46465000510215759</v>
      </c>
      <c r="M5107" s="52">
        <v>0.46939000487327581</v>
      </c>
      <c r="N5107">
        <v>336</v>
      </c>
      <c r="O5107" s="52">
        <v>0.30544999241828918</v>
      </c>
      <c r="P5107" s="52">
        <v>0.34286001324653631</v>
      </c>
      <c r="Q5107">
        <v>2597</v>
      </c>
      <c r="R5107" s="52">
        <v>0.24359999597072601</v>
      </c>
      <c r="S5107" s="52">
        <v>0.2809700071811676</v>
      </c>
    </row>
    <row r="5108" spans="1:19">
      <c r="A5108" t="s">
        <v>28</v>
      </c>
      <c r="B5108" t="s">
        <v>412</v>
      </c>
      <c r="C5108" t="s">
        <v>440</v>
      </c>
      <c r="D5108" t="s">
        <v>330</v>
      </c>
      <c r="E5108" t="s">
        <v>212</v>
      </c>
      <c r="F5108" t="s">
        <v>213</v>
      </c>
      <c r="G5108">
        <v>8</v>
      </c>
      <c r="H5108" t="s">
        <v>339</v>
      </c>
      <c r="I5108" t="s">
        <v>349</v>
      </c>
      <c r="J5108" t="s">
        <v>355</v>
      </c>
      <c r="K5108">
        <v>1</v>
      </c>
      <c r="L5108" s="52">
        <v>1.0099999606609339E-2</v>
      </c>
      <c r="N5108">
        <v>120</v>
      </c>
      <c r="O5108" s="52">
        <v>0.1090900003910065</v>
      </c>
      <c r="Q5108">
        <v>1418</v>
      </c>
      <c r="R5108" s="52">
        <v>0.13300999999046331</v>
      </c>
    </row>
    <row r="5109" spans="1:19">
      <c r="A5109" t="s">
        <v>28</v>
      </c>
      <c r="B5109" t="s">
        <v>412</v>
      </c>
      <c r="C5109" t="s">
        <v>440</v>
      </c>
      <c r="D5109" t="s">
        <v>330</v>
      </c>
      <c r="E5109" t="s">
        <v>212</v>
      </c>
      <c r="F5109" t="s">
        <v>213</v>
      </c>
      <c r="G5109">
        <v>8</v>
      </c>
      <c r="H5109" t="s">
        <v>339</v>
      </c>
      <c r="I5109" t="s">
        <v>734</v>
      </c>
      <c r="J5109" t="s">
        <v>299</v>
      </c>
      <c r="K5109">
        <v>7</v>
      </c>
      <c r="L5109" s="52">
        <v>7.071000337600708E-2</v>
      </c>
      <c r="M5109" s="52">
        <v>7.1429997682571411E-2</v>
      </c>
      <c r="N5109">
        <v>63</v>
      </c>
      <c r="O5109" s="52">
        <v>5.7270001620054238E-2</v>
      </c>
      <c r="P5109" s="52">
        <v>6.0580000281333923E-2</v>
      </c>
      <c r="Q5109">
        <v>463</v>
      </c>
      <c r="R5109" s="52">
        <v>4.343000054359436E-2</v>
      </c>
      <c r="S5109" s="52">
        <v>4.6239998191595078E-2</v>
      </c>
    </row>
    <row r="5110" spans="1:19">
      <c r="A5110" t="s">
        <v>28</v>
      </c>
      <c r="B5110" t="s">
        <v>412</v>
      </c>
      <c r="C5110" t="s">
        <v>440</v>
      </c>
      <c r="D5110" t="s">
        <v>330</v>
      </c>
      <c r="E5110" t="s">
        <v>212</v>
      </c>
      <c r="F5110" t="s">
        <v>213</v>
      </c>
      <c r="G5110">
        <v>8</v>
      </c>
      <c r="H5110" t="s">
        <v>339</v>
      </c>
      <c r="I5110" t="s">
        <v>734</v>
      </c>
      <c r="J5110" t="s">
        <v>300</v>
      </c>
      <c r="K5110">
        <v>2</v>
      </c>
      <c r="L5110" s="52">
        <v>2.0199999213218689E-2</v>
      </c>
      <c r="M5110" s="52">
        <v>2.0409999415278431E-2</v>
      </c>
      <c r="N5110">
        <v>30</v>
      </c>
      <c r="O5110" s="52">
        <v>2.7270000427961349E-2</v>
      </c>
      <c r="P5110" s="52">
        <v>2.8850000351667401E-2</v>
      </c>
      <c r="Q5110">
        <v>331</v>
      </c>
      <c r="R5110" s="52">
        <v>3.1050000339746479E-2</v>
      </c>
      <c r="S5110" s="52">
        <v>3.3059999346733093E-2</v>
      </c>
    </row>
    <row r="5111" spans="1:19">
      <c r="A5111" t="s">
        <v>28</v>
      </c>
      <c r="B5111" t="s">
        <v>412</v>
      </c>
      <c r="C5111" t="s">
        <v>440</v>
      </c>
      <c r="D5111" t="s">
        <v>330</v>
      </c>
      <c r="E5111" t="s">
        <v>212</v>
      </c>
      <c r="F5111" t="s">
        <v>213</v>
      </c>
      <c r="G5111">
        <v>8</v>
      </c>
      <c r="H5111" t="s">
        <v>339</v>
      </c>
      <c r="I5111" t="s">
        <v>734</v>
      </c>
      <c r="J5111" t="s">
        <v>269</v>
      </c>
      <c r="K5111">
        <v>0</v>
      </c>
      <c r="L5111" s="52">
        <v>0</v>
      </c>
      <c r="M5111" s="52">
        <v>0</v>
      </c>
      <c r="N5111">
        <v>10</v>
      </c>
      <c r="O5111" s="52">
        <v>9.089999832212925E-3</v>
      </c>
      <c r="P5111" s="52">
        <v>9.6199996769428253E-3</v>
      </c>
      <c r="Q5111">
        <v>91</v>
      </c>
      <c r="R5111" s="52">
        <v>8.5399998351931572E-3</v>
      </c>
      <c r="S5111" s="52">
        <v>9.089999832212925E-3</v>
      </c>
    </row>
    <row r="5112" spans="1:19">
      <c r="A5112" t="s">
        <v>28</v>
      </c>
      <c r="B5112" t="s">
        <v>412</v>
      </c>
      <c r="C5112" t="s">
        <v>440</v>
      </c>
      <c r="D5112" t="s">
        <v>330</v>
      </c>
      <c r="E5112" t="s">
        <v>212</v>
      </c>
      <c r="F5112" t="s">
        <v>213</v>
      </c>
      <c r="G5112">
        <v>8</v>
      </c>
      <c r="H5112" t="s">
        <v>339</v>
      </c>
      <c r="I5112" t="s">
        <v>734</v>
      </c>
      <c r="J5112" t="s">
        <v>301</v>
      </c>
      <c r="K5112">
        <v>5</v>
      </c>
      <c r="L5112" s="52">
        <v>5.0510000437498093E-2</v>
      </c>
      <c r="M5112" s="52">
        <v>5.1020000129938133E-2</v>
      </c>
      <c r="N5112">
        <v>13</v>
      </c>
      <c r="O5112" s="52">
        <v>1.18199996650219E-2</v>
      </c>
      <c r="P5112" s="52">
        <v>1.250000018626451E-2</v>
      </c>
      <c r="Q5112">
        <v>215</v>
      </c>
      <c r="R5112" s="52">
        <v>2.0169999450445179E-2</v>
      </c>
      <c r="S5112" s="52">
        <v>2.1469999104738239E-2</v>
      </c>
    </row>
    <row r="5113" spans="1:19">
      <c r="A5113" t="s">
        <v>28</v>
      </c>
      <c r="B5113" t="s">
        <v>412</v>
      </c>
      <c r="C5113" t="s">
        <v>440</v>
      </c>
      <c r="D5113" t="s">
        <v>330</v>
      </c>
      <c r="E5113" t="s">
        <v>212</v>
      </c>
      <c r="F5113" t="s">
        <v>213</v>
      </c>
      <c r="G5113">
        <v>8</v>
      </c>
      <c r="H5113" t="s">
        <v>339</v>
      </c>
      <c r="I5113" t="s">
        <v>734</v>
      </c>
      <c r="J5113" t="s">
        <v>270</v>
      </c>
      <c r="K5113">
        <v>1</v>
      </c>
      <c r="L5113" s="52">
        <v>1.0099999606609339E-2</v>
      </c>
      <c r="N5113">
        <v>60</v>
      </c>
      <c r="O5113" s="52">
        <v>5.4549999535083771E-2</v>
      </c>
      <c r="Q5113">
        <v>648</v>
      </c>
      <c r="R5113" s="52">
        <v>6.0779999941587448E-2</v>
      </c>
    </row>
    <row r="5114" spans="1:19">
      <c r="A5114" t="s">
        <v>28</v>
      </c>
      <c r="B5114" t="s">
        <v>412</v>
      </c>
      <c r="C5114" t="s">
        <v>440</v>
      </c>
      <c r="D5114" t="s">
        <v>330</v>
      </c>
      <c r="E5114" t="s">
        <v>212</v>
      </c>
      <c r="F5114" t="s">
        <v>213</v>
      </c>
      <c r="G5114">
        <v>8</v>
      </c>
      <c r="H5114" t="s">
        <v>339</v>
      </c>
      <c r="I5114" t="s">
        <v>734</v>
      </c>
      <c r="J5114" t="s">
        <v>268</v>
      </c>
      <c r="K5114">
        <v>84</v>
      </c>
      <c r="L5114" s="52">
        <v>0.8484799861907959</v>
      </c>
      <c r="M5114" s="52">
        <v>0.85714000463485718</v>
      </c>
      <c r="N5114">
        <v>924</v>
      </c>
      <c r="O5114" s="52">
        <v>0.8399999737739563</v>
      </c>
      <c r="P5114" s="52">
        <v>0.88845998048782349</v>
      </c>
      <c r="Q5114">
        <v>8913</v>
      </c>
      <c r="R5114" s="52">
        <v>0.83604001998901367</v>
      </c>
      <c r="S5114" s="52">
        <v>0.89013999700546265</v>
      </c>
    </row>
    <row r="5115" spans="1:19">
      <c r="A5115" t="s">
        <v>28</v>
      </c>
      <c r="B5115" t="s">
        <v>412</v>
      </c>
      <c r="C5115" t="s">
        <v>440</v>
      </c>
      <c r="D5115" t="s">
        <v>330</v>
      </c>
      <c r="E5115" t="s">
        <v>212</v>
      </c>
      <c r="F5115" t="s">
        <v>213</v>
      </c>
      <c r="G5115">
        <v>8</v>
      </c>
      <c r="H5115" t="s">
        <v>339</v>
      </c>
      <c r="I5115" t="s">
        <v>735</v>
      </c>
      <c r="J5115" t="s">
        <v>270</v>
      </c>
      <c r="K5115">
        <v>99</v>
      </c>
      <c r="L5115" s="52">
        <v>1</v>
      </c>
      <c r="N5115">
        <v>1100</v>
      </c>
      <c r="O5115" s="52">
        <v>1</v>
      </c>
      <c r="Q5115">
        <v>10661</v>
      </c>
      <c r="R5115" s="52">
        <v>1</v>
      </c>
    </row>
    <row r="5116" spans="1:19">
      <c r="A5116" t="s">
        <v>28</v>
      </c>
      <c r="B5116" t="s">
        <v>412</v>
      </c>
      <c r="C5116" t="s">
        <v>440</v>
      </c>
      <c r="D5116" t="s">
        <v>330</v>
      </c>
      <c r="E5116" t="s">
        <v>212</v>
      </c>
      <c r="F5116" t="s">
        <v>213</v>
      </c>
      <c r="G5116">
        <v>8</v>
      </c>
      <c r="H5116" t="s">
        <v>339</v>
      </c>
      <c r="I5116" t="s">
        <v>319</v>
      </c>
      <c r="J5116" t="s">
        <v>324</v>
      </c>
      <c r="K5116">
        <v>1</v>
      </c>
      <c r="L5116" s="52">
        <v>1.0099999606609339E-2</v>
      </c>
      <c r="N5116">
        <v>120</v>
      </c>
      <c r="O5116" s="52">
        <v>0.1090900003910065</v>
      </c>
      <c r="Q5116">
        <v>1418</v>
      </c>
      <c r="R5116" s="52">
        <v>0.13300999999046331</v>
      </c>
    </row>
    <row r="5117" spans="1:19">
      <c r="A5117" t="s">
        <v>28</v>
      </c>
      <c r="B5117" t="s">
        <v>412</v>
      </c>
      <c r="C5117" t="s">
        <v>440</v>
      </c>
      <c r="D5117" t="s">
        <v>330</v>
      </c>
      <c r="E5117" t="s">
        <v>212</v>
      </c>
      <c r="F5117" t="s">
        <v>213</v>
      </c>
      <c r="G5117">
        <v>8</v>
      </c>
      <c r="H5117" t="s">
        <v>339</v>
      </c>
      <c r="I5117" t="s">
        <v>319</v>
      </c>
      <c r="J5117" t="s">
        <v>320</v>
      </c>
      <c r="K5117">
        <v>0</v>
      </c>
      <c r="L5117" s="52">
        <v>0</v>
      </c>
      <c r="M5117" s="52">
        <v>0</v>
      </c>
      <c r="N5117">
        <v>2</v>
      </c>
      <c r="O5117" s="52">
        <v>1.8200000049546361E-3</v>
      </c>
      <c r="P5117" s="52">
        <v>2.0399999339133501E-3</v>
      </c>
      <c r="Q5117">
        <v>19</v>
      </c>
      <c r="R5117" s="52">
        <v>1.780000049620867E-3</v>
      </c>
      <c r="S5117" s="52">
        <v>2.0600000862032179E-3</v>
      </c>
    </row>
    <row r="5118" spans="1:19">
      <c r="A5118" t="s">
        <v>28</v>
      </c>
      <c r="B5118" t="s">
        <v>412</v>
      </c>
      <c r="C5118" t="s">
        <v>440</v>
      </c>
      <c r="D5118" t="s">
        <v>330</v>
      </c>
      <c r="E5118" t="s">
        <v>212</v>
      </c>
      <c r="F5118" t="s">
        <v>213</v>
      </c>
      <c r="G5118">
        <v>8</v>
      </c>
      <c r="H5118" t="s">
        <v>339</v>
      </c>
      <c r="I5118" t="s">
        <v>319</v>
      </c>
      <c r="J5118" t="s">
        <v>321</v>
      </c>
      <c r="K5118">
        <v>7</v>
      </c>
      <c r="L5118" s="52">
        <v>7.071000337600708E-2</v>
      </c>
      <c r="M5118" s="52">
        <v>7.1429997682571411E-2</v>
      </c>
      <c r="N5118">
        <v>48</v>
      </c>
      <c r="O5118" s="52">
        <v>4.3639998883008957E-2</v>
      </c>
      <c r="P5118" s="52">
        <v>4.8980001360177987E-2</v>
      </c>
      <c r="Q5118">
        <v>380</v>
      </c>
      <c r="R5118" s="52">
        <v>3.564000129699707E-2</v>
      </c>
      <c r="S5118" s="52">
        <v>4.1110001504421227E-2</v>
      </c>
    </row>
    <row r="5119" spans="1:19">
      <c r="A5119" t="s">
        <v>28</v>
      </c>
      <c r="B5119" t="s">
        <v>412</v>
      </c>
      <c r="C5119" t="s">
        <v>440</v>
      </c>
      <c r="D5119" t="s">
        <v>330</v>
      </c>
      <c r="E5119" t="s">
        <v>212</v>
      </c>
      <c r="F5119" t="s">
        <v>213</v>
      </c>
      <c r="G5119">
        <v>8</v>
      </c>
      <c r="H5119" t="s">
        <v>339</v>
      </c>
      <c r="I5119" t="s">
        <v>319</v>
      </c>
      <c r="J5119" t="s">
        <v>322</v>
      </c>
      <c r="K5119">
        <v>25</v>
      </c>
      <c r="L5119" s="52">
        <v>0.25253000855445862</v>
      </c>
      <c r="M5119" s="52">
        <v>0.25510001182556152</v>
      </c>
      <c r="N5119">
        <v>206</v>
      </c>
      <c r="O5119" s="52">
        <v>0.18727000057697299</v>
      </c>
      <c r="P5119" s="52">
        <v>0.2101999968290329</v>
      </c>
      <c r="Q5119">
        <v>1643</v>
      </c>
      <c r="R5119" s="52">
        <v>0.15410999953746801</v>
      </c>
      <c r="S5119" s="52">
        <v>0.17776000499725339</v>
      </c>
    </row>
    <row r="5120" spans="1:19">
      <c r="A5120" t="s">
        <v>28</v>
      </c>
      <c r="B5120" t="s">
        <v>412</v>
      </c>
      <c r="C5120" t="s">
        <v>440</v>
      </c>
      <c r="D5120" t="s">
        <v>330</v>
      </c>
      <c r="E5120" t="s">
        <v>212</v>
      </c>
      <c r="F5120" t="s">
        <v>213</v>
      </c>
      <c r="G5120">
        <v>8</v>
      </c>
      <c r="H5120" t="s">
        <v>339</v>
      </c>
      <c r="I5120" t="s">
        <v>319</v>
      </c>
      <c r="J5120" t="s">
        <v>323</v>
      </c>
      <c r="K5120">
        <v>17</v>
      </c>
      <c r="L5120" s="52">
        <v>0.1717199981212616</v>
      </c>
      <c r="M5120" s="52">
        <v>0.17347000539302829</v>
      </c>
      <c r="N5120">
        <v>155</v>
      </c>
      <c r="O5120" s="52">
        <v>0.1409099996089935</v>
      </c>
      <c r="P5120" s="52">
        <v>0.158160001039505</v>
      </c>
      <c r="Q5120">
        <v>1319</v>
      </c>
      <c r="R5120" s="52">
        <v>0.1237199977040291</v>
      </c>
      <c r="S5120" s="52">
        <v>0.14270000159740451</v>
      </c>
    </row>
    <row r="5121" spans="1:19">
      <c r="A5121" t="s">
        <v>28</v>
      </c>
      <c r="B5121" t="s">
        <v>412</v>
      </c>
      <c r="C5121" t="s">
        <v>440</v>
      </c>
      <c r="D5121" t="s">
        <v>330</v>
      </c>
      <c r="E5121" t="s">
        <v>212</v>
      </c>
      <c r="F5121" t="s">
        <v>213</v>
      </c>
      <c r="G5121">
        <v>8</v>
      </c>
      <c r="H5121" t="s">
        <v>339</v>
      </c>
      <c r="I5121" t="s">
        <v>319</v>
      </c>
      <c r="J5121" t="s">
        <v>354</v>
      </c>
      <c r="K5121">
        <v>49</v>
      </c>
      <c r="L5121" s="52">
        <v>0.49494999647140497</v>
      </c>
      <c r="M5121" s="52">
        <v>0.5</v>
      </c>
      <c r="N5121">
        <v>569</v>
      </c>
      <c r="O5121" s="52">
        <v>0.51727002859115601</v>
      </c>
      <c r="P5121" s="52">
        <v>0.58060997724533081</v>
      </c>
      <c r="Q5121">
        <v>5882</v>
      </c>
      <c r="R5121" s="52">
        <v>0.55172997713088989</v>
      </c>
      <c r="S5121" s="52">
        <v>0.63637000322341919</v>
      </c>
    </row>
    <row r="5122" spans="1:19">
      <c r="A5122" t="s">
        <v>28</v>
      </c>
      <c r="B5122" t="s">
        <v>412</v>
      </c>
      <c r="C5122" t="s">
        <v>440</v>
      </c>
      <c r="D5122" t="s">
        <v>330</v>
      </c>
      <c r="E5122" t="s">
        <v>212</v>
      </c>
      <c r="F5122" t="s">
        <v>213</v>
      </c>
      <c r="G5122">
        <v>8</v>
      </c>
      <c r="H5122" t="s">
        <v>339</v>
      </c>
      <c r="I5122" t="s">
        <v>360</v>
      </c>
      <c r="J5122" t="s">
        <v>361</v>
      </c>
      <c r="K5122">
        <v>1</v>
      </c>
      <c r="L5122" s="52">
        <v>1.0099999606609339E-2</v>
      </c>
      <c r="N5122">
        <v>120</v>
      </c>
      <c r="O5122" s="52">
        <v>0.1090900003910065</v>
      </c>
      <c r="Q5122">
        <v>1418</v>
      </c>
      <c r="R5122" s="52">
        <v>0.13300999999046331</v>
      </c>
    </row>
    <row r="5123" spans="1:19">
      <c r="A5123" t="s">
        <v>28</v>
      </c>
      <c r="B5123" t="s">
        <v>412</v>
      </c>
      <c r="C5123" t="s">
        <v>440</v>
      </c>
      <c r="D5123" t="s">
        <v>330</v>
      </c>
      <c r="E5123" t="s">
        <v>212</v>
      </c>
      <c r="F5123" t="s">
        <v>213</v>
      </c>
      <c r="G5123">
        <v>8</v>
      </c>
      <c r="H5123" t="s">
        <v>339</v>
      </c>
      <c r="I5123" t="s">
        <v>360</v>
      </c>
      <c r="J5123" t="s">
        <v>362</v>
      </c>
      <c r="K5123">
        <v>49</v>
      </c>
      <c r="L5123" s="52">
        <v>0.49494999647140497</v>
      </c>
      <c r="M5123" s="52">
        <v>0.5</v>
      </c>
      <c r="N5123">
        <v>410</v>
      </c>
      <c r="O5123" s="52">
        <v>0.37272998690605158</v>
      </c>
      <c r="P5123" s="52">
        <v>0.41837000846862787</v>
      </c>
      <c r="Q5123">
        <v>3361</v>
      </c>
      <c r="R5123" s="52">
        <v>0.31525999307632452</v>
      </c>
      <c r="S5123" s="52">
        <v>0.36362999677658081</v>
      </c>
    </row>
    <row r="5124" spans="1:19">
      <c r="A5124" t="s">
        <v>28</v>
      </c>
      <c r="B5124" t="s">
        <v>412</v>
      </c>
      <c r="C5124" t="s">
        <v>440</v>
      </c>
      <c r="D5124" t="s">
        <v>330</v>
      </c>
      <c r="E5124" t="s">
        <v>212</v>
      </c>
      <c r="F5124" t="s">
        <v>213</v>
      </c>
      <c r="G5124">
        <v>8</v>
      </c>
      <c r="H5124" t="s">
        <v>339</v>
      </c>
      <c r="I5124" t="s">
        <v>360</v>
      </c>
      <c r="J5124" t="s">
        <v>354</v>
      </c>
      <c r="K5124">
        <v>49</v>
      </c>
      <c r="L5124" s="52">
        <v>0.49494999647140497</v>
      </c>
      <c r="M5124" s="52">
        <v>0.5</v>
      </c>
      <c r="N5124">
        <v>570</v>
      </c>
      <c r="O5124" s="52">
        <v>0.51818001270294189</v>
      </c>
      <c r="P5124" s="52">
        <v>0.58162999153137207</v>
      </c>
      <c r="Q5124">
        <v>5882</v>
      </c>
      <c r="R5124" s="52">
        <v>0.55172997713088989</v>
      </c>
      <c r="S5124" s="52">
        <v>0.63637000322341919</v>
      </c>
    </row>
    <row r="5125" spans="1:19">
      <c r="A5125" t="s">
        <v>28</v>
      </c>
      <c r="B5125" t="s">
        <v>412</v>
      </c>
      <c r="C5125" t="s">
        <v>440</v>
      </c>
      <c r="D5125" t="s">
        <v>330</v>
      </c>
      <c r="E5125" t="s">
        <v>212</v>
      </c>
      <c r="F5125" t="s">
        <v>213</v>
      </c>
      <c r="G5125">
        <v>8</v>
      </c>
      <c r="H5125" t="s">
        <v>339</v>
      </c>
      <c r="I5125" t="s">
        <v>736</v>
      </c>
      <c r="J5125" t="s">
        <v>363</v>
      </c>
      <c r="K5125">
        <v>32</v>
      </c>
      <c r="L5125" s="52">
        <v>0.32322999835014338</v>
      </c>
      <c r="N5125">
        <v>424</v>
      </c>
      <c r="O5125" s="52">
        <v>0.38545000553131098</v>
      </c>
      <c r="Q5125">
        <v>4131</v>
      </c>
      <c r="R5125" s="52">
        <v>0.38749000430107122</v>
      </c>
    </row>
    <row r="5126" spans="1:19">
      <c r="A5126" t="s">
        <v>28</v>
      </c>
      <c r="B5126" t="s">
        <v>412</v>
      </c>
      <c r="C5126" t="s">
        <v>440</v>
      </c>
      <c r="D5126" t="s">
        <v>330</v>
      </c>
      <c r="E5126" t="s">
        <v>212</v>
      </c>
      <c r="F5126" t="s">
        <v>213</v>
      </c>
      <c r="G5126">
        <v>8</v>
      </c>
      <c r="H5126" t="s">
        <v>339</v>
      </c>
      <c r="I5126" t="s">
        <v>736</v>
      </c>
      <c r="J5126" t="s">
        <v>364</v>
      </c>
      <c r="K5126">
        <v>37</v>
      </c>
      <c r="L5126" s="52">
        <v>0.37373998761177057</v>
      </c>
      <c r="M5126" s="52">
        <v>0.55224001407623291</v>
      </c>
      <c r="N5126">
        <v>386</v>
      </c>
      <c r="O5126" s="52">
        <v>0.3509100079536438</v>
      </c>
      <c r="P5126" s="52">
        <v>0.57100999355316162</v>
      </c>
      <c r="Q5126">
        <v>4189</v>
      </c>
      <c r="R5126" s="52">
        <v>0.39293000102043152</v>
      </c>
      <c r="S5126" s="52">
        <v>0.64149999618530273</v>
      </c>
    </row>
    <row r="5127" spans="1:19">
      <c r="A5127" t="s">
        <v>28</v>
      </c>
      <c r="B5127" t="s">
        <v>412</v>
      </c>
      <c r="C5127" t="s">
        <v>440</v>
      </c>
      <c r="D5127" t="s">
        <v>330</v>
      </c>
      <c r="E5127" t="s">
        <v>212</v>
      </c>
      <c r="F5127" t="s">
        <v>213</v>
      </c>
      <c r="G5127">
        <v>8</v>
      </c>
      <c r="H5127" t="s">
        <v>339</v>
      </c>
      <c r="I5127" t="s">
        <v>736</v>
      </c>
      <c r="J5127" t="s">
        <v>365</v>
      </c>
      <c r="K5127">
        <v>18</v>
      </c>
      <c r="L5127" s="52">
        <v>0.18182000517845151</v>
      </c>
      <c r="M5127" s="52">
        <v>0.26866000890731812</v>
      </c>
      <c r="N5127">
        <v>143</v>
      </c>
      <c r="O5127" s="52">
        <v>0.12999999523162839</v>
      </c>
      <c r="P5127" s="52">
        <v>0.21153999865055079</v>
      </c>
      <c r="Q5127">
        <v>1316</v>
      </c>
      <c r="R5127" s="52">
        <v>0.1234399974346161</v>
      </c>
      <c r="S5127" s="52">
        <v>0.20152999460697171</v>
      </c>
    </row>
    <row r="5128" spans="1:19">
      <c r="A5128" t="s">
        <v>28</v>
      </c>
      <c r="B5128" t="s">
        <v>412</v>
      </c>
      <c r="C5128" t="s">
        <v>440</v>
      </c>
      <c r="D5128" t="s">
        <v>330</v>
      </c>
      <c r="E5128" t="s">
        <v>212</v>
      </c>
      <c r="F5128" t="s">
        <v>213</v>
      </c>
      <c r="G5128">
        <v>8</v>
      </c>
      <c r="H5128" t="s">
        <v>339</v>
      </c>
      <c r="I5128" t="s">
        <v>736</v>
      </c>
      <c r="J5128" t="s">
        <v>366</v>
      </c>
      <c r="K5128">
        <v>8</v>
      </c>
      <c r="L5128" s="52">
        <v>8.0810002982616425E-2</v>
      </c>
      <c r="M5128" s="52">
        <v>0.1194000020623207</v>
      </c>
      <c r="N5128">
        <v>83</v>
      </c>
      <c r="O5128" s="52">
        <v>7.5450003147125244E-2</v>
      </c>
      <c r="P5128" s="52">
        <v>0.1227800026535988</v>
      </c>
      <c r="Q5128">
        <v>566</v>
      </c>
      <c r="R5128" s="52">
        <v>5.3089998662471771E-2</v>
      </c>
      <c r="S5128" s="52">
        <v>8.6680002510547638E-2</v>
      </c>
    </row>
    <row r="5129" spans="1:19">
      <c r="A5129" t="s">
        <v>28</v>
      </c>
      <c r="B5129" t="s">
        <v>412</v>
      </c>
      <c r="C5129" t="s">
        <v>440</v>
      </c>
      <c r="D5129" t="s">
        <v>330</v>
      </c>
      <c r="E5129" t="s">
        <v>212</v>
      </c>
      <c r="F5129" t="s">
        <v>213</v>
      </c>
      <c r="G5129">
        <v>8</v>
      </c>
      <c r="H5129" t="s">
        <v>339</v>
      </c>
      <c r="I5129" t="s">
        <v>736</v>
      </c>
      <c r="J5129" t="s">
        <v>367</v>
      </c>
      <c r="K5129">
        <v>2</v>
      </c>
      <c r="L5129" s="52">
        <v>2.0199999213218689E-2</v>
      </c>
      <c r="M5129" s="52">
        <v>2.9850000515580181E-2</v>
      </c>
      <c r="N5129">
        <v>50</v>
      </c>
      <c r="O5129" s="52">
        <v>4.544999822974205E-2</v>
      </c>
      <c r="P5129" s="52">
        <v>7.3959998786449432E-2</v>
      </c>
      <c r="Q5129">
        <v>367</v>
      </c>
      <c r="R5129" s="52">
        <v>3.4419998526573181E-2</v>
      </c>
      <c r="S5129" s="52">
        <v>5.6200001388788223E-2</v>
      </c>
    </row>
    <row r="5130" spans="1:19">
      <c r="A5130" t="s">
        <v>28</v>
      </c>
      <c r="B5130" t="s">
        <v>412</v>
      </c>
      <c r="C5130" t="s">
        <v>440</v>
      </c>
      <c r="D5130" t="s">
        <v>330</v>
      </c>
      <c r="E5130" t="s">
        <v>212</v>
      </c>
      <c r="F5130" t="s">
        <v>213</v>
      </c>
      <c r="G5130">
        <v>8</v>
      </c>
      <c r="H5130" t="s">
        <v>339</v>
      </c>
      <c r="I5130" t="s">
        <v>736</v>
      </c>
      <c r="J5130" t="s">
        <v>368</v>
      </c>
      <c r="K5130">
        <v>2</v>
      </c>
      <c r="L5130" s="52">
        <v>2.0199999213218689E-2</v>
      </c>
      <c r="M5130" s="52">
        <v>2.9850000515580181E-2</v>
      </c>
      <c r="N5130">
        <v>14</v>
      </c>
      <c r="O5130" s="52">
        <v>1.272999960929155E-2</v>
      </c>
      <c r="P5130" s="52">
        <v>2.0710000768303871E-2</v>
      </c>
      <c r="Q5130">
        <v>92</v>
      </c>
      <c r="R5130" s="52">
        <v>8.6300000548362732E-3</v>
      </c>
      <c r="S5130" s="52">
        <v>1.4089999720454219E-2</v>
      </c>
    </row>
    <row r="5131" spans="1:19">
      <c r="A5131" t="s">
        <v>28</v>
      </c>
      <c r="B5131" t="s">
        <v>412</v>
      </c>
      <c r="C5131" t="s">
        <v>440</v>
      </c>
      <c r="D5131" t="s">
        <v>330</v>
      </c>
      <c r="E5131" t="s">
        <v>212</v>
      </c>
      <c r="F5131" t="s">
        <v>213</v>
      </c>
      <c r="G5131">
        <v>8</v>
      </c>
      <c r="H5131" t="s">
        <v>339</v>
      </c>
      <c r="I5131" t="s">
        <v>307</v>
      </c>
      <c r="J5131" t="s">
        <v>329</v>
      </c>
      <c r="K5131">
        <v>99</v>
      </c>
      <c r="L5131" s="52">
        <v>1</v>
      </c>
      <c r="N5131">
        <v>1091</v>
      </c>
      <c r="O5131" s="52">
        <v>0.99181997776031494</v>
      </c>
      <c r="Q5131">
        <v>10555</v>
      </c>
      <c r="R5131" s="52">
        <v>0.99005997180938721</v>
      </c>
    </row>
    <row r="5132" spans="1:19">
      <c r="A5132" t="s">
        <v>28</v>
      </c>
      <c r="B5132" t="s">
        <v>412</v>
      </c>
      <c r="C5132" t="s">
        <v>440</v>
      </c>
      <c r="D5132" t="s">
        <v>330</v>
      </c>
      <c r="E5132" t="s">
        <v>212</v>
      </c>
      <c r="F5132" t="s">
        <v>213</v>
      </c>
      <c r="G5132">
        <v>8</v>
      </c>
      <c r="H5132" t="s">
        <v>339</v>
      </c>
      <c r="I5132" t="s">
        <v>307</v>
      </c>
      <c r="J5132" t="s">
        <v>309</v>
      </c>
      <c r="K5132">
        <v>0</v>
      </c>
      <c r="L5132" s="52">
        <v>0</v>
      </c>
      <c r="N5132">
        <v>9</v>
      </c>
      <c r="O5132" s="52">
        <v>8.1799998879432678E-3</v>
      </c>
      <c r="Q5132">
        <v>106</v>
      </c>
      <c r="R5132" s="52">
        <v>9.9400002509355545E-3</v>
      </c>
    </row>
    <row r="5133" spans="1:19">
      <c r="A5133" t="s">
        <v>28</v>
      </c>
      <c r="B5133" t="s">
        <v>412</v>
      </c>
      <c r="C5133" t="s">
        <v>440</v>
      </c>
      <c r="D5133" t="s">
        <v>330</v>
      </c>
      <c r="E5133" t="s">
        <v>212</v>
      </c>
      <c r="F5133" t="s">
        <v>213</v>
      </c>
      <c r="G5133">
        <v>8</v>
      </c>
      <c r="H5133" t="s">
        <v>339</v>
      </c>
      <c r="I5133" t="s">
        <v>737</v>
      </c>
      <c r="J5133" t="s">
        <v>310</v>
      </c>
      <c r="K5133">
        <v>20</v>
      </c>
      <c r="L5133" s="52">
        <v>0.2020200043916702</v>
      </c>
      <c r="N5133">
        <v>298</v>
      </c>
      <c r="O5133" s="52">
        <v>0.27090999484062189</v>
      </c>
      <c r="Q5133">
        <v>1888</v>
      </c>
      <c r="R5133" s="52">
        <v>0.17709000408649439</v>
      </c>
    </row>
    <row r="5134" spans="1:19">
      <c r="A5134" t="s">
        <v>28</v>
      </c>
      <c r="B5134" t="s">
        <v>412</v>
      </c>
      <c r="C5134" t="s">
        <v>440</v>
      </c>
      <c r="D5134" t="s">
        <v>330</v>
      </c>
      <c r="E5134" t="s">
        <v>212</v>
      </c>
      <c r="F5134" t="s">
        <v>213</v>
      </c>
      <c r="G5134">
        <v>8</v>
      </c>
      <c r="H5134" t="s">
        <v>339</v>
      </c>
      <c r="I5134" t="s">
        <v>737</v>
      </c>
      <c r="J5134" t="s">
        <v>16</v>
      </c>
      <c r="K5134">
        <v>16</v>
      </c>
      <c r="L5134" s="52">
        <v>0.16162000596523279</v>
      </c>
      <c r="N5134">
        <v>200</v>
      </c>
      <c r="O5134" s="52">
        <v>0.18182000517845151</v>
      </c>
      <c r="Q5134">
        <v>2164</v>
      </c>
      <c r="R5134" s="52">
        <v>0.2029799968004227</v>
      </c>
    </row>
    <row r="5135" spans="1:19">
      <c r="A5135" t="s">
        <v>28</v>
      </c>
      <c r="B5135" t="s">
        <v>412</v>
      </c>
      <c r="C5135" t="s">
        <v>440</v>
      </c>
      <c r="D5135" t="s">
        <v>330</v>
      </c>
      <c r="E5135" t="s">
        <v>212</v>
      </c>
      <c r="F5135" t="s">
        <v>213</v>
      </c>
      <c r="G5135">
        <v>8</v>
      </c>
      <c r="H5135" t="s">
        <v>339</v>
      </c>
      <c r="I5135" t="s">
        <v>737</v>
      </c>
      <c r="J5135" t="s">
        <v>17</v>
      </c>
      <c r="K5135">
        <v>23</v>
      </c>
      <c r="L5135" s="52">
        <v>0.23231999576091769</v>
      </c>
      <c r="N5135">
        <v>236</v>
      </c>
      <c r="O5135" s="52">
        <v>0.21455000340938571</v>
      </c>
      <c r="Q5135">
        <v>2220</v>
      </c>
      <c r="R5135" s="52">
        <v>0.20824000239372251</v>
      </c>
    </row>
    <row r="5136" spans="1:19">
      <c r="A5136" t="s">
        <v>28</v>
      </c>
      <c r="B5136" t="s">
        <v>412</v>
      </c>
      <c r="C5136" t="s">
        <v>440</v>
      </c>
      <c r="D5136" t="s">
        <v>330</v>
      </c>
      <c r="E5136" t="s">
        <v>212</v>
      </c>
      <c r="F5136" t="s">
        <v>213</v>
      </c>
      <c r="G5136">
        <v>8</v>
      </c>
      <c r="H5136" t="s">
        <v>339</v>
      </c>
      <c r="I5136" t="s">
        <v>737</v>
      </c>
      <c r="J5136" t="s">
        <v>18</v>
      </c>
      <c r="K5136">
        <v>20</v>
      </c>
      <c r="L5136" s="52">
        <v>0.2020200043916702</v>
      </c>
      <c r="N5136">
        <v>210</v>
      </c>
      <c r="O5136" s="52">
        <v>0.19090999662876129</v>
      </c>
      <c r="Q5136">
        <v>2174</v>
      </c>
      <c r="R5136" s="52">
        <v>0.20392000675201419</v>
      </c>
    </row>
    <row r="5137" spans="1:19">
      <c r="A5137" t="s">
        <v>28</v>
      </c>
      <c r="B5137" t="s">
        <v>412</v>
      </c>
      <c r="C5137" t="s">
        <v>440</v>
      </c>
      <c r="D5137" t="s">
        <v>330</v>
      </c>
      <c r="E5137" t="s">
        <v>212</v>
      </c>
      <c r="F5137" t="s">
        <v>213</v>
      </c>
      <c r="G5137">
        <v>8</v>
      </c>
      <c r="H5137" t="s">
        <v>339</v>
      </c>
      <c r="I5137" t="s">
        <v>737</v>
      </c>
      <c r="J5137" t="s">
        <v>311</v>
      </c>
      <c r="K5137">
        <v>20</v>
      </c>
      <c r="L5137" s="52">
        <v>0.2020200043916702</v>
      </c>
      <c r="N5137">
        <v>156</v>
      </c>
      <c r="O5137" s="52">
        <v>0.14181999862194061</v>
      </c>
      <c r="Q5137">
        <v>2215</v>
      </c>
      <c r="R5137" s="52">
        <v>0.20777000486850741</v>
      </c>
    </row>
    <row r="5138" spans="1:19">
      <c r="A5138" t="s">
        <v>28</v>
      </c>
      <c r="B5138" t="s">
        <v>412</v>
      </c>
      <c r="C5138" t="s">
        <v>440</v>
      </c>
      <c r="D5138" t="s">
        <v>330</v>
      </c>
      <c r="E5138" t="s">
        <v>212</v>
      </c>
      <c r="F5138" t="s">
        <v>213</v>
      </c>
      <c r="G5138">
        <v>8</v>
      </c>
      <c r="H5138" t="s">
        <v>339</v>
      </c>
      <c r="I5138" t="s">
        <v>312</v>
      </c>
      <c r="J5138" t="s">
        <v>313</v>
      </c>
      <c r="K5138">
        <v>61</v>
      </c>
      <c r="L5138" s="52">
        <v>0.61615997552871704</v>
      </c>
      <c r="M5138" s="52">
        <v>0.62244999408721924</v>
      </c>
      <c r="N5138">
        <v>621</v>
      </c>
      <c r="O5138" s="52">
        <v>0.56454998254776001</v>
      </c>
      <c r="P5138" s="52">
        <v>0.57340997457504272</v>
      </c>
      <c r="Q5138">
        <v>6420</v>
      </c>
      <c r="R5138" s="52">
        <v>0.60219001770019531</v>
      </c>
      <c r="S5138" s="52">
        <v>0.61465001106262207</v>
      </c>
    </row>
    <row r="5139" spans="1:19">
      <c r="A5139" t="s">
        <v>28</v>
      </c>
      <c r="B5139" t="s">
        <v>412</v>
      </c>
      <c r="C5139" t="s">
        <v>440</v>
      </c>
      <c r="D5139" t="s">
        <v>330</v>
      </c>
      <c r="E5139" t="s">
        <v>212</v>
      </c>
      <c r="F5139" t="s">
        <v>213</v>
      </c>
      <c r="G5139">
        <v>8</v>
      </c>
      <c r="H5139" t="s">
        <v>339</v>
      </c>
      <c r="I5139" t="s">
        <v>312</v>
      </c>
      <c r="J5139" t="s">
        <v>314</v>
      </c>
      <c r="K5139">
        <v>13</v>
      </c>
      <c r="L5139" s="52">
        <v>0.13131000101566309</v>
      </c>
      <c r="M5139" s="52">
        <v>0.13265000283718109</v>
      </c>
      <c r="N5139">
        <v>172</v>
      </c>
      <c r="O5139" s="52">
        <v>0.15636000037193301</v>
      </c>
      <c r="P5139" s="52">
        <v>0.15882000327110291</v>
      </c>
      <c r="Q5139">
        <v>1473</v>
      </c>
      <c r="R5139" s="52">
        <v>0.13817000389099121</v>
      </c>
      <c r="S5139" s="52">
        <v>0.14101999998092651</v>
      </c>
    </row>
    <row r="5140" spans="1:19">
      <c r="A5140" t="s">
        <v>28</v>
      </c>
      <c r="B5140" t="s">
        <v>412</v>
      </c>
      <c r="C5140" t="s">
        <v>440</v>
      </c>
      <c r="D5140" t="s">
        <v>330</v>
      </c>
      <c r="E5140" t="s">
        <v>212</v>
      </c>
      <c r="F5140" t="s">
        <v>213</v>
      </c>
      <c r="G5140">
        <v>8</v>
      </c>
      <c r="H5140" t="s">
        <v>339</v>
      </c>
      <c r="I5140" t="s">
        <v>312</v>
      </c>
      <c r="J5140" t="s">
        <v>315</v>
      </c>
      <c r="K5140">
        <v>18</v>
      </c>
      <c r="L5140" s="52">
        <v>0.18182000517845151</v>
      </c>
      <c r="M5140" s="52">
        <v>0.18366999924182889</v>
      </c>
      <c r="N5140">
        <v>168</v>
      </c>
      <c r="O5140" s="52">
        <v>0.1527300029993057</v>
      </c>
      <c r="P5140" s="52">
        <v>0.15512000024318701</v>
      </c>
      <c r="Q5140">
        <v>1374</v>
      </c>
      <c r="R5140" s="52">
        <v>0.12887999415397641</v>
      </c>
      <c r="S5140" s="52">
        <v>0.13154999911785131</v>
      </c>
    </row>
    <row r="5141" spans="1:19">
      <c r="A5141" t="s">
        <v>28</v>
      </c>
      <c r="B5141" t="s">
        <v>412</v>
      </c>
      <c r="C5141" t="s">
        <v>440</v>
      </c>
      <c r="D5141" t="s">
        <v>330</v>
      </c>
      <c r="E5141" t="s">
        <v>212</v>
      </c>
      <c r="F5141" t="s">
        <v>213</v>
      </c>
      <c r="G5141">
        <v>8</v>
      </c>
      <c r="H5141" t="s">
        <v>339</v>
      </c>
      <c r="I5141" t="s">
        <v>312</v>
      </c>
      <c r="J5141" t="s">
        <v>373</v>
      </c>
      <c r="K5141">
        <v>1</v>
      </c>
      <c r="L5141" s="52">
        <v>1.0099999606609339E-2</v>
      </c>
      <c r="N5141">
        <v>17</v>
      </c>
      <c r="O5141" s="52">
        <v>1.544999983161688E-2</v>
      </c>
      <c r="Q5141">
        <v>216</v>
      </c>
      <c r="R5141" s="52">
        <v>2.0260000601410869E-2</v>
      </c>
    </row>
    <row r="5142" spans="1:19">
      <c r="A5142" t="s">
        <v>28</v>
      </c>
      <c r="B5142" t="s">
        <v>412</v>
      </c>
      <c r="C5142" t="s">
        <v>440</v>
      </c>
      <c r="D5142" t="s">
        <v>330</v>
      </c>
      <c r="E5142" t="s">
        <v>212</v>
      </c>
      <c r="F5142" t="s">
        <v>213</v>
      </c>
      <c r="G5142">
        <v>8</v>
      </c>
      <c r="H5142" t="s">
        <v>339</v>
      </c>
      <c r="I5142" t="s">
        <v>312</v>
      </c>
      <c r="J5142" t="s">
        <v>316</v>
      </c>
      <c r="K5142">
        <v>6</v>
      </c>
      <c r="L5142" s="52">
        <v>6.0610000044107437E-2</v>
      </c>
      <c r="M5142" s="52">
        <v>6.1220001429319382E-2</v>
      </c>
      <c r="N5142">
        <v>122</v>
      </c>
      <c r="O5142" s="52">
        <v>0.11090999841690059</v>
      </c>
      <c r="P5142" s="52">
        <v>0.1126499995589256</v>
      </c>
      <c r="Q5142">
        <v>1178</v>
      </c>
      <c r="R5142" s="52">
        <v>0.1105000004172325</v>
      </c>
      <c r="S5142" s="52">
        <v>0.1127799972891808</v>
      </c>
    </row>
    <row r="5143" spans="1:19">
      <c r="A5143" t="s">
        <v>28</v>
      </c>
      <c r="B5143" t="s">
        <v>412</v>
      </c>
      <c r="C5143" t="s">
        <v>440</v>
      </c>
      <c r="D5143" t="s">
        <v>330</v>
      </c>
      <c r="E5143" t="s">
        <v>214</v>
      </c>
      <c r="F5143" t="s">
        <v>215</v>
      </c>
      <c r="G5143">
        <v>18</v>
      </c>
      <c r="H5143" t="s">
        <v>332</v>
      </c>
      <c r="I5143" t="s">
        <v>326</v>
      </c>
      <c r="J5143" t="s">
        <v>289</v>
      </c>
      <c r="K5143">
        <v>0</v>
      </c>
      <c r="L5143" s="52">
        <v>0</v>
      </c>
      <c r="N5143">
        <v>2</v>
      </c>
      <c r="O5143" s="52">
        <v>3.789999987930059E-3</v>
      </c>
      <c r="Q5143">
        <v>78</v>
      </c>
      <c r="R5143" s="52">
        <v>7.3199998587369919E-3</v>
      </c>
    </row>
    <row r="5144" spans="1:19">
      <c r="A5144" t="s">
        <v>28</v>
      </c>
      <c r="B5144" t="s">
        <v>412</v>
      </c>
      <c r="C5144" t="s">
        <v>440</v>
      </c>
      <c r="D5144" t="s">
        <v>330</v>
      </c>
      <c r="E5144" t="s">
        <v>214</v>
      </c>
      <c r="F5144" t="s">
        <v>215</v>
      </c>
      <c r="G5144">
        <v>18</v>
      </c>
      <c r="H5144" t="s">
        <v>332</v>
      </c>
      <c r="I5144" t="s">
        <v>326</v>
      </c>
      <c r="J5144" t="s">
        <v>290</v>
      </c>
      <c r="K5144">
        <v>5</v>
      </c>
      <c r="L5144" s="52">
        <v>4.0320001542568207E-2</v>
      </c>
      <c r="N5144">
        <v>21</v>
      </c>
      <c r="O5144" s="52">
        <v>3.976999968290329E-2</v>
      </c>
      <c r="Q5144">
        <v>542</v>
      </c>
      <c r="R5144" s="52">
        <v>5.0840001553297043E-2</v>
      </c>
    </row>
    <row r="5145" spans="1:19">
      <c r="A5145" t="s">
        <v>28</v>
      </c>
      <c r="B5145" t="s">
        <v>412</v>
      </c>
      <c r="C5145" t="s">
        <v>440</v>
      </c>
      <c r="D5145" t="s">
        <v>330</v>
      </c>
      <c r="E5145" t="s">
        <v>214</v>
      </c>
      <c r="F5145" t="s">
        <v>215</v>
      </c>
      <c r="G5145">
        <v>18</v>
      </c>
      <c r="H5145" t="s">
        <v>332</v>
      </c>
      <c r="I5145" t="s">
        <v>326</v>
      </c>
      <c r="J5145" t="s">
        <v>291</v>
      </c>
      <c r="K5145">
        <v>14</v>
      </c>
      <c r="L5145" s="52">
        <v>0.1128999963402748</v>
      </c>
      <c r="N5145">
        <v>57</v>
      </c>
      <c r="O5145" s="52">
        <v>0.10795000195503229</v>
      </c>
      <c r="Q5145">
        <v>1332</v>
      </c>
      <c r="R5145" s="52">
        <v>0.124940000474453</v>
      </c>
    </row>
    <row r="5146" spans="1:19">
      <c r="A5146" t="s">
        <v>28</v>
      </c>
      <c r="B5146" t="s">
        <v>412</v>
      </c>
      <c r="C5146" t="s">
        <v>440</v>
      </c>
      <c r="D5146" t="s">
        <v>330</v>
      </c>
      <c r="E5146" t="s">
        <v>214</v>
      </c>
      <c r="F5146" t="s">
        <v>215</v>
      </c>
      <c r="G5146">
        <v>18</v>
      </c>
      <c r="H5146" t="s">
        <v>332</v>
      </c>
      <c r="I5146" t="s">
        <v>326</v>
      </c>
      <c r="J5146" t="s">
        <v>292</v>
      </c>
      <c r="K5146">
        <v>16</v>
      </c>
      <c r="L5146" s="52">
        <v>0.1290300041437149</v>
      </c>
      <c r="N5146">
        <v>104</v>
      </c>
      <c r="O5146" s="52">
        <v>0.19697000086307531</v>
      </c>
      <c r="Q5146">
        <v>2022</v>
      </c>
      <c r="R5146" s="52">
        <v>0.18965999782085419</v>
      </c>
    </row>
    <row r="5147" spans="1:19">
      <c r="A5147" t="s">
        <v>28</v>
      </c>
      <c r="B5147" t="s">
        <v>412</v>
      </c>
      <c r="C5147" t="s">
        <v>440</v>
      </c>
      <c r="D5147" t="s">
        <v>330</v>
      </c>
      <c r="E5147" t="s">
        <v>214</v>
      </c>
      <c r="F5147" t="s">
        <v>215</v>
      </c>
      <c r="G5147">
        <v>18</v>
      </c>
      <c r="H5147" t="s">
        <v>332</v>
      </c>
      <c r="I5147" t="s">
        <v>326</v>
      </c>
      <c r="J5147" t="s">
        <v>293</v>
      </c>
      <c r="K5147">
        <v>19</v>
      </c>
      <c r="L5147" s="52">
        <v>0.15322999656200409</v>
      </c>
      <c r="N5147">
        <v>104</v>
      </c>
      <c r="O5147" s="52">
        <v>0.19697000086307531</v>
      </c>
      <c r="Q5147">
        <v>1958</v>
      </c>
      <c r="R5147" s="52">
        <v>0.18366000056266779</v>
      </c>
    </row>
    <row r="5148" spans="1:19">
      <c r="A5148" t="s">
        <v>28</v>
      </c>
      <c r="B5148" t="s">
        <v>412</v>
      </c>
      <c r="C5148" t="s">
        <v>440</v>
      </c>
      <c r="D5148" t="s">
        <v>330</v>
      </c>
      <c r="E5148" t="s">
        <v>214</v>
      </c>
      <c r="F5148" t="s">
        <v>215</v>
      </c>
      <c r="G5148">
        <v>18</v>
      </c>
      <c r="H5148" t="s">
        <v>332</v>
      </c>
      <c r="I5148" t="s">
        <v>326</v>
      </c>
      <c r="J5148" t="s">
        <v>294</v>
      </c>
      <c r="K5148">
        <v>34</v>
      </c>
      <c r="L5148" s="52">
        <v>0.27419000864028931</v>
      </c>
      <c r="N5148">
        <v>131</v>
      </c>
      <c r="O5148" s="52">
        <v>0.24810999631881711</v>
      </c>
      <c r="Q5148">
        <v>2528</v>
      </c>
      <c r="R5148" s="52">
        <v>0.2371300011873245</v>
      </c>
    </row>
    <row r="5149" spans="1:19">
      <c r="A5149" t="s">
        <v>28</v>
      </c>
      <c r="B5149" t="s">
        <v>412</v>
      </c>
      <c r="C5149" t="s">
        <v>440</v>
      </c>
      <c r="D5149" t="s">
        <v>330</v>
      </c>
      <c r="E5149" t="s">
        <v>214</v>
      </c>
      <c r="F5149" t="s">
        <v>215</v>
      </c>
      <c r="G5149">
        <v>18</v>
      </c>
      <c r="H5149" t="s">
        <v>332</v>
      </c>
      <c r="I5149" t="s">
        <v>326</v>
      </c>
      <c r="J5149" t="s">
        <v>295</v>
      </c>
      <c r="K5149">
        <v>36</v>
      </c>
      <c r="L5149" s="52">
        <v>0.2903200089931488</v>
      </c>
      <c r="N5149">
        <v>109</v>
      </c>
      <c r="O5149" s="52">
        <v>0.20644000172615051</v>
      </c>
      <c r="Q5149">
        <v>2201</v>
      </c>
      <c r="R5149" s="52">
        <v>0.20645000040531161</v>
      </c>
    </row>
    <row r="5150" spans="1:19">
      <c r="A5150" t="s">
        <v>28</v>
      </c>
      <c r="B5150" t="s">
        <v>412</v>
      </c>
      <c r="C5150" t="s">
        <v>440</v>
      </c>
      <c r="D5150" t="s">
        <v>330</v>
      </c>
      <c r="E5150" t="s">
        <v>214</v>
      </c>
      <c r="F5150" t="s">
        <v>215</v>
      </c>
      <c r="G5150">
        <v>18</v>
      </c>
      <c r="H5150" t="s">
        <v>332</v>
      </c>
      <c r="I5150" t="s">
        <v>359</v>
      </c>
      <c r="J5150" t="s">
        <v>14</v>
      </c>
      <c r="K5150">
        <v>84</v>
      </c>
      <c r="L5150" s="52">
        <v>0.67742002010345459</v>
      </c>
      <c r="M5150" s="52">
        <v>0.68292999267578125</v>
      </c>
      <c r="N5150">
        <v>382</v>
      </c>
      <c r="O5150" s="52">
        <v>0.7234799861907959</v>
      </c>
      <c r="P5150" s="52">
        <v>0.73321002721786499</v>
      </c>
      <c r="Q5150">
        <v>7648</v>
      </c>
      <c r="R5150" s="52">
        <v>0.71737998723983765</v>
      </c>
      <c r="S5150" s="52">
        <v>0.73221999406814575</v>
      </c>
    </row>
    <row r="5151" spans="1:19">
      <c r="A5151" t="s">
        <v>28</v>
      </c>
      <c r="B5151" t="s">
        <v>412</v>
      </c>
      <c r="C5151" t="s">
        <v>440</v>
      </c>
      <c r="D5151" t="s">
        <v>330</v>
      </c>
      <c r="E5151" t="s">
        <v>214</v>
      </c>
      <c r="F5151" t="s">
        <v>215</v>
      </c>
      <c r="G5151">
        <v>18</v>
      </c>
      <c r="H5151" t="s">
        <v>332</v>
      </c>
      <c r="I5151" t="s">
        <v>359</v>
      </c>
      <c r="J5151" t="s">
        <v>15</v>
      </c>
      <c r="K5151">
        <v>22</v>
      </c>
      <c r="L5151" s="52">
        <v>0.1774200052022934</v>
      </c>
      <c r="M5151" s="52">
        <v>0.17885999381542211</v>
      </c>
      <c r="N5151">
        <v>81</v>
      </c>
      <c r="O5151" s="52">
        <v>0.1534100025892258</v>
      </c>
      <c r="P5151" s="52">
        <v>0.15546999871730799</v>
      </c>
      <c r="Q5151">
        <v>1582</v>
      </c>
      <c r="R5151" s="52">
        <v>0.14838999509811401</v>
      </c>
      <c r="S5151" s="52">
        <v>0.1514600068330765</v>
      </c>
    </row>
    <row r="5152" spans="1:19">
      <c r="A5152" t="s">
        <v>28</v>
      </c>
      <c r="B5152" t="s">
        <v>412</v>
      </c>
      <c r="C5152" t="s">
        <v>440</v>
      </c>
      <c r="D5152" t="s">
        <v>330</v>
      </c>
      <c r="E5152" t="s">
        <v>214</v>
      </c>
      <c r="F5152" t="s">
        <v>215</v>
      </c>
      <c r="G5152">
        <v>18</v>
      </c>
      <c r="H5152" t="s">
        <v>332</v>
      </c>
      <c r="I5152" t="s">
        <v>359</v>
      </c>
      <c r="J5152" t="s">
        <v>317</v>
      </c>
      <c r="K5152">
        <v>17</v>
      </c>
      <c r="L5152" s="52">
        <v>0.13709999620914459</v>
      </c>
      <c r="M5152" s="52">
        <v>0.1382099986076355</v>
      </c>
      <c r="N5152">
        <v>58</v>
      </c>
      <c r="O5152" s="52">
        <v>0.1098499968647957</v>
      </c>
      <c r="P5152" s="52">
        <v>0.1113199964165688</v>
      </c>
      <c r="Q5152">
        <v>1215</v>
      </c>
      <c r="R5152" s="52">
        <v>0.1139699965715408</v>
      </c>
      <c r="S5152" s="52">
        <v>0.1163199990987778</v>
      </c>
    </row>
    <row r="5153" spans="1:19">
      <c r="A5153" t="s">
        <v>28</v>
      </c>
      <c r="B5153" t="s">
        <v>412</v>
      </c>
      <c r="C5153" t="s">
        <v>440</v>
      </c>
      <c r="D5153" t="s">
        <v>330</v>
      </c>
      <c r="E5153" t="s">
        <v>214</v>
      </c>
      <c r="F5153" t="s">
        <v>215</v>
      </c>
      <c r="G5153">
        <v>18</v>
      </c>
      <c r="H5153" t="s">
        <v>332</v>
      </c>
      <c r="I5153" t="s">
        <v>359</v>
      </c>
      <c r="J5153" t="s">
        <v>270</v>
      </c>
      <c r="K5153">
        <v>1</v>
      </c>
      <c r="L5153" s="52">
        <v>8.059999905526638E-3</v>
      </c>
      <c r="N5153">
        <v>7</v>
      </c>
      <c r="O5153" s="52">
        <v>1.326000038534403E-2</v>
      </c>
      <c r="Q5153">
        <v>216</v>
      </c>
      <c r="R5153" s="52">
        <v>2.0260000601410869E-2</v>
      </c>
    </row>
    <row r="5154" spans="1:19">
      <c r="A5154" t="s">
        <v>28</v>
      </c>
      <c r="B5154" t="s">
        <v>412</v>
      </c>
      <c r="C5154" t="s">
        <v>440</v>
      </c>
      <c r="D5154" t="s">
        <v>330</v>
      </c>
      <c r="E5154" t="s">
        <v>214</v>
      </c>
      <c r="F5154" t="s">
        <v>215</v>
      </c>
      <c r="G5154">
        <v>18</v>
      </c>
      <c r="H5154" t="s">
        <v>332</v>
      </c>
      <c r="I5154" t="s">
        <v>325</v>
      </c>
      <c r="J5154" t="s">
        <v>302</v>
      </c>
      <c r="K5154">
        <v>46</v>
      </c>
      <c r="L5154" s="52">
        <v>0.37097001075744629</v>
      </c>
      <c r="N5154">
        <v>185</v>
      </c>
      <c r="O5154" s="52">
        <v>0.35038000345230103</v>
      </c>
      <c r="Q5154">
        <v>3494</v>
      </c>
      <c r="R5154" s="52">
        <v>0.32774001359939581</v>
      </c>
    </row>
    <row r="5155" spans="1:19">
      <c r="A5155" t="s">
        <v>28</v>
      </c>
      <c r="B5155" t="s">
        <v>412</v>
      </c>
      <c r="C5155" t="s">
        <v>440</v>
      </c>
      <c r="D5155" t="s">
        <v>330</v>
      </c>
      <c r="E5155" t="s">
        <v>214</v>
      </c>
      <c r="F5155" t="s">
        <v>215</v>
      </c>
      <c r="G5155">
        <v>18</v>
      </c>
      <c r="H5155" t="s">
        <v>332</v>
      </c>
      <c r="I5155" t="s">
        <v>325</v>
      </c>
      <c r="J5155" t="s">
        <v>303</v>
      </c>
      <c r="K5155">
        <v>33</v>
      </c>
      <c r="L5155" s="52">
        <v>0.2661300003528595</v>
      </c>
      <c r="N5155">
        <v>162</v>
      </c>
      <c r="O5155" s="52">
        <v>0.30682000517845148</v>
      </c>
      <c r="Q5155">
        <v>3387</v>
      </c>
      <c r="R5155" s="52">
        <v>0.31769999861717219</v>
      </c>
    </row>
    <row r="5156" spans="1:19">
      <c r="A5156" t="s">
        <v>28</v>
      </c>
      <c r="B5156" t="s">
        <v>412</v>
      </c>
      <c r="C5156" t="s">
        <v>440</v>
      </c>
      <c r="D5156" t="s">
        <v>330</v>
      </c>
      <c r="E5156" t="s">
        <v>214</v>
      </c>
      <c r="F5156" t="s">
        <v>215</v>
      </c>
      <c r="G5156">
        <v>18</v>
      </c>
      <c r="H5156" t="s">
        <v>332</v>
      </c>
      <c r="I5156" t="s">
        <v>325</v>
      </c>
      <c r="J5156" t="s">
        <v>304</v>
      </c>
      <c r="K5156">
        <v>45</v>
      </c>
      <c r="L5156" s="52">
        <v>0.36289998888969421</v>
      </c>
      <c r="N5156">
        <v>181</v>
      </c>
      <c r="O5156" s="52">
        <v>0.34279999136924738</v>
      </c>
      <c r="Q5156">
        <v>3780</v>
      </c>
      <c r="R5156" s="52">
        <v>0.35455998778343201</v>
      </c>
    </row>
    <row r="5157" spans="1:19">
      <c r="A5157" t="s">
        <v>28</v>
      </c>
      <c r="B5157" t="s">
        <v>412</v>
      </c>
      <c r="C5157" t="s">
        <v>440</v>
      </c>
      <c r="D5157" t="s">
        <v>330</v>
      </c>
      <c r="E5157" t="s">
        <v>214</v>
      </c>
      <c r="F5157" t="s">
        <v>215</v>
      </c>
      <c r="G5157">
        <v>18</v>
      </c>
      <c r="H5157" t="s">
        <v>332</v>
      </c>
      <c r="I5157" t="s">
        <v>349</v>
      </c>
      <c r="J5157" t="s">
        <v>350</v>
      </c>
      <c r="K5157">
        <v>2</v>
      </c>
      <c r="L5157" s="52">
        <v>1.6130000352859501E-2</v>
      </c>
      <c r="M5157" s="52">
        <v>1.652999967336655E-2</v>
      </c>
      <c r="N5157">
        <v>29</v>
      </c>
      <c r="O5157" s="52">
        <v>5.4919999092817313E-2</v>
      </c>
      <c r="P5157" s="52">
        <v>5.7089999318122857E-2</v>
      </c>
      <c r="Q5157">
        <v>745</v>
      </c>
      <c r="R5157" s="52">
        <v>6.9880001246929169E-2</v>
      </c>
      <c r="S5157" s="52">
        <v>8.060000091791153E-2</v>
      </c>
    </row>
    <row r="5158" spans="1:19">
      <c r="A5158" t="s">
        <v>28</v>
      </c>
      <c r="B5158" t="s">
        <v>412</v>
      </c>
      <c r="C5158" t="s">
        <v>440</v>
      </c>
      <c r="D5158" t="s">
        <v>330</v>
      </c>
      <c r="E5158" t="s">
        <v>214</v>
      </c>
      <c r="F5158" t="s">
        <v>215</v>
      </c>
      <c r="G5158">
        <v>18</v>
      </c>
      <c r="H5158" t="s">
        <v>332</v>
      </c>
      <c r="I5158" t="s">
        <v>349</v>
      </c>
      <c r="J5158" t="s">
        <v>351</v>
      </c>
      <c r="K5158">
        <v>88</v>
      </c>
      <c r="L5158" s="52">
        <v>0.70968002080917358</v>
      </c>
      <c r="M5158" s="52">
        <v>0.72727000713348389</v>
      </c>
      <c r="N5158">
        <v>309</v>
      </c>
      <c r="O5158" s="52">
        <v>0.58522999286651611</v>
      </c>
      <c r="P5158" s="52">
        <v>0.60826998949050903</v>
      </c>
      <c r="Q5158">
        <v>5882</v>
      </c>
      <c r="R5158" s="52">
        <v>0.55172997713088989</v>
      </c>
      <c r="S5158" s="52">
        <v>0.63637000322341919</v>
      </c>
    </row>
    <row r="5159" spans="1:19">
      <c r="A5159" t="s">
        <v>28</v>
      </c>
      <c r="B5159" t="s">
        <v>412</v>
      </c>
      <c r="C5159" t="s">
        <v>440</v>
      </c>
      <c r="D5159" t="s">
        <v>330</v>
      </c>
      <c r="E5159" t="s">
        <v>214</v>
      </c>
      <c r="F5159" t="s">
        <v>215</v>
      </c>
      <c r="G5159">
        <v>18</v>
      </c>
      <c r="H5159" t="s">
        <v>332</v>
      </c>
      <c r="I5159" t="s">
        <v>349</v>
      </c>
      <c r="J5159" t="s">
        <v>352</v>
      </c>
      <c r="K5159">
        <v>0</v>
      </c>
      <c r="L5159" s="52">
        <v>0</v>
      </c>
      <c r="M5159" s="52">
        <v>0</v>
      </c>
      <c r="N5159">
        <v>0</v>
      </c>
      <c r="O5159" s="52">
        <v>0</v>
      </c>
      <c r="P5159" s="52">
        <v>0</v>
      </c>
      <c r="Q5159">
        <v>19</v>
      </c>
      <c r="R5159" s="52">
        <v>1.780000049620867E-3</v>
      </c>
      <c r="S5159" s="52">
        <v>2.0600000862032179E-3</v>
      </c>
    </row>
    <row r="5160" spans="1:19">
      <c r="A5160" t="s">
        <v>28</v>
      </c>
      <c r="B5160" t="s">
        <v>412</v>
      </c>
      <c r="C5160" t="s">
        <v>440</v>
      </c>
      <c r="D5160" t="s">
        <v>330</v>
      </c>
      <c r="E5160" t="s">
        <v>214</v>
      </c>
      <c r="F5160" t="s">
        <v>215</v>
      </c>
      <c r="G5160">
        <v>18</v>
      </c>
      <c r="H5160" t="s">
        <v>332</v>
      </c>
      <c r="I5160" t="s">
        <v>349</v>
      </c>
      <c r="J5160" t="s">
        <v>353</v>
      </c>
      <c r="K5160">
        <v>31</v>
      </c>
      <c r="L5160" s="52">
        <v>0.25</v>
      </c>
      <c r="M5160" s="52">
        <v>0.25619998574256903</v>
      </c>
      <c r="N5160">
        <v>170</v>
      </c>
      <c r="O5160" s="52">
        <v>0.32196998596191412</v>
      </c>
      <c r="P5160" s="52">
        <v>0.33465000987052917</v>
      </c>
      <c r="Q5160">
        <v>2597</v>
      </c>
      <c r="R5160" s="52">
        <v>0.24359999597072601</v>
      </c>
      <c r="S5160" s="52">
        <v>0.2809700071811676</v>
      </c>
    </row>
    <row r="5161" spans="1:19">
      <c r="A5161" t="s">
        <v>28</v>
      </c>
      <c r="B5161" t="s">
        <v>412</v>
      </c>
      <c r="C5161" t="s">
        <v>440</v>
      </c>
      <c r="D5161" t="s">
        <v>330</v>
      </c>
      <c r="E5161" t="s">
        <v>214</v>
      </c>
      <c r="F5161" t="s">
        <v>215</v>
      </c>
      <c r="G5161">
        <v>18</v>
      </c>
      <c r="H5161" t="s">
        <v>332</v>
      </c>
      <c r="I5161" t="s">
        <v>349</v>
      </c>
      <c r="J5161" t="s">
        <v>355</v>
      </c>
      <c r="K5161">
        <v>3</v>
      </c>
      <c r="L5161" s="52">
        <v>2.418999932706356E-2</v>
      </c>
      <c r="N5161">
        <v>20</v>
      </c>
      <c r="O5161" s="52">
        <v>3.7879999727010727E-2</v>
      </c>
      <c r="Q5161">
        <v>1418</v>
      </c>
      <c r="R5161" s="52">
        <v>0.13300999999046331</v>
      </c>
    </row>
    <row r="5162" spans="1:19">
      <c r="A5162" t="s">
        <v>28</v>
      </c>
      <c r="B5162" t="s">
        <v>412</v>
      </c>
      <c r="C5162" t="s">
        <v>440</v>
      </c>
      <c r="D5162" t="s">
        <v>330</v>
      </c>
      <c r="E5162" t="s">
        <v>214</v>
      </c>
      <c r="F5162" t="s">
        <v>215</v>
      </c>
      <c r="G5162">
        <v>18</v>
      </c>
      <c r="H5162" t="s">
        <v>332</v>
      </c>
      <c r="I5162" t="s">
        <v>734</v>
      </c>
      <c r="J5162" t="s">
        <v>299</v>
      </c>
      <c r="K5162">
        <v>0</v>
      </c>
      <c r="L5162" s="52">
        <v>0</v>
      </c>
      <c r="M5162" s="52">
        <v>0</v>
      </c>
      <c r="N5162">
        <v>5</v>
      </c>
      <c r="O5162" s="52">
        <v>9.4699999317526817E-3</v>
      </c>
      <c r="P5162" s="52">
        <v>1.066000014543533E-2</v>
      </c>
      <c r="Q5162">
        <v>463</v>
      </c>
      <c r="R5162" s="52">
        <v>4.343000054359436E-2</v>
      </c>
      <c r="S5162" s="52">
        <v>4.6239998191595078E-2</v>
      </c>
    </row>
    <row r="5163" spans="1:19">
      <c r="A5163" t="s">
        <v>28</v>
      </c>
      <c r="B5163" t="s">
        <v>412</v>
      </c>
      <c r="C5163" t="s">
        <v>440</v>
      </c>
      <c r="D5163" t="s">
        <v>330</v>
      </c>
      <c r="E5163" t="s">
        <v>214</v>
      </c>
      <c r="F5163" t="s">
        <v>215</v>
      </c>
      <c r="G5163">
        <v>18</v>
      </c>
      <c r="H5163" t="s">
        <v>332</v>
      </c>
      <c r="I5163" t="s">
        <v>734</v>
      </c>
      <c r="J5163" t="s">
        <v>300</v>
      </c>
      <c r="K5163">
        <v>0</v>
      </c>
      <c r="L5163" s="52">
        <v>0</v>
      </c>
      <c r="M5163" s="52">
        <v>0</v>
      </c>
      <c r="N5163">
        <v>2</v>
      </c>
      <c r="O5163" s="52">
        <v>3.789999987930059E-3</v>
      </c>
      <c r="P5163" s="52">
        <v>4.2599998414516449E-3</v>
      </c>
      <c r="Q5163">
        <v>331</v>
      </c>
      <c r="R5163" s="52">
        <v>3.1050000339746479E-2</v>
      </c>
      <c r="S5163" s="52">
        <v>3.3059999346733093E-2</v>
      </c>
    </row>
    <row r="5164" spans="1:19">
      <c r="A5164" t="s">
        <v>28</v>
      </c>
      <c r="B5164" t="s">
        <v>412</v>
      </c>
      <c r="C5164" t="s">
        <v>440</v>
      </c>
      <c r="D5164" t="s">
        <v>330</v>
      </c>
      <c r="E5164" t="s">
        <v>214</v>
      </c>
      <c r="F5164" t="s">
        <v>215</v>
      </c>
      <c r="G5164">
        <v>18</v>
      </c>
      <c r="H5164" t="s">
        <v>332</v>
      </c>
      <c r="I5164" t="s">
        <v>734</v>
      </c>
      <c r="J5164" t="s">
        <v>269</v>
      </c>
      <c r="K5164">
        <v>2</v>
      </c>
      <c r="L5164" s="52">
        <v>1.6130000352859501E-2</v>
      </c>
      <c r="M5164" s="52">
        <v>1.9230000674724579E-2</v>
      </c>
      <c r="N5164">
        <v>2</v>
      </c>
      <c r="O5164" s="52">
        <v>3.789999987930059E-3</v>
      </c>
      <c r="P5164" s="52">
        <v>4.2599998414516449E-3</v>
      </c>
      <c r="Q5164">
        <v>91</v>
      </c>
      <c r="R5164" s="52">
        <v>8.5399998351931572E-3</v>
      </c>
      <c r="S5164" s="52">
        <v>9.089999832212925E-3</v>
      </c>
    </row>
    <row r="5165" spans="1:19">
      <c r="A5165" t="s">
        <v>28</v>
      </c>
      <c r="B5165" t="s">
        <v>412</v>
      </c>
      <c r="C5165" t="s">
        <v>440</v>
      </c>
      <c r="D5165" t="s">
        <v>330</v>
      </c>
      <c r="E5165" t="s">
        <v>214</v>
      </c>
      <c r="F5165" t="s">
        <v>215</v>
      </c>
      <c r="G5165">
        <v>18</v>
      </c>
      <c r="H5165" t="s">
        <v>332</v>
      </c>
      <c r="I5165" t="s">
        <v>734</v>
      </c>
      <c r="J5165" t="s">
        <v>301</v>
      </c>
      <c r="K5165">
        <v>0</v>
      </c>
      <c r="L5165" s="52">
        <v>0</v>
      </c>
      <c r="M5165" s="52">
        <v>0</v>
      </c>
      <c r="N5165">
        <v>8</v>
      </c>
      <c r="O5165" s="52">
        <v>1.515000034123659E-2</v>
      </c>
      <c r="P5165" s="52">
        <v>1.7060000449419022E-2</v>
      </c>
      <c r="Q5165">
        <v>215</v>
      </c>
      <c r="R5165" s="52">
        <v>2.0169999450445179E-2</v>
      </c>
      <c r="S5165" s="52">
        <v>2.1469999104738239E-2</v>
      </c>
    </row>
    <row r="5166" spans="1:19">
      <c r="A5166" t="s">
        <v>28</v>
      </c>
      <c r="B5166" t="s">
        <v>412</v>
      </c>
      <c r="C5166" t="s">
        <v>440</v>
      </c>
      <c r="D5166" t="s">
        <v>330</v>
      </c>
      <c r="E5166" t="s">
        <v>214</v>
      </c>
      <c r="F5166" t="s">
        <v>215</v>
      </c>
      <c r="G5166">
        <v>18</v>
      </c>
      <c r="H5166" t="s">
        <v>332</v>
      </c>
      <c r="I5166" t="s">
        <v>734</v>
      </c>
      <c r="J5166" t="s">
        <v>270</v>
      </c>
      <c r="K5166">
        <v>20</v>
      </c>
      <c r="L5166" s="52">
        <v>0.1612900048494339</v>
      </c>
      <c r="N5166">
        <v>59</v>
      </c>
      <c r="O5166" s="52">
        <v>0.1117400005459785</v>
      </c>
      <c r="Q5166">
        <v>648</v>
      </c>
      <c r="R5166" s="52">
        <v>6.0779999941587448E-2</v>
      </c>
    </row>
    <row r="5167" spans="1:19">
      <c r="A5167" t="s">
        <v>28</v>
      </c>
      <c r="B5167" t="s">
        <v>412</v>
      </c>
      <c r="C5167" t="s">
        <v>440</v>
      </c>
      <c r="D5167" t="s">
        <v>330</v>
      </c>
      <c r="E5167" t="s">
        <v>214</v>
      </c>
      <c r="F5167" t="s">
        <v>215</v>
      </c>
      <c r="G5167">
        <v>18</v>
      </c>
      <c r="H5167" t="s">
        <v>332</v>
      </c>
      <c r="I5167" t="s">
        <v>734</v>
      </c>
      <c r="J5167" t="s">
        <v>268</v>
      </c>
      <c r="K5167">
        <v>102</v>
      </c>
      <c r="L5167" s="52">
        <v>0.82257997989654541</v>
      </c>
      <c r="M5167" s="52">
        <v>0.98076999187469482</v>
      </c>
      <c r="N5167">
        <v>452</v>
      </c>
      <c r="O5167" s="52">
        <v>0.85606002807617188</v>
      </c>
      <c r="P5167" s="52">
        <v>0.96375000476837158</v>
      </c>
      <c r="Q5167">
        <v>8913</v>
      </c>
      <c r="R5167" s="52">
        <v>0.83604001998901367</v>
      </c>
      <c r="S5167" s="52">
        <v>0.89013999700546265</v>
      </c>
    </row>
    <row r="5168" spans="1:19">
      <c r="A5168" t="s">
        <v>28</v>
      </c>
      <c r="B5168" t="s">
        <v>412</v>
      </c>
      <c r="C5168" t="s">
        <v>440</v>
      </c>
      <c r="D5168" t="s">
        <v>330</v>
      </c>
      <c r="E5168" t="s">
        <v>214</v>
      </c>
      <c r="F5168" t="s">
        <v>215</v>
      </c>
      <c r="G5168">
        <v>18</v>
      </c>
      <c r="H5168" t="s">
        <v>332</v>
      </c>
      <c r="I5168" t="s">
        <v>735</v>
      </c>
      <c r="J5168" t="s">
        <v>270</v>
      </c>
      <c r="K5168">
        <v>124</v>
      </c>
      <c r="L5168" s="52">
        <v>1</v>
      </c>
      <c r="N5168">
        <v>528</v>
      </c>
      <c r="O5168" s="52">
        <v>1</v>
      </c>
      <c r="Q5168">
        <v>10661</v>
      </c>
      <c r="R5168" s="52">
        <v>1</v>
      </c>
    </row>
    <row r="5169" spans="1:19">
      <c r="A5169" t="s">
        <v>28</v>
      </c>
      <c r="B5169" t="s">
        <v>412</v>
      </c>
      <c r="C5169" t="s">
        <v>440</v>
      </c>
      <c r="D5169" t="s">
        <v>330</v>
      </c>
      <c r="E5169" t="s">
        <v>214</v>
      </c>
      <c r="F5169" t="s">
        <v>215</v>
      </c>
      <c r="G5169">
        <v>18</v>
      </c>
      <c r="H5169" t="s">
        <v>332</v>
      </c>
      <c r="I5169" t="s">
        <v>319</v>
      </c>
      <c r="J5169" t="s">
        <v>324</v>
      </c>
      <c r="K5169">
        <v>3</v>
      </c>
      <c r="L5169" s="52">
        <v>2.418999932706356E-2</v>
      </c>
      <c r="N5169">
        <v>20</v>
      </c>
      <c r="O5169" s="52">
        <v>3.7879999727010727E-2</v>
      </c>
      <c r="Q5169">
        <v>1418</v>
      </c>
      <c r="R5169" s="52">
        <v>0.13300999999046331</v>
      </c>
    </row>
    <row r="5170" spans="1:19">
      <c r="A5170" t="s">
        <v>28</v>
      </c>
      <c r="B5170" t="s">
        <v>412</v>
      </c>
      <c r="C5170" t="s">
        <v>440</v>
      </c>
      <c r="D5170" t="s">
        <v>330</v>
      </c>
      <c r="E5170" t="s">
        <v>214</v>
      </c>
      <c r="F5170" t="s">
        <v>215</v>
      </c>
      <c r="G5170">
        <v>18</v>
      </c>
      <c r="H5170" t="s">
        <v>332</v>
      </c>
      <c r="I5170" t="s">
        <v>319</v>
      </c>
      <c r="J5170" t="s">
        <v>320</v>
      </c>
      <c r="K5170">
        <v>0</v>
      </c>
      <c r="L5170" s="52">
        <v>0</v>
      </c>
      <c r="M5170" s="52">
        <v>0</v>
      </c>
      <c r="N5170">
        <v>0</v>
      </c>
      <c r="O5170" s="52">
        <v>0</v>
      </c>
      <c r="P5170" s="52">
        <v>0</v>
      </c>
      <c r="Q5170">
        <v>19</v>
      </c>
      <c r="R5170" s="52">
        <v>1.780000049620867E-3</v>
      </c>
      <c r="S5170" s="52">
        <v>2.0600000862032179E-3</v>
      </c>
    </row>
    <row r="5171" spans="1:19">
      <c r="A5171" t="s">
        <v>28</v>
      </c>
      <c r="B5171" t="s">
        <v>412</v>
      </c>
      <c r="C5171" t="s">
        <v>440</v>
      </c>
      <c r="D5171" t="s">
        <v>330</v>
      </c>
      <c r="E5171" t="s">
        <v>214</v>
      </c>
      <c r="F5171" t="s">
        <v>215</v>
      </c>
      <c r="G5171">
        <v>18</v>
      </c>
      <c r="H5171" t="s">
        <v>332</v>
      </c>
      <c r="I5171" t="s">
        <v>319</v>
      </c>
      <c r="J5171" t="s">
        <v>321</v>
      </c>
      <c r="K5171">
        <v>2</v>
      </c>
      <c r="L5171" s="52">
        <v>1.6130000352859501E-2</v>
      </c>
      <c r="M5171" s="52">
        <v>1.652999967336655E-2</v>
      </c>
      <c r="N5171">
        <v>27</v>
      </c>
      <c r="O5171" s="52">
        <v>5.1139999181032181E-2</v>
      </c>
      <c r="P5171" s="52">
        <v>5.3149998188018799E-2</v>
      </c>
      <c r="Q5171">
        <v>380</v>
      </c>
      <c r="R5171" s="52">
        <v>3.564000129699707E-2</v>
      </c>
      <c r="S5171" s="52">
        <v>4.1110001504421227E-2</v>
      </c>
    </row>
    <row r="5172" spans="1:19">
      <c r="A5172" t="s">
        <v>28</v>
      </c>
      <c r="B5172" t="s">
        <v>412</v>
      </c>
      <c r="C5172" t="s">
        <v>440</v>
      </c>
      <c r="D5172" t="s">
        <v>330</v>
      </c>
      <c r="E5172" t="s">
        <v>214</v>
      </c>
      <c r="F5172" t="s">
        <v>215</v>
      </c>
      <c r="G5172">
        <v>18</v>
      </c>
      <c r="H5172" t="s">
        <v>332</v>
      </c>
      <c r="I5172" t="s">
        <v>319</v>
      </c>
      <c r="J5172" t="s">
        <v>322</v>
      </c>
      <c r="K5172">
        <v>24</v>
      </c>
      <c r="L5172" s="52">
        <v>0.19355000555515289</v>
      </c>
      <c r="M5172" s="52">
        <v>0.19834999740123749</v>
      </c>
      <c r="N5172">
        <v>114</v>
      </c>
      <c r="O5172" s="52">
        <v>0.2159100025892258</v>
      </c>
      <c r="P5172" s="52">
        <v>0.22440999746322629</v>
      </c>
      <c r="Q5172">
        <v>1643</v>
      </c>
      <c r="R5172" s="52">
        <v>0.15410999953746801</v>
      </c>
      <c r="S5172" s="52">
        <v>0.17776000499725339</v>
      </c>
    </row>
    <row r="5173" spans="1:19">
      <c r="A5173" t="s">
        <v>28</v>
      </c>
      <c r="B5173" t="s">
        <v>412</v>
      </c>
      <c r="C5173" t="s">
        <v>440</v>
      </c>
      <c r="D5173" t="s">
        <v>330</v>
      </c>
      <c r="E5173" t="s">
        <v>214</v>
      </c>
      <c r="F5173" t="s">
        <v>215</v>
      </c>
      <c r="G5173">
        <v>18</v>
      </c>
      <c r="H5173" t="s">
        <v>332</v>
      </c>
      <c r="I5173" t="s">
        <v>319</v>
      </c>
      <c r="J5173" t="s">
        <v>323</v>
      </c>
      <c r="K5173">
        <v>6</v>
      </c>
      <c r="L5173" s="52">
        <v>4.8390001058578491E-2</v>
      </c>
      <c r="M5173" s="52">
        <v>4.958999902009964E-2</v>
      </c>
      <c r="N5173">
        <v>58</v>
      </c>
      <c r="O5173" s="52">
        <v>0.1098499968647957</v>
      </c>
      <c r="P5173" s="52">
        <v>0.1141699999570847</v>
      </c>
      <c r="Q5173">
        <v>1319</v>
      </c>
      <c r="R5173" s="52">
        <v>0.1237199977040291</v>
      </c>
      <c r="S5173" s="52">
        <v>0.14270000159740451</v>
      </c>
    </row>
    <row r="5174" spans="1:19">
      <c r="A5174" t="s">
        <v>28</v>
      </c>
      <c r="B5174" t="s">
        <v>412</v>
      </c>
      <c r="C5174" t="s">
        <v>440</v>
      </c>
      <c r="D5174" t="s">
        <v>330</v>
      </c>
      <c r="E5174" t="s">
        <v>214</v>
      </c>
      <c r="F5174" t="s">
        <v>215</v>
      </c>
      <c r="G5174">
        <v>18</v>
      </c>
      <c r="H5174" t="s">
        <v>332</v>
      </c>
      <c r="I5174" t="s">
        <v>319</v>
      </c>
      <c r="J5174" t="s">
        <v>354</v>
      </c>
      <c r="K5174">
        <v>89</v>
      </c>
      <c r="L5174" s="52">
        <v>0.71773999929428101</v>
      </c>
      <c r="M5174" s="52">
        <v>0.73553997278213501</v>
      </c>
      <c r="N5174">
        <v>309</v>
      </c>
      <c r="O5174" s="52">
        <v>0.58522999286651611</v>
      </c>
      <c r="P5174" s="52">
        <v>0.60826998949050903</v>
      </c>
      <c r="Q5174">
        <v>5882</v>
      </c>
      <c r="R5174" s="52">
        <v>0.55172997713088989</v>
      </c>
      <c r="S5174" s="52">
        <v>0.63637000322341919</v>
      </c>
    </row>
    <row r="5175" spans="1:19">
      <c r="A5175" t="s">
        <v>28</v>
      </c>
      <c r="B5175" t="s">
        <v>412</v>
      </c>
      <c r="C5175" t="s">
        <v>440</v>
      </c>
      <c r="D5175" t="s">
        <v>330</v>
      </c>
      <c r="E5175" t="s">
        <v>214</v>
      </c>
      <c r="F5175" t="s">
        <v>215</v>
      </c>
      <c r="G5175">
        <v>18</v>
      </c>
      <c r="H5175" t="s">
        <v>332</v>
      </c>
      <c r="I5175" t="s">
        <v>360</v>
      </c>
      <c r="J5175" t="s">
        <v>361</v>
      </c>
      <c r="K5175">
        <v>3</v>
      </c>
      <c r="L5175" s="52">
        <v>2.418999932706356E-2</v>
      </c>
      <c r="N5175">
        <v>20</v>
      </c>
      <c r="O5175" s="52">
        <v>3.7879999727010727E-2</v>
      </c>
      <c r="Q5175">
        <v>1418</v>
      </c>
      <c r="R5175" s="52">
        <v>0.13300999999046331</v>
      </c>
    </row>
    <row r="5176" spans="1:19">
      <c r="A5176" t="s">
        <v>28</v>
      </c>
      <c r="B5176" t="s">
        <v>412</v>
      </c>
      <c r="C5176" t="s">
        <v>440</v>
      </c>
      <c r="D5176" t="s">
        <v>330</v>
      </c>
      <c r="E5176" t="s">
        <v>214</v>
      </c>
      <c r="F5176" t="s">
        <v>215</v>
      </c>
      <c r="G5176">
        <v>18</v>
      </c>
      <c r="H5176" t="s">
        <v>332</v>
      </c>
      <c r="I5176" t="s">
        <v>360</v>
      </c>
      <c r="J5176" t="s">
        <v>362</v>
      </c>
      <c r="K5176">
        <v>34</v>
      </c>
      <c r="L5176" s="52">
        <v>0.27419000864028931</v>
      </c>
      <c r="M5176" s="52">
        <v>0.28099000453948969</v>
      </c>
      <c r="N5176">
        <v>199</v>
      </c>
      <c r="O5176" s="52">
        <v>0.37689000368118292</v>
      </c>
      <c r="P5176" s="52">
        <v>0.39173001050949102</v>
      </c>
      <c r="Q5176">
        <v>3361</v>
      </c>
      <c r="R5176" s="52">
        <v>0.31525999307632452</v>
      </c>
      <c r="S5176" s="52">
        <v>0.36362999677658081</v>
      </c>
    </row>
    <row r="5177" spans="1:19">
      <c r="A5177" t="s">
        <v>28</v>
      </c>
      <c r="B5177" t="s">
        <v>412</v>
      </c>
      <c r="C5177" t="s">
        <v>440</v>
      </c>
      <c r="D5177" t="s">
        <v>330</v>
      </c>
      <c r="E5177" t="s">
        <v>214</v>
      </c>
      <c r="F5177" t="s">
        <v>215</v>
      </c>
      <c r="G5177">
        <v>18</v>
      </c>
      <c r="H5177" t="s">
        <v>332</v>
      </c>
      <c r="I5177" t="s">
        <v>360</v>
      </c>
      <c r="J5177" t="s">
        <v>354</v>
      </c>
      <c r="K5177">
        <v>87</v>
      </c>
      <c r="L5177" s="52">
        <v>0.7016100287437439</v>
      </c>
      <c r="M5177" s="52">
        <v>0.71900999546051025</v>
      </c>
      <c r="N5177">
        <v>309</v>
      </c>
      <c r="O5177" s="52">
        <v>0.58522999286651611</v>
      </c>
      <c r="P5177" s="52">
        <v>0.60826998949050903</v>
      </c>
      <c r="Q5177">
        <v>5882</v>
      </c>
      <c r="R5177" s="52">
        <v>0.55172997713088989</v>
      </c>
      <c r="S5177" s="52">
        <v>0.63637000322341919</v>
      </c>
    </row>
    <row r="5178" spans="1:19">
      <c r="A5178" t="s">
        <v>28</v>
      </c>
      <c r="B5178" t="s">
        <v>412</v>
      </c>
      <c r="C5178" t="s">
        <v>440</v>
      </c>
      <c r="D5178" t="s">
        <v>330</v>
      </c>
      <c r="E5178" t="s">
        <v>214</v>
      </c>
      <c r="F5178" t="s">
        <v>215</v>
      </c>
      <c r="G5178">
        <v>18</v>
      </c>
      <c r="H5178" t="s">
        <v>332</v>
      </c>
      <c r="I5178" t="s">
        <v>736</v>
      </c>
      <c r="J5178" t="s">
        <v>363</v>
      </c>
      <c r="K5178">
        <v>36</v>
      </c>
      <c r="L5178" s="52">
        <v>0.2903200089931488</v>
      </c>
      <c r="N5178">
        <v>148</v>
      </c>
      <c r="O5178" s="52">
        <v>0.28029999136924738</v>
      </c>
      <c r="Q5178">
        <v>4131</v>
      </c>
      <c r="R5178" s="52">
        <v>0.38749000430107122</v>
      </c>
    </row>
    <row r="5179" spans="1:19">
      <c r="A5179" t="s">
        <v>28</v>
      </c>
      <c r="B5179" t="s">
        <v>412</v>
      </c>
      <c r="C5179" t="s">
        <v>440</v>
      </c>
      <c r="D5179" t="s">
        <v>330</v>
      </c>
      <c r="E5179" t="s">
        <v>214</v>
      </c>
      <c r="F5179" t="s">
        <v>215</v>
      </c>
      <c r="G5179">
        <v>18</v>
      </c>
      <c r="H5179" t="s">
        <v>332</v>
      </c>
      <c r="I5179" t="s">
        <v>736</v>
      </c>
      <c r="J5179" t="s">
        <v>364</v>
      </c>
      <c r="K5179">
        <v>64</v>
      </c>
      <c r="L5179" s="52">
        <v>0.51612997055053711</v>
      </c>
      <c r="M5179" s="52">
        <v>0.72727000713348389</v>
      </c>
      <c r="N5179">
        <v>246</v>
      </c>
      <c r="O5179" s="52">
        <v>0.46590998768806458</v>
      </c>
      <c r="P5179" s="52">
        <v>0.64736998081207275</v>
      </c>
      <c r="Q5179">
        <v>4189</v>
      </c>
      <c r="R5179" s="52">
        <v>0.39293000102043152</v>
      </c>
      <c r="S5179" s="52">
        <v>0.64149999618530273</v>
      </c>
    </row>
    <row r="5180" spans="1:19">
      <c r="A5180" t="s">
        <v>28</v>
      </c>
      <c r="B5180" t="s">
        <v>412</v>
      </c>
      <c r="C5180" t="s">
        <v>440</v>
      </c>
      <c r="D5180" t="s">
        <v>330</v>
      </c>
      <c r="E5180" t="s">
        <v>214</v>
      </c>
      <c r="F5180" t="s">
        <v>215</v>
      </c>
      <c r="G5180">
        <v>18</v>
      </c>
      <c r="H5180" t="s">
        <v>332</v>
      </c>
      <c r="I5180" t="s">
        <v>736</v>
      </c>
      <c r="J5180" t="s">
        <v>365</v>
      </c>
      <c r="K5180">
        <v>15</v>
      </c>
      <c r="L5180" s="52">
        <v>0.12097000330686571</v>
      </c>
      <c r="M5180" s="52">
        <v>0.17045000195503229</v>
      </c>
      <c r="N5180">
        <v>78</v>
      </c>
      <c r="O5180" s="52">
        <v>0.14772999286651611</v>
      </c>
      <c r="P5180" s="52">
        <v>0.20525999367237091</v>
      </c>
      <c r="Q5180">
        <v>1316</v>
      </c>
      <c r="R5180" s="52">
        <v>0.1234399974346161</v>
      </c>
      <c r="S5180" s="52">
        <v>0.20152999460697171</v>
      </c>
    </row>
    <row r="5181" spans="1:19">
      <c r="A5181" t="s">
        <v>28</v>
      </c>
      <c r="B5181" t="s">
        <v>412</v>
      </c>
      <c r="C5181" t="s">
        <v>440</v>
      </c>
      <c r="D5181" t="s">
        <v>330</v>
      </c>
      <c r="E5181" t="s">
        <v>214</v>
      </c>
      <c r="F5181" s="1" t="s">
        <v>215</v>
      </c>
      <c r="G5181">
        <v>18</v>
      </c>
      <c r="H5181" t="s">
        <v>332</v>
      </c>
      <c r="I5181" t="s">
        <v>736</v>
      </c>
      <c r="J5181" t="s">
        <v>366</v>
      </c>
      <c r="K5181">
        <v>2</v>
      </c>
      <c r="L5181" s="52">
        <v>1.6130000352859501E-2</v>
      </c>
      <c r="M5181" s="52">
        <v>2.273000031709671E-2</v>
      </c>
      <c r="N5181">
        <v>34</v>
      </c>
      <c r="O5181" s="52">
        <v>6.4390003681182861E-2</v>
      </c>
      <c r="P5181" s="52">
        <v>8.9469999074935913E-2</v>
      </c>
      <c r="Q5181">
        <v>566</v>
      </c>
      <c r="R5181" s="52">
        <v>5.3089998662471771E-2</v>
      </c>
      <c r="S5181" s="52">
        <v>8.6680002510547638E-2</v>
      </c>
    </row>
    <row r="5182" spans="1:19">
      <c r="A5182" t="s">
        <v>28</v>
      </c>
      <c r="B5182" t="s">
        <v>412</v>
      </c>
      <c r="C5182" t="s">
        <v>440</v>
      </c>
      <c r="D5182" t="s">
        <v>330</v>
      </c>
      <c r="E5182" t="s">
        <v>214</v>
      </c>
      <c r="F5182" t="s">
        <v>215</v>
      </c>
      <c r="G5182">
        <v>18</v>
      </c>
      <c r="H5182" t="s">
        <v>332</v>
      </c>
      <c r="I5182" t="s">
        <v>736</v>
      </c>
      <c r="J5182" t="s">
        <v>367</v>
      </c>
      <c r="K5182">
        <v>5</v>
      </c>
      <c r="L5182" s="52">
        <v>4.0320001542568207E-2</v>
      </c>
      <c r="M5182" s="52">
        <v>5.682000145316124E-2</v>
      </c>
      <c r="N5182">
        <v>17</v>
      </c>
      <c r="O5182" s="52">
        <v>3.2200001180171967E-2</v>
      </c>
      <c r="P5182" s="52">
        <v>4.4739998877048492E-2</v>
      </c>
      <c r="Q5182">
        <v>367</v>
      </c>
      <c r="R5182" s="52">
        <v>3.4419998526573181E-2</v>
      </c>
      <c r="S5182" s="52">
        <v>5.6200001388788223E-2</v>
      </c>
    </row>
    <row r="5183" spans="1:19">
      <c r="A5183" t="s">
        <v>28</v>
      </c>
      <c r="B5183" t="s">
        <v>412</v>
      </c>
      <c r="C5183" t="s">
        <v>440</v>
      </c>
      <c r="D5183" t="s">
        <v>330</v>
      </c>
      <c r="E5183" t="s">
        <v>214</v>
      </c>
      <c r="F5183" t="s">
        <v>215</v>
      </c>
      <c r="G5183">
        <v>18</v>
      </c>
      <c r="H5183" t="s">
        <v>332</v>
      </c>
      <c r="I5183" t="s">
        <v>736</v>
      </c>
      <c r="J5183" t="s">
        <v>368</v>
      </c>
      <c r="K5183">
        <v>2</v>
      </c>
      <c r="L5183" s="52">
        <v>1.6130000352859501E-2</v>
      </c>
      <c r="M5183" s="52">
        <v>2.273000031709671E-2</v>
      </c>
      <c r="N5183">
        <v>5</v>
      </c>
      <c r="O5183" s="52">
        <v>9.4699999317526817E-3</v>
      </c>
      <c r="P5183" s="52">
        <v>1.315999962389469E-2</v>
      </c>
      <c r="Q5183">
        <v>92</v>
      </c>
      <c r="R5183" s="52">
        <v>8.6300000548362732E-3</v>
      </c>
      <c r="S5183" s="52">
        <v>1.4089999720454219E-2</v>
      </c>
    </row>
    <row r="5184" spans="1:19">
      <c r="A5184" t="s">
        <v>28</v>
      </c>
      <c r="B5184" t="s">
        <v>412</v>
      </c>
      <c r="C5184" t="s">
        <v>440</v>
      </c>
      <c r="D5184" t="s">
        <v>330</v>
      </c>
      <c r="E5184" t="s">
        <v>214</v>
      </c>
      <c r="F5184" t="s">
        <v>215</v>
      </c>
      <c r="G5184">
        <v>18</v>
      </c>
      <c r="H5184" t="s">
        <v>332</v>
      </c>
      <c r="I5184" t="s">
        <v>307</v>
      </c>
      <c r="J5184" t="s">
        <v>329</v>
      </c>
      <c r="K5184">
        <v>122</v>
      </c>
      <c r="L5184" s="52">
        <v>0.98387002944946289</v>
      </c>
      <c r="N5184">
        <v>522</v>
      </c>
      <c r="O5184" s="52">
        <v>0.98864001035690308</v>
      </c>
      <c r="Q5184">
        <v>10555</v>
      </c>
      <c r="R5184" s="52">
        <v>0.99005997180938721</v>
      </c>
    </row>
    <row r="5185" spans="1:19">
      <c r="A5185" t="s">
        <v>28</v>
      </c>
      <c r="B5185" t="s">
        <v>412</v>
      </c>
      <c r="C5185" t="s">
        <v>440</v>
      </c>
      <c r="D5185" t="s">
        <v>330</v>
      </c>
      <c r="E5185" t="s">
        <v>214</v>
      </c>
      <c r="F5185" t="s">
        <v>215</v>
      </c>
      <c r="G5185">
        <v>18</v>
      </c>
      <c r="H5185" t="s">
        <v>332</v>
      </c>
      <c r="I5185" t="s">
        <v>307</v>
      </c>
      <c r="J5185" t="s">
        <v>309</v>
      </c>
      <c r="K5185">
        <v>2</v>
      </c>
      <c r="L5185" s="52">
        <v>1.6130000352859501E-2</v>
      </c>
      <c r="N5185">
        <v>6</v>
      </c>
      <c r="O5185" s="52">
        <v>1.1359999887645239E-2</v>
      </c>
      <c r="Q5185">
        <v>106</v>
      </c>
      <c r="R5185" s="52">
        <v>9.9400002509355545E-3</v>
      </c>
    </row>
    <row r="5186" spans="1:19">
      <c r="A5186" t="s">
        <v>28</v>
      </c>
      <c r="B5186" t="s">
        <v>412</v>
      </c>
      <c r="C5186" t="s">
        <v>440</v>
      </c>
      <c r="D5186" t="s">
        <v>330</v>
      </c>
      <c r="E5186" t="s">
        <v>214</v>
      </c>
      <c r="F5186" t="s">
        <v>215</v>
      </c>
      <c r="G5186">
        <v>18</v>
      </c>
      <c r="H5186" t="s">
        <v>332</v>
      </c>
      <c r="I5186" t="s">
        <v>737</v>
      </c>
      <c r="J5186" t="s">
        <v>310</v>
      </c>
      <c r="K5186">
        <v>16</v>
      </c>
      <c r="L5186" s="52">
        <v>0.1290300041437149</v>
      </c>
      <c r="N5186">
        <v>57</v>
      </c>
      <c r="O5186" s="52">
        <v>0.10795000195503229</v>
      </c>
      <c r="Q5186">
        <v>1888</v>
      </c>
      <c r="R5186" s="52">
        <v>0.17709000408649439</v>
      </c>
    </row>
    <row r="5187" spans="1:19">
      <c r="A5187" t="s">
        <v>28</v>
      </c>
      <c r="B5187" t="s">
        <v>412</v>
      </c>
      <c r="C5187" t="s">
        <v>440</v>
      </c>
      <c r="D5187" t="s">
        <v>330</v>
      </c>
      <c r="E5187" t="s">
        <v>214</v>
      </c>
      <c r="F5187" t="s">
        <v>215</v>
      </c>
      <c r="G5187">
        <v>18</v>
      </c>
      <c r="H5187" t="s">
        <v>332</v>
      </c>
      <c r="I5187" t="s">
        <v>737</v>
      </c>
      <c r="J5187" t="s">
        <v>16</v>
      </c>
      <c r="K5187">
        <v>17</v>
      </c>
      <c r="L5187" s="52">
        <v>0.13709999620914459</v>
      </c>
      <c r="N5187">
        <v>106</v>
      </c>
      <c r="O5187" s="52">
        <v>0.20076000690460211</v>
      </c>
      <c r="Q5187">
        <v>2164</v>
      </c>
      <c r="R5187" s="52">
        <v>0.2029799968004227</v>
      </c>
    </row>
    <row r="5188" spans="1:19">
      <c r="A5188" t="s">
        <v>28</v>
      </c>
      <c r="B5188" t="s">
        <v>412</v>
      </c>
      <c r="C5188" t="s">
        <v>440</v>
      </c>
      <c r="D5188" t="s">
        <v>330</v>
      </c>
      <c r="E5188" t="s">
        <v>214</v>
      </c>
      <c r="F5188" t="s">
        <v>215</v>
      </c>
      <c r="G5188">
        <v>18</v>
      </c>
      <c r="H5188" t="s">
        <v>332</v>
      </c>
      <c r="I5188" t="s">
        <v>737</v>
      </c>
      <c r="J5188" t="s">
        <v>17</v>
      </c>
      <c r="K5188">
        <v>27</v>
      </c>
      <c r="L5188" s="52">
        <v>0.21773999929428101</v>
      </c>
      <c r="N5188">
        <v>110</v>
      </c>
      <c r="O5188" s="52">
        <v>0.2083300054073334</v>
      </c>
      <c r="Q5188">
        <v>2220</v>
      </c>
      <c r="R5188" s="52">
        <v>0.20824000239372251</v>
      </c>
    </row>
    <row r="5189" spans="1:19">
      <c r="A5189" t="s">
        <v>28</v>
      </c>
      <c r="B5189" t="s">
        <v>412</v>
      </c>
      <c r="C5189" t="s">
        <v>440</v>
      </c>
      <c r="D5189" t="s">
        <v>330</v>
      </c>
      <c r="E5189" t="s">
        <v>214</v>
      </c>
      <c r="F5189" t="s">
        <v>215</v>
      </c>
      <c r="G5189">
        <v>18</v>
      </c>
      <c r="H5189" t="s">
        <v>332</v>
      </c>
      <c r="I5189" t="s">
        <v>737</v>
      </c>
      <c r="J5189" t="s">
        <v>18</v>
      </c>
      <c r="K5189">
        <v>31</v>
      </c>
      <c r="L5189" s="52">
        <v>0.25</v>
      </c>
      <c r="N5189">
        <v>108</v>
      </c>
      <c r="O5189" s="52">
        <v>0.20454999804496771</v>
      </c>
      <c r="Q5189">
        <v>2174</v>
      </c>
      <c r="R5189" s="52">
        <v>0.20392000675201419</v>
      </c>
    </row>
    <row r="5190" spans="1:19">
      <c r="A5190" t="s">
        <v>28</v>
      </c>
      <c r="B5190" t="s">
        <v>412</v>
      </c>
      <c r="C5190" t="s">
        <v>440</v>
      </c>
      <c r="D5190" t="s">
        <v>330</v>
      </c>
      <c r="E5190" t="s">
        <v>214</v>
      </c>
      <c r="F5190" t="s">
        <v>215</v>
      </c>
      <c r="G5190">
        <v>18</v>
      </c>
      <c r="H5190" t="s">
        <v>332</v>
      </c>
      <c r="I5190" t="s">
        <v>737</v>
      </c>
      <c r="J5190" t="s">
        <v>311</v>
      </c>
      <c r="K5190">
        <v>33</v>
      </c>
      <c r="L5190" s="52">
        <v>0.2661300003528595</v>
      </c>
      <c r="N5190">
        <v>147</v>
      </c>
      <c r="O5190" s="52">
        <v>0.27840998768806458</v>
      </c>
      <c r="Q5190">
        <v>2215</v>
      </c>
      <c r="R5190" s="52">
        <v>0.20777000486850741</v>
      </c>
    </row>
    <row r="5191" spans="1:19">
      <c r="A5191" t="s">
        <v>28</v>
      </c>
      <c r="B5191" t="s">
        <v>412</v>
      </c>
      <c r="C5191" t="s">
        <v>440</v>
      </c>
      <c r="D5191" t="s">
        <v>330</v>
      </c>
      <c r="E5191" t="s">
        <v>214</v>
      </c>
      <c r="F5191" t="s">
        <v>215</v>
      </c>
      <c r="G5191">
        <v>18</v>
      </c>
      <c r="H5191" t="s">
        <v>332</v>
      </c>
      <c r="I5191" t="s">
        <v>312</v>
      </c>
      <c r="J5191" t="s">
        <v>313</v>
      </c>
      <c r="K5191">
        <v>72</v>
      </c>
      <c r="L5191" s="52">
        <v>0.5806499719619751</v>
      </c>
      <c r="M5191" s="52">
        <v>0.58537000417709351</v>
      </c>
      <c r="N5191">
        <v>335</v>
      </c>
      <c r="O5191" s="52">
        <v>0.63446998596191406</v>
      </c>
      <c r="P5191" s="52">
        <v>0.64298999309539795</v>
      </c>
      <c r="Q5191">
        <v>6420</v>
      </c>
      <c r="R5191" s="52">
        <v>0.60219001770019531</v>
      </c>
      <c r="S5191" s="52">
        <v>0.61465001106262207</v>
      </c>
    </row>
    <row r="5192" spans="1:19">
      <c r="A5192" t="s">
        <v>28</v>
      </c>
      <c r="B5192" t="s">
        <v>412</v>
      </c>
      <c r="C5192" t="s">
        <v>440</v>
      </c>
      <c r="D5192" t="s">
        <v>330</v>
      </c>
      <c r="E5192" t="s">
        <v>214</v>
      </c>
      <c r="F5192" t="s">
        <v>215</v>
      </c>
      <c r="G5192">
        <v>18</v>
      </c>
      <c r="H5192" t="s">
        <v>332</v>
      </c>
      <c r="I5192" t="s">
        <v>312</v>
      </c>
      <c r="J5192" t="s">
        <v>314</v>
      </c>
      <c r="K5192">
        <v>23</v>
      </c>
      <c r="L5192" s="52">
        <v>0.18547999858856201</v>
      </c>
      <c r="M5192" s="52">
        <v>0.1869899928569794</v>
      </c>
      <c r="N5192">
        <v>74</v>
      </c>
      <c r="O5192" s="52">
        <v>0.14014999568462369</v>
      </c>
      <c r="P5192" s="52">
        <v>0.14203000068664551</v>
      </c>
      <c r="Q5192">
        <v>1473</v>
      </c>
      <c r="R5192" s="52">
        <v>0.13817000389099121</v>
      </c>
      <c r="S5192" s="52">
        <v>0.14101999998092651</v>
      </c>
    </row>
    <row r="5193" spans="1:19">
      <c r="A5193" t="s">
        <v>28</v>
      </c>
      <c r="B5193" t="s">
        <v>412</v>
      </c>
      <c r="C5193" t="s">
        <v>440</v>
      </c>
      <c r="D5193" t="s">
        <v>330</v>
      </c>
      <c r="E5193" t="s">
        <v>214</v>
      </c>
      <c r="F5193" t="s">
        <v>215</v>
      </c>
      <c r="G5193">
        <v>18</v>
      </c>
      <c r="H5193" t="s">
        <v>332</v>
      </c>
      <c r="I5193" t="s">
        <v>312</v>
      </c>
      <c r="J5193" t="s">
        <v>315</v>
      </c>
      <c r="K5193">
        <v>17</v>
      </c>
      <c r="L5193" s="52">
        <v>0.13709999620914459</v>
      </c>
      <c r="M5193" s="52">
        <v>0.1382099986076355</v>
      </c>
      <c r="N5193">
        <v>60</v>
      </c>
      <c r="O5193" s="52">
        <v>0.11364000290632249</v>
      </c>
      <c r="P5193" s="52">
        <v>0.11516000330448151</v>
      </c>
      <c r="Q5193">
        <v>1374</v>
      </c>
      <c r="R5193" s="52">
        <v>0.12887999415397641</v>
      </c>
      <c r="S5193" s="52">
        <v>0.13154999911785131</v>
      </c>
    </row>
    <row r="5194" spans="1:19">
      <c r="A5194" t="s">
        <v>28</v>
      </c>
      <c r="B5194" t="s">
        <v>412</v>
      </c>
      <c r="C5194" t="s">
        <v>440</v>
      </c>
      <c r="D5194" t="s">
        <v>330</v>
      </c>
      <c r="E5194" t="s">
        <v>214</v>
      </c>
      <c r="F5194" t="s">
        <v>215</v>
      </c>
      <c r="G5194">
        <v>18</v>
      </c>
      <c r="H5194" t="s">
        <v>332</v>
      </c>
      <c r="I5194" t="s">
        <v>312</v>
      </c>
      <c r="J5194" t="s">
        <v>373</v>
      </c>
      <c r="K5194">
        <v>1</v>
      </c>
      <c r="L5194" s="52">
        <v>8.059999905526638E-3</v>
      </c>
      <c r="N5194">
        <v>7</v>
      </c>
      <c r="O5194" s="52">
        <v>1.326000038534403E-2</v>
      </c>
      <c r="Q5194">
        <v>216</v>
      </c>
      <c r="R5194" s="52">
        <v>2.0260000601410869E-2</v>
      </c>
    </row>
    <row r="5195" spans="1:19">
      <c r="A5195" t="s">
        <v>28</v>
      </c>
      <c r="B5195" t="s">
        <v>412</v>
      </c>
      <c r="C5195" t="s">
        <v>440</v>
      </c>
      <c r="D5195" t="s">
        <v>330</v>
      </c>
      <c r="E5195" t="s">
        <v>214</v>
      </c>
      <c r="F5195" t="s">
        <v>215</v>
      </c>
      <c r="G5195">
        <v>18</v>
      </c>
      <c r="H5195" t="s">
        <v>332</v>
      </c>
      <c r="I5195" t="s">
        <v>312</v>
      </c>
      <c r="J5195" t="s">
        <v>316</v>
      </c>
      <c r="K5195">
        <v>11</v>
      </c>
      <c r="L5195" s="52">
        <v>8.8710002601146698E-2</v>
      </c>
      <c r="M5195" s="52">
        <v>8.9429996907711029E-2</v>
      </c>
      <c r="N5195">
        <v>52</v>
      </c>
      <c r="O5195" s="52">
        <v>9.8480001091957092E-2</v>
      </c>
      <c r="P5195" s="52">
        <v>9.9809996783733368E-2</v>
      </c>
      <c r="Q5195">
        <v>1178</v>
      </c>
      <c r="R5195" s="52">
        <v>0.1105000004172325</v>
      </c>
      <c r="S5195" s="52">
        <v>0.1127799972891808</v>
      </c>
    </row>
    <row r="5196" spans="1:19">
      <c r="A5196" t="s">
        <v>28</v>
      </c>
      <c r="B5196" t="s">
        <v>412</v>
      </c>
      <c r="C5196" t="s">
        <v>440</v>
      </c>
      <c r="D5196" t="s">
        <v>330</v>
      </c>
      <c r="E5196" t="s">
        <v>224</v>
      </c>
      <c r="F5196" t="s">
        <v>225</v>
      </c>
      <c r="G5196">
        <v>21</v>
      </c>
      <c r="H5196" t="s">
        <v>335</v>
      </c>
      <c r="I5196" t="s">
        <v>326</v>
      </c>
      <c r="J5196" t="s">
        <v>289</v>
      </c>
      <c r="K5196">
        <v>2</v>
      </c>
      <c r="L5196" s="52">
        <v>2.082999981939793E-2</v>
      </c>
      <c r="N5196">
        <v>2</v>
      </c>
      <c r="O5196" s="52">
        <v>5.4899998940527439E-3</v>
      </c>
      <c r="Q5196">
        <v>78</v>
      </c>
      <c r="R5196" s="52">
        <v>7.3199998587369919E-3</v>
      </c>
    </row>
    <row r="5197" spans="1:19">
      <c r="A5197" t="s">
        <v>28</v>
      </c>
      <c r="B5197" t="s">
        <v>412</v>
      </c>
      <c r="C5197" t="s">
        <v>440</v>
      </c>
      <c r="D5197" t="s">
        <v>330</v>
      </c>
      <c r="E5197" t="s">
        <v>224</v>
      </c>
      <c r="F5197" t="s">
        <v>225</v>
      </c>
      <c r="G5197">
        <v>21</v>
      </c>
      <c r="H5197" t="s">
        <v>335</v>
      </c>
      <c r="I5197" t="s">
        <v>326</v>
      </c>
      <c r="J5197" t="s">
        <v>290</v>
      </c>
      <c r="K5197">
        <v>2</v>
      </c>
      <c r="L5197" s="52">
        <v>2.082999981939793E-2</v>
      </c>
      <c r="N5197">
        <v>10</v>
      </c>
      <c r="O5197" s="52">
        <v>2.7470000088214871E-2</v>
      </c>
      <c r="Q5197">
        <v>542</v>
      </c>
      <c r="R5197" s="52">
        <v>5.0840001553297043E-2</v>
      </c>
    </row>
    <row r="5198" spans="1:19">
      <c r="A5198" t="s">
        <v>28</v>
      </c>
      <c r="B5198" t="s">
        <v>412</v>
      </c>
      <c r="C5198" t="s">
        <v>440</v>
      </c>
      <c r="D5198" t="s">
        <v>330</v>
      </c>
      <c r="E5198" t="s">
        <v>224</v>
      </c>
      <c r="F5198" t="s">
        <v>225</v>
      </c>
      <c r="G5198">
        <v>21</v>
      </c>
      <c r="H5198" t="s">
        <v>335</v>
      </c>
      <c r="I5198" t="s">
        <v>326</v>
      </c>
      <c r="J5198" t="s">
        <v>291</v>
      </c>
      <c r="K5198">
        <v>11</v>
      </c>
      <c r="L5198" s="52">
        <v>0.1145799979567528</v>
      </c>
      <c r="N5198">
        <v>29</v>
      </c>
      <c r="O5198" s="52">
        <v>7.9669997096061707E-2</v>
      </c>
      <c r="Q5198">
        <v>1332</v>
      </c>
      <c r="R5198" s="52">
        <v>0.124940000474453</v>
      </c>
    </row>
    <row r="5199" spans="1:19">
      <c r="A5199" t="s">
        <v>28</v>
      </c>
      <c r="B5199" t="s">
        <v>412</v>
      </c>
      <c r="C5199" t="s">
        <v>440</v>
      </c>
      <c r="D5199" t="s">
        <v>330</v>
      </c>
      <c r="E5199" t="s">
        <v>224</v>
      </c>
      <c r="F5199" t="s">
        <v>225</v>
      </c>
      <c r="G5199">
        <v>21</v>
      </c>
      <c r="H5199" t="s">
        <v>335</v>
      </c>
      <c r="I5199" t="s">
        <v>326</v>
      </c>
      <c r="J5199" t="s">
        <v>292</v>
      </c>
      <c r="K5199">
        <v>10</v>
      </c>
      <c r="L5199" s="52">
        <v>0.1041700020432472</v>
      </c>
      <c r="N5199">
        <v>52</v>
      </c>
      <c r="O5199" s="52">
        <v>0.14285999536514279</v>
      </c>
      <c r="Q5199">
        <v>2022</v>
      </c>
      <c r="R5199" s="52">
        <v>0.18965999782085419</v>
      </c>
    </row>
    <row r="5200" spans="1:19">
      <c r="A5200" t="s">
        <v>28</v>
      </c>
      <c r="B5200" t="s">
        <v>412</v>
      </c>
      <c r="C5200" t="s">
        <v>440</v>
      </c>
      <c r="D5200" t="s">
        <v>330</v>
      </c>
      <c r="E5200" t="s">
        <v>224</v>
      </c>
      <c r="F5200" t="s">
        <v>225</v>
      </c>
      <c r="G5200">
        <v>21</v>
      </c>
      <c r="H5200" t="s">
        <v>335</v>
      </c>
      <c r="I5200" t="s">
        <v>326</v>
      </c>
      <c r="J5200" t="s">
        <v>293</v>
      </c>
      <c r="K5200">
        <v>19</v>
      </c>
      <c r="L5200" s="52">
        <v>0.1979199945926666</v>
      </c>
      <c r="N5200">
        <v>59</v>
      </c>
      <c r="O5200" s="52">
        <v>0.162090003490448</v>
      </c>
      <c r="Q5200">
        <v>1958</v>
      </c>
      <c r="R5200" s="52">
        <v>0.18366000056266779</v>
      </c>
    </row>
    <row r="5201" spans="1:19">
      <c r="A5201" t="s">
        <v>28</v>
      </c>
      <c r="B5201" t="s">
        <v>412</v>
      </c>
      <c r="C5201" t="s">
        <v>440</v>
      </c>
      <c r="D5201" t="s">
        <v>330</v>
      </c>
      <c r="E5201" t="s">
        <v>224</v>
      </c>
      <c r="F5201" t="s">
        <v>225</v>
      </c>
      <c r="G5201">
        <v>21</v>
      </c>
      <c r="H5201" t="s">
        <v>335</v>
      </c>
      <c r="I5201" t="s">
        <v>326</v>
      </c>
      <c r="J5201" t="s">
        <v>294</v>
      </c>
      <c r="K5201">
        <v>29</v>
      </c>
      <c r="L5201" s="52">
        <v>0.30208000540733337</v>
      </c>
      <c r="N5201">
        <v>119</v>
      </c>
      <c r="O5201" s="52">
        <v>0.32692000269889832</v>
      </c>
      <c r="Q5201">
        <v>2528</v>
      </c>
      <c r="R5201" s="52">
        <v>0.2371300011873245</v>
      </c>
    </row>
    <row r="5202" spans="1:19">
      <c r="A5202" t="s">
        <v>28</v>
      </c>
      <c r="B5202" t="s">
        <v>412</v>
      </c>
      <c r="C5202" t="s">
        <v>440</v>
      </c>
      <c r="D5202" t="s">
        <v>330</v>
      </c>
      <c r="E5202" t="s">
        <v>224</v>
      </c>
      <c r="F5202" t="s">
        <v>225</v>
      </c>
      <c r="G5202">
        <v>21</v>
      </c>
      <c r="H5202" t="s">
        <v>335</v>
      </c>
      <c r="I5202" t="s">
        <v>326</v>
      </c>
      <c r="J5202" t="s">
        <v>295</v>
      </c>
      <c r="K5202">
        <v>23</v>
      </c>
      <c r="L5202" s="52">
        <v>0.2395800054073334</v>
      </c>
      <c r="N5202">
        <v>93</v>
      </c>
      <c r="O5202" s="52">
        <v>0.2554900050163269</v>
      </c>
      <c r="Q5202">
        <v>2201</v>
      </c>
      <c r="R5202" s="52">
        <v>0.20645000040531161</v>
      </c>
    </row>
    <row r="5203" spans="1:19">
      <c r="A5203" t="s">
        <v>28</v>
      </c>
      <c r="B5203" t="s">
        <v>412</v>
      </c>
      <c r="C5203" t="s">
        <v>440</v>
      </c>
      <c r="D5203" t="s">
        <v>330</v>
      </c>
      <c r="E5203" t="s">
        <v>224</v>
      </c>
      <c r="F5203" t="s">
        <v>225</v>
      </c>
      <c r="G5203">
        <v>21</v>
      </c>
      <c r="H5203" t="s">
        <v>335</v>
      </c>
      <c r="I5203" t="s">
        <v>359</v>
      </c>
      <c r="J5203" t="s">
        <v>14</v>
      </c>
      <c r="K5203">
        <v>71</v>
      </c>
      <c r="L5203" s="52">
        <v>0.73957997560501099</v>
      </c>
      <c r="M5203" s="52">
        <v>0.73957997560501099</v>
      </c>
      <c r="N5203">
        <v>254</v>
      </c>
      <c r="O5203" s="52">
        <v>0.69779998064041138</v>
      </c>
      <c r="P5203" s="52">
        <v>0.71347999572753906</v>
      </c>
      <c r="Q5203">
        <v>7648</v>
      </c>
      <c r="R5203" s="52">
        <v>0.71737998723983765</v>
      </c>
      <c r="S5203" s="52">
        <v>0.73221999406814575</v>
      </c>
    </row>
    <row r="5204" spans="1:19">
      <c r="A5204" t="s">
        <v>28</v>
      </c>
      <c r="B5204" t="s">
        <v>412</v>
      </c>
      <c r="C5204" t="s">
        <v>440</v>
      </c>
      <c r="D5204" t="s">
        <v>330</v>
      </c>
      <c r="E5204" t="s">
        <v>224</v>
      </c>
      <c r="F5204" s="1" t="s">
        <v>225</v>
      </c>
      <c r="G5204" s="1">
        <v>21</v>
      </c>
      <c r="H5204" s="1" t="s">
        <v>335</v>
      </c>
      <c r="I5204" t="s">
        <v>359</v>
      </c>
      <c r="J5204" t="s">
        <v>15</v>
      </c>
      <c r="K5204">
        <v>15</v>
      </c>
      <c r="L5204" s="52">
        <v>0.15625</v>
      </c>
      <c r="M5204" s="52">
        <v>0.15625</v>
      </c>
      <c r="N5204">
        <v>61</v>
      </c>
      <c r="O5204" s="52">
        <v>0.16757999360561371</v>
      </c>
      <c r="P5204" s="52">
        <v>0.17135000228881839</v>
      </c>
      <c r="Q5204">
        <v>1582</v>
      </c>
      <c r="R5204" s="52">
        <v>0.14838999509811401</v>
      </c>
      <c r="S5204" s="52">
        <v>0.1514600068330765</v>
      </c>
    </row>
    <row r="5205" spans="1:19">
      <c r="A5205" t="s">
        <v>28</v>
      </c>
      <c r="B5205" t="s">
        <v>412</v>
      </c>
      <c r="C5205" t="s">
        <v>440</v>
      </c>
      <c r="D5205" t="s">
        <v>330</v>
      </c>
      <c r="E5205" t="s">
        <v>224</v>
      </c>
      <c r="F5205" t="s">
        <v>225</v>
      </c>
      <c r="G5205">
        <v>21</v>
      </c>
      <c r="H5205" t="s">
        <v>335</v>
      </c>
      <c r="I5205" t="s">
        <v>359</v>
      </c>
      <c r="J5205" t="s">
        <v>317</v>
      </c>
      <c r="K5205">
        <v>10</v>
      </c>
      <c r="L5205" s="52">
        <v>0.1041700020432472</v>
      </c>
      <c r="M5205" s="52">
        <v>0.1041700020432472</v>
      </c>
      <c r="N5205">
        <v>41</v>
      </c>
      <c r="O5205" s="52">
        <v>0.1126400008797646</v>
      </c>
      <c r="P5205" s="52">
        <v>0.11517000198364261</v>
      </c>
      <c r="Q5205">
        <v>1215</v>
      </c>
      <c r="R5205" s="52">
        <v>0.1139699965715408</v>
      </c>
      <c r="S5205" s="52">
        <v>0.1163199990987778</v>
      </c>
    </row>
    <row r="5206" spans="1:19">
      <c r="A5206" t="s">
        <v>28</v>
      </c>
      <c r="B5206" t="s">
        <v>412</v>
      </c>
      <c r="C5206" t="s">
        <v>440</v>
      </c>
      <c r="D5206" t="s">
        <v>330</v>
      </c>
      <c r="E5206" t="s">
        <v>224</v>
      </c>
      <c r="F5206" t="s">
        <v>225</v>
      </c>
      <c r="G5206">
        <v>21</v>
      </c>
      <c r="H5206" t="s">
        <v>335</v>
      </c>
      <c r="I5206" t="s">
        <v>359</v>
      </c>
      <c r="J5206" t="s">
        <v>270</v>
      </c>
      <c r="K5206">
        <v>0</v>
      </c>
      <c r="L5206" s="52">
        <v>0</v>
      </c>
      <c r="N5206">
        <v>8</v>
      </c>
      <c r="O5206" s="52">
        <v>2.1980000659823421E-2</v>
      </c>
      <c r="Q5206">
        <v>216</v>
      </c>
      <c r="R5206" s="52">
        <v>2.0260000601410869E-2</v>
      </c>
    </row>
    <row r="5207" spans="1:19">
      <c r="A5207" t="s">
        <v>28</v>
      </c>
      <c r="B5207" t="s">
        <v>412</v>
      </c>
      <c r="C5207" t="s">
        <v>440</v>
      </c>
      <c r="D5207" t="s">
        <v>330</v>
      </c>
      <c r="E5207" t="s">
        <v>224</v>
      </c>
      <c r="F5207" t="s">
        <v>225</v>
      </c>
      <c r="G5207">
        <v>21</v>
      </c>
      <c r="H5207" t="s">
        <v>335</v>
      </c>
      <c r="I5207" t="s">
        <v>325</v>
      </c>
      <c r="J5207" t="s">
        <v>302</v>
      </c>
      <c r="K5207">
        <v>29</v>
      </c>
      <c r="L5207" s="52">
        <v>0.30208000540733337</v>
      </c>
      <c r="N5207">
        <v>116</v>
      </c>
      <c r="O5207" s="52">
        <v>0.31867998838424683</v>
      </c>
      <c r="Q5207">
        <v>3494</v>
      </c>
      <c r="R5207" s="52">
        <v>0.32774001359939581</v>
      </c>
    </row>
    <row r="5208" spans="1:19">
      <c r="A5208" t="s">
        <v>28</v>
      </c>
      <c r="B5208" t="s">
        <v>412</v>
      </c>
      <c r="C5208" t="s">
        <v>440</v>
      </c>
      <c r="D5208" t="s">
        <v>330</v>
      </c>
      <c r="E5208" t="s">
        <v>224</v>
      </c>
      <c r="F5208" t="s">
        <v>225</v>
      </c>
      <c r="G5208">
        <v>21</v>
      </c>
      <c r="H5208" t="s">
        <v>335</v>
      </c>
      <c r="I5208" t="s">
        <v>325</v>
      </c>
      <c r="J5208" t="s">
        <v>303</v>
      </c>
      <c r="K5208">
        <v>32</v>
      </c>
      <c r="L5208" s="52">
        <v>0.33333000540733337</v>
      </c>
      <c r="N5208">
        <v>127</v>
      </c>
      <c r="O5208" s="52">
        <v>0.34889999032020569</v>
      </c>
      <c r="Q5208">
        <v>3387</v>
      </c>
      <c r="R5208" s="52">
        <v>0.31769999861717219</v>
      </c>
    </row>
    <row r="5209" spans="1:19">
      <c r="A5209" t="s">
        <v>28</v>
      </c>
      <c r="B5209" t="s">
        <v>412</v>
      </c>
      <c r="C5209" t="s">
        <v>440</v>
      </c>
      <c r="D5209" t="s">
        <v>330</v>
      </c>
      <c r="E5209" t="s">
        <v>224</v>
      </c>
      <c r="F5209" t="s">
        <v>225</v>
      </c>
      <c r="G5209">
        <v>21</v>
      </c>
      <c r="H5209" t="s">
        <v>335</v>
      </c>
      <c r="I5209" t="s">
        <v>325</v>
      </c>
      <c r="J5209" t="s">
        <v>304</v>
      </c>
      <c r="K5209">
        <v>35</v>
      </c>
      <c r="L5209" s="52">
        <v>0.36458000540733337</v>
      </c>
      <c r="N5209">
        <v>121</v>
      </c>
      <c r="O5209" s="52">
        <v>0.3324199914932251</v>
      </c>
      <c r="Q5209">
        <v>3780</v>
      </c>
      <c r="R5209" s="52">
        <v>0.35455998778343201</v>
      </c>
    </row>
    <row r="5210" spans="1:19">
      <c r="A5210" t="s">
        <v>28</v>
      </c>
      <c r="B5210" t="s">
        <v>412</v>
      </c>
      <c r="C5210" t="s">
        <v>440</v>
      </c>
      <c r="D5210" t="s">
        <v>330</v>
      </c>
      <c r="E5210" t="s">
        <v>224</v>
      </c>
      <c r="F5210" t="s">
        <v>225</v>
      </c>
      <c r="G5210">
        <v>21</v>
      </c>
      <c r="H5210" t="s">
        <v>335</v>
      </c>
      <c r="I5210" t="s">
        <v>349</v>
      </c>
      <c r="J5210" t="s">
        <v>350</v>
      </c>
      <c r="K5210">
        <v>7</v>
      </c>
      <c r="L5210" s="52">
        <v>7.2920002043247223E-2</v>
      </c>
      <c r="M5210" s="52">
        <v>7.6920002698898315E-2</v>
      </c>
      <c r="N5210">
        <v>26</v>
      </c>
      <c r="O5210" s="52">
        <v>7.1429997682571411E-2</v>
      </c>
      <c r="P5210" s="52">
        <v>7.8790001571178436E-2</v>
      </c>
      <c r="Q5210">
        <v>745</v>
      </c>
      <c r="R5210" s="52">
        <v>6.9880001246929169E-2</v>
      </c>
      <c r="S5210" s="52">
        <v>8.060000091791153E-2</v>
      </c>
    </row>
    <row r="5211" spans="1:19">
      <c r="A5211" t="s">
        <v>28</v>
      </c>
      <c r="B5211" t="s">
        <v>412</v>
      </c>
      <c r="C5211" t="s">
        <v>440</v>
      </c>
      <c r="D5211" t="s">
        <v>330</v>
      </c>
      <c r="E5211" t="s">
        <v>224</v>
      </c>
      <c r="F5211" t="s">
        <v>225</v>
      </c>
      <c r="G5211">
        <v>21</v>
      </c>
      <c r="H5211" t="s">
        <v>335</v>
      </c>
      <c r="I5211" t="s">
        <v>349</v>
      </c>
      <c r="J5211" t="s">
        <v>351</v>
      </c>
      <c r="K5211">
        <v>56</v>
      </c>
      <c r="L5211" s="52">
        <v>0.58332997560501099</v>
      </c>
      <c r="M5211" s="52">
        <v>0.61537998914718628</v>
      </c>
      <c r="N5211">
        <v>224</v>
      </c>
      <c r="O5211" s="52">
        <v>0.61537998914718628</v>
      </c>
      <c r="P5211" s="52">
        <v>0.67878997325897217</v>
      </c>
      <c r="Q5211">
        <v>5882</v>
      </c>
      <c r="R5211" s="52">
        <v>0.55172997713088989</v>
      </c>
      <c r="S5211" s="52">
        <v>0.63637000322341919</v>
      </c>
    </row>
    <row r="5212" spans="1:19">
      <c r="A5212" t="s">
        <v>28</v>
      </c>
      <c r="B5212" t="s">
        <v>412</v>
      </c>
      <c r="C5212" t="s">
        <v>440</v>
      </c>
      <c r="D5212" t="s">
        <v>330</v>
      </c>
      <c r="E5212" t="s">
        <v>224</v>
      </c>
      <c r="F5212" t="s">
        <v>225</v>
      </c>
      <c r="G5212">
        <v>21</v>
      </c>
      <c r="H5212" t="s">
        <v>335</v>
      </c>
      <c r="I5212" t="s">
        <v>349</v>
      </c>
      <c r="J5212" t="s">
        <v>352</v>
      </c>
      <c r="K5212">
        <v>0</v>
      </c>
      <c r="L5212" s="52">
        <v>0</v>
      </c>
      <c r="M5212" s="52">
        <v>0</v>
      </c>
      <c r="N5212">
        <v>0</v>
      </c>
      <c r="O5212" s="52">
        <v>0</v>
      </c>
      <c r="P5212" s="52">
        <v>0</v>
      </c>
      <c r="Q5212">
        <v>19</v>
      </c>
      <c r="R5212" s="52">
        <v>1.780000049620867E-3</v>
      </c>
      <c r="S5212" s="52">
        <v>2.0600000862032179E-3</v>
      </c>
    </row>
    <row r="5213" spans="1:19">
      <c r="A5213" t="s">
        <v>28</v>
      </c>
      <c r="B5213" t="s">
        <v>412</v>
      </c>
      <c r="C5213" t="s">
        <v>440</v>
      </c>
      <c r="D5213" t="s">
        <v>330</v>
      </c>
      <c r="E5213" t="s">
        <v>224</v>
      </c>
      <c r="F5213" t="s">
        <v>225</v>
      </c>
      <c r="G5213">
        <v>21</v>
      </c>
      <c r="H5213" t="s">
        <v>335</v>
      </c>
      <c r="I5213" t="s">
        <v>349</v>
      </c>
      <c r="J5213" t="s">
        <v>353</v>
      </c>
      <c r="K5213">
        <v>28</v>
      </c>
      <c r="L5213" s="52">
        <v>0.29166999459266663</v>
      </c>
      <c r="M5213" s="52">
        <v>0.30768999457359308</v>
      </c>
      <c r="N5213">
        <v>80</v>
      </c>
      <c r="O5213" s="52">
        <v>0.21977999806404111</v>
      </c>
      <c r="P5213" s="52">
        <v>0.2424200028181076</v>
      </c>
      <c r="Q5213">
        <v>2597</v>
      </c>
      <c r="R5213" s="52">
        <v>0.24359999597072601</v>
      </c>
      <c r="S5213" s="52">
        <v>0.2809700071811676</v>
      </c>
    </row>
    <row r="5214" spans="1:19">
      <c r="A5214" t="s">
        <v>28</v>
      </c>
      <c r="B5214" t="s">
        <v>412</v>
      </c>
      <c r="C5214" t="s">
        <v>440</v>
      </c>
      <c r="D5214" t="s">
        <v>330</v>
      </c>
      <c r="E5214" t="s">
        <v>224</v>
      </c>
      <c r="F5214" t="s">
        <v>225</v>
      </c>
      <c r="G5214">
        <v>21</v>
      </c>
      <c r="H5214" t="s">
        <v>335</v>
      </c>
      <c r="I5214" t="s">
        <v>349</v>
      </c>
      <c r="J5214" t="s">
        <v>355</v>
      </c>
      <c r="K5214">
        <v>5</v>
      </c>
      <c r="L5214" s="52">
        <v>5.2080001682043083E-2</v>
      </c>
      <c r="N5214">
        <v>34</v>
      </c>
      <c r="O5214" s="52">
        <v>9.3410000205039978E-2</v>
      </c>
      <c r="Q5214">
        <v>1418</v>
      </c>
      <c r="R5214" s="52">
        <v>0.13300999999046331</v>
      </c>
    </row>
    <row r="5215" spans="1:19">
      <c r="A5215" t="s">
        <v>28</v>
      </c>
      <c r="B5215" t="s">
        <v>412</v>
      </c>
      <c r="C5215" t="s">
        <v>440</v>
      </c>
      <c r="D5215" t="s">
        <v>330</v>
      </c>
      <c r="E5215" t="s">
        <v>224</v>
      </c>
      <c r="F5215" t="s">
        <v>225</v>
      </c>
      <c r="G5215">
        <v>21</v>
      </c>
      <c r="H5215" t="s">
        <v>335</v>
      </c>
      <c r="I5215" t="s">
        <v>734</v>
      </c>
      <c r="J5215" t="s">
        <v>299</v>
      </c>
      <c r="K5215">
        <v>0</v>
      </c>
      <c r="L5215" s="52">
        <v>0</v>
      </c>
      <c r="M5215" s="52">
        <v>0</v>
      </c>
      <c r="N5215">
        <v>2</v>
      </c>
      <c r="O5215" s="52">
        <v>5.4899998940527439E-3</v>
      </c>
      <c r="P5215" s="52">
        <v>5.6199999526143074E-3</v>
      </c>
      <c r="Q5215">
        <v>463</v>
      </c>
      <c r="R5215" s="52">
        <v>4.343000054359436E-2</v>
      </c>
      <c r="S5215" s="52">
        <v>4.6239998191595078E-2</v>
      </c>
    </row>
    <row r="5216" spans="1:19">
      <c r="A5216" t="s">
        <v>28</v>
      </c>
      <c r="B5216" t="s">
        <v>412</v>
      </c>
      <c r="C5216" t="s">
        <v>440</v>
      </c>
      <c r="D5216" t="s">
        <v>330</v>
      </c>
      <c r="E5216" t="s">
        <v>224</v>
      </c>
      <c r="F5216" t="s">
        <v>225</v>
      </c>
      <c r="G5216">
        <v>21</v>
      </c>
      <c r="H5216" t="s">
        <v>335</v>
      </c>
      <c r="I5216" t="s">
        <v>734</v>
      </c>
      <c r="J5216" t="s">
        <v>300</v>
      </c>
      <c r="K5216">
        <v>2</v>
      </c>
      <c r="L5216" s="52">
        <v>2.082999981939793E-2</v>
      </c>
      <c r="M5216" s="52">
        <v>2.105000056326389E-2</v>
      </c>
      <c r="N5216">
        <v>2</v>
      </c>
      <c r="O5216" s="52">
        <v>5.4899998940527439E-3</v>
      </c>
      <c r="P5216" s="52">
        <v>5.6199999526143074E-3</v>
      </c>
      <c r="Q5216">
        <v>331</v>
      </c>
      <c r="R5216" s="52">
        <v>3.1050000339746479E-2</v>
      </c>
      <c r="S5216" s="52">
        <v>3.3059999346733093E-2</v>
      </c>
    </row>
    <row r="5217" spans="1:19">
      <c r="A5217" t="s">
        <v>28</v>
      </c>
      <c r="B5217" t="s">
        <v>412</v>
      </c>
      <c r="C5217" t="s">
        <v>440</v>
      </c>
      <c r="D5217" t="s">
        <v>330</v>
      </c>
      <c r="E5217" t="s">
        <v>224</v>
      </c>
      <c r="F5217" t="s">
        <v>225</v>
      </c>
      <c r="G5217">
        <v>21</v>
      </c>
      <c r="H5217" t="s">
        <v>335</v>
      </c>
      <c r="I5217" t="s">
        <v>734</v>
      </c>
      <c r="J5217" t="s">
        <v>269</v>
      </c>
      <c r="K5217">
        <v>0</v>
      </c>
      <c r="L5217" s="52">
        <v>0</v>
      </c>
      <c r="M5217" s="52">
        <v>0</v>
      </c>
      <c r="N5217">
        <v>2</v>
      </c>
      <c r="O5217" s="52">
        <v>5.4899998940527439E-3</v>
      </c>
      <c r="P5217" s="52">
        <v>5.6199999526143074E-3</v>
      </c>
      <c r="Q5217">
        <v>91</v>
      </c>
      <c r="R5217" s="52">
        <v>8.5399998351931572E-3</v>
      </c>
      <c r="S5217" s="52">
        <v>9.089999832212925E-3</v>
      </c>
    </row>
    <row r="5218" spans="1:19">
      <c r="A5218" t="s">
        <v>28</v>
      </c>
      <c r="B5218" t="s">
        <v>412</v>
      </c>
      <c r="C5218" t="s">
        <v>440</v>
      </c>
      <c r="D5218" t="s">
        <v>330</v>
      </c>
      <c r="E5218" t="s">
        <v>224</v>
      </c>
      <c r="F5218" t="s">
        <v>225</v>
      </c>
      <c r="G5218">
        <v>21</v>
      </c>
      <c r="H5218" t="s">
        <v>335</v>
      </c>
      <c r="I5218" t="s">
        <v>734</v>
      </c>
      <c r="J5218" t="s">
        <v>301</v>
      </c>
      <c r="K5218">
        <v>2</v>
      </c>
      <c r="L5218" s="52">
        <v>2.082999981939793E-2</v>
      </c>
      <c r="M5218" s="52">
        <v>2.105000056326389E-2</v>
      </c>
      <c r="N5218">
        <v>2</v>
      </c>
      <c r="O5218" s="52">
        <v>5.4899998940527439E-3</v>
      </c>
      <c r="P5218" s="52">
        <v>5.6199999526143074E-3</v>
      </c>
      <c r="Q5218">
        <v>215</v>
      </c>
      <c r="R5218" s="52">
        <v>2.0169999450445179E-2</v>
      </c>
      <c r="S5218" s="52">
        <v>2.1469999104738239E-2</v>
      </c>
    </row>
    <row r="5219" spans="1:19">
      <c r="A5219" t="s">
        <v>28</v>
      </c>
      <c r="B5219" t="s">
        <v>412</v>
      </c>
      <c r="C5219" t="s">
        <v>440</v>
      </c>
      <c r="D5219" t="s">
        <v>330</v>
      </c>
      <c r="E5219" t="s">
        <v>224</v>
      </c>
      <c r="F5219" t="s">
        <v>225</v>
      </c>
      <c r="G5219">
        <v>21</v>
      </c>
      <c r="H5219" t="s">
        <v>335</v>
      </c>
      <c r="I5219" t="s">
        <v>734</v>
      </c>
      <c r="J5219" t="s">
        <v>270</v>
      </c>
      <c r="K5219">
        <v>1</v>
      </c>
      <c r="L5219" s="52">
        <v>1.042000018060207E-2</v>
      </c>
      <c r="N5219">
        <v>8</v>
      </c>
      <c r="O5219" s="52">
        <v>2.1980000659823421E-2</v>
      </c>
      <c r="Q5219">
        <v>648</v>
      </c>
      <c r="R5219" s="52">
        <v>6.0779999941587448E-2</v>
      </c>
    </row>
    <row r="5220" spans="1:19">
      <c r="A5220" t="s">
        <v>28</v>
      </c>
      <c r="B5220" t="s">
        <v>412</v>
      </c>
      <c r="C5220" t="s">
        <v>440</v>
      </c>
      <c r="D5220" t="s">
        <v>330</v>
      </c>
      <c r="E5220" t="s">
        <v>224</v>
      </c>
      <c r="F5220" t="s">
        <v>225</v>
      </c>
      <c r="G5220">
        <v>21</v>
      </c>
      <c r="H5220" t="s">
        <v>335</v>
      </c>
      <c r="I5220" t="s">
        <v>734</v>
      </c>
      <c r="J5220" t="s">
        <v>268</v>
      </c>
      <c r="K5220">
        <v>91</v>
      </c>
      <c r="L5220" s="52">
        <v>0.94792002439498901</v>
      </c>
      <c r="M5220" s="52">
        <v>0.95788997411727905</v>
      </c>
      <c r="N5220">
        <v>348</v>
      </c>
      <c r="O5220" s="52">
        <v>0.95604002475738525</v>
      </c>
      <c r="P5220" s="52">
        <v>0.97753000259399414</v>
      </c>
      <c r="Q5220">
        <v>8913</v>
      </c>
      <c r="R5220" s="52">
        <v>0.83604001998901367</v>
      </c>
      <c r="S5220" s="52">
        <v>0.89013999700546265</v>
      </c>
    </row>
    <row r="5221" spans="1:19">
      <c r="A5221" t="s">
        <v>28</v>
      </c>
      <c r="B5221" t="s">
        <v>412</v>
      </c>
      <c r="C5221" t="s">
        <v>440</v>
      </c>
      <c r="D5221" t="s">
        <v>330</v>
      </c>
      <c r="E5221" t="s">
        <v>224</v>
      </c>
      <c r="F5221" t="s">
        <v>225</v>
      </c>
      <c r="G5221">
        <v>21</v>
      </c>
      <c r="H5221" t="s">
        <v>335</v>
      </c>
      <c r="I5221" t="s">
        <v>735</v>
      </c>
      <c r="J5221" t="s">
        <v>270</v>
      </c>
      <c r="K5221">
        <v>96</v>
      </c>
      <c r="L5221" s="52">
        <v>1</v>
      </c>
      <c r="N5221">
        <v>364</v>
      </c>
      <c r="O5221" s="52">
        <v>1</v>
      </c>
      <c r="Q5221">
        <v>10661</v>
      </c>
      <c r="R5221" s="52">
        <v>1</v>
      </c>
    </row>
    <row r="5222" spans="1:19">
      <c r="A5222" t="s">
        <v>28</v>
      </c>
      <c r="B5222" t="s">
        <v>412</v>
      </c>
      <c r="C5222" t="s">
        <v>440</v>
      </c>
      <c r="D5222" t="s">
        <v>330</v>
      </c>
      <c r="E5222" t="s">
        <v>224</v>
      </c>
      <c r="F5222" t="s">
        <v>225</v>
      </c>
      <c r="G5222">
        <v>21</v>
      </c>
      <c r="H5222" t="s">
        <v>335</v>
      </c>
      <c r="I5222" t="s">
        <v>319</v>
      </c>
      <c r="J5222" t="s">
        <v>324</v>
      </c>
      <c r="K5222">
        <v>5</v>
      </c>
      <c r="L5222" s="52">
        <v>5.2080001682043083E-2</v>
      </c>
      <c r="N5222">
        <v>34</v>
      </c>
      <c r="O5222" s="52">
        <v>9.3410000205039978E-2</v>
      </c>
      <c r="Q5222">
        <v>1418</v>
      </c>
      <c r="R5222" s="52">
        <v>0.13300999999046331</v>
      </c>
    </row>
    <row r="5223" spans="1:19">
      <c r="A5223" t="s">
        <v>28</v>
      </c>
      <c r="B5223" t="s">
        <v>412</v>
      </c>
      <c r="C5223" t="s">
        <v>440</v>
      </c>
      <c r="D5223" t="s">
        <v>330</v>
      </c>
      <c r="E5223" t="s">
        <v>224</v>
      </c>
      <c r="F5223" t="s">
        <v>225</v>
      </c>
      <c r="G5223">
        <v>21</v>
      </c>
      <c r="H5223" t="s">
        <v>335</v>
      </c>
      <c r="I5223" t="s">
        <v>319</v>
      </c>
      <c r="J5223" t="s">
        <v>320</v>
      </c>
      <c r="K5223">
        <v>0</v>
      </c>
      <c r="L5223" s="52">
        <v>0</v>
      </c>
      <c r="M5223" s="52">
        <v>0</v>
      </c>
      <c r="N5223">
        <v>0</v>
      </c>
      <c r="O5223" s="52">
        <v>0</v>
      </c>
      <c r="P5223" s="52">
        <v>0</v>
      </c>
      <c r="Q5223">
        <v>19</v>
      </c>
      <c r="R5223" s="52">
        <v>1.780000049620867E-3</v>
      </c>
      <c r="S5223" s="52">
        <v>2.0600000862032179E-3</v>
      </c>
    </row>
    <row r="5224" spans="1:19">
      <c r="A5224" t="s">
        <v>28</v>
      </c>
      <c r="B5224" t="s">
        <v>412</v>
      </c>
      <c r="C5224" t="s">
        <v>440</v>
      </c>
      <c r="D5224" t="s">
        <v>330</v>
      </c>
      <c r="E5224" t="s">
        <v>224</v>
      </c>
      <c r="F5224" t="s">
        <v>225</v>
      </c>
      <c r="G5224">
        <v>21</v>
      </c>
      <c r="H5224" t="s">
        <v>335</v>
      </c>
      <c r="I5224" t="s">
        <v>319</v>
      </c>
      <c r="J5224" t="s">
        <v>321</v>
      </c>
      <c r="K5224">
        <v>7</v>
      </c>
      <c r="L5224" s="52">
        <v>7.2920002043247223E-2</v>
      </c>
      <c r="M5224" s="52">
        <v>7.6920002698898315E-2</v>
      </c>
      <c r="N5224">
        <v>16</v>
      </c>
      <c r="O5224" s="52">
        <v>4.3960001319646842E-2</v>
      </c>
      <c r="P5224" s="52">
        <v>4.8480000346899033E-2</v>
      </c>
      <c r="Q5224">
        <v>380</v>
      </c>
      <c r="R5224" s="52">
        <v>3.564000129699707E-2</v>
      </c>
      <c r="S5224" s="52">
        <v>4.1110001504421227E-2</v>
      </c>
    </row>
    <row r="5225" spans="1:19">
      <c r="A5225" t="s">
        <v>28</v>
      </c>
      <c r="B5225" t="s">
        <v>412</v>
      </c>
      <c r="C5225" t="s">
        <v>440</v>
      </c>
      <c r="D5225" t="s">
        <v>330</v>
      </c>
      <c r="E5225" t="s">
        <v>224</v>
      </c>
      <c r="F5225" t="s">
        <v>225</v>
      </c>
      <c r="G5225">
        <v>21</v>
      </c>
      <c r="H5225" t="s">
        <v>335</v>
      </c>
      <c r="I5225" t="s">
        <v>319</v>
      </c>
      <c r="J5225" t="s">
        <v>322</v>
      </c>
      <c r="K5225">
        <v>18</v>
      </c>
      <c r="L5225" s="52">
        <v>0.1875</v>
      </c>
      <c r="M5225" s="52">
        <v>0.1977999955415726</v>
      </c>
      <c r="N5225">
        <v>58</v>
      </c>
      <c r="O5225" s="52">
        <v>0.15933999419212341</v>
      </c>
      <c r="P5225" s="52">
        <v>0.1757600009441376</v>
      </c>
      <c r="Q5225">
        <v>1643</v>
      </c>
      <c r="R5225" s="52">
        <v>0.15410999953746801</v>
      </c>
      <c r="S5225" s="52">
        <v>0.17776000499725339</v>
      </c>
    </row>
    <row r="5226" spans="1:19">
      <c r="A5226" t="s">
        <v>28</v>
      </c>
      <c r="B5226" t="s">
        <v>412</v>
      </c>
      <c r="C5226" t="s">
        <v>440</v>
      </c>
      <c r="D5226" t="s">
        <v>330</v>
      </c>
      <c r="E5226" t="s">
        <v>224</v>
      </c>
      <c r="F5226" s="1" t="s">
        <v>225</v>
      </c>
      <c r="G5226" s="1">
        <v>21</v>
      </c>
      <c r="H5226" s="1" t="s">
        <v>335</v>
      </c>
      <c r="I5226" t="s">
        <v>319</v>
      </c>
      <c r="J5226" t="s">
        <v>323</v>
      </c>
      <c r="K5226">
        <v>10</v>
      </c>
      <c r="L5226" s="52">
        <v>0.1041700020432472</v>
      </c>
      <c r="M5226" s="52">
        <v>0.1098899990320206</v>
      </c>
      <c r="N5226">
        <v>32</v>
      </c>
      <c r="O5226" s="52">
        <v>8.7909996509552002E-2</v>
      </c>
      <c r="P5226" s="52">
        <v>9.6969999372959137E-2</v>
      </c>
      <c r="Q5226">
        <v>1319</v>
      </c>
      <c r="R5226" s="52">
        <v>0.1237199977040291</v>
      </c>
      <c r="S5226" s="52">
        <v>0.14270000159740451</v>
      </c>
    </row>
    <row r="5227" spans="1:19">
      <c r="A5227" t="s">
        <v>28</v>
      </c>
      <c r="B5227" t="s">
        <v>412</v>
      </c>
      <c r="C5227" t="s">
        <v>440</v>
      </c>
      <c r="D5227" t="s">
        <v>330</v>
      </c>
      <c r="E5227" t="s">
        <v>224</v>
      </c>
      <c r="F5227" t="s">
        <v>225</v>
      </c>
      <c r="G5227">
        <v>21</v>
      </c>
      <c r="H5227" t="s">
        <v>335</v>
      </c>
      <c r="I5227" t="s">
        <v>319</v>
      </c>
      <c r="J5227" t="s">
        <v>354</v>
      </c>
      <c r="K5227">
        <v>56</v>
      </c>
      <c r="L5227" s="52">
        <v>0.58332997560501099</v>
      </c>
      <c r="M5227" s="52">
        <v>0.61537998914718628</v>
      </c>
      <c r="N5227">
        <v>224</v>
      </c>
      <c r="O5227" s="52">
        <v>0.61537998914718628</v>
      </c>
      <c r="P5227" s="52">
        <v>0.67878997325897217</v>
      </c>
      <c r="Q5227">
        <v>5882</v>
      </c>
      <c r="R5227" s="52">
        <v>0.55172997713088989</v>
      </c>
      <c r="S5227" s="52">
        <v>0.63637000322341919</v>
      </c>
    </row>
    <row r="5228" spans="1:19">
      <c r="A5228" t="s">
        <v>28</v>
      </c>
      <c r="B5228" t="s">
        <v>412</v>
      </c>
      <c r="C5228" t="s">
        <v>440</v>
      </c>
      <c r="D5228" t="s">
        <v>330</v>
      </c>
      <c r="E5228" t="s">
        <v>224</v>
      </c>
      <c r="F5228" t="s">
        <v>225</v>
      </c>
      <c r="G5228">
        <v>21</v>
      </c>
      <c r="H5228" t="s">
        <v>335</v>
      </c>
      <c r="I5228" t="s">
        <v>360</v>
      </c>
      <c r="J5228" t="s">
        <v>361</v>
      </c>
      <c r="K5228">
        <v>5</v>
      </c>
      <c r="L5228" s="52">
        <v>5.2080001682043083E-2</v>
      </c>
      <c r="N5228">
        <v>34</v>
      </c>
      <c r="O5228" s="52">
        <v>9.3410000205039978E-2</v>
      </c>
      <c r="Q5228">
        <v>1418</v>
      </c>
      <c r="R5228" s="52">
        <v>0.13300999999046331</v>
      </c>
    </row>
    <row r="5229" spans="1:19">
      <c r="A5229" t="s">
        <v>28</v>
      </c>
      <c r="B5229" t="s">
        <v>412</v>
      </c>
      <c r="C5229" t="s">
        <v>440</v>
      </c>
      <c r="D5229" t="s">
        <v>330</v>
      </c>
      <c r="E5229" t="s">
        <v>224</v>
      </c>
      <c r="F5229" t="s">
        <v>225</v>
      </c>
      <c r="G5229">
        <v>21</v>
      </c>
      <c r="H5229" t="s">
        <v>335</v>
      </c>
      <c r="I5229" t="s">
        <v>360</v>
      </c>
      <c r="J5229" t="s">
        <v>362</v>
      </c>
      <c r="K5229">
        <v>35</v>
      </c>
      <c r="L5229" s="52">
        <v>0.36458000540733337</v>
      </c>
      <c r="M5229" s="52">
        <v>0.38462001085281372</v>
      </c>
      <c r="N5229">
        <v>106</v>
      </c>
      <c r="O5229" s="52">
        <v>0.29120999574661249</v>
      </c>
      <c r="P5229" s="52">
        <v>0.32120999693870539</v>
      </c>
      <c r="Q5229">
        <v>3361</v>
      </c>
      <c r="R5229" s="52">
        <v>0.31525999307632452</v>
      </c>
      <c r="S5229" s="52">
        <v>0.36362999677658081</v>
      </c>
    </row>
    <row r="5230" spans="1:19">
      <c r="A5230" t="s">
        <v>28</v>
      </c>
      <c r="B5230" t="s">
        <v>412</v>
      </c>
      <c r="C5230" t="s">
        <v>440</v>
      </c>
      <c r="D5230" t="s">
        <v>330</v>
      </c>
      <c r="E5230" t="s">
        <v>224</v>
      </c>
      <c r="F5230" t="s">
        <v>225</v>
      </c>
      <c r="G5230">
        <v>21</v>
      </c>
      <c r="H5230" t="s">
        <v>335</v>
      </c>
      <c r="I5230" t="s">
        <v>360</v>
      </c>
      <c r="J5230" t="s">
        <v>354</v>
      </c>
      <c r="K5230">
        <v>56</v>
      </c>
      <c r="L5230" s="52">
        <v>0.58332997560501099</v>
      </c>
      <c r="M5230" s="52">
        <v>0.61537998914718628</v>
      </c>
      <c r="N5230">
        <v>224</v>
      </c>
      <c r="O5230" s="52">
        <v>0.61537998914718628</v>
      </c>
      <c r="P5230" s="52">
        <v>0.67878997325897217</v>
      </c>
      <c r="Q5230">
        <v>5882</v>
      </c>
      <c r="R5230" s="52">
        <v>0.55172997713088989</v>
      </c>
      <c r="S5230" s="52">
        <v>0.63637000322341919</v>
      </c>
    </row>
    <row r="5231" spans="1:19">
      <c r="A5231" t="s">
        <v>28</v>
      </c>
      <c r="B5231" t="s">
        <v>412</v>
      </c>
      <c r="C5231" t="s">
        <v>440</v>
      </c>
      <c r="D5231" t="s">
        <v>330</v>
      </c>
      <c r="E5231" t="s">
        <v>224</v>
      </c>
      <c r="F5231" t="s">
        <v>225</v>
      </c>
      <c r="G5231">
        <v>21</v>
      </c>
      <c r="H5231" t="s">
        <v>335</v>
      </c>
      <c r="I5231" t="s">
        <v>736</v>
      </c>
      <c r="J5231" t="s">
        <v>363</v>
      </c>
      <c r="K5231">
        <v>49</v>
      </c>
      <c r="L5231" s="52">
        <v>0.51042002439498901</v>
      </c>
      <c r="N5231">
        <v>168</v>
      </c>
      <c r="O5231" s="52">
        <v>0.46154001355171198</v>
      </c>
      <c r="Q5231">
        <v>4131</v>
      </c>
      <c r="R5231" s="52">
        <v>0.38749000430107122</v>
      </c>
    </row>
    <row r="5232" spans="1:19">
      <c r="A5232" t="s">
        <v>28</v>
      </c>
      <c r="B5232" t="s">
        <v>412</v>
      </c>
      <c r="C5232" t="s">
        <v>440</v>
      </c>
      <c r="D5232" t="s">
        <v>330</v>
      </c>
      <c r="E5232" t="s">
        <v>224</v>
      </c>
      <c r="F5232" t="s">
        <v>225</v>
      </c>
      <c r="G5232">
        <v>21</v>
      </c>
      <c r="H5232" t="s">
        <v>335</v>
      </c>
      <c r="I5232" t="s">
        <v>736</v>
      </c>
      <c r="J5232" t="s">
        <v>364</v>
      </c>
      <c r="K5232">
        <v>23</v>
      </c>
      <c r="L5232" s="52">
        <v>0.2395800054073334</v>
      </c>
      <c r="M5232" s="52">
        <v>0.48936000466346741</v>
      </c>
      <c r="N5232">
        <v>107</v>
      </c>
      <c r="O5232" s="52">
        <v>0.29396000504493708</v>
      </c>
      <c r="P5232" s="52">
        <v>0.54592001438140869</v>
      </c>
      <c r="Q5232">
        <v>4189</v>
      </c>
      <c r="R5232" s="52">
        <v>0.39293000102043152</v>
      </c>
      <c r="S5232" s="52">
        <v>0.64149999618530273</v>
      </c>
    </row>
    <row r="5233" spans="1:19">
      <c r="A5233" t="s">
        <v>28</v>
      </c>
      <c r="B5233" t="s">
        <v>412</v>
      </c>
      <c r="C5233" t="s">
        <v>440</v>
      </c>
      <c r="D5233" t="s">
        <v>330</v>
      </c>
      <c r="E5233" t="s">
        <v>224</v>
      </c>
      <c r="F5233" t="s">
        <v>225</v>
      </c>
      <c r="G5233">
        <v>21</v>
      </c>
      <c r="H5233" t="s">
        <v>335</v>
      </c>
      <c r="I5233" t="s">
        <v>736</v>
      </c>
      <c r="J5233" t="s">
        <v>365</v>
      </c>
      <c r="K5233">
        <v>20</v>
      </c>
      <c r="L5233" s="52">
        <v>0.2083300054073334</v>
      </c>
      <c r="M5233" s="52">
        <v>0.42552998661994929</v>
      </c>
      <c r="N5233">
        <v>52</v>
      </c>
      <c r="O5233" s="52">
        <v>0.14285999536514279</v>
      </c>
      <c r="P5233" s="52">
        <v>0.26530998945236212</v>
      </c>
      <c r="Q5233">
        <v>1316</v>
      </c>
      <c r="R5233" s="52">
        <v>0.1234399974346161</v>
      </c>
      <c r="S5233" s="52">
        <v>0.20152999460697171</v>
      </c>
    </row>
    <row r="5234" spans="1:19">
      <c r="A5234" t="s">
        <v>28</v>
      </c>
      <c r="B5234" t="s">
        <v>412</v>
      </c>
      <c r="C5234" t="s">
        <v>440</v>
      </c>
      <c r="D5234" t="s">
        <v>330</v>
      </c>
      <c r="E5234" t="s">
        <v>224</v>
      </c>
      <c r="F5234" t="s">
        <v>225</v>
      </c>
      <c r="G5234">
        <v>21</v>
      </c>
      <c r="H5234" t="s">
        <v>335</v>
      </c>
      <c r="I5234" t="s">
        <v>736</v>
      </c>
      <c r="J5234" t="s">
        <v>366</v>
      </c>
      <c r="K5234">
        <v>2</v>
      </c>
      <c r="L5234" s="52">
        <v>2.082999981939793E-2</v>
      </c>
      <c r="M5234" s="52">
        <v>4.2550001293420792E-2</v>
      </c>
      <c r="N5234">
        <v>24</v>
      </c>
      <c r="O5234" s="52">
        <v>6.5930001437664032E-2</v>
      </c>
      <c r="P5234" s="52">
        <v>0.12245000153779979</v>
      </c>
      <c r="Q5234">
        <v>566</v>
      </c>
      <c r="R5234" s="52">
        <v>5.3089998662471771E-2</v>
      </c>
      <c r="S5234" s="52">
        <v>8.6680002510547638E-2</v>
      </c>
    </row>
    <row r="5235" spans="1:19">
      <c r="A5235" t="s">
        <v>28</v>
      </c>
      <c r="B5235" t="s">
        <v>412</v>
      </c>
      <c r="C5235" t="s">
        <v>440</v>
      </c>
      <c r="D5235" t="s">
        <v>330</v>
      </c>
      <c r="E5235" t="s">
        <v>224</v>
      </c>
      <c r="F5235" t="s">
        <v>225</v>
      </c>
      <c r="G5235">
        <v>21</v>
      </c>
      <c r="H5235" t="s">
        <v>335</v>
      </c>
      <c r="I5235" t="s">
        <v>736</v>
      </c>
      <c r="J5235" t="s">
        <v>367</v>
      </c>
      <c r="K5235">
        <v>2</v>
      </c>
      <c r="L5235" s="52">
        <v>2.082999981939793E-2</v>
      </c>
      <c r="M5235" s="52">
        <v>4.2550001293420792E-2</v>
      </c>
      <c r="N5235">
        <v>11</v>
      </c>
      <c r="O5235" s="52">
        <v>3.022000007331371E-2</v>
      </c>
      <c r="P5235" s="52">
        <v>5.6120000779628747E-2</v>
      </c>
      <c r="Q5235">
        <v>367</v>
      </c>
      <c r="R5235" s="52">
        <v>3.4419998526573181E-2</v>
      </c>
      <c r="S5235" s="52">
        <v>5.6200001388788223E-2</v>
      </c>
    </row>
    <row r="5236" spans="1:19">
      <c r="A5236" t="s">
        <v>28</v>
      </c>
      <c r="B5236" t="s">
        <v>412</v>
      </c>
      <c r="C5236" t="s">
        <v>440</v>
      </c>
      <c r="D5236" t="s">
        <v>330</v>
      </c>
      <c r="E5236" t="s">
        <v>224</v>
      </c>
      <c r="F5236" t="s">
        <v>225</v>
      </c>
      <c r="G5236">
        <v>21</v>
      </c>
      <c r="H5236" t="s">
        <v>335</v>
      </c>
      <c r="I5236" t="s">
        <v>736</v>
      </c>
      <c r="J5236" t="s">
        <v>368</v>
      </c>
      <c r="K5236">
        <v>0</v>
      </c>
      <c r="L5236" s="52">
        <v>0</v>
      </c>
      <c r="M5236" s="52">
        <v>0</v>
      </c>
      <c r="N5236">
        <v>2</v>
      </c>
      <c r="O5236" s="52">
        <v>5.4899998940527439E-3</v>
      </c>
      <c r="P5236" s="52">
        <v>1.020000036805868E-2</v>
      </c>
      <c r="Q5236">
        <v>92</v>
      </c>
      <c r="R5236" s="52">
        <v>8.6300000548362732E-3</v>
      </c>
      <c r="S5236" s="52">
        <v>1.4089999720454219E-2</v>
      </c>
    </row>
    <row r="5237" spans="1:19">
      <c r="A5237" t="s">
        <v>28</v>
      </c>
      <c r="B5237" t="s">
        <v>412</v>
      </c>
      <c r="C5237" t="s">
        <v>440</v>
      </c>
      <c r="D5237" t="s">
        <v>330</v>
      </c>
      <c r="E5237" t="s">
        <v>224</v>
      </c>
      <c r="F5237" t="s">
        <v>225</v>
      </c>
      <c r="G5237">
        <v>21</v>
      </c>
      <c r="H5237" t="s">
        <v>335</v>
      </c>
      <c r="I5237" t="s">
        <v>307</v>
      </c>
      <c r="J5237" t="s">
        <v>329</v>
      </c>
      <c r="K5237">
        <v>96</v>
      </c>
      <c r="L5237" s="52">
        <v>1</v>
      </c>
      <c r="N5237">
        <v>362</v>
      </c>
      <c r="O5237" s="52">
        <v>0.9945099949836731</v>
      </c>
      <c r="Q5237">
        <v>10555</v>
      </c>
      <c r="R5237" s="52">
        <v>0.99005997180938721</v>
      </c>
    </row>
    <row r="5238" spans="1:19">
      <c r="A5238" t="s">
        <v>28</v>
      </c>
      <c r="B5238" t="s">
        <v>412</v>
      </c>
      <c r="C5238" t="s">
        <v>440</v>
      </c>
      <c r="D5238" t="s">
        <v>330</v>
      </c>
      <c r="E5238" t="s">
        <v>224</v>
      </c>
      <c r="F5238" t="s">
        <v>225</v>
      </c>
      <c r="G5238">
        <v>21</v>
      </c>
      <c r="H5238" t="s">
        <v>335</v>
      </c>
      <c r="I5238" t="s">
        <v>307</v>
      </c>
      <c r="J5238" t="s">
        <v>309</v>
      </c>
      <c r="K5238">
        <v>0</v>
      </c>
      <c r="L5238" s="52">
        <v>0</v>
      </c>
      <c r="N5238">
        <v>2</v>
      </c>
      <c r="O5238" s="52">
        <v>5.4899998940527439E-3</v>
      </c>
      <c r="Q5238">
        <v>106</v>
      </c>
      <c r="R5238" s="52">
        <v>9.9400002509355545E-3</v>
      </c>
    </row>
    <row r="5239" spans="1:19">
      <c r="A5239" t="s">
        <v>28</v>
      </c>
      <c r="B5239" t="s">
        <v>412</v>
      </c>
      <c r="C5239" t="s">
        <v>440</v>
      </c>
      <c r="D5239" t="s">
        <v>330</v>
      </c>
      <c r="E5239" t="s">
        <v>224</v>
      </c>
      <c r="F5239" t="s">
        <v>225</v>
      </c>
      <c r="G5239">
        <v>21</v>
      </c>
      <c r="H5239" t="s">
        <v>335</v>
      </c>
      <c r="I5239" t="s">
        <v>737</v>
      </c>
      <c r="J5239" t="s">
        <v>310</v>
      </c>
      <c r="K5239">
        <v>10</v>
      </c>
      <c r="L5239" s="52">
        <v>0.1041700020432472</v>
      </c>
      <c r="N5239">
        <v>29</v>
      </c>
      <c r="O5239" s="52">
        <v>7.9669997096061707E-2</v>
      </c>
      <c r="Q5239">
        <v>1888</v>
      </c>
      <c r="R5239" s="52">
        <v>0.17709000408649439</v>
      </c>
    </row>
    <row r="5240" spans="1:19">
      <c r="A5240" t="s">
        <v>28</v>
      </c>
      <c r="B5240" t="s">
        <v>412</v>
      </c>
      <c r="C5240" t="s">
        <v>440</v>
      </c>
      <c r="D5240" t="s">
        <v>330</v>
      </c>
      <c r="E5240" t="s">
        <v>224</v>
      </c>
      <c r="F5240" t="s">
        <v>225</v>
      </c>
      <c r="G5240">
        <v>21</v>
      </c>
      <c r="H5240" t="s">
        <v>335</v>
      </c>
      <c r="I5240" t="s">
        <v>737</v>
      </c>
      <c r="J5240" t="s">
        <v>16</v>
      </c>
      <c r="K5240">
        <v>24</v>
      </c>
      <c r="L5240" s="52">
        <v>0.25</v>
      </c>
      <c r="N5240">
        <v>101</v>
      </c>
      <c r="O5240" s="52">
        <v>0.27746999263763428</v>
      </c>
      <c r="Q5240">
        <v>2164</v>
      </c>
      <c r="R5240" s="52">
        <v>0.2029799968004227</v>
      </c>
    </row>
    <row r="5241" spans="1:19">
      <c r="A5241" t="s">
        <v>28</v>
      </c>
      <c r="B5241" t="s">
        <v>412</v>
      </c>
      <c r="C5241" t="s">
        <v>440</v>
      </c>
      <c r="D5241" t="s">
        <v>330</v>
      </c>
      <c r="E5241" t="s">
        <v>224</v>
      </c>
      <c r="F5241" t="s">
        <v>225</v>
      </c>
      <c r="G5241">
        <v>21</v>
      </c>
      <c r="H5241" t="s">
        <v>335</v>
      </c>
      <c r="I5241" t="s">
        <v>737</v>
      </c>
      <c r="J5241" t="s">
        <v>17</v>
      </c>
      <c r="K5241">
        <v>27</v>
      </c>
      <c r="L5241" s="52">
        <v>0.28125</v>
      </c>
      <c r="N5241">
        <v>115</v>
      </c>
      <c r="O5241" s="52">
        <v>0.31593000888824457</v>
      </c>
      <c r="Q5241">
        <v>2220</v>
      </c>
      <c r="R5241" s="52">
        <v>0.20824000239372251</v>
      </c>
    </row>
    <row r="5242" spans="1:19">
      <c r="A5242" t="s">
        <v>28</v>
      </c>
      <c r="B5242" t="s">
        <v>412</v>
      </c>
      <c r="C5242" t="s">
        <v>440</v>
      </c>
      <c r="D5242" t="s">
        <v>330</v>
      </c>
      <c r="E5242" t="s">
        <v>224</v>
      </c>
      <c r="F5242" t="s">
        <v>225</v>
      </c>
      <c r="G5242">
        <v>21</v>
      </c>
      <c r="H5242" t="s">
        <v>335</v>
      </c>
      <c r="I5242" t="s">
        <v>737</v>
      </c>
      <c r="J5242" t="s">
        <v>18</v>
      </c>
      <c r="K5242">
        <v>22</v>
      </c>
      <c r="L5242" s="52">
        <v>0.2291699945926666</v>
      </c>
      <c r="N5242">
        <v>77</v>
      </c>
      <c r="O5242" s="52">
        <v>0.21153999865055079</v>
      </c>
      <c r="Q5242">
        <v>2174</v>
      </c>
      <c r="R5242" s="52">
        <v>0.20392000675201419</v>
      </c>
    </row>
    <row r="5243" spans="1:19">
      <c r="A5243" t="s">
        <v>28</v>
      </c>
      <c r="B5243" t="s">
        <v>412</v>
      </c>
      <c r="C5243" t="s">
        <v>440</v>
      </c>
      <c r="D5243" t="s">
        <v>330</v>
      </c>
      <c r="E5243" t="s">
        <v>224</v>
      </c>
      <c r="F5243" t="s">
        <v>225</v>
      </c>
      <c r="G5243">
        <v>21</v>
      </c>
      <c r="H5243" t="s">
        <v>335</v>
      </c>
      <c r="I5243" t="s">
        <v>737</v>
      </c>
      <c r="J5243" t="s">
        <v>311</v>
      </c>
      <c r="K5243">
        <v>13</v>
      </c>
      <c r="L5243" s="52">
        <v>0.1354199945926666</v>
      </c>
      <c r="N5243">
        <v>42</v>
      </c>
      <c r="O5243" s="52">
        <v>0.1153799965977669</v>
      </c>
      <c r="Q5243">
        <v>2215</v>
      </c>
      <c r="R5243" s="52">
        <v>0.20777000486850741</v>
      </c>
    </row>
    <row r="5244" spans="1:19">
      <c r="A5244" t="s">
        <v>28</v>
      </c>
      <c r="B5244" t="s">
        <v>412</v>
      </c>
      <c r="C5244" t="s">
        <v>440</v>
      </c>
      <c r="D5244" t="s">
        <v>330</v>
      </c>
      <c r="E5244" t="s">
        <v>224</v>
      </c>
      <c r="F5244" t="s">
        <v>225</v>
      </c>
      <c r="G5244">
        <v>21</v>
      </c>
      <c r="H5244" t="s">
        <v>335</v>
      </c>
      <c r="I5244" t="s">
        <v>312</v>
      </c>
      <c r="J5244" t="s">
        <v>313</v>
      </c>
      <c r="K5244">
        <v>60</v>
      </c>
      <c r="L5244" s="52">
        <v>0.625</v>
      </c>
      <c r="M5244" s="52">
        <v>0.625</v>
      </c>
      <c r="N5244">
        <v>215</v>
      </c>
      <c r="O5244" s="52">
        <v>0.5906599760055542</v>
      </c>
      <c r="P5244" s="52">
        <v>0.60392999649047852</v>
      </c>
      <c r="Q5244">
        <v>6420</v>
      </c>
      <c r="R5244" s="52">
        <v>0.60219001770019531</v>
      </c>
      <c r="S5244" s="52">
        <v>0.61465001106262207</v>
      </c>
    </row>
    <row r="5245" spans="1:19">
      <c r="A5245" t="s">
        <v>28</v>
      </c>
      <c r="B5245" t="s">
        <v>412</v>
      </c>
      <c r="C5245" t="s">
        <v>440</v>
      </c>
      <c r="D5245" t="s">
        <v>330</v>
      </c>
      <c r="E5245" t="s">
        <v>224</v>
      </c>
      <c r="F5245" t="s">
        <v>225</v>
      </c>
      <c r="G5245">
        <v>21</v>
      </c>
      <c r="H5245" t="s">
        <v>335</v>
      </c>
      <c r="I5245" t="s">
        <v>312</v>
      </c>
      <c r="J5245" t="s">
        <v>314</v>
      </c>
      <c r="K5245">
        <v>18</v>
      </c>
      <c r="L5245" s="52">
        <v>0.1875</v>
      </c>
      <c r="M5245" s="52">
        <v>0.1875</v>
      </c>
      <c r="N5245">
        <v>64</v>
      </c>
      <c r="O5245" s="52">
        <v>0.175819993019104</v>
      </c>
      <c r="P5245" s="52">
        <v>0.17978000640869141</v>
      </c>
      <c r="Q5245">
        <v>1473</v>
      </c>
      <c r="R5245" s="52">
        <v>0.13817000389099121</v>
      </c>
      <c r="S5245" s="52">
        <v>0.14101999998092651</v>
      </c>
    </row>
    <row r="5246" spans="1:19">
      <c r="A5246" t="s">
        <v>28</v>
      </c>
      <c r="B5246" t="s">
        <v>412</v>
      </c>
      <c r="C5246" t="s">
        <v>440</v>
      </c>
      <c r="D5246" t="s">
        <v>330</v>
      </c>
      <c r="E5246" t="s">
        <v>224</v>
      </c>
      <c r="F5246" t="s">
        <v>225</v>
      </c>
      <c r="G5246">
        <v>21</v>
      </c>
      <c r="H5246" t="s">
        <v>335</v>
      </c>
      <c r="I5246" t="s">
        <v>312</v>
      </c>
      <c r="J5246" t="s">
        <v>315</v>
      </c>
      <c r="K5246">
        <v>11</v>
      </c>
      <c r="L5246" s="52">
        <v>0.1145799979567528</v>
      </c>
      <c r="M5246" s="52">
        <v>0.1145799979567528</v>
      </c>
      <c r="N5246">
        <v>44</v>
      </c>
      <c r="O5246" s="52">
        <v>0.12088000029325489</v>
      </c>
      <c r="P5246" s="52">
        <v>0.123599998652935</v>
      </c>
      <c r="Q5246">
        <v>1374</v>
      </c>
      <c r="R5246" s="52">
        <v>0.12887999415397641</v>
      </c>
      <c r="S5246" s="52">
        <v>0.13154999911785131</v>
      </c>
    </row>
    <row r="5247" spans="1:19">
      <c r="A5247" t="s">
        <v>28</v>
      </c>
      <c r="B5247" t="s">
        <v>412</v>
      </c>
      <c r="C5247" t="s">
        <v>440</v>
      </c>
      <c r="D5247" t="s">
        <v>330</v>
      </c>
      <c r="E5247" t="s">
        <v>224</v>
      </c>
      <c r="F5247" t="s">
        <v>225</v>
      </c>
      <c r="G5247">
        <v>21</v>
      </c>
      <c r="H5247" t="s">
        <v>335</v>
      </c>
      <c r="I5247" t="s">
        <v>312</v>
      </c>
      <c r="J5247" t="s">
        <v>373</v>
      </c>
      <c r="K5247">
        <v>0</v>
      </c>
      <c r="L5247" s="52">
        <v>0</v>
      </c>
      <c r="N5247">
        <v>8</v>
      </c>
      <c r="O5247" s="52">
        <v>2.1980000659823421E-2</v>
      </c>
      <c r="Q5247">
        <v>216</v>
      </c>
      <c r="R5247" s="52">
        <v>2.0260000601410869E-2</v>
      </c>
    </row>
    <row r="5248" spans="1:19">
      <c r="A5248" t="s">
        <v>28</v>
      </c>
      <c r="B5248" t="s">
        <v>412</v>
      </c>
      <c r="C5248" t="s">
        <v>440</v>
      </c>
      <c r="D5248" t="s">
        <v>330</v>
      </c>
      <c r="E5248" t="s">
        <v>224</v>
      </c>
      <c r="F5248" t="s">
        <v>225</v>
      </c>
      <c r="G5248">
        <v>21</v>
      </c>
      <c r="H5248" t="s">
        <v>335</v>
      </c>
      <c r="I5248" t="s">
        <v>312</v>
      </c>
      <c r="J5248" t="s">
        <v>316</v>
      </c>
      <c r="K5248">
        <v>7</v>
      </c>
      <c r="L5248" s="52">
        <v>7.2920002043247223E-2</v>
      </c>
      <c r="M5248" s="52">
        <v>7.2920002043247223E-2</v>
      </c>
      <c r="N5248">
        <v>33</v>
      </c>
      <c r="O5248" s="52">
        <v>9.065999835729599E-2</v>
      </c>
      <c r="P5248" s="52">
        <v>9.2699997127056122E-2</v>
      </c>
      <c r="Q5248">
        <v>1178</v>
      </c>
      <c r="R5248" s="52">
        <v>0.1105000004172325</v>
      </c>
      <c r="S5248" s="52">
        <v>0.1127799972891808</v>
      </c>
    </row>
    <row r="5249" spans="1:19">
      <c r="A5249" t="s">
        <v>28</v>
      </c>
      <c r="B5249" t="s">
        <v>412</v>
      </c>
      <c r="C5249" t="s">
        <v>440</v>
      </c>
      <c r="D5249" t="s">
        <v>330</v>
      </c>
      <c r="E5249" t="s">
        <v>226</v>
      </c>
      <c r="F5249" t="s">
        <v>227</v>
      </c>
      <c r="G5249">
        <v>17</v>
      </c>
      <c r="H5249" t="s">
        <v>334</v>
      </c>
      <c r="I5249" t="s">
        <v>326</v>
      </c>
      <c r="J5249" t="s">
        <v>289</v>
      </c>
      <c r="K5249">
        <v>2</v>
      </c>
      <c r="L5249" s="52">
        <v>9.6599999815225601E-3</v>
      </c>
      <c r="N5249">
        <v>5</v>
      </c>
      <c r="O5249" s="52">
        <v>7.1899998001754284E-3</v>
      </c>
      <c r="Q5249">
        <v>78</v>
      </c>
      <c r="R5249" s="52">
        <v>7.3199998587369919E-3</v>
      </c>
    </row>
    <row r="5250" spans="1:19">
      <c r="A5250" t="s">
        <v>28</v>
      </c>
      <c r="B5250" t="s">
        <v>412</v>
      </c>
      <c r="C5250" t="s">
        <v>440</v>
      </c>
      <c r="D5250" t="s">
        <v>330</v>
      </c>
      <c r="E5250" t="s">
        <v>226</v>
      </c>
      <c r="F5250" t="s">
        <v>227</v>
      </c>
      <c r="G5250">
        <v>17</v>
      </c>
      <c r="H5250" t="s">
        <v>334</v>
      </c>
      <c r="I5250" t="s">
        <v>326</v>
      </c>
      <c r="J5250" t="s">
        <v>290</v>
      </c>
      <c r="K5250">
        <v>10</v>
      </c>
      <c r="L5250" s="52">
        <v>4.8310000449419022E-2</v>
      </c>
      <c r="N5250">
        <v>29</v>
      </c>
      <c r="O5250" s="52">
        <v>4.173000156879425E-2</v>
      </c>
      <c r="Q5250">
        <v>542</v>
      </c>
      <c r="R5250" s="52">
        <v>5.0840001553297043E-2</v>
      </c>
    </row>
    <row r="5251" spans="1:19">
      <c r="A5251" t="s">
        <v>28</v>
      </c>
      <c r="B5251" t="s">
        <v>412</v>
      </c>
      <c r="C5251" t="s">
        <v>440</v>
      </c>
      <c r="D5251" t="s">
        <v>330</v>
      </c>
      <c r="E5251" t="s">
        <v>226</v>
      </c>
      <c r="F5251" t="s">
        <v>227</v>
      </c>
      <c r="G5251">
        <v>17</v>
      </c>
      <c r="H5251" t="s">
        <v>334</v>
      </c>
      <c r="I5251" t="s">
        <v>326</v>
      </c>
      <c r="J5251" t="s">
        <v>291</v>
      </c>
      <c r="K5251">
        <v>16</v>
      </c>
      <c r="L5251" s="52">
        <v>7.7289998531341553E-2</v>
      </c>
      <c r="N5251">
        <v>90</v>
      </c>
      <c r="O5251" s="52">
        <v>0.12950000166893011</v>
      </c>
      <c r="Q5251">
        <v>1332</v>
      </c>
      <c r="R5251" s="52">
        <v>0.124940000474453</v>
      </c>
    </row>
    <row r="5252" spans="1:19">
      <c r="A5252" t="s">
        <v>28</v>
      </c>
      <c r="B5252" t="s">
        <v>412</v>
      </c>
      <c r="C5252" t="s">
        <v>440</v>
      </c>
      <c r="D5252" t="s">
        <v>330</v>
      </c>
      <c r="E5252" t="s">
        <v>226</v>
      </c>
      <c r="F5252" t="s">
        <v>227</v>
      </c>
      <c r="G5252">
        <v>17</v>
      </c>
      <c r="H5252" t="s">
        <v>334</v>
      </c>
      <c r="I5252" t="s">
        <v>326</v>
      </c>
      <c r="J5252" t="s">
        <v>292</v>
      </c>
      <c r="K5252">
        <v>35</v>
      </c>
      <c r="L5252" s="52">
        <v>0.16908000409603119</v>
      </c>
      <c r="N5252">
        <v>125</v>
      </c>
      <c r="O5252" s="52">
        <v>0.17985999584198001</v>
      </c>
      <c r="Q5252">
        <v>2022</v>
      </c>
      <c r="R5252" s="52">
        <v>0.18965999782085419</v>
      </c>
    </row>
    <row r="5253" spans="1:19">
      <c r="A5253" t="s">
        <v>28</v>
      </c>
      <c r="B5253" t="s">
        <v>412</v>
      </c>
      <c r="C5253" t="s">
        <v>440</v>
      </c>
      <c r="D5253" t="s">
        <v>330</v>
      </c>
      <c r="E5253" t="s">
        <v>226</v>
      </c>
      <c r="F5253" t="s">
        <v>227</v>
      </c>
      <c r="G5253">
        <v>17</v>
      </c>
      <c r="H5253" t="s">
        <v>334</v>
      </c>
      <c r="I5253" t="s">
        <v>326</v>
      </c>
      <c r="J5253" t="s">
        <v>293</v>
      </c>
      <c r="K5253">
        <v>56</v>
      </c>
      <c r="L5253" s="52">
        <v>0.27052998542785639</v>
      </c>
      <c r="N5253">
        <v>134</v>
      </c>
      <c r="O5253" s="52">
        <v>0.1928099989891052</v>
      </c>
      <c r="Q5253">
        <v>1958</v>
      </c>
      <c r="R5253" s="52">
        <v>0.18366000056266779</v>
      </c>
    </row>
    <row r="5254" spans="1:19">
      <c r="A5254" t="s">
        <v>28</v>
      </c>
      <c r="B5254" t="s">
        <v>412</v>
      </c>
      <c r="C5254" t="s">
        <v>440</v>
      </c>
      <c r="D5254" t="s">
        <v>330</v>
      </c>
      <c r="E5254" t="s">
        <v>226</v>
      </c>
      <c r="F5254" t="s">
        <v>227</v>
      </c>
      <c r="G5254">
        <v>17</v>
      </c>
      <c r="H5254" t="s">
        <v>334</v>
      </c>
      <c r="I5254" t="s">
        <v>326</v>
      </c>
      <c r="J5254" t="s">
        <v>294</v>
      </c>
      <c r="K5254">
        <v>46</v>
      </c>
      <c r="L5254" s="52">
        <v>0.22222000360488889</v>
      </c>
      <c r="N5254">
        <v>157</v>
      </c>
      <c r="O5254" s="52">
        <v>0.22589999437332151</v>
      </c>
      <c r="Q5254">
        <v>2528</v>
      </c>
      <c r="R5254" s="52">
        <v>0.2371300011873245</v>
      </c>
    </row>
    <row r="5255" spans="1:19">
      <c r="A5255" t="s">
        <v>28</v>
      </c>
      <c r="B5255" t="s">
        <v>412</v>
      </c>
      <c r="C5255" t="s">
        <v>440</v>
      </c>
      <c r="D5255" t="s">
        <v>330</v>
      </c>
      <c r="E5255" t="s">
        <v>226</v>
      </c>
      <c r="F5255" t="s">
        <v>227</v>
      </c>
      <c r="G5255">
        <v>17</v>
      </c>
      <c r="H5255" t="s">
        <v>334</v>
      </c>
      <c r="I5255" t="s">
        <v>326</v>
      </c>
      <c r="J5255" t="s">
        <v>295</v>
      </c>
      <c r="K5255">
        <v>42</v>
      </c>
      <c r="L5255" s="52">
        <v>0.20290000736713409</v>
      </c>
      <c r="N5255">
        <v>155</v>
      </c>
      <c r="O5255" s="52">
        <v>0.22302000224590299</v>
      </c>
      <c r="Q5255">
        <v>2201</v>
      </c>
      <c r="R5255" s="52">
        <v>0.20645000040531161</v>
      </c>
    </row>
    <row r="5256" spans="1:19">
      <c r="A5256" t="s">
        <v>28</v>
      </c>
      <c r="B5256" t="s">
        <v>412</v>
      </c>
      <c r="C5256" t="s">
        <v>440</v>
      </c>
      <c r="D5256" t="s">
        <v>330</v>
      </c>
      <c r="E5256" t="s">
        <v>226</v>
      </c>
      <c r="F5256" t="s">
        <v>227</v>
      </c>
      <c r="G5256">
        <v>17</v>
      </c>
      <c r="H5256" t="s">
        <v>334</v>
      </c>
      <c r="I5256" t="s">
        <v>359</v>
      </c>
      <c r="J5256" t="s">
        <v>14</v>
      </c>
      <c r="K5256">
        <v>153</v>
      </c>
      <c r="L5256" s="52">
        <v>0.73913002014160156</v>
      </c>
      <c r="M5256" s="52">
        <v>0.77272999286651611</v>
      </c>
      <c r="N5256">
        <v>501</v>
      </c>
      <c r="O5256" s="52">
        <v>0.72086000442504883</v>
      </c>
      <c r="P5256" s="52">
        <v>0.74664998054504395</v>
      </c>
      <c r="Q5256">
        <v>7648</v>
      </c>
      <c r="R5256" s="52">
        <v>0.71737998723983765</v>
      </c>
      <c r="S5256" s="52">
        <v>0.73221999406814575</v>
      </c>
    </row>
    <row r="5257" spans="1:19">
      <c r="A5257" t="s">
        <v>28</v>
      </c>
      <c r="B5257" t="s">
        <v>412</v>
      </c>
      <c r="C5257" t="s">
        <v>440</v>
      </c>
      <c r="D5257" t="s">
        <v>330</v>
      </c>
      <c r="E5257" t="s">
        <v>226</v>
      </c>
      <c r="F5257" t="s">
        <v>227</v>
      </c>
      <c r="G5257">
        <v>17</v>
      </c>
      <c r="H5257" t="s">
        <v>334</v>
      </c>
      <c r="I5257" t="s">
        <v>359</v>
      </c>
      <c r="J5257" t="s">
        <v>15</v>
      </c>
      <c r="K5257">
        <v>23</v>
      </c>
      <c r="L5257" s="52">
        <v>0.1111100018024445</v>
      </c>
      <c r="M5257" s="52">
        <v>0.1161599978804588</v>
      </c>
      <c r="N5257">
        <v>95</v>
      </c>
      <c r="O5257" s="52">
        <v>0.1366900056600571</v>
      </c>
      <c r="P5257" s="52">
        <v>0.1415800005197525</v>
      </c>
      <c r="Q5257">
        <v>1582</v>
      </c>
      <c r="R5257" s="52">
        <v>0.14838999509811401</v>
      </c>
      <c r="S5257" s="52">
        <v>0.1514600068330765</v>
      </c>
    </row>
    <row r="5258" spans="1:19">
      <c r="A5258" t="s">
        <v>28</v>
      </c>
      <c r="B5258" t="s">
        <v>412</v>
      </c>
      <c r="C5258" t="s">
        <v>440</v>
      </c>
      <c r="D5258" t="s">
        <v>330</v>
      </c>
      <c r="E5258" t="s">
        <v>226</v>
      </c>
      <c r="F5258" t="s">
        <v>227</v>
      </c>
      <c r="G5258">
        <v>17</v>
      </c>
      <c r="H5258" t="s">
        <v>334</v>
      </c>
      <c r="I5258" t="s">
        <v>359</v>
      </c>
      <c r="J5258" t="s">
        <v>317</v>
      </c>
      <c r="K5258">
        <v>22</v>
      </c>
      <c r="L5258" s="52">
        <v>0.1062799990177155</v>
      </c>
      <c r="M5258" s="52">
        <v>0.1111100018024445</v>
      </c>
      <c r="N5258">
        <v>75</v>
      </c>
      <c r="O5258" s="52">
        <v>0.10790999978780751</v>
      </c>
      <c r="P5258" s="52">
        <v>0.1117699965834618</v>
      </c>
      <c r="Q5258">
        <v>1215</v>
      </c>
      <c r="R5258" s="52">
        <v>0.1139699965715408</v>
      </c>
      <c r="S5258" s="52">
        <v>0.1163199990987778</v>
      </c>
    </row>
    <row r="5259" spans="1:19">
      <c r="A5259" t="s">
        <v>28</v>
      </c>
      <c r="B5259" t="s">
        <v>412</v>
      </c>
      <c r="C5259" t="s">
        <v>440</v>
      </c>
      <c r="D5259" t="s">
        <v>330</v>
      </c>
      <c r="E5259" t="s">
        <v>226</v>
      </c>
      <c r="F5259" t="s">
        <v>227</v>
      </c>
      <c r="G5259">
        <v>17</v>
      </c>
      <c r="H5259" t="s">
        <v>334</v>
      </c>
      <c r="I5259" t="s">
        <v>359</v>
      </c>
      <c r="J5259" t="s">
        <v>270</v>
      </c>
      <c r="K5259">
        <v>9</v>
      </c>
      <c r="L5259" s="52">
        <v>4.3480001389980323E-2</v>
      </c>
      <c r="N5259">
        <v>24</v>
      </c>
      <c r="O5259" s="52">
        <v>3.4529998898506158E-2</v>
      </c>
      <c r="Q5259">
        <v>216</v>
      </c>
      <c r="R5259" s="52">
        <v>2.0260000601410869E-2</v>
      </c>
    </row>
    <row r="5260" spans="1:19">
      <c r="A5260" t="s">
        <v>28</v>
      </c>
      <c r="B5260" t="s">
        <v>412</v>
      </c>
      <c r="C5260" t="s">
        <v>440</v>
      </c>
      <c r="D5260" t="s">
        <v>330</v>
      </c>
      <c r="E5260" t="s">
        <v>226</v>
      </c>
      <c r="F5260" t="s">
        <v>227</v>
      </c>
      <c r="G5260">
        <v>17</v>
      </c>
      <c r="H5260" t="s">
        <v>334</v>
      </c>
      <c r="I5260" t="s">
        <v>325</v>
      </c>
      <c r="J5260" t="s">
        <v>302</v>
      </c>
      <c r="K5260">
        <v>69</v>
      </c>
      <c r="L5260" s="52">
        <v>0.33333000540733337</v>
      </c>
      <c r="N5260">
        <v>235</v>
      </c>
      <c r="O5260" s="52">
        <v>0.33812999725341802</v>
      </c>
      <c r="Q5260">
        <v>3494</v>
      </c>
      <c r="R5260" s="52">
        <v>0.32774001359939581</v>
      </c>
    </row>
    <row r="5261" spans="1:19">
      <c r="A5261" t="s">
        <v>28</v>
      </c>
      <c r="B5261" t="s">
        <v>412</v>
      </c>
      <c r="C5261" t="s">
        <v>440</v>
      </c>
      <c r="D5261" t="s">
        <v>330</v>
      </c>
      <c r="E5261" t="s">
        <v>226</v>
      </c>
      <c r="F5261" t="s">
        <v>227</v>
      </c>
      <c r="G5261">
        <v>17</v>
      </c>
      <c r="H5261" t="s">
        <v>334</v>
      </c>
      <c r="I5261" t="s">
        <v>325</v>
      </c>
      <c r="J5261" t="s">
        <v>303</v>
      </c>
      <c r="K5261">
        <v>64</v>
      </c>
      <c r="L5261" s="52">
        <v>0.30917999148368841</v>
      </c>
      <c r="N5261">
        <v>218</v>
      </c>
      <c r="O5261" s="52">
        <v>0.31367000937461847</v>
      </c>
      <c r="Q5261">
        <v>3387</v>
      </c>
      <c r="R5261" s="52">
        <v>0.31769999861717219</v>
      </c>
    </row>
    <row r="5262" spans="1:19">
      <c r="A5262" t="s">
        <v>28</v>
      </c>
      <c r="B5262" t="s">
        <v>412</v>
      </c>
      <c r="C5262" t="s">
        <v>440</v>
      </c>
      <c r="D5262" t="s">
        <v>330</v>
      </c>
      <c r="E5262" t="s">
        <v>226</v>
      </c>
      <c r="F5262" t="s">
        <v>227</v>
      </c>
      <c r="G5262">
        <v>17</v>
      </c>
      <c r="H5262" t="s">
        <v>334</v>
      </c>
      <c r="I5262" t="s">
        <v>325</v>
      </c>
      <c r="J5262" t="s">
        <v>304</v>
      </c>
      <c r="K5262">
        <v>74</v>
      </c>
      <c r="L5262" s="52">
        <v>0.35749000310897833</v>
      </c>
      <c r="N5262">
        <v>242</v>
      </c>
      <c r="O5262" s="52">
        <v>0.3481999933719635</v>
      </c>
      <c r="Q5262">
        <v>3780</v>
      </c>
      <c r="R5262" s="52">
        <v>0.35455998778343201</v>
      </c>
    </row>
    <row r="5263" spans="1:19">
      <c r="A5263" t="s">
        <v>28</v>
      </c>
      <c r="B5263" t="s">
        <v>412</v>
      </c>
      <c r="C5263" t="s">
        <v>440</v>
      </c>
      <c r="D5263" t="s">
        <v>330</v>
      </c>
      <c r="E5263" t="s">
        <v>226</v>
      </c>
      <c r="F5263" t="s">
        <v>227</v>
      </c>
      <c r="G5263">
        <v>17</v>
      </c>
      <c r="H5263" t="s">
        <v>334</v>
      </c>
      <c r="I5263" t="s">
        <v>349</v>
      </c>
      <c r="J5263" t="s">
        <v>350</v>
      </c>
      <c r="K5263">
        <v>9</v>
      </c>
      <c r="L5263" s="52">
        <v>4.3480001389980323E-2</v>
      </c>
      <c r="M5263" s="52">
        <v>5.2629999816417687E-2</v>
      </c>
      <c r="N5263">
        <v>32</v>
      </c>
      <c r="O5263" s="52">
        <v>4.6039998531341553E-2</v>
      </c>
      <c r="P5263" s="52">
        <v>5.7870000600814819E-2</v>
      </c>
      <c r="Q5263">
        <v>745</v>
      </c>
      <c r="R5263" s="52">
        <v>6.9880001246929169E-2</v>
      </c>
      <c r="S5263" s="52">
        <v>8.060000091791153E-2</v>
      </c>
    </row>
    <row r="5264" spans="1:19">
      <c r="A5264" t="s">
        <v>28</v>
      </c>
      <c r="B5264" t="s">
        <v>412</v>
      </c>
      <c r="C5264" t="s">
        <v>440</v>
      </c>
      <c r="D5264" t="s">
        <v>330</v>
      </c>
      <c r="E5264" t="s">
        <v>226</v>
      </c>
      <c r="F5264" t="s">
        <v>227</v>
      </c>
      <c r="G5264">
        <v>17</v>
      </c>
      <c r="H5264" t="s">
        <v>334</v>
      </c>
      <c r="I5264" t="s">
        <v>349</v>
      </c>
      <c r="J5264" t="s">
        <v>351</v>
      </c>
      <c r="K5264">
        <v>111</v>
      </c>
      <c r="L5264" s="52">
        <v>0.53623002767562866</v>
      </c>
      <c r="M5264" s="52">
        <v>0.64911997318267822</v>
      </c>
      <c r="N5264">
        <v>361</v>
      </c>
      <c r="O5264" s="52">
        <v>0.51942002773284912</v>
      </c>
      <c r="P5264" s="52">
        <v>0.65280002355575562</v>
      </c>
      <c r="Q5264">
        <v>5882</v>
      </c>
      <c r="R5264" s="52">
        <v>0.55172997713088989</v>
      </c>
      <c r="S5264" s="52">
        <v>0.63637000322341919</v>
      </c>
    </row>
    <row r="5265" spans="1:19">
      <c r="A5265" t="s">
        <v>28</v>
      </c>
      <c r="B5265" t="s">
        <v>412</v>
      </c>
      <c r="C5265" t="s">
        <v>440</v>
      </c>
      <c r="D5265" t="s">
        <v>330</v>
      </c>
      <c r="E5265" t="s">
        <v>226</v>
      </c>
      <c r="F5265" t="s">
        <v>227</v>
      </c>
      <c r="G5265">
        <v>17</v>
      </c>
      <c r="H5265" t="s">
        <v>334</v>
      </c>
      <c r="I5265" t="s">
        <v>349</v>
      </c>
      <c r="J5265" t="s">
        <v>352</v>
      </c>
      <c r="K5265">
        <v>0</v>
      </c>
      <c r="L5265" s="52">
        <v>0</v>
      </c>
      <c r="M5265" s="52">
        <v>0</v>
      </c>
      <c r="N5265">
        <v>0</v>
      </c>
      <c r="O5265" s="52">
        <v>0</v>
      </c>
      <c r="P5265" s="52">
        <v>0</v>
      </c>
      <c r="Q5265">
        <v>19</v>
      </c>
      <c r="R5265" s="52">
        <v>1.780000049620867E-3</v>
      </c>
      <c r="S5265" s="52">
        <v>2.0600000862032179E-3</v>
      </c>
    </row>
    <row r="5266" spans="1:19">
      <c r="A5266" t="s">
        <v>28</v>
      </c>
      <c r="B5266" t="s">
        <v>412</v>
      </c>
      <c r="C5266" t="s">
        <v>440</v>
      </c>
      <c r="D5266" t="s">
        <v>330</v>
      </c>
      <c r="E5266" t="s">
        <v>226</v>
      </c>
      <c r="F5266" t="s">
        <v>227</v>
      </c>
      <c r="G5266">
        <v>17</v>
      </c>
      <c r="H5266" t="s">
        <v>334</v>
      </c>
      <c r="I5266" t="s">
        <v>349</v>
      </c>
      <c r="J5266" t="s">
        <v>353</v>
      </c>
      <c r="K5266">
        <v>51</v>
      </c>
      <c r="L5266" s="52">
        <v>0.24638000130653381</v>
      </c>
      <c r="M5266" s="52">
        <v>0.2982499897480011</v>
      </c>
      <c r="N5266">
        <v>160</v>
      </c>
      <c r="O5266" s="52">
        <v>0.2302200049161911</v>
      </c>
      <c r="P5266" s="52">
        <v>0.28933000564575201</v>
      </c>
      <c r="Q5266">
        <v>2597</v>
      </c>
      <c r="R5266" s="52">
        <v>0.24359999597072601</v>
      </c>
      <c r="S5266" s="52">
        <v>0.2809700071811676</v>
      </c>
    </row>
    <row r="5267" spans="1:19">
      <c r="A5267" t="s">
        <v>28</v>
      </c>
      <c r="B5267" t="s">
        <v>412</v>
      </c>
      <c r="C5267" t="s">
        <v>440</v>
      </c>
      <c r="D5267" t="s">
        <v>330</v>
      </c>
      <c r="E5267" t="s">
        <v>226</v>
      </c>
      <c r="F5267" t="s">
        <v>227</v>
      </c>
      <c r="G5267">
        <v>17</v>
      </c>
      <c r="H5267" t="s">
        <v>334</v>
      </c>
      <c r="I5267" t="s">
        <v>349</v>
      </c>
      <c r="J5267" t="s">
        <v>355</v>
      </c>
      <c r="K5267">
        <v>36</v>
      </c>
      <c r="L5267" s="52">
        <v>0.17391000688076019</v>
      </c>
      <c r="N5267">
        <v>142</v>
      </c>
      <c r="O5267" s="52">
        <v>0.20431999862194061</v>
      </c>
      <c r="Q5267">
        <v>1418</v>
      </c>
      <c r="R5267" s="52">
        <v>0.13300999999046331</v>
      </c>
    </row>
    <row r="5268" spans="1:19">
      <c r="A5268" t="s">
        <v>28</v>
      </c>
      <c r="B5268" t="s">
        <v>412</v>
      </c>
      <c r="C5268" t="s">
        <v>440</v>
      </c>
      <c r="D5268" t="s">
        <v>330</v>
      </c>
      <c r="E5268" t="s">
        <v>226</v>
      </c>
      <c r="F5268" t="s">
        <v>227</v>
      </c>
      <c r="G5268">
        <v>17</v>
      </c>
      <c r="H5268" t="s">
        <v>334</v>
      </c>
      <c r="I5268" t="s">
        <v>734</v>
      </c>
      <c r="J5268" t="s">
        <v>299</v>
      </c>
      <c r="K5268">
        <v>2</v>
      </c>
      <c r="L5268" s="52">
        <v>9.6599999815225601E-3</v>
      </c>
      <c r="M5268" s="52">
        <v>1.030999980866909E-2</v>
      </c>
      <c r="N5268">
        <v>21</v>
      </c>
      <c r="O5268" s="52">
        <v>3.022000007331371E-2</v>
      </c>
      <c r="P5268" s="52">
        <v>3.2859999686479568E-2</v>
      </c>
      <c r="Q5268">
        <v>463</v>
      </c>
      <c r="R5268" s="52">
        <v>4.343000054359436E-2</v>
      </c>
      <c r="S5268" s="52">
        <v>4.6239998191595078E-2</v>
      </c>
    </row>
    <row r="5269" spans="1:19">
      <c r="A5269" t="s">
        <v>28</v>
      </c>
      <c r="B5269" t="s">
        <v>412</v>
      </c>
      <c r="C5269" t="s">
        <v>440</v>
      </c>
      <c r="D5269" t="s">
        <v>330</v>
      </c>
      <c r="E5269" t="s">
        <v>226</v>
      </c>
      <c r="F5269" t="s">
        <v>227</v>
      </c>
      <c r="G5269">
        <v>17</v>
      </c>
      <c r="H5269" t="s">
        <v>334</v>
      </c>
      <c r="I5269" t="s">
        <v>734</v>
      </c>
      <c r="J5269" t="s">
        <v>300</v>
      </c>
      <c r="K5269">
        <v>0</v>
      </c>
      <c r="L5269" s="52">
        <v>0</v>
      </c>
      <c r="M5269" s="52">
        <v>0</v>
      </c>
      <c r="N5269">
        <v>2</v>
      </c>
      <c r="O5269" s="52">
        <v>2.8800000436604019E-3</v>
      </c>
      <c r="P5269" s="52">
        <v>3.130000084638596E-3</v>
      </c>
      <c r="Q5269">
        <v>331</v>
      </c>
      <c r="R5269" s="52">
        <v>3.1050000339746479E-2</v>
      </c>
      <c r="S5269" s="52">
        <v>3.3059999346733093E-2</v>
      </c>
    </row>
    <row r="5270" spans="1:19">
      <c r="A5270" t="s">
        <v>28</v>
      </c>
      <c r="B5270" t="s">
        <v>412</v>
      </c>
      <c r="C5270" t="s">
        <v>440</v>
      </c>
      <c r="D5270" t="s">
        <v>330</v>
      </c>
      <c r="E5270" t="s">
        <v>226</v>
      </c>
      <c r="F5270" t="s">
        <v>227</v>
      </c>
      <c r="G5270">
        <v>17</v>
      </c>
      <c r="H5270" t="s">
        <v>334</v>
      </c>
      <c r="I5270" t="s">
        <v>734</v>
      </c>
      <c r="J5270" t="s">
        <v>269</v>
      </c>
      <c r="K5270">
        <v>0</v>
      </c>
      <c r="L5270" s="52">
        <v>0</v>
      </c>
      <c r="M5270" s="52">
        <v>0</v>
      </c>
      <c r="N5270">
        <v>2</v>
      </c>
      <c r="O5270" s="52">
        <v>2.8800000436604019E-3</v>
      </c>
      <c r="P5270" s="52">
        <v>3.130000084638596E-3</v>
      </c>
      <c r="Q5270">
        <v>91</v>
      </c>
      <c r="R5270" s="52">
        <v>8.5399998351931572E-3</v>
      </c>
      <c r="S5270" s="52">
        <v>9.089999832212925E-3</v>
      </c>
    </row>
    <row r="5271" spans="1:19">
      <c r="A5271" t="s">
        <v>28</v>
      </c>
      <c r="B5271" t="s">
        <v>412</v>
      </c>
      <c r="C5271" t="s">
        <v>440</v>
      </c>
      <c r="D5271" t="s">
        <v>330</v>
      </c>
      <c r="E5271" t="s">
        <v>226</v>
      </c>
      <c r="F5271" t="s">
        <v>227</v>
      </c>
      <c r="G5271">
        <v>17</v>
      </c>
      <c r="H5271" t="s">
        <v>334</v>
      </c>
      <c r="I5271" t="s">
        <v>734</v>
      </c>
      <c r="J5271" t="s">
        <v>301</v>
      </c>
      <c r="K5271">
        <v>2</v>
      </c>
      <c r="L5271" s="52">
        <v>9.6599999815225601E-3</v>
      </c>
      <c r="M5271" s="52">
        <v>1.030999980866909E-2</v>
      </c>
      <c r="N5271">
        <v>13</v>
      </c>
      <c r="O5271" s="52">
        <v>1.8710000440478321E-2</v>
      </c>
      <c r="P5271" s="52">
        <v>2.033999934792519E-2</v>
      </c>
      <c r="Q5271">
        <v>215</v>
      </c>
      <c r="R5271" s="52">
        <v>2.0169999450445179E-2</v>
      </c>
      <c r="S5271" s="52">
        <v>2.1469999104738239E-2</v>
      </c>
    </row>
    <row r="5272" spans="1:19">
      <c r="A5272" t="s">
        <v>28</v>
      </c>
      <c r="B5272" t="s">
        <v>412</v>
      </c>
      <c r="C5272" t="s">
        <v>440</v>
      </c>
      <c r="D5272" t="s">
        <v>330</v>
      </c>
      <c r="E5272" t="s">
        <v>226</v>
      </c>
      <c r="F5272" t="s">
        <v>227</v>
      </c>
      <c r="G5272">
        <v>17</v>
      </c>
      <c r="H5272" t="s">
        <v>334</v>
      </c>
      <c r="I5272" t="s">
        <v>734</v>
      </c>
      <c r="J5272" t="s">
        <v>270</v>
      </c>
      <c r="K5272">
        <v>13</v>
      </c>
      <c r="L5272" s="52">
        <v>6.2799997627735138E-2</v>
      </c>
      <c r="N5272">
        <v>56</v>
      </c>
      <c r="O5272" s="52">
        <v>8.0580003559589386E-2</v>
      </c>
      <c r="Q5272">
        <v>648</v>
      </c>
      <c r="R5272" s="52">
        <v>6.0779999941587448E-2</v>
      </c>
    </row>
    <row r="5273" spans="1:19">
      <c r="A5273" t="s">
        <v>28</v>
      </c>
      <c r="B5273" t="s">
        <v>412</v>
      </c>
      <c r="C5273" t="s">
        <v>440</v>
      </c>
      <c r="D5273" t="s">
        <v>330</v>
      </c>
      <c r="E5273" t="s">
        <v>226</v>
      </c>
      <c r="F5273" t="s">
        <v>227</v>
      </c>
      <c r="G5273">
        <v>17</v>
      </c>
      <c r="H5273" t="s">
        <v>334</v>
      </c>
      <c r="I5273" t="s">
        <v>734</v>
      </c>
      <c r="J5273" t="s">
        <v>268</v>
      </c>
      <c r="K5273">
        <v>190</v>
      </c>
      <c r="L5273" s="52">
        <v>0.91786998510360718</v>
      </c>
      <c r="M5273" s="52">
        <v>0.97938001155853271</v>
      </c>
      <c r="N5273">
        <v>601</v>
      </c>
      <c r="O5273" s="52">
        <v>0.86475002765655518</v>
      </c>
      <c r="P5273" s="52">
        <v>0.94053000211715698</v>
      </c>
      <c r="Q5273">
        <v>8913</v>
      </c>
      <c r="R5273" s="52">
        <v>0.83604001998901367</v>
      </c>
      <c r="S5273" s="52">
        <v>0.89013999700546265</v>
      </c>
    </row>
    <row r="5274" spans="1:19">
      <c r="A5274" t="s">
        <v>28</v>
      </c>
      <c r="B5274" t="s">
        <v>412</v>
      </c>
      <c r="C5274" t="s">
        <v>440</v>
      </c>
      <c r="D5274" t="s">
        <v>330</v>
      </c>
      <c r="E5274" t="s">
        <v>226</v>
      </c>
      <c r="F5274" t="s">
        <v>227</v>
      </c>
      <c r="G5274">
        <v>17</v>
      </c>
      <c r="H5274" t="s">
        <v>334</v>
      </c>
      <c r="I5274" t="s">
        <v>735</v>
      </c>
      <c r="J5274" t="s">
        <v>270</v>
      </c>
      <c r="K5274">
        <v>207</v>
      </c>
      <c r="L5274" s="52">
        <v>1</v>
      </c>
      <c r="N5274">
        <v>695</v>
      </c>
      <c r="O5274" s="52">
        <v>1</v>
      </c>
      <c r="Q5274">
        <v>10661</v>
      </c>
      <c r="R5274" s="52">
        <v>1</v>
      </c>
    </row>
    <row r="5275" spans="1:19">
      <c r="A5275" t="s">
        <v>28</v>
      </c>
      <c r="B5275" t="s">
        <v>412</v>
      </c>
      <c r="C5275" t="s">
        <v>440</v>
      </c>
      <c r="D5275" t="s">
        <v>330</v>
      </c>
      <c r="E5275" t="s">
        <v>226</v>
      </c>
      <c r="F5275" t="s">
        <v>227</v>
      </c>
      <c r="G5275">
        <v>17</v>
      </c>
      <c r="H5275" t="s">
        <v>334</v>
      </c>
      <c r="I5275" t="s">
        <v>319</v>
      </c>
      <c r="J5275" t="s">
        <v>324</v>
      </c>
      <c r="K5275">
        <v>36</v>
      </c>
      <c r="L5275" s="52">
        <v>0.17391000688076019</v>
      </c>
      <c r="N5275">
        <v>142</v>
      </c>
      <c r="O5275" s="52">
        <v>0.20431999862194061</v>
      </c>
      <c r="Q5275">
        <v>1418</v>
      </c>
      <c r="R5275" s="52">
        <v>0.13300999999046331</v>
      </c>
    </row>
    <row r="5276" spans="1:19">
      <c r="A5276" t="s">
        <v>28</v>
      </c>
      <c r="B5276" t="s">
        <v>412</v>
      </c>
      <c r="C5276" t="s">
        <v>440</v>
      </c>
      <c r="D5276" t="s">
        <v>330</v>
      </c>
      <c r="E5276" t="s">
        <v>226</v>
      </c>
      <c r="F5276" t="s">
        <v>227</v>
      </c>
      <c r="G5276">
        <v>17</v>
      </c>
      <c r="H5276" t="s">
        <v>334</v>
      </c>
      <c r="I5276" t="s">
        <v>319</v>
      </c>
      <c r="J5276" t="s">
        <v>320</v>
      </c>
      <c r="K5276">
        <v>0</v>
      </c>
      <c r="L5276" s="52">
        <v>0</v>
      </c>
      <c r="M5276" s="52">
        <v>0</v>
      </c>
      <c r="N5276">
        <v>0</v>
      </c>
      <c r="O5276" s="52">
        <v>0</v>
      </c>
      <c r="P5276" s="52">
        <v>0</v>
      </c>
      <c r="Q5276">
        <v>19</v>
      </c>
      <c r="R5276" s="52">
        <v>1.780000049620867E-3</v>
      </c>
      <c r="S5276" s="52">
        <v>2.0600000862032179E-3</v>
      </c>
    </row>
    <row r="5277" spans="1:19">
      <c r="A5277" t="s">
        <v>28</v>
      </c>
      <c r="B5277" t="s">
        <v>412</v>
      </c>
      <c r="C5277" t="s">
        <v>440</v>
      </c>
      <c r="D5277" t="s">
        <v>330</v>
      </c>
      <c r="E5277" t="s">
        <v>226</v>
      </c>
      <c r="F5277" t="s">
        <v>227</v>
      </c>
      <c r="G5277">
        <v>17</v>
      </c>
      <c r="H5277" t="s">
        <v>334</v>
      </c>
      <c r="I5277" t="s">
        <v>319</v>
      </c>
      <c r="J5277" t="s">
        <v>321</v>
      </c>
      <c r="K5277">
        <v>5</v>
      </c>
      <c r="L5277" s="52">
        <v>2.4150000885128971E-2</v>
      </c>
      <c r="M5277" s="52">
        <v>2.9239999130368229E-2</v>
      </c>
      <c r="N5277">
        <v>21</v>
      </c>
      <c r="O5277" s="52">
        <v>3.022000007331371E-2</v>
      </c>
      <c r="P5277" s="52">
        <v>3.7969999015331268E-2</v>
      </c>
      <c r="Q5277">
        <v>380</v>
      </c>
      <c r="R5277" s="52">
        <v>3.564000129699707E-2</v>
      </c>
      <c r="S5277" s="52">
        <v>4.1110001504421227E-2</v>
      </c>
    </row>
    <row r="5278" spans="1:19">
      <c r="A5278" t="s">
        <v>28</v>
      </c>
      <c r="B5278" t="s">
        <v>412</v>
      </c>
      <c r="C5278" t="s">
        <v>440</v>
      </c>
      <c r="D5278" t="s">
        <v>330</v>
      </c>
      <c r="E5278" t="s">
        <v>226</v>
      </c>
      <c r="F5278" t="s">
        <v>227</v>
      </c>
      <c r="G5278">
        <v>17</v>
      </c>
      <c r="H5278" t="s">
        <v>334</v>
      </c>
      <c r="I5278" t="s">
        <v>319</v>
      </c>
      <c r="J5278" t="s">
        <v>322</v>
      </c>
      <c r="K5278">
        <v>33</v>
      </c>
      <c r="L5278" s="52">
        <v>0.15941999852657321</v>
      </c>
      <c r="M5278" s="52">
        <v>0.1929800063371658</v>
      </c>
      <c r="N5278">
        <v>94</v>
      </c>
      <c r="O5278" s="52">
        <v>0.13525000214576721</v>
      </c>
      <c r="P5278" s="52">
        <v>0.1699800044298172</v>
      </c>
      <c r="Q5278">
        <v>1643</v>
      </c>
      <c r="R5278" s="52">
        <v>0.15410999953746801</v>
      </c>
      <c r="S5278" s="52">
        <v>0.17776000499725339</v>
      </c>
    </row>
    <row r="5279" spans="1:19">
      <c r="A5279" t="s">
        <v>28</v>
      </c>
      <c r="B5279" t="s">
        <v>412</v>
      </c>
      <c r="C5279" t="s">
        <v>440</v>
      </c>
      <c r="D5279" t="s">
        <v>330</v>
      </c>
      <c r="E5279" t="s">
        <v>226</v>
      </c>
      <c r="F5279" t="s">
        <v>227</v>
      </c>
      <c r="G5279">
        <v>17</v>
      </c>
      <c r="H5279" t="s">
        <v>334</v>
      </c>
      <c r="I5279" t="s">
        <v>319</v>
      </c>
      <c r="J5279" t="s">
        <v>323</v>
      </c>
      <c r="K5279">
        <v>22</v>
      </c>
      <c r="L5279" s="52">
        <v>0.1062799990177155</v>
      </c>
      <c r="M5279" s="52">
        <v>0.1286499947309494</v>
      </c>
      <c r="N5279">
        <v>77</v>
      </c>
      <c r="O5279" s="52">
        <v>0.11078999936580659</v>
      </c>
      <c r="P5279" s="52">
        <v>0.13923999667167661</v>
      </c>
      <c r="Q5279">
        <v>1319</v>
      </c>
      <c r="R5279" s="52">
        <v>0.1237199977040291</v>
      </c>
      <c r="S5279" s="52">
        <v>0.14270000159740451</v>
      </c>
    </row>
    <row r="5280" spans="1:19">
      <c r="A5280" t="s">
        <v>28</v>
      </c>
      <c r="B5280" t="s">
        <v>412</v>
      </c>
      <c r="C5280" t="s">
        <v>440</v>
      </c>
      <c r="D5280" t="s">
        <v>330</v>
      </c>
      <c r="E5280" t="s">
        <v>226</v>
      </c>
      <c r="F5280" t="s">
        <v>227</v>
      </c>
      <c r="G5280">
        <v>17</v>
      </c>
      <c r="H5280" t="s">
        <v>334</v>
      </c>
      <c r="I5280" t="s">
        <v>319</v>
      </c>
      <c r="J5280" t="s">
        <v>354</v>
      </c>
      <c r="K5280">
        <v>111</v>
      </c>
      <c r="L5280" s="52">
        <v>0.53623002767562866</v>
      </c>
      <c r="M5280" s="52">
        <v>0.64911997318267822</v>
      </c>
      <c r="N5280">
        <v>361</v>
      </c>
      <c r="O5280" s="52">
        <v>0.51942002773284912</v>
      </c>
      <c r="P5280" s="52">
        <v>0.65280002355575562</v>
      </c>
      <c r="Q5280">
        <v>5882</v>
      </c>
      <c r="R5280" s="52">
        <v>0.55172997713088989</v>
      </c>
      <c r="S5280" s="52">
        <v>0.63637000322341919</v>
      </c>
    </row>
    <row r="5281" spans="1:19">
      <c r="A5281" t="s">
        <v>28</v>
      </c>
      <c r="B5281" t="s">
        <v>412</v>
      </c>
      <c r="C5281" t="s">
        <v>440</v>
      </c>
      <c r="D5281" t="s">
        <v>330</v>
      </c>
      <c r="E5281" t="s">
        <v>226</v>
      </c>
      <c r="F5281" t="s">
        <v>227</v>
      </c>
      <c r="G5281">
        <v>17</v>
      </c>
      <c r="H5281" t="s">
        <v>334</v>
      </c>
      <c r="I5281" t="s">
        <v>360</v>
      </c>
      <c r="J5281" t="s">
        <v>361</v>
      </c>
      <c r="K5281">
        <v>36</v>
      </c>
      <c r="L5281" s="52">
        <v>0.17391000688076019</v>
      </c>
      <c r="N5281">
        <v>142</v>
      </c>
      <c r="O5281" s="52">
        <v>0.20431999862194061</v>
      </c>
      <c r="Q5281">
        <v>1418</v>
      </c>
      <c r="R5281" s="52">
        <v>0.13300999999046331</v>
      </c>
    </row>
    <row r="5282" spans="1:19">
      <c r="A5282" t="s">
        <v>28</v>
      </c>
      <c r="B5282" t="s">
        <v>412</v>
      </c>
      <c r="C5282" t="s">
        <v>440</v>
      </c>
      <c r="D5282" t="s">
        <v>330</v>
      </c>
      <c r="E5282" t="s">
        <v>226</v>
      </c>
      <c r="F5282" t="s">
        <v>227</v>
      </c>
      <c r="G5282">
        <v>17</v>
      </c>
      <c r="H5282" t="s">
        <v>334</v>
      </c>
      <c r="I5282" t="s">
        <v>360</v>
      </c>
      <c r="J5282" t="s">
        <v>362</v>
      </c>
      <c r="K5282">
        <v>60</v>
      </c>
      <c r="L5282" s="52">
        <v>0.28986001014709473</v>
      </c>
      <c r="M5282" s="52">
        <v>0.35087999701499939</v>
      </c>
      <c r="N5282">
        <v>192</v>
      </c>
      <c r="O5282" s="52">
        <v>0.27625998854637152</v>
      </c>
      <c r="P5282" s="52">
        <v>0.34720000624656677</v>
      </c>
      <c r="Q5282">
        <v>3361</v>
      </c>
      <c r="R5282" s="52">
        <v>0.31525999307632452</v>
      </c>
      <c r="S5282" s="52">
        <v>0.36362999677658081</v>
      </c>
    </row>
    <row r="5283" spans="1:19">
      <c r="A5283" t="s">
        <v>28</v>
      </c>
      <c r="B5283" t="s">
        <v>412</v>
      </c>
      <c r="C5283" t="s">
        <v>440</v>
      </c>
      <c r="D5283" t="s">
        <v>330</v>
      </c>
      <c r="E5283" t="s">
        <v>226</v>
      </c>
      <c r="F5283" t="s">
        <v>227</v>
      </c>
      <c r="G5283">
        <v>17</v>
      </c>
      <c r="H5283" t="s">
        <v>334</v>
      </c>
      <c r="I5283" t="s">
        <v>360</v>
      </c>
      <c r="J5283" t="s">
        <v>354</v>
      </c>
      <c r="K5283">
        <v>111</v>
      </c>
      <c r="L5283" s="52">
        <v>0.53623002767562866</v>
      </c>
      <c r="M5283" s="52">
        <v>0.64911997318267822</v>
      </c>
      <c r="N5283">
        <v>361</v>
      </c>
      <c r="O5283" s="52">
        <v>0.51942002773284912</v>
      </c>
      <c r="P5283" s="52">
        <v>0.65280002355575562</v>
      </c>
      <c r="Q5283">
        <v>5882</v>
      </c>
      <c r="R5283" s="52">
        <v>0.55172997713088989</v>
      </c>
      <c r="S5283" s="52">
        <v>0.63637000322341919</v>
      </c>
    </row>
    <row r="5284" spans="1:19">
      <c r="A5284" t="s">
        <v>28</v>
      </c>
      <c r="B5284" t="s">
        <v>412</v>
      </c>
      <c r="C5284" t="s">
        <v>440</v>
      </c>
      <c r="D5284" t="s">
        <v>330</v>
      </c>
      <c r="E5284" t="s">
        <v>226</v>
      </c>
      <c r="F5284" t="s">
        <v>227</v>
      </c>
      <c r="G5284">
        <v>17</v>
      </c>
      <c r="H5284" t="s">
        <v>334</v>
      </c>
      <c r="I5284" t="s">
        <v>736</v>
      </c>
      <c r="J5284" t="s">
        <v>363</v>
      </c>
      <c r="K5284">
        <v>48</v>
      </c>
      <c r="L5284" s="52">
        <v>0.2318799942731857</v>
      </c>
      <c r="N5284">
        <v>197</v>
      </c>
      <c r="O5284" s="52">
        <v>0.28345000743865972</v>
      </c>
      <c r="Q5284">
        <v>4131</v>
      </c>
      <c r="R5284" s="52">
        <v>0.38749000430107122</v>
      </c>
    </row>
    <row r="5285" spans="1:19">
      <c r="A5285" t="s">
        <v>28</v>
      </c>
      <c r="B5285" t="s">
        <v>412</v>
      </c>
      <c r="C5285" t="s">
        <v>440</v>
      </c>
      <c r="D5285" t="s">
        <v>330</v>
      </c>
      <c r="E5285" t="s">
        <v>226</v>
      </c>
      <c r="F5285" t="s">
        <v>227</v>
      </c>
      <c r="G5285">
        <v>17</v>
      </c>
      <c r="H5285" t="s">
        <v>334</v>
      </c>
      <c r="I5285" t="s">
        <v>736</v>
      </c>
      <c r="J5285" t="s">
        <v>364</v>
      </c>
      <c r="K5285">
        <v>126</v>
      </c>
      <c r="L5285" s="52">
        <v>0.6086999773979187</v>
      </c>
      <c r="M5285" s="52">
        <v>0.79245001077651978</v>
      </c>
      <c r="N5285">
        <v>373</v>
      </c>
      <c r="O5285" s="52">
        <v>0.53668999671936035</v>
      </c>
      <c r="P5285" s="52">
        <v>0.74900001287460327</v>
      </c>
      <c r="Q5285">
        <v>4189</v>
      </c>
      <c r="R5285" s="52">
        <v>0.39293000102043152</v>
      </c>
      <c r="S5285" s="52">
        <v>0.64149999618530273</v>
      </c>
    </row>
    <row r="5286" spans="1:19">
      <c r="A5286" t="s">
        <v>28</v>
      </c>
      <c r="B5286" t="s">
        <v>412</v>
      </c>
      <c r="C5286" t="s">
        <v>440</v>
      </c>
      <c r="D5286" t="s">
        <v>330</v>
      </c>
      <c r="E5286" t="s">
        <v>226</v>
      </c>
      <c r="F5286" t="s">
        <v>227</v>
      </c>
      <c r="G5286">
        <v>17</v>
      </c>
      <c r="H5286" t="s">
        <v>334</v>
      </c>
      <c r="I5286" t="s">
        <v>736</v>
      </c>
      <c r="J5286" t="s">
        <v>365</v>
      </c>
      <c r="K5286">
        <v>18</v>
      </c>
      <c r="L5286" s="52">
        <v>8.6960002779960632E-2</v>
      </c>
      <c r="M5286" s="52">
        <v>0.1132100000977516</v>
      </c>
      <c r="N5286">
        <v>65</v>
      </c>
      <c r="O5286" s="52">
        <v>9.3529999256134033E-2</v>
      </c>
      <c r="P5286" s="52">
        <v>0.13052000105381009</v>
      </c>
      <c r="Q5286">
        <v>1316</v>
      </c>
      <c r="R5286" s="52">
        <v>0.1234399974346161</v>
      </c>
      <c r="S5286" s="52">
        <v>0.20152999460697171</v>
      </c>
    </row>
    <row r="5287" spans="1:19">
      <c r="A5287" t="s">
        <v>28</v>
      </c>
      <c r="B5287" t="s">
        <v>412</v>
      </c>
      <c r="C5287" t="s">
        <v>440</v>
      </c>
      <c r="D5287" t="s">
        <v>330</v>
      </c>
      <c r="E5287" t="s">
        <v>226</v>
      </c>
      <c r="F5287" t="s">
        <v>227</v>
      </c>
      <c r="G5287">
        <v>17</v>
      </c>
      <c r="H5287" t="s">
        <v>334</v>
      </c>
      <c r="I5287" t="s">
        <v>736</v>
      </c>
      <c r="J5287" t="s">
        <v>366</v>
      </c>
      <c r="K5287">
        <v>5</v>
      </c>
      <c r="L5287" s="52">
        <v>2.4150000885128971E-2</v>
      </c>
      <c r="M5287" s="52">
        <v>3.1449999660253518E-2</v>
      </c>
      <c r="N5287">
        <v>30</v>
      </c>
      <c r="O5287" s="52">
        <v>4.3170001357793808E-2</v>
      </c>
      <c r="P5287" s="52">
        <v>6.0240000486373901E-2</v>
      </c>
      <c r="Q5287">
        <v>566</v>
      </c>
      <c r="R5287" s="52">
        <v>5.3089998662471771E-2</v>
      </c>
      <c r="S5287" s="52">
        <v>8.6680002510547638E-2</v>
      </c>
    </row>
    <row r="5288" spans="1:19">
      <c r="A5288" t="s">
        <v>28</v>
      </c>
      <c r="B5288" t="s">
        <v>412</v>
      </c>
      <c r="C5288" t="s">
        <v>440</v>
      </c>
      <c r="D5288" t="s">
        <v>330</v>
      </c>
      <c r="E5288" t="s">
        <v>226</v>
      </c>
      <c r="F5288" t="s">
        <v>227</v>
      </c>
      <c r="G5288">
        <v>17</v>
      </c>
      <c r="H5288" t="s">
        <v>334</v>
      </c>
      <c r="I5288" t="s">
        <v>736</v>
      </c>
      <c r="J5288" t="s">
        <v>367</v>
      </c>
      <c r="K5288">
        <v>8</v>
      </c>
      <c r="L5288" s="52">
        <v>3.8649998605251312E-2</v>
      </c>
      <c r="M5288" s="52">
        <v>5.0310000777244568E-2</v>
      </c>
      <c r="N5288">
        <v>25</v>
      </c>
      <c r="O5288" s="52">
        <v>3.5969998687505722E-2</v>
      </c>
      <c r="P5288" s="52">
        <v>5.0200000405311578E-2</v>
      </c>
      <c r="Q5288">
        <v>367</v>
      </c>
      <c r="R5288" s="52">
        <v>3.4419998526573181E-2</v>
      </c>
      <c r="S5288" s="52">
        <v>5.6200001388788223E-2</v>
      </c>
    </row>
    <row r="5289" spans="1:19">
      <c r="A5289" t="s">
        <v>28</v>
      </c>
      <c r="B5289" t="s">
        <v>412</v>
      </c>
      <c r="C5289" t="s">
        <v>440</v>
      </c>
      <c r="D5289" t="s">
        <v>330</v>
      </c>
      <c r="E5289" t="s">
        <v>226</v>
      </c>
      <c r="F5289" t="s">
        <v>227</v>
      </c>
      <c r="G5289">
        <v>17</v>
      </c>
      <c r="H5289" t="s">
        <v>334</v>
      </c>
      <c r="I5289" t="s">
        <v>736</v>
      </c>
      <c r="J5289" t="s">
        <v>368</v>
      </c>
      <c r="K5289">
        <v>2</v>
      </c>
      <c r="L5289" s="52">
        <v>9.6599999815225601E-3</v>
      </c>
      <c r="M5289" s="52">
        <v>1.257999986410141E-2</v>
      </c>
      <c r="N5289">
        <v>5</v>
      </c>
      <c r="O5289" s="52">
        <v>7.1899998001754284E-3</v>
      </c>
      <c r="P5289" s="52">
        <v>1.004000008106232E-2</v>
      </c>
      <c r="Q5289">
        <v>92</v>
      </c>
      <c r="R5289" s="52">
        <v>8.6300000548362732E-3</v>
      </c>
      <c r="S5289" s="52">
        <v>1.4089999720454219E-2</v>
      </c>
    </row>
    <row r="5290" spans="1:19">
      <c r="A5290" t="s">
        <v>28</v>
      </c>
      <c r="B5290" t="s">
        <v>412</v>
      </c>
      <c r="C5290" t="s">
        <v>440</v>
      </c>
      <c r="D5290" t="s">
        <v>330</v>
      </c>
      <c r="E5290" t="s">
        <v>226</v>
      </c>
      <c r="F5290" t="s">
        <v>227</v>
      </c>
      <c r="G5290">
        <v>17</v>
      </c>
      <c r="H5290" t="s">
        <v>334</v>
      </c>
      <c r="I5290" t="s">
        <v>307</v>
      </c>
      <c r="J5290" t="s">
        <v>329</v>
      </c>
      <c r="K5290">
        <v>207</v>
      </c>
      <c r="L5290" s="52">
        <v>1</v>
      </c>
      <c r="N5290">
        <v>693</v>
      </c>
      <c r="O5290" s="52">
        <v>0.99712002277374268</v>
      </c>
      <c r="Q5290">
        <v>10555</v>
      </c>
      <c r="R5290" s="52">
        <v>0.99005997180938721</v>
      </c>
    </row>
    <row r="5291" spans="1:19">
      <c r="A5291" t="s">
        <v>28</v>
      </c>
      <c r="B5291" t="s">
        <v>412</v>
      </c>
      <c r="C5291" t="s">
        <v>440</v>
      </c>
      <c r="D5291" t="s">
        <v>330</v>
      </c>
      <c r="E5291" t="s">
        <v>226</v>
      </c>
      <c r="F5291" t="s">
        <v>227</v>
      </c>
      <c r="G5291">
        <v>17</v>
      </c>
      <c r="H5291" t="s">
        <v>334</v>
      </c>
      <c r="I5291" t="s">
        <v>307</v>
      </c>
      <c r="J5291" t="s">
        <v>309</v>
      </c>
      <c r="K5291">
        <v>0</v>
      </c>
      <c r="L5291" s="52">
        <v>0</v>
      </c>
      <c r="N5291">
        <v>2</v>
      </c>
      <c r="O5291" s="52">
        <v>2.8800000436604019E-3</v>
      </c>
      <c r="Q5291">
        <v>106</v>
      </c>
      <c r="R5291" s="52">
        <v>9.9400002509355545E-3</v>
      </c>
    </row>
    <row r="5292" spans="1:19">
      <c r="A5292" t="s">
        <v>28</v>
      </c>
      <c r="B5292" t="s">
        <v>412</v>
      </c>
      <c r="C5292" t="s">
        <v>440</v>
      </c>
      <c r="D5292" t="s">
        <v>330</v>
      </c>
      <c r="E5292" t="s">
        <v>226</v>
      </c>
      <c r="F5292" t="s">
        <v>227</v>
      </c>
      <c r="G5292">
        <v>17</v>
      </c>
      <c r="H5292" t="s">
        <v>334</v>
      </c>
      <c r="I5292" t="s">
        <v>737</v>
      </c>
      <c r="J5292" t="s">
        <v>310</v>
      </c>
      <c r="K5292">
        <v>28</v>
      </c>
      <c r="L5292" s="52">
        <v>0.13526999950408941</v>
      </c>
      <c r="N5292">
        <v>47</v>
      </c>
      <c r="O5292" s="52">
        <v>6.7630000412464142E-2</v>
      </c>
      <c r="Q5292">
        <v>1888</v>
      </c>
      <c r="R5292" s="52">
        <v>0.17709000408649439</v>
      </c>
    </row>
    <row r="5293" spans="1:19">
      <c r="A5293" t="s">
        <v>28</v>
      </c>
      <c r="B5293" t="s">
        <v>412</v>
      </c>
      <c r="C5293" t="s">
        <v>440</v>
      </c>
      <c r="D5293" t="s">
        <v>330</v>
      </c>
      <c r="E5293" t="s">
        <v>226</v>
      </c>
      <c r="F5293" t="s">
        <v>227</v>
      </c>
      <c r="G5293">
        <v>17</v>
      </c>
      <c r="H5293" t="s">
        <v>334</v>
      </c>
      <c r="I5293" t="s">
        <v>737</v>
      </c>
      <c r="J5293" t="s">
        <v>16</v>
      </c>
      <c r="K5293">
        <v>33</v>
      </c>
      <c r="L5293" s="52">
        <v>0.15941999852657321</v>
      </c>
      <c r="N5293">
        <v>93</v>
      </c>
      <c r="O5293" s="52">
        <v>0.13380999863147741</v>
      </c>
      <c r="Q5293">
        <v>2164</v>
      </c>
      <c r="R5293" s="52">
        <v>0.2029799968004227</v>
      </c>
    </row>
    <row r="5294" spans="1:19">
      <c r="A5294" t="s">
        <v>28</v>
      </c>
      <c r="B5294" t="s">
        <v>412</v>
      </c>
      <c r="C5294" t="s">
        <v>440</v>
      </c>
      <c r="D5294" t="s">
        <v>330</v>
      </c>
      <c r="E5294" t="s">
        <v>226</v>
      </c>
      <c r="F5294" t="s">
        <v>227</v>
      </c>
      <c r="G5294">
        <v>17</v>
      </c>
      <c r="H5294" t="s">
        <v>334</v>
      </c>
      <c r="I5294" t="s">
        <v>737</v>
      </c>
      <c r="J5294" t="s">
        <v>17</v>
      </c>
      <c r="K5294">
        <v>49</v>
      </c>
      <c r="L5294" s="52">
        <v>0.23670999705791471</v>
      </c>
      <c r="N5294">
        <v>143</v>
      </c>
      <c r="O5294" s="52">
        <v>0.2057600021362305</v>
      </c>
      <c r="Q5294">
        <v>2220</v>
      </c>
      <c r="R5294" s="52">
        <v>0.20824000239372251</v>
      </c>
    </row>
    <row r="5295" spans="1:19">
      <c r="A5295" t="s">
        <v>28</v>
      </c>
      <c r="B5295" t="s">
        <v>412</v>
      </c>
      <c r="C5295" t="s">
        <v>440</v>
      </c>
      <c r="D5295" t="s">
        <v>330</v>
      </c>
      <c r="E5295" t="s">
        <v>226</v>
      </c>
      <c r="F5295" t="s">
        <v>227</v>
      </c>
      <c r="G5295">
        <v>17</v>
      </c>
      <c r="H5295" t="s">
        <v>334</v>
      </c>
      <c r="I5295" t="s">
        <v>737</v>
      </c>
      <c r="J5295" t="s">
        <v>18</v>
      </c>
      <c r="K5295">
        <v>49</v>
      </c>
      <c r="L5295" s="52">
        <v>0.23670999705791471</v>
      </c>
      <c r="N5295">
        <v>168</v>
      </c>
      <c r="O5295" s="52">
        <v>0.24173000454902649</v>
      </c>
      <c r="Q5295">
        <v>2174</v>
      </c>
      <c r="R5295" s="52">
        <v>0.20392000675201419</v>
      </c>
    </row>
    <row r="5296" spans="1:19">
      <c r="A5296" t="s">
        <v>28</v>
      </c>
      <c r="B5296" t="s">
        <v>412</v>
      </c>
      <c r="C5296" t="s">
        <v>440</v>
      </c>
      <c r="D5296" t="s">
        <v>330</v>
      </c>
      <c r="E5296" t="s">
        <v>226</v>
      </c>
      <c r="F5296" t="s">
        <v>227</v>
      </c>
      <c r="G5296">
        <v>17</v>
      </c>
      <c r="H5296" t="s">
        <v>334</v>
      </c>
      <c r="I5296" t="s">
        <v>737</v>
      </c>
      <c r="J5296" t="s">
        <v>311</v>
      </c>
      <c r="K5296">
        <v>48</v>
      </c>
      <c r="L5296" s="52">
        <v>0.2318799942731857</v>
      </c>
      <c r="N5296">
        <v>244</v>
      </c>
      <c r="O5296" s="52">
        <v>0.35108000040054321</v>
      </c>
      <c r="Q5296">
        <v>2215</v>
      </c>
      <c r="R5296" s="52">
        <v>0.20777000486850741</v>
      </c>
    </row>
    <row r="5297" spans="1:19">
      <c r="A5297" t="s">
        <v>28</v>
      </c>
      <c r="B5297" t="s">
        <v>412</v>
      </c>
      <c r="C5297" t="s">
        <v>440</v>
      </c>
      <c r="D5297" t="s">
        <v>330</v>
      </c>
      <c r="E5297" t="s">
        <v>226</v>
      </c>
      <c r="F5297" t="s">
        <v>227</v>
      </c>
      <c r="G5297">
        <v>17</v>
      </c>
      <c r="H5297" t="s">
        <v>334</v>
      </c>
      <c r="I5297" t="s">
        <v>312</v>
      </c>
      <c r="J5297" t="s">
        <v>313</v>
      </c>
      <c r="K5297">
        <v>132</v>
      </c>
      <c r="L5297" s="52">
        <v>0.63767999410629272</v>
      </c>
      <c r="M5297" s="52">
        <v>0.66667002439498901</v>
      </c>
      <c r="N5297">
        <v>412</v>
      </c>
      <c r="O5297" s="52">
        <v>0.59280997514724731</v>
      </c>
      <c r="P5297" s="52">
        <v>0.61400997638702393</v>
      </c>
      <c r="Q5297">
        <v>6420</v>
      </c>
      <c r="R5297" s="52">
        <v>0.60219001770019531</v>
      </c>
      <c r="S5297" s="52">
        <v>0.61465001106262207</v>
      </c>
    </row>
    <row r="5298" spans="1:19">
      <c r="A5298" t="s">
        <v>28</v>
      </c>
      <c r="B5298" t="s">
        <v>412</v>
      </c>
      <c r="C5298" t="s">
        <v>440</v>
      </c>
      <c r="D5298" t="s">
        <v>330</v>
      </c>
      <c r="E5298" t="s">
        <v>226</v>
      </c>
      <c r="F5298" t="s">
        <v>227</v>
      </c>
      <c r="G5298">
        <v>17</v>
      </c>
      <c r="H5298" t="s">
        <v>334</v>
      </c>
      <c r="I5298" t="s">
        <v>312</v>
      </c>
      <c r="J5298" t="s">
        <v>314</v>
      </c>
      <c r="K5298">
        <v>23</v>
      </c>
      <c r="L5298" s="52">
        <v>0.1111100018024445</v>
      </c>
      <c r="M5298" s="52">
        <v>0.1161599978804588</v>
      </c>
      <c r="N5298">
        <v>95</v>
      </c>
      <c r="O5298" s="52">
        <v>0.1366900056600571</v>
      </c>
      <c r="P5298" s="52">
        <v>0.1415800005197525</v>
      </c>
      <c r="Q5298">
        <v>1473</v>
      </c>
      <c r="R5298" s="52">
        <v>0.13817000389099121</v>
      </c>
      <c r="S5298" s="52">
        <v>0.14101999998092651</v>
      </c>
    </row>
    <row r="5299" spans="1:19">
      <c r="A5299" t="s">
        <v>28</v>
      </c>
      <c r="B5299" t="s">
        <v>412</v>
      </c>
      <c r="C5299" t="s">
        <v>440</v>
      </c>
      <c r="D5299" t="s">
        <v>330</v>
      </c>
      <c r="E5299" t="s">
        <v>226</v>
      </c>
      <c r="F5299" t="s">
        <v>227</v>
      </c>
      <c r="G5299">
        <v>17</v>
      </c>
      <c r="H5299" t="s">
        <v>334</v>
      </c>
      <c r="I5299" t="s">
        <v>312</v>
      </c>
      <c r="J5299" t="s">
        <v>315</v>
      </c>
      <c r="K5299">
        <v>20</v>
      </c>
      <c r="L5299" s="52">
        <v>9.6620000898838043E-2</v>
      </c>
      <c r="M5299" s="52">
        <v>0.1010100021958351</v>
      </c>
      <c r="N5299">
        <v>85</v>
      </c>
      <c r="O5299" s="52">
        <v>0.122299998998642</v>
      </c>
      <c r="P5299" s="52">
        <v>0.12668000161647799</v>
      </c>
      <c r="Q5299">
        <v>1374</v>
      </c>
      <c r="R5299" s="52">
        <v>0.12887999415397641</v>
      </c>
      <c r="S5299" s="52">
        <v>0.13154999911785131</v>
      </c>
    </row>
    <row r="5300" spans="1:19">
      <c r="A5300" t="s">
        <v>28</v>
      </c>
      <c r="B5300" t="s">
        <v>412</v>
      </c>
      <c r="C5300" t="s">
        <v>440</v>
      </c>
      <c r="D5300" t="s">
        <v>330</v>
      </c>
      <c r="E5300" t="s">
        <v>226</v>
      </c>
      <c r="F5300" t="s">
        <v>227</v>
      </c>
      <c r="G5300">
        <v>17</v>
      </c>
      <c r="H5300" t="s">
        <v>334</v>
      </c>
      <c r="I5300" t="s">
        <v>312</v>
      </c>
      <c r="J5300" t="s">
        <v>373</v>
      </c>
      <c r="K5300">
        <v>9</v>
      </c>
      <c r="L5300" s="52">
        <v>4.3480001389980323E-2</v>
      </c>
      <c r="N5300">
        <v>24</v>
      </c>
      <c r="O5300" s="52">
        <v>3.4529998898506158E-2</v>
      </c>
      <c r="Q5300">
        <v>216</v>
      </c>
      <c r="R5300" s="52">
        <v>2.0260000601410869E-2</v>
      </c>
    </row>
    <row r="5301" spans="1:19">
      <c r="A5301" t="s">
        <v>28</v>
      </c>
      <c r="B5301" t="s">
        <v>412</v>
      </c>
      <c r="C5301" t="s">
        <v>440</v>
      </c>
      <c r="D5301" t="s">
        <v>330</v>
      </c>
      <c r="E5301" t="s">
        <v>226</v>
      </c>
      <c r="F5301" t="s">
        <v>227</v>
      </c>
      <c r="G5301">
        <v>17</v>
      </c>
      <c r="H5301" t="s">
        <v>334</v>
      </c>
      <c r="I5301" t="s">
        <v>312</v>
      </c>
      <c r="J5301" t="s">
        <v>316</v>
      </c>
      <c r="K5301">
        <v>23</v>
      </c>
      <c r="L5301" s="52">
        <v>0.1111100018024445</v>
      </c>
      <c r="M5301" s="52">
        <v>0.1161599978804588</v>
      </c>
      <c r="N5301">
        <v>79</v>
      </c>
      <c r="O5301" s="52">
        <v>0.11366999894380569</v>
      </c>
      <c r="P5301" s="52">
        <v>0.1177299991250038</v>
      </c>
      <c r="Q5301">
        <v>1178</v>
      </c>
      <c r="R5301" s="52">
        <v>0.1105000004172325</v>
      </c>
      <c r="S5301" s="52">
        <v>0.1127799972891808</v>
      </c>
    </row>
    <row r="5302" spans="1:19">
      <c r="A5302" t="s">
        <v>28</v>
      </c>
      <c r="B5302" t="s">
        <v>412</v>
      </c>
      <c r="C5302" t="s">
        <v>440</v>
      </c>
      <c r="D5302" t="s">
        <v>330</v>
      </c>
      <c r="E5302" t="s">
        <v>216</v>
      </c>
      <c r="F5302" t="s">
        <v>285</v>
      </c>
      <c r="G5302">
        <v>9</v>
      </c>
      <c r="H5302" t="s">
        <v>345</v>
      </c>
      <c r="I5302" t="s">
        <v>326</v>
      </c>
      <c r="J5302" t="s">
        <v>289</v>
      </c>
      <c r="K5302">
        <v>2</v>
      </c>
      <c r="L5302" s="52">
        <v>1.0990000329911711E-2</v>
      </c>
      <c r="N5302">
        <v>6</v>
      </c>
      <c r="O5302" s="52">
        <v>7.5900000520050526E-3</v>
      </c>
      <c r="Q5302">
        <v>78</v>
      </c>
      <c r="R5302" s="52">
        <v>7.3199998587369919E-3</v>
      </c>
    </row>
    <row r="5303" spans="1:19">
      <c r="A5303" t="s">
        <v>28</v>
      </c>
      <c r="B5303" t="s">
        <v>412</v>
      </c>
      <c r="C5303" t="s">
        <v>440</v>
      </c>
      <c r="D5303" t="s">
        <v>330</v>
      </c>
      <c r="E5303" t="s">
        <v>216</v>
      </c>
      <c r="F5303" t="s">
        <v>285</v>
      </c>
      <c r="G5303">
        <v>9</v>
      </c>
      <c r="H5303" t="s">
        <v>345</v>
      </c>
      <c r="I5303" t="s">
        <v>326</v>
      </c>
      <c r="J5303" t="s">
        <v>290</v>
      </c>
      <c r="K5303">
        <v>11</v>
      </c>
      <c r="L5303" s="52">
        <v>6.0440000146627433E-2</v>
      </c>
      <c r="N5303">
        <v>38</v>
      </c>
      <c r="O5303" s="52">
        <v>4.8039998859167099E-2</v>
      </c>
      <c r="Q5303">
        <v>542</v>
      </c>
      <c r="R5303" s="52">
        <v>5.0840001553297043E-2</v>
      </c>
    </row>
    <row r="5304" spans="1:19">
      <c r="A5304" t="s">
        <v>28</v>
      </c>
      <c r="B5304" t="s">
        <v>412</v>
      </c>
      <c r="C5304" t="s">
        <v>440</v>
      </c>
      <c r="D5304" t="s">
        <v>330</v>
      </c>
      <c r="E5304" t="s">
        <v>216</v>
      </c>
      <c r="F5304" t="s">
        <v>285</v>
      </c>
      <c r="G5304">
        <v>9</v>
      </c>
      <c r="H5304" t="s">
        <v>345</v>
      </c>
      <c r="I5304" t="s">
        <v>326</v>
      </c>
      <c r="J5304" t="s">
        <v>291</v>
      </c>
      <c r="K5304">
        <v>30</v>
      </c>
      <c r="L5304" s="52">
        <v>0.16483999788761139</v>
      </c>
      <c r="N5304">
        <v>97</v>
      </c>
      <c r="O5304" s="52">
        <v>0.1226300001144409</v>
      </c>
      <c r="Q5304">
        <v>1332</v>
      </c>
      <c r="R5304" s="52">
        <v>0.124940000474453</v>
      </c>
    </row>
    <row r="5305" spans="1:19">
      <c r="A5305" t="s">
        <v>28</v>
      </c>
      <c r="B5305" t="s">
        <v>412</v>
      </c>
      <c r="C5305" t="s">
        <v>440</v>
      </c>
      <c r="D5305" t="s">
        <v>330</v>
      </c>
      <c r="E5305" t="s">
        <v>216</v>
      </c>
      <c r="F5305" t="s">
        <v>285</v>
      </c>
      <c r="G5305">
        <v>9</v>
      </c>
      <c r="H5305" t="s">
        <v>345</v>
      </c>
      <c r="I5305" t="s">
        <v>326</v>
      </c>
      <c r="J5305" t="s">
        <v>292</v>
      </c>
      <c r="K5305">
        <v>41</v>
      </c>
      <c r="L5305" s="52">
        <v>0.22527000308036799</v>
      </c>
      <c r="N5305">
        <v>143</v>
      </c>
      <c r="O5305" s="52">
        <v>0.18077999353408811</v>
      </c>
      <c r="Q5305">
        <v>2022</v>
      </c>
      <c r="R5305" s="52">
        <v>0.18965999782085419</v>
      </c>
    </row>
    <row r="5306" spans="1:19">
      <c r="A5306" t="s">
        <v>28</v>
      </c>
      <c r="B5306" t="s">
        <v>412</v>
      </c>
      <c r="C5306" t="s">
        <v>440</v>
      </c>
      <c r="D5306" t="s">
        <v>330</v>
      </c>
      <c r="E5306" t="s">
        <v>216</v>
      </c>
      <c r="F5306" t="s">
        <v>285</v>
      </c>
      <c r="G5306">
        <v>9</v>
      </c>
      <c r="H5306" t="s">
        <v>345</v>
      </c>
      <c r="I5306" t="s">
        <v>326</v>
      </c>
      <c r="J5306" t="s">
        <v>293</v>
      </c>
      <c r="K5306">
        <v>25</v>
      </c>
      <c r="L5306" s="52">
        <v>0.13736000657081601</v>
      </c>
      <c r="N5306">
        <v>147</v>
      </c>
      <c r="O5306" s="52">
        <v>0.18583999574184421</v>
      </c>
      <c r="Q5306">
        <v>1958</v>
      </c>
      <c r="R5306" s="52">
        <v>0.18366000056266779</v>
      </c>
    </row>
    <row r="5307" spans="1:19">
      <c r="A5307" t="s">
        <v>28</v>
      </c>
      <c r="B5307" t="s">
        <v>412</v>
      </c>
      <c r="C5307" t="s">
        <v>440</v>
      </c>
      <c r="D5307" t="s">
        <v>330</v>
      </c>
      <c r="E5307" t="s">
        <v>216</v>
      </c>
      <c r="F5307" t="s">
        <v>285</v>
      </c>
      <c r="G5307">
        <v>9</v>
      </c>
      <c r="H5307" t="s">
        <v>345</v>
      </c>
      <c r="I5307" t="s">
        <v>326</v>
      </c>
      <c r="J5307" t="s">
        <v>294</v>
      </c>
      <c r="K5307">
        <v>35</v>
      </c>
      <c r="L5307" s="52">
        <v>0.19231000542640689</v>
      </c>
      <c r="N5307">
        <v>194</v>
      </c>
      <c r="O5307" s="52">
        <v>0.24526000022888181</v>
      </c>
      <c r="Q5307">
        <v>2528</v>
      </c>
      <c r="R5307" s="52">
        <v>0.2371300011873245</v>
      </c>
    </row>
    <row r="5308" spans="1:19">
      <c r="A5308" t="s">
        <v>28</v>
      </c>
      <c r="B5308" t="s">
        <v>412</v>
      </c>
      <c r="C5308" t="s">
        <v>440</v>
      </c>
      <c r="D5308" t="s">
        <v>330</v>
      </c>
      <c r="E5308" t="s">
        <v>216</v>
      </c>
      <c r="F5308" t="s">
        <v>285</v>
      </c>
      <c r="G5308">
        <v>9</v>
      </c>
      <c r="H5308" t="s">
        <v>345</v>
      </c>
      <c r="I5308" t="s">
        <v>326</v>
      </c>
      <c r="J5308" t="s">
        <v>295</v>
      </c>
      <c r="K5308">
        <v>38</v>
      </c>
      <c r="L5308" s="52">
        <v>0.20879000425338751</v>
      </c>
      <c r="N5308">
        <v>166</v>
      </c>
      <c r="O5308" s="52">
        <v>0.2098599970340729</v>
      </c>
      <c r="Q5308">
        <v>2201</v>
      </c>
      <c r="R5308" s="52">
        <v>0.20645000040531161</v>
      </c>
    </row>
    <row r="5309" spans="1:19">
      <c r="A5309" t="s">
        <v>28</v>
      </c>
      <c r="B5309" t="s">
        <v>412</v>
      </c>
      <c r="C5309" t="s">
        <v>440</v>
      </c>
      <c r="D5309" t="s">
        <v>330</v>
      </c>
      <c r="E5309" t="s">
        <v>216</v>
      </c>
      <c r="F5309" t="s">
        <v>285</v>
      </c>
      <c r="G5309">
        <v>9</v>
      </c>
      <c r="H5309" t="s">
        <v>345</v>
      </c>
      <c r="I5309" t="s">
        <v>359</v>
      </c>
      <c r="J5309" t="s">
        <v>14</v>
      </c>
      <c r="K5309">
        <v>133</v>
      </c>
      <c r="L5309" s="52">
        <v>0.73076999187469482</v>
      </c>
      <c r="M5309" s="52">
        <v>0.74301999807357788</v>
      </c>
      <c r="N5309">
        <v>537</v>
      </c>
      <c r="O5309" s="52">
        <v>0.67888998985290527</v>
      </c>
      <c r="P5309" s="52">
        <v>0.70288002490997314</v>
      </c>
      <c r="Q5309">
        <v>7648</v>
      </c>
      <c r="R5309" s="52">
        <v>0.71737998723983765</v>
      </c>
      <c r="S5309" s="52">
        <v>0.73221999406814575</v>
      </c>
    </row>
    <row r="5310" spans="1:19">
      <c r="A5310" t="s">
        <v>28</v>
      </c>
      <c r="B5310" t="s">
        <v>412</v>
      </c>
      <c r="C5310" t="s">
        <v>440</v>
      </c>
      <c r="D5310" t="s">
        <v>330</v>
      </c>
      <c r="E5310" t="s">
        <v>216</v>
      </c>
      <c r="F5310" t="s">
        <v>285</v>
      </c>
      <c r="G5310">
        <v>9</v>
      </c>
      <c r="H5310" t="s">
        <v>345</v>
      </c>
      <c r="I5310" t="s">
        <v>359</v>
      </c>
      <c r="J5310" t="s">
        <v>15</v>
      </c>
      <c r="K5310">
        <v>31</v>
      </c>
      <c r="L5310" s="52">
        <v>0.17033000290393829</v>
      </c>
      <c r="M5310" s="52">
        <v>0.1731799989938736</v>
      </c>
      <c r="N5310">
        <v>129</v>
      </c>
      <c r="O5310" s="52">
        <v>0.16308000683784479</v>
      </c>
      <c r="P5310" s="52">
        <v>0.16885000467300421</v>
      </c>
      <c r="Q5310">
        <v>1582</v>
      </c>
      <c r="R5310" s="52">
        <v>0.14838999509811401</v>
      </c>
      <c r="S5310" s="52">
        <v>0.1514600068330765</v>
      </c>
    </row>
    <row r="5311" spans="1:19">
      <c r="A5311" t="s">
        <v>28</v>
      </c>
      <c r="B5311" t="s">
        <v>412</v>
      </c>
      <c r="C5311" t="s">
        <v>440</v>
      </c>
      <c r="D5311" t="s">
        <v>330</v>
      </c>
      <c r="E5311" t="s">
        <v>216</v>
      </c>
      <c r="F5311" t="s">
        <v>285</v>
      </c>
      <c r="G5311">
        <v>9</v>
      </c>
      <c r="H5311" t="s">
        <v>345</v>
      </c>
      <c r="I5311" t="s">
        <v>359</v>
      </c>
      <c r="J5311" t="s">
        <v>317</v>
      </c>
      <c r="K5311">
        <v>15</v>
      </c>
      <c r="L5311" s="52">
        <v>8.2419998943805695E-2</v>
      </c>
      <c r="M5311" s="52">
        <v>8.3800002932548523E-2</v>
      </c>
      <c r="N5311">
        <v>98</v>
      </c>
      <c r="O5311" s="52">
        <v>0.12388999760150909</v>
      </c>
      <c r="P5311" s="52">
        <v>0.12827000021934509</v>
      </c>
      <c r="Q5311">
        <v>1215</v>
      </c>
      <c r="R5311" s="52">
        <v>0.1139699965715408</v>
      </c>
      <c r="S5311" s="52">
        <v>0.1163199990987778</v>
      </c>
    </row>
    <row r="5312" spans="1:19">
      <c r="A5312" t="s">
        <v>28</v>
      </c>
      <c r="B5312" t="s">
        <v>412</v>
      </c>
      <c r="C5312" t="s">
        <v>440</v>
      </c>
      <c r="D5312" t="s">
        <v>330</v>
      </c>
      <c r="E5312" t="s">
        <v>216</v>
      </c>
      <c r="F5312" t="s">
        <v>285</v>
      </c>
      <c r="G5312">
        <v>9</v>
      </c>
      <c r="H5312" t="s">
        <v>345</v>
      </c>
      <c r="I5312" t="s">
        <v>359</v>
      </c>
      <c r="J5312" t="s">
        <v>270</v>
      </c>
      <c r="K5312">
        <v>3</v>
      </c>
      <c r="L5312" s="52">
        <v>1.648000068962574E-2</v>
      </c>
      <c r="N5312">
        <v>27</v>
      </c>
      <c r="O5312" s="52">
        <v>3.4129999577999108E-2</v>
      </c>
      <c r="Q5312">
        <v>216</v>
      </c>
      <c r="R5312" s="52">
        <v>2.0260000601410869E-2</v>
      </c>
    </row>
    <row r="5313" spans="1:19">
      <c r="A5313" t="s">
        <v>28</v>
      </c>
      <c r="B5313" t="s">
        <v>412</v>
      </c>
      <c r="C5313" t="s">
        <v>440</v>
      </c>
      <c r="D5313" t="s">
        <v>330</v>
      </c>
      <c r="E5313" t="s">
        <v>216</v>
      </c>
      <c r="F5313" t="s">
        <v>285</v>
      </c>
      <c r="G5313">
        <v>9</v>
      </c>
      <c r="H5313" t="s">
        <v>345</v>
      </c>
      <c r="I5313" t="s">
        <v>325</v>
      </c>
      <c r="J5313" t="s">
        <v>302</v>
      </c>
      <c r="K5313">
        <v>66</v>
      </c>
      <c r="L5313" s="52">
        <v>0.36263999342918402</v>
      </c>
      <c r="N5313">
        <v>226</v>
      </c>
      <c r="O5313" s="52">
        <v>0.28571000695228582</v>
      </c>
      <c r="Q5313">
        <v>3494</v>
      </c>
      <c r="R5313" s="52">
        <v>0.32774001359939581</v>
      </c>
    </row>
    <row r="5314" spans="1:19">
      <c r="A5314" t="s">
        <v>28</v>
      </c>
      <c r="B5314" t="s">
        <v>412</v>
      </c>
      <c r="C5314" t="s">
        <v>440</v>
      </c>
      <c r="D5314" t="s">
        <v>330</v>
      </c>
      <c r="E5314" t="s">
        <v>216</v>
      </c>
      <c r="F5314" t="s">
        <v>285</v>
      </c>
      <c r="G5314">
        <v>9</v>
      </c>
      <c r="H5314" t="s">
        <v>345</v>
      </c>
      <c r="I5314" t="s">
        <v>325</v>
      </c>
      <c r="J5314" t="s">
        <v>303</v>
      </c>
      <c r="K5314">
        <v>55</v>
      </c>
      <c r="L5314" s="52">
        <v>0.30219998955726618</v>
      </c>
      <c r="N5314">
        <v>256</v>
      </c>
      <c r="O5314" s="52">
        <v>0.32363998889923101</v>
      </c>
      <c r="Q5314">
        <v>3387</v>
      </c>
      <c r="R5314" s="52">
        <v>0.31769999861717219</v>
      </c>
    </row>
    <row r="5315" spans="1:19">
      <c r="A5315" t="s">
        <v>28</v>
      </c>
      <c r="B5315" t="s">
        <v>412</v>
      </c>
      <c r="C5315" t="s">
        <v>440</v>
      </c>
      <c r="D5315" t="s">
        <v>330</v>
      </c>
      <c r="E5315" t="s">
        <v>216</v>
      </c>
      <c r="F5315" t="s">
        <v>285</v>
      </c>
      <c r="G5315">
        <v>9</v>
      </c>
      <c r="H5315" t="s">
        <v>345</v>
      </c>
      <c r="I5315" t="s">
        <v>325</v>
      </c>
      <c r="J5315" t="s">
        <v>304</v>
      </c>
      <c r="K5315">
        <v>61</v>
      </c>
      <c r="L5315" s="52">
        <v>0.33515998721122742</v>
      </c>
      <c r="N5315">
        <v>309</v>
      </c>
      <c r="O5315" s="52">
        <v>0.39063999056816101</v>
      </c>
      <c r="Q5315">
        <v>3780</v>
      </c>
      <c r="R5315" s="52">
        <v>0.35455998778343201</v>
      </c>
    </row>
    <row r="5316" spans="1:19">
      <c r="A5316" t="s">
        <v>28</v>
      </c>
      <c r="B5316" t="s">
        <v>412</v>
      </c>
      <c r="C5316" t="s">
        <v>440</v>
      </c>
      <c r="D5316" t="s">
        <v>330</v>
      </c>
      <c r="E5316" t="s">
        <v>216</v>
      </c>
      <c r="F5316" t="s">
        <v>285</v>
      </c>
      <c r="G5316">
        <v>9</v>
      </c>
      <c r="H5316" t="s">
        <v>345</v>
      </c>
      <c r="I5316" t="s">
        <v>349</v>
      </c>
      <c r="J5316" t="s">
        <v>350</v>
      </c>
      <c r="K5316">
        <v>14</v>
      </c>
      <c r="L5316" s="52">
        <v>7.6920002698898315E-2</v>
      </c>
      <c r="M5316" s="52">
        <v>9.5890000462532043E-2</v>
      </c>
      <c r="N5316">
        <v>45</v>
      </c>
      <c r="O5316" s="52">
        <v>5.6889999657869339E-2</v>
      </c>
      <c r="P5316" s="52">
        <v>6.7979998886585236E-2</v>
      </c>
      <c r="Q5316">
        <v>745</v>
      </c>
      <c r="R5316" s="52">
        <v>6.9880001246929169E-2</v>
      </c>
      <c r="S5316" s="52">
        <v>8.060000091791153E-2</v>
      </c>
    </row>
    <row r="5317" spans="1:19">
      <c r="A5317" t="s">
        <v>28</v>
      </c>
      <c r="B5317" t="s">
        <v>412</v>
      </c>
      <c r="C5317" t="s">
        <v>440</v>
      </c>
      <c r="D5317" t="s">
        <v>330</v>
      </c>
      <c r="E5317" t="s">
        <v>216</v>
      </c>
      <c r="F5317" t="s">
        <v>285</v>
      </c>
      <c r="G5317">
        <v>9</v>
      </c>
      <c r="H5317" t="s">
        <v>345</v>
      </c>
      <c r="I5317" t="s">
        <v>349</v>
      </c>
      <c r="J5317" t="s">
        <v>351</v>
      </c>
      <c r="K5317">
        <v>92</v>
      </c>
      <c r="L5317" s="52">
        <v>0.5054900050163269</v>
      </c>
      <c r="M5317" s="52">
        <v>0.63014000654220581</v>
      </c>
      <c r="N5317">
        <v>489</v>
      </c>
      <c r="O5317" s="52">
        <v>0.61820000410079956</v>
      </c>
      <c r="P5317" s="52">
        <v>0.7386699914932251</v>
      </c>
      <c r="Q5317">
        <v>5882</v>
      </c>
      <c r="R5317" s="52">
        <v>0.55172997713088989</v>
      </c>
      <c r="S5317" s="52">
        <v>0.63637000322341919</v>
      </c>
    </row>
    <row r="5318" spans="1:19">
      <c r="A5318" t="s">
        <v>28</v>
      </c>
      <c r="B5318" t="s">
        <v>412</v>
      </c>
      <c r="C5318" t="s">
        <v>440</v>
      </c>
      <c r="D5318" t="s">
        <v>330</v>
      </c>
      <c r="E5318" t="s">
        <v>216</v>
      </c>
      <c r="F5318" t="s">
        <v>285</v>
      </c>
      <c r="G5318">
        <v>9</v>
      </c>
      <c r="H5318" t="s">
        <v>345</v>
      </c>
      <c r="I5318" t="s">
        <v>349</v>
      </c>
      <c r="J5318" t="s">
        <v>352</v>
      </c>
      <c r="K5318">
        <v>2</v>
      </c>
      <c r="L5318" s="52">
        <v>1.0990000329911711E-2</v>
      </c>
      <c r="M5318" s="52">
        <v>1.3700000010430809E-2</v>
      </c>
      <c r="N5318">
        <v>2</v>
      </c>
      <c r="O5318" s="52">
        <v>2.529999939724803E-3</v>
      </c>
      <c r="P5318" s="52">
        <v>3.0199999455362558E-3</v>
      </c>
      <c r="Q5318">
        <v>19</v>
      </c>
      <c r="R5318" s="52">
        <v>1.780000049620867E-3</v>
      </c>
      <c r="S5318" s="52">
        <v>2.0600000862032179E-3</v>
      </c>
    </row>
    <row r="5319" spans="1:19">
      <c r="A5319" t="s">
        <v>28</v>
      </c>
      <c r="B5319" t="s">
        <v>412</v>
      </c>
      <c r="C5319" t="s">
        <v>440</v>
      </c>
      <c r="D5319" t="s">
        <v>330</v>
      </c>
      <c r="E5319" t="s">
        <v>216</v>
      </c>
      <c r="F5319" t="s">
        <v>285</v>
      </c>
      <c r="G5319">
        <v>9</v>
      </c>
      <c r="H5319" t="s">
        <v>345</v>
      </c>
      <c r="I5319" t="s">
        <v>349</v>
      </c>
      <c r="J5319" t="s">
        <v>353</v>
      </c>
      <c r="K5319">
        <v>38</v>
      </c>
      <c r="L5319" s="52">
        <v>0.20879000425338751</v>
      </c>
      <c r="M5319" s="52">
        <v>0.26026999950408941</v>
      </c>
      <c r="N5319">
        <v>126</v>
      </c>
      <c r="O5319" s="52">
        <v>0.15929000079631811</v>
      </c>
      <c r="P5319" s="52">
        <v>0.19032999873161319</v>
      </c>
      <c r="Q5319">
        <v>2597</v>
      </c>
      <c r="R5319" s="52">
        <v>0.24359999597072601</v>
      </c>
      <c r="S5319" s="52">
        <v>0.2809700071811676</v>
      </c>
    </row>
    <row r="5320" spans="1:19">
      <c r="A5320" t="s">
        <v>28</v>
      </c>
      <c r="B5320" t="s">
        <v>412</v>
      </c>
      <c r="C5320" t="s">
        <v>440</v>
      </c>
      <c r="D5320" t="s">
        <v>330</v>
      </c>
      <c r="E5320" t="s">
        <v>216</v>
      </c>
      <c r="F5320" t="s">
        <v>285</v>
      </c>
      <c r="G5320">
        <v>9</v>
      </c>
      <c r="H5320" t="s">
        <v>345</v>
      </c>
      <c r="I5320" t="s">
        <v>349</v>
      </c>
      <c r="J5320" t="s">
        <v>355</v>
      </c>
      <c r="K5320">
        <v>36</v>
      </c>
      <c r="L5320" s="52">
        <v>0.1977999955415726</v>
      </c>
      <c r="N5320">
        <v>129</v>
      </c>
      <c r="O5320" s="52">
        <v>0.16308000683784479</v>
      </c>
      <c r="Q5320">
        <v>1418</v>
      </c>
      <c r="R5320" s="52">
        <v>0.13300999999046331</v>
      </c>
    </row>
    <row r="5321" spans="1:19">
      <c r="A5321" t="s">
        <v>28</v>
      </c>
      <c r="B5321" t="s">
        <v>412</v>
      </c>
      <c r="C5321" t="s">
        <v>440</v>
      </c>
      <c r="D5321" t="s">
        <v>330</v>
      </c>
      <c r="E5321" t="s">
        <v>216</v>
      </c>
      <c r="F5321" t="s">
        <v>285</v>
      </c>
      <c r="G5321">
        <v>9</v>
      </c>
      <c r="H5321" t="s">
        <v>345</v>
      </c>
      <c r="I5321" t="s">
        <v>734</v>
      </c>
      <c r="J5321" t="s">
        <v>299</v>
      </c>
      <c r="K5321">
        <v>5</v>
      </c>
      <c r="L5321" s="52">
        <v>2.7470000088214871E-2</v>
      </c>
      <c r="M5321" s="52">
        <v>3.10600008815527E-2</v>
      </c>
      <c r="N5321">
        <v>31</v>
      </c>
      <c r="O5321" s="52">
        <v>3.9190001785755157E-2</v>
      </c>
      <c r="P5321" s="52">
        <v>4.2580001056194312E-2</v>
      </c>
      <c r="Q5321">
        <v>463</v>
      </c>
      <c r="R5321" s="52">
        <v>4.343000054359436E-2</v>
      </c>
      <c r="S5321" s="52">
        <v>4.6239998191595078E-2</v>
      </c>
    </row>
    <row r="5322" spans="1:19">
      <c r="A5322" t="s">
        <v>28</v>
      </c>
      <c r="B5322" t="s">
        <v>412</v>
      </c>
      <c r="C5322" t="s">
        <v>440</v>
      </c>
      <c r="D5322" t="s">
        <v>330</v>
      </c>
      <c r="E5322" t="s">
        <v>216</v>
      </c>
      <c r="F5322" t="s">
        <v>285</v>
      </c>
      <c r="G5322">
        <v>9</v>
      </c>
      <c r="H5322" t="s">
        <v>345</v>
      </c>
      <c r="I5322" t="s">
        <v>734</v>
      </c>
      <c r="J5322" t="s">
        <v>300</v>
      </c>
      <c r="K5322">
        <v>0</v>
      </c>
      <c r="L5322" s="52">
        <v>0</v>
      </c>
      <c r="M5322" s="52">
        <v>0</v>
      </c>
      <c r="N5322">
        <v>16</v>
      </c>
      <c r="O5322" s="52">
        <v>2.0230000838637349E-2</v>
      </c>
      <c r="P5322" s="52">
        <v>2.1980000659823421E-2</v>
      </c>
      <c r="Q5322">
        <v>331</v>
      </c>
      <c r="R5322" s="52">
        <v>3.1050000339746479E-2</v>
      </c>
      <c r="S5322" s="52">
        <v>3.3059999346733093E-2</v>
      </c>
    </row>
    <row r="5323" spans="1:19">
      <c r="A5323" t="s">
        <v>28</v>
      </c>
      <c r="B5323" t="s">
        <v>412</v>
      </c>
      <c r="C5323" t="s">
        <v>440</v>
      </c>
      <c r="D5323" t="s">
        <v>330</v>
      </c>
      <c r="E5323" t="s">
        <v>216</v>
      </c>
      <c r="F5323" t="s">
        <v>285</v>
      </c>
      <c r="G5323">
        <v>9</v>
      </c>
      <c r="H5323" t="s">
        <v>345</v>
      </c>
      <c r="I5323" t="s">
        <v>734</v>
      </c>
      <c r="J5323" t="s">
        <v>269</v>
      </c>
      <c r="K5323">
        <v>2</v>
      </c>
      <c r="L5323" s="52">
        <v>1.0990000329911711E-2</v>
      </c>
      <c r="M5323" s="52">
        <v>1.2419999577105051E-2</v>
      </c>
      <c r="N5323">
        <v>2</v>
      </c>
      <c r="O5323" s="52">
        <v>2.529999939724803E-3</v>
      </c>
      <c r="P5323" s="52">
        <v>2.7499999850988388E-3</v>
      </c>
      <c r="Q5323">
        <v>91</v>
      </c>
      <c r="R5323" s="52">
        <v>8.5399998351931572E-3</v>
      </c>
      <c r="S5323" s="52">
        <v>9.089999832212925E-3</v>
      </c>
    </row>
    <row r="5324" spans="1:19">
      <c r="A5324" t="s">
        <v>28</v>
      </c>
      <c r="B5324" t="s">
        <v>412</v>
      </c>
      <c r="C5324" t="s">
        <v>440</v>
      </c>
      <c r="D5324" t="s">
        <v>330</v>
      </c>
      <c r="E5324" t="s">
        <v>216</v>
      </c>
      <c r="F5324" t="s">
        <v>285</v>
      </c>
      <c r="G5324">
        <v>9</v>
      </c>
      <c r="H5324" t="s">
        <v>345</v>
      </c>
      <c r="I5324" t="s">
        <v>734</v>
      </c>
      <c r="J5324" t="s">
        <v>301</v>
      </c>
      <c r="K5324">
        <v>2</v>
      </c>
      <c r="L5324" s="52">
        <v>1.0990000329911711E-2</v>
      </c>
      <c r="M5324" s="52">
        <v>1.2419999577105051E-2</v>
      </c>
      <c r="N5324">
        <v>5</v>
      </c>
      <c r="O5324" s="52">
        <v>6.3200001604855061E-3</v>
      </c>
      <c r="P5324" s="52">
        <v>6.8700001575052738E-3</v>
      </c>
      <c r="Q5324">
        <v>215</v>
      </c>
      <c r="R5324" s="52">
        <v>2.0169999450445179E-2</v>
      </c>
      <c r="S5324" s="52">
        <v>2.1469999104738239E-2</v>
      </c>
    </row>
    <row r="5325" spans="1:19">
      <c r="A5325" t="s">
        <v>28</v>
      </c>
      <c r="B5325" t="s">
        <v>412</v>
      </c>
      <c r="C5325" t="s">
        <v>440</v>
      </c>
      <c r="D5325" t="s">
        <v>330</v>
      </c>
      <c r="E5325" t="s">
        <v>216</v>
      </c>
      <c r="F5325" t="s">
        <v>285</v>
      </c>
      <c r="G5325">
        <v>9</v>
      </c>
      <c r="H5325" t="s">
        <v>345</v>
      </c>
      <c r="I5325" t="s">
        <v>734</v>
      </c>
      <c r="J5325" t="s">
        <v>270</v>
      </c>
      <c r="K5325">
        <v>21</v>
      </c>
      <c r="L5325" s="52">
        <v>0.1153799965977669</v>
      </c>
      <c r="N5325">
        <v>63</v>
      </c>
      <c r="O5325" s="52">
        <v>7.9649999737739563E-2</v>
      </c>
      <c r="Q5325">
        <v>648</v>
      </c>
      <c r="R5325" s="52">
        <v>6.0779999941587448E-2</v>
      </c>
    </row>
    <row r="5326" spans="1:19">
      <c r="A5326" t="s">
        <v>28</v>
      </c>
      <c r="B5326" t="s">
        <v>412</v>
      </c>
      <c r="C5326" t="s">
        <v>440</v>
      </c>
      <c r="D5326" t="s">
        <v>330</v>
      </c>
      <c r="E5326" t="s">
        <v>216</v>
      </c>
      <c r="F5326" t="s">
        <v>285</v>
      </c>
      <c r="G5326">
        <v>9</v>
      </c>
      <c r="H5326" t="s">
        <v>345</v>
      </c>
      <c r="I5326" t="s">
        <v>734</v>
      </c>
      <c r="J5326" t="s">
        <v>268</v>
      </c>
      <c r="K5326">
        <v>152</v>
      </c>
      <c r="L5326" s="52">
        <v>0.8351600170135498</v>
      </c>
      <c r="M5326" s="52">
        <v>0.944100022315979</v>
      </c>
      <c r="N5326">
        <v>674</v>
      </c>
      <c r="O5326" s="52">
        <v>0.85209000110626221</v>
      </c>
      <c r="P5326" s="52">
        <v>0.925819993019104</v>
      </c>
      <c r="Q5326">
        <v>8913</v>
      </c>
      <c r="R5326" s="52">
        <v>0.83604001998901367</v>
      </c>
      <c r="S5326" s="52">
        <v>0.89013999700546265</v>
      </c>
    </row>
    <row r="5327" spans="1:19">
      <c r="A5327" t="s">
        <v>28</v>
      </c>
      <c r="B5327" t="s">
        <v>412</v>
      </c>
      <c r="C5327" t="s">
        <v>440</v>
      </c>
      <c r="D5327" t="s">
        <v>330</v>
      </c>
      <c r="E5327" t="s">
        <v>216</v>
      </c>
      <c r="F5327" t="s">
        <v>285</v>
      </c>
      <c r="G5327">
        <v>9</v>
      </c>
      <c r="H5327" t="s">
        <v>345</v>
      </c>
      <c r="I5327" t="s">
        <v>735</v>
      </c>
      <c r="J5327" t="s">
        <v>270</v>
      </c>
      <c r="K5327">
        <v>182</v>
      </c>
      <c r="L5327" s="52">
        <v>1</v>
      </c>
      <c r="N5327">
        <v>791</v>
      </c>
      <c r="O5327" s="52">
        <v>1</v>
      </c>
      <c r="Q5327">
        <v>10661</v>
      </c>
      <c r="R5327" s="52">
        <v>1</v>
      </c>
    </row>
    <row r="5328" spans="1:19">
      <c r="A5328" t="s">
        <v>28</v>
      </c>
      <c r="B5328" t="s">
        <v>412</v>
      </c>
      <c r="C5328" t="s">
        <v>440</v>
      </c>
      <c r="D5328" t="s">
        <v>330</v>
      </c>
      <c r="E5328" t="s">
        <v>216</v>
      </c>
      <c r="F5328" t="s">
        <v>285</v>
      </c>
      <c r="G5328">
        <v>9</v>
      </c>
      <c r="H5328" t="s">
        <v>345</v>
      </c>
      <c r="I5328" t="s">
        <v>319</v>
      </c>
      <c r="J5328" t="s">
        <v>324</v>
      </c>
      <c r="K5328">
        <v>36</v>
      </c>
      <c r="L5328" s="52">
        <v>0.1977999955415726</v>
      </c>
      <c r="N5328">
        <v>129</v>
      </c>
      <c r="O5328" s="52">
        <v>0.16308000683784479</v>
      </c>
      <c r="Q5328">
        <v>1418</v>
      </c>
      <c r="R5328" s="52">
        <v>0.13300999999046331</v>
      </c>
    </row>
    <row r="5329" spans="1:19">
      <c r="A5329" t="s">
        <v>28</v>
      </c>
      <c r="B5329" t="s">
        <v>412</v>
      </c>
      <c r="C5329" t="s">
        <v>440</v>
      </c>
      <c r="D5329" t="s">
        <v>330</v>
      </c>
      <c r="E5329" t="s">
        <v>216</v>
      </c>
      <c r="F5329" t="s">
        <v>285</v>
      </c>
      <c r="G5329">
        <v>9</v>
      </c>
      <c r="H5329" t="s">
        <v>345</v>
      </c>
      <c r="I5329" t="s">
        <v>319</v>
      </c>
      <c r="J5329" t="s">
        <v>320</v>
      </c>
      <c r="K5329">
        <v>2</v>
      </c>
      <c r="L5329" s="52">
        <v>1.0990000329911711E-2</v>
      </c>
      <c r="M5329" s="52">
        <v>1.3700000010430809E-2</v>
      </c>
      <c r="N5329">
        <v>2</v>
      </c>
      <c r="O5329" s="52">
        <v>2.529999939724803E-3</v>
      </c>
      <c r="P5329" s="52">
        <v>3.0199999455362558E-3</v>
      </c>
      <c r="Q5329">
        <v>19</v>
      </c>
      <c r="R5329" s="52">
        <v>1.780000049620867E-3</v>
      </c>
      <c r="S5329" s="52">
        <v>2.0600000862032179E-3</v>
      </c>
    </row>
    <row r="5330" spans="1:19">
      <c r="A5330" t="s">
        <v>28</v>
      </c>
      <c r="B5330" t="s">
        <v>412</v>
      </c>
      <c r="C5330" t="s">
        <v>440</v>
      </c>
      <c r="D5330" t="s">
        <v>330</v>
      </c>
      <c r="E5330" t="s">
        <v>216</v>
      </c>
      <c r="F5330" t="s">
        <v>285</v>
      </c>
      <c r="G5330">
        <v>9</v>
      </c>
      <c r="H5330" t="s">
        <v>345</v>
      </c>
      <c r="I5330" t="s">
        <v>319</v>
      </c>
      <c r="J5330" t="s">
        <v>321</v>
      </c>
      <c r="K5330">
        <v>7</v>
      </c>
      <c r="L5330" s="52">
        <v>3.8460001349449158E-2</v>
      </c>
      <c r="M5330" s="52">
        <v>4.7949999570846558E-2</v>
      </c>
      <c r="N5330">
        <v>28</v>
      </c>
      <c r="O5330" s="52">
        <v>3.5399999469518661E-2</v>
      </c>
      <c r="P5330" s="52">
        <v>4.2300000786781311E-2</v>
      </c>
      <c r="Q5330">
        <v>380</v>
      </c>
      <c r="R5330" s="52">
        <v>3.564000129699707E-2</v>
      </c>
      <c r="S5330" s="52">
        <v>4.1110001504421227E-2</v>
      </c>
    </row>
    <row r="5331" spans="1:19">
      <c r="A5331" t="s">
        <v>28</v>
      </c>
      <c r="B5331" t="s">
        <v>412</v>
      </c>
      <c r="C5331" t="s">
        <v>440</v>
      </c>
      <c r="D5331" t="s">
        <v>330</v>
      </c>
      <c r="E5331" t="s">
        <v>216</v>
      </c>
      <c r="F5331" t="s">
        <v>285</v>
      </c>
      <c r="G5331">
        <v>9</v>
      </c>
      <c r="H5331" t="s">
        <v>345</v>
      </c>
      <c r="I5331" t="s">
        <v>319</v>
      </c>
      <c r="J5331" t="s">
        <v>322</v>
      </c>
      <c r="K5331">
        <v>26</v>
      </c>
      <c r="L5331" s="52">
        <v>0.14285999536514279</v>
      </c>
      <c r="M5331" s="52">
        <v>0.1780800074338913</v>
      </c>
      <c r="N5331">
        <v>79</v>
      </c>
      <c r="O5331" s="52">
        <v>9.9869996309280396E-2</v>
      </c>
      <c r="P5331" s="52">
        <v>0.1193400025367737</v>
      </c>
      <c r="Q5331">
        <v>1643</v>
      </c>
      <c r="R5331" s="52">
        <v>0.15410999953746801</v>
      </c>
      <c r="S5331" s="52">
        <v>0.17776000499725339</v>
      </c>
    </row>
    <row r="5332" spans="1:19">
      <c r="A5332" t="s">
        <v>28</v>
      </c>
      <c r="B5332" t="s">
        <v>412</v>
      </c>
      <c r="C5332" t="s">
        <v>440</v>
      </c>
      <c r="D5332" t="s">
        <v>330</v>
      </c>
      <c r="E5332" t="s">
        <v>216</v>
      </c>
      <c r="F5332" t="s">
        <v>285</v>
      </c>
      <c r="G5332">
        <v>9</v>
      </c>
      <c r="H5332" t="s">
        <v>345</v>
      </c>
      <c r="I5332" t="s">
        <v>319</v>
      </c>
      <c r="J5332" t="s">
        <v>323</v>
      </c>
      <c r="K5332">
        <v>19</v>
      </c>
      <c r="L5332" s="52">
        <v>0.1044000014662743</v>
      </c>
      <c r="M5332" s="52">
        <v>0.13014000654220581</v>
      </c>
      <c r="N5332">
        <v>64</v>
      </c>
      <c r="O5332" s="52">
        <v>8.0909997224807739E-2</v>
      </c>
      <c r="P5332" s="52">
        <v>9.6680000424385071E-2</v>
      </c>
      <c r="Q5332">
        <v>1319</v>
      </c>
      <c r="R5332" s="52">
        <v>0.1237199977040291</v>
      </c>
      <c r="S5332" s="52">
        <v>0.14270000159740451</v>
      </c>
    </row>
    <row r="5333" spans="1:19">
      <c r="A5333" t="s">
        <v>28</v>
      </c>
      <c r="B5333" t="s">
        <v>412</v>
      </c>
      <c r="C5333" t="s">
        <v>440</v>
      </c>
      <c r="D5333" t="s">
        <v>330</v>
      </c>
      <c r="E5333" t="s">
        <v>216</v>
      </c>
      <c r="F5333" t="s">
        <v>285</v>
      </c>
      <c r="G5333">
        <v>9</v>
      </c>
      <c r="H5333" t="s">
        <v>345</v>
      </c>
      <c r="I5333" t="s">
        <v>319</v>
      </c>
      <c r="J5333" t="s">
        <v>354</v>
      </c>
      <c r="K5333">
        <v>92</v>
      </c>
      <c r="L5333" s="52">
        <v>0.5054900050163269</v>
      </c>
      <c r="M5333" s="52">
        <v>0.63014000654220581</v>
      </c>
      <c r="N5333">
        <v>489</v>
      </c>
      <c r="O5333" s="52">
        <v>0.61820000410079956</v>
      </c>
      <c r="P5333" s="52">
        <v>0.7386699914932251</v>
      </c>
      <c r="Q5333">
        <v>5882</v>
      </c>
      <c r="R5333" s="52">
        <v>0.55172997713088989</v>
      </c>
      <c r="S5333" s="52">
        <v>0.63637000322341919</v>
      </c>
    </row>
    <row r="5334" spans="1:19">
      <c r="A5334" t="s">
        <v>28</v>
      </c>
      <c r="B5334" t="s">
        <v>412</v>
      </c>
      <c r="C5334" t="s">
        <v>440</v>
      </c>
      <c r="D5334" t="s">
        <v>330</v>
      </c>
      <c r="E5334" t="s">
        <v>216</v>
      </c>
      <c r="F5334" t="s">
        <v>285</v>
      </c>
      <c r="G5334">
        <v>9</v>
      </c>
      <c r="H5334" t="s">
        <v>345</v>
      </c>
      <c r="I5334" t="s">
        <v>360</v>
      </c>
      <c r="J5334" t="s">
        <v>361</v>
      </c>
      <c r="K5334">
        <v>36</v>
      </c>
      <c r="L5334" s="52">
        <v>0.1977999955415726</v>
      </c>
      <c r="N5334">
        <v>129</v>
      </c>
      <c r="O5334" s="52">
        <v>0.16308000683784479</v>
      </c>
      <c r="Q5334">
        <v>1418</v>
      </c>
      <c r="R5334" s="52">
        <v>0.13300999999046331</v>
      </c>
    </row>
    <row r="5335" spans="1:19">
      <c r="A5335" t="s">
        <v>28</v>
      </c>
      <c r="B5335" t="s">
        <v>412</v>
      </c>
      <c r="C5335" t="s">
        <v>440</v>
      </c>
      <c r="D5335" t="s">
        <v>330</v>
      </c>
      <c r="E5335" t="s">
        <v>216</v>
      </c>
      <c r="F5335" t="s">
        <v>285</v>
      </c>
      <c r="G5335">
        <v>9</v>
      </c>
      <c r="H5335" t="s">
        <v>345</v>
      </c>
      <c r="I5335" t="s">
        <v>360</v>
      </c>
      <c r="J5335" t="s">
        <v>362</v>
      </c>
      <c r="K5335">
        <v>53</v>
      </c>
      <c r="L5335" s="52">
        <v>0.29120999574661249</v>
      </c>
      <c r="M5335" s="52">
        <v>0.3630099892616272</v>
      </c>
      <c r="N5335">
        <v>174</v>
      </c>
      <c r="O5335" s="52">
        <v>0.21997000277042389</v>
      </c>
      <c r="P5335" s="52">
        <v>0.26284000277519232</v>
      </c>
      <c r="Q5335">
        <v>3361</v>
      </c>
      <c r="R5335" s="52">
        <v>0.31525999307632452</v>
      </c>
      <c r="S5335" s="52">
        <v>0.36362999677658081</v>
      </c>
    </row>
    <row r="5336" spans="1:19">
      <c r="A5336" t="s">
        <v>28</v>
      </c>
      <c r="B5336" t="s">
        <v>412</v>
      </c>
      <c r="C5336" t="s">
        <v>440</v>
      </c>
      <c r="D5336" t="s">
        <v>330</v>
      </c>
      <c r="E5336" t="s">
        <v>216</v>
      </c>
      <c r="F5336" t="s">
        <v>285</v>
      </c>
      <c r="G5336">
        <v>9</v>
      </c>
      <c r="H5336" t="s">
        <v>345</v>
      </c>
      <c r="I5336" t="s">
        <v>360</v>
      </c>
      <c r="J5336" t="s">
        <v>354</v>
      </c>
      <c r="K5336">
        <v>93</v>
      </c>
      <c r="L5336" s="52">
        <v>0.51099002361297607</v>
      </c>
      <c r="M5336" s="52">
        <v>0.6369900107383728</v>
      </c>
      <c r="N5336">
        <v>488</v>
      </c>
      <c r="O5336" s="52">
        <v>0.61694002151489258</v>
      </c>
      <c r="P5336" s="52">
        <v>0.73716002702713013</v>
      </c>
      <c r="Q5336">
        <v>5882</v>
      </c>
      <c r="R5336" s="52">
        <v>0.55172997713088989</v>
      </c>
      <c r="S5336" s="52">
        <v>0.63637000322341919</v>
      </c>
    </row>
    <row r="5337" spans="1:19">
      <c r="A5337" t="s">
        <v>28</v>
      </c>
      <c r="B5337" t="s">
        <v>412</v>
      </c>
      <c r="C5337" t="s">
        <v>440</v>
      </c>
      <c r="D5337" t="s">
        <v>330</v>
      </c>
      <c r="E5337" t="s">
        <v>216</v>
      </c>
      <c r="F5337" t="s">
        <v>285</v>
      </c>
      <c r="G5337">
        <v>9</v>
      </c>
      <c r="H5337" t="s">
        <v>345</v>
      </c>
      <c r="I5337" t="s">
        <v>736</v>
      </c>
      <c r="J5337" t="s">
        <v>363</v>
      </c>
      <c r="K5337">
        <v>44</v>
      </c>
      <c r="L5337" s="52">
        <v>0.2417600005865097</v>
      </c>
      <c r="N5337">
        <v>295</v>
      </c>
      <c r="O5337" s="52">
        <v>0.3729499876499176</v>
      </c>
      <c r="Q5337">
        <v>4131</v>
      </c>
      <c r="R5337" s="52">
        <v>0.38749000430107122</v>
      </c>
    </row>
    <row r="5338" spans="1:19">
      <c r="A5338" t="s">
        <v>28</v>
      </c>
      <c r="B5338" t="s">
        <v>412</v>
      </c>
      <c r="C5338" t="s">
        <v>440</v>
      </c>
      <c r="D5338" t="s">
        <v>330</v>
      </c>
      <c r="E5338" t="s">
        <v>216</v>
      </c>
      <c r="F5338" t="s">
        <v>285</v>
      </c>
      <c r="G5338">
        <v>9</v>
      </c>
      <c r="H5338" t="s">
        <v>345</v>
      </c>
      <c r="I5338" t="s">
        <v>736</v>
      </c>
      <c r="J5338" t="s">
        <v>364</v>
      </c>
      <c r="K5338">
        <v>81</v>
      </c>
      <c r="L5338" s="52">
        <v>0.44505000114440918</v>
      </c>
      <c r="M5338" s="52">
        <v>0.58696001768112183</v>
      </c>
      <c r="N5338">
        <v>303</v>
      </c>
      <c r="O5338" s="52">
        <v>0.38306000828742981</v>
      </c>
      <c r="P5338" s="52">
        <v>0.6108899712562561</v>
      </c>
      <c r="Q5338">
        <v>4189</v>
      </c>
      <c r="R5338" s="52">
        <v>0.39293000102043152</v>
      </c>
      <c r="S5338" s="52">
        <v>0.64149999618530273</v>
      </c>
    </row>
    <row r="5339" spans="1:19">
      <c r="A5339" t="s">
        <v>28</v>
      </c>
      <c r="B5339" t="s">
        <v>412</v>
      </c>
      <c r="C5339" t="s">
        <v>440</v>
      </c>
      <c r="D5339" t="s">
        <v>330</v>
      </c>
      <c r="E5339" t="s">
        <v>216</v>
      </c>
      <c r="F5339" t="s">
        <v>285</v>
      </c>
      <c r="G5339">
        <v>9</v>
      </c>
      <c r="H5339" t="s">
        <v>345</v>
      </c>
      <c r="I5339" t="s">
        <v>736</v>
      </c>
      <c r="J5339" t="s">
        <v>365</v>
      </c>
      <c r="K5339">
        <v>27</v>
      </c>
      <c r="L5339" s="52">
        <v>0.1483500003814697</v>
      </c>
      <c r="M5339" s="52">
        <v>0.19564999639987951</v>
      </c>
      <c r="N5339">
        <v>109</v>
      </c>
      <c r="O5339" s="52">
        <v>0.13779999315738681</v>
      </c>
      <c r="P5339" s="52">
        <v>0.21976000070571899</v>
      </c>
      <c r="Q5339">
        <v>1316</v>
      </c>
      <c r="R5339" s="52">
        <v>0.1234399974346161</v>
      </c>
      <c r="S5339" s="52">
        <v>0.20152999460697171</v>
      </c>
    </row>
    <row r="5340" spans="1:19">
      <c r="A5340" t="s">
        <v>28</v>
      </c>
      <c r="B5340" t="s">
        <v>412</v>
      </c>
      <c r="C5340" t="s">
        <v>440</v>
      </c>
      <c r="D5340" t="s">
        <v>330</v>
      </c>
      <c r="E5340" t="s">
        <v>216</v>
      </c>
      <c r="F5340" t="s">
        <v>285</v>
      </c>
      <c r="G5340">
        <v>9</v>
      </c>
      <c r="H5340" t="s">
        <v>345</v>
      </c>
      <c r="I5340" t="s">
        <v>736</v>
      </c>
      <c r="J5340" t="s">
        <v>366</v>
      </c>
      <c r="K5340">
        <v>18</v>
      </c>
      <c r="L5340" s="52">
        <v>9.8899997770786285E-2</v>
      </c>
      <c r="M5340" s="52">
        <v>0.13042999804019931</v>
      </c>
      <c r="N5340">
        <v>46</v>
      </c>
      <c r="O5340" s="52">
        <v>5.8150000870227807E-2</v>
      </c>
      <c r="P5340" s="52">
        <v>9.2739999294281006E-2</v>
      </c>
      <c r="Q5340">
        <v>566</v>
      </c>
      <c r="R5340" s="52">
        <v>5.3089998662471771E-2</v>
      </c>
      <c r="S5340" s="52">
        <v>8.6680002510547638E-2</v>
      </c>
    </row>
    <row r="5341" spans="1:19">
      <c r="A5341" t="s">
        <v>28</v>
      </c>
      <c r="B5341" t="s">
        <v>412</v>
      </c>
      <c r="C5341" t="s">
        <v>440</v>
      </c>
      <c r="D5341" t="s">
        <v>330</v>
      </c>
      <c r="E5341" t="s">
        <v>216</v>
      </c>
      <c r="F5341" t="s">
        <v>285</v>
      </c>
      <c r="G5341">
        <v>9</v>
      </c>
      <c r="H5341" t="s">
        <v>345</v>
      </c>
      <c r="I5341" t="s">
        <v>736</v>
      </c>
      <c r="J5341" t="s">
        <v>367</v>
      </c>
      <c r="K5341">
        <v>10</v>
      </c>
      <c r="L5341" s="52">
        <v>5.494999885559082E-2</v>
      </c>
      <c r="M5341" s="52">
        <v>7.2460003197193146E-2</v>
      </c>
      <c r="N5341">
        <v>27</v>
      </c>
      <c r="O5341" s="52">
        <v>3.4129999577999108E-2</v>
      </c>
      <c r="P5341" s="52">
        <v>5.4439999163150787E-2</v>
      </c>
      <c r="Q5341">
        <v>367</v>
      </c>
      <c r="R5341" s="52">
        <v>3.4419998526573181E-2</v>
      </c>
      <c r="S5341" s="52">
        <v>5.6200001388788223E-2</v>
      </c>
    </row>
    <row r="5342" spans="1:19">
      <c r="A5342" t="s">
        <v>28</v>
      </c>
      <c r="B5342" t="s">
        <v>412</v>
      </c>
      <c r="C5342" t="s">
        <v>440</v>
      </c>
      <c r="D5342" t="s">
        <v>330</v>
      </c>
      <c r="E5342" t="s">
        <v>216</v>
      </c>
      <c r="F5342" t="s">
        <v>285</v>
      </c>
      <c r="G5342">
        <v>9</v>
      </c>
      <c r="H5342" t="s">
        <v>345</v>
      </c>
      <c r="I5342" t="s">
        <v>736</v>
      </c>
      <c r="J5342" t="s">
        <v>368</v>
      </c>
      <c r="K5342">
        <v>2</v>
      </c>
      <c r="L5342" s="52">
        <v>1.0990000329911711E-2</v>
      </c>
      <c r="M5342" s="52">
        <v>1.448999997228384E-2</v>
      </c>
      <c r="N5342">
        <v>11</v>
      </c>
      <c r="O5342" s="52">
        <v>1.391000021249056E-2</v>
      </c>
      <c r="P5342" s="52">
        <v>2.2180000320076939E-2</v>
      </c>
      <c r="Q5342">
        <v>92</v>
      </c>
      <c r="R5342" s="52">
        <v>8.6300000548362732E-3</v>
      </c>
      <c r="S5342" s="52">
        <v>1.4089999720454219E-2</v>
      </c>
    </row>
    <row r="5343" spans="1:19">
      <c r="A5343" t="s">
        <v>28</v>
      </c>
      <c r="B5343" t="s">
        <v>412</v>
      </c>
      <c r="C5343" t="s">
        <v>440</v>
      </c>
      <c r="D5343" t="s">
        <v>330</v>
      </c>
      <c r="E5343" t="s">
        <v>216</v>
      </c>
      <c r="F5343" t="s">
        <v>285</v>
      </c>
      <c r="G5343">
        <v>9</v>
      </c>
      <c r="H5343" t="s">
        <v>345</v>
      </c>
      <c r="I5343" t="s">
        <v>307</v>
      </c>
      <c r="J5343" t="s">
        <v>329</v>
      </c>
      <c r="K5343">
        <v>180</v>
      </c>
      <c r="L5343" s="52">
        <v>0.98900997638702393</v>
      </c>
      <c r="N5343">
        <v>784</v>
      </c>
      <c r="O5343" s="52">
        <v>0.99115002155303955</v>
      </c>
      <c r="Q5343">
        <v>10555</v>
      </c>
      <c r="R5343" s="52">
        <v>0.99005997180938721</v>
      </c>
    </row>
    <row r="5344" spans="1:19">
      <c r="A5344" t="s">
        <v>28</v>
      </c>
      <c r="B5344" t="s">
        <v>412</v>
      </c>
      <c r="C5344" t="s">
        <v>440</v>
      </c>
      <c r="D5344" t="s">
        <v>330</v>
      </c>
      <c r="E5344" t="s">
        <v>216</v>
      </c>
      <c r="F5344" t="s">
        <v>285</v>
      </c>
      <c r="G5344">
        <v>9</v>
      </c>
      <c r="H5344" t="s">
        <v>345</v>
      </c>
      <c r="I5344" t="s">
        <v>307</v>
      </c>
      <c r="J5344" t="s">
        <v>309</v>
      </c>
      <c r="K5344">
        <v>2</v>
      </c>
      <c r="L5344" s="52">
        <v>1.0990000329911711E-2</v>
      </c>
      <c r="N5344">
        <v>7</v>
      </c>
      <c r="O5344" s="52">
        <v>8.8499998673796654E-3</v>
      </c>
      <c r="Q5344">
        <v>106</v>
      </c>
      <c r="R5344" s="52">
        <v>9.9400002509355545E-3</v>
      </c>
    </row>
    <row r="5345" spans="1:19">
      <c r="A5345" t="s">
        <v>28</v>
      </c>
      <c r="B5345" t="s">
        <v>412</v>
      </c>
      <c r="C5345" t="s">
        <v>440</v>
      </c>
      <c r="D5345" t="s">
        <v>330</v>
      </c>
      <c r="E5345" t="s">
        <v>216</v>
      </c>
      <c r="F5345" t="s">
        <v>285</v>
      </c>
      <c r="G5345">
        <v>9</v>
      </c>
      <c r="H5345" t="s">
        <v>345</v>
      </c>
      <c r="I5345" t="s">
        <v>737</v>
      </c>
      <c r="J5345" t="s">
        <v>310</v>
      </c>
      <c r="K5345">
        <v>24</v>
      </c>
      <c r="L5345" s="52">
        <v>0.13187000155448911</v>
      </c>
      <c r="N5345">
        <v>117</v>
      </c>
      <c r="O5345" s="52">
        <v>0.14790999889373779</v>
      </c>
      <c r="Q5345">
        <v>1888</v>
      </c>
      <c r="R5345" s="52">
        <v>0.17709000408649439</v>
      </c>
    </row>
    <row r="5346" spans="1:19">
      <c r="A5346" t="s">
        <v>28</v>
      </c>
      <c r="B5346" t="s">
        <v>412</v>
      </c>
      <c r="C5346" t="s">
        <v>440</v>
      </c>
      <c r="D5346" t="s">
        <v>330</v>
      </c>
      <c r="E5346" t="s">
        <v>216</v>
      </c>
      <c r="F5346" t="s">
        <v>285</v>
      </c>
      <c r="G5346">
        <v>9</v>
      </c>
      <c r="H5346" t="s">
        <v>345</v>
      </c>
      <c r="I5346" t="s">
        <v>737</v>
      </c>
      <c r="J5346" t="s">
        <v>16</v>
      </c>
      <c r="K5346">
        <v>26</v>
      </c>
      <c r="L5346" s="52">
        <v>0.14285999536514279</v>
      </c>
      <c r="N5346">
        <v>174</v>
      </c>
      <c r="O5346" s="52">
        <v>0.21997000277042389</v>
      </c>
      <c r="Q5346">
        <v>2164</v>
      </c>
      <c r="R5346" s="52">
        <v>0.2029799968004227</v>
      </c>
    </row>
    <row r="5347" spans="1:19">
      <c r="A5347" t="s">
        <v>28</v>
      </c>
      <c r="B5347" t="s">
        <v>412</v>
      </c>
      <c r="C5347" t="s">
        <v>440</v>
      </c>
      <c r="D5347" t="s">
        <v>330</v>
      </c>
      <c r="E5347" t="s">
        <v>216</v>
      </c>
      <c r="F5347" t="s">
        <v>285</v>
      </c>
      <c r="G5347">
        <v>9</v>
      </c>
      <c r="H5347" t="s">
        <v>345</v>
      </c>
      <c r="I5347" t="s">
        <v>737</v>
      </c>
      <c r="J5347" t="s">
        <v>17</v>
      </c>
      <c r="K5347">
        <v>35</v>
      </c>
      <c r="L5347" s="52">
        <v>0.19231000542640689</v>
      </c>
      <c r="N5347">
        <v>151</v>
      </c>
      <c r="O5347" s="52">
        <v>0.19089999794960019</v>
      </c>
      <c r="Q5347">
        <v>2220</v>
      </c>
      <c r="R5347" s="52">
        <v>0.20824000239372251</v>
      </c>
    </row>
    <row r="5348" spans="1:19">
      <c r="A5348" t="s">
        <v>28</v>
      </c>
      <c r="B5348" t="s">
        <v>412</v>
      </c>
      <c r="C5348" t="s">
        <v>440</v>
      </c>
      <c r="D5348" t="s">
        <v>330</v>
      </c>
      <c r="E5348" t="s">
        <v>216</v>
      </c>
      <c r="F5348" t="s">
        <v>285</v>
      </c>
      <c r="G5348">
        <v>9</v>
      </c>
      <c r="H5348" t="s">
        <v>345</v>
      </c>
      <c r="I5348" t="s">
        <v>737</v>
      </c>
      <c r="J5348" t="s">
        <v>18</v>
      </c>
      <c r="K5348">
        <v>51</v>
      </c>
      <c r="L5348" s="52">
        <v>0.28022000193595892</v>
      </c>
      <c r="N5348">
        <v>183</v>
      </c>
      <c r="O5348" s="52">
        <v>0.23135000467300421</v>
      </c>
      <c r="Q5348">
        <v>2174</v>
      </c>
      <c r="R5348" s="52">
        <v>0.20392000675201419</v>
      </c>
    </row>
    <row r="5349" spans="1:19">
      <c r="A5349" t="s">
        <v>28</v>
      </c>
      <c r="B5349" t="s">
        <v>412</v>
      </c>
      <c r="C5349" t="s">
        <v>440</v>
      </c>
      <c r="D5349" t="s">
        <v>330</v>
      </c>
      <c r="E5349" t="s">
        <v>216</v>
      </c>
      <c r="F5349" t="s">
        <v>285</v>
      </c>
      <c r="G5349">
        <v>9</v>
      </c>
      <c r="H5349" t="s">
        <v>345</v>
      </c>
      <c r="I5349" t="s">
        <v>737</v>
      </c>
      <c r="J5349" t="s">
        <v>311</v>
      </c>
      <c r="K5349">
        <v>46</v>
      </c>
      <c r="L5349" s="52">
        <v>0.25275000929832458</v>
      </c>
      <c r="N5349">
        <v>166</v>
      </c>
      <c r="O5349" s="52">
        <v>0.2098599970340729</v>
      </c>
      <c r="Q5349">
        <v>2215</v>
      </c>
      <c r="R5349" s="52">
        <v>0.20777000486850741</v>
      </c>
    </row>
    <row r="5350" spans="1:19">
      <c r="A5350" t="s">
        <v>28</v>
      </c>
      <c r="B5350" t="s">
        <v>412</v>
      </c>
      <c r="C5350" t="s">
        <v>440</v>
      </c>
      <c r="D5350" t="s">
        <v>330</v>
      </c>
      <c r="E5350" t="s">
        <v>216</v>
      </c>
      <c r="F5350" t="s">
        <v>285</v>
      </c>
      <c r="G5350">
        <v>9</v>
      </c>
      <c r="H5350" t="s">
        <v>345</v>
      </c>
      <c r="I5350" t="s">
        <v>312</v>
      </c>
      <c r="J5350" t="s">
        <v>313</v>
      </c>
      <c r="K5350">
        <v>119</v>
      </c>
      <c r="L5350" s="52">
        <v>0.6538500189781189</v>
      </c>
      <c r="M5350" s="52">
        <v>0.66479998826980591</v>
      </c>
      <c r="N5350">
        <v>458</v>
      </c>
      <c r="O5350" s="52">
        <v>0.579010009765625</v>
      </c>
      <c r="P5350" s="52">
        <v>0.59947997331619263</v>
      </c>
      <c r="Q5350">
        <v>6420</v>
      </c>
      <c r="R5350" s="52">
        <v>0.60219001770019531</v>
      </c>
      <c r="S5350" s="52">
        <v>0.61465001106262207</v>
      </c>
    </row>
    <row r="5351" spans="1:19">
      <c r="A5351" t="s">
        <v>28</v>
      </c>
      <c r="B5351" t="s">
        <v>412</v>
      </c>
      <c r="C5351" t="s">
        <v>440</v>
      </c>
      <c r="D5351" t="s">
        <v>330</v>
      </c>
      <c r="E5351" t="s">
        <v>216</v>
      </c>
      <c r="F5351" t="s">
        <v>285</v>
      </c>
      <c r="G5351">
        <v>9</v>
      </c>
      <c r="H5351" t="s">
        <v>345</v>
      </c>
      <c r="I5351" t="s">
        <v>312</v>
      </c>
      <c r="J5351" t="s">
        <v>314</v>
      </c>
      <c r="K5351">
        <v>21</v>
      </c>
      <c r="L5351" s="52">
        <v>0.1153799965977669</v>
      </c>
      <c r="M5351" s="52">
        <v>0.11732000112533569</v>
      </c>
      <c r="N5351">
        <v>113</v>
      </c>
      <c r="O5351" s="52">
        <v>0.14285999536514279</v>
      </c>
      <c r="P5351" s="52">
        <v>0.14790999889373779</v>
      </c>
      <c r="Q5351">
        <v>1473</v>
      </c>
      <c r="R5351" s="52">
        <v>0.13817000389099121</v>
      </c>
      <c r="S5351" s="52">
        <v>0.14101999998092651</v>
      </c>
    </row>
    <row r="5352" spans="1:19">
      <c r="A5352" t="s">
        <v>28</v>
      </c>
      <c r="B5352" t="s">
        <v>412</v>
      </c>
      <c r="C5352" t="s">
        <v>440</v>
      </c>
      <c r="D5352" t="s">
        <v>330</v>
      </c>
      <c r="E5352" t="s">
        <v>216</v>
      </c>
      <c r="F5352" t="s">
        <v>285</v>
      </c>
      <c r="G5352">
        <v>9</v>
      </c>
      <c r="H5352" t="s">
        <v>345</v>
      </c>
      <c r="I5352" t="s">
        <v>312</v>
      </c>
      <c r="J5352" t="s">
        <v>315</v>
      </c>
      <c r="K5352">
        <v>23</v>
      </c>
      <c r="L5352" s="52">
        <v>0.12636999785900119</v>
      </c>
      <c r="M5352" s="52">
        <v>0.12849000096321109</v>
      </c>
      <c r="N5352">
        <v>94</v>
      </c>
      <c r="O5352" s="52">
        <v>0.11884000152349471</v>
      </c>
      <c r="P5352" s="52">
        <v>0.123039998114109</v>
      </c>
      <c r="Q5352">
        <v>1374</v>
      </c>
      <c r="R5352" s="52">
        <v>0.12887999415397641</v>
      </c>
      <c r="S5352" s="52">
        <v>0.13154999911785131</v>
      </c>
    </row>
    <row r="5353" spans="1:19">
      <c r="A5353" t="s">
        <v>28</v>
      </c>
      <c r="B5353" t="s">
        <v>412</v>
      </c>
      <c r="C5353" t="s">
        <v>440</v>
      </c>
      <c r="D5353" t="s">
        <v>330</v>
      </c>
      <c r="E5353" t="s">
        <v>216</v>
      </c>
      <c r="F5353" t="s">
        <v>285</v>
      </c>
      <c r="G5353">
        <v>9</v>
      </c>
      <c r="H5353" t="s">
        <v>345</v>
      </c>
      <c r="I5353" t="s">
        <v>312</v>
      </c>
      <c r="J5353" t="s">
        <v>373</v>
      </c>
      <c r="K5353">
        <v>3</v>
      </c>
      <c r="L5353" s="52">
        <v>1.648000068962574E-2</v>
      </c>
      <c r="N5353">
        <v>27</v>
      </c>
      <c r="O5353" s="52">
        <v>3.4129999577999108E-2</v>
      </c>
      <c r="Q5353">
        <v>216</v>
      </c>
      <c r="R5353" s="52">
        <v>2.0260000601410869E-2</v>
      </c>
    </row>
    <row r="5354" spans="1:19">
      <c r="A5354" t="s">
        <v>28</v>
      </c>
      <c r="B5354" t="s">
        <v>412</v>
      </c>
      <c r="C5354" t="s">
        <v>440</v>
      </c>
      <c r="D5354" t="s">
        <v>330</v>
      </c>
      <c r="E5354" t="s">
        <v>216</v>
      </c>
      <c r="F5354" t="s">
        <v>285</v>
      </c>
      <c r="G5354">
        <v>9</v>
      </c>
      <c r="H5354" t="s">
        <v>345</v>
      </c>
      <c r="I5354" t="s">
        <v>312</v>
      </c>
      <c r="J5354" t="s">
        <v>316</v>
      </c>
      <c r="K5354">
        <v>16</v>
      </c>
      <c r="L5354" s="52">
        <v>8.7909996509552002E-2</v>
      </c>
      <c r="M5354" s="52">
        <v>8.9390002191066742E-2</v>
      </c>
      <c r="N5354">
        <v>99</v>
      </c>
      <c r="O5354" s="52">
        <v>0.12515999376773829</v>
      </c>
      <c r="P5354" s="52">
        <v>0.12958000600337979</v>
      </c>
      <c r="Q5354">
        <v>1178</v>
      </c>
      <c r="R5354" s="52">
        <v>0.1105000004172325</v>
      </c>
      <c r="S5354" s="52">
        <v>0.1127799972891808</v>
      </c>
    </row>
    <row r="5355" spans="1:19">
      <c r="A5355" t="s">
        <v>28</v>
      </c>
      <c r="B5355" t="s">
        <v>412</v>
      </c>
      <c r="C5355" t="s">
        <v>440</v>
      </c>
      <c r="D5355" t="s">
        <v>330</v>
      </c>
      <c r="E5355" t="s">
        <v>218</v>
      </c>
      <c r="F5355" t="s">
        <v>286</v>
      </c>
      <c r="G5355">
        <v>9</v>
      </c>
      <c r="H5355" t="s">
        <v>345</v>
      </c>
      <c r="I5355" t="s">
        <v>326</v>
      </c>
      <c r="J5355" t="s">
        <v>289</v>
      </c>
      <c r="K5355">
        <v>0</v>
      </c>
      <c r="L5355" s="52">
        <v>0</v>
      </c>
      <c r="N5355">
        <v>6</v>
      </c>
      <c r="O5355" s="52">
        <v>7.5900000520050526E-3</v>
      </c>
      <c r="Q5355">
        <v>78</v>
      </c>
      <c r="R5355" s="52">
        <v>7.3199998587369919E-3</v>
      </c>
    </row>
    <row r="5356" spans="1:19">
      <c r="A5356" t="s">
        <v>28</v>
      </c>
      <c r="B5356" t="s">
        <v>412</v>
      </c>
      <c r="C5356" t="s">
        <v>440</v>
      </c>
      <c r="D5356" t="s">
        <v>330</v>
      </c>
      <c r="E5356" t="s">
        <v>218</v>
      </c>
      <c r="F5356" t="s">
        <v>286</v>
      </c>
      <c r="G5356">
        <v>9</v>
      </c>
      <c r="H5356" t="s">
        <v>345</v>
      </c>
      <c r="I5356" t="s">
        <v>326</v>
      </c>
      <c r="J5356" t="s">
        <v>290</v>
      </c>
      <c r="K5356">
        <v>8</v>
      </c>
      <c r="L5356" s="52">
        <v>6.2990002334117889E-2</v>
      </c>
      <c r="N5356">
        <v>38</v>
      </c>
      <c r="O5356" s="52">
        <v>4.8039998859167099E-2</v>
      </c>
      <c r="Q5356">
        <v>542</v>
      </c>
      <c r="R5356" s="52">
        <v>5.0840001553297043E-2</v>
      </c>
    </row>
    <row r="5357" spans="1:19">
      <c r="A5357" t="s">
        <v>28</v>
      </c>
      <c r="B5357" t="s">
        <v>412</v>
      </c>
      <c r="C5357" t="s">
        <v>440</v>
      </c>
      <c r="D5357" t="s">
        <v>330</v>
      </c>
      <c r="E5357" t="s">
        <v>218</v>
      </c>
      <c r="F5357" t="s">
        <v>286</v>
      </c>
      <c r="G5357">
        <v>9</v>
      </c>
      <c r="H5357" t="s">
        <v>345</v>
      </c>
      <c r="I5357" t="s">
        <v>326</v>
      </c>
      <c r="J5357" t="s">
        <v>291</v>
      </c>
      <c r="K5357">
        <v>12</v>
      </c>
      <c r="L5357" s="52">
        <v>9.4489999115467072E-2</v>
      </c>
      <c r="N5357">
        <v>97</v>
      </c>
      <c r="O5357" s="52">
        <v>0.1226300001144409</v>
      </c>
      <c r="Q5357">
        <v>1332</v>
      </c>
      <c r="R5357" s="52">
        <v>0.124940000474453</v>
      </c>
    </row>
    <row r="5358" spans="1:19">
      <c r="A5358" t="s">
        <v>28</v>
      </c>
      <c r="B5358" t="s">
        <v>412</v>
      </c>
      <c r="C5358" t="s">
        <v>440</v>
      </c>
      <c r="D5358" t="s">
        <v>330</v>
      </c>
      <c r="E5358" t="s">
        <v>218</v>
      </c>
      <c r="F5358" s="1" t="s">
        <v>286</v>
      </c>
      <c r="G5358">
        <v>9</v>
      </c>
      <c r="H5358" t="s">
        <v>345</v>
      </c>
      <c r="I5358" t="s">
        <v>326</v>
      </c>
      <c r="J5358" t="s">
        <v>292</v>
      </c>
      <c r="K5358">
        <v>26</v>
      </c>
      <c r="L5358" s="52">
        <v>0.20472000539302829</v>
      </c>
      <c r="N5358">
        <v>143</v>
      </c>
      <c r="O5358" s="52">
        <v>0.18077999353408811</v>
      </c>
      <c r="Q5358">
        <v>2022</v>
      </c>
      <c r="R5358" s="52">
        <v>0.18965999782085419</v>
      </c>
    </row>
    <row r="5359" spans="1:19">
      <c r="A5359" t="s">
        <v>28</v>
      </c>
      <c r="B5359" t="s">
        <v>412</v>
      </c>
      <c r="C5359" t="s">
        <v>440</v>
      </c>
      <c r="D5359" t="s">
        <v>330</v>
      </c>
      <c r="E5359" t="s">
        <v>218</v>
      </c>
      <c r="F5359" t="s">
        <v>286</v>
      </c>
      <c r="G5359">
        <v>9</v>
      </c>
      <c r="H5359" t="s">
        <v>345</v>
      </c>
      <c r="I5359" t="s">
        <v>326</v>
      </c>
      <c r="J5359" t="s">
        <v>293</v>
      </c>
      <c r="K5359">
        <v>24</v>
      </c>
      <c r="L5359" s="52">
        <v>0.18897999823093409</v>
      </c>
      <c r="N5359">
        <v>147</v>
      </c>
      <c r="O5359" s="52">
        <v>0.18583999574184421</v>
      </c>
      <c r="Q5359">
        <v>1958</v>
      </c>
      <c r="R5359" s="52">
        <v>0.18366000056266779</v>
      </c>
    </row>
    <row r="5360" spans="1:19">
      <c r="A5360" t="s">
        <v>28</v>
      </c>
      <c r="B5360" t="s">
        <v>412</v>
      </c>
      <c r="C5360" t="s">
        <v>440</v>
      </c>
      <c r="D5360" t="s">
        <v>330</v>
      </c>
      <c r="E5360" t="s">
        <v>218</v>
      </c>
      <c r="F5360" t="s">
        <v>286</v>
      </c>
      <c r="G5360">
        <v>9</v>
      </c>
      <c r="H5360" t="s">
        <v>345</v>
      </c>
      <c r="I5360" t="s">
        <v>326</v>
      </c>
      <c r="J5360" t="s">
        <v>294</v>
      </c>
      <c r="K5360">
        <v>31</v>
      </c>
      <c r="L5360" s="52">
        <v>0.2440900057554245</v>
      </c>
      <c r="N5360">
        <v>194</v>
      </c>
      <c r="O5360" s="52">
        <v>0.24526000022888181</v>
      </c>
      <c r="Q5360">
        <v>2528</v>
      </c>
      <c r="R5360" s="52">
        <v>0.2371300011873245</v>
      </c>
    </row>
    <row r="5361" spans="1:19">
      <c r="A5361" t="s">
        <v>28</v>
      </c>
      <c r="B5361" t="s">
        <v>412</v>
      </c>
      <c r="C5361" t="s">
        <v>440</v>
      </c>
      <c r="D5361" t="s">
        <v>330</v>
      </c>
      <c r="E5361" t="s">
        <v>218</v>
      </c>
      <c r="F5361" t="s">
        <v>286</v>
      </c>
      <c r="G5361">
        <v>9</v>
      </c>
      <c r="H5361" t="s">
        <v>345</v>
      </c>
      <c r="I5361" t="s">
        <v>326</v>
      </c>
      <c r="J5361" t="s">
        <v>295</v>
      </c>
      <c r="K5361">
        <v>26</v>
      </c>
      <c r="L5361" s="52">
        <v>0.20472000539302829</v>
      </c>
      <c r="N5361">
        <v>166</v>
      </c>
      <c r="O5361" s="52">
        <v>0.2098599970340729</v>
      </c>
      <c r="Q5361">
        <v>2201</v>
      </c>
      <c r="R5361" s="52">
        <v>0.20645000040531161</v>
      </c>
    </row>
    <row r="5362" spans="1:19">
      <c r="A5362" t="s">
        <v>28</v>
      </c>
      <c r="B5362" t="s">
        <v>412</v>
      </c>
      <c r="C5362" t="s">
        <v>440</v>
      </c>
      <c r="D5362" t="s">
        <v>330</v>
      </c>
      <c r="E5362" t="s">
        <v>218</v>
      </c>
      <c r="F5362" t="s">
        <v>286</v>
      </c>
      <c r="G5362">
        <v>9</v>
      </c>
      <c r="H5362" t="s">
        <v>345</v>
      </c>
      <c r="I5362" t="s">
        <v>359</v>
      </c>
      <c r="J5362" t="s">
        <v>14</v>
      </c>
      <c r="K5362">
        <v>83</v>
      </c>
      <c r="L5362" s="52">
        <v>0.65354001522064209</v>
      </c>
      <c r="M5362" s="52">
        <v>0.68594998121261597</v>
      </c>
      <c r="N5362">
        <v>537</v>
      </c>
      <c r="O5362" s="52">
        <v>0.67888998985290527</v>
      </c>
      <c r="P5362" s="52">
        <v>0.70288002490997314</v>
      </c>
      <c r="Q5362">
        <v>7648</v>
      </c>
      <c r="R5362" s="52">
        <v>0.71737998723983765</v>
      </c>
      <c r="S5362" s="52">
        <v>0.73221999406814575</v>
      </c>
    </row>
    <row r="5363" spans="1:19">
      <c r="A5363" t="s">
        <v>28</v>
      </c>
      <c r="B5363" t="s">
        <v>412</v>
      </c>
      <c r="C5363" t="s">
        <v>440</v>
      </c>
      <c r="D5363" t="s">
        <v>330</v>
      </c>
      <c r="E5363" t="s">
        <v>218</v>
      </c>
      <c r="F5363" t="s">
        <v>286</v>
      </c>
      <c r="G5363">
        <v>9</v>
      </c>
      <c r="H5363" t="s">
        <v>345</v>
      </c>
      <c r="I5363" t="s">
        <v>359</v>
      </c>
      <c r="J5363" t="s">
        <v>15</v>
      </c>
      <c r="K5363">
        <v>21</v>
      </c>
      <c r="L5363" s="52">
        <v>0.16535000503063199</v>
      </c>
      <c r="M5363" s="52">
        <v>0.17354999482631681</v>
      </c>
      <c r="N5363">
        <v>129</v>
      </c>
      <c r="O5363" s="52">
        <v>0.16308000683784479</v>
      </c>
      <c r="P5363" s="52">
        <v>0.16885000467300421</v>
      </c>
      <c r="Q5363">
        <v>1582</v>
      </c>
      <c r="R5363" s="52">
        <v>0.14838999509811401</v>
      </c>
      <c r="S5363" s="52">
        <v>0.1514600068330765</v>
      </c>
    </row>
    <row r="5364" spans="1:19">
      <c r="A5364" t="s">
        <v>28</v>
      </c>
      <c r="B5364" t="s">
        <v>412</v>
      </c>
      <c r="C5364" t="s">
        <v>440</v>
      </c>
      <c r="D5364" t="s">
        <v>330</v>
      </c>
      <c r="E5364" t="s">
        <v>218</v>
      </c>
      <c r="F5364" t="s">
        <v>286</v>
      </c>
      <c r="G5364">
        <v>9</v>
      </c>
      <c r="H5364" t="s">
        <v>345</v>
      </c>
      <c r="I5364" t="s">
        <v>359</v>
      </c>
      <c r="J5364" t="s">
        <v>317</v>
      </c>
      <c r="K5364">
        <v>17</v>
      </c>
      <c r="L5364" s="52">
        <v>0.13386000692844391</v>
      </c>
      <c r="M5364" s="52">
        <v>0.14049999415874481</v>
      </c>
      <c r="N5364">
        <v>98</v>
      </c>
      <c r="O5364" s="52">
        <v>0.12388999760150909</v>
      </c>
      <c r="P5364" s="52">
        <v>0.12827000021934509</v>
      </c>
      <c r="Q5364">
        <v>1215</v>
      </c>
      <c r="R5364" s="52">
        <v>0.1139699965715408</v>
      </c>
      <c r="S5364" s="52">
        <v>0.1163199990987778</v>
      </c>
    </row>
    <row r="5365" spans="1:19">
      <c r="A5365" t="s">
        <v>28</v>
      </c>
      <c r="B5365" t="s">
        <v>412</v>
      </c>
      <c r="C5365" t="s">
        <v>440</v>
      </c>
      <c r="D5365" t="s">
        <v>330</v>
      </c>
      <c r="E5365" t="s">
        <v>218</v>
      </c>
      <c r="F5365" t="s">
        <v>286</v>
      </c>
      <c r="G5365">
        <v>9</v>
      </c>
      <c r="H5365" t="s">
        <v>345</v>
      </c>
      <c r="I5365" t="s">
        <v>359</v>
      </c>
      <c r="J5365" t="s">
        <v>270</v>
      </c>
      <c r="K5365">
        <v>6</v>
      </c>
      <c r="L5365" s="52">
        <v>4.7240000218153E-2</v>
      </c>
      <c r="N5365">
        <v>27</v>
      </c>
      <c r="O5365" s="52">
        <v>3.4129999577999108E-2</v>
      </c>
      <c r="Q5365">
        <v>216</v>
      </c>
      <c r="R5365" s="52">
        <v>2.0260000601410869E-2</v>
      </c>
    </row>
    <row r="5366" spans="1:19">
      <c r="A5366" t="s">
        <v>28</v>
      </c>
      <c r="B5366" t="s">
        <v>412</v>
      </c>
      <c r="C5366" t="s">
        <v>440</v>
      </c>
      <c r="D5366" t="s">
        <v>330</v>
      </c>
      <c r="E5366" t="s">
        <v>218</v>
      </c>
      <c r="F5366" t="s">
        <v>286</v>
      </c>
      <c r="G5366">
        <v>9</v>
      </c>
      <c r="H5366" t="s">
        <v>345</v>
      </c>
      <c r="I5366" t="s">
        <v>325</v>
      </c>
      <c r="J5366" t="s">
        <v>302</v>
      </c>
      <c r="K5366">
        <v>32</v>
      </c>
      <c r="L5366" s="52">
        <v>0.25196999311447138</v>
      </c>
      <c r="N5366">
        <v>226</v>
      </c>
      <c r="O5366" s="52">
        <v>0.28571000695228582</v>
      </c>
      <c r="Q5366">
        <v>3494</v>
      </c>
      <c r="R5366" s="52">
        <v>0.32774001359939581</v>
      </c>
    </row>
    <row r="5367" spans="1:19">
      <c r="A5367" t="s">
        <v>28</v>
      </c>
      <c r="B5367" t="s">
        <v>412</v>
      </c>
      <c r="C5367" t="s">
        <v>440</v>
      </c>
      <c r="D5367" t="s">
        <v>330</v>
      </c>
      <c r="E5367" t="s">
        <v>218</v>
      </c>
      <c r="F5367" t="s">
        <v>286</v>
      </c>
      <c r="G5367">
        <v>9</v>
      </c>
      <c r="H5367" t="s">
        <v>345</v>
      </c>
      <c r="I5367" t="s">
        <v>325</v>
      </c>
      <c r="J5367" t="s">
        <v>303</v>
      </c>
      <c r="K5367">
        <v>49</v>
      </c>
      <c r="L5367" s="52">
        <v>0.38582998514175421</v>
      </c>
      <c r="N5367">
        <v>256</v>
      </c>
      <c r="O5367" s="52">
        <v>0.32363998889923101</v>
      </c>
      <c r="Q5367">
        <v>3387</v>
      </c>
      <c r="R5367" s="52">
        <v>0.31769999861717219</v>
      </c>
    </row>
    <row r="5368" spans="1:19">
      <c r="A5368" t="s">
        <v>28</v>
      </c>
      <c r="B5368" t="s">
        <v>412</v>
      </c>
      <c r="C5368" t="s">
        <v>440</v>
      </c>
      <c r="D5368" t="s">
        <v>330</v>
      </c>
      <c r="E5368" t="s">
        <v>218</v>
      </c>
      <c r="F5368" t="s">
        <v>286</v>
      </c>
      <c r="G5368">
        <v>9</v>
      </c>
      <c r="H5368" t="s">
        <v>345</v>
      </c>
      <c r="I5368" t="s">
        <v>325</v>
      </c>
      <c r="J5368" t="s">
        <v>304</v>
      </c>
      <c r="K5368">
        <v>46</v>
      </c>
      <c r="L5368" s="52">
        <v>0.36219999194145203</v>
      </c>
      <c r="N5368">
        <v>309</v>
      </c>
      <c r="O5368" s="52">
        <v>0.39063999056816101</v>
      </c>
      <c r="Q5368">
        <v>3780</v>
      </c>
      <c r="R5368" s="52">
        <v>0.35455998778343201</v>
      </c>
    </row>
    <row r="5369" spans="1:19">
      <c r="A5369" t="s">
        <v>28</v>
      </c>
      <c r="B5369" t="s">
        <v>412</v>
      </c>
      <c r="C5369" t="s">
        <v>440</v>
      </c>
      <c r="D5369" t="s">
        <v>330</v>
      </c>
      <c r="E5369" t="s">
        <v>218</v>
      </c>
      <c r="F5369" t="s">
        <v>286</v>
      </c>
      <c r="G5369">
        <v>9</v>
      </c>
      <c r="H5369" t="s">
        <v>345</v>
      </c>
      <c r="I5369" t="s">
        <v>349</v>
      </c>
      <c r="J5369" t="s">
        <v>350</v>
      </c>
      <c r="K5369">
        <v>8</v>
      </c>
      <c r="L5369" s="52">
        <v>6.2990002334117889E-2</v>
      </c>
      <c r="M5369" s="52">
        <v>7.9209998250007629E-2</v>
      </c>
      <c r="N5369">
        <v>45</v>
      </c>
      <c r="O5369" s="52">
        <v>5.6889999657869339E-2</v>
      </c>
      <c r="P5369" s="52">
        <v>6.7979998886585236E-2</v>
      </c>
      <c r="Q5369">
        <v>745</v>
      </c>
      <c r="R5369" s="52">
        <v>6.9880001246929169E-2</v>
      </c>
      <c r="S5369" s="52">
        <v>8.060000091791153E-2</v>
      </c>
    </row>
    <row r="5370" spans="1:19">
      <c r="A5370" t="s">
        <v>28</v>
      </c>
      <c r="B5370" t="s">
        <v>412</v>
      </c>
      <c r="C5370" t="s">
        <v>440</v>
      </c>
      <c r="D5370" t="s">
        <v>330</v>
      </c>
      <c r="E5370" t="s">
        <v>218</v>
      </c>
      <c r="F5370" t="s">
        <v>286</v>
      </c>
      <c r="G5370">
        <v>9</v>
      </c>
      <c r="H5370" t="s">
        <v>345</v>
      </c>
      <c r="I5370" t="s">
        <v>349</v>
      </c>
      <c r="J5370" t="s">
        <v>351</v>
      </c>
      <c r="K5370">
        <v>76</v>
      </c>
      <c r="L5370" s="52">
        <v>0.59842997789382935</v>
      </c>
      <c r="M5370" s="52">
        <v>0.75247997045516968</v>
      </c>
      <c r="N5370">
        <v>489</v>
      </c>
      <c r="O5370" s="52">
        <v>0.61820000410079956</v>
      </c>
      <c r="P5370" s="52">
        <v>0.7386699914932251</v>
      </c>
      <c r="Q5370">
        <v>5882</v>
      </c>
      <c r="R5370" s="52">
        <v>0.55172997713088989</v>
      </c>
      <c r="S5370" s="52">
        <v>0.63637000322341919</v>
      </c>
    </row>
    <row r="5371" spans="1:19">
      <c r="A5371" t="s">
        <v>28</v>
      </c>
      <c r="B5371" t="s">
        <v>412</v>
      </c>
      <c r="C5371" t="s">
        <v>440</v>
      </c>
      <c r="D5371" t="s">
        <v>330</v>
      </c>
      <c r="E5371" t="s">
        <v>218</v>
      </c>
      <c r="F5371" t="s">
        <v>286</v>
      </c>
      <c r="G5371">
        <v>9</v>
      </c>
      <c r="H5371" t="s">
        <v>345</v>
      </c>
      <c r="I5371" t="s">
        <v>349</v>
      </c>
      <c r="J5371" t="s">
        <v>352</v>
      </c>
      <c r="K5371">
        <v>2</v>
      </c>
      <c r="L5371" s="52">
        <v>1.575000025331974E-2</v>
      </c>
      <c r="M5371" s="52">
        <v>1.9799999892711639E-2</v>
      </c>
      <c r="N5371">
        <v>2</v>
      </c>
      <c r="O5371" s="52">
        <v>2.529999939724803E-3</v>
      </c>
      <c r="P5371" s="52">
        <v>3.0199999455362558E-3</v>
      </c>
      <c r="Q5371">
        <v>19</v>
      </c>
      <c r="R5371" s="52">
        <v>1.780000049620867E-3</v>
      </c>
      <c r="S5371" s="52">
        <v>2.0600000862032179E-3</v>
      </c>
    </row>
    <row r="5372" spans="1:19">
      <c r="A5372" t="s">
        <v>28</v>
      </c>
      <c r="B5372" t="s">
        <v>412</v>
      </c>
      <c r="C5372" t="s">
        <v>440</v>
      </c>
      <c r="D5372" t="s">
        <v>330</v>
      </c>
      <c r="E5372" t="s">
        <v>218</v>
      </c>
      <c r="F5372" t="s">
        <v>286</v>
      </c>
      <c r="G5372">
        <v>9</v>
      </c>
      <c r="H5372" t="s">
        <v>345</v>
      </c>
      <c r="I5372" t="s">
        <v>349</v>
      </c>
      <c r="J5372" t="s">
        <v>353</v>
      </c>
      <c r="K5372">
        <v>15</v>
      </c>
      <c r="L5372" s="52">
        <v>0.11811000108718871</v>
      </c>
      <c r="M5372" s="52">
        <v>0.1485099941492081</v>
      </c>
      <c r="N5372">
        <v>126</v>
      </c>
      <c r="O5372" s="52">
        <v>0.15929000079631811</v>
      </c>
      <c r="P5372" s="52">
        <v>0.19032999873161319</v>
      </c>
      <c r="Q5372">
        <v>2597</v>
      </c>
      <c r="R5372" s="52">
        <v>0.24359999597072601</v>
      </c>
      <c r="S5372" s="52">
        <v>0.2809700071811676</v>
      </c>
    </row>
    <row r="5373" spans="1:19">
      <c r="A5373" t="s">
        <v>28</v>
      </c>
      <c r="B5373" t="s">
        <v>412</v>
      </c>
      <c r="C5373" t="s">
        <v>440</v>
      </c>
      <c r="D5373" t="s">
        <v>330</v>
      </c>
      <c r="E5373" t="s">
        <v>218</v>
      </c>
      <c r="F5373" t="s">
        <v>286</v>
      </c>
      <c r="G5373">
        <v>9</v>
      </c>
      <c r="H5373" t="s">
        <v>345</v>
      </c>
      <c r="I5373" t="s">
        <v>349</v>
      </c>
      <c r="J5373" t="s">
        <v>355</v>
      </c>
      <c r="K5373">
        <v>26</v>
      </c>
      <c r="L5373" s="52">
        <v>0.20472000539302829</v>
      </c>
      <c r="N5373">
        <v>129</v>
      </c>
      <c r="O5373" s="52">
        <v>0.16308000683784479</v>
      </c>
      <c r="Q5373">
        <v>1418</v>
      </c>
      <c r="R5373" s="52">
        <v>0.13300999999046331</v>
      </c>
    </row>
    <row r="5374" spans="1:19">
      <c r="A5374" t="s">
        <v>28</v>
      </c>
      <c r="B5374" t="s">
        <v>412</v>
      </c>
      <c r="C5374" t="s">
        <v>440</v>
      </c>
      <c r="D5374" t="s">
        <v>330</v>
      </c>
      <c r="E5374" t="s">
        <v>218</v>
      </c>
      <c r="F5374" t="s">
        <v>286</v>
      </c>
      <c r="G5374">
        <v>9</v>
      </c>
      <c r="H5374" t="s">
        <v>345</v>
      </c>
      <c r="I5374" t="s">
        <v>734</v>
      </c>
      <c r="J5374" t="s">
        <v>299</v>
      </c>
      <c r="K5374">
        <v>16</v>
      </c>
      <c r="L5374" s="52">
        <v>0.12598000466823581</v>
      </c>
      <c r="M5374" s="52">
        <v>0.1290300041437149</v>
      </c>
      <c r="N5374">
        <v>31</v>
      </c>
      <c r="O5374" s="52">
        <v>3.9190001785755157E-2</v>
      </c>
      <c r="P5374" s="52">
        <v>4.2580001056194312E-2</v>
      </c>
      <c r="Q5374">
        <v>463</v>
      </c>
      <c r="R5374" s="52">
        <v>4.343000054359436E-2</v>
      </c>
      <c r="S5374" s="52">
        <v>4.6239998191595078E-2</v>
      </c>
    </row>
    <row r="5375" spans="1:19">
      <c r="A5375" t="s">
        <v>28</v>
      </c>
      <c r="B5375" t="s">
        <v>412</v>
      </c>
      <c r="C5375" t="s">
        <v>440</v>
      </c>
      <c r="D5375" t="s">
        <v>330</v>
      </c>
      <c r="E5375" t="s">
        <v>218</v>
      </c>
      <c r="F5375" t="s">
        <v>286</v>
      </c>
      <c r="G5375">
        <v>9</v>
      </c>
      <c r="H5375" t="s">
        <v>345</v>
      </c>
      <c r="I5375" t="s">
        <v>734</v>
      </c>
      <c r="J5375" t="s">
        <v>300</v>
      </c>
      <c r="K5375">
        <v>5</v>
      </c>
      <c r="L5375" s="52">
        <v>3.937000036239624E-2</v>
      </c>
      <c r="M5375" s="52">
        <v>4.0320001542568207E-2</v>
      </c>
      <c r="N5375">
        <v>16</v>
      </c>
      <c r="O5375" s="52">
        <v>2.0230000838637349E-2</v>
      </c>
      <c r="P5375" s="52">
        <v>2.1980000659823421E-2</v>
      </c>
      <c r="Q5375">
        <v>331</v>
      </c>
      <c r="R5375" s="52">
        <v>3.1050000339746479E-2</v>
      </c>
      <c r="S5375" s="52">
        <v>3.3059999346733093E-2</v>
      </c>
    </row>
    <row r="5376" spans="1:19">
      <c r="A5376" t="s">
        <v>28</v>
      </c>
      <c r="B5376" t="s">
        <v>412</v>
      </c>
      <c r="C5376" t="s">
        <v>440</v>
      </c>
      <c r="D5376" t="s">
        <v>330</v>
      </c>
      <c r="E5376" t="s">
        <v>218</v>
      </c>
      <c r="F5376" t="s">
        <v>286</v>
      </c>
      <c r="G5376">
        <v>9</v>
      </c>
      <c r="H5376" t="s">
        <v>345</v>
      </c>
      <c r="I5376" t="s">
        <v>734</v>
      </c>
      <c r="J5376" t="s">
        <v>269</v>
      </c>
      <c r="K5376">
        <v>2</v>
      </c>
      <c r="L5376" s="52">
        <v>1.575000025331974E-2</v>
      </c>
      <c r="M5376" s="52">
        <v>1.6130000352859501E-2</v>
      </c>
      <c r="N5376">
        <v>2</v>
      </c>
      <c r="O5376" s="52">
        <v>2.529999939724803E-3</v>
      </c>
      <c r="P5376" s="52">
        <v>2.7499999850988388E-3</v>
      </c>
      <c r="Q5376">
        <v>91</v>
      </c>
      <c r="R5376" s="52">
        <v>8.5399998351931572E-3</v>
      </c>
      <c r="S5376" s="52">
        <v>9.089999832212925E-3</v>
      </c>
    </row>
    <row r="5377" spans="1:19">
      <c r="A5377" t="s">
        <v>28</v>
      </c>
      <c r="B5377" t="s">
        <v>412</v>
      </c>
      <c r="C5377" t="s">
        <v>440</v>
      </c>
      <c r="D5377" t="s">
        <v>330</v>
      </c>
      <c r="E5377" t="s">
        <v>218</v>
      </c>
      <c r="F5377" t="s">
        <v>286</v>
      </c>
      <c r="G5377">
        <v>9</v>
      </c>
      <c r="H5377" t="s">
        <v>345</v>
      </c>
      <c r="I5377" t="s">
        <v>734</v>
      </c>
      <c r="J5377" t="s">
        <v>301</v>
      </c>
      <c r="K5377">
        <v>2</v>
      </c>
      <c r="L5377" s="52">
        <v>1.575000025331974E-2</v>
      </c>
      <c r="M5377" s="52">
        <v>1.6130000352859501E-2</v>
      </c>
      <c r="N5377">
        <v>5</v>
      </c>
      <c r="O5377" s="52">
        <v>6.3200001604855061E-3</v>
      </c>
      <c r="P5377" s="52">
        <v>6.8700001575052738E-3</v>
      </c>
      <c r="Q5377">
        <v>215</v>
      </c>
      <c r="R5377" s="52">
        <v>2.0169999450445179E-2</v>
      </c>
      <c r="S5377" s="52">
        <v>2.1469999104738239E-2</v>
      </c>
    </row>
    <row r="5378" spans="1:19">
      <c r="A5378" t="s">
        <v>28</v>
      </c>
      <c r="B5378" t="s">
        <v>412</v>
      </c>
      <c r="C5378" t="s">
        <v>440</v>
      </c>
      <c r="D5378" t="s">
        <v>330</v>
      </c>
      <c r="E5378" t="s">
        <v>218</v>
      </c>
      <c r="F5378" s="1" t="s">
        <v>286</v>
      </c>
      <c r="G5378" s="1">
        <v>9</v>
      </c>
      <c r="H5378" s="1" t="s">
        <v>345</v>
      </c>
      <c r="I5378" t="s">
        <v>734</v>
      </c>
      <c r="J5378" t="s">
        <v>270</v>
      </c>
      <c r="K5378">
        <v>3</v>
      </c>
      <c r="L5378" s="52">
        <v>2.36200001090765E-2</v>
      </c>
      <c r="N5378">
        <v>63</v>
      </c>
      <c r="O5378" s="52">
        <v>7.9649999737739563E-2</v>
      </c>
      <c r="Q5378">
        <v>648</v>
      </c>
      <c r="R5378" s="52">
        <v>6.0779999941587448E-2</v>
      </c>
    </row>
    <row r="5379" spans="1:19">
      <c r="A5379" t="s">
        <v>28</v>
      </c>
      <c r="B5379" t="s">
        <v>412</v>
      </c>
      <c r="C5379" t="s">
        <v>440</v>
      </c>
      <c r="D5379" t="s">
        <v>330</v>
      </c>
      <c r="E5379" t="s">
        <v>218</v>
      </c>
      <c r="F5379" t="s">
        <v>286</v>
      </c>
      <c r="G5379">
        <v>9</v>
      </c>
      <c r="H5379" t="s">
        <v>345</v>
      </c>
      <c r="I5379" t="s">
        <v>734</v>
      </c>
      <c r="J5379" t="s">
        <v>268</v>
      </c>
      <c r="K5379">
        <v>99</v>
      </c>
      <c r="L5379" s="52">
        <v>0.77952998876571655</v>
      </c>
      <c r="M5379" s="52">
        <v>0.7983899712562561</v>
      </c>
      <c r="N5379">
        <v>674</v>
      </c>
      <c r="O5379" s="52">
        <v>0.85209000110626221</v>
      </c>
      <c r="P5379" s="52">
        <v>0.925819993019104</v>
      </c>
      <c r="Q5379">
        <v>8913</v>
      </c>
      <c r="R5379" s="52">
        <v>0.83604001998901367</v>
      </c>
      <c r="S5379" s="52">
        <v>0.89013999700546265</v>
      </c>
    </row>
    <row r="5380" spans="1:19">
      <c r="A5380" t="s">
        <v>28</v>
      </c>
      <c r="B5380" t="s">
        <v>412</v>
      </c>
      <c r="C5380" t="s">
        <v>440</v>
      </c>
      <c r="D5380" t="s">
        <v>330</v>
      </c>
      <c r="E5380" t="s">
        <v>218</v>
      </c>
      <c r="F5380" t="s">
        <v>286</v>
      </c>
      <c r="G5380">
        <v>9</v>
      </c>
      <c r="H5380" t="s">
        <v>345</v>
      </c>
      <c r="I5380" t="s">
        <v>735</v>
      </c>
      <c r="J5380" t="s">
        <v>270</v>
      </c>
      <c r="K5380">
        <v>127</v>
      </c>
      <c r="L5380" s="52">
        <v>1</v>
      </c>
      <c r="N5380">
        <v>791</v>
      </c>
      <c r="O5380" s="52">
        <v>1</v>
      </c>
      <c r="Q5380">
        <v>10661</v>
      </c>
      <c r="R5380" s="52">
        <v>1</v>
      </c>
    </row>
    <row r="5381" spans="1:19">
      <c r="A5381" t="s">
        <v>28</v>
      </c>
      <c r="B5381" t="s">
        <v>412</v>
      </c>
      <c r="C5381" t="s">
        <v>440</v>
      </c>
      <c r="D5381" t="s">
        <v>330</v>
      </c>
      <c r="E5381" t="s">
        <v>218</v>
      </c>
      <c r="F5381" t="s">
        <v>286</v>
      </c>
      <c r="G5381">
        <v>9</v>
      </c>
      <c r="H5381" t="s">
        <v>345</v>
      </c>
      <c r="I5381" t="s">
        <v>319</v>
      </c>
      <c r="J5381" t="s">
        <v>324</v>
      </c>
      <c r="K5381">
        <v>26</v>
      </c>
      <c r="L5381" s="52">
        <v>0.20472000539302829</v>
      </c>
      <c r="N5381">
        <v>129</v>
      </c>
      <c r="O5381" s="52">
        <v>0.16308000683784479</v>
      </c>
      <c r="Q5381">
        <v>1418</v>
      </c>
      <c r="R5381" s="52">
        <v>0.13300999999046331</v>
      </c>
    </row>
    <row r="5382" spans="1:19">
      <c r="A5382" t="s">
        <v>28</v>
      </c>
      <c r="B5382" t="s">
        <v>412</v>
      </c>
      <c r="C5382" t="s">
        <v>440</v>
      </c>
      <c r="D5382" t="s">
        <v>330</v>
      </c>
      <c r="E5382" t="s">
        <v>218</v>
      </c>
      <c r="F5382" t="s">
        <v>286</v>
      </c>
      <c r="G5382">
        <v>9</v>
      </c>
      <c r="H5382" t="s">
        <v>345</v>
      </c>
      <c r="I5382" t="s">
        <v>319</v>
      </c>
      <c r="J5382" t="s">
        <v>320</v>
      </c>
      <c r="K5382">
        <v>2</v>
      </c>
      <c r="L5382" s="52">
        <v>1.575000025331974E-2</v>
      </c>
      <c r="M5382" s="52">
        <v>1.9799999892711639E-2</v>
      </c>
      <c r="N5382">
        <v>2</v>
      </c>
      <c r="O5382" s="52">
        <v>2.529999939724803E-3</v>
      </c>
      <c r="P5382" s="52">
        <v>3.0199999455362558E-3</v>
      </c>
      <c r="Q5382">
        <v>19</v>
      </c>
      <c r="R5382" s="52">
        <v>1.780000049620867E-3</v>
      </c>
      <c r="S5382" s="52">
        <v>2.0600000862032179E-3</v>
      </c>
    </row>
    <row r="5383" spans="1:19">
      <c r="A5383" t="s">
        <v>28</v>
      </c>
      <c r="B5383" t="s">
        <v>412</v>
      </c>
      <c r="C5383" t="s">
        <v>440</v>
      </c>
      <c r="D5383" t="s">
        <v>330</v>
      </c>
      <c r="E5383" t="s">
        <v>218</v>
      </c>
      <c r="F5383" t="s">
        <v>286</v>
      </c>
      <c r="G5383">
        <v>9</v>
      </c>
      <c r="H5383" t="s">
        <v>345</v>
      </c>
      <c r="I5383" t="s">
        <v>319</v>
      </c>
      <c r="J5383" t="s">
        <v>321</v>
      </c>
      <c r="K5383">
        <v>2</v>
      </c>
      <c r="L5383" s="52">
        <v>1.575000025331974E-2</v>
      </c>
      <c r="M5383" s="52">
        <v>1.9799999892711639E-2</v>
      </c>
      <c r="N5383">
        <v>28</v>
      </c>
      <c r="O5383" s="52">
        <v>3.5399999469518661E-2</v>
      </c>
      <c r="P5383" s="52">
        <v>4.2300000786781311E-2</v>
      </c>
      <c r="Q5383">
        <v>380</v>
      </c>
      <c r="R5383" s="52">
        <v>3.564000129699707E-2</v>
      </c>
      <c r="S5383" s="52">
        <v>4.1110001504421227E-2</v>
      </c>
    </row>
    <row r="5384" spans="1:19">
      <c r="A5384" t="s">
        <v>28</v>
      </c>
      <c r="B5384" t="s">
        <v>412</v>
      </c>
      <c r="C5384" t="s">
        <v>440</v>
      </c>
      <c r="D5384" t="s">
        <v>330</v>
      </c>
      <c r="E5384" t="s">
        <v>218</v>
      </c>
      <c r="F5384" t="s">
        <v>286</v>
      </c>
      <c r="G5384">
        <v>9</v>
      </c>
      <c r="H5384" t="s">
        <v>345</v>
      </c>
      <c r="I5384" t="s">
        <v>319</v>
      </c>
      <c r="J5384" t="s">
        <v>322</v>
      </c>
      <c r="K5384">
        <v>7</v>
      </c>
      <c r="L5384" s="52">
        <v>5.5119998753070831E-2</v>
      </c>
      <c r="M5384" s="52">
        <v>6.9310002028942108E-2</v>
      </c>
      <c r="N5384">
        <v>79</v>
      </c>
      <c r="O5384" s="52">
        <v>9.9869996309280396E-2</v>
      </c>
      <c r="P5384" s="52">
        <v>0.1193400025367737</v>
      </c>
      <c r="Q5384">
        <v>1643</v>
      </c>
      <c r="R5384" s="52">
        <v>0.15410999953746801</v>
      </c>
      <c r="S5384" s="52">
        <v>0.17776000499725339</v>
      </c>
    </row>
    <row r="5385" spans="1:19">
      <c r="A5385" t="s">
        <v>28</v>
      </c>
      <c r="B5385" t="s">
        <v>412</v>
      </c>
      <c r="C5385" t="s">
        <v>440</v>
      </c>
      <c r="D5385" t="s">
        <v>330</v>
      </c>
      <c r="E5385" t="s">
        <v>218</v>
      </c>
      <c r="F5385" t="s">
        <v>286</v>
      </c>
      <c r="G5385">
        <v>9</v>
      </c>
      <c r="H5385" t="s">
        <v>345</v>
      </c>
      <c r="I5385" t="s">
        <v>319</v>
      </c>
      <c r="J5385" t="s">
        <v>323</v>
      </c>
      <c r="K5385">
        <v>12</v>
      </c>
      <c r="L5385" s="52">
        <v>9.4489999115467072E-2</v>
      </c>
      <c r="M5385" s="52">
        <v>0.11880999803543089</v>
      </c>
      <c r="N5385">
        <v>64</v>
      </c>
      <c r="O5385" s="52">
        <v>8.0909997224807739E-2</v>
      </c>
      <c r="P5385" s="52">
        <v>9.6680000424385071E-2</v>
      </c>
      <c r="Q5385">
        <v>1319</v>
      </c>
      <c r="R5385" s="52">
        <v>0.1237199977040291</v>
      </c>
      <c r="S5385" s="52">
        <v>0.14270000159740451</v>
      </c>
    </row>
    <row r="5386" spans="1:19">
      <c r="A5386" t="s">
        <v>28</v>
      </c>
      <c r="B5386" t="s">
        <v>412</v>
      </c>
      <c r="C5386" t="s">
        <v>440</v>
      </c>
      <c r="D5386" t="s">
        <v>330</v>
      </c>
      <c r="E5386" t="s">
        <v>218</v>
      </c>
      <c r="F5386" t="s">
        <v>286</v>
      </c>
      <c r="G5386">
        <v>9</v>
      </c>
      <c r="H5386" t="s">
        <v>345</v>
      </c>
      <c r="I5386" t="s">
        <v>319</v>
      </c>
      <c r="J5386" t="s">
        <v>354</v>
      </c>
      <c r="K5386">
        <v>78</v>
      </c>
      <c r="L5386" s="52">
        <v>0.61417001485824585</v>
      </c>
      <c r="M5386" s="52">
        <v>0.77227997779846191</v>
      </c>
      <c r="N5386">
        <v>489</v>
      </c>
      <c r="O5386" s="52">
        <v>0.61820000410079956</v>
      </c>
      <c r="P5386" s="52">
        <v>0.7386699914932251</v>
      </c>
      <c r="Q5386">
        <v>5882</v>
      </c>
      <c r="R5386" s="52">
        <v>0.55172997713088989</v>
      </c>
      <c r="S5386" s="52">
        <v>0.63637000322341919</v>
      </c>
    </row>
    <row r="5387" spans="1:19">
      <c r="A5387" t="s">
        <v>28</v>
      </c>
      <c r="B5387" t="s">
        <v>412</v>
      </c>
      <c r="C5387" t="s">
        <v>440</v>
      </c>
      <c r="D5387" t="s">
        <v>330</v>
      </c>
      <c r="E5387" t="s">
        <v>218</v>
      </c>
      <c r="F5387" t="s">
        <v>286</v>
      </c>
      <c r="G5387">
        <v>9</v>
      </c>
      <c r="H5387" t="s">
        <v>345</v>
      </c>
      <c r="I5387" t="s">
        <v>360</v>
      </c>
      <c r="J5387" t="s">
        <v>361</v>
      </c>
      <c r="K5387">
        <v>26</v>
      </c>
      <c r="L5387" s="52">
        <v>0.20472000539302829</v>
      </c>
      <c r="N5387">
        <v>129</v>
      </c>
      <c r="O5387" s="52">
        <v>0.16308000683784479</v>
      </c>
      <c r="Q5387">
        <v>1418</v>
      </c>
      <c r="R5387" s="52">
        <v>0.13300999999046331</v>
      </c>
    </row>
    <row r="5388" spans="1:19">
      <c r="A5388" t="s">
        <v>28</v>
      </c>
      <c r="B5388" t="s">
        <v>412</v>
      </c>
      <c r="C5388" t="s">
        <v>440</v>
      </c>
      <c r="D5388" t="s">
        <v>330</v>
      </c>
      <c r="E5388" t="s">
        <v>218</v>
      </c>
      <c r="F5388" t="s">
        <v>286</v>
      </c>
      <c r="G5388">
        <v>9</v>
      </c>
      <c r="H5388" t="s">
        <v>345</v>
      </c>
      <c r="I5388" t="s">
        <v>360</v>
      </c>
      <c r="J5388" t="s">
        <v>362</v>
      </c>
      <c r="K5388">
        <v>24</v>
      </c>
      <c r="L5388" s="52">
        <v>0.18897999823093409</v>
      </c>
      <c r="M5388" s="52">
        <v>0.23761999607086179</v>
      </c>
      <c r="N5388">
        <v>174</v>
      </c>
      <c r="O5388" s="52">
        <v>0.21997000277042389</v>
      </c>
      <c r="P5388" s="52">
        <v>0.26284000277519232</v>
      </c>
      <c r="Q5388">
        <v>3361</v>
      </c>
      <c r="R5388" s="52">
        <v>0.31525999307632452</v>
      </c>
      <c r="S5388" s="52">
        <v>0.36362999677658081</v>
      </c>
    </row>
    <row r="5389" spans="1:19">
      <c r="A5389" t="s">
        <v>28</v>
      </c>
      <c r="B5389" t="s">
        <v>412</v>
      </c>
      <c r="C5389" t="s">
        <v>440</v>
      </c>
      <c r="D5389" t="s">
        <v>330</v>
      </c>
      <c r="E5389" t="s">
        <v>218</v>
      </c>
      <c r="F5389" t="s">
        <v>286</v>
      </c>
      <c r="G5389">
        <v>9</v>
      </c>
      <c r="H5389" t="s">
        <v>345</v>
      </c>
      <c r="I5389" t="s">
        <v>360</v>
      </c>
      <c r="J5389" t="s">
        <v>354</v>
      </c>
      <c r="K5389">
        <v>77</v>
      </c>
      <c r="L5389" s="52">
        <v>0.6062999963760376</v>
      </c>
      <c r="M5389" s="52">
        <v>0.76238000392913818</v>
      </c>
      <c r="N5389">
        <v>488</v>
      </c>
      <c r="O5389" s="52">
        <v>0.61694002151489258</v>
      </c>
      <c r="P5389" s="52">
        <v>0.73716002702713013</v>
      </c>
      <c r="Q5389">
        <v>5882</v>
      </c>
      <c r="R5389" s="52">
        <v>0.55172997713088989</v>
      </c>
      <c r="S5389" s="52">
        <v>0.63637000322341919</v>
      </c>
    </row>
    <row r="5390" spans="1:19">
      <c r="A5390" t="s">
        <v>28</v>
      </c>
      <c r="B5390" t="s">
        <v>412</v>
      </c>
      <c r="C5390" t="s">
        <v>440</v>
      </c>
      <c r="D5390" t="s">
        <v>330</v>
      </c>
      <c r="E5390" t="s">
        <v>218</v>
      </c>
      <c r="F5390" t="s">
        <v>286</v>
      </c>
      <c r="G5390">
        <v>9</v>
      </c>
      <c r="H5390" t="s">
        <v>345</v>
      </c>
      <c r="I5390" t="s">
        <v>736</v>
      </c>
      <c r="J5390" t="s">
        <v>363</v>
      </c>
      <c r="K5390">
        <v>101</v>
      </c>
      <c r="L5390" s="52">
        <v>0.79527997970581055</v>
      </c>
      <c r="N5390">
        <v>295</v>
      </c>
      <c r="O5390" s="52">
        <v>0.3729499876499176</v>
      </c>
      <c r="Q5390">
        <v>4131</v>
      </c>
      <c r="R5390" s="52">
        <v>0.38749000430107122</v>
      </c>
    </row>
    <row r="5391" spans="1:19">
      <c r="A5391" t="s">
        <v>28</v>
      </c>
      <c r="B5391" t="s">
        <v>412</v>
      </c>
      <c r="C5391" t="s">
        <v>440</v>
      </c>
      <c r="D5391" t="s">
        <v>330</v>
      </c>
      <c r="E5391" t="s">
        <v>218</v>
      </c>
      <c r="F5391" t="s">
        <v>286</v>
      </c>
      <c r="G5391">
        <v>9</v>
      </c>
      <c r="H5391" t="s">
        <v>345</v>
      </c>
      <c r="I5391" t="s">
        <v>736</v>
      </c>
      <c r="J5391" t="s">
        <v>364</v>
      </c>
      <c r="K5391">
        <v>18</v>
      </c>
      <c r="L5391" s="52">
        <v>0.1417299956083298</v>
      </c>
      <c r="M5391" s="52">
        <v>0.69230997562408447</v>
      </c>
      <c r="N5391">
        <v>303</v>
      </c>
      <c r="O5391" s="52">
        <v>0.38306000828742981</v>
      </c>
      <c r="P5391" s="52">
        <v>0.6108899712562561</v>
      </c>
      <c r="Q5391">
        <v>4189</v>
      </c>
      <c r="R5391" s="52">
        <v>0.39293000102043152</v>
      </c>
      <c r="S5391" s="52">
        <v>0.64149999618530273</v>
      </c>
    </row>
    <row r="5392" spans="1:19">
      <c r="A5392" t="s">
        <v>28</v>
      </c>
      <c r="B5392" t="s">
        <v>412</v>
      </c>
      <c r="C5392" t="s">
        <v>440</v>
      </c>
      <c r="D5392" t="s">
        <v>330</v>
      </c>
      <c r="E5392" t="s">
        <v>218</v>
      </c>
      <c r="F5392" t="s">
        <v>286</v>
      </c>
      <c r="G5392">
        <v>9</v>
      </c>
      <c r="H5392" t="s">
        <v>345</v>
      </c>
      <c r="I5392" t="s">
        <v>736</v>
      </c>
      <c r="J5392" t="s">
        <v>365</v>
      </c>
      <c r="K5392">
        <v>2</v>
      </c>
      <c r="L5392" s="52">
        <v>1.575000025331974E-2</v>
      </c>
      <c r="M5392" s="52">
        <v>7.6920002698898315E-2</v>
      </c>
      <c r="N5392">
        <v>109</v>
      </c>
      <c r="O5392" s="52">
        <v>0.13779999315738681</v>
      </c>
      <c r="P5392" s="52">
        <v>0.21976000070571899</v>
      </c>
      <c r="Q5392">
        <v>1316</v>
      </c>
      <c r="R5392" s="52">
        <v>0.1234399974346161</v>
      </c>
      <c r="S5392" s="52">
        <v>0.20152999460697171</v>
      </c>
    </row>
    <row r="5393" spans="1:19">
      <c r="A5393" t="s">
        <v>28</v>
      </c>
      <c r="B5393" t="s">
        <v>412</v>
      </c>
      <c r="C5393" t="s">
        <v>440</v>
      </c>
      <c r="D5393" t="s">
        <v>330</v>
      </c>
      <c r="E5393" t="s">
        <v>218</v>
      </c>
      <c r="F5393" t="s">
        <v>286</v>
      </c>
      <c r="G5393">
        <v>9</v>
      </c>
      <c r="H5393" t="s">
        <v>345</v>
      </c>
      <c r="I5393" t="s">
        <v>736</v>
      </c>
      <c r="J5393" t="s">
        <v>366</v>
      </c>
      <c r="K5393">
        <v>2</v>
      </c>
      <c r="L5393" s="52">
        <v>1.575000025331974E-2</v>
      </c>
      <c r="M5393" s="52">
        <v>7.6920002698898315E-2</v>
      </c>
      <c r="N5393">
        <v>46</v>
      </c>
      <c r="O5393" s="52">
        <v>5.8150000870227807E-2</v>
      </c>
      <c r="P5393" s="52">
        <v>9.2739999294281006E-2</v>
      </c>
      <c r="Q5393">
        <v>566</v>
      </c>
      <c r="R5393" s="52">
        <v>5.3089998662471771E-2</v>
      </c>
      <c r="S5393" s="52">
        <v>8.6680002510547638E-2</v>
      </c>
    </row>
    <row r="5394" spans="1:19">
      <c r="A5394" t="s">
        <v>28</v>
      </c>
      <c r="B5394" t="s">
        <v>412</v>
      </c>
      <c r="C5394" t="s">
        <v>440</v>
      </c>
      <c r="D5394" t="s">
        <v>330</v>
      </c>
      <c r="E5394" t="s">
        <v>218</v>
      </c>
      <c r="F5394" t="s">
        <v>286</v>
      </c>
      <c r="G5394">
        <v>9</v>
      </c>
      <c r="H5394" t="s">
        <v>345</v>
      </c>
      <c r="I5394" t="s">
        <v>736</v>
      </c>
      <c r="J5394" t="s">
        <v>367</v>
      </c>
      <c r="K5394">
        <v>2</v>
      </c>
      <c r="L5394" s="52">
        <v>1.575000025331974E-2</v>
      </c>
      <c r="M5394" s="52">
        <v>7.6920002698898315E-2</v>
      </c>
      <c r="N5394">
        <v>27</v>
      </c>
      <c r="O5394" s="52">
        <v>3.4129999577999108E-2</v>
      </c>
      <c r="P5394" s="52">
        <v>5.4439999163150787E-2</v>
      </c>
      <c r="Q5394">
        <v>367</v>
      </c>
      <c r="R5394" s="52">
        <v>3.4419998526573181E-2</v>
      </c>
      <c r="S5394" s="52">
        <v>5.6200001388788223E-2</v>
      </c>
    </row>
    <row r="5395" spans="1:19">
      <c r="A5395" t="s">
        <v>28</v>
      </c>
      <c r="B5395" t="s">
        <v>412</v>
      </c>
      <c r="C5395" t="s">
        <v>440</v>
      </c>
      <c r="D5395" t="s">
        <v>330</v>
      </c>
      <c r="E5395" t="s">
        <v>218</v>
      </c>
      <c r="F5395" t="s">
        <v>286</v>
      </c>
      <c r="G5395">
        <v>9</v>
      </c>
      <c r="H5395" t="s">
        <v>345</v>
      </c>
      <c r="I5395" t="s">
        <v>736</v>
      </c>
      <c r="J5395" t="s">
        <v>368</v>
      </c>
      <c r="K5395">
        <v>2</v>
      </c>
      <c r="L5395" s="52">
        <v>1.575000025331974E-2</v>
      </c>
      <c r="M5395" s="52">
        <v>7.6920002698898315E-2</v>
      </c>
      <c r="N5395">
        <v>11</v>
      </c>
      <c r="O5395" s="52">
        <v>1.391000021249056E-2</v>
      </c>
      <c r="P5395" s="52">
        <v>2.2180000320076939E-2</v>
      </c>
      <c r="Q5395">
        <v>92</v>
      </c>
      <c r="R5395" s="52">
        <v>8.6300000548362732E-3</v>
      </c>
      <c r="S5395" s="52">
        <v>1.4089999720454219E-2</v>
      </c>
    </row>
    <row r="5396" spans="1:19">
      <c r="A5396" t="s">
        <v>28</v>
      </c>
      <c r="B5396" t="s">
        <v>412</v>
      </c>
      <c r="C5396" t="s">
        <v>440</v>
      </c>
      <c r="D5396" t="s">
        <v>330</v>
      </c>
      <c r="E5396" t="s">
        <v>218</v>
      </c>
      <c r="F5396" t="s">
        <v>286</v>
      </c>
      <c r="G5396">
        <v>9</v>
      </c>
      <c r="H5396" t="s">
        <v>345</v>
      </c>
      <c r="I5396" t="s">
        <v>307</v>
      </c>
      <c r="J5396" t="s">
        <v>329</v>
      </c>
      <c r="K5396">
        <v>127</v>
      </c>
      <c r="L5396" s="52">
        <v>1</v>
      </c>
      <c r="N5396">
        <v>784</v>
      </c>
      <c r="O5396" s="52">
        <v>0.99115002155303955</v>
      </c>
      <c r="Q5396">
        <v>10555</v>
      </c>
      <c r="R5396" s="52">
        <v>0.99005997180938721</v>
      </c>
    </row>
    <row r="5397" spans="1:19">
      <c r="A5397" t="s">
        <v>28</v>
      </c>
      <c r="B5397" t="s">
        <v>412</v>
      </c>
      <c r="C5397" t="s">
        <v>440</v>
      </c>
      <c r="D5397" t="s">
        <v>330</v>
      </c>
      <c r="E5397" t="s">
        <v>218</v>
      </c>
      <c r="F5397" t="s">
        <v>286</v>
      </c>
      <c r="G5397">
        <v>9</v>
      </c>
      <c r="H5397" t="s">
        <v>345</v>
      </c>
      <c r="I5397" t="s">
        <v>307</v>
      </c>
      <c r="J5397" t="s">
        <v>309</v>
      </c>
      <c r="K5397">
        <v>0</v>
      </c>
      <c r="L5397" s="52">
        <v>0</v>
      </c>
      <c r="N5397">
        <v>7</v>
      </c>
      <c r="O5397" s="52">
        <v>8.8499998673796654E-3</v>
      </c>
      <c r="Q5397">
        <v>106</v>
      </c>
      <c r="R5397" s="52">
        <v>9.9400002509355545E-3</v>
      </c>
    </row>
    <row r="5398" spans="1:19">
      <c r="A5398" t="s">
        <v>28</v>
      </c>
      <c r="B5398" t="s">
        <v>412</v>
      </c>
      <c r="C5398" t="s">
        <v>440</v>
      </c>
      <c r="D5398" t="s">
        <v>330</v>
      </c>
      <c r="E5398" t="s">
        <v>218</v>
      </c>
      <c r="F5398" t="s">
        <v>286</v>
      </c>
      <c r="G5398">
        <v>9</v>
      </c>
      <c r="H5398" t="s">
        <v>345</v>
      </c>
      <c r="I5398" t="s">
        <v>737</v>
      </c>
      <c r="J5398" t="s">
        <v>310</v>
      </c>
      <c r="K5398">
        <v>18</v>
      </c>
      <c r="L5398" s="52">
        <v>0.1417299956083298</v>
      </c>
      <c r="N5398">
        <v>117</v>
      </c>
      <c r="O5398" s="52">
        <v>0.14790999889373779</v>
      </c>
      <c r="Q5398">
        <v>1888</v>
      </c>
      <c r="R5398" s="52">
        <v>0.17709000408649439</v>
      </c>
    </row>
    <row r="5399" spans="1:19">
      <c r="A5399" t="s">
        <v>28</v>
      </c>
      <c r="B5399" t="s">
        <v>412</v>
      </c>
      <c r="C5399" t="s">
        <v>440</v>
      </c>
      <c r="D5399" t="s">
        <v>330</v>
      </c>
      <c r="E5399" t="s">
        <v>218</v>
      </c>
      <c r="F5399" t="s">
        <v>286</v>
      </c>
      <c r="G5399">
        <v>9</v>
      </c>
      <c r="H5399" t="s">
        <v>345</v>
      </c>
      <c r="I5399" t="s">
        <v>737</v>
      </c>
      <c r="J5399" t="s">
        <v>16</v>
      </c>
      <c r="K5399">
        <v>24</v>
      </c>
      <c r="L5399" s="52">
        <v>0.18897999823093409</v>
      </c>
      <c r="N5399">
        <v>174</v>
      </c>
      <c r="O5399" s="52">
        <v>0.21997000277042389</v>
      </c>
      <c r="Q5399">
        <v>2164</v>
      </c>
      <c r="R5399" s="52">
        <v>0.2029799968004227</v>
      </c>
    </row>
    <row r="5400" spans="1:19">
      <c r="A5400" t="s">
        <v>28</v>
      </c>
      <c r="B5400" t="s">
        <v>412</v>
      </c>
      <c r="C5400" t="s">
        <v>440</v>
      </c>
      <c r="D5400" t="s">
        <v>330</v>
      </c>
      <c r="E5400" t="s">
        <v>218</v>
      </c>
      <c r="F5400" t="s">
        <v>286</v>
      </c>
      <c r="G5400">
        <v>9</v>
      </c>
      <c r="H5400" t="s">
        <v>345</v>
      </c>
      <c r="I5400" t="s">
        <v>737</v>
      </c>
      <c r="J5400" t="s">
        <v>17</v>
      </c>
      <c r="K5400">
        <v>28</v>
      </c>
      <c r="L5400" s="52">
        <v>0.22046999633312231</v>
      </c>
      <c r="N5400">
        <v>151</v>
      </c>
      <c r="O5400" s="52">
        <v>0.19089999794960019</v>
      </c>
      <c r="Q5400">
        <v>2220</v>
      </c>
      <c r="R5400" s="52">
        <v>0.20824000239372251</v>
      </c>
    </row>
    <row r="5401" spans="1:19">
      <c r="A5401" t="s">
        <v>28</v>
      </c>
      <c r="B5401" t="s">
        <v>412</v>
      </c>
      <c r="C5401" t="s">
        <v>440</v>
      </c>
      <c r="D5401" t="s">
        <v>330</v>
      </c>
      <c r="E5401" t="s">
        <v>218</v>
      </c>
      <c r="F5401" t="s">
        <v>286</v>
      </c>
      <c r="G5401">
        <v>9</v>
      </c>
      <c r="H5401" t="s">
        <v>345</v>
      </c>
      <c r="I5401" t="s">
        <v>737</v>
      </c>
      <c r="J5401" t="s">
        <v>18</v>
      </c>
      <c r="K5401">
        <v>35</v>
      </c>
      <c r="L5401" s="52">
        <v>0.27559000253677368</v>
      </c>
      <c r="N5401">
        <v>183</v>
      </c>
      <c r="O5401" s="52">
        <v>0.23135000467300421</v>
      </c>
      <c r="Q5401">
        <v>2174</v>
      </c>
      <c r="R5401" s="52">
        <v>0.20392000675201419</v>
      </c>
    </row>
    <row r="5402" spans="1:19">
      <c r="A5402" t="s">
        <v>28</v>
      </c>
      <c r="B5402" t="s">
        <v>412</v>
      </c>
      <c r="C5402" t="s">
        <v>440</v>
      </c>
      <c r="D5402" t="s">
        <v>330</v>
      </c>
      <c r="E5402" t="s">
        <v>218</v>
      </c>
      <c r="F5402" t="s">
        <v>286</v>
      </c>
      <c r="G5402">
        <v>9</v>
      </c>
      <c r="H5402" t="s">
        <v>345</v>
      </c>
      <c r="I5402" t="s">
        <v>737</v>
      </c>
      <c r="J5402" t="s">
        <v>311</v>
      </c>
      <c r="K5402">
        <v>22</v>
      </c>
      <c r="L5402" s="52">
        <v>0.17323000729084009</v>
      </c>
      <c r="N5402">
        <v>166</v>
      </c>
      <c r="O5402" s="52">
        <v>0.2098599970340729</v>
      </c>
      <c r="Q5402">
        <v>2215</v>
      </c>
      <c r="R5402" s="52">
        <v>0.20777000486850741</v>
      </c>
    </row>
    <row r="5403" spans="1:19">
      <c r="A5403" t="s">
        <v>28</v>
      </c>
      <c r="B5403" t="s">
        <v>412</v>
      </c>
      <c r="C5403" t="s">
        <v>440</v>
      </c>
      <c r="D5403" t="s">
        <v>330</v>
      </c>
      <c r="E5403" t="s">
        <v>218</v>
      </c>
      <c r="F5403" t="s">
        <v>286</v>
      </c>
      <c r="G5403">
        <v>9</v>
      </c>
      <c r="H5403" t="s">
        <v>345</v>
      </c>
      <c r="I5403" t="s">
        <v>312</v>
      </c>
      <c r="J5403" t="s">
        <v>313</v>
      </c>
      <c r="K5403">
        <v>70</v>
      </c>
      <c r="L5403" s="52">
        <v>0.55118000507354736</v>
      </c>
      <c r="M5403" s="52">
        <v>0.57850998640060425</v>
      </c>
      <c r="N5403">
        <v>458</v>
      </c>
      <c r="O5403" s="52">
        <v>0.579010009765625</v>
      </c>
      <c r="P5403" s="52">
        <v>0.59947997331619263</v>
      </c>
      <c r="Q5403">
        <v>6420</v>
      </c>
      <c r="R5403" s="52">
        <v>0.60219001770019531</v>
      </c>
      <c r="S5403" s="52">
        <v>0.61465001106262207</v>
      </c>
    </row>
    <row r="5404" spans="1:19">
      <c r="A5404" t="s">
        <v>28</v>
      </c>
      <c r="B5404" t="s">
        <v>412</v>
      </c>
      <c r="C5404" t="s">
        <v>440</v>
      </c>
      <c r="D5404" t="s">
        <v>330</v>
      </c>
      <c r="E5404" t="s">
        <v>218</v>
      </c>
      <c r="F5404" t="s">
        <v>286</v>
      </c>
      <c r="G5404">
        <v>9</v>
      </c>
      <c r="H5404" t="s">
        <v>345</v>
      </c>
      <c r="I5404" t="s">
        <v>312</v>
      </c>
      <c r="J5404" t="s">
        <v>314</v>
      </c>
      <c r="K5404">
        <v>18</v>
      </c>
      <c r="L5404" s="52">
        <v>0.1417299956083298</v>
      </c>
      <c r="M5404" s="52">
        <v>0.14876000583171839</v>
      </c>
      <c r="N5404">
        <v>113</v>
      </c>
      <c r="O5404" s="52">
        <v>0.14285999536514279</v>
      </c>
      <c r="P5404" s="52">
        <v>0.14790999889373779</v>
      </c>
      <c r="Q5404">
        <v>1473</v>
      </c>
      <c r="R5404" s="52">
        <v>0.13817000389099121</v>
      </c>
      <c r="S5404" s="52">
        <v>0.14101999998092651</v>
      </c>
    </row>
    <row r="5405" spans="1:19">
      <c r="A5405" t="s">
        <v>28</v>
      </c>
      <c r="B5405" t="s">
        <v>412</v>
      </c>
      <c r="C5405" t="s">
        <v>440</v>
      </c>
      <c r="D5405" t="s">
        <v>330</v>
      </c>
      <c r="E5405" t="s">
        <v>218</v>
      </c>
      <c r="F5405" t="s">
        <v>286</v>
      </c>
      <c r="G5405">
        <v>9</v>
      </c>
      <c r="H5405" t="s">
        <v>345</v>
      </c>
      <c r="I5405" t="s">
        <v>312</v>
      </c>
      <c r="J5405" t="s">
        <v>315</v>
      </c>
      <c r="K5405">
        <v>12</v>
      </c>
      <c r="L5405" s="52">
        <v>9.4489999115467072E-2</v>
      </c>
      <c r="M5405" s="52">
        <v>9.9169999361038208E-2</v>
      </c>
      <c r="N5405">
        <v>94</v>
      </c>
      <c r="O5405" s="52">
        <v>0.11884000152349471</v>
      </c>
      <c r="P5405" s="52">
        <v>0.123039998114109</v>
      </c>
      <c r="Q5405">
        <v>1374</v>
      </c>
      <c r="R5405" s="52">
        <v>0.12887999415397641</v>
      </c>
      <c r="S5405" s="52">
        <v>0.13154999911785131</v>
      </c>
    </row>
    <row r="5406" spans="1:19">
      <c r="A5406" t="s">
        <v>28</v>
      </c>
      <c r="B5406" t="s">
        <v>412</v>
      </c>
      <c r="C5406" t="s">
        <v>440</v>
      </c>
      <c r="D5406" t="s">
        <v>330</v>
      </c>
      <c r="E5406" t="s">
        <v>218</v>
      </c>
      <c r="F5406" t="s">
        <v>286</v>
      </c>
      <c r="G5406">
        <v>9</v>
      </c>
      <c r="H5406" t="s">
        <v>345</v>
      </c>
      <c r="I5406" t="s">
        <v>312</v>
      </c>
      <c r="J5406" t="s">
        <v>373</v>
      </c>
      <c r="K5406">
        <v>6</v>
      </c>
      <c r="L5406" s="52">
        <v>4.7240000218153E-2</v>
      </c>
      <c r="N5406">
        <v>27</v>
      </c>
      <c r="O5406" s="52">
        <v>3.4129999577999108E-2</v>
      </c>
      <c r="Q5406">
        <v>216</v>
      </c>
      <c r="R5406" s="52">
        <v>2.0260000601410869E-2</v>
      </c>
    </row>
    <row r="5407" spans="1:19">
      <c r="A5407" t="s">
        <v>28</v>
      </c>
      <c r="B5407" t="s">
        <v>412</v>
      </c>
      <c r="C5407" t="s">
        <v>440</v>
      </c>
      <c r="D5407" t="s">
        <v>330</v>
      </c>
      <c r="E5407" t="s">
        <v>218</v>
      </c>
      <c r="F5407" t="s">
        <v>286</v>
      </c>
      <c r="G5407">
        <v>9</v>
      </c>
      <c r="H5407" t="s">
        <v>345</v>
      </c>
      <c r="I5407" t="s">
        <v>312</v>
      </c>
      <c r="J5407" t="s">
        <v>316</v>
      </c>
      <c r="K5407">
        <v>21</v>
      </c>
      <c r="L5407" s="52">
        <v>0.16535000503063199</v>
      </c>
      <c r="M5407" s="52">
        <v>0.17354999482631681</v>
      </c>
      <c r="N5407">
        <v>99</v>
      </c>
      <c r="O5407" s="52">
        <v>0.12515999376773829</v>
      </c>
      <c r="P5407" s="52">
        <v>0.12958000600337979</v>
      </c>
      <c r="Q5407">
        <v>1178</v>
      </c>
      <c r="R5407" s="52">
        <v>0.1105000004172325</v>
      </c>
      <c r="S5407" s="52">
        <v>0.1127799972891808</v>
      </c>
    </row>
    <row r="5408" spans="1:19">
      <c r="A5408" t="s">
        <v>28</v>
      </c>
      <c r="B5408" t="s">
        <v>412</v>
      </c>
      <c r="C5408" t="s">
        <v>440</v>
      </c>
      <c r="D5408" t="s">
        <v>330</v>
      </c>
      <c r="E5408" t="s">
        <v>220</v>
      </c>
      <c r="F5408" t="s">
        <v>287</v>
      </c>
      <c r="G5408">
        <v>2</v>
      </c>
      <c r="H5408" t="s">
        <v>348</v>
      </c>
      <c r="I5408" t="s">
        <v>326</v>
      </c>
      <c r="J5408" t="s">
        <v>289</v>
      </c>
      <c r="K5408">
        <v>0</v>
      </c>
      <c r="L5408" s="52">
        <v>0</v>
      </c>
      <c r="N5408">
        <v>0</v>
      </c>
      <c r="O5408" s="52">
        <v>0</v>
      </c>
      <c r="Q5408">
        <v>78</v>
      </c>
      <c r="R5408" s="52">
        <v>7.3199998587369919E-3</v>
      </c>
    </row>
    <row r="5409" spans="1:19">
      <c r="A5409" t="s">
        <v>28</v>
      </c>
      <c r="B5409" t="s">
        <v>412</v>
      </c>
      <c r="C5409" t="s">
        <v>440</v>
      </c>
      <c r="D5409" t="s">
        <v>330</v>
      </c>
      <c r="E5409" t="s">
        <v>220</v>
      </c>
      <c r="F5409" t="s">
        <v>287</v>
      </c>
      <c r="G5409">
        <v>2</v>
      </c>
      <c r="H5409" t="s">
        <v>348</v>
      </c>
      <c r="I5409" t="s">
        <v>326</v>
      </c>
      <c r="J5409" t="s">
        <v>290</v>
      </c>
      <c r="K5409">
        <v>9</v>
      </c>
      <c r="L5409" s="52">
        <v>7.9649999737739563E-2</v>
      </c>
      <c r="N5409">
        <v>25</v>
      </c>
      <c r="O5409" s="52">
        <v>5.9950001537799842E-2</v>
      </c>
      <c r="Q5409">
        <v>542</v>
      </c>
      <c r="R5409" s="52">
        <v>5.0840001553297043E-2</v>
      </c>
    </row>
    <row r="5410" spans="1:19">
      <c r="A5410" t="s">
        <v>28</v>
      </c>
      <c r="B5410" t="s">
        <v>412</v>
      </c>
      <c r="C5410" t="s">
        <v>440</v>
      </c>
      <c r="D5410" t="s">
        <v>330</v>
      </c>
      <c r="E5410" t="s">
        <v>220</v>
      </c>
      <c r="F5410" t="s">
        <v>287</v>
      </c>
      <c r="G5410">
        <v>2</v>
      </c>
      <c r="H5410" t="s">
        <v>348</v>
      </c>
      <c r="I5410" t="s">
        <v>326</v>
      </c>
      <c r="J5410" t="s">
        <v>291</v>
      </c>
      <c r="K5410">
        <v>13</v>
      </c>
      <c r="L5410" s="52">
        <v>0.1150399968028069</v>
      </c>
      <c r="N5410">
        <v>49</v>
      </c>
      <c r="O5410" s="52">
        <v>0.11750999838113781</v>
      </c>
      <c r="Q5410">
        <v>1332</v>
      </c>
      <c r="R5410" s="52">
        <v>0.124940000474453</v>
      </c>
    </row>
    <row r="5411" spans="1:19">
      <c r="A5411" t="s">
        <v>28</v>
      </c>
      <c r="B5411" t="s">
        <v>412</v>
      </c>
      <c r="C5411" t="s">
        <v>440</v>
      </c>
      <c r="D5411" t="s">
        <v>330</v>
      </c>
      <c r="E5411" t="s">
        <v>220</v>
      </c>
      <c r="F5411" t="s">
        <v>287</v>
      </c>
      <c r="G5411">
        <v>2</v>
      </c>
      <c r="H5411" t="s">
        <v>348</v>
      </c>
      <c r="I5411" t="s">
        <v>326</v>
      </c>
      <c r="J5411" t="s">
        <v>292</v>
      </c>
      <c r="K5411">
        <v>22</v>
      </c>
      <c r="L5411" s="52">
        <v>0.19469000399112699</v>
      </c>
      <c r="N5411">
        <v>75</v>
      </c>
      <c r="O5411" s="52">
        <v>0.17985999584198001</v>
      </c>
      <c r="Q5411">
        <v>2022</v>
      </c>
      <c r="R5411" s="52">
        <v>0.18965999782085419</v>
      </c>
    </row>
    <row r="5412" spans="1:19">
      <c r="A5412" t="s">
        <v>28</v>
      </c>
      <c r="B5412" t="s">
        <v>412</v>
      </c>
      <c r="C5412" t="s">
        <v>440</v>
      </c>
      <c r="D5412" t="s">
        <v>330</v>
      </c>
      <c r="E5412" t="s">
        <v>220</v>
      </c>
      <c r="F5412" t="s">
        <v>287</v>
      </c>
      <c r="G5412">
        <v>2</v>
      </c>
      <c r="H5412" t="s">
        <v>348</v>
      </c>
      <c r="I5412" t="s">
        <v>326</v>
      </c>
      <c r="J5412" t="s">
        <v>293</v>
      </c>
      <c r="K5412">
        <v>24</v>
      </c>
      <c r="L5412" s="52">
        <v>0.21239000558853149</v>
      </c>
      <c r="N5412">
        <v>86</v>
      </c>
      <c r="O5412" s="52">
        <v>0.20623999834060669</v>
      </c>
      <c r="Q5412">
        <v>1958</v>
      </c>
      <c r="R5412" s="52">
        <v>0.18366000056266779</v>
      </c>
    </row>
    <row r="5413" spans="1:19">
      <c r="A5413" t="s">
        <v>28</v>
      </c>
      <c r="B5413" t="s">
        <v>412</v>
      </c>
      <c r="C5413" t="s">
        <v>440</v>
      </c>
      <c r="D5413" t="s">
        <v>330</v>
      </c>
      <c r="E5413" t="s">
        <v>220</v>
      </c>
      <c r="F5413" t="s">
        <v>287</v>
      </c>
      <c r="G5413">
        <v>2</v>
      </c>
      <c r="H5413" t="s">
        <v>348</v>
      </c>
      <c r="I5413" t="s">
        <v>326</v>
      </c>
      <c r="J5413" t="s">
        <v>294</v>
      </c>
      <c r="K5413">
        <v>28</v>
      </c>
      <c r="L5413" s="52">
        <v>0.24778999388217929</v>
      </c>
      <c r="N5413">
        <v>112</v>
      </c>
      <c r="O5413" s="52">
        <v>0.26859000325202942</v>
      </c>
      <c r="Q5413">
        <v>2528</v>
      </c>
      <c r="R5413" s="52">
        <v>0.2371300011873245</v>
      </c>
    </row>
    <row r="5414" spans="1:19">
      <c r="A5414" t="s">
        <v>28</v>
      </c>
      <c r="B5414" t="s">
        <v>412</v>
      </c>
      <c r="C5414" t="s">
        <v>440</v>
      </c>
      <c r="D5414" t="s">
        <v>330</v>
      </c>
      <c r="E5414" t="s">
        <v>220</v>
      </c>
      <c r="F5414" t="s">
        <v>287</v>
      </c>
      <c r="G5414">
        <v>2</v>
      </c>
      <c r="H5414" t="s">
        <v>348</v>
      </c>
      <c r="I5414" t="s">
        <v>326</v>
      </c>
      <c r="J5414" t="s">
        <v>295</v>
      </c>
      <c r="K5414">
        <v>17</v>
      </c>
      <c r="L5414" s="52">
        <v>0.15044000744819641</v>
      </c>
      <c r="N5414">
        <v>70</v>
      </c>
      <c r="O5414" s="52">
        <v>0.1678700000047684</v>
      </c>
      <c r="Q5414">
        <v>2201</v>
      </c>
      <c r="R5414" s="52">
        <v>0.20645000040531161</v>
      </c>
    </row>
    <row r="5415" spans="1:19">
      <c r="A5415" t="s">
        <v>28</v>
      </c>
      <c r="B5415" t="s">
        <v>412</v>
      </c>
      <c r="C5415" t="s">
        <v>440</v>
      </c>
      <c r="D5415" t="s">
        <v>330</v>
      </c>
      <c r="E5415" t="s">
        <v>220</v>
      </c>
      <c r="F5415" t="s">
        <v>287</v>
      </c>
      <c r="G5415">
        <v>2</v>
      </c>
      <c r="H5415" t="s">
        <v>348</v>
      </c>
      <c r="I5415" t="s">
        <v>359</v>
      </c>
      <c r="J5415" t="s">
        <v>14</v>
      </c>
      <c r="K5415">
        <v>82</v>
      </c>
      <c r="L5415" s="52">
        <v>0.72566002607345581</v>
      </c>
      <c r="M5415" s="52">
        <v>0.73214000463485718</v>
      </c>
      <c r="N5415">
        <v>305</v>
      </c>
      <c r="O5415" s="52">
        <v>0.73141002655029297</v>
      </c>
      <c r="P5415" s="52">
        <v>0.73671001195907593</v>
      </c>
      <c r="Q5415">
        <v>7648</v>
      </c>
      <c r="R5415" s="52">
        <v>0.71737998723983765</v>
      </c>
      <c r="S5415" s="52">
        <v>0.73221999406814575</v>
      </c>
    </row>
    <row r="5416" spans="1:19">
      <c r="A5416" t="s">
        <v>28</v>
      </c>
      <c r="B5416" t="s">
        <v>412</v>
      </c>
      <c r="C5416" t="s">
        <v>440</v>
      </c>
      <c r="D5416" t="s">
        <v>330</v>
      </c>
      <c r="E5416" t="s">
        <v>220</v>
      </c>
      <c r="F5416" s="1" t="s">
        <v>287</v>
      </c>
      <c r="G5416" s="1">
        <v>2</v>
      </c>
      <c r="H5416" s="1" t="s">
        <v>348</v>
      </c>
      <c r="I5416" t="s">
        <v>359</v>
      </c>
      <c r="J5416" t="s">
        <v>15</v>
      </c>
      <c r="K5416">
        <v>17</v>
      </c>
      <c r="L5416" s="52">
        <v>0.15044000744819641</v>
      </c>
      <c r="M5416" s="52">
        <v>0.15178999304771421</v>
      </c>
      <c r="N5416">
        <v>55</v>
      </c>
      <c r="O5416" s="52">
        <v>0.13188999891281131</v>
      </c>
      <c r="P5416" s="52">
        <v>0.13285000622272489</v>
      </c>
      <c r="Q5416">
        <v>1582</v>
      </c>
      <c r="R5416" s="52">
        <v>0.14838999509811401</v>
      </c>
      <c r="S5416" s="52">
        <v>0.1514600068330765</v>
      </c>
    </row>
    <row r="5417" spans="1:19">
      <c r="A5417" t="s">
        <v>28</v>
      </c>
      <c r="B5417" t="s">
        <v>412</v>
      </c>
      <c r="C5417" t="s">
        <v>440</v>
      </c>
      <c r="D5417" t="s">
        <v>330</v>
      </c>
      <c r="E5417" t="s">
        <v>220</v>
      </c>
      <c r="F5417" t="s">
        <v>287</v>
      </c>
      <c r="G5417">
        <v>2</v>
      </c>
      <c r="H5417" t="s">
        <v>348</v>
      </c>
      <c r="I5417" t="s">
        <v>359</v>
      </c>
      <c r="J5417" t="s">
        <v>317</v>
      </c>
      <c r="K5417">
        <v>13</v>
      </c>
      <c r="L5417" s="52">
        <v>0.1150399968028069</v>
      </c>
      <c r="M5417" s="52">
        <v>0.1160700023174286</v>
      </c>
      <c r="N5417">
        <v>54</v>
      </c>
      <c r="O5417" s="52">
        <v>0.12950000166893011</v>
      </c>
      <c r="P5417" s="52">
        <v>0.13042999804019931</v>
      </c>
      <c r="Q5417">
        <v>1215</v>
      </c>
      <c r="R5417" s="52">
        <v>0.1139699965715408</v>
      </c>
      <c r="S5417" s="52">
        <v>0.1163199990987778</v>
      </c>
    </row>
    <row r="5418" spans="1:19">
      <c r="A5418" t="s">
        <v>28</v>
      </c>
      <c r="B5418" t="s">
        <v>412</v>
      </c>
      <c r="C5418" t="s">
        <v>440</v>
      </c>
      <c r="D5418" t="s">
        <v>330</v>
      </c>
      <c r="E5418" t="s">
        <v>220</v>
      </c>
      <c r="F5418" t="s">
        <v>287</v>
      </c>
      <c r="G5418">
        <v>2</v>
      </c>
      <c r="H5418" t="s">
        <v>348</v>
      </c>
      <c r="I5418" t="s">
        <v>359</v>
      </c>
      <c r="J5418" t="s">
        <v>270</v>
      </c>
      <c r="K5418">
        <v>1</v>
      </c>
      <c r="L5418" s="52">
        <v>8.8499998673796654E-3</v>
      </c>
      <c r="N5418">
        <v>3</v>
      </c>
      <c r="O5418" s="52">
        <v>7.1899998001754284E-3</v>
      </c>
      <c r="Q5418">
        <v>216</v>
      </c>
      <c r="R5418" s="52">
        <v>2.0260000601410869E-2</v>
      </c>
    </row>
    <row r="5419" spans="1:19">
      <c r="A5419" t="s">
        <v>28</v>
      </c>
      <c r="B5419" t="s">
        <v>412</v>
      </c>
      <c r="C5419" t="s">
        <v>440</v>
      </c>
      <c r="D5419" t="s">
        <v>330</v>
      </c>
      <c r="E5419" t="s">
        <v>220</v>
      </c>
      <c r="F5419" t="s">
        <v>287</v>
      </c>
      <c r="G5419">
        <v>2</v>
      </c>
      <c r="H5419" t="s">
        <v>348</v>
      </c>
      <c r="I5419" t="s">
        <v>325</v>
      </c>
      <c r="J5419" t="s">
        <v>302</v>
      </c>
      <c r="K5419">
        <v>44</v>
      </c>
      <c r="L5419" s="52">
        <v>0.38938000798225397</v>
      </c>
      <c r="N5419">
        <v>143</v>
      </c>
      <c r="O5419" s="52">
        <v>0.34292998909950262</v>
      </c>
      <c r="Q5419">
        <v>3494</v>
      </c>
      <c r="R5419" s="52">
        <v>0.32774001359939581</v>
      </c>
    </row>
    <row r="5420" spans="1:19">
      <c r="A5420" t="s">
        <v>28</v>
      </c>
      <c r="B5420" t="s">
        <v>412</v>
      </c>
      <c r="C5420" t="s">
        <v>440</v>
      </c>
      <c r="D5420" t="s">
        <v>330</v>
      </c>
      <c r="E5420" t="s">
        <v>220</v>
      </c>
      <c r="F5420" t="s">
        <v>287</v>
      </c>
      <c r="G5420">
        <v>2</v>
      </c>
      <c r="H5420" t="s">
        <v>348</v>
      </c>
      <c r="I5420" t="s">
        <v>325</v>
      </c>
      <c r="J5420" t="s">
        <v>303</v>
      </c>
      <c r="K5420">
        <v>34</v>
      </c>
      <c r="L5420" s="52">
        <v>0.30088001489639282</v>
      </c>
      <c r="N5420">
        <v>129</v>
      </c>
      <c r="O5420" s="52">
        <v>0.30935001373291021</v>
      </c>
      <c r="Q5420">
        <v>3387</v>
      </c>
      <c r="R5420" s="52">
        <v>0.31769999861717219</v>
      </c>
    </row>
    <row r="5421" spans="1:19">
      <c r="A5421" t="s">
        <v>28</v>
      </c>
      <c r="B5421" t="s">
        <v>412</v>
      </c>
      <c r="C5421" t="s">
        <v>440</v>
      </c>
      <c r="D5421" t="s">
        <v>330</v>
      </c>
      <c r="E5421" t="s">
        <v>220</v>
      </c>
      <c r="F5421" t="s">
        <v>287</v>
      </c>
      <c r="G5421">
        <v>2</v>
      </c>
      <c r="H5421" t="s">
        <v>348</v>
      </c>
      <c r="I5421" t="s">
        <v>325</v>
      </c>
      <c r="J5421" t="s">
        <v>304</v>
      </c>
      <c r="K5421">
        <v>35</v>
      </c>
      <c r="L5421" s="52">
        <v>0.30972999334335333</v>
      </c>
      <c r="N5421">
        <v>145</v>
      </c>
      <c r="O5421" s="52">
        <v>0.34771999716758728</v>
      </c>
      <c r="Q5421">
        <v>3780</v>
      </c>
      <c r="R5421" s="52">
        <v>0.35455998778343201</v>
      </c>
    </row>
    <row r="5422" spans="1:19">
      <c r="A5422" t="s">
        <v>28</v>
      </c>
      <c r="B5422" t="s">
        <v>412</v>
      </c>
      <c r="C5422" t="s">
        <v>440</v>
      </c>
      <c r="D5422" t="s">
        <v>330</v>
      </c>
      <c r="E5422" t="s">
        <v>220</v>
      </c>
      <c r="F5422" t="s">
        <v>287</v>
      </c>
      <c r="G5422">
        <v>2</v>
      </c>
      <c r="H5422" t="s">
        <v>348</v>
      </c>
      <c r="I5422" t="s">
        <v>349</v>
      </c>
      <c r="J5422" t="s">
        <v>350</v>
      </c>
      <c r="K5422">
        <v>7</v>
      </c>
      <c r="L5422" s="52">
        <v>6.1949998140335083E-2</v>
      </c>
      <c r="M5422" s="52">
        <v>6.3639998435974121E-2</v>
      </c>
      <c r="N5422">
        <v>35</v>
      </c>
      <c r="O5422" s="52">
        <v>8.393000066280365E-2</v>
      </c>
      <c r="P5422" s="52">
        <v>8.8160000741481781E-2</v>
      </c>
      <c r="Q5422">
        <v>745</v>
      </c>
      <c r="R5422" s="52">
        <v>6.9880001246929169E-2</v>
      </c>
      <c r="S5422" s="52">
        <v>8.060000091791153E-2</v>
      </c>
    </row>
    <row r="5423" spans="1:19">
      <c r="A5423" t="s">
        <v>28</v>
      </c>
      <c r="B5423" t="s">
        <v>412</v>
      </c>
      <c r="C5423" t="s">
        <v>440</v>
      </c>
      <c r="D5423" t="s">
        <v>330</v>
      </c>
      <c r="E5423" t="s">
        <v>220</v>
      </c>
      <c r="F5423" t="s">
        <v>287</v>
      </c>
      <c r="G5423">
        <v>2</v>
      </c>
      <c r="H5423" t="s">
        <v>348</v>
      </c>
      <c r="I5423" t="s">
        <v>349</v>
      </c>
      <c r="J5423" t="s">
        <v>351</v>
      </c>
      <c r="K5423">
        <v>38</v>
      </c>
      <c r="L5423" s="52">
        <v>0.33627998828887939</v>
      </c>
      <c r="M5423" s="52">
        <v>0.3454500138759613</v>
      </c>
      <c r="N5423">
        <v>167</v>
      </c>
      <c r="O5423" s="52">
        <v>0.4004800021648407</v>
      </c>
      <c r="P5423" s="52">
        <v>0.42065000534057623</v>
      </c>
      <c r="Q5423">
        <v>5882</v>
      </c>
      <c r="R5423" s="52">
        <v>0.55172997713088989</v>
      </c>
      <c r="S5423" s="52">
        <v>0.63637000322341919</v>
      </c>
    </row>
    <row r="5424" spans="1:19">
      <c r="A5424" t="s">
        <v>28</v>
      </c>
      <c r="B5424" t="s">
        <v>412</v>
      </c>
      <c r="C5424" t="s">
        <v>440</v>
      </c>
      <c r="D5424" t="s">
        <v>330</v>
      </c>
      <c r="E5424" t="s">
        <v>220</v>
      </c>
      <c r="F5424" t="s">
        <v>287</v>
      </c>
      <c r="G5424">
        <v>2</v>
      </c>
      <c r="H5424" t="s">
        <v>348</v>
      </c>
      <c r="I5424" t="s">
        <v>349</v>
      </c>
      <c r="J5424" t="s">
        <v>352</v>
      </c>
      <c r="K5424">
        <v>0</v>
      </c>
      <c r="L5424" s="52">
        <v>0</v>
      </c>
      <c r="M5424" s="52">
        <v>0</v>
      </c>
      <c r="N5424">
        <v>0</v>
      </c>
      <c r="O5424" s="52">
        <v>0</v>
      </c>
      <c r="P5424" s="52">
        <v>0</v>
      </c>
      <c r="Q5424">
        <v>19</v>
      </c>
      <c r="R5424" s="52">
        <v>1.780000049620867E-3</v>
      </c>
      <c r="S5424" s="52">
        <v>2.0600000862032179E-3</v>
      </c>
    </row>
    <row r="5425" spans="1:19">
      <c r="A5425" t="s">
        <v>28</v>
      </c>
      <c r="B5425" t="s">
        <v>412</v>
      </c>
      <c r="C5425" t="s">
        <v>440</v>
      </c>
      <c r="D5425" t="s">
        <v>330</v>
      </c>
      <c r="E5425" t="s">
        <v>220</v>
      </c>
      <c r="F5425" t="s">
        <v>287</v>
      </c>
      <c r="G5425">
        <v>2</v>
      </c>
      <c r="H5425" t="s">
        <v>348</v>
      </c>
      <c r="I5425" t="s">
        <v>349</v>
      </c>
      <c r="J5425" t="s">
        <v>353</v>
      </c>
      <c r="K5425">
        <v>65</v>
      </c>
      <c r="L5425" s="52">
        <v>0.57521998882293701</v>
      </c>
      <c r="M5425" s="52">
        <v>0.59091001749038696</v>
      </c>
      <c r="N5425">
        <v>195</v>
      </c>
      <c r="O5425" s="52">
        <v>0.46762999892234802</v>
      </c>
      <c r="P5425" s="52">
        <v>0.49118000268936157</v>
      </c>
      <c r="Q5425">
        <v>2597</v>
      </c>
      <c r="R5425" s="52">
        <v>0.24359999597072601</v>
      </c>
      <c r="S5425" s="52">
        <v>0.2809700071811676</v>
      </c>
    </row>
    <row r="5426" spans="1:19">
      <c r="A5426" t="s">
        <v>28</v>
      </c>
      <c r="B5426" t="s">
        <v>412</v>
      </c>
      <c r="C5426" t="s">
        <v>440</v>
      </c>
      <c r="D5426" t="s">
        <v>330</v>
      </c>
      <c r="E5426" t="s">
        <v>220</v>
      </c>
      <c r="F5426" t="s">
        <v>287</v>
      </c>
      <c r="G5426">
        <v>2</v>
      </c>
      <c r="H5426" t="s">
        <v>348</v>
      </c>
      <c r="I5426" t="s">
        <v>349</v>
      </c>
      <c r="J5426" t="s">
        <v>355</v>
      </c>
      <c r="K5426">
        <v>3</v>
      </c>
      <c r="L5426" s="52">
        <v>2.6550000533461571E-2</v>
      </c>
      <c r="N5426">
        <v>20</v>
      </c>
      <c r="O5426" s="52">
        <v>4.7959998250007629E-2</v>
      </c>
      <c r="Q5426">
        <v>1418</v>
      </c>
      <c r="R5426" s="52">
        <v>0.13300999999046331</v>
      </c>
    </row>
    <row r="5427" spans="1:19">
      <c r="A5427" t="s">
        <v>28</v>
      </c>
      <c r="B5427" t="s">
        <v>412</v>
      </c>
      <c r="C5427" t="s">
        <v>440</v>
      </c>
      <c r="D5427" t="s">
        <v>330</v>
      </c>
      <c r="E5427" t="s">
        <v>220</v>
      </c>
      <c r="F5427" t="s">
        <v>287</v>
      </c>
      <c r="G5427">
        <v>2</v>
      </c>
      <c r="H5427" t="s">
        <v>348</v>
      </c>
      <c r="I5427" t="s">
        <v>734</v>
      </c>
      <c r="J5427" t="s">
        <v>299</v>
      </c>
      <c r="K5427">
        <v>2</v>
      </c>
      <c r="L5427" s="52">
        <v>1.7699999734759331E-2</v>
      </c>
      <c r="M5427" s="52">
        <v>1.905000023543835E-2</v>
      </c>
      <c r="N5427">
        <v>17</v>
      </c>
      <c r="O5427" s="52">
        <v>4.0770001709461212E-2</v>
      </c>
      <c r="P5427" s="52">
        <v>4.2080000042915337E-2</v>
      </c>
      <c r="Q5427">
        <v>463</v>
      </c>
      <c r="R5427" s="52">
        <v>4.343000054359436E-2</v>
      </c>
      <c r="S5427" s="52">
        <v>4.6239998191595078E-2</v>
      </c>
    </row>
    <row r="5428" spans="1:19">
      <c r="A5428" t="s">
        <v>28</v>
      </c>
      <c r="B5428" t="s">
        <v>412</v>
      </c>
      <c r="C5428" t="s">
        <v>440</v>
      </c>
      <c r="D5428" t="s">
        <v>330</v>
      </c>
      <c r="E5428" t="s">
        <v>220</v>
      </c>
      <c r="F5428" t="s">
        <v>287</v>
      </c>
      <c r="G5428">
        <v>2</v>
      </c>
      <c r="H5428" t="s">
        <v>348</v>
      </c>
      <c r="I5428" t="s">
        <v>734</v>
      </c>
      <c r="J5428" t="s">
        <v>300</v>
      </c>
      <c r="K5428">
        <v>0</v>
      </c>
      <c r="L5428" s="52">
        <v>0</v>
      </c>
      <c r="M5428" s="52">
        <v>0</v>
      </c>
      <c r="N5428">
        <v>2</v>
      </c>
      <c r="O5428" s="52">
        <v>4.8000002279877663E-3</v>
      </c>
      <c r="P5428" s="52">
        <v>4.9499999731779099E-3</v>
      </c>
      <c r="Q5428">
        <v>331</v>
      </c>
      <c r="R5428" s="52">
        <v>3.1050000339746479E-2</v>
      </c>
      <c r="S5428" s="52">
        <v>3.3059999346733093E-2</v>
      </c>
    </row>
    <row r="5429" spans="1:19">
      <c r="A5429" t="s">
        <v>28</v>
      </c>
      <c r="B5429" t="s">
        <v>412</v>
      </c>
      <c r="C5429" t="s">
        <v>440</v>
      </c>
      <c r="D5429" t="s">
        <v>330</v>
      </c>
      <c r="E5429" t="s">
        <v>220</v>
      </c>
      <c r="F5429" t="s">
        <v>287</v>
      </c>
      <c r="G5429">
        <v>2</v>
      </c>
      <c r="H5429" t="s">
        <v>348</v>
      </c>
      <c r="I5429" t="s">
        <v>734</v>
      </c>
      <c r="J5429" t="s">
        <v>269</v>
      </c>
      <c r="K5429">
        <v>0</v>
      </c>
      <c r="L5429" s="52">
        <v>0</v>
      </c>
      <c r="M5429" s="52">
        <v>0</v>
      </c>
      <c r="N5429">
        <v>2</v>
      </c>
      <c r="O5429" s="52">
        <v>4.8000002279877663E-3</v>
      </c>
      <c r="P5429" s="52">
        <v>4.9499999731779099E-3</v>
      </c>
      <c r="Q5429">
        <v>91</v>
      </c>
      <c r="R5429" s="52">
        <v>8.5399998351931572E-3</v>
      </c>
      <c r="S5429" s="52">
        <v>9.089999832212925E-3</v>
      </c>
    </row>
    <row r="5430" spans="1:19">
      <c r="A5430" t="s">
        <v>28</v>
      </c>
      <c r="B5430" t="s">
        <v>412</v>
      </c>
      <c r="C5430" t="s">
        <v>440</v>
      </c>
      <c r="D5430" t="s">
        <v>330</v>
      </c>
      <c r="E5430" t="s">
        <v>220</v>
      </c>
      <c r="F5430" t="s">
        <v>287</v>
      </c>
      <c r="G5430">
        <v>2</v>
      </c>
      <c r="H5430" t="s">
        <v>348</v>
      </c>
      <c r="I5430" t="s">
        <v>734</v>
      </c>
      <c r="J5430" t="s">
        <v>301</v>
      </c>
      <c r="K5430">
        <v>0</v>
      </c>
      <c r="L5430" s="52">
        <v>0</v>
      </c>
      <c r="M5430" s="52">
        <v>0</v>
      </c>
      <c r="N5430">
        <v>2</v>
      </c>
      <c r="O5430" s="52">
        <v>4.8000002279877663E-3</v>
      </c>
      <c r="P5430" s="52">
        <v>4.9499999731779099E-3</v>
      </c>
      <c r="Q5430">
        <v>215</v>
      </c>
      <c r="R5430" s="52">
        <v>2.0169999450445179E-2</v>
      </c>
      <c r="S5430" s="52">
        <v>2.1469999104738239E-2</v>
      </c>
    </row>
    <row r="5431" spans="1:19">
      <c r="A5431" t="s">
        <v>28</v>
      </c>
      <c r="B5431" t="s">
        <v>412</v>
      </c>
      <c r="C5431" t="s">
        <v>440</v>
      </c>
      <c r="D5431" t="s">
        <v>330</v>
      </c>
      <c r="E5431" t="s">
        <v>220</v>
      </c>
      <c r="F5431" t="s">
        <v>287</v>
      </c>
      <c r="G5431">
        <v>2</v>
      </c>
      <c r="H5431" t="s">
        <v>348</v>
      </c>
      <c r="I5431" t="s">
        <v>734</v>
      </c>
      <c r="J5431" t="s">
        <v>270</v>
      </c>
      <c r="K5431">
        <v>8</v>
      </c>
      <c r="L5431" s="52">
        <v>7.0799998939037323E-2</v>
      </c>
      <c r="N5431">
        <v>13</v>
      </c>
      <c r="O5431" s="52">
        <v>3.1179999932646751E-2</v>
      </c>
      <c r="Q5431">
        <v>648</v>
      </c>
      <c r="R5431" s="52">
        <v>6.0779999941587448E-2</v>
      </c>
    </row>
    <row r="5432" spans="1:19">
      <c r="A5432" t="s">
        <v>28</v>
      </c>
      <c r="B5432" t="s">
        <v>412</v>
      </c>
      <c r="C5432" t="s">
        <v>440</v>
      </c>
      <c r="D5432" t="s">
        <v>330</v>
      </c>
      <c r="E5432" t="s">
        <v>220</v>
      </c>
      <c r="F5432" t="s">
        <v>287</v>
      </c>
      <c r="G5432">
        <v>2</v>
      </c>
      <c r="H5432" t="s">
        <v>348</v>
      </c>
      <c r="I5432" t="s">
        <v>734</v>
      </c>
      <c r="J5432" t="s">
        <v>268</v>
      </c>
      <c r="K5432">
        <v>103</v>
      </c>
      <c r="L5432" s="52">
        <v>0.91149997711181641</v>
      </c>
      <c r="M5432" s="52">
        <v>0.9809499979019165</v>
      </c>
      <c r="N5432">
        <v>381</v>
      </c>
      <c r="O5432" s="52">
        <v>0.91367000341415405</v>
      </c>
      <c r="P5432" s="52">
        <v>0.94306999444961548</v>
      </c>
      <c r="Q5432">
        <v>8913</v>
      </c>
      <c r="R5432" s="52">
        <v>0.83604001998901367</v>
      </c>
      <c r="S5432" s="52">
        <v>0.89013999700546265</v>
      </c>
    </row>
    <row r="5433" spans="1:19">
      <c r="A5433" t="s">
        <v>28</v>
      </c>
      <c r="B5433" t="s">
        <v>412</v>
      </c>
      <c r="C5433" t="s">
        <v>440</v>
      </c>
      <c r="D5433" t="s">
        <v>330</v>
      </c>
      <c r="E5433" t="s">
        <v>220</v>
      </c>
      <c r="F5433" t="s">
        <v>287</v>
      </c>
      <c r="G5433">
        <v>2</v>
      </c>
      <c r="H5433" t="s">
        <v>348</v>
      </c>
      <c r="I5433" t="s">
        <v>735</v>
      </c>
      <c r="J5433" t="s">
        <v>270</v>
      </c>
      <c r="K5433">
        <v>113</v>
      </c>
      <c r="L5433" s="52">
        <v>1</v>
      </c>
      <c r="N5433">
        <v>417</v>
      </c>
      <c r="O5433" s="52">
        <v>1</v>
      </c>
      <c r="Q5433">
        <v>10661</v>
      </c>
      <c r="R5433" s="52">
        <v>1</v>
      </c>
    </row>
    <row r="5434" spans="1:19">
      <c r="A5434" t="s">
        <v>28</v>
      </c>
      <c r="B5434" t="s">
        <v>412</v>
      </c>
      <c r="C5434" t="s">
        <v>440</v>
      </c>
      <c r="D5434" t="s">
        <v>330</v>
      </c>
      <c r="E5434" t="s">
        <v>220</v>
      </c>
      <c r="F5434" t="s">
        <v>287</v>
      </c>
      <c r="G5434">
        <v>2</v>
      </c>
      <c r="H5434" t="s">
        <v>348</v>
      </c>
      <c r="I5434" t="s">
        <v>319</v>
      </c>
      <c r="J5434" t="s">
        <v>324</v>
      </c>
      <c r="K5434">
        <v>3</v>
      </c>
      <c r="L5434" s="52">
        <v>2.6550000533461571E-2</v>
      </c>
      <c r="N5434">
        <v>20</v>
      </c>
      <c r="O5434" s="52">
        <v>4.7959998250007629E-2</v>
      </c>
      <c r="Q5434">
        <v>1418</v>
      </c>
      <c r="R5434" s="52">
        <v>0.13300999999046331</v>
      </c>
    </row>
    <row r="5435" spans="1:19">
      <c r="A5435" t="s">
        <v>28</v>
      </c>
      <c r="B5435" t="s">
        <v>412</v>
      </c>
      <c r="C5435" t="s">
        <v>440</v>
      </c>
      <c r="D5435" t="s">
        <v>330</v>
      </c>
      <c r="E5435" t="s">
        <v>220</v>
      </c>
      <c r="F5435" t="s">
        <v>287</v>
      </c>
      <c r="G5435">
        <v>2</v>
      </c>
      <c r="H5435" t="s">
        <v>348</v>
      </c>
      <c r="I5435" t="s">
        <v>319</v>
      </c>
      <c r="J5435" t="s">
        <v>320</v>
      </c>
      <c r="K5435">
        <v>0</v>
      </c>
      <c r="L5435" s="52">
        <v>0</v>
      </c>
      <c r="M5435" s="52">
        <v>0</v>
      </c>
      <c r="N5435">
        <v>0</v>
      </c>
      <c r="O5435" s="52">
        <v>0</v>
      </c>
      <c r="P5435" s="52">
        <v>0</v>
      </c>
      <c r="Q5435">
        <v>19</v>
      </c>
      <c r="R5435" s="52">
        <v>1.780000049620867E-3</v>
      </c>
      <c r="S5435" s="52">
        <v>2.0600000862032179E-3</v>
      </c>
    </row>
    <row r="5436" spans="1:19">
      <c r="A5436" t="s">
        <v>28</v>
      </c>
      <c r="B5436" t="s">
        <v>412</v>
      </c>
      <c r="C5436" t="s">
        <v>440</v>
      </c>
      <c r="D5436" t="s">
        <v>330</v>
      </c>
      <c r="E5436" t="s">
        <v>220</v>
      </c>
      <c r="F5436" t="s">
        <v>287</v>
      </c>
      <c r="G5436">
        <v>2</v>
      </c>
      <c r="H5436" t="s">
        <v>348</v>
      </c>
      <c r="I5436" t="s">
        <v>319</v>
      </c>
      <c r="J5436" t="s">
        <v>321</v>
      </c>
      <c r="K5436">
        <v>7</v>
      </c>
      <c r="L5436" s="52">
        <v>6.1949998140335083E-2</v>
      </c>
      <c r="M5436" s="52">
        <v>6.3639998435974121E-2</v>
      </c>
      <c r="N5436">
        <v>22</v>
      </c>
      <c r="O5436" s="52">
        <v>5.276000127196312E-2</v>
      </c>
      <c r="P5436" s="52">
        <v>5.5420000106096268E-2</v>
      </c>
      <c r="Q5436">
        <v>380</v>
      </c>
      <c r="R5436" s="52">
        <v>3.564000129699707E-2</v>
      </c>
      <c r="S5436" s="52">
        <v>4.1110001504421227E-2</v>
      </c>
    </row>
    <row r="5437" spans="1:19">
      <c r="A5437" t="s">
        <v>28</v>
      </c>
      <c r="B5437" t="s">
        <v>412</v>
      </c>
      <c r="C5437" t="s">
        <v>440</v>
      </c>
      <c r="D5437" t="s">
        <v>330</v>
      </c>
      <c r="E5437" t="s">
        <v>220</v>
      </c>
      <c r="F5437" t="s">
        <v>287</v>
      </c>
      <c r="G5437">
        <v>2</v>
      </c>
      <c r="H5437" t="s">
        <v>348</v>
      </c>
      <c r="I5437" t="s">
        <v>319</v>
      </c>
      <c r="J5437" t="s">
        <v>322</v>
      </c>
      <c r="K5437">
        <v>44</v>
      </c>
      <c r="L5437" s="52">
        <v>0.38938000798225397</v>
      </c>
      <c r="M5437" s="52">
        <v>0.40000000596046448</v>
      </c>
      <c r="N5437">
        <v>130</v>
      </c>
      <c r="O5437" s="52">
        <v>0.31174999475479132</v>
      </c>
      <c r="P5437" s="52">
        <v>0.32745999097824102</v>
      </c>
      <c r="Q5437">
        <v>1643</v>
      </c>
      <c r="R5437" s="52">
        <v>0.15410999953746801</v>
      </c>
      <c r="S5437" s="52">
        <v>0.17776000499725339</v>
      </c>
    </row>
    <row r="5438" spans="1:19">
      <c r="A5438" t="s">
        <v>28</v>
      </c>
      <c r="B5438" t="s">
        <v>412</v>
      </c>
      <c r="C5438" t="s">
        <v>440</v>
      </c>
      <c r="D5438" t="s">
        <v>330</v>
      </c>
      <c r="E5438" t="s">
        <v>220</v>
      </c>
      <c r="F5438" t="s">
        <v>287</v>
      </c>
      <c r="G5438">
        <v>2</v>
      </c>
      <c r="H5438" t="s">
        <v>348</v>
      </c>
      <c r="I5438" t="s">
        <v>319</v>
      </c>
      <c r="J5438" t="s">
        <v>323</v>
      </c>
      <c r="K5438">
        <v>21</v>
      </c>
      <c r="L5438" s="52">
        <v>0.18583999574184421</v>
      </c>
      <c r="M5438" s="52">
        <v>0.19090999662876129</v>
      </c>
      <c r="N5438">
        <v>78</v>
      </c>
      <c r="O5438" s="52">
        <v>0.18704999983310699</v>
      </c>
      <c r="P5438" s="52">
        <v>0.19647000730037689</v>
      </c>
      <c r="Q5438">
        <v>1319</v>
      </c>
      <c r="R5438" s="52">
        <v>0.1237199977040291</v>
      </c>
      <c r="S5438" s="52">
        <v>0.14270000159740451</v>
      </c>
    </row>
    <row r="5439" spans="1:19">
      <c r="A5439" t="s">
        <v>28</v>
      </c>
      <c r="B5439" t="s">
        <v>412</v>
      </c>
      <c r="C5439" t="s">
        <v>440</v>
      </c>
      <c r="D5439" t="s">
        <v>330</v>
      </c>
      <c r="E5439" t="s">
        <v>220</v>
      </c>
      <c r="F5439" t="s">
        <v>287</v>
      </c>
      <c r="G5439">
        <v>2</v>
      </c>
      <c r="H5439" t="s">
        <v>348</v>
      </c>
      <c r="I5439" t="s">
        <v>319</v>
      </c>
      <c r="J5439" t="s">
        <v>354</v>
      </c>
      <c r="K5439">
        <v>38</v>
      </c>
      <c r="L5439" s="52">
        <v>0.33627998828887939</v>
      </c>
      <c r="M5439" s="52">
        <v>0.3454500138759613</v>
      </c>
      <c r="N5439">
        <v>167</v>
      </c>
      <c r="O5439" s="52">
        <v>0.4004800021648407</v>
      </c>
      <c r="P5439" s="52">
        <v>0.42065000534057623</v>
      </c>
      <c r="Q5439">
        <v>5882</v>
      </c>
      <c r="R5439" s="52">
        <v>0.55172997713088989</v>
      </c>
      <c r="S5439" s="52">
        <v>0.63637000322341919</v>
      </c>
    </row>
    <row r="5440" spans="1:19">
      <c r="A5440" t="s">
        <v>28</v>
      </c>
      <c r="B5440" t="s">
        <v>412</v>
      </c>
      <c r="C5440" t="s">
        <v>440</v>
      </c>
      <c r="D5440" t="s">
        <v>330</v>
      </c>
      <c r="E5440" t="s">
        <v>220</v>
      </c>
      <c r="F5440" t="s">
        <v>287</v>
      </c>
      <c r="G5440">
        <v>2</v>
      </c>
      <c r="H5440" t="s">
        <v>348</v>
      </c>
      <c r="I5440" t="s">
        <v>360</v>
      </c>
      <c r="J5440" t="s">
        <v>361</v>
      </c>
      <c r="K5440">
        <v>3</v>
      </c>
      <c r="L5440" s="52">
        <v>2.6550000533461571E-2</v>
      </c>
      <c r="N5440">
        <v>20</v>
      </c>
      <c r="O5440" s="52">
        <v>4.7959998250007629E-2</v>
      </c>
      <c r="Q5440">
        <v>1418</v>
      </c>
      <c r="R5440" s="52">
        <v>0.13300999999046331</v>
      </c>
    </row>
    <row r="5441" spans="1:19">
      <c r="A5441" t="s">
        <v>28</v>
      </c>
      <c r="B5441" t="s">
        <v>412</v>
      </c>
      <c r="C5441" t="s">
        <v>440</v>
      </c>
      <c r="D5441" t="s">
        <v>330</v>
      </c>
      <c r="E5441" t="s">
        <v>220</v>
      </c>
      <c r="F5441" t="s">
        <v>287</v>
      </c>
      <c r="G5441">
        <v>2</v>
      </c>
      <c r="H5441" t="s">
        <v>348</v>
      </c>
      <c r="I5441" t="s">
        <v>360</v>
      </c>
      <c r="J5441" t="s">
        <v>362</v>
      </c>
      <c r="K5441">
        <v>72</v>
      </c>
      <c r="L5441" s="52">
        <v>0.63717001676559448</v>
      </c>
      <c r="M5441" s="52">
        <v>0.65455001592636108</v>
      </c>
      <c r="N5441">
        <v>230</v>
      </c>
      <c r="O5441" s="52">
        <v>0.55155998468399048</v>
      </c>
      <c r="P5441" s="52">
        <v>0.57934999465942383</v>
      </c>
      <c r="Q5441">
        <v>3361</v>
      </c>
      <c r="R5441" s="52">
        <v>0.31525999307632452</v>
      </c>
      <c r="S5441" s="52">
        <v>0.36362999677658081</v>
      </c>
    </row>
    <row r="5442" spans="1:19">
      <c r="A5442" t="s">
        <v>28</v>
      </c>
      <c r="B5442" t="s">
        <v>412</v>
      </c>
      <c r="C5442" t="s">
        <v>440</v>
      </c>
      <c r="D5442" t="s">
        <v>330</v>
      </c>
      <c r="E5442" t="s">
        <v>220</v>
      </c>
      <c r="F5442" t="s">
        <v>287</v>
      </c>
      <c r="G5442">
        <v>2</v>
      </c>
      <c r="H5442" t="s">
        <v>348</v>
      </c>
      <c r="I5442" t="s">
        <v>360</v>
      </c>
      <c r="J5442" t="s">
        <v>354</v>
      </c>
      <c r="K5442">
        <v>38</v>
      </c>
      <c r="L5442" s="52">
        <v>0.33627998828887939</v>
      </c>
      <c r="M5442" s="52">
        <v>0.3454500138759613</v>
      </c>
      <c r="N5442">
        <v>167</v>
      </c>
      <c r="O5442" s="52">
        <v>0.4004800021648407</v>
      </c>
      <c r="P5442" s="52">
        <v>0.42065000534057623</v>
      </c>
      <c r="Q5442">
        <v>5882</v>
      </c>
      <c r="R5442" s="52">
        <v>0.55172997713088989</v>
      </c>
      <c r="S5442" s="52">
        <v>0.63637000322341919</v>
      </c>
    </row>
    <row r="5443" spans="1:19">
      <c r="A5443" t="s">
        <v>28</v>
      </c>
      <c r="B5443" t="s">
        <v>412</v>
      </c>
      <c r="C5443" t="s">
        <v>440</v>
      </c>
      <c r="D5443" t="s">
        <v>330</v>
      </c>
      <c r="E5443" t="s">
        <v>220</v>
      </c>
      <c r="F5443" t="s">
        <v>287</v>
      </c>
      <c r="G5443">
        <v>2</v>
      </c>
      <c r="H5443" t="s">
        <v>348</v>
      </c>
      <c r="I5443" t="s">
        <v>736</v>
      </c>
      <c r="J5443" t="s">
        <v>363</v>
      </c>
      <c r="K5443">
        <v>29</v>
      </c>
      <c r="L5443" s="52">
        <v>0.2566399872303009</v>
      </c>
      <c r="N5443">
        <v>74</v>
      </c>
      <c r="O5443" s="52">
        <v>0.17745999991893771</v>
      </c>
      <c r="Q5443">
        <v>4131</v>
      </c>
      <c r="R5443" s="52">
        <v>0.38749000430107122</v>
      </c>
    </row>
    <row r="5444" spans="1:19">
      <c r="A5444" t="s">
        <v>28</v>
      </c>
      <c r="B5444" t="s">
        <v>412</v>
      </c>
      <c r="C5444" t="s">
        <v>440</v>
      </c>
      <c r="D5444" t="s">
        <v>330</v>
      </c>
      <c r="E5444" t="s">
        <v>220</v>
      </c>
      <c r="F5444" t="s">
        <v>287</v>
      </c>
      <c r="G5444">
        <v>2</v>
      </c>
      <c r="H5444" t="s">
        <v>348</v>
      </c>
      <c r="I5444" t="s">
        <v>736</v>
      </c>
      <c r="J5444" t="s">
        <v>364</v>
      </c>
      <c r="K5444">
        <v>59</v>
      </c>
      <c r="L5444" s="52">
        <v>0.52211999893188477</v>
      </c>
      <c r="M5444" s="52">
        <v>0.70238000154495239</v>
      </c>
      <c r="N5444">
        <v>233</v>
      </c>
      <c r="O5444" s="52">
        <v>0.5587499737739563</v>
      </c>
      <c r="P5444" s="52">
        <v>0.67930001020431519</v>
      </c>
      <c r="Q5444">
        <v>4189</v>
      </c>
      <c r="R5444" s="52">
        <v>0.39293000102043152</v>
      </c>
      <c r="S5444" s="52">
        <v>0.64149999618530273</v>
      </c>
    </row>
    <row r="5445" spans="1:19">
      <c r="A5445" t="s">
        <v>28</v>
      </c>
      <c r="B5445" t="s">
        <v>412</v>
      </c>
      <c r="C5445" t="s">
        <v>440</v>
      </c>
      <c r="D5445" t="s">
        <v>330</v>
      </c>
      <c r="E5445" t="s">
        <v>220</v>
      </c>
      <c r="F5445" t="s">
        <v>287</v>
      </c>
      <c r="G5445">
        <v>2</v>
      </c>
      <c r="H5445" t="s">
        <v>348</v>
      </c>
      <c r="I5445" t="s">
        <v>736</v>
      </c>
      <c r="J5445" t="s">
        <v>365</v>
      </c>
      <c r="K5445">
        <v>13</v>
      </c>
      <c r="L5445" s="52">
        <v>0.1150399968028069</v>
      </c>
      <c r="M5445" s="52">
        <v>0.15476000308990481</v>
      </c>
      <c r="N5445">
        <v>66</v>
      </c>
      <c r="O5445" s="52">
        <v>0.15827000141143799</v>
      </c>
      <c r="P5445" s="52">
        <v>0.19242000579833979</v>
      </c>
      <c r="Q5445">
        <v>1316</v>
      </c>
      <c r="R5445" s="52">
        <v>0.1234399974346161</v>
      </c>
      <c r="S5445" s="52">
        <v>0.20152999460697171</v>
      </c>
    </row>
    <row r="5446" spans="1:19">
      <c r="A5446" t="s">
        <v>28</v>
      </c>
      <c r="B5446" t="s">
        <v>412</v>
      </c>
      <c r="C5446" t="s">
        <v>440</v>
      </c>
      <c r="D5446" t="s">
        <v>330</v>
      </c>
      <c r="E5446" t="s">
        <v>220</v>
      </c>
      <c r="F5446" t="s">
        <v>287</v>
      </c>
      <c r="G5446">
        <v>2</v>
      </c>
      <c r="H5446" t="s">
        <v>348</v>
      </c>
      <c r="I5446" t="s">
        <v>736</v>
      </c>
      <c r="J5446" t="s">
        <v>366</v>
      </c>
      <c r="K5446">
        <v>2</v>
      </c>
      <c r="L5446" s="52">
        <v>1.7699999734759331E-2</v>
      </c>
      <c r="M5446" s="52">
        <v>2.38099992275238E-2</v>
      </c>
      <c r="N5446">
        <v>24</v>
      </c>
      <c r="O5446" s="52">
        <v>5.7549998164176941E-2</v>
      </c>
      <c r="P5446" s="52">
        <v>6.9969996809959412E-2</v>
      </c>
      <c r="Q5446">
        <v>566</v>
      </c>
      <c r="R5446" s="52">
        <v>5.3089998662471771E-2</v>
      </c>
      <c r="S5446" s="52">
        <v>8.6680002510547638E-2</v>
      </c>
    </row>
    <row r="5447" spans="1:19">
      <c r="A5447" t="s">
        <v>28</v>
      </c>
      <c r="B5447" t="s">
        <v>412</v>
      </c>
      <c r="C5447" t="s">
        <v>440</v>
      </c>
      <c r="D5447" t="s">
        <v>330</v>
      </c>
      <c r="E5447" t="s">
        <v>220</v>
      </c>
      <c r="F5447" t="s">
        <v>287</v>
      </c>
      <c r="G5447">
        <v>2</v>
      </c>
      <c r="H5447" t="s">
        <v>348</v>
      </c>
      <c r="I5447" t="s">
        <v>736</v>
      </c>
      <c r="J5447" t="s">
        <v>367</v>
      </c>
      <c r="K5447">
        <v>8</v>
      </c>
      <c r="L5447" s="52">
        <v>7.0799998939037323E-2</v>
      </c>
      <c r="M5447" s="52">
        <v>9.5239996910095215E-2</v>
      </c>
      <c r="N5447">
        <v>18</v>
      </c>
      <c r="O5447" s="52">
        <v>4.3170001357793808E-2</v>
      </c>
      <c r="P5447" s="52">
        <v>5.2480001002550132E-2</v>
      </c>
      <c r="Q5447">
        <v>367</v>
      </c>
      <c r="R5447" s="52">
        <v>3.4419998526573181E-2</v>
      </c>
      <c r="S5447" s="52">
        <v>5.6200001388788223E-2</v>
      </c>
    </row>
    <row r="5448" spans="1:19">
      <c r="A5448" t="s">
        <v>28</v>
      </c>
      <c r="B5448" t="s">
        <v>412</v>
      </c>
      <c r="C5448" t="s">
        <v>440</v>
      </c>
      <c r="D5448" t="s">
        <v>330</v>
      </c>
      <c r="E5448" t="s">
        <v>220</v>
      </c>
      <c r="F5448" t="s">
        <v>287</v>
      </c>
      <c r="G5448">
        <v>2</v>
      </c>
      <c r="H5448" t="s">
        <v>348</v>
      </c>
      <c r="I5448" t="s">
        <v>736</v>
      </c>
      <c r="J5448" t="s">
        <v>368</v>
      </c>
      <c r="K5448">
        <v>2</v>
      </c>
      <c r="L5448" s="52">
        <v>1.7699999734759331E-2</v>
      </c>
      <c r="M5448" s="52">
        <v>2.38099992275238E-2</v>
      </c>
      <c r="N5448">
        <v>2</v>
      </c>
      <c r="O5448" s="52">
        <v>4.8000002279877663E-3</v>
      </c>
      <c r="P5448" s="52">
        <v>5.8300001546740532E-3</v>
      </c>
      <c r="Q5448">
        <v>92</v>
      </c>
      <c r="R5448" s="52">
        <v>8.6300000548362732E-3</v>
      </c>
      <c r="S5448" s="52">
        <v>1.4089999720454219E-2</v>
      </c>
    </row>
    <row r="5449" spans="1:19">
      <c r="A5449" t="s">
        <v>28</v>
      </c>
      <c r="B5449" t="s">
        <v>412</v>
      </c>
      <c r="C5449" t="s">
        <v>440</v>
      </c>
      <c r="D5449" t="s">
        <v>330</v>
      </c>
      <c r="E5449" t="s">
        <v>220</v>
      </c>
      <c r="F5449" t="s">
        <v>287</v>
      </c>
      <c r="G5449">
        <v>2</v>
      </c>
      <c r="H5449" t="s">
        <v>348</v>
      </c>
      <c r="I5449" t="s">
        <v>307</v>
      </c>
      <c r="J5449" t="s">
        <v>329</v>
      </c>
      <c r="K5449">
        <v>113</v>
      </c>
      <c r="L5449" s="52">
        <v>1</v>
      </c>
      <c r="N5449">
        <v>412</v>
      </c>
      <c r="O5449" s="52">
        <v>0.9880099892616272</v>
      </c>
      <c r="Q5449">
        <v>10555</v>
      </c>
      <c r="R5449" s="52">
        <v>0.99005997180938721</v>
      </c>
    </row>
    <row r="5450" spans="1:19">
      <c r="A5450" t="s">
        <v>28</v>
      </c>
      <c r="B5450" t="s">
        <v>412</v>
      </c>
      <c r="C5450" t="s">
        <v>440</v>
      </c>
      <c r="D5450" t="s">
        <v>330</v>
      </c>
      <c r="E5450" t="s">
        <v>220</v>
      </c>
      <c r="F5450" t="s">
        <v>287</v>
      </c>
      <c r="G5450">
        <v>2</v>
      </c>
      <c r="H5450" t="s">
        <v>348</v>
      </c>
      <c r="I5450" t="s">
        <v>307</v>
      </c>
      <c r="J5450" t="s">
        <v>309</v>
      </c>
      <c r="K5450">
        <v>0</v>
      </c>
      <c r="L5450" s="52">
        <v>0</v>
      </c>
      <c r="N5450">
        <v>5</v>
      </c>
      <c r="O5450" s="52">
        <v>1.1989999562501911E-2</v>
      </c>
      <c r="Q5450">
        <v>106</v>
      </c>
      <c r="R5450" s="52">
        <v>9.9400002509355545E-3</v>
      </c>
    </row>
    <row r="5451" spans="1:19">
      <c r="A5451" t="s">
        <v>28</v>
      </c>
      <c r="B5451" t="s">
        <v>412</v>
      </c>
      <c r="C5451" t="s">
        <v>440</v>
      </c>
      <c r="D5451" t="s">
        <v>330</v>
      </c>
      <c r="E5451" t="s">
        <v>220</v>
      </c>
      <c r="F5451" t="s">
        <v>287</v>
      </c>
      <c r="G5451">
        <v>2</v>
      </c>
      <c r="H5451" t="s">
        <v>348</v>
      </c>
      <c r="I5451" t="s">
        <v>737</v>
      </c>
      <c r="J5451" t="s">
        <v>310</v>
      </c>
      <c r="K5451">
        <v>20</v>
      </c>
      <c r="L5451" s="52">
        <v>0.17699000239372251</v>
      </c>
      <c r="N5451">
        <v>117</v>
      </c>
      <c r="O5451" s="52">
        <v>0.28058001399040222</v>
      </c>
      <c r="Q5451">
        <v>1888</v>
      </c>
      <c r="R5451" s="52">
        <v>0.17709000408649439</v>
      </c>
    </row>
    <row r="5452" spans="1:19">
      <c r="A5452" t="s">
        <v>28</v>
      </c>
      <c r="B5452" t="s">
        <v>412</v>
      </c>
      <c r="C5452" t="s">
        <v>440</v>
      </c>
      <c r="D5452" t="s">
        <v>330</v>
      </c>
      <c r="E5452" t="s">
        <v>220</v>
      </c>
      <c r="F5452" t="s">
        <v>287</v>
      </c>
      <c r="G5452">
        <v>2</v>
      </c>
      <c r="H5452" t="s">
        <v>348</v>
      </c>
      <c r="I5452" t="s">
        <v>737</v>
      </c>
      <c r="J5452" t="s">
        <v>16</v>
      </c>
      <c r="K5452">
        <v>21</v>
      </c>
      <c r="L5452" s="52">
        <v>0.18583999574184421</v>
      </c>
      <c r="N5452">
        <v>92</v>
      </c>
      <c r="O5452" s="52">
        <v>0.22062000632286069</v>
      </c>
      <c r="Q5452">
        <v>2164</v>
      </c>
      <c r="R5452" s="52">
        <v>0.2029799968004227</v>
      </c>
    </row>
    <row r="5453" spans="1:19">
      <c r="A5453" t="s">
        <v>28</v>
      </c>
      <c r="B5453" t="s">
        <v>412</v>
      </c>
      <c r="C5453" t="s">
        <v>440</v>
      </c>
      <c r="D5453" t="s">
        <v>330</v>
      </c>
      <c r="E5453" t="s">
        <v>220</v>
      </c>
      <c r="F5453" t="s">
        <v>287</v>
      </c>
      <c r="G5453">
        <v>2</v>
      </c>
      <c r="H5453" t="s">
        <v>348</v>
      </c>
      <c r="I5453" t="s">
        <v>737</v>
      </c>
      <c r="J5453" t="s">
        <v>17</v>
      </c>
      <c r="K5453">
        <v>20</v>
      </c>
      <c r="L5453" s="52">
        <v>0.17699000239372251</v>
      </c>
      <c r="N5453">
        <v>62</v>
      </c>
      <c r="O5453" s="52">
        <v>0.1486800014972687</v>
      </c>
      <c r="Q5453">
        <v>2220</v>
      </c>
      <c r="R5453" s="52">
        <v>0.20824000239372251</v>
      </c>
    </row>
    <row r="5454" spans="1:19">
      <c r="A5454" t="s">
        <v>28</v>
      </c>
      <c r="B5454" t="s">
        <v>412</v>
      </c>
      <c r="C5454" t="s">
        <v>440</v>
      </c>
      <c r="D5454" t="s">
        <v>330</v>
      </c>
      <c r="E5454" t="s">
        <v>220</v>
      </c>
      <c r="F5454" t="s">
        <v>287</v>
      </c>
      <c r="G5454">
        <v>2</v>
      </c>
      <c r="H5454" t="s">
        <v>348</v>
      </c>
      <c r="I5454" t="s">
        <v>737</v>
      </c>
      <c r="J5454" t="s">
        <v>18</v>
      </c>
      <c r="K5454">
        <v>31</v>
      </c>
      <c r="L5454" s="52">
        <v>0.27434000372886658</v>
      </c>
      <c r="N5454">
        <v>82</v>
      </c>
      <c r="O5454" s="52">
        <v>0.19663999974727631</v>
      </c>
      <c r="Q5454">
        <v>2174</v>
      </c>
      <c r="R5454" s="52">
        <v>0.20392000675201419</v>
      </c>
    </row>
    <row r="5455" spans="1:19">
      <c r="A5455" t="s">
        <v>28</v>
      </c>
      <c r="B5455" t="s">
        <v>412</v>
      </c>
      <c r="C5455" t="s">
        <v>440</v>
      </c>
      <c r="D5455" t="s">
        <v>330</v>
      </c>
      <c r="E5455" t="s">
        <v>220</v>
      </c>
      <c r="F5455" t="s">
        <v>287</v>
      </c>
      <c r="G5455">
        <v>2</v>
      </c>
      <c r="H5455" t="s">
        <v>348</v>
      </c>
      <c r="I5455" t="s">
        <v>737</v>
      </c>
      <c r="J5455" t="s">
        <v>311</v>
      </c>
      <c r="K5455">
        <v>21</v>
      </c>
      <c r="L5455" s="52">
        <v>0.18583999574184421</v>
      </c>
      <c r="N5455">
        <v>64</v>
      </c>
      <c r="O5455" s="52">
        <v>0.1534799933433533</v>
      </c>
      <c r="Q5455">
        <v>2215</v>
      </c>
      <c r="R5455" s="52">
        <v>0.20777000486850741</v>
      </c>
    </row>
    <row r="5456" spans="1:19">
      <c r="A5456" t="s">
        <v>28</v>
      </c>
      <c r="B5456" t="s">
        <v>412</v>
      </c>
      <c r="C5456" t="s">
        <v>440</v>
      </c>
      <c r="D5456" t="s">
        <v>330</v>
      </c>
      <c r="E5456" t="s">
        <v>220</v>
      </c>
      <c r="F5456" t="s">
        <v>287</v>
      </c>
      <c r="G5456">
        <v>2</v>
      </c>
      <c r="H5456" t="s">
        <v>348</v>
      </c>
      <c r="I5456" t="s">
        <v>312</v>
      </c>
      <c r="J5456" t="s">
        <v>313</v>
      </c>
      <c r="K5456">
        <v>70</v>
      </c>
      <c r="L5456" s="52">
        <v>0.61947000026702881</v>
      </c>
      <c r="M5456" s="52">
        <v>0.625</v>
      </c>
      <c r="N5456">
        <v>252</v>
      </c>
      <c r="O5456" s="52">
        <v>0.6043199896812439</v>
      </c>
      <c r="P5456" s="52">
        <v>0.6086999773979187</v>
      </c>
      <c r="Q5456">
        <v>6420</v>
      </c>
      <c r="R5456" s="52">
        <v>0.60219001770019531</v>
      </c>
      <c r="S5456" s="52">
        <v>0.61465001106262207</v>
      </c>
    </row>
    <row r="5457" spans="1:19">
      <c r="A5457" t="s">
        <v>28</v>
      </c>
      <c r="B5457" t="s">
        <v>412</v>
      </c>
      <c r="C5457" t="s">
        <v>440</v>
      </c>
      <c r="D5457" t="s">
        <v>330</v>
      </c>
      <c r="E5457" t="s">
        <v>220</v>
      </c>
      <c r="F5457" t="s">
        <v>287</v>
      </c>
      <c r="G5457">
        <v>2</v>
      </c>
      <c r="H5457" t="s">
        <v>348</v>
      </c>
      <c r="I5457" t="s">
        <v>312</v>
      </c>
      <c r="J5457" t="s">
        <v>314</v>
      </c>
      <c r="K5457">
        <v>13</v>
      </c>
      <c r="L5457" s="52">
        <v>0.1150399968028069</v>
      </c>
      <c r="M5457" s="52">
        <v>0.1160700023174286</v>
      </c>
      <c r="N5457">
        <v>57</v>
      </c>
      <c r="O5457" s="52">
        <v>0.1366900056600571</v>
      </c>
      <c r="P5457" s="52">
        <v>0.1376799941062927</v>
      </c>
      <c r="Q5457">
        <v>1473</v>
      </c>
      <c r="R5457" s="52">
        <v>0.13817000389099121</v>
      </c>
      <c r="S5457" s="52">
        <v>0.14101999998092651</v>
      </c>
    </row>
    <row r="5458" spans="1:19">
      <c r="A5458" t="s">
        <v>28</v>
      </c>
      <c r="B5458" t="s">
        <v>412</v>
      </c>
      <c r="C5458" t="s">
        <v>440</v>
      </c>
      <c r="D5458" t="s">
        <v>330</v>
      </c>
      <c r="E5458" t="s">
        <v>220</v>
      </c>
      <c r="F5458" s="1" t="s">
        <v>287</v>
      </c>
      <c r="G5458" s="1">
        <v>2</v>
      </c>
      <c r="H5458" s="1" t="s">
        <v>348</v>
      </c>
      <c r="I5458" t="s">
        <v>312</v>
      </c>
      <c r="J5458" t="s">
        <v>315</v>
      </c>
      <c r="K5458">
        <v>20</v>
      </c>
      <c r="L5458" s="52">
        <v>0.17699000239372251</v>
      </c>
      <c r="M5458" s="52">
        <v>0.17857000231742859</v>
      </c>
      <c r="N5458">
        <v>54</v>
      </c>
      <c r="O5458" s="52">
        <v>0.12950000166893011</v>
      </c>
      <c r="P5458" s="52">
        <v>0.13042999804019931</v>
      </c>
      <c r="Q5458">
        <v>1374</v>
      </c>
      <c r="R5458" s="52">
        <v>0.12887999415397641</v>
      </c>
      <c r="S5458" s="52">
        <v>0.13154999911785131</v>
      </c>
    </row>
    <row r="5459" spans="1:19">
      <c r="A5459" t="s">
        <v>28</v>
      </c>
      <c r="B5459" t="s">
        <v>412</v>
      </c>
      <c r="C5459" t="s">
        <v>440</v>
      </c>
      <c r="D5459" t="s">
        <v>330</v>
      </c>
      <c r="E5459" t="s">
        <v>220</v>
      </c>
      <c r="F5459" t="s">
        <v>287</v>
      </c>
      <c r="G5459">
        <v>2</v>
      </c>
      <c r="H5459" t="s">
        <v>348</v>
      </c>
      <c r="I5459" t="s">
        <v>312</v>
      </c>
      <c r="J5459" t="s">
        <v>373</v>
      </c>
      <c r="K5459">
        <v>1</v>
      </c>
      <c r="L5459" s="52">
        <v>8.8499998673796654E-3</v>
      </c>
      <c r="N5459">
        <v>3</v>
      </c>
      <c r="O5459" s="52">
        <v>7.1899998001754284E-3</v>
      </c>
      <c r="Q5459">
        <v>216</v>
      </c>
      <c r="R5459" s="52">
        <v>2.0260000601410869E-2</v>
      </c>
    </row>
    <row r="5460" spans="1:19">
      <c r="A5460" t="s">
        <v>28</v>
      </c>
      <c r="B5460" t="s">
        <v>412</v>
      </c>
      <c r="C5460" t="s">
        <v>440</v>
      </c>
      <c r="D5460" t="s">
        <v>330</v>
      </c>
      <c r="E5460" t="s">
        <v>220</v>
      </c>
      <c r="F5460" t="s">
        <v>287</v>
      </c>
      <c r="G5460">
        <v>2</v>
      </c>
      <c r="H5460" t="s">
        <v>348</v>
      </c>
      <c r="I5460" t="s">
        <v>312</v>
      </c>
      <c r="J5460" t="s">
        <v>316</v>
      </c>
      <c r="K5460">
        <v>9</v>
      </c>
      <c r="L5460" s="52">
        <v>7.9649999737739563E-2</v>
      </c>
      <c r="M5460" s="52">
        <v>8.0360002815723419E-2</v>
      </c>
      <c r="N5460">
        <v>51</v>
      </c>
      <c r="O5460" s="52">
        <v>0.122299998998642</v>
      </c>
      <c r="P5460" s="52">
        <v>0.12319000065326691</v>
      </c>
      <c r="Q5460">
        <v>1178</v>
      </c>
      <c r="R5460" s="52">
        <v>0.1105000004172325</v>
      </c>
      <c r="S5460" s="52">
        <v>0.1127799972891808</v>
      </c>
    </row>
    <row r="5461" spans="1:19">
      <c r="A5461" t="s">
        <v>28</v>
      </c>
      <c r="B5461" t="s">
        <v>412</v>
      </c>
      <c r="C5461" t="s">
        <v>440</v>
      </c>
      <c r="D5461" t="s">
        <v>330</v>
      </c>
      <c r="E5461" t="s">
        <v>222</v>
      </c>
      <c r="F5461" s="1" t="s">
        <v>288</v>
      </c>
      <c r="G5461" s="1">
        <v>8</v>
      </c>
      <c r="H5461" s="1" t="s">
        <v>339</v>
      </c>
      <c r="I5461" t="s">
        <v>326</v>
      </c>
      <c r="J5461" t="s">
        <v>289</v>
      </c>
      <c r="K5461">
        <v>0</v>
      </c>
      <c r="L5461" s="52">
        <v>0</v>
      </c>
      <c r="N5461">
        <v>2</v>
      </c>
      <c r="O5461" s="52">
        <v>1.8200000049546361E-3</v>
      </c>
      <c r="Q5461">
        <v>78</v>
      </c>
      <c r="R5461" s="52">
        <v>7.3199998587369919E-3</v>
      </c>
    </row>
    <row r="5462" spans="1:19">
      <c r="A5462" t="s">
        <v>28</v>
      </c>
      <c r="B5462" t="s">
        <v>412</v>
      </c>
      <c r="C5462" t="s">
        <v>440</v>
      </c>
      <c r="D5462" t="s">
        <v>330</v>
      </c>
      <c r="E5462" t="s">
        <v>222</v>
      </c>
      <c r="F5462" t="s">
        <v>288</v>
      </c>
      <c r="G5462">
        <v>8</v>
      </c>
      <c r="H5462" t="s">
        <v>339</v>
      </c>
      <c r="I5462" t="s">
        <v>326</v>
      </c>
      <c r="J5462" t="s">
        <v>290</v>
      </c>
      <c r="K5462">
        <v>9</v>
      </c>
      <c r="L5462" s="52">
        <v>5.6600000709295273E-2</v>
      </c>
      <c r="N5462">
        <v>58</v>
      </c>
      <c r="O5462" s="52">
        <v>5.2730001509189613E-2</v>
      </c>
      <c r="Q5462">
        <v>542</v>
      </c>
      <c r="R5462" s="52">
        <v>5.0840001553297043E-2</v>
      </c>
    </row>
    <row r="5463" spans="1:19">
      <c r="A5463" t="s">
        <v>28</v>
      </c>
      <c r="B5463" t="s">
        <v>412</v>
      </c>
      <c r="C5463" t="s">
        <v>440</v>
      </c>
      <c r="D5463" t="s">
        <v>330</v>
      </c>
      <c r="E5463" t="s">
        <v>222</v>
      </c>
      <c r="F5463" t="s">
        <v>288</v>
      </c>
      <c r="G5463">
        <v>8</v>
      </c>
      <c r="H5463" t="s">
        <v>339</v>
      </c>
      <c r="I5463" t="s">
        <v>326</v>
      </c>
      <c r="J5463" t="s">
        <v>291</v>
      </c>
      <c r="K5463">
        <v>22</v>
      </c>
      <c r="L5463" s="52">
        <v>0.1383599936962128</v>
      </c>
      <c r="N5463">
        <v>131</v>
      </c>
      <c r="O5463" s="52">
        <v>0.1190899983048439</v>
      </c>
      <c r="Q5463">
        <v>1332</v>
      </c>
      <c r="R5463" s="52">
        <v>0.124940000474453</v>
      </c>
    </row>
    <row r="5464" spans="1:19">
      <c r="A5464" t="s">
        <v>28</v>
      </c>
      <c r="B5464" t="s">
        <v>412</v>
      </c>
      <c r="C5464" t="s">
        <v>440</v>
      </c>
      <c r="D5464" t="s">
        <v>330</v>
      </c>
      <c r="E5464" t="s">
        <v>222</v>
      </c>
      <c r="F5464" t="s">
        <v>288</v>
      </c>
      <c r="G5464">
        <v>8</v>
      </c>
      <c r="H5464" t="s">
        <v>339</v>
      </c>
      <c r="I5464" t="s">
        <v>326</v>
      </c>
      <c r="J5464" t="s">
        <v>292</v>
      </c>
      <c r="K5464">
        <v>39</v>
      </c>
      <c r="L5464" s="52">
        <v>0.24527999758720401</v>
      </c>
      <c r="N5464">
        <v>211</v>
      </c>
      <c r="O5464" s="52">
        <v>0.1918199956417084</v>
      </c>
      <c r="Q5464">
        <v>2022</v>
      </c>
      <c r="R5464" s="52">
        <v>0.18965999782085419</v>
      </c>
    </row>
    <row r="5465" spans="1:19">
      <c r="A5465" t="s">
        <v>28</v>
      </c>
      <c r="B5465" t="s">
        <v>412</v>
      </c>
      <c r="C5465" t="s">
        <v>440</v>
      </c>
      <c r="D5465" t="s">
        <v>330</v>
      </c>
      <c r="E5465" t="s">
        <v>222</v>
      </c>
      <c r="F5465" t="s">
        <v>288</v>
      </c>
      <c r="G5465">
        <v>8</v>
      </c>
      <c r="H5465" t="s">
        <v>339</v>
      </c>
      <c r="I5465" t="s">
        <v>326</v>
      </c>
      <c r="J5465" t="s">
        <v>293</v>
      </c>
      <c r="K5465">
        <v>25</v>
      </c>
      <c r="L5465" s="52">
        <v>0.15723000466823581</v>
      </c>
      <c r="N5465">
        <v>178</v>
      </c>
      <c r="O5465" s="52">
        <v>0.16181999444961551</v>
      </c>
      <c r="Q5465">
        <v>1958</v>
      </c>
      <c r="R5465" s="52">
        <v>0.18366000056266779</v>
      </c>
    </row>
    <row r="5466" spans="1:19">
      <c r="A5466" t="s">
        <v>28</v>
      </c>
      <c r="B5466" t="s">
        <v>412</v>
      </c>
      <c r="C5466" t="s">
        <v>440</v>
      </c>
      <c r="D5466" t="s">
        <v>330</v>
      </c>
      <c r="E5466" t="s">
        <v>222</v>
      </c>
      <c r="F5466" t="s">
        <v>288</v>
      </c>
      <c r="G5466">
        <v>8</v>
      </c>
      <c r="H5466" t="s">
        <v>339</v>
      </c>
      <c r="I5466" t="s">
        <v>326</v>
      </c>
      <c r="J5466" t="s">
        <v>294</v>
      </c>
      <c r="K5466">
        <v>38</v>
      </c>
      <c r="L5466" s="52">
        <v>0.238989993929863</v>
      </c>
      <c r="N5466">
        <v>283</v>
      </c>
      <c r="O5466" s="52">
        <v>0.25727000832557678</v>
      </c>
      <c r="Q5466">
        <v>2528</v>
      </c>
      <c r="R5466" s="52">
        <v>0.2371300011873245</v>
      </c>
    </row>
    <row r="5467" spans="1:19">
      <c r="A5467" t="s">
        <v>28</v>
      </c>
      <c r="B5467" t="s">
        <v>412</v>
      </c>
      <c r="C5467" t="s">
        <v>440</v>
      </c>
      <c r="D5467" t="s">
        <v>330</v>
      </c>
      <c r="E5467" t="s">
        <v>222</v>
      </c>
      <c r="F5467" t="s">
        <v>288</v>
      </c>
      <c r="G5467">
        <v>8</v>
      </c>
      <c r="H5467" t="s">
        <v>339</v>
      </c>
      <c r="I5467" t="s">
        <v>326</v>
      </c>
      <c r="J5467" t="s">
        <v>295</v>
      </c>
      <c r="K5467">
        <v>26</v>
      </c>
      <c r="L5467" s="52">
        <v>0.16351999342441559</v>
      </c>
      <c r="N5467">
        <v>237</v>
      </c>
      <c r="O5467" s="52">
        <v>0.21545000374317169</v>
      </c>
      <c r="Q5467">
        <v>2201</v>
      </c>
      <c r="R5467" s="52">
        <v>0.20645000040531161</v>
      </c>
    </row>
    <row r="5468" spans="1:19">
      <c r="A5468" t="s">
        <v>28</v>
      </c>
      <c r="B5468" t="s">
        <v>412</v>
      </c>
      <c r="C5468" t="s">
        <v>440</v>
      </c>
      <c r="D5468" t="s">
        <v>330</v>
      </c>
      <c r="E5468" t="s">
        <v>222</v>
      </c>
      <c r="F5468" t="s">
        <v>288</v>
      </c>
      <c r="G5468">
        <v>8</v>
      </c>
      <c r="H5468" t="s">
        <v>339</v>
      </c>
      <c r="I5468" t="s">
        <v>359</v>
      </c>
      <c r="J5468" t="s">
        <v>14</v>
      </c>
      <c r="K5468">
        <v>126</v>
      </c>
      <c r="L5468" s="52">
        <v>0.79245001077651978</v>
      </c>
      <c r="M5468" s="52">
        <v>0.80255001783370972</v>
      </c>
      <c r="N5468">
        <v>768</v>
      </c>
      <c r="O5468" s="52">
        <v>0.69818001985549927</v>
      </c>
      <c r="P5468" s="52">
        <v>0.70914000272750854</v>
      </c>
      <c r="Q5468">
        <v>7648</v>
      </c>
      <c r="R5468" s="52">
        <v>0.71737998723983765</v>
      </c>
      <c r="S5468" s="52">
        <v>0.73221999406814575</v>
      </c>
    </row>
    <row r="5469" spans="1:19">
      <c r="A5469" t="s">
        <v>28</v>
      </c>
      <c r="B5469" t="s">
        <v>412</v>
      </c>
      <c r="C5469" t="s">
        <v>440</v>
      </c>
      <c r="D5469" t="s">
        <v>330</v>
      </c>
      <c r="E5469" t="s">
        <v>222</v>
      </c>
      <c r="F5469" t="s">
        <v>288</v>
      </c>
      <c r="G5469">
        <v>8</v>
      </c>
      <c r="H5469" t="s">
        <v>339</v>
      </c>
      <c r="I5469" t="s">
        <v>359</v>
      </c>
      <c r="J5469" t="s">
        <v>15</v>
      </c>
      <c r="K5469">
        <v>18</v>
      </c>
      <c r="L5469" s="52">
        <v>0.1132100000977516</v>
      </c>
      <c r="M5469" s="52">
        <v>0.1146500036120415</v>
      </c>
      <c r="N5469">
        <v>185</v>
      </c>
      <c r="O5469" s="52">
        <v>0.16818000376224521</v>
      </c>
      <c r="P5469" s="52">
        <v>0.17081999778747561</v>
      </c>
      <c r="Q5469">
        <v>1582</v>
      </c>
      <c r="R5469" s="52">
        <v>0.14838999509811401</v>
      </c>
      <c r="S5469" s="52">
        <v>0.1514600068330765</v>
      </c>
    </row>
    <row r="5470" spans="1:19">
      <c r="A5470" t="s">
        <v>28</v>
      </c>
      <c r="B5470" t="s">
        <v>412</v>
      </c>
      <c r="C5470" t="s">
        <v>440</v>
      </c>
      <c r="D5470" t="s">
        <v>330</v>
      </c>
      <c r="E5470" t="s">
        <v>222</v>
      </c>
      <c r="F5470" t="s">
        <v>288</v>
      </c>
      <c r="G5470">
        <v>8</v>
      </c>
      <c r="H5470" t="s">
        <v>339</v>
      </c>
      <c r="I5470" t="s">
        <v>359</v>
      </c>
      <c r="J5470" t="s">
        <v>317</v>
      </c>
      <c r="K5470">
        <v>13</v>
      </c>
      <c r="L5470" s="52">
        <v>8.1759996712207794E-2</v>
      </c>
      <c r="M5470" s="52">
        <v>8.2800000905990601E-2</v>
      </c>
      <c r="N5470">
        <v>130</v>
      </c>
      <c r="O5470" s="52">
        <v>0.11817999929189681</v>
      </c>
      <c r="P5470" s="52">
        <v>0.1200399994850159</v>
      </c>
      <c r="Q5470">
        <v>1215</v>
      </c>
      <c r="R5470" s="52">
        <v>0.1139699965715408</v>
      </c>
      <c r="S5470" s="52">
        <v>0.1163199990987778</v>
      </c>
    </row>
    <row r="5471" spans="1:19">
      <c r="A5471" t="s">
        <v>28</v>
      </c>
      <c r="B5471" t="s">
        <v>412</v>
      </c>
      <c r="C5471" t="s">
        <v>440</v>
      </c>
      <c r="D5471" t="s">
        <v>330</v>
      </c>
      <c r="E5471" t="s">
        <v>222</v>
      </c>
      <c r="F5471" t="s">
        <v>288</v>
      </c>
      <c r="G5471">
        <v>8</v>
      </c>
      <c r="H5471" t="s">
        <v>339</v>
      </c>
      <c r="I5471" t="s">
        <v>359</v>
      </c>
      <c r="J5471" t="s">
        <v>270</v>
      </c>
      <c r="K5471">
        <v>2</v>
      </c>
      <c r="L5471" s="52">
        <v>1.257999986410141E-2</v>
      </c>
      <c r="N5471">
        <v>17</v>
      </c>
      <c r="O5471" s="52">
        <v>1.544999983161688E-2</v>
      </c>
      <c r="Q5471">
        <v>216</v>
      </c>
      <c r="R5471" s="52">
        <v>2.0260000601410869E-2</v>
      </c>
    </row>
    <row r="5472" spans="1:19">
      <c r="A5472" t="s">
        <v>28</v>
      </c>
      <c r="B5472" t="s">
        <v>412</v>
      </c>
      <c r="C5472" t="s">
        <v>440</v>
      </c>
      <c r="D5472" t="s">
        <v>330</v>
      </c>
      <c r="E5472" t="s">
        <v>222</v>
      </c>
      <c r="F5472" t="s">
        <v>288</v>
      </c>
      <c r="G5472">
        <v>8</v>
      </c>
      <c r="H5472" t="s">
        <v>339</v>
      </c>
      <c r="I5472" t="s">
        <v>325</v>
      </c>
      <c r="J5472" t="s">
        <v>302</v>
      </c>
      <c r="K5472">
        <v>69</v>
      </c>
      <c r="L5472" s="52">
        <v>0.43395999073982239</v>
      </c>
      <c r="N5472">
        <v>383</v>
      </c>
      <c r="O5472" s="52">
        <v>0.34817999601364141</v>
      </c>
      <c r="Q5472">
        <v>3494</v>
      </c>
      <c r="R5472" s="52">
        <v>0.32774001359939581</v>
      </c>
    </row>
    <row r="5473" spans="1:19">
      <c r="A5473" t="s">
        <v>28</v>
      </c>
      <c r="B5473" t="s">
        <v>412</v>
      </c>
      <c r="C5473" t="s">
        <v>440</v>
      </c>
      <c r="D5473" t="s">
        <v>330</v>
      </c>
      <c r="E5473" t="s">
        <v>222</v>
      </c>
      <c r="F5473" t="s">
        <v>288</v>
      </c>
      <c r="G5473">
        <v>8</v>
      </c>
      <c r="H5473" t="s">
        <v>339</v>
      </c>
      <c r="I5473" t="s">
        <v>325</v>
      </c>
      <c r="J5473" t="s">
        <v>303</v>
      </c>
      <c r="K5473">
        <v>47</v>
      </c>
      <c r="L5473" s="52">
        <v>0.29559999704360962</v>
      </c>
      <c r="N5473">
        <v>337</v>
      </c>
      <c r="O5473" s="52">
        <v>0.30636000633239752</v>
      </c>
      <c r="Q5473">
        <v>3387</v>
      </c>
      <c r="R5473" s="52">
        <v>0.31769999861717219</v>
      </c>
    </row>
    <row r="5474" spans="1:19">
      <c r="A5474" t="s">
        <v>28</v>
      </c>
      <c r="B5474" t="s">
        <v>412</v>
      </c>
      <c r="C5474" t="s">
        <v>440</v>
      </c>
      <c r="D5474" t="s">
        <v>330</v>
      </c>
      <c r="E5474" t="s">
        <v>222</v>
      </c>
      <c r="F5474" t="s">
        <v>288</v>
      </c>
      <c r="G5474">
        <v>8</v>
      </c>
      <c r="H5474" t="s">
        <v>339</v>
      </c>
      <c r="I5474" t="s">
        <v>325</v>
      </c>
      <c r="J5474" t="s">
        <v>304</v>
      </c>
      <c r="K5474">
        <v>43</v>
      </c>
      <c r="L5474" s="52">
        <v>0.27044001221656799</v>
      </c>
      <c r="N5474">
        <v>380</v>
      </c>
      <c r="O5474" s="52">
        <v>0.3454500138759613</v>
      </c>
      <c r="Q5474">
        <v>3780</v>
      </c>
      <c r="R5474" s="52">
        <v>0.35455998778343201</v>
      </c>
    </row>
    <row r="5475" spans="1:19">
      <c r="A5475" t="s">
        <v>28</v>
      </c>
      <c r="B5475" t="s">
        <v>412</v>
      </c>
      <c r="C5475" t="s">
        <v>440</v>
      </c>
      <c r="D5475" t="s">
        <v>330</v>
      </c>
      <c r="E5475" t="s">
        <v>222</v>
      </c>
      <c r="F5475" t="s">
        <v>288</v>
      </c>
      <c r="G5475">
        <v>8</v>
      </c>
      <c r="H5475" t="s">
        <v>339</v>
      </c>
      <c r="I5475" t="s">
        <v>349</v>
      </c>
      <c r="J5475" t="s">
        <v>350</v>
      </c>
      <c r="K5475">
        <v>8</v>
      </c>
      <c r="L5475" s="52">
        <v>5.0310000777244568E-2</v>
      </c>
      <c r="M5475" s="52">
        <v>5.195000022649765E-2</v>
      </c>
      <c r="N5475">
        <v>73</v>
      </c>
      <c r="O5475" s="52">
        <v>6.6359996795654297E-2</v>
      </c>
      <c r="P5475" s="52">
        <v>7.4490003287792206E-2</v>
      </c>
      <c r="Q5475">
        <v>745</v>
      </c>
      <c r="R5475" s="52">
        <v>6.9880001246929169E-2</v>
      </c>
      <c r="S5475" s="52">
        <v>8.060000091791153E-2</v>
      </c>
    </row>
    <row r="5476" spans="1:19">
      <c r="A5476" t="s">
        <v>28</v>
      </c>
      <c r="B5476" t="s">
        <v>412</v>
      </c>
      <c r="C5476" t="s">
        <v>440</v>
      </c>
      <c r="D5476" t="s">
        <v>330</v>
      </c>
      <c r="E5476" t="s">
        <v>222</v>
      </c>
      <c r="F5476" t="s">
        <v>288</v>
      </c>
      <c r="G5476">
        <v>8</v>
      </c>
      <c r="H5476" t="s">
        <v>339</v>
      </c>
      <c r="I5476" t="s">
        <v>349</v>
      </c>
      <c r="J5476" t="s">
        <v>351</v>
      </c>
      <c r="K5476">
        <v>58</v>
      </c>
      <c r="L5476" s="52">
        <v>0.3647800087928772</v>
      </c>
      <c r="M5476" s="52">
        <v>0.37661999464035029</v>
      </c>
      <c r="N5476">
        <v>569</v>
      </c>
      <c r="O5476" s="52">
        <v>0.51727002859115601</v>
      </c>
      <c r="P5476" s="52">
        <v>0.58060997724533081</v>
      </c>
      <c r="Q5476">
        <v>5882</v>
      </c>
      <c r="R5476" s="52">
        <v>0.55172997713088989</v>
      </c>
      <c r="S5476" s="52">
        <v>0.63637000322341919</v>
      </c>
    </row>
    <row r="5477" spans="1:19">
      <c r="A5477" t="s">
        <v>28</v>
      </c>
      <c r="B5477" t="s">
        <v>412</v>
      </c>
      <c r="C5477" t="s">
        <v>440</v>
      </c>
      <c r="D5477" t="s">
        <v>330</v>
      </c>
      <c r="E5477" t="s">
        <v>222</v>
      </c>
      <c r="F5477" s="1" t="s">
        <v>288</v>
      </c>
      <c r="G5477" s="1">
        <v>8</v>
      </c>
      <c r="H5477" s="1" t="s">
        <v>339</v>
      </c>
      <c r="I5477" t="s">
        <v>349</v>
      </c>
      <c r="J5477" t="s">
        <v>352</v>
      </c>
      <c r="K5477">
        <v>2</v>
      </c>
      <c r="L5477" s="52">
        <v>1.257999986410141E-2</v>
      </c>
      <c r="M5477" s="52">
        <v>1.298999972641468E-2</v>
      </c>
      <c r="N5477">
        <v>2</v>
      </c>
      <c r="O5477" s="52">
        <v>1.8200000049546361E-3</v>
      </c>
      <c r="P5477" s="52">
        <v>2.0399999339133501E-3</v>
      </c>
      <c r="Q5477">
        <v>19</v>
      </c>
      <c r="R5477" s="52">
        <v>1.780000049620867E-3</v>
      </c>
      <c r="S5477" s="52">
        <v>2.0600000862032179E-3</v>
      </c>
    </row>
    <row r="5478" spans="1:19">
      <c r="A5478" t="s">
        <v>28</v>
      </c>
      <c r="B5478" t="s">
        <v>412</v>
      </c>
      <c r="C5478" t="s">
        <v>440</v>
      </c>
      <c r="D5478" t="s">
        <v>330</v>
      </c>
      <c r="E5478" t="s">
        <v>222</v>
      </c>
      <c r="F5478" t="s">
        <v>288</v>
      </c>
      <c r="G5478">
        <v>8</v>
      </c>
      <c r="H5478" t="s">
        <v>339</v>
      </c>
      <c r="I5478" t="s">
        <v>349</v>
      </c>
      <c r="J5478" t="s">
        <v>353</v>
      </c>
      <c r="K5478">
        <v>86</v>
      </c>
      <c r="L5478" s="52">
        <v>0.54088002443313599</v>
      </c>
      <c r="M5478" s="52">
        <v>0.55844002962112427</v>
      </c>
      <c r="N5478">
        <v>336</v>
      </c>
      <c r="O5478" s="52">
        <v>0.30544999241828918</v>
      </c>
      <c r="P5478" s="52">
        <v>0.34286001324653631</v>
      </c>
      <c r="Q5478">
        <v>2597</v>
      </c>
      <c r="R5478" s="52">
        <v>0.24359999597072601</v>
      </c>
      <c r="S5478" s="52">
        <v>0.2809700071811676</v>
      </c>
    </row>
    <row r="5479" spans="1:19">
      <c r="A5479" t="s">
        <v>28</v>
      </c>
      <c r="B5479" t="s">
        <v>412</v>
      </c>
      <c r="C5479" t="s">
        <v>440</v>
      </c>
      <c r="D5479" t="s">
        <v>330</v>
      </c>
      <c r="E5479" t="s">
        <v>222</v>
      </c>
      <c r="F5479" t="s">
        <v>288</v>
      </c>
      <c r="G5479">
        <v>8</v>
      </c>
      <c r="H5479" t="s">
        <v>339</v>
      </c>
      <c r="I5479" t="s">
        <v>349</v>
      </c>
      <c r="J5479" t="s">
        <v>355</v>
      </c>
      <c r="K5479">
        <v>5</v>
      </c>
      <c r="L5479" s="52">
        <v>3.1449999660253518E-2</v>
      </c>
      <c r="N5479">
        <v>120</v>
      </c>
      <c r="O5479" s="52">
        <v>0.1090900003910065</v>
      </c>
      <c r="Q5479">
        <v>1418</v>
      </c>
      <c r="R5479" s="52">
        <v>0.13300999999046331</v>
      </c>
    </row>
    <row r="5480" spans="1:19">
      <c r="A5480" t="s">
        <v>28</v>
      </c>
      <c r="B5480" t="s">
        <v>412</v>
      </c>
      <c r="C5480" t="s">
        <v>440</v>
      </c>
      <c r="D5480" t="s">
        <v>330</v>
      </c>
      <c r="E5480" t="s">
        <v>222</v>
      </c>
      <c r="F5480" t="s">
        <v>288</v>
      </c>
      <c r="G5480">
        <v>8</v>
      </c>
      <c r="H5480" t="s">
        <v>339</v>
      </c>
      <c r="I5480" t="s">
        <v>734</v>
      </c>
      <c r="J5480" t="s">
        <v>299</v>
      </c>
      <c r="K5480">
        <v>2</v>
      </c>
      <c r="L5480" s="52">
        <v>1.257999986410141E-2</v>
      </c>
      <c r="M5480" s="52">
        <v>1.315999962389469E-2</v>
      </c>
      <c r="N5480">
        <v>63</v>
      </c>
      <c r="O5480" s="52">
        <v>5.7270001620054238E-2</v>
      </c>
      <c r="P5480" s="52">
        <v>6.0580000281333923E-2</v>
      </c>
      <c r="Q5480">
        <v>463</v>
      </c>
      <c r="R5480" s="52">
        <v>4.343000054359436E-2</v>
      </c>
      <c r="S5480" s="52">
        <v>4.6239998191595078E-2</v>
      </c>
    </row>
    <row r="5481" spans="1:19">
      <c r="A5481" t="s">
        <v>28</v>
      </c>
      <c r="B5481" t="s">
        <v>412</v>
      </c>
      <c r="C5481" t="s">
        <v>440</v>
      </c>
      <c r="D5481" t="s">
        <v>330</v>
      </c>
      <c r="E5481" t="s">
        <v>222</v>
      </c>
      <c r="F5481" t="s">
        <v>288</v>
      </c>
      <c r="G5481">
        <v>8</v>
      </c>
      <c r="H5481" t="s">
        <v>339</v>
      </c>
      <c r="I5481" t="s">
        <v>734</v>
      </c>
      <c r="J5481" t="s">
        <v>300</v>
      </c>
      <c r="K5481">
        <v>2</v>
      </c>
      <c r="L5481" s="52">
        <v>1.257999986410141E-2</v>
      </c>
      <c r="M5481" s="52">
        <v>1.315999962389469E-2</v>
      </c>
      <c r="N5481">
        <v>30</v>
      </c>
      <c r="O5481" s="52">
        <v>2.7270000427961349E-2</v>
      </c>
      <c r="P5481" s="52">
        <v>2.8850000351667401E-2</v>
      </c>
      <c r="Q5481">
        <v>331</v>
      </c>
      <c r="R5481" s="52">
        <v>3.1050000339746479E-2</v>
      </c>
      <c r="S5481" s="52">
        <v>3.3059999346733093E-2</v>
      </c>
    </row>
    <row r="5482" spans="1:19">
      <c r="A5482" t="s">
        <v>28</v>
      </c>
      <c r="B5482" t="s">
        <v>412</v>
      </c>
      <c r="C5482" t="s">
        <v>440</v>
      </c>
      <c r="D5482" t="s">
        <v>330</v>
      </c>
      <c r="E5482" t="s">
        <v>222</v>
      </c>
      <c r="F5482" t="s">
        <v>288</v>
      </c>
      <c r="G5482">
        <v>8</v>
      </c>
      <c r="H5482" t="s">
        <v>339</v>
      </c>
      <c r="I5482" t="s">
        <v>734</v>
      </c>
      <c r="J5482" t="s">
        <v>269</v>
      </c>
      <c r="K5482">
        <v>2</v>
      </c>
      <c r="L5482" s="52">
        <v>1.257999986410141E-2</v>
      </c>
      <c r="M5482" s="52">
        <v>1.315999962389469E-2</v>
      </c>
      <c r="N5482">
        <v>10</v>
      </c>
      <c r="O5482" s="52">
        <v>9.089999832212925E-3</v>
      </c>
      <c r="P5482" s="52">
        <v>9.6199996769428253E-3</v>
      </c>
      <c r="Q5482">
        <v>91</v>
      </c>
      <c r="R5482" s="52">
        <v>8.5399998351931572E-3</v>
      </c>
      <c r="S5482" s="52">
        <v>9.089999832212925E-3</v>
      </c>
    </row>
    <row r="5483" spans="1:19">
      <c r="A5483" t="s">
        <v>28</v>
      </c>
      <c r="B5483" t="s">
        <v>412</v>
      </c>
      <c r="C5483" t="s">
        <v>440</v>
      </c>
      <c r="D5483" t="s">
        <v>330</v>
      </c>
      <c r="E5483" t="s">
        <v>222</v>
      </c>
      <c r="F5483" t="s">
        <v>288</v>
      </c>
      <c r="G5483">
        <v>8</v>
      </c>
      <c r="H5483" t="s">
        <v>339</v>
      </c>
      <c r="I5483" t="s">
        <v>734</v>
      </c>
      <c r="J5483" t="s">
        <v>301</v>
      </c>
      <c r="K5483">
        <v>2</v>
      </c>
      <c r="L5483" s="52">
        <v>1.257999986410141E-2</v>
      </c>
      <c r="M5483" s="52">
        <v>1.315999962389469E-2</v>
      </c>
      <c r="N5483">
        <v>13</v>
      </c>
      <c r="O5483" s="52">
        <v>1.18199996650219E-2</v>
      </c>
      <c r="P5483" s="52">
        <v>1.250000018626451E-2</v>
      </c>
      <c r="Q5483">
        <v>215</v>
      </c>
      <c r="R5483" s="52">
        <v>2.0169999450445179E-2</v>
      </c>
      <c r="S5483" s="52">
        <v>2.1469999104738239E-2</v>
      </c>
    </row>
    <row r="5484" spans="1:19">
      <c r="A5484" t="s">
        <v>28</v>
      </c>
      <c r="B5484" t="s">
        <v>412</v>
      </c>
      <c r="C5484" t="s">
        <v>440</v>
      </c>
      <c r="D5484" t="s">
        <v>330</v>
      </c>
      <c r="E5484" t="s">
        <v>222</v>
      </c>
      <c r="F5484" t="s">
        <v>288</v>
      </c>
      <c r="G5484">
        <v>8</v>
      </c>
      <c r="H5484" t="s">
        <v>339</v>
      </c>
      <c r="I5484" t="s">
        <v>734</v>
      </c>
      <c r="J5484" t="s">
        <v>270</v>
      </c>
      <c r="K5484">
        <v>7</v>
      </c>
      <c r="L5484" s="52">
        <v>4.4029999524354928E-2</v>
      </c>
      <c r="N5484">
        <v>60</v>
      </c>
      <c r="O5484" s="52">
        <v>5.4549999535083771E-2</v>
      </c>
      <c r="Q5484">
        <v>648</v>
      </c>
      <c r="R5484" s="52">
        <v>6.0779999941587448E-2</v>
      </c>
    </row>
    <row r="5485" spans="1:19">
      <c r="A5485" t="s">
        <v>28</v>
      </c>
      <c r="B5485" t="s">
        <v>412</v>
      </c>
      <c r="C5485" t="s">
        <v>440</v>
      </c>
      <c r="D5485" t="s">
        <v>330</v>
      </c>
      <c r="E5485" t="s">
        <v>222</v>
      </c>
      <c r="F5485" t="s">
        <v>288</v>
      </c>
      <c r="G5485">
        <v>8</v>
      </c>
      <c r="H5485" t="s">
        <v>339</v>
      </c>
      <c r="I5485" t="s">
        <v>734</v>
      </c>
      <c r="J5485" t="s">
        <v>268</v>
      </c>
      <c r="K5485">
        <v>144</v>
      </c>
      <c r="L5485" s="52">
        <v>0.90565997362136841</v>
      </c>
      <c r="M5485" s="52">
        <v>0.94736999273300171</v>
      </c>
      <c r="N5485">
        <v>924</v>
      </c>
      <c r="O5485" s="52">
        <v>0.8399999737739563</v>
      </c>
      <c r="P5485" s="52">
        <v>0.88845998048782349</v>
      </c>
      <c r="Q5485">
        <v>8913</v>
      </c>
      <c r="R5485" s="52">
        <v>0.83604001998901367</v>
      </c>
      <c r="S5485" s="52">
        <v>0.89013999700546265</v>
      </c>
    </row>
    <row r="5486" spans="1:19">
      <c r="A5486" t="s">
        <v>28</v>
      </c>
      <c r="B5486" t="s">
        <v>412</v>
      </c>
      <c r="C5486" t="s">
        <v>440</v>
      </c>
      <c r="D5486" t="s">
        <v>330</v>
      </c>
      <c r="E5486" t="s">
        <v>222</v>
      </c>
      <c r="F5486" t="s">
        <v>288</v>
      </c>
      <c r="G5486">
        <v>8</v>
      </c>
      <c r="H5486" t="s">
        <v>339</v>
      </c>
      <c r="I5486" t="s">
        <v>735</v>
      </c>
      <c r="J5486" t="s">
        <v>270</v>
      </c>
      <c r="K5486">
        <v>159</v>
      </c>
      <c r="L5486" s="52">
        <v>1</v>
      </c>
      <c r="N5486">
        <v>1100</v>
      </c>
      <c r="O5486" s="52">
        <v>1</v>
      </c>
      <c r="Q5486">
        <v>10661</v>
      </c>
      <c r="R5486" s="52">
        <v>1</v>
      </c>
    </row>
    <row r="5487" spans="1:19">
      <c r="A5487" t="s">
        <v>28</v>
      </c>
      <c r="B5487" t="s">
        <v>412</v>
      </c>
      <c r="C5487" t="s">
        <v>440</v>
      </c>
      <c r="D5487" t="s">
        <v>330</v>
      </c>
      <c r="E5487" t="s">
        <v>222</v>
      </c>
      <c r="F5487" t="s">
        <v>288</v>
      </c>
      <c r="G5487">
        <v>8</v>
      </c>
      <c r="H5487" t="s">
        <v>339</v>
      </c>
      <c r="I5487" t="s">
        <v>319</v>
      </c>
      <c r="J5487" t="s">
        <v>324</v>
      </c>
      <c r="K5487">
        <v>5</v>
      </c>
      <c r="L5487" s="52">
        <v>3.1449999660253518E-2</v>
      </c>
      <c r="N5487">
        <v>120</v>
      </c>
      <c r="O5487" s="52">
        <v>0.1090900003910065</v>
      </c>
      <c r="Q5487">
        <v>1418</v>
      </c>
      <c r="R5487" s="52">
        <v>0.13300999999046331</v>
      </c>
    </row>
    <row r="5488" spans="1:19">
      <c r="A5488" t="s">
        <v>28</v>
      </c>
      <c r="B5488" t="s">
        <v>412</v>
      </c>
      <c r="C5488" t="s">
        <v>440</v>
      </c>
      <c r="D5488" t="s">
        <v>330</v>
      </c>
      <c r="E5488" t="s">
        <v>222</v>
      </c>
      <c r="F5488" t="s">
        <v>288</v>
      </c>
      <c r="G5488">
        <v>8</v>
      </c>
      <c r="H5488" t="s">
        <v>339</v>
      </c>
      <c r="I5488" t="s">
        <v>319</v>
      </c>
      <c r="J5488" t="s">
        <v>320</v>
      </c>
      <c r="K5488">
        <v>2</v>
      </c>
      <c r="L5488" s="52">
        <v>1.257999986410141E-2</v>
      </c>
      <c r="M5488" s="52">
        <v>1.298999972641468E-2</v>
      </c>
      <c r="N5488">
        <v>2</v>
      </c>
      <c r="O5488" s="52">
        <v>1.8200000049546361E-3</v>
      </c>
      <c r="P5488" s="52">
        <v>2.0399999339133501E-3</v>
      </c>
      <c r="Q5488">
        <v>19</v>
      </c>
      <c r="R5488" s="52">
        <v>1.780000049620867E-3</v>
      </c>
      <c r="S5488" s="52">
        <v>2.0600000862032179E-3</v>
      </c>
    </row>
    <row r="5489" spans="1:19">
      <c r="A5489" t="s">
        <v>28</v>
      </c>
      <c r="B5489" t="s">
        <v>412</v>
      </c>
      <c r="C5489" t="s">
        <v>440</v>
      </c>
      <c r="D5489" t="s">
        <v>330</v>
      </c>
      <c r="E5489" t="s">
        <v>222</v>
      </c>
      <c r="F5489" t="s">
        <v>288</v>
      </c>
      <c r="G5489">
        <v>8</v>
      </c>
      <c r="H5489" t="s">
        <v>339</v>
      </c>
      <c r="I5489" t="s">
        <v>319</v>
      </c>
      <c r="J5489" t="s">
        <v>321</v>
      </c>
      <c r="K5489">
        <v>12</v>
      </c>
      <c r="L5489" s="52">
        <v>7.5470000505447388E-2</v>
      </c>
      <c r="M5489" s="52">
        <v>7.7919997274875641E-2</v>
      </c>
      <c r="N5489">
        <v>48</v>
      </c>
      <c r="O5489" s="52">
        <v>4.3639998883008957E-2</v>
      </c>
      <c r="P5489" s="52">
        <v>4.8980001360177987E-2</v>
      </c>
      <c r="Q5489">
        <v>380</v>
      </c>
      <c r="R5489" s="52">
        <v>3.564000129699707E-2</v>
      </c>
      <c r="S5489" s="52">
        <v>4.1110001504421227E-2</v>
      </c>
    </row>
    <row r="5490" spans="1:19">
      <c r="A5490" t="s">
        <v>28</v>
      </c>
      <c r="B5490" t="s">
        <v>412</v>
      </c>
      <c r="C5490" t="s">
        <v>440</v>
      </c>
      <c r="D5490" t="s">
        <v>330</v>
      </c>
      <c r="E5490" t="s">
        <v>222</v>
      </c>
      <c r="F5490" t="s">
        <v>288</v>
      </c>
      <c r="G5490">
        <v>8</v>
      </c>
      <c r="H5490" t="s">
        <v>339</v>
      </c>
      <c r="I5490" t="s">
        <v>319</v>
      </c>
      <c r="J5490" t="s">
        <v>322</v>
      </c>
      <c r="K5490">
        <v>62</v>
      </c>
      <c r="L5490" s="52">
        <v>0.38993999361991882</v>
      </c>
      <c r="M5490" s="52">
        <v>0.4025999903678894</v>
      </c>
      <c r="N5490">
        <v>206</v>
      </c>
      <c r="O5490" s="52">
        <v>0.18727000057697299</v>
      </c>
      <c r="P5490" s="52">
        <v>0.2101999968290329</v>
      </c>
      <c r="Q5490">
        <v>1643</v>
      </c>
      <c r="R5490" s="52">
        <v>0.15410999953746801</v>
      </c>
      <c r="S5490" s="52">
        <v>0.17776000499725339</v>
      </c>
    </row>
    <row r="5491" spans="1:19">
      <c r="A5491" t="s">
        <v>28</v>
      </c>
      <c r="B5491" t="s">
        <v>412</v>
      </c>
      <c r="C5491" t="s">
        <v>440</v>
      </c>
      <c r="D5491" t="s">
        <v>330</v>
      </c>
      <c r="E5491" t="s">
        <v>222</v>
      </c>
      <c r="F5491" t="s">
        <v>288</v>
      </c>
      <c r="G5491">
        <v>8</v>
      </c>
      <c r="H5491" t="s">
        <v>339</v>
      </c>
      <c r="I5491" t="s">
        <v>319</v>
      </c>
      <c r="J5491" t="s">
        <v>323</v>
      </c>
      <c r="K5491">
        <v>20</v>
      </c>
      <c r="L5491" s="52">
        <v>0.125789999961853</v>
      </c>
      <c r="M5491" s="52">
        <v>0.12986999750137329</v>
      </c>
      <c r="N5491">
        <v>155</v>
      </c>
      <c r="O5491" s="52">
        <v>0.1409099996089935</v>
      </c>
      <c r="P5491" s="52">
        <v>0.158160001039505</v>
      </c>
      <c r="Q5491">
        <v>1319</v>
      </c>
      <c r="R5491" s="52">
        <v>0.1237199977040291</v>
      </c>
      <c r="S5491" s="52">
        <v>0.14270000159740451</v>
      </c>
    </row>
    <row r="5492" spans="1:19">
      <c r="A5492" t="s">
        <v>28</v>
      </c>
      <c r="B5492" t="s">
        <v>412</v>
      </c>
      <c r="C5492" t="s">
        <v>440</v>
      </c>
      <c r="D5492" t="s">
        <v>330</v>
      </c>
      <c r="E5492" t="s">
        <v>222</v>
      </c>
      <c r="F5492" t="s">
        <v>288</v>
      </c>
      <c r="G5492">
        <v>8</v>
      </c>
      <c r="H5492" t="s">
        <v>339</v>
      </c>
      <c r="I5492" t="s">
        <v>319</v>
      </c>
      <c r="J5492" t="s">
        <v>354</v>
      </c>
      <c r="K5492">
        <v>58</v>
      </c>
      <c r="L5492" s="52">
        <v>0.3647800087928772</v>
      </c>
      <c r="M5492" s="52">
        <v>0.37661999464035029</v>
      </c>
      <c r="N5492">
        <v>569</v>
      </c>
      <c r="O5492" s="52">
        <v>0.51727002859115601</v>
      </c>
      <c r="P5492" s="52">
        <v>0.58060997724533081</v>
      </c>
      <c r="Q5492">
        <v>5882</v>
      </c>
      <c r="R5492" s="52">
        <v>0.55172997713088989</v>
      </c>
      <c r="S5492" s="52">
        <v>0.63637000322341919</v>
      </c>
    </row>
    <row r="5493" spans="1:19">
      <c r="A5493" t="s">
        <v>28</v>
      </c>
      <c r="B5493" t="s">
        <v>412</v>
      </c>
      <c r="C5493" t="s">
        <v>440</v>
      </c>
      <c r="D5493" t="s">
        <v>330</v>
      </c>
      <c r="E5493" t="s">
        <v>222</v>
      </c>
      <c r="F5493" t="s">
        <v>288</v>
      </c>
      <c r="G5493">
        <v>8</v>
      </c>
      <c r="H5493" t="s">
        <v>339</v>
      </c>
      <c r="I5493" t="s">
        <v>360</v>
      </c>
      <c r="J5493" t="s">
        <v>361</v>
      </c>
      <c r="K5493">
        <v>5</v>
      </c>
      <c r="L5493" s="52">
        <v>3.1449999660253518E-2</v>
      </c>
      <c r="N5493">
        <v>120</v>
      </c>
      <c r="O5493" s="52">
        <v>0.1090900003910065</v>
      </c>
      <c r="Q5493">
        <v>1418</v>
      </c>
      <c r="R5493" s="52">
        <v>0.13300999999046331</v>
      </c>
    </row>
    <row r="5494" spans="1:19">
      <c r="A5494" t="s">
        <v>28</v>
      </c>
      <c r="B5494" t="s">
        <v>412</v>
      </c>
      <c r="C5494" t="s">
        <v>440</v>
      </c>
      <c r="D5494" t="s">
        <v>330</v>
      </c>
      <c r="E5494" t="s">
        <v>222</v>
      </c>
      <c r="F5494" t="s">
        <v>288</v>
      </c>
      <c r="G5494">
        <v>8</v>
      </c>
      <c r="H5494" t="s">
        <v>339</v>
      </c>
      <c r="I5494" t="s">
        <v>360</v>
      </c>
      <c r="J5494" t="s">
        <v>362</v>
      </c>
      <c r="K5494">
        <v>96</v>
      </c>
      <c r="L5494" s="52">
        <v>0.60377001762390137</v>
      </c>
      <c r="M5494" s="52">
        <v>0.62338000535964966</v>
      </c>
      <c r="N5494">
        <v>410</v>
      </c>
      <c r="O5494" s="52">
        <v>0.37272998690605158</v>
      </c>
      <c r="P5494" s="52">
        <v>0.41837000846862787</v>
      </c>
      <c r="Q5494">
        <v>3361</v>
      </c>
      <c r="R5494" s="52">
        <v>0.31525999307632452</v>
      </c>
      <c r="S5494" s="52">
        <v>0.36362999677658081</v>
      </c>
    </row>
    <row r="5495" spans="1:19">
      <c r="A5495" t="s">
        <v>28</v>
      </c>
      <c r="B5495" t="s">
        <v>412</v>
      </c>
      <c r="C5495" t="s">
        <v>440</v>
      </c>
      <c r="D5495" t="s">
        <v>330</v>
      </c>
      <c r="E5495" t="s">
        <v>222</v>
      </c>
      <c r="F5495" t="s">
        <v>288</v>
      </c>
      <c r="G5495">
        <v>8</v>
      </c>
      <c r="H5495" t="s">
        <v>339</v>
      </c>
      <c r="I5495" t="s">
        <v>360</v>
      </c>
      <c r="J5495" t="s">
        <v>354</v>
      </c>
      <c r="K5495">
        <v>58</v>
      </c>
      <c r="L5495" s="52">
        <v>0.3647800087928772</v>
      </c>
      <c r="M5495" s="52">
        <v>0.37661999464035029</v>
      </c>
      <c r="N5495">
        <v>570</v>
      </c>
      <c r="O5495" s="52">
        <v>0.51818001270294189</v>
      </c>
      <c r="P5495" s="52">
        <v>0.58162999153137207</v>
      </c>
      <c r="Q5495">
        <v>5882</v>
      </c>
      <c r="R5495" s="52">
        <v>0.55172997713088989</v>
      </c>
      <c r="S5495" s="52">
        <v>0.63637000322341919</v>
      </c>
    </row>
    <row r="5496" spans="1:19">
      <c r="A5496" t="s">
        <v>28</v>
      </c>
      <c r="B5496" t="s">
        <v>412</v>
      </c>
      <c r="C5496" t="s">
        <v>440</v>
      </c>
      <c r="D5496" t="s">
        <v>330</v>
      </c>
      <c r="E5496" t="s">
        <v>222</v>
      </c>
      <c r="F5496" t="s">
        <v>288</v>
      </c>
      <c r="G5496">
        <v>8</v>
      </c>
      <c r="H5496" t="s">
        <v>339</v>
      </c>
      <c r="I5496" t="s">
        <v>736</v>
      </c>
      <c r="J5496" t="s">
        <v>363</v>
      </c>
      <c r="K5496">
        <v>67</v>
      </c>
      <c r="L5496" s="52">
        <v>0.42138001322746282</v>
      </c>
      <c r="N5496">
        <v>424</v>
      </c>
      <c r="O5496" s="52">
        <v>0.38545000553131098</v>
      </c>
      <c r="Q5496">
        <v>4131</v>
      </c>
      <c r="R5496" s="52">
        <v>0.38749000430107122</v>
      </c>
    </row>
    <row r="5497" spans="1:19">
      <c r="A5497" t="s">
        <v>28</v>
      </c>
      <c r="B5497" t="s">
        <v>412</v>
      </c>
      <c r="C5497" t="s">
        <v>440</v>
      </c>
      <c r="D5497" t="s">
        <v>330</v>
      </c>
      <c r="E5497" t="s">
        <v>222</v>
      </c>
      <c r="F5497" t="s">
        <v>288</v>
      </c>
      <c r="G5497">
        <v>8</v>
      </c>
      <c r="H5497" t="s">
        <v>339</v>
      </c>
      <c r="I5497" t="s">
        <v>736</v>
      </c>
      <c r="J5497" t="s">
        <v>364</v>
      </c>
      <c r="K5497">
        <v>54</v>
      </c>
      <c r="L5497" s="52">
        <v>0.33961999416351318</v>
      </c>
      <c r="M5497" s="52">
        <v>0.58696001768112183</v>
      </c>
      <c r="N5497">
        <v>386</v>
      </c>
      <c r="O5497" s="52">
        <v>0.3509100079536438</v>
      </c>
      <c r="P5497" s="52">
        <v>0.57100999355316162</v>
      </c>
      <c r="Q5497">
        <v>4189</v>
      </c>
      <c r="R5497" s="52">
        <v>0.39293000102043152</v>
      </c>
      <c r="S5497" s="52">
        <v>0.64149999618530273</v>
      </c>
    </row>
    <row r="5498" spans="1:19">
      <c r="A5498" t="s">
        <v>28</v>
      </c>
      <c r="B5498" t="s">
        <v>412</v>
      </c>
      <c r="C5498" t="s">
        <v>440</v>
      </c>
      <c r="D5498" t="s">
        <v>330</v>
      </c>
      <c r="E5498" t="s">
        <v>222</v>
      </c>
      <c r="F5498" t="s">
        <v>288</v>
      </c>
      <c r="G5498">
        <v>8</v>
      </c>
      <c r="H5498" t="s">
        <v>339</v>
      </c>
      <c r="I5498" t="s">
        <v>736</v>
      </c>
      <c r="J5498" t="s">
        <v>365</v>
      </c>
      <c r="K5498">
        <v>14</v>
      </c>
      <c r="L5498" s="52">
        <v>8.8050000369548798E-2</v>
      </c>
      <c r="M5498" s="52">
        <v>0.15217000246047971</v>
      </c>
      <c r="N5498">
        <v>143</v>
      </c>
      <c r="O5498" s="52">
        <v>0.12999999523162839</v>
      </c>
      <c r="P5498" s="52">
        <v>0.21153999865055079</v>
      </c>
      <c r="Q5498">
        <v>1316</v>
      </c>
      <c r="R5498" s="52">
        <v>0.1234399974346161</v>
      </c>
      <c r="S5498" s="52">
        <v>0.20152999460697171</v>
      </c>
    </row>
    <row r="5499" spans="1:19">
      <c r="A5499" t="s">
        <v>28</v>
      </c>
      <c r="B5499" t="s">
        <v>412</v>
      </c>
      <c r="C5499" t="s">
        <v>440</v>
      </c>
      <c r="D5499" t="s">
        <v>330</v>
      </c>
      <c r="E5499" t="s">
        <v>222</v>
      </c>
      <c r="F5499" t="s">
        <v>288</v>
      </c>
      <c r="G5499">
        <v>8</v>
      </c>
      <c r="H5499" t="s">
        <v>339</v>
      </c>
      <c r="I5499" t="s">
        <v>736</v>
      </c>
      <c r="J5499" t="s">
        <v>366</v>
      </c>
      <c r="K5499">
        <v>15</v>
      </c>
      <c r="L5499" s="52">
        <v>9.4339996576309204E-2</v>
      </c>
      <c r="M5499" s="52">
        <v>0.1630399972200394</v>
      </c>
      <c r="N5499">
        <v>83</v>
      </c>
      <c r="O5499" s="52">
        <v>7.5450003147125244E-2</v>
      </c>
      <c r="P5499" s="52">
        <v>0.1227800026535988</v>
      </c>
      <c r="Q5499">
        <v>566</v>
      </c>
      <c r="R5499" s="52">
        <v>5.3089998662471771E-2</v>
      </c>
      <c r="S5499" s="52">
        <v>8.6680002510547638E-2</v>
      </c>
    </row>
    <row r="5500" spans="1:19">
      <c r="A5500" t="s">
        <v>28</v>
      </c>
      <c r="B5500" t="s">
        <v>412</v>
      </c>
      <c r="C5500" t="s">
        <v>440</v>
      </c>
      <c r="D5500" t="s">
        <v>330</v>
      </c>
      <c r="E5500" t="s">
        <v>222</v>
      </c>
      <c r="F5500" t="s">
        <v>288</v>
      </c>
      <c r="G5500">
        <v>8</v>
      </c>
      <c r="H5500" t="s">
        <v>339</v>
      </c>
      <c r="I5500" t="s">
        <v>736</v>
      </c>
      <c r="J5500" t="s">
        <v>367</v>
      </c>
      <c r="K5500">
        <v>7</v>
      </c>
      <c r="L5500" s="52">
        <v>4.4029999524354928E-2</v>
      </c>
      <c r="M5500" s="52">
        <v>7.6090000569820404E-2</v>
      </c>
      <c r="N5500">
        <v>50</v>
      </c>
      <c r="O5500" s="52">
        <v>4.544999822974205E-2</v>
      </c>
      <c r="P5500" s="52">
        <v>7.3959998786449432E-2</v>
      </c>
      <c r="Q5500">
        <v>367</v>
      </c>
      <c r="R5500" s="52">
        <v>3.4419998526573181E-2</v>
      </c>
      <c r="S5500" s="52">
        <v>5.6200001388788223E-2</v>
      </c>
    </row>
    <row r="5501" spans="1:19">
      <c r="A5501" t="s">
        <v>28</v>
      </c>
      <c r="B5501" t="s">
        <v>412</v>
      </c>
      <c r="C5501" t="s">
        <v>440</v>
      </c>
      <c r="D5501" t="s">
        <v>330</v>
      </c>
      <c r="E5501" t="s">
        <v>222</v>
      </c>
      <c r="F5501" t="s">
        <v>288</v>
      </c>
      <c r="G5501">
        <v>8</v>
      </c>
      <c r="H5501" t="s">
        <v>339</v>
      </c>
      <c r="I5501" t="s">
        <v>736</v>
      </c>
      <c r="J5501" t="s">
        <v>368</v>
      </c>
      <c r="K5501">
        <v>2</v>
      </c>
      <c r="L5501" s="52">
        <v>1.257999986410141E-2</v>
      </c>
      <c r="M5501" s="52">
        <v>2.1740000694990162E-2</v>
      </c>
      <c r="N5501">
        <v>14</v>
      </c>
      <c r="O5501" s="52">
        <v>1.272999960929155E-2</v>
      </c>
      <c r="P5501" s="52">
        <v>2.0710000768303871E-2</v>
      </c>
      <c r="Q5501">
        <v>92</v>
      </c>
      <c r="R5501" s="52">
        <v>8.6300000548362732E-3</v>
      </c>
      <c r="S5501" s="52">
        <v>1.4089999720454219E-2</v>
      </c>
    </row>
    <row r="5502" spans="1:19">
      <c r="A5502" t="s">
        <v>28</v>
      </c>
      <c r="B5502" t="s">
        <v>412</v>
      </c>
      <c r="C5502" t="s">
        <v>440</v>
      </c>
      <c r="D5502" t="s">
        <v>330</v>
      </c>
      <c r="E5502" t="s">
        <v>222</v>
      </c>
      <c r="F5502" t="s">
        <v>288</v>
      </c>
      <c r="G5502">
        <v>8</v>
      </c>
      <c r="H5502" t="s">
        <v>339</v>
      </c>
      <c r="I5502" t="s">
        <v>307</v>
      </c>
      <c r="J5502" t="s">
        <v>329</v>
      </c>
      <c r="K5502">
        <v>159</v>
      </c>
      <c r="L5502" s="52">
        <v>1</v>
      </c>
      <c r="N5502">
        <v>1091</v>
      </c>
      <c r="O5502" s="52">
        <v>0.99181997776031494</v>
      </c>
      <c r="Q5502">
        <v>10555</v>
      </c>
      <c r="R5502" s="52">
        <v>0.99005997180938721</v>
      </c>
    </row>
    <row r="5503" spans="1:19">
      <c r="A5503" t="s">
        <v>28</v>
      </c>
      <c r="B5503" t="s">
        <v>412</v>
      </c>
      <c r="C5503" t="s">
        <v>440</v>
      </c>
      <c r="D5503" t="s">
        <v>330</v>
      </c>
      <c r="E5503" t="s">
        <v>222</v>
      </c>
      <c r="F5503" t="s">
        <v>288</v>
      </c>
      <c r="G5503">
        <v>8</v>
      </c>
      <c r="H5503" t="s">
        <v>339</v>
      </c>
      <c r="I5503" t="s">
        <v>307</v>
      </c>
      <c r="J5503" t="s">
        <v>309</v>
      </c>
      <c r="K5503">
        <v>0</v>
      </c>
      <c r="L5503" s="52">
        <v>0</v>
      </c>
      <c r="N5503">
        <v>9</v>
      </c>
      <c r="O5503" s="52">
        <v>8.1799998879432678E-3</v>
      </c>
      <c r="Q5503">
        <v>106</v>
      </c>
      <c r="R5503" s="52">
        <v>9.9400002509355545E-3</v>
      </c>
    </row>
    <row r="5504" spans="1:19">
      <c r="A5504" t="s">
        <v>28</v>
      </c>
      <c r="B5504" t="s">
        <v>412</v>
      </c>
      <c r="C5504" t="s">
        <v>440</v>
      </c>
      <c r="D5504" t="s">
        <v>330</v>
      </c>
      <c r="E5504" t="s">
        <v>222</v>
      </c>
      <c r="F5504" t="s">
        <v>288</v>
      </c>
      <c r="G5504">
        <v>8</v>
      </c>
      <c r="H5504" t="s">
        <v>339</v>
      </c>
      <c r="I5504" t="s">
        <v>737</v>
      </c>
      <c r="J5504" t="s">
        <v>310</v>
      </c>
      <c r="K5504">
        <v>43</v>
      </c>
      <c r="L5504" s="52">
        <v>0.27044001221656799</v>
      </c>
      <c r="N5504">
        <v>298</v>
      </c>
      <c r="O5504" s="52">
        <v>0.27090999484062189</v>
      </c>
      <c r="Q5504">
        <v>1888</v>
      </c>
      <c r="R5504" s="52">
        <v>0.17709000408649439</v>
      </c>
    </row>
    <row r="5505" spans="1:19">
      <c r="A5505" t="s">
        <v>28</v>
      </c>
      <c r="B5505" t="s">
        <v>412</v>
      </c>
      <c r="C5505" t="s">
        <v>440</v>
      </c>
      <c r="D5505" t="s">
        <v>330</v>
      </c>
      <c r="E5505" t="s">
        <v>222</v>
      </c>
      <c r="F5505" t="s">
        <v>288</v>
      </c>
      <c r="G5505">
        <v>8</v>
      </c>
      <c r="H5505" t="s">
        <v>339</v>
      </c>
      <c r="I5505" t="s">
        <v>737</v>
      </c>
      <c r="J5505" t="s">
        <v>16</v>
      </c>
      <c r="K5505">
        <v>36</v>
      </c>
      <c r="L5505" s="52">
        <v>0.22642000019550321</v>
      </c>
      <c r="N5505">
        <v>200</v>
      </c>
      <c r="O5505" s="52">
        <v>0.18182000517845151</v>
      </c>
      <c r="Q5505">
        <v>2164</v>
      </c>
      <c r="R5505" s="52">
        <v>0.2029799968004227</v>
      </c>
    </row>
    <row r="5506" spans="1:19">
      <c r="A5506" t="s">
        <v>28</v>
      </c>
      <c r="B5506" t="s">
        <v>412</v>
      </c>
      <c r="C5506" t="s">
        <v>440</v>
      </c>
      <c r="D5506" t="s">
        <v>330</v>
      </c>
      <c r="E5506" t="s">
        <v>222</v>
      </c>
      <c r="F5506" t="s">
        <v>288</v>
      </c>
      <c r="G5506">
        <v>8</v>
      </c>
      <c r="H5506" t="s">
        <v>339</v>
      </c>
      <c r="I5506" t="s">
        <v>737</v>
      </c>
      <c r="J5506" t="s">
        <v>17</v>
      </c>
      <c r="K5506">
        <v>27</v>
      </c>
      <c r="L5506" s="52">
        <v>0.16980999708175659</v>
      </c>
      <c r="N5506">
        <v>236</v>
      </c>
      <c r="O5506" s="52">
        <v>0.21455000340938571</v>
      </c>
      <c r="Q5506">
        <v>2220</v>
      </c>
      <c r="R5506" s="52">
        <v>0.20824000239372251</v>
      </c>
    </row>
    <row r="5507" spans="1:19">
      <c r="A5507" t="s">
        <v>28</v>
      </c>
      <c r="B5507" t="s">
        <v>412</v>
      </c>
      <c r="C5507" t="s">
        <v>440</v>
      </c>
      <c r="D5507" t="s">
        <v>330</v>
      </c>
      <c r="E5507" t="s">
        <v>222</v>
      </c>
      <c r="F5507" t="s">
        <v>288</v>
      </c>
      <c r="G5507">
        <v>8</v>
      </c>
      <c r="H5507" t="s">
        <v>339</v>
      </c>
      <c r="I5507" t="s">
        <v>737</v>
      </c>
      <c r="J5507" t="s">
        <v>18</v>
      </c>
      <c r="K5507">
        <v>24</v>
      </c>
      <c r="L5507" s="52">
        <v>0.1509400010108948</v>
      </c>
      <c r="N5507">
        <v>210</v>
      </c>
      <c r="O5507" s="52">
        <v>0.19090999662876129</v>
      </c>
      <c r="Q5507">
        <v>2174</v>
      </c>
      <c r="R5507" s="52">
        <v>0.20392000675201419</v>
      </c>
    </row>
    <row r="5508" spans="1:19">
      <c r="A5508" t="s">
        <v>28</v>
      </c>
      <c r="B5508" t="s">
        <v>412</v>
      </c>
      <c r="C5508" t="s">
        <v>440</v>
      </c>
      <c r="D5508" t="s">
        <v>330</v>
      </c>
      <c r="E5508" t="s">
        <v>222</v>
      </c>
      <c r="F5508" t="s">
        <v>288</v>
      </c>
      <c r="G5508">
        <v>8</v>
      </c>
      <c r="H5508" t="s">
        <v>339</v>
      </c>
      <c r="I5508" t="s">
        <v>737</v>
      </c>
      <c r="J5508" t="s">
        <v>311</v>
      </c>
      <c r="K5508">
        <v>29</v>
      </c>
      <c r="L5508" s="52">
        <v>0.1823900043964386</v>
      </c>
      <c r="N5508">
        <v>156</v>
      </c>
      <c r="O5508" s="52">
        <v>0.14181999862194061</v>
      </c>
      <c r="Q5508">
        <v>2215</v>
      </c>
      <c r="R5508" s="52">
        <v>0.20777000486850741</v>
      </c>
    </row>
    <row r="5509" spans="1:19">
      <c r="A5509" t="s">
        <v>28</v>
      </c>
      <c r="B5509" t="s">
        <v>412</v>
      </c>
      <c r="C5509" t="s">
        <v>440</v>
      </c>
      <c r="D5509" t="s">
        <v>330</v>
      </c>
      <c r="E5509" t="s">
        <v>222</v>
      </c>
      <c r="F5509" t="s">
        <v>288</v>
      </c>
      <c r="G5509">
        <v>8</v>
      </c>
      <c r="H5509" t="s">
        <v>339</v>
      </c>
      <c r="I5509" t="s">
        <v>312</v>
      </c>
      <c r="J5509" t="s">
        <v>313</v>
      </c>
      <c r="K5509">
        <v>96</v>
      </c>
      <c r="L5509" s="52">
        <v>0.60377001762390137</v>
      </c>
      <c r="M5509" s="52">
        <v>0.61145997047424316</v>
      </c>
      <c r="N5509">
        <v>621</v>
      </c>
      <c r="O5509" s="52">
        <v>0.56454998254776001</v>
      </c>
      <c r="P5509" s="52">
        <v>0.57340997457504272</v>
      </c>
      <c r="Q5509">
        <v>6420</v>
      </c>
      <c r="R5509" s="52">
        <v>0.60219001770019531</v>
      </c>
      <c r="S5509" s="52">
        <v>0.61465001106262207</v>
      </c>
    </row>
    <row r="5510" spans="1:19">
      <c r="A5510" t="s">
        <v>28</v>
      </c>
      <c r="B5510" t="s">
        <v>412</v>
      </c>
      <c r="C5510" t="s">
        <v>440</v>
      </c>
      <c r="D5510" t="s">
        <v>330</v>
      </c>
      <c r="E5510" t="s">
        <v>222</v>
      </c>
      <c r="F5510" t="s">
        <v>288</v>
      </c>
      <c r="G5510">
        <v>8</v>
      </c>
      <c r="H5510" t="s">
        <v>339</v>
      </c>
      <c r="I5510" t="s">
        <v>312</v>
      </c>
      <c r="J5510" t="s">
        <v>314</v>
      </c>
      <c r="K5510">
        <v>26</v>
      </c>
      <c r="L5510" s="52">
        <v>0.16351999342441559</v>
      </c>
      <c r="M5510" s="52">
        <v>0.1656100004911423</v>
      </c>
      <c r="N5510">
        <v>172</v>
      </c>
      <c r="O5510" s="52">
        <v>0.15636000037193301</v>
      </c>
      <c r="P5510" s="52">
        <v>0.15882000327110291</v>
      </c>
      <c r="Q5510">
        <v>1473</v>
      </c>
      <c r="R5510" s="52">
        <v>0.13817000389099121</v>
      </c>
      <c r="S5510" s="52">
        <v>0.14101999998092651</v>
      </c>
    </row>
    <row r="5511" spans="1:19">
      <c r="A5511" t="s">
        <v>28</v>
      </c>
      <c r="B5511" t="s">
        <v>412</v>
      </c>
      <c r="C5511" t="s">
        <v>440</v>
      </c>
      <c r="D5511" t="s">
        <v>330</v>
      </c>
      <c r="E5511" t="s">
        <v>222</v>
      </c>
      <c r="F5511" t="s">
        <v>288</v>
      </c>
      <c r="G5511">
        <v>8</v>
      </c>
      <c r="H5511" t="s">
        <v>339</v>
      </c>
      <c r="I5511" t="s">
        <v>312</v>
      </c>
      <c r="J5511" t="s">
        <v>315</v>
      </c>
      <c r="K5511">
        <v>22</v>
      </c>
      <c r="L5511" s="52">
        <v>0.1383599936962128</v>
      </c>
      <c r="M5511" s="52">
        <v>0.1401299983263016</v>
      </c>
      <c r="N5511">
        <v>168</v>
      </c>
      <c r="O5511" s="52">
        <v>0.1527300029993057</v>
      </c>
      <c r="P5511" s="52">
        <v>0.15512000024318701</v>
      </c>
      <c r="Q5511">
        <v>1374</v>
      </c>
      <c r="R5511" s="52">
        <v>0.12887999415397641</v>
      </c>
      <c r="S5511" s="52">
        <v>0.13154999911785131</v>
      </c>
    </row>
    <row r="5512" spans="1:19">
      <c r="A5512" t="s">
        <v>28</v>
      </c>
      <c r="B5512" t="s">
        <v>412</v>
      </c>
      <c r="C5512" t="s">
        <v>440</v>
      </c>
      <c r="D5512" t="s">
        <v>330</v>
      </c>
      <c r="E5512" t="s">
        <v>222</v>
      </c>
      <c r="F5512" t="s">
        <v>288</v>
      </c>
      <c r="G5512">
        <v>8</v>
      </c>
      <c r="H5512" t="s">
        <v>339</v>
      </c>
      <c r="I5512" t="s">
        <v>312</v>
      </c>
      <c r="J5512" t="s">
        <v>373</v>
      </c>
      <c r="K5512">
        <v>2</v>
      </c>
      <c r="L5512" s="52">
        <v>1.257999986410141E-2</v>
      </c>
      <c r="N5512">
        <v>17</v>
      </c>
      <c r="O5512" s="52">
        <v>1.544999983161688E-2</v>
      </c>
      <c r="Q5512">
        <v>216</v>
      </c>
      <c r="R5512" s="52">
        <v>2.0260000601410869E-2</v>
      </c>
    </row>
    <row r="5513" spans="1:19">
      <c r="A5513" t="s">
        <v>28</v>
      </c>
      <c r="B5513" t="s">
        <v>412</v>
      </c>
      <c r="C5513" t="s">
        <v>440</v>
      </c>
      <c r="D5513" t="s">
        <v>330</v>
      </c>
      <c r="E5513" t="s">
        <v>222</v>
      </c>
      <c r="F5513" t="s">
        <v>288</v>
      </c>
      <c r="G5513">
        <v>8</v>
      </c>
      <c r="H5513" t="s">
        <v>339</v>
      </c>
      <c r="I5513" t="s">
        <v>312</v>
      </c>
      <c r="J5513" t="s">
        <v>316</v>
      </c>
      <c r="K5513">
        <v>13</v>
      </c>
      <c r="L5513" s="52">
        <v>8.1759996712207794E-2</v>
      </c>
      <c r="M5513" s="52">
        <v>8.2800000905990601E-2</v>
      </c>
      <c r="N5513">
        <v>122</v>
      </c>
      <c r="O5513" s="52">
        <v>0.11090999841690059</v>
      </c>
      <c r="P5513" s="52">
        <v>0.1126499995589256</v>
      </c>
      <c r="Q5513">
        <v>1178</v>
      </c>
      <c r="R5513" s="52">
        <v>0.1105000004172325</v>
      </c>
      <c r="S5513" s="52">
        <v>0.1127799972891808</v>
      </c>
    </row>
    <row r="5514" spans="1:19">
      <c r="A5514" t="s">
        <v>28</v>
      </c>
      <c r="B5514" t="s">
        <v>412</v>
      </c>
      <c r="C5514" t="s">
        <v>440</v>
      </c>
      <c r="D5514" t="s">
        <v>330</v>
      </c>
      <c r="E5514" t="s">
        <v>228</v>
      </c>
      <c r="F5514" t="s">
        <v>229</v>
      </c>
      <c r="G5514">
        <v>8</v>
      </c>
      <c r="H5514" t="s">
        <v>339</v>
      </c>
      <c r="I5514" t="s">
        <v>326</v>
      </c>
      <c r="J5514" t="s">
        <v>289</v>
      </c>
      <c r="K5514">
        <v>0</v>
      </c>
      <c r="L5514" s="52">
        <v>0</v>
      </c>
      <c r="N5514">
        <v>2</v>
      </c>
      <c r="O5514" s="52">
        <v>1.8200000049546361E-3</v>
      </c>
      <c r="Q5514">
        <v>78</v>
      </c>
      <c r="R5514" s="52">
        <v>7.3199998587369919E-3</v>
      </c>
    </row>
    <row r="5515" spans="1:19">
      <c r="A5515" t="s">
        <v>28</v>
      </c>
      <c r="B5515" t="s">
        <v>412</v>
      </c>
      <c r="C5515" t="s">
        <v>440</v>
      </c>
      <c r="D5515" t="s">
        <v>330</v>
      </c>
      <c r="E5515" t="s">
        <v>228</v>
      </c>
      <c r="F5515" t="s">
        <v>229</v>
      </c>
      <c r="G5515">
        <v>8</v>
      </c>
      <c r="H5515" t="s">
        <v>339</v>
      </c>
      <c r="I5515" t="s">
        <v>326</v>
      </c>
      <c r="J5515" t="s">
        <v>290</v>
      </c>
      <c r="K5515">
        <v>2</v>
      </c>
      <c r="L5515" s="52">
        <v>4.544999822974205E-2</v>
      </c>
      <c r="N5515">
        <v>58</v>
      </c>
      <c r="O5515" s="52">
        <v>5.2730001509189613E-2</v>
      </c>
      <c r="Q5515">
        <v>542</v>
      </c>
      <c r="R5515" s="52">
        <v>5.0840001553297043E-2</v>
      </c>
    </row>
    <row r="5516" spans="1:19">
      <c r="A5516" t="s">
        <v>28</v>
      </c>
      <c r="B5516" t="s">
        <v>412</v>
      </c>
      <c r="C5516" t="s">
        <v>440</v>
      </c>
      <c r="D5516" t="s">
        <v>330</v>
      </c>
      <c r="E5516" t="s">
        <v>228</v>
      </c>
      <c r="F5516" t="s">
        <v>229</v>
      </c>
      <c r="G5516">
        <v>8</v>
      </c>
      <c r="H5516" t="s">
        <v>339</v>
      </c>
      <c r="I5516" t="s">
        <v>326</v>
      </c>
      <c r="J5516" t="s">
        <v>291</v>
      </c>
      <c r="K5516">
        <v>2</v>
      </c>
      <c r="L5516" s="52">
        <v>4.544999822974205E-2</v>
      </c>
      <c r="N5516">
        <v>131</v>
      </c>
      <c r="O5516" s="52">
        <v>0.1190899983048439</v>
      </c>
      <c r="Q5516">
        <v>1332</v>
      </c>
      <c r="R5516" s="52">
        <v>0.124940000474453</v>
      </c>
    </row>
    <row r="5517" spans="1:19">
      <c r="A5517" t="s">
        <v>28</v>
      </c>
      <c r="B5517" t="s">
        <v>412</v>
      </c>
      <c r="C5517" t="s">
        <v>440</v>
      </c>
      <c r="D5517" t="s">
        <v>330</v>
      </c>
      <c r="E5517" t="s">
        <v>228</v>
      </c>
      <c r="F5517" t="s">
        <v>229</v>
      </c>
      <c r="G5517">
        <v>8</v>
      </c>
      <c r="H5517" t="s">
        <v>339</v>
      </c>
      <c r="I5517" t="s">
        <v>326</v>
      </c>
      <c r="J5517" t="s">
        <v>292</v>
      </c>
      <c r="K5517">
        <v>7</v>
      </c>
      <c r="L5517" s="52">
        <v>0.1590899974107742</v>
      </c>
      <c r="N5517">
        <v>211</v>
      </c>
      <c r="O5517" s="52">
        <v>0.1918199956417084</v>
      </c>
      <c r="Q5517">
        <v>2022</v>
      </c>
      <c r="R5517" s="52">
        <v>0.18965999782085419</v>
      </c>
    </row>
    <row r="5518" spans="1:19">
      <c r="A5518" t="s">
        <v>28</v>
      </c>
      <c r="B5518" t="s">
        <v>412</v>
      </c>
      <c r="C5518" t="s">
        <v>440</v>
      </c>
      <c r="D5518" t="s">
        <v>330</v>
      </c>
      <c r="E5518" t="s">
        <v>228</v>
      </c>
      <c r="F5518" t="s">
        <v>229</v>
      </c>
      <c r="G5518">
        <v>8</v>
      </c>
      <c r="H5518" t="s">
        <v>339</v>
      </c>
      <c r="I5518" t="s">
        <v>326</v>
      </c>
      <c r="J5518" t="s">
        <v>293</v>
      </c>
      <c r="K5518">
        <v>8</v>
      </c>
      <c r="L5518" s="52">
        <v>0.18182000517845151</v>
      </c>
      <c r="N5518">
        <v>178</v>
      </c>
      <c r="O5518" s="52">
        <v>0.16181999444961551</v>
      </c>
      <c r="Q5518">
        <v>1958</v>
      </c>
      <c r="R5518" s="52">
        <v>0.18366000056266779</v>
      </c>
    </row>
    <row r="5519" spans="1:19">
      <c r="A5519" t="s">
        <v>28</v>
      </c>
      <c r="B5519" t="s">
        <v>412</v>
      </c>
      <c r="C5519" t="s">
        <v>440</v>
      </c>
      <c r="D5519" t="s">
        <v>330</v>
      </c>
      <c r="E5519" t="s">
        <v>228</v>
      </c>
      <c r="F5519" t="s">
        <v>229</v>
      </c>
      <c r="G5519">
        <v>8</v>
      </c>
      <c r="H5519" t="s">
        <v>339</v>
      </c>
      <c r="I5519" t="s">
        <v>326</v>
      </c>
      <c r="J5519" t="s">
        <v>294</v>
      </c>
      <c r="K5519">
        <v>14</v>
      </c>
      <c r="L5519" s="52">
        <v>0.31817999482154852</v>
      </c>
      <c r="N5519">
        <v>283</v>
      </c>
      <c r="O5519" s="52">
        <v>0.25727000832557678</v>
      </c>
      <c r="Q5519">
        <v>2528</v>
      </c>
      <c r="R5519" s="52">
        <v>0.2371300011873245</v>
      </c>
    </row>
    <row r="5520" spans="1:19">
      <c r="A5520" t="s">
        <v>28</v>
      </c>
      <c r="B5520" t="s">
        <v>412</v>
      </c>
      <c r="C5520" t="s">
        <v>440</v>
      </c>
      <c r="D5520" t="s">
        <v>330</v>
      </c>
      <c r="E5520" t="s">
        <v>228</v>
      </c>
      <c r="F5520" t="s">
        <v>229</v>
      </c>
      <c r="G5520">
        <v>8</v>
      </c>
      <c r="H5520" t="s">
        <v>339</v>
      </c>
      <c r="I5520" t="s">
        <v>326</v>
      </c>
      <c r="J5520" t="s">
        <v>295</v>
      </c>
      <c r="K5520">
        <v>11</v>
      </c>
      <c r="L5520" s="52">
        <v>0.25</v>
      </c>
      <c r="N5520">
        <v>237</v>
      </c>
      <c r="O5520" s="52">
        <v>0.21545000374317169</v>
      </c>
      <c r="Q5520">
        <v>2201</v>
      </c>
      <c r="R5520" s="52">
        <v>0.20645000040531161</v>
      </c>
    </row>
    <row r="5521" spans="1:19">
      <c r="A5521" t="s">
        <v>28</v>
      </c>
      <c r="B5521" t="s">
        <v>412</v>
      </c>
      <c r="C5521" t="s">
        <v>440</v>
      </c>
      <c r="D5521" t="s">
        <v>330</v>
      </c>
      <c r="E5521" t="s">
        <v>228</v>
      </c>
      <c r="F5521" t="s">
        <v>229</v>
      </c>
      <c r="G5521">
        <v>8</v>
      </c>
      <c r="H5521" t="s">
        <v>339</v>
      </c>
      <c r="I5521" t="s">
        <v>359</v>
      </c>
      <c r="J5521" t="s">
        <v>14</v>
      </c>
      <c r="K5521">
        <v>35</v>
      </c>
      <c r="L5521" s="52">
        <v>0.79544997215270996</v>
      </c>
      <c r="M5521" s="52">
        <v>0.81395000219345093</v>
      </c>
      <c r="N5521">
        <v>768</v>
      </c>
      <c r="O5521" s="52">
        <v>0.69818001985549927</v>
      </c>
      <c r="P5521" s="52">
        <v>0.70914000272750854</v>
      </c>
      <c r="Q5521">
        <v>7648</v>
      </c>
      <c r="R5521" s="52">
        <v>0.71737998723983765</v>
      </c>
      <c r="S5521" s="52">
        <v>0.73221999406814575</v>
      </c>
    </row>
    <row r="5522" spans="1:19">
      <c r="A5522" t="s">
        <v>28</v>
      </c>
      <c r="B5522" t="s">
        <v>412</v>
      </c>
      <c r="C5522" t="s">
        <v>440</v>
      </c>
      <c r="D5522" t="s">
        <v>330</v>
      </c>
      <c r="E5522" t="s">
        <v>228</v>
      </c>
      <c r="F5522" t="s">
        <v>229</v>
      </c>
      <c r="G5522">
        <v>8</v>
      </c>
      <c r="H5522" t="s">
        <v>339</v>
      </c>
      <c r="I5522" t="s">
        <v>359</v>
      </c>
      <c r="J5522" t="s">
        <v>15</v>
      </c>
      <c r="K5522">
        <v>6</v>
      </c>
      <c r="L5522" s="52">
        <v>0.13636000454425809</v>
      </c>
      <c r="M5522" s="52">
        <v>0.1395300030708313</v>
      </c>
      <c r="N5522">
        <v>185</v>
      </c>
      <c r="O5522" s="52">
        <v>0.16818000376224521</v>
      </c>
      <c r="P5522" s="52">
        <v>0.17081999778747561</v>
      </c>
      <c r="Q5522">
        <v>1582</v>
      </c>
      <c r="R5522" s="52">
        <v>0.14838999509811401</v>
      </c>
      <c r="S5522" s="52">
        <v>0.1514600068330765</v>
      </c>
    </row>
    <row r="5523" spans="1:19">
      <c r="A5523" t="s">
        <v>28</v>
      </c>
      <c r="B5523" t="s">
        <v>412</v>
      </c>
      <c r="C5523" t="s">
        <v>440</v>
      </c>
      <c r="D5523" t="s">
        <v>330</v>
      </c>
      <c r="E5523" t="s">
        <v>228</v>
      </c>
      <c r="F5523" t="s">
        <v>229</v>
      </c>
      <c r="G5523">
        <v>8</v>
      </c>
      <c r="H5523" t="s">
        <v>339</v>
      </c>
      <c r="I5523" t="s">
        <v>359</v>
      </c>
      <c r="J5523" t="s">
        <v>317</v>
      </c>
      <c r="K5523">
        <v>2</v>
      </c>
      <c r="L5523" s="52">
        <v>4.544999822974205E-2</v>
      </c>
      <c r="M5523" s="52">
        <v>4.6509999781847E-2</v>
      </c>
      <c r="N5523">
        <v>130</v>
      </c>
      <c r="O5523" s="52">
        <v>0.11817999929189681</v>
      </c>
      <c r="P5523" s="52">
        <v>0.1200399994850159</v>
      </c>
      <c r="Q5523">
        <v>1215</v>
      </c>
      <c r="R5523" s="52">
        <v>0.1139699965715408</v>
      </c>
      <c r="S5523" s="52">
        <v>0.1163199990987778</v>
      </c>
    </row>
    <row r="5524" spans="1:19">
      <c r="A5524" t="s">
        <v>28</v>
      </c>
      <c r="B5524" t="s">
        <v>412</v>
      </c>
      <c r="C5524" t="s">
        <v>440</v>
      </c>
      <c r="D5524" t="s">
        <v>330</v>
      </c>
      <c r="E5524" t="s">
        <v>228</v>
      </c>
      <c r="F5524" t="s">
        <v>229</v>
      </c>
      <c r="G5524">
        <v>8</v>
      </c>
      <c r="H5524" t="s">
        <v>339</v>
      </c>
      <c r="I5524" t="s">
        <v>359</v>
      </c>
      <c r="J5524" t="s">
        <v>270</v>
      </c>
      <c r="K5524">
        <v>1</v>
      </c>
      <c r="L5524" s="52">
        <v>2.273000031709671E-2</v>
      </c>
      <c r="N5524">
        <v>17</v>
      </c>
      <c r="O5524" s="52">
        <v>1.544999983161688E-2</v>
      </c>
      <c r="Q5524">
        <v>216</v>
      </c>
      <c r="R5524" s="52">
        <v>2.0260000601410869E-2</v>
      </c>
    </row>
    <row r="5525" spans="1:19">
      <c r="A5525" t="s">
        <v>28</v>
      </c>
      <c r="B5525" t="s">
        <v>412</v>
      </c>
      <c r="C5525" t="s">
        <v>440</v>
      </c>
      <c r="D5525" t="s">
        <v>330</v>
      </c>
      <c r="E5525" t="s">
        <v>228</v>
      </c>
      <c r="F5525" t="s">
        <v>229</v>
      </c>
      <c r="G5525">
        <v>8</v>
      </c>
      <c r="H5525" t="s">
        <v>339</v>
      </c>
      <c r="I5525" t="s">
        <v>325</v>
      </c>
      <c r="J5525" t="s">
        <v>302</v>
      </c>
      <c r="K5525">
        <v>16</v>
      </c>
      <c r="L5525" s="52">
        <v>0.36364001035690308</v>
      </c>
      <c r="N5525">
        <v>383</v>
      </c>
      <c r="O5525" s="52">
        <v>0.34817999601364141</v>
      </c>
      <c r="Q5525">
        <v>3494</v>
      </c>
      <c r="R5525" s="52">
        <v>0.32774001359939581</v>
      </c>
    </row>
    <row r="5526" spans="1:19">
      <c r="A5526" t="s">
        <v>28</v>
      </c>
      <c r="B5526" t="s">
        <v>412</v>
      </c>
      <c r="C5526" t="s">
        <v>440</v>
      </c>
      <c r="D5526" t="s">
        <v>330</v>
      </c>
      <c r="E5526" t="s">
        <v>228</v>
      </c>
      <c r="F5526" t="s">
        <v>229</v>
      </c>
      <c r="G5526">
        <v>8</v>
      </c>
      <c r="H5526" t="s">
        <v>339</v>
      </c>
      <c r="I5526" t="s">
        <v>325</v>
      </c>
      <c r="J5526" t="s">
        <v>303</v>
      </c>
      <c r="K5526">
        <v>13</v>
      </c>
      <c r="L5526" s="52">
        <v>0.29545000195503229</v>
      </c>
      <c r="N5526">
        <v>337</v>
      </c>
      <c r="O5526" s="52">
        <v>0.30636000633239752</v>
      </c>
      <c r="Q5526">
        <v>3387</v>
      </c>
      <c r="R5526" s="52">
        <v>0.31769999861717219</v>
      </c>
    </row>
    <row r="5527" spans="1:19">
      <c r="A5527" t="s">
        <v>28</v>
      </c>
      <c r="B5527" t="s">
        <v>412</v>
      </c>
      <c r="C5527" t="s">
        <v>440</v>
      </c>
      <c r="D5527" t="s">
        <v>330</v>
      </c>
      <c r="E5527" t="s">
        <v>228</v>
      </c>
      <c r="F5527" t="s">
        <v>229</v>
      </c>
      <c r="G5527">
        <v>8</v>
      </c>
      <c r="H5527" t="s">
        <v>339</v>
      </c>
      <c r="I5527" t="s">
        <v>325</v>
      </c>
      <c r="J5527" t="s">
        <v>304</v>
      </c>
      <c r="K5527">
        <v>15</v>
      </c>
      <c r="L5527" s="52">
        <v>0.34090998768806458</v>
      </c>
      <c r="N5527">
        <v>380</v>
      </c>
      <c r="O5527" s="52">
        <v>0.3454500138759613</v>
      </c>
      <c r="Q5527">
        <v>3780</v>
      </c>
      <c r="R5527" s="52">
        <v>0.35455998778343201</v>
      </c>
    </row>
    <row r="5528" spans="1:19">
      <c r="A5528" t="s">
        <v>28</v>
      </c>
      <c r="B5528" t="s">
        <v>412</v>
      </c>
      <c r="C5528" t="s">
        <v>440</v>
      </c>
      <c r="D5528" t="s">
        <v>330</v>
      </c>
      <c r="E5528" t="s">
        <v>228</v>
      </c>
      <c r="F5528" t="s">
        <v>229</v>
      </c>
      <c r="G5528">
        <v>8</v>
      </c>
      <c r="H5528" t="s">
        <v>339</v>
      </c>
      <c r="I5528" t="s">
        <v>349</v>
      </c>
      <c r="J5528" t="s">
        <v>350</v>
      </c>
      <c r="K5528">
        <v>5</v>
      </c>
      <c r="L5528" s="52">
        <v>0.11364000290632249</v>
      </c>
      <c r="M5528" s="52">
        <v>0.1666699945926666</v>
      </c>
      <c r="N5528">
        <v>73</v>
      </c>
      <c r="O5528" s="52">
        <v>6.6359996795654297E-2</v>
      </c>
      <c r="P5528" s="52">
        <v>7.4490003287792206E-2</v>
      </c>
      <c r="Q5528">
        <v>745</v>
      </c>
      <c r="R5528" s="52">
        <v>6.9880001246929169E-2</v>
      </c>
      <c r="S5528" s="52">
        <v>8.060000091791153E-2</v>
      </c>
    </row>
    <row r="5529" spans="1:19">
      <c r="A5529" t="s">
        <v>28</v>
      </c>
      <c r="B5529" t="s">
        <v>412</v>
      </c>
      <c r="C5529" t="s">
        <v>440</v>
      </c>
      <c r="D5529" t="s">
        <v>330</v>
      </c>
      <c r="E5529" t="s">
        <v>228</v>
      </c>
      <c r="F5529" t="s">
        <v>229</v>
      </c>
      <c r="G5529">
        <v>8</v>
      </c>
      <c r="H5529" t="s">
        <v>339</v>
      </c>
      <c r="I5529" t="s">
        <v>349</v>
      </c>
      <c r="J5529" t="s">
        <v>351</v>
      </c>
      <c r="K5529">
        <v>20</v>
      </c>
      <c r="L5529" s="52">
        <v>0.45454999804496771</v>
      </c>
      <c r="M5529" s="52">
        <v>0.66667002439498901</v>
      </c>
      <c r="N5529">
        <v>569</v>
      </c>
      <c r="O5529" s="52">
        <v>0.51727002859115601</v>
      </c>
      <c r="P5529" s="52">
        <v>0.58060997724533081</v>
      </c>
      <c r="Q5529">
        <v>5882</v>
      </c>
      <c r="R5529" s="52">
        <v>0.55172997713088989</v>
      </c>
      <c r="S5529" s="52">
        <v>0.63637000322341919</v>
      </c>
    </row>
    <row r="5530" spans="1:19">
      <c r="A5530" t="s">
        <v>28</v>
      </c>
      <c r="B5530" t="s">
        <v>412</v>
      </c>
      <c r="C5530" t="s">
        <v>440</v>
      </c>
      <c r="D5530" t="s">
        <v>330</v>
      </c>
      <c r="E5530" t="s">
        <v>228</v>
      </c>
      <c r="F5530" t="s">
        <v>229</v>
      </c>
      <c r="G5530">
        <v>8</v>
      </c>
      <c r="H5530" t="s">
        <v>339</v>
      </c>
      <c r="I5530" t="s">
        <v>349</v>
      </c>
      <c r="J5530" t="s">
        <v>352</v>
      </c>
      <c r="K5530">
        <v>0</v>
      </c>
      <c r="L5530" s="52">
        <v>0</v>
      </c>
      <c r="M5530" s="52">
        <v>0</v>
      </c>
      <c r="N5530">
        <v>2</v>
      </c>
      <c r="O5530" s="52">
        <v>1.8200000049546361E-3</v>
      </c>
      <c r="P5530" s="52">
        <v>2.0399999339133501E-3</v>
      </c>
      <c r="Q5530">
        <v>19</v>
      </c>
      <c r="R5530" s="52">
        <v>1.780000049620867E-3</v>
      </c>
      <c r="S5530" s="52">
        <v>2.0600000862032179E-3</v>
      </c>
    </row>
    <row r="5531" spans="1:19">
      <c r="A5531" t="s">
        <v>28</v>
      </c>
      <c r="B5531" t="s">
        <v>412</v>
      </c>
      <c r="C5531" t="s">
        <v>440</v>
      </c>
      <c r="D5531" t="s">
        <v>330</v>
      </c>
      <c r="E5531" t="s">
        <v>228</v>
      </c>
      <c r="F5531" t="s">
        <v>229</v>
      </c>
      <c r="G5531">
        <v>8</v>
      </c>
      <c r="H5531" t="s">
        <v>339</v>
      </c>
      <c r="I5531" t="s">
        <v>349</v>
      </c>
      <c r="J5531" t="s">
        <v>353</v>
      </c>
      <c r="K5531">
        <v>5</v>
      </c>
      <c r="L5531" s="52">
        <v>0.11364000290632249</v>
      </c>
      <c r="M5531" s="52">
        <v>0.1666699945926666</v>
      </c>
      <c r="N5531">
        <v>336</v>
      </c>
      <c r="O5531" s="52">
        <v>0.30544999241828918</v>
      </c>
      <c r="P5531" s="52">
        <v>0.34286001324653631</v>
      </c>
      <c r="Q5531">
        <v>2597</v>
      </c>
      <c r="R5531" s="52">
        <v>0.24359999597072601</v>
      </c>
      <c r="S5531" s="52">
        <v>0.2809700071811676</v>
      </c>
    </row>
    <row r="5532" spans="1:19">
      <c r="A5532" t="s">
        <v>28</v>
      </c>
      <c r="B5532" t="s">
        <v>412</v>
      </c>
      <c r="C5532" t="s">
        <v>440</v>
      </c>
      <c r="D5532" t="s">
        <v>330</v>
      </c>
      <c r="E5532" t="s">
        <v>228</v>
      </c>
      <c r="F5532" t="s">
        <v>229</v>
      </c>
      <c r="G5532">
        <v>8</v>
      </c>
      <c r="H5532" t="s">
        <v>339</v>
      </c>
      <c r="I5532" t="s">
        <v>349</v>
      </c>
      <c r="J5532" t="s">
        <v>355</v>
      </c>
      <c r="K5532">
        <v>14</v>
      </c>
      <c r="L5532" s="52">
        <v>0.31817999482154852</v>
      </c>
      <c r="N5532">
        <v>120</v>
      </c>
      <c r="O5532" s="52">
        <v>0.1090900003910065</v>
      </c>
      <c r="Q5532">
        <v>1418</v>
      </c>
      <c r="R5532" s="52">
        <v>0.13300999999046331</v>
      </c>
    </row>
    <row r="5533" spans="1:19">
      <c r="A5533" t="s">
        <v>28</v>
      </c>
      <c r="B5533" t="s">
        <v>412</v>
      </c>
      <c r="C5533" t="s">
        <v>440</v>
      </c>
      <c r="D5533" t="s">
        <v>330</v>
      </c>
      <c r="E5533" t="s">
        <v>228</v>
      </c>
      <c r="F5533" t="s">
        <v>229</v>
      </c>
      <c r="G5533">
        <v>8</v>
      </c>
      <c r="H5533" t="s">
        <v>339</v>
      </c>
      <c r="I5533" t="s">
        <v>734</v>
      </c>
      <c r="J5533" t="s">
        <v>299</v>
      </c>
      <c r="K5533">
        <v>6</v>
      </c>
      <c r="L5533" s="52">
        <v>0.13636000454425809</v>
      </c>
      <c r="M5533" s="52">
        <v>0.14633999764919281</v>
      </c>
      <c r="N5533">
        <v>63</v>
      </c>
      <c r="O5533" s="52">
        <v>5.7270001620054238E-2</v>
      </c>
      <c r="P5533" s="52">
        <v>6.0580000281333923E-2</v>
      </c>
      <c r="Q5533">
        <v>463</v>
      </c>
      <c r="R5533" s="52">
        <v>4.343000054359436E-2</v>
      </c>
      <c r="S5533" s="52">
        <v>4.6239998191595078E-2</v>
      </c>
    </row>
    <row r="5534" spans="1:19">
      <c r="A5534" t="s">
        <v>28</v>
      </c>
      <c r="B5534" t="s">
        <v>412</v>
      </c>
      <c r="C5534" t="s">
        <v>440</v>
      </c>
      <c r="D5534" t="s">
        <v>330</v>
      </c>
      <c r="E5534" t="s">
        <v>228</v>
      </c>
      <c r="F5534" t="s">
        <v>229</v>
      </c>
      <c r="G5534">
        <v>8</v>
      </c>
      <c r="H5534" t="s">
        <v>339</v>
      </c>
      <c r="I5534" t="s">
        <v>734</v>
      </c>
      <c r="J5534" t="s">
        <v>300</v>
      </c>
      <c r="K5534">
        <v>2</v>
      </c>
      <c r="L5534" s="52">
        <v>4.544999822974205E-2</v>
      </c>
      <c r="M5534" s="52">
        <v>4.8780001699924469E-2</v>
      </c>
      <c r="N5534">
        <v>30</v>
      </c>
      <c r="O5534" s="52">
        <v>2.7270000427961349E-2</v>
      </c>
      <c r="P5534" s="52">
        <v>2.8850000351667401E-2</v>
      </c>
      <c r="Q5534">
        <v>331</v>
      </c>
      <c r="R5534" s="52">
        <v>3.1050000339746479E-2</v>
      </c>
      <c r="S5534" s="52">
        <v>3.3059999346733093E-2</v>
      </c>
    </row>
    <row r="5535" spans="1:19">
      <c r="A5535" t="s">
        <v>28</v>
      </c>
      <c r="B5535" t="s">
        <v>412</v>
      </c>
      <c r="C5535" t="s">
        <v>440</v>
      </c>
      <c r="D5535" t="s">
        <v>330</v>
      </c>
      <c r="E5535" t="s">
        <v>228</v>
      </c>
      <c r="F5535" t="s">
        <v>229</v>
      </c>
      <c r="G5535">
        <v>8</v>
      </c>
      <c r="H5535" t="s">
        <v>339</v>
      </c>
      <c r="I5535" t="s">
        <v>734</v>
      </c>
      <c r="J5535" t="s">
        <v>269</v>
      </c>
      <c r="K5535">
        <v>0</v>
      </c>
      <c r="L5535" s="52">
        <v>0</v>
      </c>
      <c r="M5535" s="52">
        <v>0</v>
      </c>
      <c r="N5535">
        <v>10</v>
      </c>
      <c r="O5535" s="52">
        <v>9.089999832212925E-3</v>
      </c>
      <c r="P5535" s="52">
        <v>9.6199996769428253E-3</v>
      </c>
      <c r="Q5535">
        <v>91</v>
      </c>
      <c r="R5535" s="52">
        <v>8.5399998351931572E-3</v>
      </c>
      <c r="S5535" s="52">
        <v>9.089999832212925E-3</v>
      </c>
    </row>
    <row r="5536" spans="1:19">
      <c r="A5536" t="s">
        <v>28</v>
      </c>
      <c r="B5536" t="s">
        <v>412</v>
      </c>
      <c r="C5536" t="s">
        <v>440</v>
      </c>
      <c r="D5536" t="s">
        <v>330</v>
      </c>
      <c r="E5536" t="s">
        <v>228</v>
      </c>
      <c r="F5536" t="s">
        <v>229</v>
      </c>
      <c r="G5536">
        <v>8</v>
      </c>
      <c r="H5536" t="s">
        <v>339</v>
      </c>
      <c r="I5536" t="s">
        <v>734</v>
      </c>
      <c r="J5536" t="s">
        <v>301</v>
      </c>
      <c r="K5536">
        <v>0</v>
      </c>
      <c r="L5536" s="52">
        <v>0</v>
      </c>
      <c r="M5536" s="52">
        <v>0</v>
      </c>
      <c r="N5536">
        <v>13</v>
      </c>
      <c r="O5536" s="52">
        <v>1.18199996650219E-2</v>
      </c>
      <c r="P5536" s="52">
        <v>1.250000018626451E-2</v>
      </c>
      <c r="Q5536">
        <v>215</v>
      </c>
      <c r="R5536" s="52">
        <v>2.0169999450445179E-2</v>
      </c>
      <c r="S5536" s="52">
        <v>2.1469999104738239E-2</v>
      </c>
    </row>
    <row r="5537" spans="1:19">
      <c r="A5537" t="s">
        <v>28</v>
      </c>
      <c r="B5537" t="s">
        <v>412</v>
      </c>
      <c r="C5537" t="s">
        <v>440</v>
      </c>
      <c r="D5537" t="s">
        <v>330</v>
      </c>
      <c r="E5537" t="s">
        <v>228</v>
      </c>
      <c r="F5537" t="s">
        <v>229</v>
      </c>
      <c r="G5537">
        <v>8</v>
      </c>
      <c r="H5537" t="s">
        <v>339</v>
      </c>
      <c r="I5537" t="s">
        <v>734</v>
      </c>
      <c r="J5537" t="s">
        <v>270</v>
      </c>
      <c r="K5537">
        <v>3</v>
      </c>
      <c r="L5537" s="52">
        <v>6.8180002272129059E-2</v>
      </c>
      <c r="N5537">
        <v>60</v>
      </c>
      <c r="O5537" s="52">
        <v>5.4549999535083771E-2</v>
      </c>
      <c r="Q5537">
        <v>648</v>
      </c>
      <c r="R5537" s="52">
        <v>6.0779999941587448E-2</v>
      </c>
    </row>
    <row r="5538" spans="1:19">
      <c r="A5538" t="s">
        <v>28</v>
      </c>
      <c r="B5538" t="s">
        <v>412</v>
      </c>
      <c r="C5538" t="s">
        <v>440</v>
      </c>
      <c r="D5538" t="s">
        <v>330</v>
      </c>
      <c r="E5538" t="s">
        <v>228</v>
      </c>
      <c r="F5538" t="s">
        <v>229</v>
      </c>
      <c r="G5538">
        <v>8</v>
      </c>
      <c r="H5538" t="s">
        <v>339</v>
      </c>
      <c r="I5538" t="s">
        <v>734</v>
      </c>
      <c r="J5538" t="s">
        <v>268</v>
      </c>
      <c r="K5538">
        <v>33</v>
      </c>
      <c r="L5538" s="52">
        <v>0.75</v>
      </c>
      <c r="M5538" s="52">
        <v>0.80488002300262451</v>
      </c>
      <c r="N5538">
        <v>924</v>
      </c>
      <c r="O5538" s="52">
        <v>0.8399999737739563</v>
      </c>
      <c r="P5538" s="52">
        <v>0.88845998048782349</v>
      </c>
      <c r="Q5538">
        <v>8913</v>
      </c>
      <c r="R5538" s="52">
        <v>0.83604001998901367</v>
      </c>
      <c r="S5538" s="52">
        <v>0.89013999700546265</v>
      </c>
    </row>
    <row r="5539" spans="1:19">
      <c r="A5539" t="s">
        <v>28</v>
      </c>
      <c r="B5539" t="s">
        <v>412</v>
      </c>
      <c r="C5539" t="s">
        <v>440</v>
      </c>
      <c r="D5539" t="s">
        <v>330</v>
      </c>
      <c r="E5539" t="s">
        <v>228</v>
      </c>
      <c r="F5539" t="s">
        <v>229</v>
      </c>
      <c r="G5539">
        <v>8</v>
      </c>
      <c r="H5539" t="s">
        <v>339</v>
      </c>
      <c r="I5539" t="s">
        <v>735</v>
      </c>
      <c r="J5539" t="s">
        <v>270</v>
      </c>
      <c r="K5539">
        <v>44</v>
      </c>
      <c r="L5539" s="52">
        <v>1</v>
      </c>
      <c r="N5539">
        <v>1100</v>
      </c>
      <c r="O5539" s="52">
        <v>1</v>
      </c>
      <c r="Q5539">
        <v>10661</v>
      </c>
      <c r="R5539" s="52">
        <v>1</v>
      </c>
    </row>
    <row r="5540" spans="1:19">
      <c r="A5540" t="s">
        <v>28</v>
      </c>
      <c r="B5540" t="s">
        <v>412</v>
      </c>
      <c r="C5540" t="s">
        <v>440</v>
      </c>
      <c r="D5540" t="s">
        <v>330</v>
      </c>
      <c r="E5540" t="s">
        <v>228</v>
      </c>
      <c r="F5540" t="s">
        <v>229</v>
      </c>
      <c r="G5540">
        <v>8</v>
      </c>
      <c r="H5540" t="s">
        <v>339</v>
      </c>
      <c r="I5540" t="s">
        <v>319</v>
      </c>
      <c r="J5540" t="s">
        <v>324</v>
      </c>
      <c r="K5540">
        <v>14</v>
      </c>
      <c r="L5540" s="52">
        <v>0.31817999482154852</v>
      </c>
      <c r="N5540">
        <v>120</v>
      </c>
      <c r="O5540" s="52">
        <v>0.1090900003910065</v>
      </c>
      <c r="Q5540">
        <v>1418</v>
      </c>
      <c r="R5540" s="52">
        <v>0.13300999999046331</v>
      </c>
    </row>
    <row r="5541" spans="1:19">
      <c r="A5541" t="s">
        <v>28</v>
      </c>
      <c r="B5541" t="s">
        <v>412</v>
      </c>
      <c r="C5541" t="s">
        <v>440</v>
      </c>
      <c r="D5541" t="s">
        <v>330</v>
      </c>
      <c r="E5541" t="s">
        <v>228</v>
      </c>
      <c r="F5541" t="s">
        <v>229</v>
      </c>
      <c r="G5541">
        <v>8</v>
      </c>
      <c r="H5541" t="s">
        <v>339</v>
      </c>
      <c r="I5541" t="s">
        <v>319</v>
      </c>
      <c r="J5541" t="s">
        <v>320</v>
      </c>
      <c r="K5541">
        <v>0</v>
      </c>
      <c r="L5541" s="52">
        <v>0</v>
      </c>
      <c r="M5541" s="52">
        <v>0</v>
      </c>
      <c r="N5541">
        <v>2</v>
      </c>
      <c r="O5541" s="52">
        <v>1.8200000049546361E-3</v>
      </c>
      <c r="P5541" s="52">
        <v>2.0399999339133501E-3</v>
      </c>
      <c r="Q5541">
        <v>19</v>
      </c>
      <c r="R5541" s="52">
        <v>1.780000049620867E-3</v>
      </c>
      <c r="S5541" s="52">
        <v>2.0600000862032179E-3</v>
      </c>
    </row>
    <row r="5542" spans="1:19">
      <c r="A5542" t="s">
        <v>28</v>
      </c>
      <c r="B5542" t="s">
        <v>412</v>
      </c>
      <c r="C5542" t="s">
        <v>440</v>
      </c>
      <c r="D5542" t="s">
        <v>330</v>
      </c>
      <c r="E5542" t="s">
        <v>228</v>
      </c>
      <c r="F5542" t="s">
        <v>229</v>
      </c>
      <c r="G5542">
        <v>8</v>
      </c>
      <c r="H5542" t="s">
        <v>339</v>
      </c>
      <c r="I5542" t="s">
        <v>319</v>
      </c>
      <c r="J5542" t="s">
        <v>321</v>
      </c>
      <c r="K5542">
        <v>0</v>
      </c>
      <c r="L5542" s="52">
        <v>0</v>
      </c>
      <c r="M5542" s="52">
        <v>0</v>
      </c>
      <c r="N5542">
        <v>48</v>
      </c>
      <c r="O5542" s="52">
        <v>4.3639998883008957E-2</v>
      </c>
      <c r="P5542" s="52">
        <v>4.8980001360177987E-2</v>
      </c>
      <c r="Q5542">
        <v>380</v>
      </c>
      <c r="R5542" s="52">
        <v>3.564000129699707E-2</v>
      </c>
      <c r="S5542" s="52">
        <v>4.1110001504421227E-2</v>
      </c>
    </row>
    <row r="5543" spans="1:19">
      <c r="A5543" t="s">
        <v>28</v>
      </c>
      <c r="B5543" t="s">
        <v>412</v>
      </c>
      <c r="C5543" t="s">
        <v>440</v>
      </c>
      <c r="D5543" t="s">
        <v>330</v>
      </c>
      <c r="E5543" t="s">
        <v>228</v>
      </c>
      <c r="F5543" t="s">
        <v>229</v>
      </c>
      <c r="G5543">
        <v>8</v>
      </c>
      <c r="H5543" t="s">
        <v>339</v>
      </c>
      <c r="I5543" t="s">
        <v>319</v>
      </c>
      <c r="J5543" t="s">
        <v>322</v>
      </c>
      <c r="K5543">
        <v>2</v>
      </c>
      <c r="L5543" s="52">
        <v>4.544999822974205E-2</v>
      </c>
      <c r="M5543" s="52">
        <v>6.6670000553131104E-2</v>
      </c>
      <c r="N5543">
        <v>206</v>
      </c>
      <c r="O5543" s="52">
        <v>0.18727000057697299</v>
      </c>
      <c r="P5543" s="52">
        <v>0.2101999968290329</v>
      </c>
      <c r="Q5543">
        <v>1643</v>
      </c>
      <c r="R5543" s="52">
        <v>0.15410999953746801</v>
      </c>
      <c r="S5543" s="52">
        <v>0.17776000499725339</v>
      </c>
    </row>
    <row r="5544" spans="1:19">
      <c r="A5544" t="s">
        <v>28</v>
      </c>
      <c r="B5544" t="s">
        <v>412</v>
      </c>
      <c r="C5544" t="s">
        <v>440</v>
      </c>
      <c r="D5544" t="s">
        <v>330</v>
      </c>
      <c r="E5544" t="s">
        <v>228</v>
      </c>
      <c r="F5544" t="s">
        <v>229</v>
      </c>
      <c r="G5544">
        <v>8</v>
      </c>
      <c r="H5544" t="s">
        <v>339</v>
      </c>
      <c r="I5544" t="s">
        <v>319</v>
      </c>
      <c r="J5544" t="s">
        <v>323</v>
      </c>
      <c r="K5544">
        <v>6</v>
      </c>
      <c r="L5544" s="52">
        <v>0.13636000454425809</v>
      </c>
      <c r="M5544" s="52">
        <v>0.20000000298023221</v>
      </c>
      <c r="N5544">
        <v>155</v>
      </c>
      <c r="O5544" s="52">
        <v>0.1409099996089935</v>
      </c>
      <c r="P5544" s="52">
        <v>0.158160001039505</v>
      </c>
      <c r="Q5544">
        <v>1319</v>
      </c>
      <c r="R5544" s="52">
        <v>0.1237199977040291</v>
      </c>
      <c r="S5544" s="52">
        <v>0.14270000159740451</v>
      </c>
    </row>
    <row r="5545" spans="1:19">
      <c r="A5545" t="s">
        <v>28</v>
      </c>
      <c r="B5545" t="s">
        <v>412</v>
      </c>
      <c r="C5545" t="s">
        <v>440</v>
      </c>
      <c r="D5545" t="s">
        <v>330</v>
      </c>
      <c r="E5545" t="s">
        <v>228</v>
      </c>
      <c r="F5545" t="s">
        <v>229</v>
      </c>
      <c r="G5545">
        <v>8</v>
      </c>
      <c r="H5545" t="s">
        <v>339</v>
      </c>
      <c r="I5545" t="s">
        <v>319</v>
      </c>
      <c r="J5545" t="s">
        <v>354</v>
      </c>
      <c r="K5545">
        <v>22</v>
      </c>
      <c r="L5545" s="52">
        <v>0.5</v>
      </c>
      <c r="M5545" s="52">
        <v>0.73333001136779785</v>
      </c>
      <c r="N5545">
        <v>569</v>
      </c>
      <c r="O5545" s="52">
        <v>0.51727002859115601</v>
      </c>
      <c r="P5545" s="52">
        <v>0.58060997724533081</v>
      </c>
      <c r="Q5545">
        <v>5882</v>
      </c>
      <c r="R5545" s="52">
        <v>0.55172997713088989</v>
      </c>
      <c r="S5545" s="52">
        <v>0.63637000322341919</v>
      </c>
    </row>
    <row r="5546" spans="1:19">
      <c r="A5546" t="s">
        <v>28</v>
      </c>
      <c r="B5546" t="s">
        <v>412</v>
      </c>
      <c r="C5546" t="s">
        <v>440</v>
      </c>
      <c r="D5546" t="s">
        <v>330</v>
      </c>
      <c r="E5546" t="s">
        <v>228</v>
      </c>
      <c r="F5546" t="s">
        <v>229</v>
      </c>
      <c r="G5546">
        <v>8</v>
      </c>
      <c r="H5546" t="s">
        <v>339</v>
      </c>
      <c r="I5546" t="s">
        <v>360</v>
      </c>
      <c r="J5546" t="s">
        <v>361</v>
      </c>
      <c r="K5546">
        <v>14</v>
      </c>
      <c r="L5546" s="52">
        <v>0.31817999482154852</v>
      </c>
      <c r="N5546">
        <v>120</v>
      </c>
      <c r="O5546" s="52">
        <v>0.1090900003910065</v>
      </c>
      <c r="Q5546">
        <v>1418</v>
      </c>
      <c r="R5546" s="52">
        <v>0.13300999999046331</v>
      </c>
    </row>
    <row r="5547" spans="1:19">
      <c r="A5547" t="s">
        <v>28</v>
      </c>
      <c r="B5547" t="s">
        <v>412</v>
      </c>
      <c r="C5547" t="s">
        <v>440</v>
      </c>
      <c r="D5547" t="s">
        <v>330</v>
      </c>
      <c r="E5547" t="s">
        <v>228</v>
      </c>
      <c r="F5547" t="s">
        <v>229</v>
      </c>
      <c r="G5547">
        <v>8</v>
      </c>
      <c r="H5547" t="s">
        <v>339</v>
      </c>
      <c r="I5547" t="s">
        <v>360</v>
      </c>
      <c r="J5547" t="s">
        <v>362</v>
      </c>
      <c r="K5547">
        <v>10</v>
      </c>
      <c r="L5547" s="52">
        <v>0.22727000713348389</v>
      </c>
      <c r="M5547" s="52">
        <v>0.33333000540733337</v>
      </c>
      <c r="N5547">
        <v>410</v>
      </c>
      <c r="O5547" s="52">
        <v>0.37272998690605158</v>
      </c>
      <c r="P5547" s="52">
        <v>0.41837000846862787</v>
      </c>
      <c r="Q5547">
        <v>3361</v>
      </c>
      <c r="R5547" s="52">
        <v>0.31525999307632452</v>
      </c>
      <c r="S5547" s="52">
        <v>0.36362999677658081</v>
      </c>
    </row>
    <row r="5548" spans="1:19">
      <c r="A5548" t="s">
        <v>28</v>
      </c>
      <c r="B5548" t="s">
        <v>412</v>
      </c>
      <c r="C5548" t="s">
        <v>440</v>
      </c>
      <c r="D5548" t="s">
        <v>330</v>
      </c>
      <c r="E5548" t="s">
        <v>228</v>
      </c>
      <c r="F5548" t="s">
        <v>229</v>
      </c>
      <c r="G5548">
        <v>8</v>
      </c>
      <c r="H5548" t="s">
        <v>339</v>
      </c>
      <c r="I5548" t="s">
        <v>360</v>
      </c>
      <c r="J5548" t="s">
        <v>354</v>
      </c>
      <c r="K5548">
        <v>20</v>
      </c>
      <c r="L5548" s="52">
        <v>0.45454999804496771</v>
      </c>
      <c r="M5548" s="52">
        <v>0.66667002439498901</v>
      </c>
      <c r="N5548">
        <v>570</v>
      </c>
      <c r="O5548" s="52">
        <v>0.51818001270294189</v>
      </c>
      <c r="P5548" s="52">
        <v>0.58162999153137207</v>
      </c>
      <c r="Q5548">
        <v>5882</v>
      </c>
      <c r="R5548" s="52">
        <v>0.55172997713088989</v>
      </c>
      <c r="S5548" s="52">
        <v>0.63637000322341919</v>
      </c>
    </row>
    <row r="5549" spans="1:19">
      <c r="A5549" t="s">
        <v>28</v>
      </c>
      <c r="B5549" t="s">
        <v>412</v>
      </c>
      <c r="C5549" t="s">
        <v>440</v>
      </c>
      <c r="D5549" t="s">
        <v>330</v>
      </c>
      <c r="E5549" t="s">
        <v>228</v>
      </c>
      <c r="F5549" t="s">
        <v>229</v>
      </c>
      <c r="G5549">
        <v>8</v>
      </c>
      <c r="H5549" t="s">
        <v>339</v>
      </c>
      <c r="I5549" t="s">
        <v>736</v>
      </c>
      <c r="J5549" t="s">
        <v>363</v>
      </c>
      <c r="K5549">
        <v>22</v>
      </c>
      <c r="L5549" s="52">
        <v>0.5</v>
      </c>
      <c r="N5549">
        <v>424</v>
      </c>
      <c r="O5549" s="52">
        <v>0.38545000553131098</v>
      </c>
      <c r="Q5549">
        <v>4131</v>
      </c>
      <c r="R5549" s="52">
        <v>0.38749000430107122</v>
      </c>
    </row>
    <row r="5550" spans="1:19">
      <c r="A5550" t="s">
        <v>28</v>
      </c>
      <c r="B5550" t="s">
        <v>412</v>
      </c>
      <c r="C5550" t="s">
        <v>440</v>
      </c>
      <c r="D5550" t="s">
        <v>330</v>
      </c>
      <c r="E5550" t="s">
        <v>228</v>
      </c>
      <c r="F5550" t="s">
        <v>229</v>
      </c>
      <c r="G5550">
        <v>8</v>
      </c>
      <c r="H5550" t="s">
        <v>339</v>
      </c>
      <c r="I5550" t="s">
        <v>736</v>
      </c>
      <c r="J5550" t="s">
        <v>364</v>
      </c>
      <c r="K5550">
        <v>9</v>
      </c>
      <c r="L5550" s="52">
        <v>0.20454999804496771</v>
      </c>
      <c r="M5550" s="52">
        <v>0.40909001231193542</v>
      </c>
      <c r="N5550">
        <v>386</v>
      </c>
      <c r="O5550" s="52">
        <v>0.3509100079536438</v>
      </c>
      <c r="P5550" s="52">
        <v>0.57100999355316162</v>
      </c>
      <c r="Q5550">
        <v>4189</v>
      </c>
      <c r="R5550" s="52">
        <v>0.39293000102043152</v>
      </c>
      <c r="S5550" s="52">
        <v>0.64149999618530273</v>
      </c>
    </row>
    <row r="5551" spans="1:19">
      <c r="A5551" t="s">
        <v>28</v>
      </c>
      <c r="B5551" t="s">
        <v>412</v>
      </c>
      <c r="C5551" t="s">
        <v>440</v>
      </c>
      <c r="D5551" t="s">
        <v>330</v>
      </c>
      <c r="E5551" t="s">
        <v>228</v>
      </c>
      <c r="F5551" s="1" t="s">
        <v>229</v>
      </c>
      <c r="G5551" s="1">
        <v>8</v>
      </c>
      <c r="H5551" s="1" t="s">
        <v>339</v>
      </c>
      <c r="I5551" t="s">
        <v>736</v>
      </c>
      <c r="J5551" t="s">
        <v>365</v>
      </c>
      <c r="K5551">
        <v>9</v>
      </c>
      <c r="L5551" s="52">
        <v>0.20454999804496771</v>
      </c>
      <c r="M5551" s="52">
        <v>0.40909001231193542</v>
      </c>
      <c r="N5551">
        <v>143</v>
      </c>
      <c r="O5551" s="52">
        <v>0.12999999523162839</v>
      </c>
      <c r="P5551" s="52">
        <v>0.21153999865055079</v>
      </c>
      <c r="Q5551">
        <v>1316</v>
      </c>
      <c r="R5551" s="52">
        <v>0.1234399974346161</v>
      </c>
      <c r="S5551" s="52">
        <v>0.20152999460697171</v>
      </c>
    </row>
    <row r="5552" spans="1:19">
      <c r="A5552" t="s">
        <v>28</v>
      </c>
      <c r="B5552" t="s">
        <v>412</v>
      </c>
      <c r="C5552" t="s">
        <v>440</v>
      </c>
      <c r="D5552" t="s">
        <v>330</v>
      </c>
      <c r="E5552" t="s">
        <v>228</v>
      </c>
      <c r="F5552" t="s">
        <v>229</v>
      </c>
      <c r="G5552">
        <v>8</v>
      </c>
      <c r="H5552" t="s">
        <v>339</v>
      </c>
      <c r="I5552" t="s">
        <v>736</v>
      </c>
      <c r="J5552" t="s">
        <v>366</v>
      </c>
      <c r="K5552">
        <v>2</v>
      </c>
      <c r="L5552" s="52">
        <v>4.544999822974205E-2</v>
      </c>
      <c r="M5552" s="52">
        <v>9.0910002589225769E-2</v>
      </c>
      <c r="N5552">
        <v>83</v>
      </c>
      <c r="O5552" s="52">
        <v>7.5450003147125244E-2</v>
      </c>
      <c r="P5552" s="52">
        <v>0.1227800026535988</v>
      </c>
      <c r="Q5552">
        <v>566</v>
      </c>
      <c r="R5552" s="52">
        <v>5.3089998662471771E-2</v>
      </c>
      <c r="S5552" s="52">
        <v>8.6680002510547638E-2</v>
      </c>
    </row>
    <row r="5553" spans="1:19">
      <c r="A5553" t="s">
        <v>28</v>
      </c>
      <c r="B5553" t="s">
        <v>412</v>
      </c>
      <c r="C5553" t="s">
        <v>440</v>
      </c>
      <c r="D5553" t="s">
        <v>330</v>
      </c>
      <c r="E5553" t="s">
        <v>228</v>
      </c>
      <c r="F5553" t="s">
        <v>229</v>
      </c>
      <c r="G5553">
        <v>8</v>
      </c>
      <c r="H5553" t="s">
        <v>339</v>
      </c>
      <c r="I5553" t="s">
        <v>736</v>
      </c>
      <c r="J5553" t="s">
        <v>367</v>
      </c>
      <c r="K5553">
        <v>2</v>
      </c>
      <c r="L5553" s="52">
        <v>4.544999822974205E-2</v>
      </c>
      <c r="M5553" s="52">
        <v>9.0910002589225769E-2</v>
      </c>
      <c r="N5553">
        <v>50</v>
      </c>
      <c r="O5553" s="52">
        <v>4.544999822974205E-2</v>
      </c>
      <c r="P5553" s="52">
        <v>7.3959998786449432E-2</v>
      </c>
      <c r="Q5553">
        <v>367</v>
      </c>
      <c r="R5553" s="52">
        <v>3.4419998526573181E-2</v>
      </c>
      <c r="S5553" s="52">
        <v>5.6200001388788223E-2</v>
      </c>
    </row>
    <row r="5554" spans="1:19">
      <c r="A5554" t="s">
        <v>28</v>
      </c>
      <c r="B5554" t="s">
        <v>412</v>
      </c>
      <c r="C5554" t="s">
        <v>440</v>
      </c>
      <c r="D5554" t="s">
        <v>330</v>
      </c>
      <c r="E5554" t="s">
        <v>228</v>
      </c>
      <c r="F5554" t="s">
        <v>229</v>
      </c>
      <c r="G5554">
        <v>8</v>
      </c>
      <c r="H5554" t="s">
        <v>339</v>
      </c>
      <c r="I5554" t="s">
        <v>736</v>
      </c>
      <c r="J5554" t="s">
        <v>368</v>
      </c>
      <c r="K5554">
        <v>0</v>
      </c>
      <c r="L5554" s="52">
        <v>0</v>
      </c>
      <c r="M5554" s="52">
        <v>0</v>
      </c>
      <c r="N5554">
        <v>14</v>
      </c>
      <c r="O5554" s="52">
        <v>1.272999960929155E-2</v>
      </c>
      <c r="P5554" s="52">
        <v>2.0710000768303871E-2</v>
      </c>
      <c r="Q5554">
        <v>92</v>
      </c>
      <c r="R5554" s="52">
        <v>8.6300000548362732E-3</v>
      </c>
      <c r="S5554" s="52">
        <v>1.4089999720454219E-2</v>
      </c>
    </row>
    <row r="5555" spans="1:19">
      <c r="A5555" t="s">
        <v>28</v>
      </c>
      <c r="B5555" t="s">
        <v>412</v>
      </c>
      <c r="C5555" t="s">
        <v>440</v>
      </c>
      <c r="D5555" t="s">
        <v>330</v>
      </c>
      <c r="E5555" t="s">
        <v>228</v>
      </c>
      <c r="F5555" t="s">
        <v>229</v>
      </c>
      <c r="G5555">
        <v>8</v>
      </c>
      <c r="H5555" t="s">
        <v>339</v>
      </c>
      <c r="I5555" t="s">
        <v>307</v>
      </c>
      <c r="J5555" t="s">
        <v>329</v>
      </c>
      <c r="K5555">
        <v>44</v>
      </c>
      <c r="L5555" s="52">
        <v>1</v>
      </c>
      <c r="N5555">
        <v>1091</v>
      </c>
      <c r="O5555" s="52">
        <v>0.99181997776031494</v>
      </c>
      <c r="Q5555">
        <v>10555</v>
      </c>
      <c r="R5555" s="52">
        <v>0.99005997180938721</v>
      </c>
    </row>
    <row r="5556" spans="1:19">
      <c r="A5556" t="s">
        <v>28</v>
      </c>
      <c r="B5556" t="s">
        <v>412</v>
      </c>
      <c r="C5556" t="s">
        <v>440</v>
      </c>
      <c r="D5556" t="s">
        <v>330</v>
      </c>
      <c r="E5556" t="s">
        <v>228</v>
      </c>
      <c r="F5556" t="s">
        <v>229</v>
      </c>
      <c r="G5556">
        <v>8</v>
      </c>
      <c r="H5556" t="s">
        <v>339</v>
      </c>
      <c r="I5556" t="s">
        <v>307</v>
      </c>
      <c r="J5556" t="s">
        <v>309</v>
      </c>
      <c r="K5556">
        <v>0</v>
      </c>
      <c r="L5556" s="52">
        <v>0</v>
      </c>
      <c r="N5556">
        <v>9</v>
      </c>
      <c r="O5556" s="52">
        <v>8.1799998879432678E-3</v>
      </c>
      <c r="Q5556">
        <v>106</v>
      </c>
      <c r="R5556" s="52">
        <v>9.9400002509355545E-3</v>
      </c>
    </row>
    <row r="5557" spans="1:19">
      <c r="A5557" t="s">
        <v>28</v>
      </c>
      <c r="B5557" t="s">
        <v>412</v>
      </c>
      <c r="C5557" t="s">
        <v>440</v>
      </c>
      <c r="D5557" t="s">
        <v>330</v>
      </c>
      <c r="E5557" t="s">
        <v>228</v>
      </c>
      <c r="F5557" t="s">
        <v>229</v>
      </c>
      <c r="G5557">
        <v>8</v>
      </c>
      <c r="H5557" t="s">
        <v>339</v>
      </c>
      <c r="I5557" t="s">
        <v>737</v>
      </c>
      <c r="J5557" t="s">
        <v>310</v>
      </c>
      <c r="K5557">
        <v>26</v>
      </c>
      <c r="L5557" s="52">
        <v>0.59091001749038696</v>
      </c>
      <c r="N5557">
        <v>298</v>
      </c>
      <c r="O5557" s="52">
        <v>0.27090999484062189</v>
      </c>
      <c r="Q5557">
        <v>1888</v>
      </c>
      <c r="R5557" s="52">
        <v>0.17709000408649439</v>
      </c>
    </row>
    <row r="5558" spans="1:19">
      <c r="A5558" t="s">
        <v>28</v>
      </c>
      <c r="B5558" t="s">
        <v>412</v>
      </c>
      <c r="C5558" t="s">
        <v>440</v>
      </c>
      <c r="D5558" t="s">
        <v>330</v>
      </c>
      <c r="E5558" t="s">
        <v>228</v>
      </c>
      <c r="F5558" t="s">
        <v>229</v>
      </c>
      <c r="G5558">
        <v>8</v>
      </c>
      <c r="H5558" t="s">
        <v>339</v>
      </c>
      <c r="I5558" t="s">
        <v>737</v>
      </c>
      <c r="J5558" t="s">
        <v>16</v>
      </c>
      <c r="K5558">
        <v>8</v>
      </c>
      <c r="L5558" s="52">
        <v>0.18182000517845151</v>
      </c>
      <c r="N5558">
        <v>200</v>
      </c>
      <c r="O5558" s="52">
        <v>0.18182000517845151</v>
      </c>
      <c r="Q5558">
        <v>2164</v>
      </c>
      <c r="R5558" s="52">
        <v>0.2029799968004227</v>
      </c>
    </row>
    <row r="5559" spans="1:19">
      <c r="A5559" t="s">
        <v>28</v>
      </c>
      <c r="B5559" t="s">
        <v>412</v>
      </c>
      <c r="C5559" t="s">
        <v>440</v>
      </c>
      <c r="D5559" t="s">
        <v>330</v>
      </c>
      <c r="E5559" t="s">
        <v>228</v>
      </c>
      <c r="F5559" t="s">
        <v>229</v>
      </c>
      <c r="G5559">
        <v>8</v>
      </c>
      <c r="H5559" t="s">
        <v>339</v>
      </c>
      <c r="I5559" t="s">
        <v>737</v>
      </c>
      <c r="J5559" t="s">
        <v>17</v>
      </c>
      <c r="K5559">
        <v>6</v>
      </c>
      <c r="L5559" s="52">
        <v>0.13636000454425809</v>
      </c>
      <c r="N5559">
        <v>236</v>
      </c>
      <c r="O5559" s="52">
        <v>0.21455000340938571</v>
      </c>
      <c r="Q5559">
        <v>2220</v>
      </c>
      <c r="R5559" s="52">
        <v>0.20824000239372251</v>
      </c>
    </row>
    <row r="5560" spans="1:19">
      <c r="A5560" t="s">
        <v>28</v>
      </c>
      <c r="B5560" t="s">
        <v>412</v>
      </c>
      <c r="C5560" t="s">
        <v>440</v>
      </c>
      <c r="D5560" t="s">
        <v>330</v>
      </c>
      <c r="E5560" t="s">
        <v>228</v>
      </c>
      <c r="F5560" t="s">
        <v>229</v>
      </c>
      <c r="G5560">
        <v>8</v>
      </c>
      <c r="H5560" t="s">
        <v>339</v>
      </c>
      <c r="I5560" t="s">
        <v>737</v>
      </c>
      <c r="J5560" t="s">
        <v>18</v>
      </c>
      <c r="K5560">
        <v>2</v>
      </c>
      <c r="L5560" s="52">
        <v>4.544999822974205E-2</v>
      </c>
      <c r="N5560">
        <v>210</v>
      </c>
      <c r="O5560" s="52">
        <v>0.19090999662876129</v>
      </c>
      <c r="Q5560">
        <v>2174</v>
      </c>
      <c r="R5560" s="52">
        <v>0.20392000675201419</v>
      </c>
    </row>
    <row r="5561" spans="1:19">
      <c r="A5561" t="s">
        <v>28</v>
      </c>
      <c r="B5561" t="s">
        <v>412</v>
      </c>
      <c r="C5561" t="s">
        <v>440</v>
      </c>
      <c r="D5561" t="s">
        <v>330</v>
      </c>
      <c r="E5561" t="s">
        <v>228</v>
      </c>
      <c r="F5561" t="s">
        <v>229</v>
      </c>
      <c r="G5561">
        <v>8</v>
      </c>
      <c r="H5561" t="s">
        <v>339</v>
      </c>
      <c r="I5561" t="s">
        <v>737</v>
      </c>
      <c r="J5561" t="s">
        <v>311</v>
      </c>
      <c r="K5561">
        <v>2</v>
      </c>
      <c r="L5561" s="52">
        <v>4.544999822974205E-2</v>
      </c>
      <c r="N5561">
        <v>156</v>
      </c>
      <c r="O5561" s="52">
        <v>0.14181999862194061</v>
      </c>
      <c r="Q5561">
        <v>2215</v>
      </c>
      <c r="R5561" s="52">
        <v>0.20777000486850741</v>
      </c>
    </row>
    <row r="5562" spans="1:19">
      <c r="A5562" t="s">
        <v>28</v>
      </c>
      <c r="B5562" t="s">
        <v>412</v>
      </c>
      <c r="C5562" t="s">
        <v>440</v>
      </c>
      <c r="D5562" t="s">
        <v>330</v>
      </c>
      <c r="E5562" t="s">
        <v>228</v>
      </c>
      <c r="F5562" t="s">
        <v>229</v>
      </c>
      <c r="G5562">
        <v>8</v>
      </c>
      <c r="H5562" t="s">
        <v>339</v>
      </c>
      <c r="I5562" t="s">
        <v>312</v>
      </c>
      <c r="J5562" t="s">
        <v>313</v>
      </c>
      <c r="K5562">
        <v>26</v>
      </c>
      <c r="L5562" s="52">
        <v>0.59091001749038696</v>
      </c>
      <c r="M5562" s="52">
        <v>0.60465002059936523</v>
      </c>
      <c r="N5562">
        <v>621</v>
      </c>
      <c r="O5562" s="52">
        <v>0.56454998254776001</v>
      </c>
      <c r="P5562" s="52">
        <v>0.57340997457504272</v>
      </c>
      <c r="Q5562">
        <v>6420</v>
      </c>
      <c r="R5562" s="52">
        <v>0.60219001770019531</v>
      </c>
      <c r="S5562" s="52">
        <v>0.61465001106262207</v>
      </c>
    </row>
    <row r="5563" spans="1:19">
      <c r="A5563" t="s">
        <v>28</v>
      </c>
      <c r="B5563" t="s">
        <v>412</v>
      </c>
      <c r="C5563" t="s">
        <v>440</v>
      </c>
      <c r="D5563" t="s">
        <v>330</v>
      </c>
      <c r="E5563" t="s">
        <v>228</v>
      </c>
      <c r="F5563" t="s">
        <v>229</v>
      </c>
      <c r="G5563">
        <v>8</v>
      </c>
      <c r="H5563" t="s">
        <v>339</v>
      </c>
      <c r="I5563" t="s">
        <v>312</v>
      </c>
      <c r="J5563" t="s">
        <v>314</v>
      </c>
      <c r="K5563">
        <v>5</v>
      </c>
      <c r="L5563" s="52">
        <v>0.11364000290632249</v>
      </c>
      <c r="M5563" s="52">
        <v>0.1162799969315529</v>
      </c>
      <c r="N5563">
        <v>172</v>
      </c>
      <c r="O5563" s="52">
        <v>0.15636000037193301</v>
      </c>
      <c r="P5563" s="52">
        <v>0.15882000327110291</v>
      </c>
      <c r="Q5563">
        <v>1473</v>
      </c>
      <c r="R5563" s="52">
        <v>0.13817000389099121</v>
      </c>
      <c r="S5563" s="52">
        <v>0.14101999998092651</v>
      </c>
    </row>
    <row r="5564" spans="1:19">
      <c r="A5564" t="s">
        <v>28</v>
      </c>
      <c r="B5564" t="s">
        <v>412</v>
      </c>
      <c r="C5564" t="s">
        <v>440</v>
      </c>
      <c r="D5564" t="s">
        <v>330</v>
      </c>
      <c r="E5564" t="s">
        <v>228</v>
      </c>
      <c r="F5564" t="s">
        <v>229</v>
      </c>
      <c r="G5564">
        <v>8</v>
      </c>
      <c r="H5564" t="s">
        <v>339</v>
      </c>
      <c r="I5564" t="s">
        <v>312</v>
      </c>
      <c r="J5564" t="s">
        <v>315</v>
      </c>
      <c r="K5564">
        <v>6</v>
      </c>
      <c r="L5564" s="52">
        <v>0.13636000454425809</v>
      </c>
      <c r="M5564" s="52">
        <v>0.1395300030708313</v>
      </c>
      <c r="N5564">
        <v>168</v>
      </c>
      <c r="O5564" s="52">
        <v>0.1527300029993057</v>
      </c>
      <c r="P5564" s="52">
        <v>0.15512000024318701</v>
      </c>
      <c r="Q5564">
        <v>1374</v>
      </c>
      <c r="R5564" s="52">
        <v>0.12887999415397641</v>
      </c>
      <c r="S5564" s="52">
        <v>0.13154999911785131</v>
      </c>
    </row>
    <row r="5565" spans="1:19">
      <c r="A5565" t="s">
        <v>28</v>
      </c>
      <c r="B5565" t="s">
        <v>412</v>
      </c>
      <c r="C5565" t="s">
        <v>440</v>
      </c>
      <c r="D5565" t="s">
        <v>330</v>
      </c>
      <c r="E5565" t="s">
        <v>228</v>
      </c>
      <c r="F5565" t="s">
        <v>229</v>
      </c>
      <c r="G5565">
        <v>8</v>
      </c>
      <c r="H5565" t="s">
        <v>339</v>
      </c>
      <c r="I5565" t="s">
        <v>312</v>
      </c>
      <c r="J5565" t="s">
        <v>373</v>
      </c>
      <c r="K5565">
        <v>1</v>
      </c>
      <c r="L5565" s="52">
        <v>2.273000031709671E-2</v>
      </c>
      <c r="N5565">
        <v>17</v>
      </c>
      <c r="O5565" s="52">
        <v>1.544999983161688E-2</v>
      </c>
      <c r="Q5565">
        <v>216</v>
      </c>
      <c r="R5565" s="52">
        <v>2.0260000601410869E-2</v>
      </c>
    </row>
    <row r="5566" spans="1:19">
      <c r="A5566" t="s">
        <v>28</v>
      </c>
      <c r="B5566" t="s">
        <v>412</v>
      </c>
      <c r="C5566" t="s">
        <v>440</v>
      </c>
      <c r="D5566" t="s">
        <v>330</v>
      </c>
      <c r="E5566" t="s">
        <v>228</v>
      </c>
      <c r="F5566" t="s">
        <v>229</v>
      </c>
      <c r="G5566">
        <v>8</v>
      </c>
      <c r="H5566" t="s">
        <v>339</v>
      </c>
      <c r="I5566" t="s">
        <v>312</v>
      </c>
      <c r="J5566" t="s">
        <v>316</v>
      </c>
      <c r="K5566">
        <v>6</v>
      </c>
      <c r="L5566" s="52">
        <v>0.13636000454425809</v>
      </c>
      <c r="M5566" s="52">
        <v>0.1395300030708313</v>
      </c>
      <c r="N5566">
        <v>122</v>
      </c>
      <c r="O5566" s="52">
        <v>0.11090999841690059</v>
      </c>
      <c r="P5566" s="52">
        <v>0.1126499995589256</v>
      </c>
      <c r="Q5566">
        <v>1178</v>
      </c>
      <c r="R5566" s="52">
        <v>0.1105000004172325</v>
      </c>
      <c r="S5566" s="52">
        <v>0.1127799972891808</v>
      </c>
    </row>
    <row r="5567" spans="1:19">
      <c r="A5567" t="s">
        <v>28</v>
      </c>
      <c r="B5567" t="s">
        <v>412</v>
      </c>
      <c r="C5567" t="s">
        <v>440</v>
      </c>
      <c r="D5567" t="s">
        <v>330</v>
      </c>
      <c r="E5567" t="s">
        <v>230</v>
      </c>
      <c r="F5567" t="s">
        <v>231</v>
      </c>
      <c r="G5567">
        <v>5</v>
      </c>
      <c r="H5567" t="s">
        <v>340</v>
      </c>
      <c r="I5567" t="s">
        <v>326</v>
      </c>
      <c r="J5567" t="s">
        <v>289</v>
      </c>
      <c r="K5567">
        <v>0</v>
      </c>
      <c r="L5567" s="52">
        <v>0</v>
      </c>
      <c r="N5567">
        <v>6</v>
      </c>
      <c r="O5567" s="52">
        <v>1.169999968260527E-2</v>
      </c>
      <c r="Q5567">
        <v>78</v>
      </c>
      <c r="R5567" s="52">
        <v>7.3199998587369919E-3</v>
      </c>
    </row>
    <row r="5568" spans="1:19">
      <c r="A5568" t="s">
        <v>28</v>
      </c>
      <c r="B5568" t="s">
        <v>412</v>
      </c>
      <c r="C5568" t="s">
        <v>440</v>
      </c>
      <c r="D5568" t="s">
        <v>330</v>
      </c>
      <c r="E5568" t="s">
        <v>230</v>
      </c>
      <c r="F5568" t="s">
        <v>231</v>
      </c>
      <c r="G5568">
        <v>5</v>
      </c>
      <c r="H5568" t="s">
        <v>340</v>
      </c>
      <c r="I5568" t="s">
        <v>326</v>
      </c>
      <c r="J5568" t="s">
        <v>290</v>
      </c>
      <c r="K5568">
        <v>2</v>
      </c>
      <c r="L5568" s="52">
        <v>3.570999950170517E-2</v>
      </c>
      <c r="N5568">
        <v>21</v>
      </c>
      <c r="O5568" s="52">
        <v>4.0940001606941223E-2</v>
      </c>
      <c r="Q5568">
        <v>542</v>
      </c>
      <c r="R5568" s="52">
        <v>5.0840001553297043E-2</v>
      </c>
    </row>
    <row r="5569" spans="1:19">
      <c r="A5569" t="s">
        <v>28</v>
      </c>
      <c r="B5569" t="s">
        <v>412</v>
      </c>
      <c r="C5569" t="s">
        <v>440</v>
      </c>
      <c r="D5569" t="s">
        <v>330</v>
      </c>
      <c r="E5569" t="s">
        <v>230</v>
      </c>
      <c r="F5569" t="s">
        <v>231</v>
      </c>
      <c r="G5569">
        <v>5</v>
      </c>
      <c r="H5569" t="s">
        <v>340</v>
      </c>
      <c r="I5569" t="s">
        <v>326</v>
      </c>
      <c r="J5569" t="s">
        <v>291</v>
      </c>
      <c r="K5569">
        <v>7</v>
      </c>
      <c r="L5569" s="52">
        <v>0.125</v>
      </c>
      <c r="N5569">
        <v>56</v>
      </c>
      <c r="O5569" s="52">
        <v>0.1091599985957146</v>
      </c>
      <c r="Q5569">
        <v>1332</v>
      </c>
      <c r="R5569" s="52">
        <v>0.124940000474453</v>
      </c>
    </row>
    <row r="5570" spans="1:19">
      <c r="A5570" t="s">
        <v>28</v>
      </c>
      <c r="B5570" t="s">
        <v>412</v>
      </c>
      <c r="C5570" t="s">
        <v>440</v>
      </c>
      <c r="D5570" t="s">
        <v>330</v>
      </c>
      <c r="E5570" t="s">
        <v>230</v>
      </c>
      <c r="F5570" t="s">
        <v>231</v>
      </c>
      <c r="G5570">
        <v>5</v>
      </c>
      <c r="H5570" t="s">
        <v>340</v>
      </c>
      <c r="I5570" t="s">
        <v>326</v>
      </c>
      <c r="J5570" t="s">
        <v>292</v>
      </c>
      <c r="K5570">
        <v>6</v>
      </c>
      <c r="L5570" s="52">
        <v>0.10713999718427659</v>
      </c>
      <c r="N5570">
        <v>80</v>
      </c>
      <c r="O5570" s="52">
        <v>0.15594999492168429</v>
      </c>
      <c r="Q5570">
        <v>2022</v>
      </c>
      <c r="R5570" s="52">
        <v>0.18965999782085419</v>
      </c>
    </row>
    <row r="5571" spans="1:19">
      <c r="A5571" t="s">
        <v>28</v>
      </c>
      <c r="B5571" t="s">
        <v>412</v>
      </c>
      <c r="C5571" t="s">
        <v>440</v>
      </c>
      <c r="D5571" t="s">
        <v>330</v>
      </c>
      <c r="E5571" t="s">
        <v>230</v>
      </c>
      <c r="F5571" s="1" t="s">
        <v>231</v>
      </c>
      <c r="G5571" s="1">
        <v>5</v>
      </c>
      <c r="H5571" s="1" t="s">
        <v>340</v>
      </c>
      <c r="I5571" t="s">
        <v>326</v>
      </c>
      <c r="J5571" t="s">
        <v>293</v>
      </c>
      <c r="K5571">
        <v>13</v>
      </c>
      <c r="L5571" s="52">
        <v>0.23214000463485721</v>
      </c>
      <c r="N5571">
        <v>90</v>
      </c>
      <c r="O5571" s="52">
        <v>0.17543999850749969</v>
      </c>
      <c r="Q5571">
        <v>1958</v>
      </c>
      <c r="R5571" s="52">
        <v>0.18366000056266779</v>
      </c>
    </row>
    <row r="5572" spans="1:19">
      <c r="A5572" t="s">
        <v>28</v>
      </c>
      <c r="B5572" t="s">
        <v>412</v>
      </c>
      <c r="C5572" t="s">
        <v>440</v>
      </c>
      <c r="D5572" t="s">
        <v>330</v>
      </c>
      <c r="E5572" t="s">
        <v>230</v>
      </c>
      <c r="F5572" t="s">
        <v>231</v>
      </c>
      <c r="G5572">
        <v>5</v>
      </c>
      <c r="H5572" t="s">
        <v>340</v>
      </c>
      <c r="I5572" t="s">
        <v>326</v>
      </c>
      <c r="J5572" t="s">
        <v>294</v>
      </c>
      <c r="K5572">
        <v>16</v>
      </c>
      <c r="L5572" s="52">
        <v>0.28571000695228582</v>
      </c>
      <c r="N5572">
        <v>147</v>
      </c>
      <c r="O5572" s="52">
        <v>0.28654998540878301</v>
      </c>
      <c r="Q5572">
        <v>2528</v>
      </c>
      <c r="R5572" s="52">
        <v>0.2371300011873245</v>
      </c>
    </row>
    <row r="5573" spans="1:19">
      <c r="A5573" t="s">
        <v>28</v>
      </c>
      <c r="B5573" t="s">
        <v>412</v>
      </c>
      <c r="C5573" t="s">
        <v>440</v>
      </c>
      <c r="D5573" t="s">
        <v>330</v>
      </c>
      <c r="E5573" t="s">
        <v>230</v>
      </c>
      <c r="F5573" t="s">
        <v>231</v>
      </c>
      <c r="G5573">
        <v>5</v>
      </c>
      <c r="H5573" t="s">
        <v>340</v>
      </c>
      <c r="I5573" t="s">
        <v>326</v>
      </c>
      <c r="J5573" t="s">
        <v>295</v>
      </c>
      <c r="K5573">
        <v>12</v>
      </c>
      <c r="L5573" s="52">
        <v>0.21428999304771421</v>
      </c>
      <c r="N5573">
        <v>113</v>
      </c>
      <c r="O5573" s="52">
        <v>0.2202699929475784</v>
      </c>
      <c r="Q5573">
        <v>2201</v>
      </c>
      <c r="R5573" s="52">
        <v>0.20645000040531161</v>
      </c>
    </row>
    <row r="5574" spans="1:19">
      <c r="A5574" t="s">
        <v>28</v>
      </c>
      <c r="B5574" t="s">
        <v>412</v>
      </c>
      <c r="C5574" t="s">
        <v>440</v>
      </c>
      <c r="D5574" t="s">
        <v>330</v>
      </c>
      <c r="E5574" t="s">
        <v>230</v>
      </c>
      <c r="F5574" t="s">
        <v>231</v>
      </c>
      <c r="G5574">
        <v>5</v>
      </c>
      <c r="H5574" t="s">
        <v>340</v>
      </c>
      <c r="I5574" t="s">
        <v>359</v>
      </c>
      <c r="J5574" t="s">
        <v>14</v>
      </c>
      <c r="K5574">
        <v>36</v>
      </c>
      <c r="L5574" s="52">
        <v>0.64285999536514282</v>
      </c>
      <c r="M5574" s="52">
        <v>0.67925000190734863</v>
      </c>
      <c r="N5574">
        <v>343</v>
      </c>
      <c r="O5574" s="52">
        <v>0.66861999034881592</v>
      </c>
      <c r="P5574" s="52">
        <v>0.68875998258590698</v>
      </c>
      <c r="Q5574">
        <v>7648</v>
      </c>
      <c r="R5574" s="52">
        <v>0.71737998723983765</v>
      </c>
      <c r="S5574" s="52">
        <v>0.73221999406814575</v>
      </c>
    </row>
    <row r="5575" spans="1:19">
      <c r="A5575" t="s">
        <v>28</v>
      </c>
      <c r="B5575" t="s">
        <v>412</v>
      </c>
      <c r="C5575" t="s">
        <v>440</v>
      </c>
      <c r="D5575" t="s">
        <v>330</v>
      </c>
      <c r="E5575" t="s">
        <v>230</v>
      </c>
      <c r="F5575" t="s">
        <v>231</v>
      </c>
      <c r="G5575">
        <v>5</v>
      </c>
      <c r="H5575" t="s">
        <v>340</v>
      </c>
      <c r="I5575" t="s">
        <v>359</v>
      </c>
      <c r="J5575" t="s">
        <v>15</v>
      </c>
      <c r="K5575">
        <v>9</v>
      </c>
      <c r="L5575" s="52">
        <v>0.16071000695228579</v>
      </c>
      <c r="M5575" s="52">
        <v>0.16980999708175659</v>
      </c>
      <c r="N5575">
        <v>96</v>
      </c>
      <c r="O5575" s="52">
        <v>0.18713000416755679</v>
      </c>
      <c r="P5575" s="52">
        <v>0.19277000427246091</v>
      </c>
      <c r="Q5575">
        <v>1582</v>
      </c>
      <c r="R5575" s="52">
        <v>0.14838999509811401</v>
      </c>
      <c r="S5575" s="52">
        <v>0.1514600068330765</v>
      </c>
    </row>
    <row r="5576" spans="1:19">
      <c r="A5576" t="s">
        <v>28</v>
      </c>
      <c r="B5576" t="s">
        <v>412</v>
      </c>
      <c r="C5576" t="s">
        <v>440</v>
      </c>
      <c r="D5576" t="s">
        <v>330</v>
      </c>
      <c r="E5576" t="s">
        <v>230</v>
      </c>
      <c r="F5576" t="s">
        <v>231</v>
      </c>
      <c r="G5576">
        <v>5</v>
      </c>
      <c r="H5576" t="s">
        <v>340</v>
      </c>
      <c r="I5576" t="s">
        <v>359</v>
      </c>
      <c r="J5576" t="s">
        <v>317</v>
      </c>
      <c r="K5576">
        <v>8</v>
      </c>
      <c r="L5576" s="52">
        <v>0.14285999536514279</v>
      </c>
      <c r="M5576" s="52">
        <v>0.1509400010108948</v>
      </c>
      <c r="N5576">
        <v>59</v>
      </c>
      <c r="O5576" s="52">
        <v>0.1150100007653236</v>
      </c>
      <c r="P5576" s="52">
        <v>0.1184699982404709</v>
      </c>
      <c r="Q5576">
        <v>1215</v>
      </c>
      <c r="R5576" s="52">
        <v>0.1139699965715408</v>
      </c>
      <c r="S5576" s="52">
        <v>0.1163199990987778</v>
      </c>
    </row>
    <row r="5577" spans="1:19">
      <c r="A5577" t="s">
        <v>28</v>
      </c>
      <c r="B5577" t="s">
        <v>412</v>
      </c>
      <c r="C5577" t="s">
        <v>440</v>
      </c>
      <c r="D5577" t="s">
        <v>330</v>
      </c>
      <c r="E5577" t="s">
        <v>230</v>
      </c>
      <c r="F5577" t="s">
        <v>231</v>
      </c>
      <c r="G5577">
        <v>5</v>
      </c>
      <c r="H5577" t="s">
        <v>340</v>
      </c>
      <c r="I5577" t="s">
        <v>359</v>
      </c>
      <c r="J5577" t="s">
        <v>270</v>
      </c>
      <c r="K5577">
        <v>3</v>
      </c>
      <c r="L5577" s="52">
        <v>5.356999859213829E-2</v>
      </c>
      <c r="N5577">
        <v>15</v>
      </c>
      <c r="O5577" s="52">
        <v>2.9239999130368229E-2</v>
      </c>
      <c r="Q5577">
        <v>216</v>
      </c>
      <c r="R5577" s="52">
        <v>2.0260000601410869E-2</v>
      </c>
    </row>
    <row r="5578" spans="1:19">
      <c r="A5578" t="s">
        <v>28</v>
      </c>
      <c r="B5578" t="s">
        <v>412</v>
      </c>
      <c r="C5578" t="s">
        <v>440</v>
      </c>
      <c r="D5578" t="s">
        <v>330</v>
      </c>
      <c r="E5578" t="s">
        <v>230</v>
      </c>
      <c r="F5578" t="s">
        <v>231</v>
      </c>
      <c r="G5578">
        <v>5</v>
      </c>
      <c r="H5578" t="s">
        <v>340</v>
      </c>
      <c r="I5578" t="s">
        <v>325</v>
      </c>
      <c r="J5578" t="s">
        <v>302</v>
      </c>
      <c r="K5578">
        <v>19</v>
      </c>
      <c r="L5578" s="52">
        <v>0.33928999304771418</v>
      </c>
      <c r="N5578">
        <v>163</v>
      </c>
      <c r="O5578" s="52">
        <v>0.31773999333381647</v>
      </c>
      <c r="Q5578">
        <v>3494</v>
      </c>
      <c r="R5578" s="52">
        <v>0.32774001359939581</v>
      </c>
    </row>
    <row r="5579" spans="1:19">
      <c r="A5579" t="s">
        <v>28</v>
      </c>
      <c r="B5579" t="s">
        <v>412</v>
      </c>
      <c r="C5579" t="s">
        <v>440</v>
      </c>
      <c r="D5579" t="s">
        <v>330</v>
      </c>
      <c r="E5579" t="s">
        <v>230</v>
      </c>
      <c r="F5579" t="s">
        <v>231</v>
      </c>
      <c r="G5579">
        <v>5</v>
      </c>
      <c r="H5579" t="s">
        <v>340</v>
      </c>
      <c r="I5579" t="s">
        <v>325</v>
      </c>
      <c r="J5579" t="s">
        <v>303</v>
      </c>
      <c r="K5579">
        <v>24</v>
      </c>
      <c r="L5579" s="52">
        <v>0.42857000231742859</v>
      </c>
      <c r="N5579">
        <v>180</v>
      </c>
      <c r="O5579" s="52">
        <v>0.35087999701499939</v>
      </c>
      <c r="Q5579">
        <v>3387</v>
      </c>
      <c r="R5579" s="52">
        <v>0.31769999861717219</v>
      </c>
    </row>
    <row r="5580" spans="1:19">
      <c r="A5580" t="s">
        <v>28</v>
      </c>
      <c r="B5580" t="s">
        <v>412</v>
      </c>
      <c r="C5580" t="s">
        <v>440</v>
      </c>
      <c r="D5580" t="s">
        <v>330</v>
      </c>
      <c r="E5580" t="s">
        <v>230</v>
      </c>
      <c r="F5580" t="s">
        <v>231</v>
      </c>
      <c r="G5580">
        <v>5</v>
      </c>
      <c r="H5580" t="s">
        <v>340</v>
      </c>
      <c r="I5580" t="s">
        <v>325</v>
      </c>
      <c r="J5580" t="s">
        <v>304</v>
      </c>
      <c r="K5580">
        <v>13</v>
      </c>
      <c r="L5580" s="52">
        <v>0.23214000463485721</v>
      </c>
      <c r="N5580">
        <v>170</v>
      </c>
      <c r="O5580" s="52">
        <v>0.33138000965118408</v>
      </c>
      <c r="Q5580">
        <v>3780</v>
      </c>
      <c r="R5580" s="52">
        <v>0.35455998778343201</v>
      </c>
    </row>
    <row r="5581" spans="1:19">
      <c r="A5581" t="s">
        <v>28</v>
      </c>
      <c r="B5581" t="s">
        <v>412</v>
      </c>
      <c r="C5581" t="s">
        <v>440</v>
      </c>
      <c r="D5581" t="s">
        <v>330</v>
      </c>
      <c r="E5581" t="s">
        <v>230</v>
      </c>
      <c r="F5581" t="s">
        <v>231</v>
      </c>
      <c r="G5581">
        <v>5</v>
      </c>
      <c r="H5581" t="s">
        <v>340</v>
      </c>
      <c r="I5581" t="s">
        <v>349</v>
      </c>
      <c r="J5581" t="s">
        <v>350</v>
      </c>
      <c r="K5581">
        <v>2</v>
      </c>
      <c r="L5581" s="52">
        <v>3.570999950170517E-2</v>
      </c>
      <c r="M5581" s="52">
        <v>3.7039998918771737E-2</v>
      </c>
      <c r="N5581">
        <v>33</v>
      </c>
      <c r="O5581" s="52">
        <v>6.4329996705055237E-2</v>
      </c>
      <c r="P5581" s="52">
        <v>6.9920003414154053E-2</v>
      </c>
      <c r="Q5581">
        <v>745</v>
      </c>
      <c r="R5581" s="52">
        <v>6.9880001246929169E-2</v>
      </c>
      <c r="S5581" s="52">
        <v>8.060000091791153E-2</v>
      </c>
    </row>
    <row r="5582" spans="1:19">
      <c r="A5582" t="s">
        <v>28</v>
      </c>
      <c r="B5582" t="s">
        <v>412</v>
      </c>
      <c r="C5582" t="s">
        <v>440</v>
      </c>
      <c r="D5582" t="s">
        <v>330</v>
      </c>
      <c r="E5582" t="s">
        <v>230</v>
      </c>
      <c r="F5582" t="s">
        <v>231</v>
      </c>
      <c r="G5582">
        <v>5</v>
      </c>
      <c r="H5582" t="s">
        <v>340</v>
      </c>
      <c r="I5582" t="s">
        <v>349</v>
      </c>
      <c r="J5582" t="s">
        <v>351</v>
      </c>
      <c r="K5582">
        <v>39</v>
      </c>
      <c r="L5582" s="52">
        <v>0.6964300274848938</v>
      </c>
      <c r="M5582" s="52">
        <v>0.72222000360488892</v>
      </c>
      <c r="N5582">
        <v>318</v>
      </c>
      <c r="O5582" s="52">
        <v>0.61988002061843872</v>
      </c>
      <c r="P5582" s="52">
        <v>0.67373001575469971</v>
      </c>
      <c r="Q5582">
        <v>5882</v>
      </c>
      <c r="R5582" s="52">
        <v>0.55172997713088989</v>
      </c>
      <c r="S5582" s="52">
        <v>0.63637000322341919</v>
      </c>
    </row>
    <row r="5583" spans="1:19">
      <c r="A5583" t="s">
        <v>28</v>
      </c>
      <c r="B5583" t="s">
        <v>412</v>
      </c>
      <c r="C5583" t="s">
        <v>440</v>
      </c>
      <c r="D5583" t="s">
        <v>330</v>
      </c>
      <c r="E5583" t="s">
        <v>230</v>
      </c>
      <c r="F5583" t="s">
        <v>231</v>
      </c>
      <c r="G5583">
        <v>5</v>
      </c>
      <c r="H5583" t="s">
        <v>340</v>
      </c>
      <c r="I5583" t="s">
        <v>349</v>
      </c>
      <c r="J5583" t="s">
        <v>352</v>
      </c>
      <c r="K5583">
        <v>0</v>
      </c>
      <c r="L5583" s="52">
        <v>0</v>
      </c>
      <c r="M5583" s="52">
        <v>0</v>
      </c>
      <c r="N5583">
        <v>0</v>
      </c>
      <c r="O5583" s="52">
        <v>0</v>
      </c>
      <c r="P5583" s="52">
        <v>0</v>
      </c>
      <c r="Q5583">
        <v>19</v>
      </c>
      <c r="R5583" s="52">
        <v>1.780000049620867E-3</v>
      </c>
      <c r="S5583" s="52">
        <v>2.0600000862032179E-3</v>
      </c>
    </row>
    <row r="5584" spans="1:19">
      <c r="A5584" t="s">
        <v>28</v>
      </c>
      <c r="B5584" t="s">
        <v>412</v>
      </c>
      <c r="C5584" t="s">
        <v>440</v>
      </c>
      <c r="D5584" t="s">
        <v>330</v>
      </c>
      <c r="E5584" t="s">
        <v>230</v>
      </c>
      <c r="F5584" t="s">
        <v>231</v>
      </c>
      <c r="G5584">
        <v>5</v>
      </c>
      <c r="H5584" t="s">
        <v>340</v>
      </c>
      <c r="I5584" t="s">
        <v>349</v>
      </c>
      <c r="J5584" t="s">
        <v>353</v>
      </c>
      <c r="K5584">
        <v>13</v>
      </c>
      <c r="L5584" s="52">
        <v>0.23214000463485721</v>
      </c>
      <c r="M5584" s="52">
        <v>0.24074000120162961</v>
      </c>
      <c r="N5584">
        <v>121</v>
      </c>
      <c r="O5584" s="52">
        <v>0.23587000370025629</v>
      </c>
      <c r="P5584" s="52">
        <v>0.25635999441146851</v>
      </c>
      <c r="Q5584">
        <v>2597</v>
      </c>
      <c r="R5584" s="52">
        <v>0.24359999597072601</v>
      </c>
      <c r="S5584" s="52">
        <v>0.2809700071811676</v>
      </c>
    </row>
    <row r="5585" spans="1:19">
      <c r="A5585" t="s">
        <v>28</v>
      </c>
      <c r="B5585" t="s">
        <v>412</v>
      </c>
      <c r="C5585" t="s">
        <v>440</v>
      </c>
      <c r="D5585" t="s">
        <v>330</v>
      </c>
      <c r="E5585" t="s">
        <v>230</v>
      </c>
      <c r="F5585" t="s">
        <v>231</v>
      </c>
      <c r="G5585">
        <v>5</v>
      </c>
      <c r="H5585" t="s">
        <v>340</v>
      </c>
      <c r="I5585" t="s">
        <v>349</v>
      </c>
      <c r="J5585" t="s">
        <v>355</v>
      </c>
      <c r="K5585">
        <v>2</v>
      </c>
      <c r="L5585" s="52">
        <v>3.570999950170517E-2</v>
      </c>
      <c r="N5585">
        <v>41</v>
      </c>
      <c r="O5585" s="52">
        <v>7.9920001327991486E-2</v>
      </c>
      <c r="Q5585">
        <v>1418</v>
      </c>
      <c r="R5585" s="52">
        <v>0.13300999999046331</v>
      </c>
    </row>
    <row r="5586" spans="1:19">
      <c r="A5586" t="s">
        <v>28</v>
      </c>
      <c r="B5586" t="s">
        <v>412</v>
      </c>
      <c r="C5586" t="s">
        <v>440</v>
      </c>
      <c r="D5586" t="s">
        <v>330</v>
      </c>
      <c r="E5586" t="s">
        <v>230</v>
      </c>
      <c r="F5586" t="s">
        <v>231</v>
      </c>
      <c r="G5586">
        <v>5</v>
      </c>
      <c r="H5586" t="s">
        <v>340</v>
      </c>
      <c r="I5586" t="s">
        <v>734</v>
      </c>
      <c r="J5586" t="s">
        <v>299</v>
      </c>
      <c r="K5586">
        <v>2</v>
      </c>
      <c r="L5586" s="52">
        <v>3.570999950170517E-2</v>
      </c>
      <c r="M5586" s="52">
        <v>3.570999950170517E-2</v>
      </c>
      <c r="N5586">
        <v>6</v>
      </c>
      <c r="O5586" s="52">
        <v>1.169999968260527E-2</v>
      </c>
      <c r="P5586" s="52">
        <v>1.205000001937151E-2</v>
      </c>
      <c r="Q5586">
        <v>463</v>
      </c>
      <c r="R5586" s="52">
        <v>4.343000054359436E-2</v>
      </c>
      <c r="S5586" s="52">
        <v>4.6239998191595078E-2</v>
      </c>
    </row>
    <row r="5587" spans="1:19">
      <c r="A5587" t="s">
        <v>28</v>
      </c>
      <c r="B5587" t="s">
        <v>412</v>
      </c>
      <c r="C5587" t="s">
        <v>440</v>
      </c>
      <c r="D5587" t="s">
        <v>330</v>
      </c>
      <c r="E5587" t="s">
        <v>230</v>
      </c>
      <c r="F5587" t="s">
        <v>231</v>
      </c>
      <c r="G5587">
        <v>5</v>
      </c>
      <c r="H5587" t="s">
        <v>340</v>
      </c>
      <c r="I5587" t="s">
        <v>734</v>
      </c>
      <c r="J5587" t="s">
        <v>300</v>
      </c>
      <c r="K5587">
        <v>0</v>
      </c>
      <c r="L5587" s="52">
        <v>0</v>
      </c>
      <c r="M5587" s="52">
        <v>0</v>
      </c>
      <c r="N5587">
        <v>9</v>
      </c>
      <c r="O5587" s="52">
        <v>1.7540000379085541E-2</v>
      </c>
      <c r="P5587" s="52">
        <v>1.806999929249287E-2</v>
      </c>
      <c r="Q5587">
        <v>331</v>
      </c>
      <c r="R5587" s="52">
        <v>3.1050000339746479E-2</v>
      </c>
      <c r="S5587" s="52">
        <v>3.3059999346733093E-2</v>
      </c>
    </row>
    <row r="5588" spans="1:19">
      <c r="A5588" t="s">
        <v>28</v>
      </c>
      <c r="B5588" t="s">
        <v>412</v>
      </c>
      <c r="C5588" t="s">
        <v>440</v>
      </c>
      <c r="D5588" t="s">
        <v>330</v>
      </c>
      <c r="E5588" t="s">
        <v>230</v>
      </c>
      <c r="F5588" t="s">
        <v>231</v>
      </c>
      <c r="G5588">
        <v>5</v>
      </c>
      <c r="H5588" t="s">
        <v>340</v>
      </c>
      <c r="I5588" t="s">
        <v>734</v>
      </c>
      <c r="J5588" t="s">
        <v>269</v>
      </c>
      <c r="K5588">
        <v>0</v>
      </c>
      <c r="L5588" s="52">
        <v>0</v>
      </c>
      <c r="M5588" s="52">
        <v>0</v>
      </c>
      <c r="N5588">
        <v>6</v>
      </c>
      <c r="O5588" s="52">
        <v>1.169999968260527E-2</v>
      </c>
      <c r="P5588" s="52">
        <v>1.205000001937151E-2</v>
      </c>
      <c r="Q5588">
        <v>91</v>
      </c>
      <c r="R5588" s="52">
        <v>8.5399998351931572E-3</v>
      </c>
      <c r="S5588" s="52">
        <v>9.089999832212925E-3</v>
      </c>
    </row>
    <row r="5589" spans="1:19">
      <c r="A5589" t="s">
        <v>28</v>
      </c>
      <c r="B5589" t="s">
        <v>412</v>
      </c>
      <c r="C5589" t="s">
        <v>440</v>
      </c>
      <c r="D5589" t="s">
        <v>330</v>
      </c>
      <c r="E5589" t="s">
        <v>230</v>
      </c>
      <c r="F5589" t="s">
        <v>231</v>
      </c>
      <c r="G5589">
        <v>5</v>
      </c>
      <c r="H5589" t="s">
        <v>340</v>
      </c>
      <c r="I5589" t="s">
        <v>734</v>
      </c>
      <c r="J5589" t="s">
        <v>301</v>
      </c>
      <c r="K5589">
        <v>0</v>
      </c>
      <c r="L5589" s="52">
        <v>0</v>
      </c>
      <c r="M5589" s="52">
        <v>0</v>
      </c>
      <c r="N5589">
        <v>2</v>
      </c>
      <c r="O5589" s="52">
        <v>3.899999894201756E-3</v>
      </c>
      <c r="P5589" s="52">
        <v>4.0199998766183853E-3</v>
      </c>
      <c r="Q5589">
        <v>215</v>
      </c>
      <c r="R5589" s="52">
        <v>2.0169999450445179E-2</v>
      </c>
      <c r="S5589" s="52">
        <v>2.1469999104738239E-2</v>
      </c>
    </row>
    <row r="5590" spans="1:19">
      <c r="A5590" t="s">
        <v>28</v>
      </c>
      <c r="B5590" t="s">
        <v>412</v>
      </c>
      <c r="C5590" t="s">
        <v>440</v>
      </c>
      <c r="D5590" t="s">
        <v>330</v>
      </c>
      <c r="E5590" t="s">
        <v>230</v>
      </c>
      <c r="F5590" t="s">
        <v>231</v>
      </c>
      <c r="G5590">
        <v>5</v>
      </c>
      <c r="H5590" t="s">
        <v>340</v>
      </c>
      <c r="I5590" t="s">
        <v>734</v>
      </c>
      <c r="J5590" t="s">
        <v>270</v>
      </c>
      <c r="K5590">
        <v>0</v>
      </c>
      <c r="L5590" s="52">
        <v>0</v>
      </c>
      <c r="N5590">
        <v>15</v>
      </c>
      <c r="O5590" s="52">
        <v>2.9239999130368229E-2</v>
      </c>
      <c r="Q5590">
        <v>648</v>
      </c>
      <c r="R5590" s="52">
        <v>6.0779999941587448E-2</v>
      </c>
    </row>
    <row r="5591" spans="1:19">
      <c r="A5591" t="s">
        <v>28</v>
      </c>
      <c r="B5591" t="s">
        <v>412</v>
      </c>
      <c r="C5591" t="s">
        <v>440</v>
      </c>
      <c r="D5591" t="s">
        <v>330</v>
      </c>
      <c r="E5591" t="s">
        <v>230</v>
      </c>
      <c r="F5591" t="s">
        <v>231</v>
      </c>
      <c r="G5591">
        <v>5</v>
      </c>
      <c r="H5591" t="s">
        <v>340</v>
      </c>
      <c r="I5591" t="s">
        <v>734</v>
      </c>
      <c r="J5591" t="s">
        <v>268</v>
      </c>
      <c r="K5591">
        <v>54</v>
      </c>
      <c r="L5591" s="52">
        <v>0.96429002285003662</v>
      </c>
      <c r="M5591" s="52">
        <v>0.96429002285003662</v>
      </c>
      <c r="N5591">
        <v>475</v>
      </c>
      <c r="O5591" s="52">
        <v>0.92593002319335938</v>
      </c>
      <c r="P5591" s="52">
        <v>0.95381999015808105</v>
      </c>
      <c r="Q5591">
        <v>8913</v>
      </c>
      <c r="R5591" s="52">
        <v>0.83604001998901367</v>
      </c>
      <c r="S5591" s="52">
        <v>0.89013999700546265</v>
      </c>
    </row>
    <row r="5592" spans="1:19">
      <c r="A5592" t="s">
        <v>28</v>
      </c>
      <c r="B5592" t="s">
        <v>412</v>
      </c>
      <c r="C5592" t="s">
        <v>440</v>
      </c>
      <c r="D5592" t="s">
        <v>330</v>
      </c>
      <c r="E5592" t="s">
        <v>230</v>
      </c>
      <c r="F5592" t="s">
        <v>231</v>
      </c>
      <c r="G5592">
        <v>5</v>
      </c>
      <c r="H5592" t="s">
        <v>340</v>
      </c>
      <c r="I5592" t="s">
        <v>735</v>
      </c>
      <c r="J5592" t="s">
        <v>270</v>
      </c>
      <c r="K5592">
        <v>56</v>
      </c>
      <c r="L5592" s="52">
        <v>1</v>
      </c>
      <c r="N5592">
        <v>513</v>
      </c>
      <c r="O5592" s="52">
        <v>1</v>
      </c>
      <c r="Q5592">
        <v>10661</v>
      </c>
      <c r="R5592" s="52">
        <v>1</v>
      </c>
    </row>
    <row r="5593" spans="1:19">
      <c r="A5593" t="s">
        <v>28</v>
      </c>
      <c r="B5593" t="s">
        <v>412</v>
      </c>
      <c r="C5593" t="s">
        <v>440</v>
      </c>
      <c r="D5593" t="s">
        <v>330</v>
      </c>
      <c r="E5593" t="s">
        <v>230</v>
      </c>
      <c r="F5593" t="s">
        <v>231</v>
      </c>
      <c r="G5593">
        <v>5</v>
      </c>
      <c r="H5593" t="s">
        <v>340</v>
      </c>
      <c r="I5593" t="s">
        <v>319</v>
      </c>
      <c r="J5593" t="s">
        <v>324</v>
      </c>
      <c r="K5593">
        <v>2</v>
      </c>
      <c r="L5593" s="52">
        <v>3.570999950170517E-2</v>
      </c>
      <c r="N5593">
        <v>41</v>
      </c>
      <c r="O5593" s="52">
        <v>7.9920001327991486E-2</v>
      </c>
      <c r="Q5593">
        <v>1418</v>
      </c>
      <c r="R5593" s="52">
        <v>0.13300999999046331</v>
      </c>
    </row>
    <row r="5594" spans="1:19">
      <c r="A5594" t="s">
        <v>28</v>
      </c>
      <c r="B5594" t="s">
        <v>412</v>
      </c>
      <c r="C5594" t="s">
        <v>440</v>
      </c>
      <c r="D5594" t="s">
        <v>330</v>
      </c>
      <c r="E5594" t="s">
        <v>230</v>
      </c>
      <c r="F5594" t="s">
        <v>231</v>
      </c>
      <c r="G5594">
        <v>5</v>
      </c>
      <c r="H5594" t="s">
        <v>340</v>
      </c>
      <c r="I5594" t="s">
        <v>319</v>
      </c>
      <c r="J5594" t="s">
        <v>320</v>
      </c>
      <c r="K5594">
        <v>0</v>
      </c>
      <c r="L5594" s="52">
        <v>0</v>
      </c>
      <c r="M5594" s="52">
        <v>0</v>
      </c>
      <c r="N5594">
        <v>0</v>
      </c>
      <c r="O5594" s="52">
        <v>0</v>
      </c>
      <c r="P5594" s="52">
        <v>0</v>
      </c>
      <c r="Q5594">
        <v>19</v>
      </c>
      <c r="R5594" s="52">
        <v>1.780000049620867E-3</v>
      </c>
      <c r="S5594" s="52">
        <v>2.0600000862032179E-3</v>
      </c>
    </row>
    <row r="5595" spans="1:19">
      <c r="A5595" t="s">
        <v>28</v>
      </c>
      <c r="B5595" t="s">
        <v>412</v>
      </c>
      <c r="C5595" t="s">
        <v>440</v>
      </c>
      <c r="D5595" t="s">
        <v>330</v>
      </c>
      <c r="E5595" t="s">
        <v>230</v>
      </c>
      <c r="F5595" t="s">
        <v>231</v>
      </c>
      <c r="G5595">
        <v>5</v>
      </c>
      <c r="H5595" t="s">
        <v>340</v>
      </c>
      <c r="I5595" t="s">
        <v>319</v>
      </c>
      <c r="J5595" t="s">
        <v>321</v>
      </c>
      <c r="K5595">
        <v>2</v>
      </c>
      <c r="L5595" s="52">
        <v>3.570999950170517E-2</v>
      </c>
      <c r="M5595" s="52">
        <v>3.7039998918771737E-2</v>
      </c>
      <c r="N5595">
        <v>25</v>
      </c>
      <c r="O5595" s="52">
        <v>4.8730000853538513E-2</v>
      </c>
      <c r="P5595" s="52">
        <v>5.2969999611377723E-2</v>
      </c>
      <c r="Q5595">
        <v>380</v>
      </c>
      <c r="R5595" s="52">
        <v>3.564000129699707E-2</v>
      </c>
      <c r="S5595" s="52">
        <v>4.1110001504421227E-2</v>
      </c>
    </row>
    <row r="5596" spans="1:19">
      <c r="A5596" t="s">
        <v>28</v>
      </c>
      <c r="B5596" t="s">
        <v>412</v>
      </c>
      <c r="C5596" t="s">
        <v>440</v>
      </c>
      <c r="D5596" t="s">
        <v>330</v>
      </c>
      <c r="E5596" t="s">
        <v>230</v>
      </c>
      <c r="F5596" s="1" t="s">
        <v>231</v>
      </c>
      <c r="G5596" s="1">
        <v>5</v>
      </c>
      <c r="H5596" s="1" t="s">
        <v>340</v>
      </c>
      <c r="I5596" t="s">
        <v>319</v>
      </c>
      <c r="J5596" t="s">
        <v>322</v>
      </c>
      <c r="K5596">
        <v>6</v>
      </c>
      <c r="L5596" s="52">
        <v>0.10713999718427659</v>
      </c>
      <c r="M5596" s="52">
        <v>0.1111100018024445</v>
      </c>
      <c r="N5596">
        <v>70</v>
      </c>
      <c r="O5596" s="52">
        <v>0.13644999265670779</v>
      </c>
      <c r="P5596" s="52">
        <v>0.14831000566482541</v>
      </c>
      <c r="Q5596">
        <v>1643</v>
      </c>
      <c r="R5596" s="52">
        <v>0.15410999953746801</v>
      </c>
      <c r="S5596" s="52">
        <v>0.17776000499725339</v>
      </c>
    </row>
    <row r="5597" spans="1:19">
      <c r="A5597" t="s">
        <v>28</v>
      </c>
      <c r="B5597" t="s">
        <v>412</v>
      </c>
      <c r="C5597" t="s">
        <v>440</v>
      </c>
      <c r="D5597" t="s">
        <v>330</v>
      </c>
      <c r="E5597" t="s">
        <v>230</v>
      </c>
      <c r="F5597" t="s">
        <v>231</v>
      </c>
      <c r="G5597">
        <v>5</v>
      </c>
      <c r="H5597" t="s">
        <v>340</v>
      </c>
      <c r="I5597" t="s">
        <v>319</v>
      </c>
      <c r="J5597" t="s">
        <v>323</v>
      </c>
      <c r="K5597">
        <v>8</v>
      </c>
      <c r="L5597" s="52">
        <v>0.14285999536514279</v>
      </c>
      <c r="M5597" s="52">
        <v>0.1481499969959259</v>
      </c>
      <c r="N5597">
        <v>59</v>
      </c>
      <c r="O5597" s="52">
        <v>0.1150100007653236</v>
      </c>
      <c r="P5597" s="52">
        <v>0.125</v>
      </c>
      <c r="Q5597">
        <v>1319</v>
      </c>
      <c r="R5597" s="52">
        <v>0.1237199977040291</v>
      </c>
      <c r="S5597" s="52">
        <v>0.14270000159740451</v>
      </c>
    </row>
    <row r="5598" spans="1:19">
      <c r="A5598" t="s">
        <v>28</v>
      </c>
      <c r="B5598" t="s">
        <v>412</v>
      </c>
      <c r="C5598" t="s">
        <v>440</v>
      </c>
      <c r="D5598" t="s">
        <v>330</v>
      </c>
      <c r="E5598" t="s">
        <v>230</v>
      </c>
      <c r="F5598" t="s">
        <v>231</v>
      </c>
      <c r="G5598">
        <v>5</v>
      </c>
      <c r="H5598" t="s">
        <v>340</v>
      </c>
      <c r="I5598" t="s">
        <v>319</v>
      </c>
      <c r="J5598" t="s">
        <v>354</v>
      </c>
      <c r="K5598">
        <v>38</v>
      </c>
      <c r="L5598" s="52">
        <v>0.6785699725151062</v>
      </c>
      <c r="M5598" s="52">
        <v>0.70370000600814819</v>
      </c>
      <c r="N5598">
        <v>318</v>
      </c>
      <c r="O5598" s="52">
        <v>0.61988002061843872</v>
      </c>
      <c r="P5598" s="52">
        <v>0.67373001575469971</v>
      </c>
      <c r="Q5598">
        <v>5882</v>
      </c>
      <c r="R5598" s="52">
        <v>0.55172997713088989</v>
      </c>
      <c r="S5598" s="52">
        <v>0.63637000322341919</v>
      </c>
    </row>
    <row r="5599" spans="1:19">
      <c r="A5599" t="s">
        <v>28</v>
      </c>
      <c r="B5599" t="s">
        <v>412</v>
      </c>
      <c r="C5599" t="s">
        <v>440</v>
      </c>
      <c r="D5599" t="s">
        <v>330</v>
      </c>
      <c r="E5599" t="s">
        <v>230</v>
      </c>
      <c r="F5599" t="s">
        <v>231</v>
      </c>
      <c r="G5599">
        <v>5</v>
      </c>
      <c r="H5599" t="s">
        <v>340</v>
      </c>
      <c r="I5599" t="s">
        <v>360</v>
      </c>
      <c r="J5599" t="s">
        <v>361</v>
      </c>
      <c r="K5599">
        <v>2</v>
      </c>
      <c r="L5599" s="52">
        <v>3.570999950170517E-2</v>
      </c>
      <c r="N5599">
        <v>41</v>
      </c>
      <c r="O5599" s="52">
        <v>7.9920001327991486E-2</v>
      </c>
      <c r="Q5599">
        <v>1418</v>
      </c>
      <c r="R5599" s="52">
        <v>0.13300999999046331</v>
      </c>
    </row>
    <row r="5600" spans="1:19">
      <c r="A5600" t="s">
        <v>28</v>
      </c>
      <c r="B5600" t="s">
        <v>412</v>
      </c>
      <c r="C5600" t="s">
        <v>440</v>
      </c>
      <c r="D5600" t="s">
        <v>330</v>
      </c>
      <c r="E5600" t="s">
        <v>230</v>
      </c>
      <c r="F5600" t="s">
        <v>231</v>
      </c>
      <c r="G5600">
        <v>5</v>
      </c>
      <c r="H5600" t="s">
        <v>340</v>
      </c>
      <c r="I5600" t="s">
        <v>360</v>
      </c>
      <c r="J5600" t="s">
        <v>362</v>
      </c>
      <c r="K5600">
        <v>16</v>
      </c>
      <c r="L5600" s="52">
        <v>0.28571000695228582</v>
      </c>
      <c r="M5600" s="52">
        <v>0.29629999399185181</v>
      </c>
      <c r="N5600">
        <v>154</v>
      </c>
      <c r="O5600" s="52">
        <v>0.30019000172615051</v>
      </c>
      <c r="P5600" s="52">
        <v>0.32627001404762268</v>
      </c>
      <c r="Q5600">
        <v>3361</v>
      </c>
      <c r="R5600" s="52">
        <v>0.31525999307632452</v>
      </c>
      <c r="S5600" s="52">
        <v>0.36362999677658081</v>
      </c>
    </row>
    <row r="5601" spans="1:19">
      <c r="A5601" t="s">
        <v>28</v>
      </c>
      <c r="B5601" t="s">
        <v>412</v>
      </c>
      <c r="C5601" t="s">
        <v>440</v>
      </c>
      <c r="D5601" t="s">
        <v>330</v>
      </c>
      <c r="E5601" t="s">
        <v>230</v>
      </c>
      <c r="F5601" t="s">
        <v>231</v>
      </c>
      <c r="G5601">
        <v>5</v>
      </c>
      <c r="H5601" t="s">
        <v>340</v>
      </c>
      <c r="I5601" t="s">
        <v>360</v>
      </c>
      <c r="J5601" t="s">
        <v>354</v>
      </c>
      <c r="K5601">
        <v>38</v>
      </c>
      <c r="L5601" s="52">
        <v>0.6785699725151062</v>
      </c>
      <c r="M5601" s="52">
        <v>0.70370000600814819</v>
      </c>
      <c r="N5601">
        <v>318</v>
      </c>
      <c r="O5601" s="52">
        <v>0.61988002061843872</v>
      </c>
      <c r="P5601" s="52">
        <v>0.67373001575469971</v>
      </c>
      <c r="Q5601">
        <v>5882</v>
      </c>
      <c r="R5601" s="52">
        <v>0.55172997713088989</v>
      </c>
      <c r="S5601" s="52">
        <v>0.63637000322341919</v>
      </c>
    </row>
    <row r="5602" spans="1:19">
      <c r="A5602" t="s">
        <v>28</v>
      </c>
      <c r="B5602" t="s">
        <v>412</v>
      </c>
      <c r="C5602" t="s">
        <v>440</v>
      </c>
      <c r="D5602" t="s">
        <v>330</v>
      </c>
      <c r="E5602" t="s">
        <v>230</v>
      </c>
      <c r="F5602" t="s">
        <v>231</v>
      </c>
      <c r="G5602">
        <v>5</v>
      </c>
      <c r="H5602" t="s">
        <v>340</v>
      </c>
      <c r="I5602" t="s">
        <v>736</v>
      </c>
      <c r="J5602" t="s">
        <v>363</v>
      </c>
      <c r="K5602">
        <v>10</v>
      </c>
      <c r="L5602" s="52">
        <v>0.17857000231742859</v>
      </c>
      <c r="N5602">
        <v>143</v>
      </c>
      <c r="O5602" s="52">
        <v>0.27875000238418579</v>
      </c>
      <c r="Q5602">
        <v>4131</v>
      </c>
      <c r="R5602" s="52">
        <v>0.38749000430107122</v>
      </c>
    </row>
    <row r="5603" spans="1:19">
      <c r="A5603" t="s">
        <v>28</v>
      </c>
      <c r="B5603" t="s">
        <v>412</v>
      </c>
      <c r="C5603" t="s">
        <v>440</v>
      </c>
      <c r="D5603" t="s">
        <v>330</v>
      </c>
      <c r="E5603" t="s">
        <v>230</v>
      </c>
      <c r="F5603" t="s">
        <v>231</v>
      </c>
      <c r="G5603">
        <v>5</v>
      </c>
      <c r="H5603" t="s">
        <v>340</v>
      </c>
      <c r="I5603" t="s">
        <v>736</v>
      </c>
      <c r="J5603" t="s">
        <v>364</v>
      </c>
      <c r="K5603">
        <v>27</v>
      </c>
      <c r="L5603" s="52">
        <v>0.48214000463485718</v>
      </c>
      <c r="M5603" s="52">
        <v>0.58696001768112183</v>
      </c>
      <c r="N5603">
        <v>202</v>
      </c>
      <c r="O5603" s="52">
        <v>0.39375999569892878</v>
      </c>
      <c r="P5603" s="52">
        <v>0.54594999551773071</v>
      </c>
      <c r="Q5603">
        <v>4189</v>
      </c>
      <c r="R5603" s="52">
        <v>0.39293000102043152</v>
      </c>
      <c r="S5603" s="52">
        <v>0.64149999618530273</v>
      </c>
    </row>
    <row r="5604" spans="1:19">
      <c r="A5604" t="s">
        <v>28</v>
      </c>
      <c r="B5604" t="s">
        <v>412</v>
      </c>
      <c r="C5604" t="s">
        <v>440</v>
      </c>
      <c r="D5604" t="s">
        <v>330</v>
      </c>
      <c r="E5604" t="s">
        <v>230</v>
      </c>
      <c r="F5604" t="s">
        <v>231</v>
      </c>
      <c r="G5604">
        <v>5</v>
      </c>
      <c r="H5604" t="s">
        <v>340</v>
      </c>
      <c r="I5604" t="s">
        <v>736</v>
      </c>
      <c r="J5604" t="s">
        <v>365</v>
      </c>
      <c r="K5604">
        <v>9</v>
      </c>
      <c r="L5604" s="52">
        <v>0.16071000695228579</v>
      </c>
      <c r="M5604" s="52">
        <v>0.19564999639987951</v>
      </c>
      <c r="N5604">
        <v>85</v>
      </c>
      <c r="O5604" s="52">
        <v>0.16569000482559201</v>
      </c>
      <c r="P5604" s="52">
        <v>0.22972999513149259</v>
      </c>
      <c r="Q5604">
        <v>1316</v>
      </c>
      <c r="R5604" s="52">
        <v>0.1234399974346161</v>
      </c>
      <c r="S5604" s="52">
        <v>0.20152999460697171</v>
      </c>
    </row>
    <row r="5605" spans="1:19">
      <c r="A5605" t="s">
        <v>28</v>
      </c>
      <c r="B5605" t="s">
        <v>412</v>
      </c>
      <c r="C5605" t="s">
        <v>440</v>
      </c>
      <c r="D5605" t="s">
        <v>330</v>
      </c>
      <c r="E5605" t="s">
        <v>230</v>
      </c>
      <c r="F5605" t="s">
        <v>231</v>
      </c>
      <c r="G5605">
        <v>5</v>
      </c>
      <c r="H5605" t="s">
        <v>340</v>
      </c>
      <c r="I5605" t="s">
        <v>736</v>
      </c>
      <c r="J5605" t="s">
        <v>366</v>
      </c>
      <c r="K5605">
        <v>6</v>
      </c>
      <c r="L5605" s="52">
        <v>0.10713999718427659</v>
      </c>
      <c r="M5605" s="52">
        <v>0.13042999804019931</v>
      </c>
      <c r="N5605">
        <v>47</v>
      </c>
      <c r="O5605" s="52">
        <v>9.1619998216629028E-2</v>
      </c>
      <c r="P5605" s="52">
        <v>0.12703000009059909</v>
      </c>
      <c r="Q5605">
        <v>566</v>
      </c>
      <c r="R5605" s="52">
        <v>5.3089998662471771E-2</v>
      </c>
      <c r="S5605" s="52">
        <v>8.6680002510547638E-2</v>
      </c>
    </row>
    <row r="5606" spans="1:19">
      <c r="A5606" t="s">
        <v>28</v>
      </c>
      <c r="B5606" t="s">
        <v>412</v>
      </c>
      <c r="C5606" t="s">
        <v>440</v>
      </c>
      <c r="D5606" t="s">
        <v>330</v>
      </c>
      <c r="E5606" t="s">
        <v>230</v>
      </c>
      <c r="F5606" t="s">
        <v>231</v>
      </c>
      <c r="G5606">
        <v>5</v>
      </c>
      <c r="H5606" t="s">
        <v>340</v>
      </c>
      <c r="I5606" t="s">
        <v>736</v>
      </c>
      <c r="J5606" t="s">
        <v>367</v>
      </c>
      <c r="K5606">
        <v>2</v>
      </c>
      <c r="L5606" s="52">
        <v>3.570999950170517E-2</v>
      </c>
      <c r="M5606" s="52">
        <v>4.3480001389980323E-2</v>
      </c>
      <c r="N5606">
        <v>30</v>
      </c>
      <c r="O5606" s="52">
        <v>5.8479998260736472E-2</v>
      </c>
      <c r="P5606" s="52">
        <v>8.107999712228775E-2</v>
      </c>
      <c r="Q5606">
        <v>367</v>
      </c>
      <c r="R5606" s="52">
        <v>3.4419998526573181E-2</v>
      </c>
      <c r="S5606" s="52">
        <v>5.6200001388788223E-2</v>
      </c>
    </row>
    <row r="5607" spans="1:19">
      <c r="A5607" t="s">
        <v>28</v>
      </c>
      <c r="B5607" t="s">
        <v>412</v>
      </c>
      <c r="C5607" t="s">
        <v>440</v>
      </c>
      <c r="D5607" t="s">
        <v>330</v>
      </c>
      <c r="E5607" t="s">
        <v>230</v>
      </c>
      <c r="F5607" t="s">
        <v>231</v>
      </c>
      <c r="G5607">
        <v>5</v>
      </c>
      <c r="H5607" t="s">
        <v>340</v>
      </c>
      <c r="I5607" t="s">
        <v>736</v>
      </c>
      <c r="J5607" t="s">
        <v>368</v>
      </c>
      <c r="K5607">
        <v>2</v>
      </c>
      <c r="L5607" s="52">
        <v>3.570999950170517E-2</v>
      </c>
      <c r="M5607" s="52">
        <v>4.3480001389980323E-2</v>
      </c>
      <c r="N5607">
        <v>6</v>
      </c>
      <c r="O5607" s="52">
        <v>1.169999968260527E-2</v>
      </c>
      <c r="P5607" s="52">
        <v>1.6219999641180038E-2</v>
      </c>
      <c r="Q5607">
        <v>92</v>
      </c>
      <c r="R5607" s="52">
        <v>8.6300000548362732E-3</v>
      </c>
      <c r="S5607" s="52">
        <v>1.4089999720454219E-2</v>
      </c>
    </row>
    <row r="5608" spans="1:19">
      <c r="A5608" t="s">
        <v>28</v>
      </c>
      <c r="B5608" t="s">
        <v>412</v>
      </c>
      <c r="C5608" t="s">
        <v>440</v>
      </c>
      <c r="D5608" t="s">
        <v>330</v>
      </c>
      <c r="E5608" t="s">
        <v>230</v>
      </c>
      <c r="F5608" t="s">
        <v>231</v>
      </c>
      <c r="G5608">
        <v>5</v>
      </c>
      <c r="H5608" t="s">
        <v>340</v>
      </c>
      <c r="I5608" t="s">
        <v>307</v>
      </c>
      <c r="J5608" t="s">
        <v>329</v>
      </c>
      <c r="K5608">
        <v>54</v>
      </c>
      <c r="L5608" s="52">
        <v>0.96429002285003662</v>
      </c>
      <c r="N5608">
        <v>508</v>
      </c>
      <c r="O5608" s="52">
        <v>0.99024999141693115</v>
      </c>
      <c r="Q5608">
        <v>10555</v>
      </c>
      <c r="R5608" s="52">
        <v>0.99005997180938721</v>
      </c>
    </row>
    <row r="5609" spans="1:19">
      <c r="A5609" t="s">
        <v>28</v>
      </c>
      <c r="B5609" t="s">
        <v>412</v>
      </c>
      <c r="C5609" t="s">
        <v>440</v>
      </c>
      <c r="D5609" t="s">
        <v>330</v>
      </c>
      <c r="E5609" t="s">
        <v>230</v>
      </c>
      <c r="F5609" t="s">
        <v>231</v>
      </c>
      <c r="G5609">
        <v>5</v>
      </c>
      <c r="H5609" t="s">
        <v>340</v>
      </c>
      <c r="I5609" t="s">
        <v>307</v>
      </c>
      <c r="J5609" t="s">
        <v>309</v>
      </c>
      <c r="K5609">
        <v>2</v>
      </c>
      <c r="L5609" s="52">
        <v>3.570999950170517E-2</v>
      </c>
      <c r="N5609">
        <v>5</v>
      </c>
      <c r="O5609" s="52">
        <v>9.7500002011656761E-3</v>
      </c>
      <c r="Q5609">
        <v>106</v>
      </c>
      <c r="R5609" s="52">
        <v>9.9400002509355545E-3</v>
      </c>
    </row>
    <row r="5610" spans="1:19">
      <c r="A5610" t="s">
        <v>28</v>
      </c>
      <c r="B5610" t="s">
        <v>412</v>
      </c>
      <c r="C5610" t="s">
        <v>440</v>
      </c>
      <c r="D5610" t="s">
        <v>330</v>
      </c>
      <c r="E5610" t="s">
        <v>230</v>
      </c>
      <c r="F5610" t="s">
        <v>231</v>
      </c>
      <c r="G5610">
        <v>5</v>
      </c>
      <c r="H5610" t="s">
        <v>340</v>
      </c>
      <c r="I5610" t="s">
        <v>737</v>
      </c>
      <c r="J5610" t="s">
        <v>310</v>
      </c>
      <c r="K5610">
        <v>10</v>
      </c>
      <c r="L5610" s="52">
        <v>0.17857000231742859</v>
      </c>
      <c r="N5610">
        <v>164</v>
      </c>
      <c r="O5610" s="52">
        <v>0.31968998908996582</v>
      </c>
      <c r="Q5610">
        <v>1888</v>
      </c>
      <c r="R5610" s="52">
        <v>0.17709000408649439</v>
      </c>
    </row>
    <row r="5611" spans="1:19">
      <c r="A5611" t="s">
        <v>28</v>
      </c>
      <c r="B5611" t="s">
        <v>412</v>
      </c>
      <c r="C5611" t="s">
        <v>440</v>
      </c>
      <c r="D5611" t="s">
        <v>330</v>
      </c>
      <c r="E5611" t="s">
        <v>230</v>
      </c>
      <c r="F5611" t="s">
        <v>231</v>
      </c>
      <c r="G5611">
        <v>5</v>
      </c>
      <c r="H5611" t="s">
        <v>340</v>
      </c>
      <c r="I5611" t="s">
        <v>737</v>
      </c>
      <c r="J5611" t="s">
        <v>16</v>
      </c>
      <c r="K5611">
        <v>7</v>
      </c>
      <c r="L5611" s="52">
        <v>0.125</v>
      </c>
      <c r="N5611">
        <v>79</v>
      </c>
      <c r="O5611" s="52">
        <v>0.153999999165535</v>
      </c>
      <c r="Q5611">
        <v>2164</v>
      </c>
      <c r="R5611" s="52">
        <v>0.2029799968004227</v>
      </c>
    </row>
    <row r="5612" spans="1:19">
      <c r="A5612" t="s">
        <v>28</v>
      </c>
      <c r="B5612" t="s">
        <v>412</v>
      </c>
      <c r="C5612" t="s">
        <v>440</v>
      </c>
      <c r="D5612" t="s">
        <v>330</v>
      </c>
      <c r="E5612" t="s">
        <v>230</v>
      </c>
      <c r="F5612" t="s">
        <v>231</v>
      </c>
      <c r="G5612">
        <v>5</v>
      </c>
      <c r="H5612" t="s">
        <v>340</v>
      </c>
      <c r="I5612" t="s">
        <v>737</v>
      </c>
      <c r="J5612" t="s">
        <v>17</v>
      </c>
      <c r="K5612">
        <v>6</v>
      </c>
      <c r="L5612" s="52">
        <v>0.10713999718427659</v>
      </c>
      <c r="N5612">
        <v>81</v>
      </c>
      <c r="O5612" s="52">
        <v>0.15789000689983371</v>
      </c>
      <c r="Q5612">
        <v>2220</v>
      </c>
      <c r="R5612" s="52">
        <v>0.20824000239372251</v>
      </c>
    </row>
    <row r="5613" spans="1:19">
      <c r="A5613" t="s">
        <v>28</v>
      </c>
      <c r="B5613" t="s">
        <v>412</v>
      </c>
      <c r="C5613" t="s">
        <v>440</v>
      </c>
      <c r="D5613" t="s">
        <v>330</v>
      </c>
      <c r="E5613" t="s">
        <v>230</v>
      </c>
      <c r="F5613" t="s">
        <v>231</v>
      </c>
      <c r="G5613">
        <v>5</v>
      </c>
      <c r="H5613" t="s">
        <v>340</v>
      </c>
      <c r="I5613" t="s">
        <v>737</v>
      </c>
      <c r="J5613" t="s">
        <v>18</v>
      </c>
      <c r="K5613">
        <v>15</v>
      </c>
      <c r="L5613" s="52">
        <v>0.26785999536514282</v>
      </c>
      <c r="N5613">
        <v>97</v>
      </c>
      <c r="O5613" s="52">
        <v>0.18907999992370611</v>
      </c>
      <c r="Q5613">
        <v>2174</v>
      </c>
      <c r="R5613" s="52">
        <v>0.20392000675201419</v>
      </c>
    </row>
    <row r="5614" spans="1:19">
      <c r="A5614" t="s">
        <v>28</v>
      </c>
      <c r="B5614" t="s">
        <v>412</v>
      </c>
      <c r="C5614" t="s">
        <v>440</v>
      </c>
      <c r="D5614" t="s">
        <v>330</v>
      </c>
      <c r="E5614" t="s">
        <v>230</v>
      </c>
      <c r="F5614" t="s">
        <v>231</v>
      </c>
      <c r="G5614">
        <v>5</v>
      </c>
      <c r="H5614" t="s">
        <v>340</v>
      </c>
      <c r="I5614" t="s">
        <v>737</v>
      </c>
      <c r="J5614" t="s">
        <v>311</v>
      </c>
      <c r="K5614">
        <v>18</v>
      </c>
      <c r="L5614" s="52">
        <v>0.32142999768257141</v>
      </c>
      <c r="N5614">
        <v>92</v>
      </c>
      <c r="O5614" s="52">
        <v>0.1793400049209595</v>
      </c>
      <c r="Q5614">
        <v>2215</v>
      </c>
      <c r="R5614" s="52">
        <v>0.20777000486850741</v>
      </c>
    </row>
    <row r="5615" spans="1:19">
      <c r="A5615" t="s">
        <v>28</v>
      </c>
      <c r="B5615" t="s">
        <v>412</v>
      </c>
      <c r="C5615" t="s">
        <v>440</v>
      </c>
      <c r="D5615" t="s">
        <v>330</v>
      </c>
      <c r="E5615" t="s">
        <v>230</v>
      </c>
      <c r="F5615" t="s">
        <v>231</v>
      </c>
      <c r="G5615">
        <v>5</v>
      </c>
      <c r="H5615" t="s">
        <v>340</v>
      </c>
      <c r="I5615" t="s">
        <v>312</v>
      </c>
      <c r="J5615" t="s">
        <v>313</v>
      </c>
      <c r="K5615">
        <v>29</v>
      </c>
      <c r="L5615" s="52">
        <v>0.51785999536514282</v>
      </c>
      <c r="M5615" s="52">
        <v>0.54716998338699341</v>
      </c>
      <c r="N5615">
        <v>278</v>
      </c>
      <c r="O5615" s="52">
        <v>0.54190999269485474</v>
      </c>
      <c r="P5615" s="52">
        <v>0.55822998285293579</v>
      </c>
      <c r="Q5615">
        <v>6420</v>
      </c>
      <c r="R5615" s="52">
        <v>0.60219001770019531</v>
      </c>
      <c r="S5615" s="52">
        <v>0.61465001106262207</v>
      </c>
    </row>
    <row r="5616" spans="1:19">
      <c r="A5616" t="s">
        <v>28</v>
      </c>
      <c r="B5616" t="s">
        <v>412</v>
      </c>
      <c r="C5616" t="s">
        <v>440</v>
      </c>
      <c r="D5616" t="s">
        <v>330</v>
      </c>
      <c r="E5616" t="s">
        <v>230</v>
      </c>
      <c r="F5616" t="s">
        <v>231</v>
      </c>
      <c r="G5616">
        <v>5</v>
      </c>
      <c r="H5616" t="s">
        <v>340</v>
      </c>
      <c r="I5616" t="s">
        <v>312</v>
      </c>
      <c r="J5616" t="s">
        <v>314</v>
      </c>
      <c r="K5616">
        <v>7</v>
      </c>
      <c r="L5616" s="52">
        <v>0.125</v>
      </c>
      <c r="M5616" s="52">
        <v>0.132080003619194</v>
      </c>
      <c r="N5616">
        <v>74</v>
      </c>
      <c r="O5616" s="52">
        <v>0.14425000548362729</v>
      </c>
      <c r="P5616" s="52">
        <v>0.14858999848365781</v>
      </c>
      <c r="Q5616">
        <v>1473</v>
      </c>
      <c r="R5616" s="52">
        <v>0.13817000389099121</v>
      </c>
      <c r="S5616" s="52">
        <v>0.14101999998092651</v>
      </c>
    </row>
    <row r="5617" spans="1:19">
      <c r="A5617" t="s">
        <v>28</v>
      </c>
      <c r="B5617" t="s">
        <v>412</v>
      </c>
      <c r="C5617" t="s">
        <v>440</v>
      </c>
      <c r="D5617" t="s">
        <v>330</v>
      </c>
      <c r="E5617" t="s">
        <v>230</v>
      </c>
      <c r="F5617" t="s">
        <v>231</v>
      </c>
      <c r="G5617">
        <v>5</v>
      </c>
      <c r="H5617" t="s">
        <v>340</v>
      </c>
      <c r="I5617" t="s">
        <v>312</v>
      </c>
      <c r="J5617" t="s">
        <v>315</v>
      </c>
      <c r="K5617">
        <v>8</v>
      </c>
      <c r="L5617" s="52">
        <v>0.14285999536514279</v>
      </c>
      <c r="M5617" s="52">
        <v>0.1509400010108948</v>
      </c>
      <c r="N5617">
        <v>78</v>
      </c>
      <c r="O5617" s="52">
        <v>0.15205000340938571</v>
      </c>
      <c r="P5617" s="52">
        <v>0.15662999451160431</v>
      </c>
      <c r="Q5617">
        <v>1374</v>
      </c>
      <c r="R5617" s="52">
        <v>0.12887999415397641</v>
      </c>
      <c r="S5617" s="52">
        <v>0.13154999911785131</v>
      </c>
    </row>
    <row r="5618" spans="1:19">
      <c r="A5618" t="s">
        <v>28</v>
      </c>
      <c r="B5618" t="s">
        <v>412</v>
      </c>
      <c r="C5618" t="s">
        <v>440</v>
      </c>
      <c r="D5618" t="s">
        <v>330</v>
      </c>
      <c r="E5618" t="s">
        <v>230</v>
      </c>
      <c r="F5618" t="s">
        <v>231</v>
      </c>
      <c r="G5618">
        <v>5</v>
      </c>
      <c r="H5618" t="s">
        <v>340</v>
      </c>
      <c r="I5618" t="s">
        <v>312</v>
      </c>
      <c r="J5618" t="s">
        <v>373</v>
      </c>
      <c r="K5618">
        <v>3</v>
      </c>
      <c r="L5618" s="52">
        <v>5.356999859213829E-2</v>
      </c>
      <c r="N5618">
        <v>15</v>
      </c>
      <c r="O5618" s="52">
        <v>2.9239999130368229E-2</v>
      </c>
      <c r="Q5618">
        <v>216</v>
      </c>
      <c r="R5618" s="52">
        <v>2.0260000601410869E-2</v>
      </c>
    </row>
    <row r="5619" spans="1:19">
      <c r="A5619" t="s">
        <v>28</v>
      </c>
      <c r="B5619" t="s">
        <v>412</v>
      </c>
      <c r="C5619" t="s">
        <v>440</v>
      </c>
      <c r="D5619" t="s">
        <v>330</v>
      </c>
      <c r="E5619" t="s">
        <v>230</v>
      </c>
      <c r="F5619" t="s">
        <v>231</v>
      </c>
      <c r="G5619">
        <v>5</v>
      </c>
      <c r="H5619" t="s">
        <v>340</v>
      </c>
      <c r="I5619" t="s">
        <v>312</v>
      </c>
      <c r="J5619" t="s">
        <v>316</v>
      </c>
      <c r="K5619">
        <v>9</v>
      </c>
      <c r="L5619" s="52">
        <v>0.16071000695228579</v>
      </c>
      <c r="M5619" s="52">
        <v>0.16980999708175659</v>
      </c>
      <c r="N5619">
        <v>68</v>
      </c>
      <c r="O5619" s="52">
        <v>0.13255000114440921</v>
      </c>
      <c r="P5619" s="52">
        <v>0.1365499943494797</v>
      </c>
      <c r="Q5619">
        <v>1178</v>
      </c>
      <c r="R5619" s="52">
        <v>0.1105000004172325</v>
      </c>
      <c r="S5619" s="52">
        <v>0.1127799972891808</v>
      </c>
    </row>
    <row r="5620" spans="1:19">
      <c r="A5620" t="s">
        <v>28</v>
      </c>
      <c r="B5620" t="s">
        <v>412</v>
      </c>
      <c r="C5620" t="s">
        <v>440</v>
      </c>
      <c r="D5620" t="s">
        <v>330</v>
      </c>
      <c r="E5620" t="s">
        <v>232</v>
      </c>
      <c r="F5620" t="s">
        <v>233</v>
      </c>
      <c r="G5620">
        <v>11</v>
      </c>
      <c r="H5620" t="s">
        <v>337</v>
      </c>
      <c r="I5620" t="s">
        <v>326</v>
      </c>
      <c r="J5620" t="s">
        <v>289</v>
      </c>
      <c r="K5620">
        <v>0</v>
      </c>
      <c r="L5620" s="52">
        <v>0</v>
      </c>
      <c r="N5620">
        <v>2</v>
      </c>
      <c r="O5620" s="52">
        <v>3.0799999367445712E-3</v>
      </c>
      <c r="Q5620">
        <v>78</v>
      </c>
      <c r="R5620" s="52">
        <v>7.3199998587369919E-3</v>
      </c>
    </row>
    <row r="5621" spans="1:19">
      <c r="A5621" t="s">
        <v>28</v>
      </c>
      <c r="B5621" t="s">
        <v>412</v>
      </c>
      <c r="C5621" t="s">
        <v>440</v>
      </c>
      <c r="D5621" t="s">
        <v>330</v>
      </c>
      <c r="E5621" t="s">
        <v>232</v>
      </c>
      <c r="F5621" t="s">
        <v>233</v>
      </c>
      <c r="G5621">
        <v>11</v>
      </c>
      <c r="H5621" t="s">
        <v>337</v>
      </c>
      <c r="I5621" t="s">
        <v>326</v>
      </c>
      <c r="J5621" t="s">
        <v>290</v>
      </c>
      <c r="K5621">
        <v>2</v>
      </c>
      <c r="L5621" s="52">
        <v>2.531999908387661E-2</v>
      </c>
      <c r="N5621">
        <v>40</v>
      </c>
      <c r="O5621" s="52">
        <v>6.1540000140666962E-2</v>
      </c>
      <c r="Q5621">
        <v>542</v>
      </c>
      <c r="R5621" s="52">
        <v>5.0840001553297043E-2</v>
      </c>
    </row>
    <row r="5622" spans="1:19">
      <c r="A5622" t="s">
        <v>28</v>
      </c>
      <c r="B5622" t="s">
        <v>412</v>
      </c>
      <c r="C5622" t="s">
        <v>440</v>
      </c>
      <c r="D5622" t="s">
        <v>330</v>
      </c>
      <c r="E5622" t="s">
        <v>232</v>
      </c>
      <c r="F5622" t="s">
        <v>233</v>
      </c>
      <c r="G5622">
        <v>11</v>
      </c>
      <c r="H5622" t="s">
        <v>337</v>
      </c>
      <c r="I5622" t="s">
        <v>326</v>
      </c>
      <c r="J5622" t="s">
        <v>291</v>
      </c>
      <c r="K5622">
        <v>14</v>
      </c>
      <c r="L5622" s="52">
        <v>0.1772200018167496</v>
      </c>
      <c r="N5622">
        <v>76</v>
      </c>
      <c r="O5622" s="52">
        <v>0.1169200018048286</v>
      </c>
      <c r="Q5622">
        <v>1332</v>
      </c>
      <c r="R5622" s="52">
        <v>0.124940000474453</v>
      </c>
    </row>
    <row r="5623" spans="1:19">
      <c r="A5623" t="s">
        <v>28</v>
      </c>
      <c r="B5623" t="s">
        <v>412</v>
      </c>
      <c r="C5623" t="s">
        <v>440</v>
      </c>
      <c r="D5623" t="s">
        <v>330</v>
      </c>
      <c r="E5623" t="s">
        <v>232</v>
      </c>
      <c r="F5623" t="s">
        <v>233</v>
      </c>
      <c r="G5623">
        <v>11</v>
      </c>
      <c r="H5623" t="s">
        <v>337</v>
      </c>
      <c r="I5623" t="s">
        <v>326</v>
      </c>
      <c r="J5623" t="s">
        <v>292</v>
      </c>
      <c r="K5623">
        <v>12</v>
      </c>
      <c r="L5623" s="52">
        <v>0.15189999341964719</v>
      </c>
      <c r="N5623">
        <v>121</v>
      </c>
      <c r="O5623" s="52">
        <v>0.18614999949932101</v>
      </c>
      <c r="Q5623">
        <v>2022</v>
      </c>
      <c r="R5623" s="52">
        <v>0.18965999782085419</v>
      </c>
    </row>
    <row r="5624" spans="1:19">
      <c r="A5624" t="s">
        <v>28</v>
      </c>
      <c r="B5624" t="s">
        <v>412</v>
      </c>
      <c r="C5624" t="s">
        <v>440</v>
      </c>
      <c r="D5624" t="s">
        <v>330</v>
      </c>
      <c r="E5624" t="s">
        <v>232</v>
      </c>
      <c r="F5624" t="s">
        <v>233</v>
      </c>
      <c r="G5624">
        <v>11</v>
      </c>
      <c r="H5624" t="s">
        <v>337</v>
      </c>
      <c r="I5624" t="s">
        <v>326</v>
      </c>
      <c r="J5624" t="s">
        <v>293</v>
      </c>
      <c r="K5624">
        <v>18</v>
      </c>
      <c r="L5624" s="52">
        <v>0.22785000503063199</v>
      </c>
      <c r="N5624">
        <v>104</v>
      </c>
      <c r="O5624" s="52">
        <v>0.15999999642372131</v>
      </c>
      <c r="Q5624">
        <v>1958</v>
      </c>
      <c r="R5624" s="52">
        <v>0.18366000056266779</v>
      </c>
    </row>
    <row r="5625" spans="1:19">
      <c r="A5625" t="s">
        <v>28</v>
      </c>
      <c r="B5625" t="s">
        <v>412</v>
      </c>
      <c r="C5625" t="s">
        <v>440</v>
      </c>
      <c r="D5625" t="s">
        <v>330</v>
      </c>
      <c r="E5625" t="s">
        <v>232</v>
      </c>
      <c r="F5625" t="s">
        <v>233</v>
      </c>
      <c r="G5625">
        <v>11</v>
      </c>
      <c r="H5625" t="s">
        <v>337</v>
      </c>
      <c r="I5625" t="s">
        <v>326</v>
      </c>
      <c r="J5625" t="s">
        <v>294</v>
      </c>
      <c r="K5625">
        <v>13</v>
      </c>
      <c r="L5625" s="52">
        <v>0.16456000506877899</v>
      </c>
      <c r="N5625">
        <v>157</v>
      </c>
      <c r="O5625" s="52">
        <v>0.24153999984264371</v>
      </c>
      <c r="Q5625">
        <v>2528</v>
      </c>
      <c r="R5625" s="52">
        <v>0.2371300011873245</v>
      </c>
    </row>
    <row r="5626" spans="1:19">
      <c r="A5626" t="s">
        <v>28</v>
      </c>
      <c r="B5626" t="s">
        <v>412</v>
      </c>
      <c r="C5626" t="s">
        <v>440</v>
      </c>
      <c r="D5626" t="s">
        <v>330</v>
      </c>
      <c r="E5626" t="s">
        <v>232</v>
      </c>
      <c r="F5626" t="s">
        <v>233</v>
      </c>
      <c r="G5626">
        <v>11</v>
      </c>
      <c r="H5626" t="s">
        <v>337</v>
      </c>
      <c r="I5626" t="s">
        <v>326</v>
      </c>
      <c r="J5626" t="s">
        <v>295</v>
      </c>
      <c r="K5626">
        <v>20</v>
      </c>
      <c r="L5626" s="52">
        <v>0.25315999984741211</v>
      </c>
      <c r="N5626">
        <v>150</v>
      </c>
      <c r="O5626" s="52">
        <v>0.23077000677585599</v>
      </c>
      <c r="Q5626">
        <v>2201</v>
      </c>
      <c r="R5626" s="52">
        <v>0.20645000040531161</v>
      </c>
    </row>
    <row r="5627" spans="1:19">
      <c r="A5627" t="s">
        <v>28</v>
      </c>
      <c r="B5627" t="s">
        <v>412</v>
      </c>
      <c r="C5627" t="s">
        <v>440</v>
      </c>
      <c r="D5627" t="s">
        <v>330</v>
      </c>
      <c r="E5627" t="s">
        <v>232</v>
      </c>
      <c r="F5627" t="s">
        <v>233</v>
      </c>
      <c r="G5627">
        <v>11</v>
      </c>
      <c r="H5627" t="s">
        <v>337</v>
      </c>
      <c r="I5627" t="s">
        <v>359</v>
      </c>
      <c r="J5627" t="s">
        <v>14</v>
      </c>
      <c r="K5627">
        <v>53</v>
      </c>
      <c r="L5627" s="52">
        <v>0.67088997364044189</v>
      </c>
      <c r="M5627" s="52">
        <v>0.71622002124786377</v>
      </c>
      <c r="N5627">
        <v>462</v>
      </c>
      <c r="O5627" s="52">
        <v>0.71077001094818115</v>
      </c>
      <c r="P5627" s="52">
        <v>0.72641998529434204</v>
      </c>
      <c r="Q5627">
        <v>7648</v>
      </c>
      <c r="R5627" s="52">
        <v>0.71737998723983765</v>
      </c>
      <c r="S5627" s="52">
        <v>0.73221999406814575</v>
      </c>
    </row>
    <row r="5628" spans="1:19">
      <c r="A5628" t="s">
        <v>28</v>
      </c>
      <c r="B5628" t="s">
        <v>412</v>
      </c>
      <c r="C5628" t="s">
        <v>440</v>
      </c>
      <c r="D5628" t="s">
        <v>330</v>
      </c>
      <c r="E5628" t="s">
        <v>232</v>
      </c>
      <c r="F5628" t="s">
        <v>233</v>
      </c>
      <c r="G5628">
        <v>11</v>
      </c>
      <c r="H5628" t="s">
        <v>337</v>
      </c>
      <c r="I5628" t="s">
        <v>359</v>
      </c>
      <c r="J5628" t="s">
        <v>15</v>
      </c>
      <c r="K5628">
        <v>12</v>
      </c>
      <c r="L5628" s="52">
        <v>0.15189999341964719</v>
      </c>
      <c r="M5628" s="52">
        <v>0.1621599942445755</v>
      </c>
      <c r="N5628">
        <v>100</v>
      </c>
      <c r="O5628" s="52">
        <v>0.1538500040769577</v>
      </c>
      <c r="P5628" s="52">
        <v>0.15723000466823581</v>
      </c>
      <c r="Q5628">
        <v>1582</v>
      </c>
      <c r="R5628" s="52">
        <v>0.14838999509811401</v>
      </c>
      <c r="S5628" s="52">
        <v>0.1514600068330765</v>
      </c>
    </row>
    <row r="5629" spans="1:19">
      <c r="A5629" t="s">
        <v>28</v>
      </c>
      <c r="B5629" t="s">
        <v>412</v>
      </c>
      <c r="C5629" t="s">
        <v>440</v>
      </c>
      <c r="D5629" t="s">
        <v>330</v>
      </c>
      <c r="E5629" t="s">
        <v>232</v>
      </c>
      <c r="F5629" t="s">
        <v>233</v>
      </c>
      <c r="G5629">
        <v>11</v>
      </c>
      <c r="H5629" t="s">
        <v>337</v>
      </c>
      <c r="I5629" t="s">
        <v>359</v>
      </c>
      <c r="J5629" t="s">
        <v>317</v>
      </c>
      <c r="K5629">
        <v>9</v>
      </c>
      <c r="L5629" s="52">
        <v>0.1139200031757355</v>
      </c>
      <c r="M5629" s="52">
        <v>0.1216199994087219</v>
      </c>
      <c r="N5629">
        <v>74</v>
      </c>
      <c r="O5629" s="52">
        <v>0.11384999752044681</v>
      </c>
      <c r="P5629" s="52">
        <v>0.1163500025868416</v>
      </c>
      <c r="Q5629">
        <v>1215</v>
      </c>
      <c r="R5629" s="52">
        <v>0.1139699965715408</v>
      </c>
      <c r="S5629" s="52">
        <v>0.1163199990987778</v>
      </c>
    </row>
    <row r="5630" spans="1:19">
      <c r="A5630" t="s">
        <v>28</v>
      </c>
      <c r="B5630" t="s">
        <v>412</v>
      </c>
      <c r="C5630" t="s">
        <v>440</v>
      </c>
      <c r="D5630" t="s">
        <v>330</v>
      </c>
      <c r="E5630" t="s">
        <v>232</v>
      </c>
      <c r="F5630" t="s">
        <v>233</v>
      </c>
      <c r="G5630">
        <v>11</v>
      </c>
      <c r="H5630" t="s">
        <v>337</v>
      </c>
      <c r="I5630" t="s">
        <v>359</v>
      </c>
      <c r="J5630" t="s">
        <v>270</v>
      </c>
      <c r="K5630">
        <v>5</v>
      </c>
      <c r="L5630" s="52">
        <v>6.3289999961853027E-2</v>
      </c>
      <c r="N5630">
        <v>14</v>
      </c>
      <c r="O5630" s="52">
        <v>2.1539999172091481E-2</v>
      </c>
      <c r="Q5630">
        <v>216</v>
      </c>
      <c r="R5630" s="52">
        <v>2.0260000601410869E-2</v>
      </c>
    </row>
    <row r="5631" spans="1:19">
      <c r="A5631" t="s">
        <v>28</v>
      </c>
      <c r="B5631" t="s">
        <v>412</v>
      </c>
      <c r="C5631" t="s">
        <v>440</v>
      </c>
      <c r="D5631" t="s">
        <v>330</v>
      </c>
      <c r="E5631" t="s">
        <v>232</v>
      </c>
      <c r="F5631" t="s">
        <v>233</v>
      </c>
      <c r="G5631">
        <v>11</v>
      </c>
      <c r="H5631" t="s">
        <v>337</v>
      </c>
      <c r="I5631" t="s">
        <v>325</v>
      </c>
      <c r="J5631" t="s">
        <v>302</v>
      </c>
      <c r="K5631">
        <v>31</v>
      </c>
      <c r="L5631" s="52">
        <v>0.39241001009941101</v>
      </c>
      <c r="N5631">
        <v>203</v>
      </c>
      <c r="O5631" s="52">
        <v>0.31231001019477839</v>
      </c>
      <c r="Q5631">
        <v>3494</v>
      </c>
      <c r="R5631" s="52">
        <v>0.32774001359939581</v>
      </c>
    </row>
    <row r="5632" spans="1:19">
      <c r="A5632" t="s">
        <v>28</v>
      </c>
      <c r="B5632" t="s">
        <v>412</v>
      </c>
      <c r="C5632" t="s">
        <v>440</v>
      </c>
      <c r="D5632" t="s">
        <v>330</v>
      </c>
      <c r="E5632" t="s">
        <v>232</v>
      </c>
      <c r="F5632" t="s">
        <v>233</v>
      </c>
      <c r="G5632">
        <v>11</v>
      </c>
      <c r="H5632" t="s">
        <v>337</v>
      </c>
      <c r="I5632" t="s">
        <v>325</v>
      </c>
      <c r="J5632" t="s">
        <v>303</v>
      </c>
      <c r="K5632">
        <v>26</v>
      </c>
      <c r="L5632" s="52">
        <v>0.32910999655723572</v>
      </c>
      <c r="N5632">
        <v>224</v>
      </c>
      <c r="O5632" s="52">
        <v>0.3446199893951416</v>
      </c>
      <c r="Q5632">
        <v>3387</v>
      </c>
      <c r="R5632" s="52">
        <v>0.31769999861717219</v>
      </c>
    </row>
    <row r="5633" spans="1:19">
      <c r="A5633" t="s">
        <v>28</v>
      </c>
      <c r="B5633" t="s">
        <v>412</v>
      </c>
      <c r="C5633" t="s">
        <v>440</v>
      </c>
      <c r="D5633" t="s">
        <v>330</v>
      </c>
      <c r="E5633" t="s">
        <v>232</v>
      </c>
      <c r="F5633" t="s">
        <v>233</v>
      </c>
      <c r="G5633">
        <v>11</v>
      </c>
      <c r="H5633" t="s">
        <v>337</v>
      </c>
      <c r="I5633" t="s">
        <v>325</v>
      </c>
      <c r="J5633" t="s">
        <v>304</v>
      </c>
      <c r="K5633">
        <v>22</v>
      </c>
      <c r="L5633" s="52">
        <v>0.27847999334335333</v>
      </c>
      <c r="N5633">
        <v>223</v>
      </c>
      <c r="O5633" s="52">
        <v>0.34308001399040222</v>
      </c>
      <c r="Q5633">
        <v>3780</v>
      </c>
      <c r="R5633" s="52">
        <v>0.35455998778343201</v>
      </c>
    </row>
    <row r="5634" spans="1:19">
      <c r="A5634" t="s">
        <v>28</v>
      </c>
      <c r="B5634" t="s">
        <v>412</v>
      </c>
      <c r="C5634" t="s">
        <v>440</v>
      </c>
      <c r="D5634" t="s">
        <v>330</v>
      </c>
      <c r="E5634" t="s">
        <v>232</v>
      </c>
      <c r="F5634" t="s">
        <v>233</v>
      </c>
      <c r="G5634">
        <v>11</v>
      </c>
      <c r="H5634" t="s">
        <v>337</v>
      </c>
      <c r="I5634" t="s">
        <v>349</v>
      </c>
      <c r="J5634" t="s">
        <v>350</v>
      </c>
      <c r="K5634">
        <v>2</v>
      </c>
      <c r="L5634" s="52">
        <v>2.531999908387661E-2</v>
      </c>
      <c r="M5634" s="52">
        <v>2.5970000773668289E-2</v>
      </c>
      <c r="N5634">
        <v>46</v>
      </c>
      <c r="O5634" s="52">
        <v>7.0770002901554108E-2</v>
      </c>
      <c r="P5634" s="52">
        <v>7.5910001993179321E-2</v>
      </c>
      <c r="Q5634">
        <v>745</v>
      </c>
      <c r="R5634" s="52">
        <v>6.9880001246929169E-2</v>
      </c>
      <c r="S5634" s="52">
        <v>8.060000091791153E-2</v>
      </c>
    </row>
    <row r="5635" spans="1:19">
      <c r="A5635" t="s">
        <v>28</v>
      </c>
      <c r="B5635" t="s">
        <v>412</v>
      </c>
      <c r="C5635" t="s">
        <v>440</v>
      </c>
      <c r="D5635" t="s">
        <v>330</v>
      </c>
      <c r="E5635" t="s">
        <v>232</v>
      </c>
      <c r="F5635" t="s">
        <v>233</v>
      </c>
      <c r="G5635">
        <v>11</v>
      </c>
      <c r="H5635" t="s">
        <v>337</v>
      </c>
      <c r="I5635" t="s">
        <v>349</v>
      </c>
      <c r="J5635" t="s">
        <v>351</v>
      </c>
      <c r="K5635">
        <v>60</v>
      </c>
      <c r="L5635" s="52">
        <v>0.75949001312255859</v>
      </c>
      <c r="M5635" s="52">
        <v>0.77921998500823975</v>
      </c>
      <c r="N5635">
        <v>405</v>
      </c>
      <c r="O5635" s="52">
        <v>0.62308001518249512</v>
      </c>
      <c r="P5635" s="52">
        <v>0.66832000017166138</v>
      </c>
      <c r="Q5635">
        <v>5882</v>
      </c>
      <c r="R5635" s="52">
        <v>0.55172997713088989</v>
      </c>
      <c r="S5635" s="52">
        <v>0.63637000322341919</v>
      </c>
    </row>
    <row r="5636" spans="1:19">
      <c r="A5636" t="s">
        <v>28</v>
      </c>
      <c r="B5636" t="s">
        <v>412</v>
      </c>
      <c r="C5636" t="s">
        <v>440</v>
      </c>
      <c r="D5636" t="s">
        <v>330</v>
      </c>
      <c r="E5636" t="s">
        <v>232</v>
      </c>
      <c r="F5636" t="s">
        <v>233</v>
      </c>
      <c r="G5636">
        <v>11</v>
      </c>
      <c r="H5636" t="s">
        <v>337</v>
      </c>
      <c r="I5636" t="s">
        <v>349</v>
      </c>
      <c r="J5636" t="s">
        <v>352</v>
      </c>
      <c r="K5636">
        <v>0</v>
      </c>
      <c r="L5636" s="52">
        <v>0</v>
      </c>
      <c r="M5636" s="52">
        <v>0</v>
      </c>
      <c r="N5636">
        <v>2</v>
      </c>
      <c r="O5636" s="52">
        <v>3.0799999367445712E-3</v>
      </c>
      <c r="P5636" s="52">
        <v>3.299999982118607E-3</v>
      </c>
      <c r="Q5636">
        <v>19</v>
      </c>
      <c r="R5636" s="52">
        <v>1.780000049620867E-3</v>
      </c>
      <c r="S5636" s="52">
        <v>2.0600000862032179E-3</v>
      </c>
    </row>
    <row r="5637" spans="1:19">
      <c r="A5637" t="s">
        <v>28</v>
      </c>
      <c r="B5637" t="s">
        <v>412</v>
      </c>
      <c r="C5637" t="s">
        <v>440</v>
      </c>
      <c r="D5637" t="s">
        <v>330</v>
      </c>
      <c r="E5637" t="s">
        <v>232</v>
      </c>
      <c r="F5637" t="s">
        <v>233</v>
      </c>
      <c r="G5637">
        <v>11</v>
      </c>
      <c r="H5637" t="s">
        <v>337</v>
      </c>
      <c r="I5637" t="s">
        <v>349</v>
      </c>
      <c r="J5637" t="s">
        <v>353</v>
      </c>
      <c r="K5637">
        <v>15</v>
      </c>
      <c r="L5637" s="52">
        <v>0.18986999988555911</v>
      </c>
      <c r="M5637" s="52">
        <v>0.1948100030422211</v>
      </c>
      <c r="N5637">
        <v>153</v>
      </c>
      <c r="O5637" s="52">
        <v>0.23537999391555789</v>
      </c>
      <c r="P5637" s="52">
        <v>0.25248000025749212</v>
      </c>
      <c r="Q5637">
        <v>2597</v>
      </c>
      <c r="R5637" s="52">
        <v>0.24359999597072601</v>
      </c>
      <c r="S5637" s="52">
        <v>0.2809700071811676</v>
      </c>
    </row>
    <row r="5638" spans="1:19">
      <c r="A5638" t="s">
        <v>28</v>
      </c>
      <c r="B5638" t="s">
        <v>412</v>
      </c>
      <c r="C5638" t="s">
        <v>440</v>
      </c>
      <c r="D5638" t="s">
        <v>330</v>
      </c>
      <c r="E5638" t="s">
        <v>232</v>
      </c>
      <c r="F5638" t="s">
        <v>233</v>
      </c>
      <c r="G5638">
        <v>11</v>
      </c>
      <c r="H5638" t="s">
        <v>337</v>
      </c>
      <c r="I5638" t="s">
        <v>349</v>
      </c>
      <c r="J5638" t="s">
        <v>355</v>
      </c>
      <c r="K5638">
        <v>2</v>
      </c>
      <c r="L5638" s="52">
        <v>2.531999908387661E-2</v>
      </c>
      <c r="N5638">
        <v>44</v>
      </c>
      <c r="O5638" s="52">
        <v>6.7689999938011169E-2</v>
      </c>
      <c r="Q5638">
        <v>1418</v>
      </c>
      <c r="R5638" s="52">
        <v>0.13300999999046331</v>
      </c>
    </row>
    <row r="5639" spans="1:19">
      <c r="A5639" t="s">
        <v>28</v>
      </c>
      <c r="B5639" t="s">
        <v>412</v>
      </c>
      <c r="C5639" t="s">
        <v>440</v>
      </c>
      <c r="D5639" t="s">
        <v>330</v>
      </c>
      <c r="E5639" t="s">
        <v>232</v>
      </c>
      <c r="F5639" t="s">
        <v>233</v>
      </c>
      <c r="G5639">
        <v>11</v>
      </c>
      <c r="H5639" t="s">
        <v>337</v>
      </c>
      <c r="I5639" t="s">
        <v>734</v>
      </c>
      <c r="J5639" t="s">
        <v>299</v>
      </c>
      <c r="K5639">
        <v>6</v>
      </c>
      <c r="L5639" s="52">
        <v>7.5949996709823608E-2</v>
      </c>
      <c r="M5639" s="52">
        <v>7.7919997274875641E-2</v>
      </c>
      <c r="N5639">
        <v>28</v>
      </c>
      <c r="O5639" s="52">
        <v>4.3079998344182968E-2</v>
      </c>
      <c r="P5639" s="52">
        <v>4.552999883890152E-2</v>
      </c>
      <c r="Q5639">
        <v>463</v>
      </c>
      <c r="R5639" s="52">
        <v>4.343000054359436E-2</v>
      </c>
      <c r="S5639" s="52">
        <v>4.6239998191595078E-2</v>
      </c>
    </row>
    <row r="5640" spans="1:19">
      <c r="A5640" t="s">
        <v>28</v>
      </c>
      <c r="B5640" t="s">
        <v>412</v>
      </c>
      <c r="C5640" t="s">
        <v>440</v>
      </c>
      <c r="D5640" t="s">
        <v>330</v>
      </c>
      <c r="E5640" t="s">
        <v>232</v>
      </c>
      <c r="F5640" t="s">
        <v>233</v>
      </c>
      <c r="G5640">
        <v>11</v>
      </c>
      <c r="H5640" t="s">
        <v>337</v>
      </c>
      <c r="I5640" t="s">
        <v>734</v>
      </c>
      <c r="J5640" t="s">
        <v>300</v>
      </c>
      <c r="K5640">
        <v>2</v>
      </c>
      <c r="L5640" s="52">
        <v>2.531999908387661E-2</v>
      </c>
      <c r="M5640" s="52">
        <v>2.5970000773668289E-2</v>
      </c>
      <c r="N5640">
        <v>19</v>
      </c>
      <c r="O5640" s="52">
        <v>2.9230000451207161E-2</v>
      </c>
      <c r="P5640" s="52">
        <v>3.0889999121427539E-2</v>
      </c>
      <c r="Q5640">
        <v>331</v>
      </c>
      <c r="R5640" s="52">
        <v>3.1050000339746479E-2</v>
      </c>
      <c r="S5640" s="52">
        <v>3.3059999346733093E-2</v>
      </c>
    </row>
    <row r="5641" spans="1:19">
      <c r="A5641" t="s">
        <v>28</v>
      </c>
      <c r="B5641" t="s">
        <v>412</v>
      </c>
      <c r="C5641" t="s">
        <v>440</v>
      </c>
      <c r="D5641" t="s">
        <v>330</v>
      </c>
      <c r="E5641" t="s">
        <v>232</v>
      </c>
      <c r="F5641" t="s">
        <v>233</v>
      </c>
      <c r="G5641">
        <v>11</v>
      </c>
      <c r="H5641" t="s">
        <v>337</v>
      </c>
      <c r="I5641" t="s">
        <v>734</v>
      </c>
      <c r="J5641" t="s">
        <v>269</v>
      </c>
      <c r="K5641">
        <v>2</v>
      </c>
      <c r="L5641" s="52">
        <v>2.531999908387661E-2</v>
      </c>
      <c r="M5641" s="52">
        <v>2.5970000773668289E-2</v>
      </c>
      <c r="N5641">
        <v>6</v>
      </c>
      <c r="O5641" s="52">
        <v>9.2299999669194221E-3</v>
      </c>
      <c r="P5641" s="52">
        <v>9.7599998116493225E-3</v>
      </c>
      <c r="Q5641">
        <v>91</v>
      </c>
      <c r="R5641" s="52">
        <v>8.5399998351931572E-3</v>
      </c>
      <c r="S5641" s="52">
        <v>9.089999832212925E-3</v>
      </c>
    </row>
    <row r="5642" spans="1:19">
      <c r="A5642" t="s">
        <v>28</v>
      </c>
      <c r="B5642" t="s">
        <v>412</v>
      </c>
      <c r="C5642" t="s">
        <v>440</v>
      </c>
      <c r="D5642" t="s">
        <v>330</v>
      </c>
      <c r="E5642" t="s">
        <v>232</v>
      </c>
      <c r="F5642" t="s">
        <v>233</v>
      </c>
      <c r="G5642">
        <v>11</v>
      </c>
      <c r="H5642" t="s">
        <v>337</v>
      </c>
      <c r="I5642" t="s">
        <v>734</v>
      </c>
      <c r="J5642" t="s">
        <v>301</v>
      </c>
      <c r="K5642">
        <v>2</v>
      </c>
      <c r="L5642" s="52">
        <v>2.531999908387661E-2</v>
      </c>
      <c r="M5642" s="52">
        <v>2.5970000773668289E-2</v>
      </c>
      <c r="N5642">
        <v>10</v>
      </c>
      <c r="O5642" s="52">
        <v>1.537999976426363E-2</v>
      </c>
      <c r="P5642" s="52">
        <v>1.625999994575977E-2</v>
      </c>
      <c r="Q5642">
        <v>215</v>
      </c>
      <c r="R5642" s="52">
        <v>2.0169999450445179E-2</v>
      </c>
      <c r="S5642" s="52">
        <v>2.1469999104738239E-2</v>
      </c>
    </row>
    <row r="5643" spans="1:19">
      <c r="A5643" t="s">
        <v>28</v>
      </c>
      <c r="B5643" t="s">
        <v>412</v>
      </c>
      <c r="C5643" t="s">
        <v>440</v>
      </c>
      <c r="D5643" t="s">
        <v>330</v>
      </c>
      <c r="E5643" t="s">
        <v>232</v>
      </c>
      <c r="F5643" t="s">
        <v>233</v>
      </c>
      <c r="G5643">
        <v>11</v>
      </c>
      <c r="H5643" t="s">
        <v>337</v>
      </c>
      <c r="I5643" t="s">
        <v>734</v>
      </c>
      <c r="J5643" t="s">
        <v>270</v>
      </c>
      <c r="K5643">
        <v>2</v>
      </c>
      <c r="L5643" s="52">
        <v>2.531999908387661E-2</v>
      </c>
      <c r="N5643">
        <v>35</v>
      </c>
      <c r="O5643" s="52">
        <v>5.3849998861551278E-2</v>
      </c>
      <c r="Q5643">
        <v>648</v>
      </c>
      <c r="R5643" s="52">
        <v>6.0779999941587448E-2</v>
      </c>
    </row>
    <row r="5644" spans="1:19">
      <c r="A5644" t="s">
        <v>28</v>
      </c>
      <c r="B5644" t="s">
        <v>412</v>
      </c>
      <c r="C5644" t="s">
        <v>440</v>
      </c>
      <c r="D5644" t="s">
        <v>330</v>
      </c>
      <c r="E5644" t="s">
        <v>232</v>
      </c>
      <c r="F5644" t="s">
        <v>233</v>
      </c>
      <c r="G5644">
        <v>11</v>
      </c>
      <c r="H5644" t="s">
        <v>337</v>
      </c>
      <c r="I5644" t="s">
        <v>734</v>
      </c>
      <c r="J5644" t="s">
        <v>268</v>
      </c>
      <c r="K5644">
        <v>65</v>
      </c>
      <c r="L5644" s="52">
        <v>0.82278001308441162</v>
      </c>
      <c r="M5644" s="52">
        <v>0.84416002035140991</v>
      </c>
      <c r="N5644">
        <v>552</v>
      </c>
      <c r="O5644" s="52">
        <v>0.84922999143600464</v>
      </c>
      <c r="P5644" s="52">
        <v>0.8975600004196167</v>
      </c>
      <c r="Q5644">
        <v>8913</v>
      </c>
      <c r="R5644" s="52">
        <v>0.83604001998901367</v>
      </c>
      <c r="S5644" s="52">
        <v>0.89013999700546265</v>
      </c>
    </row>
    <row r="5645" spans="1:19">
      <c r="A5645" t="s">
        <v>28</v>
      </c>
      <c r="B5645" t="s">
        <v>412</v>
      </c>
      <c r="C5645" t="s">
        <v>440</v>
      </c>
      <c r="D5645" t="s">
        <v>330</v>
      </c>
      <c r="E5645" t="s">
        <v>232</v>
      </c>
      <c r="F5645" t="s">
        <v>233</v>
      </c>
      <c r="G5645">
        <v>11</v>
      </c>
      <c r="H5645" t="s">
        <v>337</v>
      </c>
      <c r="I5645" t="s">
        <v>735</v>
      </c>
      <c r="J5645" t="s">
        <v>270</v>
      </c>
      <c r="K5645">
        <v>79</v>
      </c>
      <c r="L5645" s="52">
        <v>1</v>
      </c>
      <c r="N5645">
        <v>650</v>
      </c>
      <c r="O5645" s="52">
        <v>1</v>
      </c>
      <c r="Q5645">
        <v>10661</v>
      </c>
      <c r="R5645" s="52">
        <v>1</v>
      </c>
    </row>
    <row r="5646" spans="1:19">
      <c r="A5646" t="s">
        <v>28</v>
      </c>
      <c r="B5646" t="s">
        <v>412</v>
      </c>
      <c r="C5646" t="s">
        <v>440</v>
      </c>
      <c r="D5646" t="s">
        <v>330</v>
      </c>
      <c r="E5646" t="s">
        <v>232</v>
      </c>
      <c r="F5646" t="s">
        <v>233</v>
      </c>
      <c r="G5646">
        <v>11</v>
      </c>
      <c r="H5646" t="s">
        <v>337</v>
      </c>
      <c r="I5646" t="s">
        <v>319</v>
      </c>
      <c r="J5646" t="s">
        <v>324</v>
      </c>
      <c r="K5646">
        <v>2</v>
      </c>
      <c r="L5646" s="52">
        <v>2.531999908387661E-2</v>
      </c>
      <c r="N5646">
        <v>44</v>
      </c>
      <c r="O5646" s="52">
        <v>6.7689999938011169E-2</v>
      </c>
      <c r="Q5646">
        <v>1418</v>
      </c>
      <c r="R5646" s="52">
        <v>0.13300999999046331</v>
      </c>
    </row>
    <row r="5647" spans="1:19">
      <c r="A5647" t="s">
        <v>28</v>
      </c>
      <c r="B5647" t="s">
        <v>412</v>
      </c>
      <c r="C5647" t="s">
        <v>440</v>
      </c>
      <c r="D5647" t="s">
        <v>330</v>
      </c>
      <c r="E5647" t="s">
        <v>232</v>
      </c>
      <c r="F5647" t="s">
        <v>233</v>
      </c>
      <c r="G5647">
        <v>11</v>
      </c>
      <c r="H5647" t="s">
        <v>337</v>
      </c>
      <c r="I5647" t="s">
        <v>319</v>
      </c>
      <c r="J5647" t="s">
        <v>320</v>
      </c>
      <c r="K5647">
        <v>0</v>
      </c>
      <c r="L5647" s="52">
        <v>0</v>
      </c>
      <c r="M5647" s="52">
        <v>0</v>
      </c>
      <c r="N5647">
        <v>2</v>
      </c>
      <c r="O5647" s="52">
        <v>3.0799999367445712E-3</v>
      </c>
      <c r="P5647" s="52">
        <v>3.299999982118607E-3</v>
      </c>
      <c r="Q5647">
        <v>19</v>
      </c>
      <c r="R5647" s="52">
        <v>1.780000049620867E-3</v>
      </c>
      <c r="S5647" s="52">
        <v>2.0600000862032179E-3</v>
      </c>
    </row>
    <row r="5648" spans="1:19">
      <c r="A5648" t="s">
        <v>28</v>
      </c>
      <c r="B5648" t="s">
        <v>412</v>
      </c>
      <c r="C5648" t="s">
        <v>440</v>
      </c>
      <c r="D5648" t="s">
        <v>330</v>
      </c>
      <c r="E5648" t="s">
        <v>232</v>
      </c>
      <c r="F5648" t="s">
        <v>233</v>
      </c>
      <c r="G5648">
        <v>11</v>
      </c>
      <c r="H5648" t="s">
        <v>337</v>
      </c>
      <c r="I5648" t="s">
        <v>319</v>
      </c>
      <c r="J5648" t="s">
        <v>321</v>
      </c>
      <c r="K5648">
        <v>2</v>
      </c>
      <c r="L5648" s="52">
        <v>2.531999908387661E-2</v>
      </c>
      <c r="M5648" s="52">
        <v>2.5970000773668289E-2</v>
      </c>
      <c r="N5648">
        <v>27</v>
      </c>
      <c r="O5648" s="52">
        <v>4.1540000587701797E-2</v>
      </c>
      <c r="P5648" s="52">
        <v>4.4550001621246338E-2</v>
      </c>
      <c r="Q5648">
        <v>380</v>
      </c>
      <c r="R5648" s="52">
        <v>3.564000129699707E-2</v>
      </c>
      <c r="S5648" s="52">
        <v>4.1110001504421227E-2</v>
      </c>
    </row>
    <row r="5649" spans="1:19">
      <c r="A5649" t="s">
        <v>28</v>
      </c>
      <c r="B5649" t="s">
        <v>412</v>
      </c>
      <c r="C5649" t="s">
        <v>440</v>
      </c>
      <c r="D5649" t="s">
        <v>330</v>
      </c>
      <c r="E5649" t="s">
        <v>232</v>
      </c>
      <c r="F5649" t="s">
        <v>233</v>
      </c>
      <c r="G5649">
        <v>11</v>
      </c>
      <c r="H5649" t="s">
        <v>337</v>
      </c>
      <c r="I5649" t="s">
        <v>319</v>
      </c>
      <c r="J5649" t="s">
        <v>322</v>
      </c>
      <c r="K5649">
        <v>9</v>
      </c>
      <c r="L5649" s="52">
        <v>0.1139200031757355</v>
      </c>
      <c r="M5649" s="52">
        <v>0.1168799996376038</v>
      </c>
      <c r="N5649">
        <v>95</v>
      </c>
      <c r="O5649" s="52">
        <v>0.14614999294281009</v>
      </c>
      <c r="P5649" s="52">
        <v>0.1567700058221817</v>
      </c>
      <c r="Q5649">
        <v>1643</v>
      </c>
      <c r="R5649" s="52">
        <v>0.15410999953746801</v>
      </c>
      <c r="S5649" s="52">
        <v>0.17776000499725339</v>
      </c>
    </row>
    <row r="5650" spans="1:19">
      <c r="A5650" t="s">
        <v>28</v>
      </c>
      <c r="B5650" t="s">
        <v>412</v>
      </c>
      <c r="C5650" t="s">
        <v>440</v>
      </c>
      <c r="D5650" t="s">
        <v>330</v>
      </c>
      <c r="E5650" t="s">
        <v>232</v>
      </c>
      <c r="F5650" t="s">
        <v>233</v>
      </c>
      <c r="G5650">
        <v>11</v>
      </c>
      <c r="H5650" t="s">
        <v>337</v>
      </c>
      <c r="I5650" t="s">
        <v>319</v>
      </c>
      <c r="J5650" t="s">
        <v>323</v>
      </c>
      <c r="K5650">
        <v>5</v>
      </c>
      <c r="L5650" s="52">
        <v>6.3289999961853027E-2</v>
      </c>
      <c r="M5650" s="52">
        <v>6.4939998090267181E-2</v>
      </c>
      <c r="N5650">
        <v>77</v>
      </c>
      <c r="O5650" s="52">
        <v>0.1184599995613098</v>
      </c>
      <c r="P5650" s="52">
        <v>0.1270599961280823</v>
      </c>
      <c r="Q5650">
        <v>1319</v>
      </c>
      <c r="R5650" s="52">
        <v>0.1237199977040291</v>
      </c>
      <c r="S5650" s="52">
        <v>0.14270000159740451</v>
      </c>
    </row>
    <row r="5651" spans="1:19">
      <c r="A5651" t="s">
        <v>28</v>
      </c>
      <c r="B5651" t="s">
        <v>412</v>
      </c>
      <c r="C5651" t="s">
        <v>440</v>
      </c>
      <c r="D5651" t="s">
        <v>330</v>
      </c>
      <c r="E5651" t="s">
        <v>232</v>
      </c>
      <c r="F5651" t="s">
        <v>233</v>
      </c>
      <c r="G5651">
        <v>11</v>
      </c>
      <c r="H5651" t="s">
        <v>337</v>
      </c>
      <c r="I5651" t="s">
        <v>319</v>
      </c>
      <c r="J5651" t="s">
        <v>354</v>
      </c>
      <c r="K5651">
        <v>61</v>
      </c>
      <c r="L5651" s="52">
        <v>0.77214998006820679</v>
      </c>
      <c r="M5651" s="52">
        <v>0.79220998287200928</v>
      </c>
      <c r="N5651">
        <v>405</v>
      </c>
      <c r="O5651" s="52">
        <v>0.62308001518249512</v>
      </c>
      <c r="P5651" s="52">
        <v>0.66832000017166138</v>
      </c>
      <c r="Q5651">
        <v>5882</v>
      </c>
      <c r="R5651" s="52">
        <v>0.55172997713088989</v>
      </c>
      <c r="S5651" s="52">
        <v>0.63637000322341919</v>
      </c>
    </row>
    <row r="5652" spans="1:19">
      <c r="A5652" t="s">
        <v>28</v>
      </c>
      <c r="B5652" t="s">
        <v>412</v>
      </c>
      <c r="C5652" t="s">
        <v>440</v>
      </c>
      <c r="D5652" t="s">
        <v>330</v>
      </c>
      <c r="E5652" t="s">
        <v>232</v>
      </c>
      <c r="F5652" t="s">
        <v>233</v>
      </c>
      <c r="G5652">
        <v>11</v>
      </c>
      <c r="H5652" t="s">
        <v>337</v>
      </c>
      <c r="I5652" t="s">
        <v>360</v>
      </c>
      <c r="J5652" t="s">
        <v>361</v>
      </c>
      <c r="K5652">
        <v>2</v>
      </c>
      <c r="L5652" s="52">
        <v>2.531999908387661E-2</v>
      </c>
      <c r="N5652">
        <v>44</v>
      </c>
      <c r="O5652" s="52">
        <v>6.7689999938011169E-2</v>
      </c>
      <c r="Q5652">
        <v>1418</v>
      </c>
      <c r="R5652" s="52">
        <v>0.13300999999046331</v>
      </c>
    </row>
    <row r="5653" spans="1:19">
      <c r="A5653" t="s">
        <v>28</v>
      </c>
      <c r="B5653" t="s">
        <v>412</v>
      </c>
      <c r="C5653" t="s">
        <v>440</v>
      </c>
      <c r="D5653" t="s">
        <v>330</v>
      </c>
      <c r="E5653" t="s">
        <v>232</v>
      </c>
      <c r="F5653" t="s">
        <v>233</v>
      </c>
      <c r="G5653">
        <v>11</v>
      </c>
      <c r="H5653" t="s">
        <v>337</v>
      </c>
      <c r="I5653" t="s">
        <v>360</v>
      </c>
      <c r="J5653" t="s">
        <v>362</v>
      </c>
      <c r="K5653">
        <v>16</v>
      </c>
      <c r="L5653" s="52">
        <v>0.20252999663352969</v>
      </c>
      <c r="M5653" s="52">
        <v>0.2077900022268295</v>
      </c>
      <c r="N5653">
        <v>200</v>
      </c>
      <c r="O5653" s="52">
        <v>0.30768999457359308</v>
      </c>
      <c r="P5653" s="52">
        <v>0.33002999424934393</v>
      </c>
      <c r="Q5653">
        <v>3361</v>
      </c>
      <c r="R5653" s="52">
        <v>0.31525999307632452</v>
      </c>
      <c r="S5653" s="52">
        <v>0.36362999677658081</v>
      </c>
    </row>
    <row r="5654" spans="1:19">
      <c r="A5654" t="s">
        <v>28</v>
      </c>
      <c r="B5654" t="s">
        <v>412</v>
      </c>
      <c r="C5654" t="s">
        <v>440</v>
      </c>
      <c r="D5654" t="s">
        <v>330</v>
      </c>
      <c r="E5654" t="s">
        <v>232</v>
      </c>
      <c r="F5654" t="s">
        <v>233</v>
      </c>
      <c r="G5654">
        <v>11</v>
      </c>
      <c r="H5654" t="s">
        <v>337</v>
      </c>
      <c r="I5654" t="s">
        <v>360</v>
      </c>
      <c r="J5654" t="s">
        <v>354</v>
      </c>
      <c r="K5654">
        <v>61</v>
      </c>
      <c r="L5654" s="52">
        <v>0.77214998006820679</v>
      </c>
      <c r="M5654" s="52">
        <v>0.79220998287200928</v>
      </c>
      <c r="N5654">
        <v>406</v>
      </c>
      <c r="O5654" s="52">
        <v>0.62462002038955688</v>
      </c>
      <c r="P5654" s="52">
        <v>0.66996997594833374</v>
      </c>
      <c r="Q5654">
        <v>5882</v>
      </c>
      <c r="R5654" s="52">
        <v>0.55172997713088989</v>
      </c>
      <c r="S5654" s="52">
        <v>0.63637000322341919</v>
      </c>
    </row>
    <row r="5655" spans="1:19">
      <c r="A5655" t="s">
        <v>28</v>
      </c>
      <c r="B5655" t="s">
        <v>412</v>
      </c>
      <c r="C5655" t="s">
        <v>440</v>
      </c>
      <c r="D5655" t="s">
        <v>330</v>
      </c>
      <c r="E5655" t="s">
        <v>232</v>
      </c>
      <c r="F5655" t="s">
        <v>233</v>
      </c>
      <c r="G5655">
        <v>11</v>
      </c>
      <c r="H5655" t="s">
        <v>337</v>
      </c>
      <c r="I5655" t="s">
        <v>736</v>
      </c>
      <c r="J5655" t="s">
        <v>363</v>
      </c>
      <c r="K5655">
        <v>32</v>
      </c>
      <c r="L5655" s="52">
        <v>0.40505999326705933</v>
      </c>
      <c r="N5655">
        <v>216</v>
      </c>
      <c r="O5655" s="52">
        <v>0.33230999112129211</v>
      </c>
      <c r="Q5655">
        <v>4131</v>
      </c>
      <c r="R5655" s="52">
        <v>0.38749000430107122</v>
      </c>
    </row>
    <row r="5656" spans="1:19">
      <c r="A5656" t="s">
        <v>28</v>
      </c>
      <c r="B5656" t="s">
        <v>412</v>
      </c>
      <c r="C5656" t="s">
        <v>440</v>
      </c>
      <c r="D5656" t="s">
        <v>330</v>
      </c>
      <c r="E5656" t="s">
        <v>232</v>
      </c>
      <c r="F5656" t="s">
        <v>233</v>
      </c>
      <c r="G5656">
        <v>11</v>
      </c>
      <c r="H5656" t="s">
        <v>337</v>
      </c>
      <c r="I5656" t="s">
        <v>736</v>
      </c>
      <c r="J5656" t="s">
        <v>364</v>
      </c>
      <c r="K5656">
        <v>34</v>
      </c>
      <c r="L5656" s="52">
        <v>0.43037998676300049</v>
      </c>
      <c r="M5656" s="52">
        <v>0.72339999675750732</v>
      </c>
      <c r="N5656">
        <v>286</v>
      </c>
      <c r="O5656" s="52">
        <v>0.43999999761581421</v>
      </c>
      <c r="P5656" s="52">
        <v>0.65899002552032471</v>
      </c>
      <c r="Q5656">
        <v>4189</v>
      </c>
      <c r="R5656" s="52">
        <v>0.39293000102043152</v>
      </c>
      <c r="S5656" s="52">
        <v>0.64149999618530273</v>
      </c>
    </row>
    <row r="5657" spans="1:19">
      <c r="A5657" t="s">
        <v>28</v>
      </c>
      <c r="B5657" t="s">
        <v>412</v>
      </c>
      <c r="C5657" t="s">
        <v>440</v>
      </c>
      <c r="D5657" t="s">
        <v>330</v>
      </c>
      <c r="E5657" t="s">
        <v>232</v>
      </c>
      <c r="F5657" t="s">
        <v>233</v>
      </c>
      <c r="G5657">
        <v>11</v>
      </c>
      <c r="H5657" t="s">
        <v>337</v>
      </c>
      <c r="I5657" t="s">
        <v>736</v>
      </c>
      <c r="J5657" t="s">
        <v>365</v>
      </c>
      <c r="K5657">
        <v>7</v>
      </c>
      <c r="L5657" s="52">
        <v>8.8610000908374786E-2</v>
      </c>
      <c r="M5657" s="52">
        <v>0.1489399969577789</v>
      </c>
      <c r="N5657">
        <v>84</v>
      </c>
      <c r="O5657" s="52">
        <v>0.12922999262809751</v>
      </c>
      <c r="P5657" s="52">
        <v>0.19355000555515289</v>
      </c>
      <c r="Q5657">
        <v>1316</v>
      </c>
      <c r="R5657" s="52">
        <v>0.1234399974346161</v>
      </c>
      <c r="S5657" s="52">
        <v>0.20152999460697171</v>
      </c>
    </row>
    <row r="5658" spans="1:19">
      <c r="A5658" t="s">
        <v>28</v>
      </c>
      <c r="B5658" t="s">
        <v>412</v>
      </c>
      <c r="C5658" t="s">
        <v>440</v>
      </c>
      <c r="D5658" t="s">
        <v>330</v>
      </c>
      <c r="E5658" t="s">
        <v>232</v>
      </c>
      <c r="F5658" t="s">
        <v>233</v>
      </c>
      <c r="G5658">
        <v>11</v>
      </c>
      <c r="H5658" t="s">
        <v>337</v>
      </c>
      <c r="I5658" t="s">
        <v>736</v>
      </c>
      <c r="J5658" t="s">
        <v>366</v>
      </c>
      <c r="K5658">
        <v>2</v>
      </c>
      <c r="L5658" s="52">
        <v>2.531999908387661E-2</v>
      </c>
      <c r="M5658" s="52">
        <v>4.2550001293420792E-2</v>
      </c>
      <c r="N5658">
        <v>28</v>
      </c>
      <c r="O5658" s="52">
        <v>4.3079998344182968E-2</v>
      </c>
      <c r="P5658" s="52">
        <v>6.4520001411437988E-2</v>
      </c>
      <c r="Q5658">
        <v>566</v>
      </c>
      <c r="R5658" s="52">
        <v>5.3089998662471771E-2</v>
      </c>
      <c r="S5658" s="52">
        <v>8.6680002510547638E-2</v>
      </c>
    </row>
    <row r="5659" spans="1:19">
      <c r="A5659" t="s">
        <v>28</v>
      </c>
      <c r="B5659" t="s">
        <v>412</v>
      </c>
      <c r="C5659" t="s">
        <v>440</v>
      </c>
      <c r="D5659" t="s">
        <v>330</v>
      </c>
      <c r="E5659" t="s">
        <v>232</v>
      </c>
      <c r="F5659" t="s">
        <v>233</v>
      </c>
      <c r="G5659">
        <v>11</v>
      </c>
      <c r="H5659" t="s">
        <v>337</v>
      </c>
      <c r="I5659" t="s">
        <v>736</v>
      </c>
      <c r="J5659" t="s">
        <v>367</v>
      </c>
      <c r="K5659">
        <v>2</v>
      </c>
      <c r="L5659" s="52">
        <v>2.531999908387661E-2</v>
      </c>
      <c r="M5659" s="52">
        <v>4.2550001293420792E-2</v>
      </c>
      <c r="N5659">
        <v>27</v>
      </c>
      <c r="O5659" s="52">
        <v>4.1540000587701797E-2</v>
      </c>
      <c r="P5659" s="52">
        <v>6.2210001051425927E-2</v>
      </c>
      <c r="Q5659">
        <v>367</v>
      </c>
      <c r="R5659" s="52">
        <v>3.4419998526573181E-2</v>
      </c>
      <c r="S5659" s="52">
        <v>5.6200001388788223E-2</v>
      </c>
    </row>
    <row r="5660" spans="1:19">
      <c r="A5660" t="s">
        <v>28</v>
      </c>
      <c r="B5660" t="s">
        <v>412</v>
      </c>
      <c r="C5660" t="s">
        <v>440</v>
      </c>
      <c r="D5660" t="s">
        <v>330</v>
      </c>
      <c r="E5660" t="s">
        <v>232</v>
      </c>
      <c r="F5660" t="s">
        <v>233</v>
      </c>
      <c r="G5660">
        <v>11</v>
      </c>
      <c r="H5660" t="s">
        <v>337</v>
      </c>
      <c r="I5660" t="s">
        <v>736</v>
      </c>
      <c r="J5660" t="s">
        <v>368</v>
      </c>
      <c r="K5660">
        <v>2</v>
      </c>
      <c r="L5660" s="52">
        <v>2.531999908387661E-2</v>
      </c>
      <c r="M5660" s="52">
        <v>4.2550001293420792E-2</v>
      </c>
      <c r="N5660">
        <v>9</v>
      </c>
      <c r="O5660" s="52">
        <v>1.384999975562096E-2</v>
      </c>
      <c r="P5660" s="52">
        <v>2.0740000531077381E-2</v>
      </c>
      <c r="Q5660">
        <v>92</v>
      </c>
      <c r="R5660" s="52">
        <v>8.6300000548362732E-3</v>
      </c>
      <c r="S5660" s="52">
        <v>1.4089999720454219E-2</v>
      </c>
    </row>
    <row r="5661" spans="1:19">
      <c r="A5661" t="s">
        <v>28</v>
      </c>
      <c r="B5661" t="s">
        <v>412</v>
      </c>
      <c r="C5661" t="s">
        <v>440</v>
      </c>
      <c r="D5661" t="s">
        <v>330</v>
      </c>
      <c r="E5661" t="s">
        <v>232</v>
      </c>
      <c r="F5661" t="s">
        <v>233</v>
      </c>
      <c r="G5661">
        <v>11</v>
      </c>
      <c r="H5661" t="s">
        <v>337</v>
      </c>
      <c r="I5661" t="s">
        <v>307</v>
      </c>
      <c r="J5661" t="s">
        <v>329</v>
      </c>
      <c r="K5661">
        <v>77</v>
      </c>
      <c r="L5661" s="52">
        <v>0.97468000650405884</v>
      </c>
      <c r="N5661">
        <v>645</v>
      </c>
      <c r="O5661" s="52">
        <v>0.99230998754501343</v>
      </c>
      <c r="Q5661">
        <v>10555</v>
      </c>
      <c r="R5661" s="52">
        <v>0.99005997180938721</v>
      </c>
    </row>
    <row r="5662" spans="1:19">
      <c r="A5662" t="s">
        <v>28</v>
      </c>
      <c r="B5662" t="s">
        <v>412</v>
      </c>
      <c r="C5662" t="s">
        <v>440</v>
      </c>
      <c r="D5662" t="s">
        <v>330</v>
      </c>
      <c r="E5662" t="s">
        <v>232</v>
      </c>
      <c r="F5662" t="s">
        <v>233</v>
      </c>
      <c r="G5662">
        <v>11</v>
      </c>
      <c r="H5662" t="s">
        <v>337</v>
      </c>
      <c r="I5662" t="s">
        <v>307</v>
      </c>
      <c r="J5662" t="s">
        <v>309</v>
      </c>
      <c r="K5662">
        <v>2</v>
      </c>
      <c r="L5662" s="52">
        <v>2.531999908387661E-2</v>
      </c>
      <c r="N5662">
        <v>5</v>
      </c>
      <c r="O5662" s="52">
        <v>7.689999882131815E-3</v>
      </c>
      <c r="Q5662">
        <v>106</v>
      </c>
      <c r="R5662" s="52">
        <v>9.9400002509355545E-3</v>
      </c>
    </row>
    <row r="5663" spans="1:19">
      <c r="A5663" t="s">
        <v>28</v>
      </c>
      <c r="B5663" t="s">
        <v>412</v>
      </c>
      <c r="C5663" t="s">
        <v>440</v>
      </c>
      <c r="D5663" t="s">
        <v>330</v>
      </c>
      <c r="E5663" t="s">
        <v>232</v>
      </c>
      <c r="F5663" t="s">
        <v>233</v>
      </c>
      <c r="G5663">
        <v>11</v>
      </c>
      <c r="H5663" t="s">
        <v>337</v>
      </c>
      <c r="I5663" t="s">
        <v>737</v>
      </c>
      <c r="J5663" t="s">
        <v>310</v>
      </c>
      <c r="K5663">
        <v>2</v>
      </c>
      <c r="L5663" s="52">
        <v>2.531999908387661E-2</v>
      </c>
      <c r="N5663">
        <v>46</v>
      </c>
      <c r="O5663" s="52">
        <v>7.0770002901554108E-2</v>
      </c>
      <c r="Q5663">
        <v>1888</v>
      </c>
      <c r="R5663" s="52">
        <v>0.17709000408649439</v>
      </c>
    </row>
    <row r="5664" spans="1:19">
      <c r="A5664" t="s">
        <v>28</v>
      </c>
      <c r="B5664" t="s">
        <v>412</v>
      </c>
      <c r="C5664" t="s">
        <v>440</v>
      </c>
      <c r="D5664" t="s">
        <v>330</v>
      </c>
      <c r="E5664" t="s">
        <v>232</v>
      </c>
      <c r="F5664" t="s">
        <v>233</v>
      </c>
      <c r="G5664">
        <v>11</v>
      </c>
      <c r="H5664" t="s">
        <v>337</v>
      </c>
      <c r="I5664" t="s">
        <v>737</v>
      </c>
      <c r="J5664" t="s">
        <v>16</v>
      </c>
      <c r="K5664">
        <v>11</v>
      </c>
      <c r="L5664" s="52">
        <v>0.13923999667167661</v>
      </c>
      <c r="N5664">
        <v>128</v>
      </c>
      <c r="O5664" s="52">
        <v>0.1969199925661087</v>
      </c>
      <c r="Q5664">
        <v>2164</v>
      </c>
      <c r="R5664" s="52">
        <v>0.2029799968004227</v>
      </c>
    </row>
    <row r="5665" spans="1:19">
      <c r="A5665" t="s">
        <v>28</v>
      </c>
      <c r="B5665" t="s">
        <v>412</v>
      </c>
      <c r="C5665" t="s">
        <v>440</v>
      </c>
      <c r="D5665" t="s">
        <v>330</v>
      </c>
      <c r="E5665" t="s">
        <v>232</v>
      </c>
      <c r="F5665" t="s">
        <v>233</v>
      </c>
      <c r="G5665">
        <v>11</v>
      </c>
      <c r="H5665" t="s">
        <v>337</v>
      </c>
      <c r="I5665" t="s">
        <v>737</v>
      </c>
      <c r="J5665" t="s">
        <v>17</v>
      </c>
      <c r="K5665">
        <v>24</v>
      </c>
      <c r="L5665" s="52">
        <v>0.30379998683929438</v>
      </c>
      <c r="N5665">
        <v>128</v>
      </c>
      <c r="O5665" s="52">
        <v>0.1969199925661087</v>
      </c>
      <c r="Q5665">
        <v>2220</v>
      </c>
      <c r="R5665" s="52">
        <v>0.20824000239372251</v>
      </c>
    </row>
    <row r="5666" spans="1:19">
      <c r="A5666" t="s">
        <v>28</v>
      </c>
      <c r="B5666" t="s">
        <v>412</v>
      </c>
      <c r="C5666" t="s">
        <v>440</v>
      </c>
      <c r="D5666" t="s">
        <v>330</v>
      </c>
      <c r="E5666" t="s">
        <v>232</v>
      </c>
      <c r="F5666" t="s">
        <v>233</v>
      </c>
      <c r="G5666">
        <v>11</v>
      </c>
      <c r="H5666" t="s">
        <v>337</v>
      </c>
      <c r="I5666" t="s">
        <v>737</v>
      </c>
      <c r="J5666" t="s">
        <v>18</v>
      </c>
      <c r="K5666">
        <v>15</v>
      </c>
      <c r="L5666" s="52">
        <v>0.18986999988555911</v>
      </c>
      <c r="N5666">
        <v>147</v>
      </c>
      <c r="O5666" s="52">
        <v>0.22615000605583191</v>
      </c>
      <c r="Q5666">
        <v>2174</v>
      </c>
      <c r="R5666" s="52">
        <v>0.20392000675201419</v>
      </c>
    </row>
    <row r="5667" spans="1:19">
      <c r="A5667" t="s">
        <v>28</v>
      </c>
      <c r="B5667" t="s">
        <v>412</v>
      </c>
      <c r="C5667" t="s">
        <v>440</v>
      </c>
      <c r="D5667" t="s">
        <v>330</v>
      </c>
      <c r="E5667" t="s">
        <v>232</v>
      </c>
      <c r="F5667" t="s">
        <v>233</v>
      </c>
      <c r="G5667">
        <v>11</v>
      </c>
      <c r="H5667" t="s">
        <v>337</v>
      </c>
      <c r="I5667" t="s">
        <v>737</v>
      </c>
      <c r="J5667" t="s">
        <v>311</v>
      </c>
      <c r="K5667">
        <v>27</v>
      </c>
      <c r="L5667" s="52">
        <v>0.3417699933052063</v>
      </c>
      <c r="N5667">
        <v>201</v>
      </c>
      <c r="O5667" s="52">
        <v>0.30922999978065491</v>
      </c>
      <c r="Q5667">
        <v>2215</v>
      </c>
      <c r="R5667" s="52">
        <v>0.20777000486850741</v>
      </c>
    </row>
    <row r="5668" spans="1:19">
      <c r="A5668" t="s">
        <v>28</v>
      </c>
      <c r="B5668" t="s">
        <v>412</v>
      </c>
      <c r="C5668" t="s">
        <v>440</v>
      </c>
      <c r="D5668" t="s">
        <v>330</v>
      </c>
      <c r="E5668" t="s">
        <v>232</v>
      </c>
      <c r="F5668" t="s">
        <v>233</v>
      </c>
      <c r="G5668">
        <v>11</v>
      </c>
      <c r="H5668" t="s">
        <v>337</v>
      </c>
      <c r="I5668" t="s">
        <v>312</v>
      </c>
      <c r="J5668" t="s">
        <v>313</v>
      </c>
      <c r="K5668">
        <v>43</v>
      </c>
      <c r="L5668" s="52">
        <v>0.54430001974105835</v>
      </c>
      <c r="M5668" s="52">
        <v>0.58108001947402954</v>
      </c>
      <c r="N5668">
        <v>381</v>
      </c>
      <c r="O5668" s="52">
        <v>0.58614999055862427</v>
      </c>
      <c r="P5668" s="52">
        <v>0.59905999898910522</v>
      </c>
      <c r="Q5668">
        <v>6420</v>
      </c>
      <c r="R5668" s="52">
        <v>0.60219001770019531</v>
      </c>
      <c r="S5668" s="52">
        <v>0.61465001106262207</v>
      </c>
    </row>
    <row r="5669" spans="1:19">
      <c r="A5669" t="s">
        <v>28</v>
      </c>
      <c r="B5669" t="s">
        <v>412</v>
      </c>
      <c r="C5669" t="s">
        <v>440</v>
      </c>
      <c r="D5669" t="s">
        <v>330</v>
      </c>
      <c r="E5669" t="s">
        <v>232</v>
      </c>
      <c r="F5669" t="s">
        <v>233</v>
      </c>
      <c r="G5669">
        <v>11</v>
      </c>
      <c r="H5669" t="s">
        <v>337</v>
      </c>
      <c r="I5669" t="s">
        <v>312</v>
      </c>
      <c r="J5669" t="s">
        <v>314</v>
      </c>
      <c r="K5669">
        <v>9</v>
      </c>
      <c r="L5669" s="52">
        <v>0.1139200031757355</v>
      </c>
      <c r="M5669" s="52">
        <v>0.1216199994087219</v>
      </c>
      <c r="N5669">
        <v>91</v>
      </c>
      <c r="O5669" s="52">
        <v>0.14000000059604639</v>
      </c>
      <c r="P5669" s="52">
        <v>0.14307999610900879</v>
      </c>
      <c r="Q5669">
        <v>1473</v>
      </c>
      <c r="R5669" s="52">
        <v>0.13817000389099121</v>
      </c>
      <c r="S5669" s="52">
        <v>0.14101999998092651</v>
      </c>
    </row>
    <row r="5670" spans="1:19">
      <c r="A5670" t="s">
        <v>28</v>
      </c>
      <c r="B5670" t="s">
        <v>412</v>
      </c>
      <c r="C5670" t="s">
        <v>440</v>
      </c>
      <c r="D5670" t="s">
        <v>330</v>
      </c>
      <c r="E5670" t="s">
        <v>232</v>
      </c>
      <c r="F5670" t="s">
        <v>233</v>
      </c>
      <c r="G5670">
        <v>11</v>
      </c>
      <c r="H5670" t="s">
        <v>337</v>
      </c>
      <c r="I5670" t="s">
        <v>312</v>
      </c>
      <c r="J5670" t="s">
        <v>315</v>
      </c>
      <c r="K5670">
        <v>9</v>
      </c>
      <c r="L5670" s="52">
        <v>0.1139200031757355</v>
      </c>
      <c r="M5670" s="52">
        <v>0.1216199994087219</v>
      </c>
      <c r="N5670">
        <v>83</v>
      </c>
      <c r="O5670" s="52">
        <v>0.12769000232219699</v>
      </c>
      <c r="P5670" s="52">
        <v>0.130500003695488</v>
      </c>
      <c r="Q5670">
        <v>1374</v>
      </c>
      <c r="R5670" s="52">
        <v>0.12887999415397641</v>
      </c>
      <c r="S5670" s="52">
        <v>0.13154999911785131</v>
      </c>
    </row>
    <row r="5671" spans="1:19">
      <c r="A5671" t="s">
        <v>28</v>
      </c>
      <c r="B5671" t="s">
        <v>412</v>
      </c>
      <c r="C5671" t="s">
        <v>440</v>
      </c>
      <c r="D5671" t="s">
        <v>330</v>
      </c>
      <c r="E5671" t="s">
        <v>232</v>
      </c>
      <c r="F5671" t="s">
        <v>233</v>
      </c>
      <c r="G5671">
        <v>11</v>
      </c>
      <c r="H5671" t="s">
        <v>337</v>
      </c>
      <c r="I5671" t="s">
        <v>312</v>
      </c>
      <c r="J5671" t="s">
        <v>373</v>
      </c>
      <c r="K5671">
        <v>5</v>
      </c>
      <c r="L5671" s="52">
        <v>6.3289999961853027E-2</v>
      </c>
      <c r="N5671">
        <v>14</v>
      </c>
      <c r="O5671" s="52">
        <v>2.1539999172091481E-2</v>
      </c>
      <c r="Q5671">
        <v>216</v>
      </c>
      <c r="R5671" s="52">
        <v>2.0260000601410869E-2</v>
      </c>
    </row>
    <row r="5672" spans="1:19">
      <c r="A5672" t="s">
        <v>28</v>
      </c>
      <c r="B5672" t="s">
        <v>412</v>
      </c>
      <c r="C5672" t="s">
        <v>440</v>
      </c>
      <c r="D5672" t="s">
        <v>330</v>
      </c>
      <c r="E5672" t="s">
        <v>232</v>
      </c>
      <c r="F5672" t="s">
        <v>233</v>
      </c>
      <c r="G5672">
        <v>11</v>
      </c>
      <c r="H5672" t="s">
        <v>337</v>
      </c>
      <c r="I5672" t="s">
        <v>312</v>
      </c>
      <c r="J5672" t="s">
        <v>316</v>
      </c>
      <c r="K5672">
        <v>13</v>
      </c>
      <c r="L5672" s="52">
        <v>0.16456000506877899</v>
      </c>
      <c r="M5672" s="52">
        <v>0.17567999660968781</v>
      </c>
      <c r="N5672">
        <v>81</v>
      </c>
      <c r="O5672" s="52">
        <v>0.12461999803781509</v>
      </c>
      <c r="P5672" s="52">
        <v>0.12736000120639801</v>
      </c>
      <c r="Q5672">
        <v>1178</v>
      </c>
      <c r="R5672" s="52">
        <v>0.1105000004172325</v>
      </c>
      <c r="S5672" s="52">
        <v>0.1127799972891808</v>
      </c>
    </row>
    <row r="5673" spans="1:19">
      <c r="A5673" t="s">
        <v>28</v>
      </c>
      <c r="B5673" t="s">
        <v>412</v>
      </c>
      <c r="C5673" t="s">
        <v>440</v>
      </c>
      <c r="D5673" t="s">
        <v>330</v>
      </c>
      <c r="E5673" t="s">
        <v>234</v>
      </c>
      <c r="F5673" t="s">
        <v>235</v>
      </c>
      <c r="G5673">
        <v>10</v>
      </c>
      <c r="H5673" t="s">
        <v>341</v>
      </c>
      <c r="I5673" t="s">
        <v>326</v>
      </c>
      <c r="J5673" t="s">
        <v>289</v>
      </c>
      <c r="K5673">
        <v>0</v>
      </c>
      <c r="L5673" s="52">
        <v>0</v>
      </c>
      <c r="N5673">
        <v>2</v>
      </c>
      <c r="O5673" s="52">
        <v>3.0199999455362558E-3</v>
      </c>
      <c r="Q5673">
        <v>78</v>
      </c>
      <c r="R5673" s="52">
        <v>7.3199998587369919E-3</v>
      </c>
    </row>
    <row r="5674" spans="1:19">
      <c r="A5674" t="s">
        <v>28</v>
      </c>
      <c r="B5674" t="s">
        <v>412</v>
      </c>
      <c r="C5674" t="s">
        <v>440</v>
      </c>
      <c r="D5674" t="s">
        <v>330</v>
      </c>
      <c r="E5674" t="s">
        <v>234</v>
      </c>
      <c r="F5674" t="s">
        <v>235</v>
      </c>
      <c r="G5674">
        <v>10</v>
      </c>
      <c r="H5674" t="s">
        <v>341</v>
      </c>
      <c r="I5674" t="s">
        <v>326</v>
      </c>
      <c r="J5674" t="s">
        <v>290</v>
      </c>
      <c r="K5674">
        <v>2</v>
      </c>
      <c r="L5674" s="52">
        <v>3.63599993288517E-2</v>
      </c>
      <c r="N5674">
        <v>29</v>
      </c>
      <c r="O5674" s="52">
        <v>4.3740000575780869E-2</v>
      </c>
      <c r="Q5674">
        <v>542</v>
      </c>
      <c r="R5674" s="52">
        <v>5.0840001553297043E-2</v>
      </c>
    </row>
    <row r="5675" spans="1:19">
      <c r="A5675" t="s">
        <v>28</v>
      </c>
      <c r="B5675" t="s">
        <v>412</v>
      </c>
      <c r="C5675" t="s">
        <v>440</v>
      </c>
      <c r="D5675" t="s">
        <v>330</v>
      </c>
      <c r="E5675" t="s">
        <v>234</v>
      </c>
      <c r="F5675" t="s">
        <v>235</v>
      </c>
      <c r="G5675">
        <v>10</v>
      </c>
      <c r="H5675" t="s">
        <v>341</v>
      </c>
      <c r="I5675" t="s">
        <v>326</v>
      </c>
      <c r="J5675" t="s">
        <v>291</v>
      </c>
      <c r="K5675">
        <v>2</v>
      </c>
      <c r="L5675" s="52">
        <v>3.63599993288517E-2</v>
      </c>
      <c r="N5675">
        <v>76</v>
      </c>
      <c r="O5675" s="52">
        <v>0.11462999880313871</v>
      </c>
      <c r="Q5675">
        <v>1332</v>
      </c>
      <c r="R5675" s="52">
        <v>0.124940000474453</v>
      </c>
    </row>
    <row r="5676" spans="1:19">
      <c r="A5676" t="s">
        <v>28</v>
      </c>
      <c r="B5676" t="s">
        <v>412</v>
      </c>
      <c r="C5676" t="s">
        <v>440</v>
      </c>
      <c r="D5676" t="s">
        <v>330</v>
      </c>
      <c r="E5676" t="s">
        <v>234</v>
      </c>
      <c r="F5676" t="s">
        <v>235</v>
      </c>
      <c r="G5676">
        <v>10</v>
      </c>
      <c r="H5676" t="s">
        <v>341</v>
      </c>
      <c r="I5676" t="s">
        <v>326</v>
      </c>
      <c r="J5676" t="s">
        <v>292</v>
      </c>
      <c r="K5676">
        <v>7</v>
      </c>
      <c r="L5676" s="52">
        <v>0.1272699981927872</v>
      </c>
      <c r="N5676">
        <v>111</v>
      </c>
      <c r="O5676" s="52">
        <v>0.16741999983787539</v>
      </c>
      <c r="Q5676">
        <v>2022</v>
      </c>
      <c r="R5676" s="52">
        <v>0.18965999782085419</v>
      </c>
    </row>
    <row r="5677" spans="1:19">
      <c r="A5677" t="s">
        <v>28</v>
      </c>
      <c r="B5677" t="s">
        <v>412</v>
      </c>
      <c r="C5677" t="s">
        <v>440</v>
      </c>
      <c r="D5677" t="s">
        <v>330</v>
      </c>
      <c r="E5677" t="s">
        <v>234</v>
      </c>
      <c r="F5677" t="s">
        <v>235</v>
      </c>
      <c r="G5677">
        <v>10</v>
      </c>
      <c r="H5677" t="s">
        <v>341</v>
      </c>
      <c r="I5677" t="s">
        <v>326</v>
      </c>
      <c r="J5677" t="s">
        <v>293</v>
      </c>
      <c r="K5677">
        <v>11</v>
      </c>
      <c r="L5677" s="52">
        <v>0.20000000298023221</v>
      </c>
      <c r="N5677">
        <v>123</v>
      </c>
      <c r="O5677" s="52">
        <v>0.1855199933052063</v>
      </c>
      <c r="Q5677">
        <v>1958</v>
      </c>
      <c r="R5677" s="52">
        <v>0.18366000056266779</v>
      </c>
    </row>
    <row r="5678" spans="1:19">
      <c r="A5678" t="s">
        <v>28</v>
      </c>
      <c r="B5678" t="s">
        <v>412</v>
      </c>
      <c r="C5678" t="s">
        <v>440</v>
      </c>
      <c r="D5678" t="s">
        <v>330</v>
      </c>
      <c r="E5678" t="s">
        <v>234</v>
      </c>
      <c r="F5678" t="s">
        <v>235</v>
      </c>
      <c r="G5678">
        <v>10</v>
      </c>
      <c r="H5678" t="s">
        <v>341</v>
      </c>
      <c r="I5678" t="s">
        <v>326</v>
      </c>
      <c r="J5678" t="s">
        <v>294</v>
      </c>
      <c r="K5678">
        <v>14</v>
      </c>
      <c r="L5678" s="52">
        <v>0.25455000996589661</v>
      </c>
      <c r="N5678">
        <v>168</v>
      </c>
      <c r="O5678" s="52">
        <v>0.25339001417160029</v>
      </c>
      <c r="Q5678">
        <v>2528</v>
      </c>
      <c r="R5678" s="52">
        <v>0.2371300011873245</v>
      </c>
    </row>
    <row r="5679" spans="1:19">
      <c r="A5679" t="s">
        <v>28</v>
      </c>
      <c r="B5679" t="s">
        <v>412</v>
      </c>
      <c r="C5679" t="s">
        <v>440</v>
      </c>
      <c r="D5679" t="s">
        <v>330</v>
      </c>
      <c r="E5679" t="s">
        <v>234</v>
      </c>
      <c r="F5679" t="s">
        <v>235</v>
      </c>
      <c r="G5679">
        <v>10</v>
      </c>
      <c r="H5679" t="s">
        <v>341</v>
      </c>
      <c r="I5679" t="s">
        <v>326</v>
      </c>
      <c r="J5679" t="s">
        <v>295</v>
      </c>
      <c r="K5679">
        <v>19</v>
      </c>
      <c r="L5679" s="52">
        <v>0.3454500138759613</v>
      </c>
      <c r="N5679">
        <v>154</v>
      </c>
      <c r="O5679" s="52">
        <v>0.2322800010442734</v>
      </c>
      <c r="Q5679">
        <v>2201</v>
      </c>
      <c r="R5679" s="52">
        <v>0.20645000040531161</v>
      </c>
    </row>
    <row r="5680" spans="1:19">
      <c r="A5680" t="s">
        <v>28</v>
      </c>
      <c r="B5680" t="s">
        <v>412</v>
      </c>
      <c r="C5680" t="s">
        <v>440</v>
      </c>
      <c r="D5680" t="s">
        <v>330</v>
      </c>
      <c r="E5680" t="s">
        <v>234</v>
      </c>
      <c r="F5680" t="s">
        <v>235</v>
      </c>
      <c r="G5680">
        <v>10</v>
      </c>
      <c r="H5680" t="s">
        <v>341</v>
      </c>
      <c r="I5680" t="s">
        <v>359</v>
      </c>
      <c r="J5680" t="s">
        <v>14</v>
      </c>
      <c r="K5680">
        <v>40</v>
      </c>
      <c r="L5680" s="52">
        <v>0.72727000713348389</v>
      </c>
      <c r="M5680" s="52">
        <v>0.72727000713348389</v>
      </c>
      <c r="N5680">
        <v>498</v>
      </c>
      <c r="O5680" s="52">
        <v>0.75112998485565186</v>
      </c>
      <c r="P5680" s="52">
        <v>0.76262998580932617</v>
      </c>
      <c r="Q5680">
        <v>7648</v>
      </c>
      <c r="R5680" s="52">
        <v>0.71737998723983765</v>
      </c>
      <c r="S5680" s="52">
        <v>0.73221999406814575</v>
      </c>
    </row>
    <row r="5681" spans="1:19">
      <c r="A5681" t="s">
        <v>28</v>
      </c>
      <c r="B5681" t="s">
        <v>412</v>
      </c>
      <c r="C5681" t="s">
        <v>440</v>
      </c>
      <c r="D5681" t="s">
        <v>330</v>
      </c>
      <c r="E5681" t="s">
        <v>234</v>
      </c>
      <c r="F5681" t="s">
        <v>235</v>
      </c>
      <c r="G5681">
        <v>10</v>
      </c>
      <c r="H5681" t="s">
        <v>341</v>
      </c>
      <c r="I5681" t="s">
        <v>359</v>
      </c>
      <c r="J5681" t="s">
        <v>15</v>
      </c>
      <c r="K5681">
        <v>6</v>
      </c>
      <c r="L5681" s="52">
        <v>0.1090900003910065</v>
      </c>
      <c r="M5681" s="52">
        <v>0.1090900003910065</v>
      </c>
      <c r="N5681">
        <v>86</v>
      </c>
      <c r="O5681" s="52">
        <v>0.12971000373363489</v>
      </c>
      <c r="P5681" s="52">
        <v>0.1316999942064285</v>
      </c>
      <c r="Q5681">
        <v>1582</v>
      </c>
      <c r="R5681" s="52">
        <v>0.14838999509811401</v>
      </c>
      <c r="S5681" s="52">
        <v>0.1514600068330765</v>
      </c>
    </row>
    <row r="5682" spans="1:19">
      <c r="A5682" t="s">
        <v>28</v>
      </c>
      <c r="B5682" t="s">
        <v>412</v>
      </c>
      <c r="C5682" t="s">
        <v>440</v>
      </c>
      <c r="D5682" t="s">
        <v>330</v>
      </c>
      <c r="E5682" t="s">
        <v>234</v>
      </c>
      <c r="F5682" t="s">
        <v>235</v>
      </c>
      <c r="G5682">
        <v>10</v>
      </c>
      <c r="H5682" t="s">
        <v>341</v>
      </c>
      <c r="I5682" t="s">
        <v>359</v>
      </c>
      <c r="J5682" t="s">
        <v>317</v>
      </c>
      <c r="K5682">
        <v>9</v>
      </c>
      <c r="L5682" s="52">
        <v>0.16364000737667081</v>
      </c>
      <c r="M5682" s="52">
        <v>0.16364000737667081</v>
      </c>
      <c r="N5682">
        <v>69</v>
      </c>
      <c r="O5682" s="52">
        <v>0.1040700003504753</v>
      </c>
      <c r="P5682" s="52">
        <v>0.1056699976325035</v>
      </c>
      <c r="Q5682">
        <v>1215</v>
      </c>
      <c r="R5682" s="52">
        <v>0.1139699965715408</v>
      </c>
      <c r="S5682" s="52">
        <v>0.1163199990987778</v>
      </c>
    </row>
    <row r="5683" spans="1:19">
      <c r="A5683" t="s">
        <v>28</v>
      </c>
      <c r="B5683" t="s">
        <v>412</v>
      </c>
      <c r="C5683" t="s">
        <v>440</v>
      </c>
      <c r="D5683" t="s">
        <v>330</v>
      </c>
      <c r="E5683" t="s">
        <v>234</v>
      </c>
      <c r="F5683" t="s">
        <v>235</v>
      </c>
      <c r="G5683">
        <v>10</v>
      </c>
      <c r="H5683" t="s">
        <v>341</v>
      </c>
      <c r="I5683" t="s">
        <v>359</v>
      </c>
      <c r="J5683" t="s">
        <v>270</v>
      </c>
      <c r="K5683">
        <v>0</v>
      </c>
      <c r="L5683" s="52">
        <v>0</v>
      </c>
      <c r="N5683">
        <v>10</v>
      </c>
      <c r="O5683" s="52">
        <v>1.5080000273883339E-2</v>
      </c>
      <c r="Q5683">
        <v>216</v>
      </c>
      <c r="R5683" s="52">
        <v>2.0260000601410869E-2</v>
      </c>
    </row>
    <row r="5684" spans="1:19">
      <c r="A5684" t="s">
        <v>28</v>
      </c>
      <c r="B5684" t="s">
        <v>412</v>
      </c>
      <c r="C5684" t="s">
        <v>440</v>
      </c>
      <c r="D5684" t="s">
        <v>330</v>
      </c>
      <c r="E5684" t="s">
        <v>234</v>
      </c>
      <c r="F5684" t="s">
        <v>235</v>
      </c>
      <c r="G5684">
        <v>10</v>
      </c>
      <c r="H5684" t="s">
        <v>341</v>
      </c>
      <c r="I5684" t="s">
        <v>325</v>
      </c>
      <c r="J5684" t="s">
        <v>302</v>
      </c>
      <c r="K5684">
        <v>19</v>
      </c>
      <c r="L5684" s="52">
        <v>0.3454500138759613</v>
      </c>
      <c r="N5684">
        <v>183</v>
      </c>
      <c r="O5684" s="52">
        <v>0.27601999044418329</v>
      </c>
      <c r="Q5684">
        <v>3494</v>
      </c>
      <c r="R5684" s="52">
        <v>0.32774001359939581</v>
      </c>
    </row>
    <row r="5685" spans="1:19">
      <c r="A5685" t="s">
        <v>28</v>
      </c>
      <c r="B5685" t="s">
        <v>412</v>
      </c>
      <c r="C5685" t="s">
        <v>440</v>
      </c>
      <c r="D5685" t="s">
        <v>330</v>
      </c>
      <c r="E5685" t="s">
        <v>234</v>
      </c>
      <c r="F5685" t="s">
        <v>235</v>
      </c>
      <c r="G5685">
        <v>10</v>
      </c>
      <c r="H5685" t="s">
        <v>341</v>
      </c>
      <c r="I5685" t="s">
        <v>325</v>
      </c>
      <c r="J5685" t="s">
        <v>303</v>
      </c>
      <c r="K5685">
        <v>21</v>
      </c>
      <c r="L5685" s="52">
        <v>0.38181999325752258</v>
      </c>
      <c r="N5685">
        <v>226</v>
      </c>
      <c r="O5685" s="52">
        <v>0.34086999297142029</v>
      </c>
      <c r="Q5685">
        <v>3387</v>
      </c>
      <c r="R5685" s="52">
        <v>0.31769999861717219</v>
      </c>
    </row>
    <row r="5686" spans="1:19">
      <c r="A5686" t="s">
        <v>28</v>
      </c>
      <c r="B5686" t="s">
        <v>412</v>
      </c>
      <c r="C5686" t="s">
        <v>440</v>
      </c>
      <c r="D5686" t="s">
        <v>330</v>
      </c>
      <c r="E5686" t="s">
        <v>234</v>
      </c>
      <c r="F5686" t="s">
        <v>235</v>
      </c>
      <c r="G5686">
        <v>10</v>
      </c>
      <c r="H5686" t="s">
        <v>341</v>
      </c>
      <c r="I5686" t="s">
        <v>325</v>
      </c>
      <c r="J5686" t="s">
        <v>304</v>
      </c>
      <c r="K5686">
        <v>15</v>
      </c>
      <c r="L5686" s="52">
        <v>0.27272999286651611</v>
      </c>
      <c r="N5686">
        <v>254</v>
      </c>
      <c r="O5686" s="52">
        <v>0.38310998678207397</v>
      </c>
      <c r="Q5686">
        <v>3780</v>
      </c>
      <c r="R5686" s="52">
        <v>0.35455998778343201</v>
      </c>
    </row>
    <row r="5687" spans="1:19">
      <c r="A5687" t="s">
        <v>28</v>
      </c>
      <c r="B5687" t="s">
        <v>412</v>
      </c>
      <c r="C5687" t="s">
        <v>440</v>
      </c>
      <c r="D5687" t="s">
        <v>330</v>
      </c>
      <c r="E5687" t="s">
        <v>234</v>
      </c>
      <c r="F5687" t="s">
        <v>235</v>
      </c>
      <c r="G5687">
        <v>10</v>
      </c>
      <c r="H5687" t="s">
        <v>341</v>
      </c>
      <c r="I5687" t="s">
        <v>349</v>
      </c>
      <c r="J5687" t="s">
        <v>350</v>
      </c>
      <c r="K5687">
        <v>2</v>
      </c>
      <c r="L5687" s="52">
        <v>3.63599993288517E-2</v>
      </c>
      <c r="M5687" s="52">
        <v>3.7039998918771737E-2</v>
      </c>
      <c r="N5687">
        <v>42</v>
      </c>
      <c r="O5687" s="52">
        <v>6.3349999487400055E-2</v>
      </c>
      <c r="P5687" s="52">
        <v>6.719999760389328E-2</v>
      </c>
      <c r="Q5687">
        <v>745</v>
      </c>
      <c r="R5687" s="52">
        <v>6.9880001246929169E-2</v>
      </c>
      <c r="S5687" s="52">
        <v>8.060000091791153E-2</v>
      </c>
    </row>
    <row r="5688" spans="1:19">
      <c r="A5688" t="s">
        <v>28</v>
      </c>
      <c r="B5688" t="s">
        <v>412</v>
      </c>
      <c r="C5688" t="s">
        <v>440</v>
      </c>
      <c r="D5688" t="s">
        <v>330</v>
      </c>
      <c r="E5688" t="s">
        <v>234</v>
      </c>
      <c r="F5688" t="s">
        <v>235</v>
      </c>
      <c r="G5688">
        <v>10</v>
      </c>
      <c r="H5688" t="s">
        <v>341</v>
      </c>
      <c r="I5688" t="s">
        <v>349</v>
      </c>
      <c r="J5688" t="s">
        <v>351</v>
      </c>
      <c r="K5688">
        <v>27</v>
      </c>
      <c r="L5688" s="52">
        <v>0.49090999364852911</v>
      </c>
      <c r="M5688" s="52">
        <v>0.5</v>
      </c>
      <c r="N5688">
        <v>455</v>
      </c>
      <c r="O5688" s="52">
        <v>0.68626999855041504</v>
      </c>
      <c r="P5688" s="52">
        <v>0.7279999852180481</v>
      </c>
      <c r="Q5688">
        <v>5882</v>
      </c>
      <c r="R5688" s="52">
        <v>0.55172997713088989</v>
      </c>
      <c r="S5688" s="52">
        <v>0.63637000322341919</v>
      </c>
    </row>
    <row r="5689" spans="1:19">
      <c r="A5689" t="s">
        <v>28</v>
      </c>
      <c r="B5689" t="s">
        <v>412</v>
      </c>
      <c r="C5689" t="s">
        <v>440</v>
      </c>
      <c r="D5689" t="s">
        <v>330</v>
      </c>
      <c r="E5689" t="s">
        <v>234</v>
      </c>
      <c r="F5689" t="s">
        <v>235</v>
      </c>
      <c r="G5689">
        <v>10</v>
      </c>
      <c r="H5689" t="s">
        <v>341</v>
      </c>
      <c r="I5689" t="s">
        <v>349</v>
      </c>
      <c r="J5689" t="s">
        <v>352</v>
      </c>
      <c r="K5689">
        <v>0</v>
      </c>
      <c r="L5689" s="52">
        <v>0</v>
      </c>
      <c r="M5689" s="52">
        <v>0</v>
      </c>
      <c r="N5689">
        <v>2</v>
      </c>
      <c r="O5689" s="52">
        <v>3.0199999455362558E-3</v>
      </c>
      <c r="P5689" s="52">
        <v>3.199999919161201E-3</v>
      </c>
      <c r="Q5689">
        <v>19</v>
      </c>
      <c r="R5689" s="52">
        <v>1.780000049620867E-3</v>
      </c>
      <c r="S5689" s="52">
        <v>2.0600000862032179E-3</v>
      </c>
    </row>
    <row r="5690" spans="1:19">
      <c r="A5690" t="s">
        <v>28</v>
      </c>
      <c r="B5690" t="s">
        <v>412</v>
      </c>
      <c r="C5690" t="s">
        <v>440</v>
      </c>
      <c r="D5690" t="s">
        <v>330</v>
      </c>
      <c r="E5690" t="s">
        <v>234</v>
      </c>
      <c r="F5690" t="s">
        <v>235</v>
      </c>
      <c r="G5690">
        <v>10</v>
      </c>
      <c r="H5690" t="s">
        <v>341</v>
      </c>
      <c r="I5690" t="s">
        <v>349</v>
      </c>
      <c r="J5690" t="s">
        <v>353</v>
      </c>
      <c r="K5690">
        <v>25</v>
      </c>
      <c r="L5690" s="52">
        <v>0.45454999804496771</v>
      </c>
      <c r="M5690" s="52">
        <v>0.46296000480651861</v>
      </c>
      <c r="N5690">
        <v>126</v>
      </c>
      <c r="O5690" s="52">
        <v>0.19005000591278079</v>
      </c>
      <c r="P5690" s="52">
        <v>0.20160000026226041</v>
      </c>
      <c r="Q5690">
        <v>2597</v>
      </c>
      <c r="R5690" s="52">
        <v>0.24359999597072601</v>
      </c>
      <c r="S5690" s="52">
        <v>0.2809700071811676</v>
      </c>
    </row>
    <row r="5691" spans="1:19">
      <c r="A5691" t="s">
        <v>28</v>
      </c>
      <c r="B5691" t="s">
        <v>412</v>
      </c>
      <c r="C5691" t="s">
        <v>440</v>
      </c>
      <c r="D5691" t="s">
        <v>330</v>
      </c>
      <c r="E5691" t="s">
        <v>234</v>
      </c>
      <c r="F5691" t="s">
        <v>235</v>
      </c>
      <c r="G5691">
        <v>10</v>
      </c>
      <c r="H5691" t="s">
        <v>341</v>
      </c>
      <c r="I5691" t="s">
        <v>349</v>
      </c>
      <c r="J5691" t="s">
        <v>355</v>
      </c>
      <c r="K5691">
        <v>1</v>
      </c>
      <c r="L5691" s="52">
        <v>1.817999966442585E-2</v>
      </c>
      <c r="N5691">
        <v>38</v>
      </c>
      <c r="O5691" s="52">
        <v>5.7319998741149902E-2</v>
      </c>
      <c r="Q5691">
        <v>1418</v>
      </c>
      <c r="R5691" s="52">
        <v>0.13300999999046331</v>
      </c>
    </row>
    <row r="5692" spans="1:19">
      <c r="A5692" t="s">
        <v>28</v>
      </c>
      <c r="B5692" t="s">
        <v>412</v>
      </c>
      <c r="C5692" t="s">
        <v>440</v>
      </c>
      <c r="D5692" t="s">
        <v>330</v>
      </c>
      <c r="E5692" t="s">
        <v>234</v>
      </c>
      <c r="F5692" t="s">
        <v>235</v>
      </c>
      <c r="G5692">
        <v>10</v>
      </c>
      <c r="H5692" t="s">
        <v>341</v>
      </c>
      <c r="I5692" t="s">
        <v>734</v>
      </c>
      <c r="J5692" t="s">
        <v>299</v>
      </c>
      <c r="K5692">
        <v>0</v>
      </c>
      <c r="L5692" s="52">
        <v>0</v>
      </c>
      <c r="M5692" s="52">
        <v>0</v>
      </c>
      <c r="N5692">
        <v>11</v>
      </c>
      <c r="O5692" s="52">
        <v>1.6589999198913571E-2</v>
      </c>
      <c r="P5692" s="52">
        <v>1.7300000414252281E-2</v>
      </c>
      <c r="Q5692">
        <v>463</v>
      </c>
      <c r="R5692" s="52">
        <v>4.343000054359436E-2</v>
      </c>
      <c r="S5692" s="52">
        <v>4.6239998191595078E-2</v>
      </c>
    </row>
    <row r="5693" spans="1:19">
      <c r="A5693" t="s">
        <v>28</v>
      </c>
      <c r="B5693" t="s">
        <v>412</v>
      </c>
      <c r="C5693" t="s">
        <v>440</v>
      </c>
      <c r="D5693" t="s">
        <v>330</v>
      </c>
      <c r="E5693" t="s">
        <v>234</v>
      </c>
      <c r="F5693" t="s">
        <v>235</v>
      </c>
      <c r="G5693">
        <v>10</v>
      </c>
      <c r="H5693" t="s">
        <v>341</v>
      </c>
      <c r="I5693" t="s">
        <v>734</v>
      </c>
      <c r="J5693" t="s">
        <v>300</v>
      </c>
      <c r="K5693">
        <v>0</v>
      </c>
      <c r="L5693" s="52">
        <v>0</v>
      </c>
      <c r="M5693" s="52">
        <v>0</v>
      </c>
      <c r="N5693">
        <v>2</v>
      </c>
      <c r="O5693" s="52">
        <v>3.0199999455362558E-3</v>
      </c>
      <c r="P5693" s="52">
        <v>3.1399999279528861E-3</v>
      </c>
      <c r="Q5693">
        <v>331</v>
      </c>
      <c r="R5693" s="52">
        <v>3.1050000339746479E-2</v>
      </c>
      <c r="S5693" s="52">
        <v>3.3059999346733093E-2</v>
      </c>
    </row>
    <row r="5694" spans="1:19">
      <c r="A5694" t="s">
        <v>28</v>
      </c>
      <c r="B5694" t="s">
        <v>412</v>
      </c>
      <c r="C5694" t="s">
        <v>440</v>
      </c>
      <c r="D5694" t="s">
        <v>330</v>
      </c>
      <c r="E5694" t="s">
        <v>234</v>
      </c>
      <c r="F5694" t="s">
        <v>235</v>
      </c>
      <c r="G5694">
        <v>10</v>
      </c>
      <c r="H5694" t="s">
        <v>341</v>
      </c>
      <c r="I5694" t="s">
        <v>734</v>
      </c>
      <c r="J5694" t="s">
        <v>269</v>
      </c>
      <c r="K5694">
        <v>2</v>
      </c>
      <c r="L5694" s="52">
        <v>3.63599993288517E-2</v>
      </c>
      <c r="M5694" s="52">
        <v>3.773999959230423E-2</v>
      </c>
      <c r="N5694">
        <v>6</v>
      </c>
      <c r="O5694" s="52">
        <v>9.0500004589557648E-3</v>
      </c>
      <c r="P5694" s="52">
        <v>9.4299996271729469E-3</v>
      </c>
      <c r="Q5694">
        <v>91</v>
      </c>
      <c r="R5694" s="52">
        <v>8.5399998351931572E-3</v>
      </c>
      <c r="S5694" s="52">
        <v>9.089999832212925E-3</v>
      </c>
    </row>
    <row r="5695" spans="1:19">
      <c r="A5695" t="s">
        <v>28</v>
      </c>
      <c r="B5695" t="s">
        <v>412</v>
      </c>
      <c r="C5695" t="s">
        <v>440</v>
      </c>
      <c r="D5695" t="s">
        <v>330</v>
      </c>
      <c r="E5695" t="s">
        <v>234</v>
      </c>
      <c r="F5695" t="s">
        <v>235</v>
      </c>
      <c r="G5695">
        <v>10</v>
      </c>
      <c r="H5695" t="s">
        <v>341</v>
      </c>
      <c r="I5695" t="s">
        <v>734</v>
      </c>
      <c r="J5695" t="s">
        <v>301</v>
      </c>
      <c r="K5695">
        <v>0</v>
      </c>
      <c r="L5695" s="52">
        <v>0</v>
      </c>
      <c r="M5695" s="52">
        <v>0</v>
      </c>
      <c r="N5695">
        <v>5</v>
      </c>
      <c r="O5695" s="52">
        <v>7.5400001369416714E-3</v>
      </c>
      <c r="P5695" s="52">
        <v>7.8600002452731133E-3</v>
      </c>
      <c r="Q5695">
        <v>215</v>
      </c>
      <c r="R5695" s="52">
        <v>2.0169999450445179E-2</v>
      </c>
      <c r="S5695" s="52">
        <v>2.1469999104738239E-2</v>
      </c>
    </row>
    <row r="5696" spans="1:19">
      <c r="A5696" t="s">
        <v>28</v>
      </c>
      <c r="B5696" t="s">
        <v>412</v>
      </c>
      <c r="C5696" t="s">
        <v>440</v>
      </c>
      <c r="D5696" t="s">
        <v>330</v>
      </c>
      <c r="E5696" t="s">
        <v>234</v>
      </c>
      <c r="F5696" t="s">
        <v>235</v>
      </c>
      <c r="G5696">
        <v>10</v>
      </c>
      <c r="H5696" t="s">
        <v>341</v>
      </c>
      <c r="I5696" t="s">
        <v>734</v>
      </c>
      <c r="J5696" t="s">
        <v>270</v>
      </c>
      <c r="K5696">
        <v>2</v>
      </c>
      <c r="L5696" s="52">
        <v>3.63599993288517E-2</v>
      </c>
      <c r="N5696">
        <v>27</v>
      </c>
      <c r="O5696" s="52">
        <v>4.0720000863075263E-2</v>
      </c>
      <c r="Q5696">
        <v>648</v>
      </c>
      <c r="R5696" s="52">
        <v>6.0779999941587448E-2</v>
      </c>
    </row>
    <row r="5697" spans="1:19">
      <c r="A5697" t="s">
        <v>28</v>
      </c>
      <c r="B5697" t="s">
        <v>412</v>
      </c>
      <c r="C5697" t="s">
        <v>440</v>
      </c>
      <c r="D5697" t="s">
        <v>330</v>
      </c>
      <c r="E5697" t="s">
        <v>234</v>
      </c>
      <c r="F5697" t="s">
        <v>235</v>
      </c>
      <c r="G5697">
        <v>10</v>
      </c>
      <c r="H5697" t="s">
        <v>341</v>
      </c>
      <c r="I5697" t="s">
        <v>734</v>
      </c>
      <c r="J5697" t="s">
        <v>268</v>
      </c>
      <c r="K5697">
        <v>51</v>
      </c>
      <c r="L5697" s="52">
        <v>0.92726999521255493</v>
      </c>
      <c r="M5697" s="52">
        <v>0.96226000785827637</v>
      </c>
      <c r="N5697">
        <v>612</v>
      </c>
      <c r="O5697" s="52">
        <v>0.92308002710342407</v>
      </c>
      <c r="P5697" s="52">
        <v>0.96226000785827637</v>
      </c>
      <c r="Q5697">
        <v>8913</v>
      </c>
      <c r="R5697" s="52">
        <v>0.83604001998901367</v>
      </c>
      <c r="S5697" s="52">
        <v>0.89013999700546265</v>
      </c>
    </row>
    <row r="5698" spans="1:19">
      <c r="A5698" t="s">
        <v>28</v>
      </c>
      <c r="B5698" t="s">
        <v>412</v>
      </c>
      <c r="C5698" t="s">
        <v>440</v>
      </c>
      <c r="D5698" t="s">
        <v>330</v>
      </c>
      <c r="E5698" t="s">
        <v>234</v>
      </c>
      <c r="F5698" t="s">
        <v>235</v>
      </c>
      <c r="G5698">
        <v>10</v>
      </c>
      <c r="H5698" t="s">
        <v>341</v>
      </c>
      <c r="I5698" t="s">
        <v>735</v>
      </c>
      <c r="J5698" t="s">
        <v>270</v>
      </c>
      <c r="K5698">
        <v>55</v>
      </c>
      <c r="L5698" s="52">
        <v>1</v>
      </c>
      <c r="N5698">
        <v>663</v>
      </c>
      <c r="O5698" s="52">
        <v>1</v>
      </c>
      <c r="Q5698">
        <v>10661</v>
      </c>
      <c r="R5698" s="52">
        <v>1</v>
      </c>
    </row>
    <row r="5699" spans="1:19">
      <c r="A5699" t="s">
        <v>28</v>
      </c>
      <c r="B5699" t="s">
        <v>412</v>
      </c>
      <c r="C5699" t="s">
        <v>440</v>
      </c>
      <c r="D5699" t="s">
        <v>330</v>
      </c>
      <c r="E5699" t="s">
        <v>234</v>
      </c>
      <c r="F5699" t="s">
        <v>235</v>
      </c>
      <c r="G5699">
        <v>10</v>
      </c>
      <c r="H5699" t="s">
        <v>341</v>
      </c>
      <c r="I5699" t="s">
        <v>319</v>
      </c>
      <c r="J5699" t="s">
        <v>324</v>
      </c>
      <c r="K5699">
        <v>1</v>
      </c>
      <c r="L5699" s="52">
        <v>1.817999966442585E-2</v>
      </c>
      <c r="N5699">
        <v>38</v>
      </c>
      <c r="O5699" s="52">
        <v>5.7319998741149902E-2</v>
      </c>
      <c r="Q5699">
        <v>1418</v>
      </c>
      <c r="R5699" s="52">
        <v>0.13300999999046331</v>
      </c>
    </row>
    <row r="5700" spans="1:19">
      <c r="A5700" t="s">
        <v>28</v>
      </c>
      <c r="B5700" t="s">
        <v>412</v>
      </c>
      <c r="C5700" t="s">
        <v>440</v>
      </c>
      <c r="D5700" t="s">
        <v>330</v>
      </c>
      <c r="E5700" t="s">
        <v>234</v>
      </c>
      <c r="F5700" t="s">
        <v>235</v>
      </c>
      <c r="G5700">
        <v>10</v>
      </c>
      <c r="H5700" t="s">
        <v>341</v>
      </c>
      <c r="I5700" t="s">
        <v>319</v>
      </c>
      <c r="J5700" t="s">
        <v>320</v>
      </c>
      <c r="K5700">
        <v>0</v>
      </c>
      <c r="L5700" s="52">
        <v>0</v>
      </c>
      <c r="M5700" s="52">
        <v>0</v>
      </c>
      <c r="N5700">
        <v>2</v>
      </c>
      <c r="O5700" s="52">
        <v>3.0199999455362558E-3</v>
      </c>
      <c r="P5700" s="52">
        <v>3.199999919161201E-3</v>
      </c>
      <c r="Q5700">
        <v>19</v>
      </c>
      <c r="R5700" s="52">
        <v>1.780000049620867E-3</v>
      </c>
      <c r="S5700" s="52">
        <v>2.0600000862032179E-3</v>
      </c>
    </row>
    <row r="5701" spans="1:19">
      <c r="A5701" t="s">
        <v>28</v>
      </c>
      <c r="B5701" t="s">
        <v>412</v>
      </c>
      <c r="C5701" t="s">
        <v>440</v>
      </c>
      <c r="D5701" t="s">
        <v>330</v>
      </c>
      <c r="E5701" t="s">
        <v>234</v>
      </c>
      <c r="F5701" t="s">
        <v>235</v>
      </c>
      <c r="G5701">
        <v>10</v>
      </c>
      <c r="H5701" t="s">
        <v>341</v>
      </c>
      <c r="I5701" t="s">
        <v>319</v>
      </c>
      <c r="J5701" t="s">
        <v>321</v>
      </c>
      <c r="K5701">
        <v>2</v>
      </c>
      <c r="L5701" s="52">
        <v>3.63599993288517E-2</v>
      </c>
      <c r="M5701" s="52">
        <v>3.7039998918771737E-2</v>
      </c>
      <c r="N5701">
        <v>15</v>
      </c>
      <c r="O5701" s="52">
        <v>2.261999994516373E-2</v>
      </c>
      <c r="P5701" s="52">
        <v>2.400000020861626E-2</v>
      </c>
      <c r="Q5701">
        <v>380</v>
      </c>
      <c r="R5701" s="52">
        <v>3.564000129699707E-2</v>
      </c>
      <c r="S5701" s="52">
        <v>4.1110001504421227E-2</v>
      </c>
    </row>
    <row r="5702" spans="1:19">
      <c r="A5702" t="s">
        <v>28</v>
      </c>
      <c r="B5702" t="s">
        <v>412</v>
      </c>
      <c r="C5702" t="s">
        <v>440</v>
      </c>
      <c r="D5702" t="s">
        <v>330</v>
      </c>
      <c r="E5702" t="s">
        <v>234</v>
      </c>
      <c r="F5702" t="s">
        <v>235</v>
      </c>
      <c r="G5702">
        <v>10</v>
      </c>
      <c r="H5702" t="s">
        <v>341</v>
      </c>
      <c r="I5702" t="s">
        <v>319</v>
      </c>
      <c r="J5702" t="s">
        <v>322</v>
      </c>
      <c r="K5702">
        <v>19</v>
      </c>
      <c r="L5702" s="52">
        <v>0.3454500138759613</v>
      </c>
      <c r="M5702" s="52">
        <v>0.3518500030040741</v>
      </c>
      <c r="N5702">
        <v>85</v>
      </c>
      <c r="O5702" s="52">
        <v>0.1282099932432175</v>
      </c>
      <c r="P5702" s="52">
        <v>0.13600000739097601</v>
      </c>
      <c r="Q5702">
        <v>1643</v>
      </c>
      <c r="R5702" s="52">
        <v>0.15410999953746801</v>
      </c>
      <c r="S5702" s="52">
        <v>0.17776000499725339</v>
      </c>
    </row>
    <row r="5703" spans="1:19">
      <c r="A5703" t="s">
        <v>28</v>
      </c>
      <c r="B5703" t="s">
        <v>412</v>
      </c>
      <c r="C5703" t="s">
        <v>440</v>
      </c>
      <c r="D5703" t="s">
        <v>330</v>
      </c>
      <c r="E5703" t="s">
        <v>234</v>
      </c>
      <c r="F5703" t="s">
        <v>235</v>
      </c>
      <c r="G5703">
        <v>10</v>
      </c>
      <c r="H5703" t="s">
        <v>341</v>
      </c>
      <c r="I5703" t="s">
        <v>319</v>
      </c>
      <c r="J5703" t="s">
        <v>323</v>
      </c>
      <c r="K5703">
        <v>6</v>
      </c>
      <c r="L5703" s="52">
        <v>0.1090900003910065</v>
      </c>
      <c r="M5703" s="52">
        <v>0.1111100018024445</v>
      </c>
      <c r="N5703">
        <v>68</v>
      </c>
      <c r="O5703" s="52">
        <v>0.1025599986314774</v>
      </c>
      <c r="P5703" s="52">
        <v>0.1088000014424324</v>
      </c>
      <c r="Q5703">
        <v>1319</v>
      </c>
      <c r="R5703" s="52">
        <v>0.1237199977040291</v>
      </c>
      <c r="S5703" s="52">
        <v>0.14270000159740451</v>
      </c>
    </row>
    <row r="5704" spans="1:19">
      <c r="A5704" t="s">
        <v>28</v>
      </c>
      <c r="B5704" t="s">
        <v>412</v>
      </c>
      <c r="C5704" t="s">
        <v>440</v>
      </c>
      <c r="D5704" t="s">
        <v>330</v>
      </c>
      <c r="E5704" t="s">
        <v>234</v>
      </c>
      <c r="F5704" t="s">
        <v>235</v>
      </c>
      <c r="G5704">
        <v>10</v>
      </c>
      <c r="H5704" t="s">
        <v>341</v>
      </c>
      <c r="I5704" t="s">
        <v>319</v>
      </c>
      <c r="J5704" t="s">
        <v>354</v>
      </c>
      <c r="K5704">
        <v>27</v>
      </c>
      <c r="L5704" s="52">
        <v>0.49090999364852911</v>
      </c>
      <c r="M5704" s="52">
        <v>0.5</v>
      </c>
      <c r="N5704">
        <v>455</v>
      </c>
      <c r="O5704" s="52">
        <v>0.68626999855041504</v>
      </c>
      <c r="P5704" s="52">
        <v>0.7279999852180481</v>
      </c>
      <c r="Q5704">
        <v>5882</v>
      </c>
      <c r="R5704" s="52">
        <v>0.55172997713088989</v>
      </c>
      <c r="S5704" s="52">
        <v>0.63637000322341919</v>
      </c>
    </row>
    <row r="5705" spans="1:19">
      <c r="A5705" t="s">
        <v>28</v>
      </c>
      <c r="B5705" t="s">
        <v>412</v>
      </c>
      <c r="C5705" t="s">
        <v>440</v>
      </c>
      <c r="D5705" t="s">
        <v>330</v>
      </c>
      <c r="E5705" t="s">
        <v>234</v>
      </c>
      <c r="F5705" t="s">
        <v>235</v>
      </c>
      <c r="G5705">
        <v>10</v>
      </c>
      <c r="H5705" t="s">
        <v>341</v>
      </c>
      <c r="I5705" t="s">
        <v>360</v>
      </c>
      <c r="J5705" t="s">
        <v>361</v>
      </c>
      <c r="K5705">
        <v>1</v>
      </c>
      <c r="L5705" s="52">
        <v>1.817999966442585E-2</v>
      </c>
      <c r="N5705">
        <v>38</v>
      </c>
      <c r="O5705" s="52">
        <v>5.7319998741149902E-2</v>
      </c>
      <c r="Q5705">
        <v>1418</v>
      </c>
      <c r="R5705" s="52">
        <v>0.13300999999046331</v>
      </c>
    </row>
    <row r="5706" spans="1:19">
      <c r="A5706" t="s">
        <v>28</v>
      </c>
      <c r="B5706" t="s">
        <v>412</v>
      </c>
      <c r="C5706" t="s">
        <v>440</v>
      </c>
      <c r="D5706" t="s">
        <v>330</v>
      </c>
      <c r="E5706" t="s">
        <v>234</v>
      </c>
      <c r="F5706" t="s">
        <v>235</v>
      </c>
      <c r="G5706">
        <v>10</v>
      </c>
      <c r="H5706" t="s">
        <v>341</v>
      </c>
      <c r="I5706" t="s">
        <v>360</v>
      </c>
      <c r="J5706" t="s">
        <v>362</v>
      </c>
      <c r="K5706">
        <v>28</v>
      </c>
      <c r="L5706" s="52">
        <v>0.50909000635147095</v>
      </c>
      <c r="M5706" s="52">
        <v>0.51851999759674072</v>
      </c>
      <c r="N5706">
        <v>169</v>
      </c>
      <c r="O5706" s="52">
        <v>0.2549000084400177</v>
      </c>
      <c r="P5706" s="52">
        <v>0.27039998769760132</v>
      </c>
      <c r="Q5706">
        <v>3361</v>
      </c>
      <c r="R5706" s="52">
        <v>0.31525999307632452</v>
      </c>
      <c r="S5706" s="52">
        <v>0.36362999677658081</v>
      </c>
    </row>
    <row r="5707" spans="1:19">
      <c r="A5707" t="s">
        <v>28</v>
      </c>
      <c r="B5707" t="s">
        <v>412</v>
      </c>
      <c r="C5707" t="s">
        <v>440</v>
      </c>
      <c r="D5707" t="s">
        <v>330</v>
      </c>
      <c r="E5707" t="s">
        <v>234</v>
      </c>
      <c r="F5707" t="s">
        <v>235</v>
      </c>
      <c r="G5707">
        <v>10</v>
      </c>
      <c r="H5707" t="s">
        <v>341</v>
      </c>
      <c r="I5707" t="s">
        <v>360</v>
      </c>
      <c r="J5707" t="s">
        <v>354</v>
      </c>
      <c r="K5707">
        <v>26</v>
      </c>
      <c r="L5707" s="52">
        <v>0.47273001074790949</v>
      </c>
      <c r="M5707" s="52">
        <v>0.48148000240325928</v>
      </c>
      <c r="N5707">
        <v>456</v>
      </c>
      <c r="O5707" s="52">
        <v>0.68778002262115479</v>
      </c>
      <c r="P5707" s="52">
        <v>0.72960001230239868</v>
      </c>
      <c r="Q5707">
        <v>5882</v>
      </c>
      <c r="R5707" s="52">
        <v>0.55172997713088989</v>
      </c>
      <c r="S5707" s="52">
        <v>0.63637000322341919</v>
      </c>
    </row>
    <row r="5708" spans="1:19">
      <c r="A5708" t="s">
        <v>28</v>
      </c>
      <c r="B5708" t="s">
        <v>412</v>
      </c>
      <c r="C5708" t="s">
        <v>440</v>
      </c>
      <c r="D5708" t="s">
        <v>330</v>
      </c>
      <c r="E5708" t="s">
        <v>234</v>
      </c>
      <c r="F5708" t="s">
        <v>235</v>
      </c>
      <c r="G5708">
        <v>10</v>
      </c>
      <c r="H5708" t="s">
        <v>341</v>
      </c>
      <c r="I5708" t="s">
        <v>736</v>
      </c>
      <c r="J5708" t="s">
        <v>363</v>
      </c>
      <c r="K5708">
        <v>6</v>
      </c>
      <c r="L5708" s="52">
        <v>0.1090900003910065</v>
      </c>
      <c r="N5708">
        <v>207</v>
      </c>
      <c r="O5708" s="52">
        <v>0.3122200071811676</v>
      </c>
      <c r="Q5708">
        <v>4131</v>
      </c>
      <c r="R5708" s="52">
        <v>0.38749000430107122</v>
      </c>
    </row>
    <row r="5709" spans="1:19">
      <c r="A5709" t="s">
        <v>28</v>
      </c>
      <c r="B5709" t="s">
        <v>412</v>
      </c>
      <c r="C5709" t="s">
        <v>440</v>
      </c>
      <c r="D5709" t="s">
        <v>330</v>
      </c>
      <c r="E5709" t="s">
        <v>234</v>
      </c>
      <c r="F5709" t="s">
        <v>235</v>
      </c>
      <c r="G5709">
        <v>10</v>
      </c>
      <c r="H5709" t="s">
        <v>341</v>
      </c>
      <c r="I5709" t="s">
        <v>736</v>
      </c>
      <c r="J5709" t="s">
        <v>364</v>
      </c>
      <c r="K5709">
        <v>32</v>
      </c>
      <c r="L5709" s="52">
        <v>0.58182001113891602</v>
      </c>
      <c r="M5709" s="52">
        <v>0.65306001901626587</v>
      </c>
      <c r="N5709">
        <v>268</v>
      </c>
      <c r="O5709" s="52">
        <v>0.40422001481056208</v>
      </c>
      <c r="P5709" s="52">
        <v>0.58771997690200806</v>
      </c>
      <c r="Q5709">
        <v>4189</v>
      </c>
      <c r="R5709" s="52">
        <v>0.39293000102043152</v>
      </c>
      <c r="S5709" s="52">
        <v>0.64149999618530273</v>
      </c>
    </row>
    <row r="5710" spans="1:19">
      <c r="A5710" t="s">
        <v>28</v>
      </c>
      <c r="B5710" t="s">
        <v>412</v>
      </c>
      <c r="C5710" t="s">
        <v>440</v>
      </c>
      <c r="D5710" t="s">
        <v>330</v>
      </c>
      <c r="E5710" t="s">
        <v>234</v>
      </c>
      <c r="F5710" t="s">
        <v>235</v>
      </c>
      <c r="G5710">
        <v>10</v>
      </c>
      <c r="H5710" t="s">
        <v>341</v>
      </c>
      <c r="I5710" t="s">
        <v>736</v>
      </c>
      <c r="J5710" t="s">
        <v>365</v>
      </c>
      <c r="K5710">
        <v>5</v>
      </c>
      <c r="L5710" s="52">
        <v>9.0910002589225769E-2</v>
      </c>
      <c r="M5710" s="52">
        <v>0.10204000025987631</v>
      </c>
      <c r="N5710">
        <v>104</v>
      </c>
      <c r="O5710" s="52">
        <v>0.15685999393463129</v>
      </c>
      <c r="P5710" s="52">
        <v>0.22807000577449801</v>
      </c>
      <c r="Q5710">
        <v>1316</v>
      </c>
      <c r="R5710" s="52">
        <v>0.1234399974346161</v>
      </c>
      <c r="S5710" s="52">
        <v>0.20152999460697171</v>
      </c>
    </row>
    <row r="5711" spans="1:19">
      <c r="A5711" t="s">
        <v>28</v>
      </c>
      <c r="B5711" t="s">
        <v>412</v>
      </c>
      <c r="C5711" t="s">
        <v>440</v>
      </c>
      <c r="D5711" t="s">
        <v>330</v>
      </c>
      <c r="E5711" t="s">
        <v>234</v>
      </c>
      <c r="F5711" t="s">
        <v>235</v>
      </c>
      <c r="G5711">
        <v>10</v>
      </c>
      <c r="H5711" t="s">
        <v>341</v>
      </c>
      <c r="I5711" t="s">
        <v>736</v>
      </c>
      <c r="J5711" t="s">
        <v>366</v>
      </c>
      <c r="K5711">
        <v>8</v>
      </c>
      <c r="L5711" s="52">
        <v>0.1454499959945679</v>
      </c>
      <c r="M5711" s="52">
        <v>0.16326999664306641</v>
      </c>
      <c r="N5711">
        <v>49</v>
      </c>
      <c r="O5711" s="52">
        <v>7.3909997940063477E-2</v>
      </c>
      <c r="P5711" s="52">
        <v>0.1074599996209145</v>
      </c>
      <c r="Q5711">
        <v>566</v>
      </c>
      <c r="R5711" s="52">
        <v>5.3089998662471771E-2</v>
      </c>
      <c r="S5711" s="52">
        <v>8.6680002510547638E-2</v>
      </c>
    </row>
    <row r="5712" spans="1:19">
      <c r="A5712" t="s">
        <v>28</v>
      </c>
      <c r="B5712" t="s">
        <v>412</v>
      </c>
      <c r="C5712" t="s">
        <v>440</v>
      </c>
      <c r="D5712" t="s">
        <v>330</v>
      </c>
      <c r="E5712" t="s">
        <v>234</v>
      </c>
      <c r="F5712" t="s">
        <v>235</v>
      </c>
      <c r="G5712">
        <v>10</v>
      </c>
      <c r="H5712" t="s">
        <v>341</v>
      </c>
      <c r="I5712" t="s">
        <v>736</v>
      </c>
      <c r="J5712" t="s">
        <v>367</v>
      </c>
      <c r="K5712">
        <v>2</v>
      </c>
      <c r="L5712" s="52">
        <v>3.63599993288517E-2</v>
      </c>
      <c r="M5712" s="52">
        <v>4.081999883055687E-2</v>
      </c>
      <c r="N5712">
        <v>33</v>
      </c>
      <c r="O5712" s="52">
        <v>4.9770001322031021E-2</v>
      </c>
      <c r="P5712" s="52">
        <v>7.2370000183582306E-2</v>
      </c>
      <c r="Q5712">
        <v>367</v>
      </c>
      <c r="R5712" s="52">
        <v>3.4419998526573181E-2</v>
      </c>
      <c r="S5712" s="52">
        <v>5.6200001388788223E-2</v>
      </c>
    </row>
    <row r="5713" spans="1:19">
      <c r="A5713" t="s">
        <v>28</v>
      </c>
      <c r="B5713" t="s">
        <v>412</v>
      </c>
      <c r="C5713" t="s">
        <v>440</v>
      </c>
      <c r="D5713" t="s">
        <v>330</v>
      </c>
      <c r="E5713" t="s">
        <v>234</v>
      </c>
      <c r="F5713" t="s">
        <v>235</v>
      </c>
      <c r="G5713">
        <v>10</v>
      </c>
      <c r="H5713" t="s">
        <v>341</v>
      </c>
      <c r="I5713" t="s">
        <v>736</v>
      </c>
      <c r="J5713" t="s">
        <v>368</v>
      </c>
      <c r="K5713">
        <v>2</v>
      </c>
      <c r="L5713" s="52">
        <v>3.63599993288517E-2</v>
      </c>
      <c r="M5713" s="52">
        <v>4.081999883055687E-2</v>
      </c>
      <c r="N5713">
        <v>2</v>
      </c>
      <c r="O5713" s="52">
        <v>3.0199999455362558E-3</v>
      </c>
      <c r="P5713" s="52">
        <v>4.3899999000132084E-3</v>
      </c>
      <c r="Q5713">
        <v>92</v>
      </c>
      <c r="R5713" s="52">
        <v>8.6300000548362732E-3</v>
      </c>
      <c r="S5713" s="52">
        <v>1.4089999720454219E-2</v>
      </c>
    </row>
    <row r="5714" spans="1:19">
      <c r="A5714" t="s">
        <v>28</v>
      </c>
      <c r="B5714" t="s">
        <v>412</v>
      </c>
      <c r="C5714" t="s">
        <v>440</v>
      </c>
      <c r="D5714" t="s">
        <v>330</v>
      </c>
      <c r="E5714" t="s">
        <v>234</v>
      </c>
      <c r="F5714" t="s">
        <v>235</v>
      </c>
      <c r="G5714">
        <v>10</v>
      </c>
      <c r="H5714" t="s">
        <v>341</v>
      </c>
      <c r="I5714" t="s">
        <v>307</v>
      </c>
      <c r="J5714" t="s">
        <v>329</v>
      </c>
      <c r="K5714">
        <v>55</v>
      </c>
      <c r="L5714" s="52">
        <v>1</v>
      </c>
      <c r="N5714">
        <v>657</v>
      </c>
      <c r="O5714" s="52">
        <v>0.99094998836517334</v>
      </c>
      <c r="Q5714">
        <v>10555</v>
      </c>
      <c r="R5714" s="52">
        <v>0.99005997180938721</v>
      </c>
    </row>
    <row r="5715" spans="1:19">
      <c r="A5715" t="s">
        <v>28</v>
      </c>
      <c r="B5715" t="s">
        <v>412</v>
      </c>
      <c r="C5715" t="s">
        <v>440</v>
      </c>
      <c r="D5715" t="s">
        <v>330</v>
      </c>
      <c r="E5715" t="s">
        <v>234</v>
      </c>
      <c r="F5715" t="s">
        <v>235</v>
      </c>
      <c r="G5715">
        <v>10</v>
      </c>
      <c r="H5715" t="s">
        <v>341</v>
      </c>
      <c r="I5715" t="s">
        <v>307</v>
      </c>
      <c r="J5715" t="s">
        <v>309</v>
      </c>
      <c r="K5715">
        <v>0</v>
      </c>
      <c r="L5715" s="52">
        <v>0</v>
      </c>
      <c r="N5715">
        <v>6</v>
      </c>
      <c r="O5715" s="52">
        <v>9.0500004589557648E-3</v>
      </c>
      <c r="Q5715">
        <v>106</v>
      </c>
      <c r="R5715" s="52">
        <v>9.9400002509355545E-3</v>
      </c>
    </row>
    <row r="5716" spans="1:19">
      <c r="A5716" t="s">
        <v>28</v>
      </c>
      <c r="B5716" t="s">
        <v>412</v>
      </c>
      <c r="C5716" t="s">
        <v>440</v>
      </c>
      <c r="D5716" t="s">
        <v>330</v>
      </c>
      <c r="E5716" t="s">
        <v>234</v>
      </c>
      <c r="F5716" t="s">
        <v>235</v>
      </c>
      <c r="G5716">
        <v>10</v>
      </c>
      <c r="H5716" t="s">
        <v>341</v>
      </c>
      <c r="I5716" t="s">
        <v>737</v>
      </c>
      <c r="J5716" t="s">
        <v>310</v>
      </c>
      <c r="K5716">
        <v>2</v>
      </c>
      <c r="L5716" s="52">
        <v>3.63599993288517E-2</v>
      </c>
      <c r="N5716">
        <v>74</v>
      </c>
      <c r="O5716" s="52">
        <v>0.11161000281572341</v>
      </c>
      <c r="Q5716">
        <v>1888</v>
      </c>
      <c r="R5716" s="52">
        <v>0.17709000408649439</v>
      </c>
    </row>
    <row r="5717" spans="1:19">
      <c r="A5717" t="s">
        <v>28</v>
      </c>
      <c r="B5717" t="s">
        <v>412</v>
      </c>
      <c r="C5717" t="s">
        <v>440</v>
      </c>
      <c r="D5717" t="s">
        <v>330</v>
      </c>
      <c r="E5717" t="s">
        <v>234</v>
      </c>
      <c r="F5717" t="s">
        <v>235</v>
      </c>
      <c r="G5717">
        <v>10</v>
      </c>
      <c r="H5717" t="s">
        <v>341</v>
      </c>
      <c r="I5717" t="s">
        <v>737</v>
      </c>
      <c r="J5717" t="s">
        <v>16</v>
      </c>
      <c r="K5717">
        <v>11</v>
      </c>
      <c r="L5717" s="52">
        <v>0.20000000298023221</v>
      </c>
      <c r="N5717">
        <v>129</v>
      </c>
      <c r="O5717" s="52">
        <v>0.19457000494003299</v>
      </c>
      <c r="Q5717">
        <v>2164</v>
      </c>
      <c r="R5717" s="52">
        <v>0.2029799968004227</v>
      </c>
    </row>
    <row r="5718" spans="1:19">
      <c r="A5718" t="s">
        <v>28</v>
      </c>
      <c r="B5718" t="s">
        <v>412</v>
      </c>
      <c r="C5718" t="s">
        <v>440</v>
      </c>
      <c r="D5718" t="s">
        <v>330</v>
      </c>
      <c r="E5718" t="s">
        <v>234</v>
      </c>
      <c r="F5718" t="s">
        <v>235</v>
      </c>
      <c r="G5718">
        <v>10</v>
      </c>
      <c r="H5718" t="s">
        <v>341</v>
      </c>
      <c r="I5718" t="s">
        <v>737</v>
      </c>
      <c r="J5718" t="s">
        <v>17</v>
      </c>
      <c r="K5718">
        <v>16</v>
      </c>
      <c r="L5718" s="52">
        <v>0.29091000556945801</v>
      </c>
      <c r="N5718">
        <v>200</v>
      </c>
      <c r="O5718" s="52">
        <v>0.30166000127792358</v>
      </c>
      <c r="Q5718">
        <v>2220</v>
      </c>
      <c r="R5718" s="52">
        <v>0.20824000239372251</v>
      </c>
    </row>
    <row r="5719" spans="1:19">
      <c r="A5719" t="s">
        <v>28</v>
      </c>
      <c r="B5719" t="s">
        <v>412</v>
      </c>
      <c r="C5719" t="s">
        <v>440</v>
      </c>
      <c r="D5719" t="s">
        <v>330</v>
      </c>
      <c r="E5719" t="s">
        <v>234</v>
      </c>
      <c r="F5719" t="s">
        <v>235</v>
      </c>
      <c r="G5719">
        <v>10</v>
      </c>
      <c r="H5719" t="s">
        <v>341</v>
      </c>
      <c r="I5719" t="s">
        <v>737</v>
      </c>
      <c r="J5719" t="s">
        <v>18</v>
      </c>
      <c r="K5719">
        <v>17</v>
      </c>
      <c r="L5719" s="52">
        <v>0.30908998847007751</v>
      </c>
      <c r="N5719">
        <v>143</v>
      </c>
      <c r="O5719" s="52">
        <v>0.2156900018453598</v>
      </c>
      <c r="Q5719">
        <v>2174</v>
      </c>
      <c r="R5719" s="52">
        <v>0.20392000675201419</v>
      </c>
    </row>
    <row r="5720" spans="1:19">
      <c r="A5720" t="s">
        <v>28</v>
      </c>
      <c r="B5720" t="s">
        <v>412</v>
      </c>
      <c r="C5720" t="s">
        <v>440</v>
      </c>
      <c r="D5720" t="s">
        <v>330</v>
      </c>
      <c r="E5720" t="s">
        <v>234</v>
      </c>
      <c r="F5720" t="s">
        <v>235</v>
      </c>
      <c r="G5720">
        <v>10</v>
      </c>
      <c r="H5720" t="s">
        <v>341</v>
      </c>
      <c r="I5720" t="s">
        <v>737</v>
      </c>
      <c r="J5720" t="s">
        <v>311</v>
      </c>
      <c r="K5720">
        <v>9</v>
      </c>
      <c r="L5720" s="52">
        <v>0.16364000737667081</v>
      </c>
      <c r="N5720">
        <v>117</v>
      </c>
      <c r="O5720" s="52">
        <v>0.1764699965715408</v>
      </c>
      <c r="Q5720">
        <v>2215</v>
      </c>
      <c r="R5720" s="52">
        <v>0.20777000486850741</v>
      </c>
    </row>
    <row r="5721" spans="1:19">
      <c r="A5721" t="s">
        <v>28</v>
      </c>
      <c r="B5721" t="s">
        <v>412</v>
      </c>
      <c r="C5721" t="s">
        <v>440</v>
      </c>
      <c r="D5721" t="s">
        <v>330</v>
      </c>
      <c r="E5721" t="s">
        <v>234</v>
      </c>
      <c r="F5721" t="s">
        <v>235</v>
      </c>
      <c r="G5721">
        <v>10</v>
      </c>
      <c r="H5721" t="s">
        <v>341</v>
      </c>
      <c r="I5721" t="s">
        <v>312</v>
      </c>
      <c r="J5721" t="s">
        <v>313</v>
      </c>
      <c r="K5721">
        <v>32</v>
      </c>
      <c r="L5721" s="52">
        <v>0.58182001113891602</v>
      </c>
      <c r="M5721" s="52">
        <v>0.58182001113891602</v>
      </c>
      <c r="N5721">
        <v>429</v>
      </c>
      <c r="O5721" s="52">
        <v>0.64705997705459595</v>
      </c>
      <c r="P5721" s="52">
        <v>0.65697002410888672</v>
      </c>
      <c r="Q5721">
        <v>6420</v>
      </c>
      <c r="R5721" s="52">
        <v>0.60219001770019531</v>
      </c>
      <c r="S5721" s="52">
        <v>0.61465001106262207</v>
      </c>
    </row>
    <row r="5722" spans="1:19">
      <c r="A5722" t="s">
        <v>28</v>
      </c>
      <c r="B5722" t="s">
        <v>412</v>
      </c>
      <c r="C5722" t="s">
        <v>440</v>
      </c>
      <c r="D5722" t="s">
        <v>330</v>
      </c>
      <c r="E5722" t="s">
        <v>234</v>
      </c>
      <c r="F5722" t="s">
        <v>235</v>
      </c>
      <c r="G5722">
        <v>10</v>
      </c>
      <c r="H5722" t="s">
        <v>341</v>
      </c>
      <c r="I5722" t="s">
        <v>312</v>
      </c>
      <c r="J5722" t="s">
        <v>314</v>
      </c>
      <c r="K5722">
        <v>6</v>
      </c>
      <c r="L5722" s="52">
        <v>0.1090900003910065</v>
      </c>
      <c r="M5722" s="52">
        <v>0.1090900003910065</v>
      </c>
      <c r="N5722">
        <v>85</v>
      </c>
      <c r="O5722" s="52">
        <v>0.1282099932432175</v>
      </c>
      <c r="P5722" s="52">
        <v>0.130170002579689</v>
      </c>
      <c r="Q5722">
        <v>1473</v>
      </c>
      <c r="R5722" s="52">
        <v>0.13817000389099121</v>
      </c>
      <c r="S5722" s="52">
        <v>0.14101999998092651</v>
      </c>
    </row>
    <row r="5723" spans="1:19">
      <c r="A5723" t="s">
        <v>28</v>
      </c>
      <c r="B5723" t="s">
        <v>412</v>
      </c>
      <c r="C5723" t="s">
        <v>440</v>
      </c>
      <c r="D5723" t="s">
        <v>330</v>
      </c>
      <c r="E5723" t="s">
        <v>234</v>
      </c>
      <c r="F5723" t="s">
        <v>235</v>
      </c>
      <c r="G5723">
        <v>10</v>
      </c>
      <c r="H5723" t="s">
        <v>341</v>
      </c>
      <c r="I5723" t="s">
        <v>312</v>
      </c>
      <c r="J5723" t="s">
        <v>315</v>
      </c>
      <c r="K5723">
        <v>10</v>
      </c>
      <c r="L5723" s="52">
        <v>0.18182000517845151</v>
      </c>
      <c r="M5723" s="52">
        <v>0.18182000517845151</v>
      </c>
      <c r="N5723">
        <v>73</v>
      </c>
      <c r="O5723" s="52">
        <v>0.11010999977588649</v>
      </c>
      <c r="P5723" s="52">
        <v>0.1117900013923645</v>
      </c>
      <c r="Q5723">
        <v>1374</v>
      </c>
      <c r="R5723" s="52">
        <v>0.12887999415397641</v>
      </c>
      <c r="S5723" s="52">
        <v>0.13154999911785131</v>
      </c>
    </row>
    <row r="5724" spans="1:19">
      <c r="A5724" t="s">
        <v>28</v>
      </c>
      <c r="B5724" t="s">
        <v>412</v>
      </c>
      <c r="C5724" t="s">
        <v>440</v>
      </c>
      <c r="D5724" t="s">
        <v>330</v>
      </c>
      <c r="E5724" t="s">
        <v>234</v>
      </c>
      <c r="F5724" t="s">
        <v>235</v>
      </c>
      <c r="G5724">
        <v>10</v>
      </c>
      <c r="H5724" t="s">
        <v>341</v>
      </c>
      <c r="I5724" t="s">
        <v>312</v>
      </c>
      <c r="J5724" t="s">
        <v>373</v>
      </c>
      <c r="K5724">
        <v>0</v>
      </c>
      <c r="L5724" s="52">
        <v>0</v>
      </c>
      <c r="N5724">
        <v>10</v>
      </c>
      <c r="O5724" s="52">
        <v>1.5080000273883339E-2</v>
      </c>
      <c r="Q5724">
        <v>216</v>
      </c>
      <c r="R5724" s="52">
        <v>2.0260000601410869E-2</v>
      </c>
    </row>
    <row r="5725" spans="1:19">
      <c r="A5725" t="s">
        <v>28</v>
      </c>
      <c r="B5725" t="s">
        <v>412</v>
      </c>
      <c r="C5725" t="s">
        <v>440</v>
      </c>
      <c r="D5725" t="s">
        <v>330</v>
      </c>
      <c r="E5725" t="s">
        <v>234</v>
      </c>
      <c r="F5725" t="s">
        <v>235</v>
      </c>
      <c r="G5725">
        <v>10</v>
      </c>
      <c r="H5725" t="s">
        <v>341</v>
      </c>
      <c r="I5725" t="s">
        <v>312</v>
      </c>
      <c r="J5725" t="s">
        <v>316</v>
      </c>
      <c r="K5725">
        <v>7</v>
      </c>
      <c r="L5725" s="52">
        <v>0.1272699981927872</v>
      </c>
      <c r="M5725" s="52">
        <v>0.1272699981927872</v>
      </c>
      <c r="N5725">
        <v>66</v>
      </c>
      <c r="O5725" s="52">
        <v>9.9550001323223114E-2</v>
      </c>
      <c r="P5725" s="52">
        <v>0.1010700017213821</v>
      </c>
      <c r="Q5725">
        <v>1178</v>
      </c>
      <c r="R5725" s="52">
        <v>0.1105000004172325</v>
      </c>
      <c r="S5725" s="52">
        <v>0.1127799972891808</v>
      </c>
    </row>
    <row r="5726" spans="1:19">
      <c r="A5726" t="s">
        <v>28</v>
      </c>
      <c r="B5726" t="s">
        <v>412</v>
      </c>
      <c r="C5726" t="s">
        <v>440</v>
      </c>
      <c r="D5726" t="s">
        <v>330</v>
      </c>
      <c r="E5726" t="s">
        <v>236</v>
      </c>
      <c r="F5726" t="s">
        <v>237</v>
      </c>
      <c r="G5726">
        <v>12</v>
      </c>
      <c r="H5726" t="s">
        <v>338</v>
      </c>
      <c r="I5726" t="s">
        <v>326</v>
      </c>
      <c r="J5726" t="s">
        <v>289</v>
      </c>
      <c r="K5726">
        <v>0</v>
      </c>
      <c r="L5726" s="52">
        <v>0</v>
      </c>
      <c r="N5726">
        <v>2</v>
      </c>
      <c r="O5726" s="52">
        <v>7.4900002218782902E-3</v>
      </c>
      <c r="Q5726">
        <v>78</v>
      </c>
      <c r="R5726" s="52">
        <v>7.3199998587369919E-3</v>
      </c>
    </row>
    <row r="5727" spans="1:19">
      <c r="A5727" t="s">
        <v>28</v>
      </c>
      <c r="B5727" t="s">
        <v>412</v>
      </c>
      <c r="C5727" t="s">
        <v>440</v>
      </c>
      <c r="D5727" t="s">
        <v>330</v>
      </c>
      <c r="E5727" t="s">
        <v>236</v>
      </c>
      <c r="F5727" t="s">
        <v>237</v>
      </c>
      <c r="G5727">
        <v>12</v>
      </c>
      <c r="H5727" t="s">
        <v>338</v>
      </c>
      <c r="I5727" t="s">
        <v>326</v>
      </c>
      <c r="J5727" t="s">
        <v>290</v>
      </c>
      <c r="K5727">
        <v>2</v>
      </c>
      <c r="L5727" s="52">
        <v>3.9999999105930328E-2</v>
      </c>
      <c r="N5727">
        <v>24</v>
      </c>
      <c r="O5727" s="52">
        <v>8.9890003204345703E-2</v>
      </c>
      <c r="Q5727">
        <v>542</v>
      </c>
      <c r="R5727" s="52">
        <v>5.0840001553297043E-2</v>
      </c>
    </row>
    <row r="5728" spans="1:19">
      <c r="A5728" t="s">
        <v>28</v>
      </c>
      <c r="B5728" t="s">
        <v>412</v>
      </c>
      <c r="C5728" t="s">
        <v>440</v>
      </c>
      <c r="D5728" t="s">
        <v>330</v>
      </c>
      <c r="E5728" t="s">
        <v>236</v>
      </c>
      <c r="F5728" t="s">
        <v>237</v>
      </c>
      <c r="G5728">
        <v>12</v>
      </c>
      <c r="H5728" t="s">
        <v>338</v>
      </c>
      <c r="I5728" t="s">
        <v>326</v>
      </c>
      <c r="J5728" t="s">
        <v>291</v>
      </c>
      <c r="K5728">
        <v>7</v>
      </c>
      <c r="L5728" s="52">
        <v>0.14000000059604639</v>
      </c>
      <c r="N5728">
        <v>29</v>
      </c>
      <c r="O5728" s="52">
        <v>0.10860999673604969</v>
      </c>
      <c r="Q5728">
        <v>1332</v>
      </c>
      <c r="R5728" s="52">
        <v>0.124940000474453</v>
      </c>
    </row>
    <row r="5729" spans="1:19">
      <c r="A5729" t="s">
        <v>28</v>
      </c>
      <c r="B5729" t="s">
        <v>412</v>
      </c>
      <c r="C5729" t="s">
        <v>440</v>
      </c>
      <c r="D5729" t="s">
        <v>330</v>
      </c>
      <c r="E5729" t="s">
        <v>236</v>
      </c>
      <c r="F5729" t="s">
        <v>237</v>
      </c>
      <c r="G5729">
        <v>12</v>
      </c>
      <c r="H5729" t="s">
        <v>338</v>
      </c>
      <c r="I5729" t="s">
        <v>326</v>
      </c>
      <c r="J5729" t="s">
        <v>292</v>
      </c>
      <c r="K5729">
        <v>14</v>
      </c>
      <c r="L5729" s="52">
        <v>0.2800000011920929</v>
      </c>
      <c r="N5729">
        <v>59</v>
      </c>
      <c r="O5729" s="52">
        <v>0.22097000479698181</v>
      </c>
      <c r="Q5729">
        <v>2022</v>
      </c>
      <c r="R5729" s="52">
        <v>0.18965999782085419</v>
      </c>
    </row>
    <row r="5730" spans="1:19">
      <c r="A5730" t="s">
        <v>28</v>
      </c>
      <c r="B5730" t="s">
        <v>412</v>
      </c>
      <c r="C5730" t="s">
        <v>440</v>
      </c>
      <c r="D5730" t="s">
        <v>330</v>
      </c>
      <c r="E5730" t="s">
        <v>236</v>
      </c>
      <c r="F5730" t="s">
        <v>237</v>
      </c>
      <c r="G5730">
        <v>12</v>
      </c>
      <c r="H5730" t="s">
        <v>338</v>
      </c>
      <c r="I5730" t="s">
        <v>326</v>
      </c>
      <c r="J5730" t="s">
        <v>293</v>
      </c>
      <c r="K5730">
        <v>2</v>
      </c>
      <c r="L5730" s="52">
        <v>3.9999999105930328E-2</v>
      </c>
      <c r="N5730">
        <v>56</v>
      </c>
      <c r="O5730" s="52">
        <v>0.20973999798297879</v>
      </c>
      <c r="Q5730">
        <v>1958</v>
      </c>
      <c r="R5730" s="52">
        <v>0.18366000056266779</v>
      </c>
    </row>
    <row r="5731" spans="1:19">
      <c r="A5731" t="s">
        <v>28</v>
      </c>
      <c r="B5731" t="s">
        <v>412</v>
      </c>
      <c r="C5731" t="s">
        <v>440</v>
      </c>
      <c r="D5731" t="s">
        <v>330</v>
      </c>
      <c r="E5731" t="s">
        <v>236</v>
      </c>
      <c r="F5731" t="s">
        <v>237</v>
      </c>
      <c r="G5731">
        <v>12</v>
      </c>
      <c r="H5731" t="s">
        <v>338</v>
      </c>
      <c r="I5731" t="s">
        <v>326</v>
      </c>
      <c r="J5731" t="s">
        <v>294</v>
      </c>
      <c r="K5731">
        <v>8</v>
      </c>
      <c r="L5731" s="52">
        <v>0.15999999642372131</v>
      </c>
      <c r="N5731">
        <v>50</v>
      </c>
      <c r="O5731" s="52">
        <v>0.18727000057697299</v>
      </c>
      <c r="Q5731">
        <v>2528</v>
      </c>
      <c r="R5731" s="52">
        <v>0.2371300011873245</v>
      </c>
    </row>
    <row r="5732" spans="1:19">
      <c r="A5732" t="s">
        <v>28</v>
      </c>
      <c r="B5732" t="s">
        <v>412</v>
      </c>
      <c r="C5732" t="s">
        <v>440</v>
      </c>
      <c r="D5732" t="s">
        <v>330</v>
      </c>
      <c r="E5732" t="s">
        <v>236</v>
      </c>
      <c r="F5732" t="s">
        <v>237</v>
      </c>
      <c r="G5732">
        <v>12</v>
      </c>
      <c r="H5732" t="s">
        <v>338</v>
      </c>
      <c r="I5732" t="s">
        <v>326</v>
      </c>
      <c r="J5732" t="s">
        <v>295</v>
      </c>
      <c r="K5732">
        <v>17</v>
      </c>
      <c r="L5732" s="52">
        <v>0.34000000357627869</v>
      </c>
      <c r="N5732">
        <v>47</v>
      </c>
      <c r="O5732" s="52">
        <v>0.1760299950838089</v>
      </c>
      <c r="Q5732">
        <v>2201</v>
      </c>
      <c r="R5732" s="52">
        <v>0.20645000040531161</v>
      </c>
    </row>
    <row r="5733" spans="1:19">
      <c r="A5733" t="s">
        <v>28</v>
      </c>
      <c r="B5733" t="s">
        <v>412</v>
      </c>
      <c r="C5733" t="s">
        <v>440</v>
      </c>
      <c r="D5733" t="s">
        <v>330</v>
      </c>
      <c r="E5733" t="s">
        <v>236</v>
      </c>
      <c r="F5733" t="s">
        <v>237</v>
      </c>
      <c r="G5733">
        <v>12</v>
      </c>
      <c r="H5733" t="s">
        <v>338</v>
      </c>
      <c r="I5733" t="s">
        <v>359</v>
      </c>
      <c r="J5733" t="s">
        <v>14</v>
      </c>
      <c r="K5733">
        <v>39</v>
      </c>
      <c r="L5733" s="52">
        <v>0.77999997138977051</v>
      </c>
      <c r="M5733" s="52">
        <v>0.79592001438140869</v>
      </c>
      <c r="N5733">
        <v>186</v>
      </c>
      <c r="O5733" s="52">
        <v>0.69663000106811523</v>
      </c>
      <c r="P5733" s="52">
        <v>0.71263998746871948</v>
      </c>
      <c r="Q5733">
        <v>7648</v>
      </c>
      <c r="R5733" s="52">
        <v>0.71737998723983765</v>
      </c>
      <c r="S5733" s="52">
        <v>0.73221999406814575</v>
      </c>
    </row>
    <row r="5734" spans="1:19">
      <c r="A5734" t="s">
        <v>28</v>
      </c>
      <c r="B5734" t="s">
        <v>412</v>
      </c>
      <c r="C5734" t="s">
        <v>440</v>
      </c>
      <c r="D5734" t="s">
        <v>330</v>
      </c>
      <c r="E5734" t="s">
        <v>236</v>
      </c>
      <c r="F5734" t="s">
        <v>237</v>
      </c>
      <c r="G5734">
        <v>12</v>
      </c>
      <c r="H5734" t="s">
        <v>338</v>
      </c>
      <c r="I5734" t="s">
        <v>359</v>
      </c>
      <c r="J5734" t="s">
        <v>15</v>
      </c>
      <c r="K5734">
        <v>8</v>
      </c>
      <c r="L5734" s="52">
        <v>0.15999999642372131</v>
      </c>
      <c r="M5734" s="52">
        <v>0.16326999664306641</v>
      </c>
      <c r="N5734">
        <v>43</v>
      </c>
      <c r="O5734" s="52">
        <v>0.16105000674724579</v>
      </c>
      <c r="P5734" s="52">
        <v>0.16474999487400049</v>
      </c>
      <c r="Q5734">
        <v>1582</v>
      </c>
      <c r="R5734" s="52">
        <v>0.14838999509811401</v>
      </c>
      <c r="S5734" s="52">
        <v>0.1514600068330765</v>
      </c>
    </row>
    <row r="5735" spans="1:19">
      <c r="A5735" t="s">
        <v>28</v>
      </c>
      <c r="B5735" t="s">
        <v>412</v>
      </c>
      <c r="C5735" t="s">
        <v>440</v>
      </c>
      <c r="D5735" t="s">
        <v>330</v>
      </c>
      <c r="E5735" t="s">
        <v>236</v>
      </c>
      <c r="F5735" t="s">
        <v>237</v>
      </c>
      <c r="G5735">
        <v>12</v>
      </c>
      <c r="H5735" t="s">
        <v>338</v>
      </c>
      <c r="I5735" t="s">
        <v>359</v>
      </c>
      <c r="J5735" t="s">
        <v>317</v>
      </c>
      <c r="K5735">
        <v>2</v>
      </c>
      <c r="L5735" s="52">
        <v>3.9999999105930328E-2</v>
      </c>
      <c r="M5735" s="52">
        <v>4.081999883055687E-2</v>
      </c>
      <c r="N5735">
        <v>32</v>
      </c>
      <c r="O5735" s="52">
        <v>0.1198500022292137</v>
      </c>
      <c r="P5735" s="52">
        <v>0.1226100027561188</v>
      </c>
      <c r="Q5735">
        <v>1215</v>
      </c>
      <c r="R5735" s="52">
        <v>0.1139699965715408</v>
      </c>
      <c r="S5735" s="52">
        <v>0.1163199990987778</v>
      </c>
    </row>
    <row r="5736" spans="1:19">
      <c r="A5736" t="s">
        <v>28</v>
      </c>
      <c r="B5736" t="s">
        <v>412</v>
      </c>
      <c r="C5736" t="s">
        <v>440</v>
      </c>
      <c r="D5736" t="s">
        <v>330</v>
      </c>
      <c r="E5736" t="s">
        <v>236</v>
      </c>
      <c r="F5736" t="s">
        <v>237</v>
      </c>
      <c r="G5736">
        <v>12</v>
      </c>
      <c r="H5736" t="s">
        <v>338</v>
      </c>
      <c r="I5736" t="s">
        <v>359</v>
      </c>
      <c r="J5736" t="s">
        <v>270</v>
      </c>
      <c r="K5736">
        <v>1</v>
      </c>
      <c r="L5736" s="52">
        <v>1.9999999552965161E-2</v>
      </c>
      <c r="N5736">
        <v>6</v>
      </c>
      <c r="O5736" s="52">
        <v>2.2469999268651009E-2</v>
      </c>
      <c r="Q5736">
        <v>216</v>
      </c>
      <c r="R5736" s="52">
        <v>2.0260000601410869E-2</v>
      </c>
    </row>
    <row r="5737" spans="1:19">
      <c r="A5737" t="s">
        <v>28</v>
      </c>
      <c r="B5737" t="s">
        <v>412</v>
      </c>
      <c r="C5737" t="s">
        <v>440</v>
      </c>
      <c r="D5737" t="s">
        <v>330</v>
      </c>
      <c r="E5737" t="s">
        <v>236</v>
      </c>
      <c r="F5737" t="s">
        <v>237</v>
      </c>
      <c r="G5737">
        <v>12</v>
      </c>
      <c r="H5737" t="s">
        <v>338</v>
      </c>
      <c r="I5737" t="s">
        <v>325</v>
      </c>
      <c r="J5737" t="s">
        <v>302</v>
      </c>
      <c r="K5737">
        <v>11</v>
      </c>
      <c r="L5737" s="52">
        <v>0.2199999988079071</v>
      </c>
      <c r="N5737">
        <v>79</v>
      </c>
      <c r="O5737" s="52">
        <v>0.29587998986244202</v>
      </c>
      <c r="Q5737">
        <v>3494</v>
      </c>
      <c r="R5737" s="52">
        <v>0.32774001359939581</v>
      </c>
    </row>
    <row r="5738" spans="1:19">
      <c r="A5738" t="s">
        <v>28</v>
      </c>
      <c r="B5738" t="s">
        <v>412</v>
      </c>
      <c r="C5738" t="s">
        <v>440</v>
      </c>
      <c r="D5738" t="s">
        <v>330</v>
      </c>
      <c r="E5738" t="s">
        <v>236</v>
      </c>
      <c r="F5738" t="s">
        <v>237</v>
      </c>
      <c r="G5738">
        <v>12</v>
      </c>
      <c r="H5738" t="s">
        <v>338</v>
      </c>
      <c r="I5738" t="s">
        <v>325</v>
      </c>
      <c r="J5738" t="s">
        <v>303</v>
      </c>
      <c r="K5738">
        <v>22</v>
      </c>
      <c r="L5738" s="52">
        <v>0.43999999761581421</v>
      </c>
      <c r="N5738">
        <v>98</v>
      </c>
      <c r="O5738" s="52">
        <v>0.3670400083065033</v>
      </c>
      <c r="Q5738">
        <v>3387</v>
      </c>
      <c r="R5738" s="52">
        <v>0.31769999861717219</v>
      </c>
    </row>
    <row r="5739" spans="1:19">
      <c r="A5739" t="s">
        <v>28</v>
      </c>
      <c r="B5739" t="s">
        <v>412</v>
      </c>
      <c r="C5739" t="s">
        <v>440</v>
      </c>
      <c r="D5739" t="s">
        <v>330</v>
      </c>
      <c r="E5739" t="s">
        <v>236</v>
      </c>
      <c r="F5739" t="s">
        <v>237</v>
      </c>
      <c r="G5739">
        <v>12</v>
      </c>
      <c r="H5739" t="s">
        <v>338</v>
      </c>
      <c r="I5739" t="s">
        <v>325</v>
      </c>
      <c r="J5739" t="s">
        <v>304</v>
      </c>
      <c r="K5739">
        <v>17</v>
      </c>
      <c r="L5739" s="52">
        <v>0.34000000357627869</v>
      </c>
      <c r="N5739">
        <v>90</v>
      </c>
      <c r="O5739" s="52">
        <v>0.33708000183105469</v>
      </c>
      <c r="Q5739">
        <v>3780</v>
      </c>
      <c r="R5739" s="52">
        <v>0.35455998778343201</v>
      </c>
    </row>
    <row r="5740" spans="1:19">
      <c r="A5740" t="s">
        <v>28</v>
      </c>
      <c r="B5740" t="s">
        <v>412</v>
      </c>
      <c r="C5740" t="s">
        <v>440</v>
      </c>
      <c r="D5740" t="s">
        <v>330</v>
      </c>
      <c r="E5740" t="s">
        <v>236</v>
      </c>
      <c r="F5740" t="s">
        <v>237</v>
      </c>
      <c r="G5740">
        <v>12</v>
      </c>
      <c r="H5740" t="s">
        <v>338</v>
      </c>
      <c r="I5740" t="s">
        <v>349</v>
      </c>
      <c r="J5740" t="s">
        <v>350</v>
      </c>
      <c r="K5740">
        <v>8</v>
      </c>
      <c r="L5740" s="52">
        <v>0.15999999642372131</v>
      </c>
      <c r="M5740" s="52">
        <v>0.18182000517845151</v>
      </c>
      <c r="N5740">
        <v>23</v>
      </c>
      <c r="O5740" s="52">
        <v>8.6139999330043793E-2</v>
      </c>
      <c r="P5740" s="52">
        <v>0.13067999482154849</v>
      </c>
      <c r="Q5740">
        <v>745</v>
      </c>
      <c r="R5740" s="52">
        <v>6.9880001246929169E-2</v>
      </c>
      <c r="S5740" s="52">
        <v>8.060000091791153E-2</v>
      </c>
    </row>
    <row r="5741" spans="1:19">
      <c r="A5741" t="s">
        <v>28</v>
      </c>
      <c r="B5741" t="s">
        <v>412</v>
      </c>
      <c r="C5741" t="s">
        <v>440</v>
      </c>
      <c r="D5741" t="s">
        <v>330</v>
      </c>
      <c r="E5741" t="s">
        <v>236</v>
      </c>
      <c r="F5741" t="s">
        <v>237</v>
      </c>
      <c r="G5741">
        <v>12</v>
      </c>
      <c r="H5741" t="s">
        <v>338</v>
      </c>
      <c r="I5741" t="s">
        <v>349</v>
      </c>
      <c r="J5741" t="s">
        <v>351</v>
      </c>
      <c r="K5741">
        <v>28</v>
      </c>
      <c r="L5741" s="52">
        <v>0.56000000238418579</v>
      </c>
      <c r="M5741" s="52">
        <v>0.63635998964309692</v>
      </c>
      <c r="N5741">
        <v>114</v>
      </c>
      <c r="O5741" s="52">
        <v>0.42697000503540039</v>
      </c>
      <c r="P5741" s="52">
        <v>0.64772999286651611</v>
      </c>
      <c r="Q5741">
        <v>5882</v>
      </c>
      <c r="R5741" s="52">
        <v>0.55172997713088989</v>
      </c>
      <c r="S5741" s="52">
        <v>0.63637000322341919</v>
      </c>
    </row>
    <row r="5742" spans="1:19">
      <c r="A5742" t="s">
        <v>28</v>
      </c>
      <c r="B5742" t="s">
        <v>412</v>
      </c>
      <c r="C5742" t="s">
        <v>440</v>
      </c>
      <c r="D5742" t="s">
        <v>330</v>
      </c>
      <c r="E5742" t="s">
        <v>236</v>
      </c>
      <c r="F5742" t="s">
        <v>237</v>
      </c>
      <c r="G5742">
        <v>12</v>
      </c>
      <c r="H5742" t="s">
        <v>338</v>
      </c>
      <c r="I5742" t="s">
        <v>349</v>
      </c>
      <c r="J5742" t="s">
        <v>352</v>
      </c>
      <c r="K5742">
        <v>0</v>
      </c>
      <c r="L5742" s="52">
        <v>0</v>
      </c>
      <c r="M5742" s="52">
        <v>0</v>
      </c>
      <c r="N5742">
        <v>2</v>
      </c>
      <c r="O5742" s="52">
        <v>7.4900002218782902E-3</v>
      </c>
      <c r="P5742" s="52">
        <v>1.1359999887645239E-2</v>
      </c>
      <c r="Q5742">
        <v>19</v>
      </c>
      <c r="R5742" s="52">
        <v>1.780000049620867E-3</v>
      </c>
      <c r="S5742" s="52">
        <v>2.0600000862032179E-3</v>
      </c>
    </row>
    <row r="5743" spans="1:19">
      <c r="A5743" t="s">
        <v>28</v>
      </c>
      <c r="B5743" t="s">
        <v>412</v>
      </c>
      <c r="C5743" t="s">
        <v>440</v>
      </c>
      <c r="D5743" t="s">
        <v>330</v>
      </c>
      <c r="E5743" t="s">
        <v>236</v>
      </c>
      <c r="F5743" t="s">
        <v>237</v>
      </c>
      <c r="G5743">
        <v>12</v>
      </c>
      <c r="H5743" t="s">
        <v>338</v>
      </c>
      <c r="I5743" t="s">
        <v>349</v>
      </c>
      <c r="J5743" t="s">
        <v>353</v>
      </c>
      <c r="K5743">
        <v>8</v>
      </c>
      <c r="L5743" s="52">
        <v>0.15999999642372131</v>
      </c>
      <c r="M5743" s="52">
        <v>0.18182000517845151</v>
      </c>
      <c r="N5743">
        <v>37</v>
      </c>
      <c r="O5743" s="52">
        <v>0.13857999444007871</v>
      </c>
      <c r="P5743" s="52">
        <v>0.21022999286651611</v>
      </c>
      <c r="Q5743">
        <v>2597</v>
      </c>
      <c r="R5743" s="52">
        <v>0.24359999597072601</v>
      </c>
      <c r="S5743" s="52">
        <v>0.2809700071811676</v>
      </c>
    </row>
    <row r="5744" spans="1:19">
      <c r="A5744" t="s">
        <v>28</v>
      </c>
      <c r="B5744" t="s">
        <v>412</v>
      </c>
      <c r="C5744" t="s">
        <v>440</v>
      </c>
      <c r="D5744" t="s">
        <v>330</v>
      </c>
      <c r="E5744" t="s">
        <v>236</v>
      </c>
      <c r="F5744" t="s">
        <v>237</v>
      </c>
      <c r="G5744">
        <v>12</v>
      </c>
      <c r="H5744" t="s">
        <v>338</v>
      </c>
      <c r="I5744" t="s">
        <v>349</v>
      </c>
      <c r="J5744" t="s">
        <v>355</v>
      </c>
      <c r="K5744">
        <v>6</v>
      </c>
      <c r="L5744" s="52">
        <v>0.119999997317791</v>
      </c>
      <c r="N5744">
        <v>91</v>
      </c>
      <c r="O5744" s="52">
        <v>0.34082001447677612</v>
      </c>
      <c r="Q5744">
        <v>1418</v>
      </c>
      <c r="R5744" s="52">
        <v>0.13300999999046331</v>
      </c>
    </row>
    <row r="5745" spans="1:19">
      <c r="A5745" t="s">
        <v>28</v>
      </c>
      <c r="B5745" t="s">
        <v>412</v>
      </c>
      <c r="C5745" t="s">
        <v>440</v>
      </c>
      <c r="D5745" t="s">
        <v>330</v>
      </c>
      <c r="E5745" t="s">
        <v>236</v>
      </c>
      <c r="F5745" t="s">
        <v>237</v>
      </c>
      <c r="G5745">
        <v>12</v>
      </c>
      <c r="H5745" t="s">
        <v>338</v>
      </c>
      <c r="I5745" t="s">
        <v>734</v>
      </c>
      <c r="J5745" t="s">
        <v>299</v>
      </c>
      <c r="K5745">
        <v>2</v>
      </c>
      <c r="L5745" s="52">
        <v>3.9999999105930328E-2</v>
      </c>
      <c r="M5745" s="52">
        <v>4.4440001249313348E-2</v>
      </c>
      <c r="N5745">
        <v>25</v>
      </c>
      <c r="O5745" s="52">
        <v>9.3630000948905945E-2</v>
      </c>
      <c r="P5745" s="52">
        <v>0.1016300022602081</v>
      </c>
      <c r="Q5745">
        <v>463</v>
      </c>
      <c r="R5745" s="52">
        <v>4.343000054359436E-2</v>
      </c>
      <c r="S5745" s="52">
        <v>4.6239998191595078E-2</v>
      </c>
    </row>
    <row r="5746" spans="1:19">
      <c r="A5746" t="s">
        <v>28</v>
      </c>
      <c r="B5746" t="s">
        <v>412</v>
      </c>
      <c r="C5746" t="s">
        <v>440</v>
      </c>
      <c r="D5746" t="s">
        <v>330</v>
      </c>
      <c r="E5746" t="s">
        <v>236</v>
      </c>
      <c r="F5746" t="s">
        <v>237</v>
      </c>
      <c r="G5746">
        <v>12</v>
      </c>
      <c r="H5746" t="s">
        <v>338</v>
      </c>
      <c r="I5746" t="s">
        <v>734</v>
      </c>
      <c r="J5746" t="s">
        <v>300</v>
      </c>
      <c r="K5746">
        <v>12</v>
      </c>
      <c r="L5746" s="52">
        <v>0.239999994635582</v>
      </c>
      <c r="M5746" s="52">
        <v>0.26666998863220209</v>
      </c>
      <c r="N5746">
        <v>33</v>
      </c>
      <c r="O5746" s="52">
        <v>0.123599998652935</v>
      </c>
      <c r="P5746" s="52">
        <v>0.13414999842643741</v>
      </c>
      <c r="Q5746">
        <v>331</v>
      </c>
      <c r="R5746" s="52">
        <v>3.1050000339746479E-2</v>
      </c>
      <c r="S5746" s="52">
        <v>3.3059999346733093E-2</v>
      </c>
    </row>
    <row r="5747" spans="1:19">
      <c r="A5747" t="s">
        <v>28</v>
      </c>
      <c r="B5747" t="s">
        <v>412</v>
      </c>
      <c r="C5747" t="s">
        <v>440</v>
      </c>
      <c r="D5747" t="s">
        <v>330</v>
      </c>
      <c r="E5747" t="s">
        <v>236</v>
      </c>
      <c r="F5747" t="s">
        <v>237</v>
      </c>
      <c r="G5747">
        <v>12</v>
      </c>
      <c r="H5747" t="s">
        <v>338</v>
      </c>
      <c r="I5747" t="s">
        <v>734</v>
      </c>
      <c r="J5747" t="s">
        <v>269</v>
      </c>
      <c r="K5747">
        <v>0</v>
      </c>
      <c r="L5747" s="52">
        <v>0</v>
      </c>
      <c r="M5747" s="52">
        <v>0</v>
      </c>
      <c r="N5747">
        <v>5</v>
      </c>
      <c r="O5747" s="52">
        <v>1.8729999661445621E-2</v>
      </c>
      <c r="P5747" s="52">
        <v>2.0330000668764111E-2</v>
      </c>
      <c r="Q5747">
        <v>91</v>
      </c>
      <c r="R5747" s="52">
        <v>8.5399998351931572E-3</v>
      </c>
      <c r="S5747" s="52">
        <v>9.089999832212925E-3</v>
      </c>
    </row>
    <row r="5748" spans="1:19">
      <c r="A5748" t="s">
        <v>28</v>
      </c>
      <c r="B5748" t="s">
        <v>412</v>
      </c>
      <c r="C5748" t="s">
        <v>440</v>
      </c>
      <c r="D5748" t="s">
        <v>330</v>
      </c>
      <c r="E5748" t="s">
        <v>236</v>
      </c>
      <c r="F5748" t="s">
        <v>237</v>
      </c>
      <c r="G5748">
        <v>12</v>
      </c>
      <c r="H5748" t="s">
        <v>338</v>
      </c>
      <c r="I5748" t="s">
        <v>734</v>
      </c>
      <c r="J5748" t="s">
        <v>301</v>
      </c>
      <c r="K5748">
        <v>2</v>
      </c>
      <c r="L5748" s="52">
        <v>3.9999999105930328E-2</v>
      </c>
      <c r="M5748" s="52">
        <v>4.4440001249313348E-2</v>
      </c>
      <c r="N5748">
        <v>23</v>
      </c>
      <c r="O5748" s="52">
        <v>8.6139999330043793E-2</v>
      </c>
      <c r="P5748" s="52">
        <v>9.3500003218650818E-2</v>
      </c>
      <c r="Q5748">
        <v>215</v>
      </c>
      <c r="R5748" s="52">
        <v>2.0169999450445179E-2</v>
      </c>
      <c r="S5748" s="52">
        <v>2.1469999104738239E-2</v>
      </c>
    </row>
    <row r="5749" spans="1:19">
      <c r="A5749" t="s">
        <v>28</v>
      </c>
      <c r="B5749" t="s">
        <v>412</v>
      </c>
      <c r="C5749" t="s">
        <v>440</v>
      </c>
      <c r="D5749" t="s">
        <v>330</v>
      </c>
      <c r="E5749" t="s">
        <v>236</v>
      </c>
      <c r="F5749" t="s">
        <v>237</v>
      </c>
      <c r="G5749">
        <v>12</v>
      </c>
      <c r="H5749" t="s">
        <v>338</v>
      </c>
      <c r="I5749" t="s">
        <v>734</v>
      </c>
      <c r="J5749" t="s">
        <v>270</v>
      </c>
      <c r="K5749">
        <v>5</v>
      </c>
      <c r="L5749" s="52">
        <v>0.10000000149011611</v>
      </c>
      <c r="N5749">
        <v>21</v>
      </c>
      <c r="O5749" s="52">
        <v>7.8649997711181641E-2</v>
      </c>
      <c r="Q5749">
        <v>648</v>
      </c>
      <c r="R5749" s="52">
        <v>6.0779999941587448E-2</v>
      </c>
    </row>
    <row r="5750" spans="1:19">
      <c r="A5750" t="s">
        <v>28</v>
      </c>
      <c r="B5750" t="s">
        <v>412</v>
      </c>
      <c r="C5750" t="s">
        <v>440</v>
      </c>
      <c r="D5750" t="s">
        <v>330</v>
      </c>
      <c r="E5750" t="s">
        <v>236</v>
      </c>
      <c r="F5750" t="s">
        <v>237</v>
      </c>
      <c r="G5750">
        <v>12</v>
      </c>
      <c r="H5750" t="s">
        <v>338</v>
      </c>
      <c r="I5750" t="s">
        <v>734</v>
      </c>
      <c r="J5750" t="s">
        <v>268</v>
      </c>
      <c r="K5750">
        <v>29</v>
      </c>
      <c r="L5750" s="52">
        <v>0.57999998331069946</v>
      </c>
      <c r="M5750" s="52">
        <v>0.64443999528884888</v>
      </c>
      <c r="N5750">
        <v>160</v>
      </c>
      <c r="O5750" s="52">
        <v>0.59925001859664917</v>
      </c>
      <c r="P5750" s="52">
        <v>0.650409996509552</v>
      </c>
      <c r="Q5750">
        <v>8913</v>
      </c>
      <c r="R5750" s="52">
        <v>0.83604001998901367</v>
      </c>
      <c r="S5750" s="52">
        <v>0.89013999700546265</v>
      </c>
    </row>
    <row r="5751" spans="1:19">
      <c r="A5751" t="s">
        <v>28</v>
      </c>
      <c r="B5751" t="s">
        <v>412</v>
      </c>
      <c r="C5751" t="s">
        <v>440</v>
      </c>
      <c r="D5751" t="s">
        <v>330</v>
      </c>
      <c r="E5751" t="s">
        <v>236</v>
      </c>
      <c r="F5751" t="s">
        <v>237</v>
      </c>
      <c r="G5751">
        <v>12</v>
      </c>
      <c r="H5751" t="s">
        <v>338</v>
      </c>
      <c r="I5751" t="s">
        <v>735</v>
      </c>
      <c r="J5751" t="s">
        <v>270</v>
      </c>
      <c r="K5751">
        <v>50</v>
      </c>
      <c r="L5751" s="52">
        <v>1</v>
      </c>
      <c r="N5751">
        <v>267</v>
      </c>
      <c r="O5751" s="52">
        <v>1</v>
      </c>
      <c r="Q5751">
        <v>10661</v>
      </c>
      <c r="R5751" s="52">
        <v>1</v>
      </c>
    </row>
    <row r="5752" spans="1:19">
      <c r="A5752" t="s">
        <v>28</v>
      </c>
      <c r="B5752" t="s">
        <v>412</v>
      </c>
      <c r="C5752" t="s">
        <v>440</v>
      </c>
      <c r="D5752" t="s">
        <v>330</v>
      </c>
      <c r="E5752" t="s">
        <v>236</v>
      </c>
      <c r="F5752" t="s">
        <v>237</v>
      </c>
      <c r="G5752">
        <v>12</v>
      </c>
      <c r="H5752" t="s">
        <v>338</v>
      </c>
      <c r="I5752" t="s">
        <v>319</v>
      </c>
      <c r="J5752" t="s">
        <v>324</v>
      </c>
      <c r="K5752">
        <v>6</v>
      </c>
      <c r="L5752" s="52">
        <v>0.119999997317791</v>
      </c>
      <c r="N5752">
        <v>91</v>
      </c>
      <c r="O5752" s="52">
        <v>0.34082001447677612</v>
      </c>
      <c r="Q5752">
        <v>1418</v>
      </c>
      <c r="R5752" s="52">
        <v>0.13300999999046331</v>
      </c>
    </row>
    <row r="5753" spans="1:19">
      <c r="A5753" t="s">
        <v>28</v>
      </c>
      <c r="B5753" t="s">
        <v>412</v>
      </c>
      <c r="C5753" t="s">
        <v>440</v>
      </c>
      <c r="D5753" t="s">
        <v>330</v>
      </c>
      <c r="E5753" t="s">
        <v>236</v>
      </c>
      <c r="F5753" t="s">
        <v>237</v>
      </c>
      <c r="G5753">
        <v>12</v>
      </c>
      <c r="H5753" t="s">
        <v>338</v>
      </c>
      <c r="I5753" t="s">
        <v>319</v>
      </c>
      <c r="J5753" t="s">
        <v>320</v>
      </c>
      <c r="K5753">
        <v>0</v>
      </c>
      <c r="L5753" s="52">
        <v>0</v>
      </c>
      <c r="M5753" s="52">
        <v>0</v>
      </c>
      <c r="N5753">
        <v>2</v>
      </c>
      <c r="O5753" s="52">
        <v>7.4900002218782902E-3</v>
      </c>
      <c r="P5753" s="52">
        <v>1.1359999887645239E-2</v>
      </c>
      <c r="Q5753">
        <v>19</v>
      </c>
      <c r="R5753" s="52">
        <v>1.780000049620867E-3</v>
      </c>
      <c r="S5753" s="52">
        <v>2.0600000862032179E-3</v>
      </c>
    </row>
    <row r="5754" spans="1:19">
      <c r="A5754" t="s">
        <v>28</v>
      </c>
      <c r="B5754" t="s">
        <v>412</v>
      </c>
      <c r="C5754" t="s">
        <v>440</v>
      </c>
      <c r="D5754" t="s">
        <v>330</v>
      </c>
      <c r="E5754" t="s">
        <v>236</v>
      </c>
      <c r="F5754" t="s">
        <v>237</v>
      </c>
      <c r="G5754">
        <v>12</v>
      </c>
      <c r="H5754" t="s">
        <v>338</v>
      </c>
      <c r="I5754" t="s">
        <v>319</v>
      </c>
      <c r="J5754" t="s">
        <v>321</v>
      </c>
      <c r="K5754">
        <v>2</v>
      </c>
      <c r="L5754" s="52">
        <v>3.9999999105930328E-2</v>
      </c>
      <c r="M5754" s="52">
        <v>4.544999822974205E-2</v>
      </c>
      <c r="N5754">
        <v>2</v>
      </c>
      <c r="O5754" s="52">
        <v>7.4900002218782902E-3</v>
      </c>
      <c r="P5754" s="52">
        <v>1.1359999887645239E-2</v>
      </c>
      <c r="Q5754">
        <v>380</v>
      </c>
      <c r="R5754" s="52">
        <v>3.564000129699707E-2</v>
      </c>
      <c r="S5754" s="52">
        <v>4.1110001504421227E-2</v>
      </c>
    </row>
    <row r="5755" spans="1:19">
      <c r="A5755" t="s">
        <v>28</v>
      </c>
      <c r="B5755" t="s">
        <v>412</v>
      </c>
      <c r="C5755" t="s">
        <v>440</v>
      </c>
      <c r="D5755" t="s">
        <v>330</v>
      </c>
      <c r="E5755" t="s">
        <v>236</v>
      </c>
      <c r="F5755" t="s">
        <v>237</v>
      </c>
      <c r="G5755">
        <v>12</v>
      </c>
      <c r="H5755" t="s">
        <v>338</v>
      </c>
      <c r="I5755" t="s">
        <v>319</v>
      </c>
      <c r="J5755" t="s">
        <v>322</v>
      </c>
      <c r="K5755">
        <v>5</v>
      </c>
      <c r="L5755" s="52">
        <v>0.10000000149011611</v>
      </c>
      <c r="M5755" s="52">
        <v>0.11364000290632249</v>
      </c>
      <c r="N5755">
        <v>25</v>
      </c>
      <c r="O5755" s="52">
        <v>9.3630000948905945E-2</v>
      </c>
      <c r="P5755" s="52">
        <v>0.14204999804496771</v>
      </c>
      <c r="Q5755">
        <v>1643</v>
      </c>
      <c r="R5755" s="52">
        <v>0.15410999953746801</v>
      </c>
      <c r="S5755" s="52">
        <v>0.17776000499725339</v>
      </c>
    </row>
    <row r="5756" spans="1:19">
      <c r="A5756" t="s">
        <v>28</v>
      </c>
      <c r="B5756" t="s">
        <v>412</v>
      </c>
      <c r="C5756" t="s">
        <v>440</v>
      </c>
      <c r="D5756" t="s">
        <v>330</v>
      </c>
      <c r="E5756" t="s">
        <v>236</v>
      </c>
      <c r="F5756" t="s">
        <v>237</v>
      </c>
      <c r="G5756">
        <v>12</v>
      </c>
      <c r="H5756" t="s">
        <v>338</v>
      </c>
      <c r="I5756" t="s">
        <v>319</v>
      </c>
      <c r="J5756" t="s">
        <v>323</v>
      </c>
      <c r="K5756">
        <v>10</v>
      </c>
      <c r="L5756" s="52">
        <v>0.20000000298023221</v>
      </c>
      <c r="M5756" s="52">
        <v>0.22727000713348389</v>
      </c>
      <c r="N5756">
        <v>31</v>
      </c>
      <c r="O5756" s="52">
        <v>0.1160999983549118</v>
      </c>
      <c r="P5756" s="52">
        <v>0.17613999545574191</v>
      </c>
      <c r="Q5756">
        <v>1319</v>
      </c>
      <c r="R5756" s="52">
        <v>0.1237199977040291</v>
      </c>
      <c r="S5756" s="52">
        <v>0.14270000159740451</v>
      </c>
    </row>
    <row r="5757" spans="1:19">
      <c r="A5757" t="s">
        <v>28</v>
      </c>
      <c r="B5757" t="s">
        <v>412</v>
      </c>
      <c r="C5757" t="s">
        <v>440</v>
      </c>
      <c r="D5757" t="s">
        <v>330</v>
      </c>
      <c r="E5757" t="s">
        <v>236</v>
      </c>
      <c r="F5757" t="s">
        <v>237</v>
      </c>
      <c r="G5757">
        <v>12</v>
      </c>
      <c r="H5757" t="s">
        <v>338</v>
      </c>
      <c r="I5757" t="s">
        <v>319</v>
      </c>
      <c r="J5757" t="s">
        <v>354</v>
      </c>
      <c r="K5757">
        <v>27</v>
      </c>
      <c r="L5757" s="52">
        <v>0.54000002145767212</v>
      </c>
      <c r="M5757" s="52">
        <v>0.61364001035690308</v>
      </c>
      <c r="N5757">
        <v>116</v>
      </c>
      <c r="O5757" s="52">
        <v>0.43446001410484308</v>
      </c>
      <c r="P5757" s="52">
        <v>0.65908998250961304</v>
      </c>
      <c r="Q5757">
        <v>5882</v>
      </c>
      <c r="R5757" s="52">
        <v>0.55172997713088989</v>
      </c>
      <c r="S5757" s="52">
        <v>0.63637000322341919</v>
      </c>
    </row>
    <row r="5758" spans="1:19">
      <c r="A5758" t="s">
        <v>28</v>
      </c>
      <c r="B5758" t="s">
        <v>412</v>
      </c>
      <c r="C5758" t="s">
        <v>440</v>
      </c>
      <c r="D5758" t="s">
        <v>330</v>
      </c>
      <c r="E5758" t="s">
        <v>236</v>
      </c>
      <c r="F5758" t="s">
        <v>237</v>
      </c>
      <c r="G5758">
        <v>12</v>
      </c>
      <c r="H5758" t="s">
        <v>338</v>
      </c>
      <c r="I5758" t="s">
        <v>360</v>
      </c>
      <c r="J5758" t="s">
        <v>361</v>
      </c>
      <c r="K5758">
        <v>6</v>
      </c>
      <c r="L5758" s="52">
        <v>0.119999997317791</v>
      </c>
      <c r="N5758">
        <v>91</v>
      </c>
      <c r="O5758" s="52">
        <v>0.34082001447677612</v>
      </c>
      <c r="Q5758">
        <v>1418</v>
      </c>
      <c r="R5758" s="52">
        <v>0.13300999999046331</v>
      </c>
    </row>
    <row r="5759" spans="1:19">
      <c r="A5759" t="s">
        <v>28</v>
      </c>
      <c r="B5759" t="s">
        <v>412</v>
      </c>
      <c r="C5759" t="s">
        <v>440</v>
      </c>
      <c r="D5759" t="s">
        <v>330</v>
      </c>
      <c r="E5759" t="s">
        <v>236</v>
      </c>
      <c r="F5759" t="s">
        <v>237</v>
      </c>
      <c r="G5759">
        <v>12</v>
      </c>
      <c r="H5759" t="s">
        <v>338</v>
      </c>
      <c r="I5759" t="s">
        <v>360</v>
      </c>
      <c r="J5759" t="s">
        <v>362</v>
      </c>
      <c r="K5759">
        <v>16</v>
      </c>
      <c r="L5759" s="52">
        <v>0.31999999284744263</v>
      </c>
      <c r="M5759" s="52">
        <v>0.36364001035690308</v>
      </c>
      <c r="N5759">
        <v>61</v>
      </c>
      <c r="O5759" s="52">
        <v>0.22845999896526339</v>
      </c>
      <c r="P5759" s="52">
        <v>0.34659001231193542</v>
      </c>
      <c r="Q5759">
        <v>3361</v>
      </c>
      <c r="R5759" s="52">
        <v>0.31525999307632452</v>
      </c>
      <c r="S5759" s="52">
        <v>0.36362999677658081</v>
      </c>
    </row>
    <row r="5760" spans="1:19">
      <c r="A5760" t="s">
        <v>28</v>
      </c>
      <c r="B5760" t="s">
        <v>412</v>
      </c>
      <c r="C5760" t="s">
        <v>440</v>
      </c>
      <c r="D5760" t="s">
        <v>330</v>
      </c>
      <c r="E5760" t="s">
        <v>236</v>
      </c>
      <c r="F5760" t="s">
        <v>237</v>
      </c>
      <c r="G5760">
        <v>12</v>
      </c>
      <c r="H5760" t="s">
        <v>338</v>
      </c>
      <c r="I5760" t="s">
        <v>360</v>
      </c>
      <c r="J5760" t="s">
        <v>354</v>
      </c>
      <c r="K5760">
        <v>28</v>
      </c>
      <c r="L5760" s="52">
        <v>0.56000000238418579</v>
      </c>
      <c r="M5760" s="52">
        <v>0.63635998964309692</v>
      </c>
      <c r="N5760">
        <v>115</v>
      </c>
      <c r="O5760" s="52">
        <v>0.43070998787879938</v>
      </c>
      <c r="P5760" s="52">
        <v>0.65341001749038696</v>
      </c>
      <c r="Q5760">
        <v>5882</v>
      </c>
      <c r="R5760" s="52">
        <v>0.55172997713088989</v>
      </c>
      <c r="S5760" s="52">
        <v>0.63637000322341919</v>
      </c>
    </row>
    <row r="5761" spans="1:19">
      <c r="A5761" t="s">
        <v>28</v>
      </c>
      <c r="B5761" t="s">
        <v>412</v>
      </c>
      <c r="C5761" t="s">
        <v>440</v>
      </c>
      <c r="D5761" t="s">
        <v>330</v>
      </c>
      <c r="E5761" t="s">
        <v>236</v>
      </c>
      <c r="F5761" t="s">
        <v>237</v>
      </c>
      <c r="G5761">
        <v>12</v>
      </c>
      <c r="H5761" t="s">
        <v>338</v>
      </c>
      <c r="I5761" t="s">
        <v>736</v>
      </c>
      <c r="J5761" t="s">
        <v>363</v>
      </c>
      <c r="K5761">
        <v>8</v>
      </c>
      <c r="L5761" s="52">
        <v>0.15999999642372131</v>
      </c>
      <c r="N5761">
        <v>174</v>
      </c>
      <c r="O5761" s="52">
        <v>0.65169000625610352</v>
      </c>
      <c r="Q5761">
        <v>4131</v>
      </c>
      <c r="R5761" s="52">
        <v>0.38749000430107122</v>
      </c>
    </row>
    <row r="5762" spans="1:19">
      <c r="A5762" t="s">
        <v>28</v>
      </c>
      <c r="B5762" t="s">
        <v>412</v>
      </c>
      <c r="C5762" t="s">
        <v>440</v>
      </c>
      <c r="D5762" t="s">
        <v>330</v>
      </c>
      <c r="E5762" t="s">
        <v>236</v>
      </c>
      <c r="F5762" t="s">
        <v>237</v>
      </c>
      <c r="G5762">
        <v>12</v>
      </c>
      <c r="H5762" t="s">
        <v>338</v>
      </c>
      <c r="I5762" t="s">
        <v>736</v>
      </c>
      <c r="J5762" t="s">
        <v>364</v>
      </c>
      <c r="K5762">
        <v>31</v>
      </c>
      <c r="L5762" s="52">
        <v>0.62000000476837158</v>
      </c>
      <c r="M5762" s="52">
        <v>0.73809999227523804</v>
      </c>
      <c r="N5762">
        <v>65</v>
      </c>
      <c r="O5762" s="52">
        <v>0.24345000088214869</v>
      </c>
      <c r="P5762" s="52">
        <v>0.69892001152038574</v>
      </c>
      <c r="Q5762">
        <v>4189</v>
      </c>
      <c r="R5762" s="52">
        <v>0.39293000102043152</v>
      </c>
      <c r="S5762" s="52">
        <v>0.64149999618530273</v>
      </c>
    </row>
    <row r="5763" spans="1:19">
      <c r="A5763" t="s">
        <v>28</v>
      </c>
      <c r="B5763" t="s">
        <v>412</v>
      </c>
      <c r="C5763" t="s">
        <v>440</v>
      </c>
      <c r="D5763" t="s">
        <v>330</v>
      </c>
      <c r="E5763" t="s">
        <v>236</v>
      </c>
      <c r="F5763" t="s">
        <v>237</v>
      </c>
      <c r="G5763">
        <v>12</v>
      </c>
      <c r="H5763" t="s">
        <v>338</v>
      </c>
      <c r="I5763" t="s">
        <v>736</v>
      </c>
      <c r="J5763" t="s">
        <v>365</v>
      </c>
      <c r="K5763">
        <v>5</v>
      </c>
      <c r="L5763" s="52">
        <v>0.10000000149011611</v>
      </c>
      <c r="M5763" s="52">
        <v>0.1190500035881996</v>
      </c>
      <c r="N5763">
        <v>17</v>
      </c>
      <c r="O5763" s="52">
        <v>6.3670001924037933E-2</v>
      </c>
      <c r="P5763" s="52">
        <v>0.1827999949455261</v>
      </c>
      <c r="Q5763">
        <v>1316</v>
      </c>
      <c r="R5763" s="52">
        <v>0.1234399974346161</v>
      </c>
      <c r="S5763" s="52">
        <v>0.20152999460697171</v>
      </c>
    </row>
    <row r="5764" spans="1:19">
      <c r="A5764" t="s">
        <v>28</v>
      </c>
      <c r="B5764" t="s">
        <v>412</v>
      </c>
      <c r="C5764" t="s">
        <v>440</v>
      </c>
      <c r="D5764" t="s">
        <v>330</v>
      </c>
      <c r="E5764" t="s">
        <v>236</v>
      </c>
      <c r="F5764" t="s">
        <v>237</v>
      </c>
      <c r="G5764">
        <v>12</v>
      </c>
      <c r="H5764" t="s">
        <v>338</v>
      </c>
      <c r="I5764" t="s">
        <v>736</v>
      </c>
      <c r="J5764" t="s">
        <v>366</v>
      </c>
      <c r="K5764">
        <v>2</v>
      </c>
      <c r="L5764" s="52">
        <v>3.9999999105930328E-2</v>
      </c>
      <c r="M5764" s="52">
        <v>4.7619998455047607E-2</v>
      </c>
      <c r="N5764">
        <v>7</v>
      </c>
      <c r="O5764" s="52">
        <v>2.6219999417662621E-2</v>
      </c>
      <c r="P5764" s="52">
        <v>7.5269997119903564E-2</v>
      </c>
      <c r="Q5764">
        <v>566</v>
      </c>
      <c r="R5764" s="52">
        <v>5.3089998662471771E-2</v>
      </c>
      <c r="S5764" s="52">
        <v>8.6680002510547638E-2</v>
      </c>
    </row>
    <row r="5765" spans="1:19">
      <c r="A5765" t="s">
        <v>28</v>
      </c>
      <c r="B5765" t="s">
        <v>412</v>
      </c>
      <c r="C5765" t="s">
        <v>440</v>
      </c>
      <c r="D5765" t="s">
        <v>330</v>
      </c>
      <c r="E5765" t="s">
        <v>236</v>
      </c>
      <c r="F5765" t="s">
        <v>237</v>
      </c>
      <c r="G5765">
        <v>12</v>
      </c>
      <c r="H5765" t="s">
        <v>338</v>
      </c>
      <c r="I5765" t="s">
        <v>736</v>
      </c>
      <c r="J5765" t="s">
        <v>367</v>
      </c>
      <c r="K5765">
        <v>2</v>
      </c>
      <c r="L5765" s="52">
        <v>3.9999999105930328E-2</v>
      </c>
      <c r="M5765" s="52">
        <v>4.7619998455047607E-2</v>
      </c>
      <c r="N5765">
        <v>2</v>
      </c>
      <c r="O5765" s="52">
        <v>7.4900002218782902E-3</v>
      </c>
      <c r="P5765" s="52">
        <v>2.150999940931797E-2</v>
      </c>
      <c r="Q5765">
        <v>367</v>
      </c>
      <c r="R5765" s="52">
        <v>3.4419998526573181E-2</v>
      </c>
      <c r="S5765" s="52">
        <v>5.6200001388788223E-2</v>
      </c>
    </row>
    <row r="5766" spans="1:19">
      <c r="A5766" t="s">
        <v>28</v>
      </c>
      <c r="B5766" t="s">
        <v>412</v>
      </c>
      <c r="C5766" t="s">
        <v>440</v>
      </c>
      <c r="D5766" t="s">
        <v>330</v>
      </c>
      <c r="E5766" t="s">
        <v>236</v>
      </c>
      <c r="F5766" t="s">
        <v>237</v>
      </c>
      <c r="G5766">
        <v>12</v>
      </c>
      <c r="H5766" t="s">
        <v>338</v>
      </c>
      <c r="I5766" t="s">
        <v>736</v>
      </c>
      <c r="J5766" t="s">
        <v>368</v>
      </c>
      <c r="K5766">
        <v>2</v>
      </c>
      <c r="L5766" s="52">
        <v>3.9999999105930328E-2</v>
      </c>
      <c r="M5766" s="52">
        <v>4.7619998455047607E-2</v>
      </c>
      <c r="N5766">
        <v>2</v>
      </c>
      <c r="O5766" s="52">
        <v>7.4900002218782902E-3</v>
      </c>
      <c r="P5766" s="52">
        <v>2.150999940931797E-2</v>
      </c>
      <c r="Q5766">
        <v>92</v>
      </c>
      <c r="R5766" s="52">
        <v>8.6300000548362732E-3</v>
      </c>
      <c r="S5766" s="52">
        <v>1.4089999720454219E-2</v>
      </c>
    </row>
    <row r="5767" spans="1:19">
      <c r="A5767" t="s">
        <v>28</v>
      </c>
      <c r="B5767" t="s">
        <v>412</v>
      </c>
      <c r="C5767" t="s">
        <v>440</v>
      </c>
      <c r="D5767" t="s">
        <v>330</v>
      </c>
      <c r="E5767" t="s">
        <v>236</v>
      </c>
      <c r="F5767" t="s">
        <v>237</v>
      </c>
      <c r="G5767">
        <v>12</v>
      </c>
      <c r="H5767" t="s">
        <v>338</v>
      </c>
      <c r="I5767" t="s">
        <v>307</v>
      </c>
      <c r="J5767" t="s">
        <v>329</v>
      </c>
      <c r="K5767">
        <v>50</v>
      </c>
      <c r="L5767" s="52">
        <v>1</v>
      </c>
      <c r="N5767">
        <v>265</v>
      </c>
      <c r="O5767" s="52">
        <v>0.99251002073287964</v>
      </c>
      <c r="Q5767">
        <v>10555</v>
      </c>
      <c r="R5767" s="52">
        <v>0.99005997180938721</v>
      </c>
    </row>
    <row r="5768" spans="1:19">
      <c r="A5768" t="s">
        <v>28</v>
      </c>
      <c r="B5768" t="s">
        <v>412</v>
      </c>
      <c r="C5768" t="s">
        <v>440</v>
      </c>
      <c r="D5768" t="s">
        <v>330</v>
      </c>
      <c r="E5768" t="s">
        <v>236</v>
      </c>
      <c r="F5768" t="s">
        <v>237</v>
      </c>
      <c r="G5768">
        <v>12</v>
      </c>
      <c r="H5768" t="s">
        <v>338</v>
      </c>
      <c r="I5768" t="s">
        <v>307</v>
      </c>
      <c r="J5768" t="s">
        <v>309</v>
      </c>
      <c r="K5768">
        <v>0</v>
      </c>
      <c r="L5768" s="52">
        <v>0</v>
      </c>
      <c r="N5768">
        <v>2</v>
      </c>
      <c r="O5768" s="52">
        <v>7.4900002218782902E-3</v>
      </c>
      <c r="Q5768">
        <v>106</v>
      </c>
      <c r="R5768" s="52">
        <v>9.9400002509355545E-3</v>
      </c>
    </row>
    <row r="5769" spans="1:19">
      <c r="A5769" t="s">
        <v>28</v>
      </c>
      <c r="B5769" t="s">
        <v>412</v>
      </c>
      <c r="C5769" t="s">
        <v>440</v>
      </c>
      <c r="D5769" t="s">
        <v>330</v>
      </c>
      <c r="E5769" t="s">
        <v>236</v>
      </c>
      <c r="F5769" t="s">
        <v>237</v>
      </c>
      <c r="G5769">
        <v>12</v>
      </c>
      <c r="H5769" t="s">
        <v>338</v>
      </c>
      <c r="I5769" t="s">
        <v>737</v>
      </c>
      <c r="J5769" t="s">
        <v>310</v>
      </c>
      <c r="K5769">
        <v>10</v>
      </c>
      <c r="L5769" s="52">
        <v>0.20000000298023221</v>
      </c>
      <c r="N5769">
        <v>53</v>
      </c>
      <c r="O5769" s="52">
        <v>0.19850000739097601</v>
      </c>
      <c r="Q5769">
        <v>1888</v>
      </c>
      <c r="R5769" s="52">
        <v>0.17709000408649439</v>
      </c>
    </row>
    <row r="5770" spans="1:19">
      <c r="A5770" t="s">
        <v>28</v>
      </c>
      <c r="B5770" t="s">
        <v>412</v>
      </c>
      <c r="C5770" t="s">
        <v>440</v>
      </c>
      <c r="D5770" t="s">
        <v>330</v>
      </c>
      <c r="E5770" t="s">
        <v>236</v>
      </c>
      <c r="F5770" t="s">
        <v>237</v>
      </c>
      <c r="G5770">
        <v>12</v>
      </c>
      <c r="H5770" t="s">
        <v>338</v>
      </c>
      <c r="I5770" t="s">
        <v>737</v>
      </c>
      <c r="J5770" t="s">
        <v>16</v>
      </c>
      <c r="K5770">
        <v>21</v>
      </c>
      <c r="L5770" s="52">
        <v>0.41999998688697809</v>
      </c>
      <c r="N5770">
        <v>82</v>
      </c>
      <c r="O5770" s="52">
        <v>0.30711999535560608</v>
      </c>
      <c r="Q5770">
        <v>2164</v>
      </c>
      <c r="R5770" s="52">
        <v>0.2029799968004227</v>
      </c>
    </row>
    <row r="5771" spans="1:19">
      <c r="A5771" t="s">
        <v>28</v>
      </c>
      <c r="B5771" t="s">
        <v>412</v>
      </c>
      <c r="C5771" t="s">
        <v>440</v>
      </c>
      <c r="D5771" t="s">
        <v>330</v>
      </c>
      <c r="E5771" t="s">
        <v>236</v>
      </c>
      <c r="F5771" t="s">
        <v>237</v>
      </c>
      <c r="G5771">
        <v>12</v>
      </c>
      <c r="H5771" t="s">
        <v>338</v>
      </c>
      <c r="I5771" t="s">
        <v>737</v>
      </c>
      <c r="J5771" t="s">
        <v>17</v>
      </c>
      <c r="K5771">
        <v>10</v>
      </c>
      <c r="L5771" s="52">
        <v>0.20000000298023221</v>
      </c>
      <c r="N5771">
        <v>60</v>
      </c>
      <c r="O5771" s="52">
        <v>0.2247200012207031</v>
      </c>
      <c r="Q5771">
        <v>2220</v>
      </c>
      <c r="R5771" s="52">
        <v>0.20824000239372251</v>
      </c>
    </row>
    <row r="5772" spans="1:19">
      <c r="A5772" t="s">
        <v>28</v>
      </c>
      <c r="B5772" t="s">
        <v>412</v>
      </c>
      <c r="C5772" t="s">
        <v>440</v>
      </c>
      <c r="D5772" t="s">
        <v>330</v>
      </c>
      <c r="E5772" t="s">
        <v>236</v>
      </c>
      <c r="F5772" t="s">
        <v>237</v>
      </c>
      <c r="G5772">
        <v>12</v>
      </c>
      <c r="H5772" t="s">
        <v>338</v>
      </c>
      <c r="I5772" t="s">
        <v>737</v>
      </c>
      <c r="J5772" t="s">
        <v>18</v>
      </c>
      <c r="K5772">
        <v>2</v>
      </c>
      <c r="L5772" s="52">
        <v>3.9999999105930328E-2</v>
      </c>
      <c r="N5772">
        <v>42</v>
      </c>
      <c r="O5772" s="52">
        <v>0.15729999542236331</v>
      </c>
      <c r="Q5772">
        <v>2174</v>
      </c>
      <c r="R5772" s="52">
        <v>0.20392000675201419</v>
      </c>
    </row>
    <row r="5773" spans="1:19">
      <c r="A5773" t="s">
        <v>28</v>
      </c>
      <c r="B5773" t="s">
        <v>412</v>
      </c>
      <c r="C5773" t="s">
        <v>440</v>
      </c>
      <c r="D5773" t="s">
        <v>330</v>
      </c>
      <c r="E5773" t="s">
        <v>236</v>
      </c>
      <c r="F5773" t="s">
        <v>237</v>
      </c>
      <c r="G5773">
        <v>12</v>
      </c>
      <c r="H5773" t="s">
        <v>338</v>
      </c>
      <c r="I5773" t="s">
        <v>737</v>
      </c>
      <c r="J5773" t="s">
        <v>311</v>
      </c>
      <c r="K5773">
        <v>7</v>
      </c>
      <c r="L5773" s="52">
        <v>0.14000000059604639</v>
      </c>
      <c r="N5773">
        <v>30</v>
      </c>
      <c r="O5773" s="52">
        <v>0.1123600006103516</v>
      </c>
      <c r="Q5773">
        <v>2215</v>
      </c>
      <c r="R5773" s="52">
        <v>0.20777000486850741</v>
      </c>
    </row>
    <row r="5774" spans="1:19">
      <c r="A5774" t="s">
        <v>28</v>
      </c>
      <c r="B5774" t="s">
        <v>412</v>
      </c>
      <c r="C5774" t="s">
        <v>440</v>
      </c>
      <c r="D5774" t="s">
        <v>330</v>
      </c>
      <c r="E5774" t="s">
        <v>236</v>
      </c>
      <c r="F5774" t="s">
        <v>237</v>
      </c>
      <c r="G5774">
        <v>12</v>
      </c>
      <c r="H5774" t="s">
        <v>338</v>
      </c>
      <c r="I5774" t="s">
        <v>312</v>
      </c>
      <c r="J5774" t="s">
        <v>313</v>
      </c>
      <c r="K5774">
        <v>32</v>
      </c>
      <c r="L5774" s="52">
        <v>0.63999998569488525</v>
      </c>
      <c r="M5774" s="52">
        <v>0.65306001901626587</v>
      </c>
      <c r="N5774">
        <v>171</v>
      </c>
      <c r="O5774" s="52">
        <v>0.64045000076293945</v>
      </c>
      <c r="P5774" s="52">
        <v>0.6551700234413147</v>
      </c>
      <c r="Q5774">
        <v>6420</v>
      </c>
      <c r="R5774" s="52">
        <v>0.60219001770019531</v>
      </c>
      <c r="S5774" s="52">
        <v>0.61465001106262207</v>
      </c>
    </row>
    <row r="5775" spans="1:19">
      <c r="A5775" t="s">
        <v>28</v>
      </c>
      <c r="B5775" t="s">
        <v>412</v>
      </c>
      <c r="C5775" t="s">
        <v>440</v>
      </c>
      <c r="D5775" t="s">
        <v>330</v>
      </c>
      <c r="E5775" t="s">
        <v>236</v>
      </c>
      <c r="F5775" t="s">
        <v>237</v>
      </c>
      <c r="G5775">
        <v>12</v>
      </c>
      <c r="H5775" t="s">
        <v>338</v>
      </c>
      <c r="I5775" t="s">
        <v>312</v>
      </c>
      <c r="J5775" t="s">
        <v>314</v>
      </c>
      <c r="K5775">
        <v>5</v>
      </c>
      <c r="L5775" s="52">
        <v>0.10000000149011611</v>
      </c>
      <c r="M5775" s="52">
        <v>0.10204000025987631</v>
      </c>
      <c r="N5775">
        <v>30</v>
      </c>
      <c r="O5775" s="52">
        <v>0.1123600006103516</v>
      </c>
      <c r="P5775" s="52">
        <v>0.1149400025606155</v>
      </c>
      <c r="Q5775">
        <v>1473</v>
      </c>
      <c r="R5775" s="52">
        <v>0.13817000389099121</v>
      </c>
      <c r="S5775" s="52">
        <v>0.14101999998092651</v>
      </c>
    </row>
    <row r="5776" spans="1:19">
      <c r="A5776" t="s">
        <v>28</v>
      </c>
      <c r="B5776" t="s">
        <v>412</v>
      </c>
      <c r="C5776" t="s">
        <v>440</v>
      </c>
      <c r="D5776" t="s">
        <v>330</v>
      </c>
      <c r="E5776" t="s">
        <v>236</v>
      </c>
      <c r="F5776" t="s">
        <v>237</v>
      </c>
      <c r="G5776">
        <v>12</v>
      </c>
      <c r="H5776" t="s">
        <v>338</v>
      </c>
      <c r="I5776" t="s">
        <v>312</v>
      </c>
      <c r="J5776" t="s">
        <v>315</v>
      </c>
      <c r="K5776">
        <v>7</v>
      </c>
      <c r="L5776" s="52">
        <v>0.14000000059604639</v>
      </c>
      <c r="M5776" s="52">
        <v>0.14285999536514279</v>
      </c>
      <c r="N5776">
        <v>26</v>
      </c>
      <c r="O5776" s="52">
        <v>9.7379997372627258E-2</v>
      </c>
      <c r="P5776" s="52">
        <v>9.9619999527931213E-2</v>
      </c>
      <c r="Q5776">
        <v>1374</v>
      </c>
      <c r="R5776" s="52">
        <v>0.12887999415397641</v>
      </c>
      <c r="S5776" s="52">
        <v>0.13154999911785131</v>
      </c>
    </row>
    <row r="5777" spans="1:19">
      <c r="A5777" t="s">
        <v>28</v>
      </c>
      <c r="B5777" t="s">
        <v>412</v>
      </c>
      <c r="C5777" t="s">
        <v>440</v>
      </c>
      <c r="D5777" t="s">
        <v>330</v>
      </c>
      <c r="E5777" t="s">
        <v>236</v>
      </c>
      <c r="F5777" t="s">
        <v>237</v>
      </c>
      <c r="G5777">
        <v>12</v>
      </c>
      <c r="H5777" t="s">
        <v>338</v>
      </c>
      <c r="I5777" t="s">
        <v>312</v>
      </c>
      <c r="J5777" t="s">
        <v>373</v>
      </c>
      <c r="K5777">
        <v>1</v>
      </c>
      <c r="L5777" s="52">
        <v>1.9999999552965161E-2</v>
      </c>
      <c r="N5777">
        <v>6</v>
      </c>
      <c r="O5777" s="52">
        <v>2.2469999268651009E-2</v>
      </c>
      <c r="Q5777">
        <v>216</v>
      </c>
      <c r="R5777" s="52">
        <v>2.0260000601410869E-2</v>
      </c>
    </row>
    <row r="5778" spans="1:19">
      <c r="A5778" t="s">
        <v>28</v>
      </c>
      <c r="B5778" t="s">
        <v>412</v>
      </c>
      <c r="C5778" t="s">
        <v>440</v>
      </c>
      <c r="D5778" t="s">
        <v>330</v>
      </c>
      <c r="E5778" t="s">
        <v>236</v>
      </c>
      <c r="F5778" t="s">
        <v>237</v>
      </c>
      <c r="G5778">
        <v>12</v>
      </c>
      <c r="H5778" t="s">
        <v>338</v>
      </c>
      <c r="I5778" t="s">
        <v>312</v>
      </c>
      <c r="J5778" t="s">
        <v>316</v>
      </c>
      <c r="K5778">
        <v>5</v>
      </c>
      <c r="L5778" s="52">
        <v>0.10000000149011611</v>
      </c>
      <c r="M5778" s="52">
        <v>0.10204000025987631</v>
      </c>
      <c r="N5778">
        <v>34</v>
      </c>
      <c r="O5778" s="52">
        <v>0.12734000384807589</v>
      </c>
      <c r="P5778" s="52">
        <v>0.13027000427246091</v>
      </c>
      <c r="Q5778">
        <v>1178</v>
      </c>
      <c r="R5778" s="52">
        <v>0.1105000004172325</v>
      </c>
      <c r="S5778" s="52">
        <v>0.1127799972891808</v>
      </c>
    </row>
    <row r="5779" spans="1:19">
      <c r="A5779" t="s">
        <v>28</v>
      </c>
      <c r="B5779" t="s">
        <v>412</v>
      </c>
      <c r="C5779" t="s">
        <v>440</v>
      </c>
      <c r="D5779" t="s">
        <v>330</v>
      </c>
      <c r="E5779" t="s">
        <v>238</v>
      </c>
      <c r="F5779" t="s">
        <v>239</v>
      </c>
      <c r="G5779">
        <v>5</v>
      </c>
      <c r="H5779" t="s">
        <v>340</v>
      </c>
      <c r="I5779" t="s">
        <v>326</v>
      </c>
      <c r="J5779" t="s">
        <v>289</v>
      </c>
      <c r="K5779">
        <v>0</v>
      </c>
      <c r="L5779" s="52">
        <v>0</v>
      </c>
      <c r="N5779">
        <v>6</v>
      </c>
      <c r="O5779" s="52">
        <v>1.169999968260527E-2</v>
      </c>
      <c r="Q5779">
        <v>78</v>
      </c>
      <c r="R5779" s="52">
        <v>7.3199998587369919E-3</v>
      </c>
    </row>
    <row r="5780" spans="1:19">
      <c r="A5780" t="s">
        <v>28</v>
      </c>
      <c r="B5780" t="s">
        <v>412</v>
      </c>
      <c r="C5780" t="s">
        <v>440</v>
      </c>
      <c r="D5780" t="s">
        <v>330</v>
      </c>
      <c r="E5780" t="s">
        <v>238</v>
      </c>
      <c r="F5780" t="s">
        <v>239</v>
      </c>
      <c r="G5780">
        <v>5</v>
      </c>
      <c r="H5780" t="s">
        <v>340</v>
      </c>
      <c r="I5780" t="s">
        <v>326</v>
      </c>
      <c r="J5780" t="s">
        <v>290</v>
      </c>
      <c r="K5780">
        <v>2</v>
      </c>
      <c r="L5780" s="52">
        <v>3.3900000154972083E-2</v>
      </c>
      <c r="N5780">
        <v>21</v>
      </c>
      <c r="O5780" s="52">
        <v>4.0940001606941223E-2</v>
      </c>
      <c r="Q5780">
        <v>542</v>
      </c>
      <c r="R5780" s="52">
        <v>5.0840001553297043E-2</v>
      </c>
    </row>
    <row r="5781" spans="1:19">
      <c r="A5781" t="s">
        <v>28</v>
      </c>
      <c r="B5781" t="s">
        <v>412</v>
      </c>
      <c r="C5781" t="s">
        <v>440</v>
      </c>
      <c r="D5781" t="s">
        <v>330</v>
      </c>
      <c r="E5781" t="s">
        <v>238</v>
      </c>
      <c r="F5781" t="s">
        <v>239</v>
      </c>
      <c r="G5781">
        <v>5</v>
      </c>
      <c r="H5781" t="s">
        <v>340</v>
      </c>
      <c r="I5781" t="s">
        <v>326</v>
      </c>
      <c r="J5781" t="s">
        <v>291</v>
      </c>
      <c r="K5781">
        <v>2</v>
      </c>
      <c r="L5781" s="52">
        <v>3.3900000154972083E-2</v>
      </c>
      <c r="N5781">
        <v>56</v>
      </c>
      <c r="O5781" s="52">
        <v>0.1091599985957146</v>
      </c>
      <c r="Q5781">
        <v>1332</v>
      </c>
      <c r="R5781" s="52">
        <v>0.124940000474453</v>
      </c>
    </row>
    <row r="5782" spans="1:19">
      <c r="A5782" t="s">
        <v>28</v>
      </c>
      <c r="B5782" t="s">
        <v>412</v>
      </c>
      <c r="C5782" t="s">
        <v>440</v>
      </c>
      <c r="D5782" t="s">
        <v>330</v>
      </c>
      <c r="E5782" t="s">
        <v>238</v>
      </c>
      <c r="F5782" t="s">
        <v>239</v>
      </c>
      <c r="G5782">
        <v>5</v>
      </c>
      <c r="H5782" t="s">
        <v>340</v>
      </c>
      <c r="I5782" t="s">
        <v>326</v>
      </c>
      <c r="J5782" t="s">
        <v>292</v>
      </c>
      <c r="K5782">
        <v>9</v>
      </c>
      <c r="L5782" s="52">
        <v>0.152539998292923</v>
      </c>
      <c r="N5782">
        <v>80</v>
      </c>
      <c r="O5782" s="52">
        <v>0.15594999492168429</v>
      </c>
      <c r="Q5782">
        <v>2022</v>
      </c>
      <c r="R5782" s="52">
        <v>0.18965999782085419</v>
      </c>
    </row>
    <row r="5783" spans="1:19">
      <c r="A5783" t="s">
        <v>28</v>
      </c>
      <c r="B5783" t="s">
        <v>412</v>
      </c>
      <c r="C5783" t="s">
        <v>440</v>
      </c>
      <c r="D5783" t="s">
        <v>330</v>
      </c>
      <c r="E5783" t="s">
        <v>238</v>
      </c>
      <c r="F5783" t="s">
        <v>239</v>
      </c>
      <c r="G5783">
        <v>5</v>
      </c>
      <c r="H5783" t="s">
        <v>340</v>
      </c>
      <c r="I5783" t="s">
        <v>326</v>
      </c>
      <c r="J5783" t="s">
        <v>293</v>
      </c>
      <c r="K5783">
        <v>12</v>
      </c>
      <c r="L5783" s="52">
        <v>0.20339000225067139</v>
      </c>
      <c r="N5783">
        <v>90</v>
      </c>
      <c r="O5783" s="52">
        <v>0.17543999850749969</v>
      </c>
      <c r="Q5783">
        <v>1958</v>
      </c>
      <c r="R5783" s="52">
        <v>0.18366000056266779</v>
      </c>
    </row>
    <row r="5784" spans="1:19">
      <c r="A5784" t="s">
        <v>28</v>
      </c>
      <c r="B5784" t="s">
        <v>412</v>
      </c>
      <c r="C5784" t="s">
        <v>440</v>
      </c>
      <c r="D5784" t="s">
        <v>330</v>
      </c>
      <c r="E5784" t="s">
        <v>238</v>
      </c>
      <c r="F5784" t="s">
        <v>239</v>
      </c>
      <c r="G5784">
        <v>5</v>
      </c>
      <c r="H5784" t="s">
        <v>340</v>
      </c>
      <c r="I5784" t="s">
        <v>326</v>
      </c>
      <c r="J5784" t="s">
        <v>294</v>
      </c>
      <c r="K5784">
        <v>19</v>
      </c>
      <c r="L5784" s="52">
        <v>0.32203000783920288</v>
      </c>
      <c r="N5784">
        <v>147</v>
      </c>
      <c r="O5784" s="52">
        <v>0.28654998540878301</v>
      </c>
      <c r="Q5784">
        <v>2528</v>
      </c>
      <c r="R5784" s="52">
        <v>0.2371300011873245</v>
      </c>
    </row>
    <row r="5785" spans="1:19">
      <c r="A5785" t="s">
        <v>28</v>
      </c>
      <c r="B5785" t="s">
        <v>412</v>
      </c>
      <c r="C5785" t="s">
        <v>440</v>
      </c>
      <c r="D5785" t="s">
        <v>330</v>
      </c>
      <c r="E5785" t="s">
        <v>238</v>
      </c>
      <c r="F5785" t="s">
        <v>239</v>
      </c>
      <c r="G5785">
        <v>5</v>
      </c>
      <c r="H5785" t="s">
        <v>340</v>
      </c>
      <c r="I5785" t="s">
        <v>326</v>
      </c>
      <c r="J5785" t="s">
        <v>295</v>
      </c>
      <c r="K5785">
        <v>15</v>
      </c>
      <c r="L5785" s="52">
        <v>0.2542400062084198</v>
      </c>
      <c r="N5785">
        <v>113</v>
      </c>
      <c r="O5785" s="52">
        <v>0.2202699929475784</v>
      </c>
      <c r="Q5785">
        <v>2201</v>
      </c>
      <c r="R5785" s="52">
        <v>0.20645000040531161</v>
      </c>
    </row>
    <row r="5786" spans="1:19">
      <c r="A5786" t="s">
        <v>28</v>
      </c>
      <c r="B5786" t="s">
        <v>412</v>
      </c>
      <c r="C5786" t="s">
        <v>440</v>
      </c>
      <c r="D5786" t="s">
        <v>330</v>
      </c>
      <c r="E5786" t="s">
        <v>238</v>
      </c>
      <c r="F5786" t="s">
        <v>239</v>
      </c>
      <c r="G5786">
        <v>5</v>
      </c>
      <c r="H5786" t="s">
        <v>340</v>
      </c>
      <c r="I5786" t="s">
        <v>359</v>
      </c>
      <c r="J5786" t="s">
        <v>14</v>
      </c>
      <c r="K5786">
        <v>40</v>
      </c>
      <c r="L5786" s="52">
        <v>0.67796999216079712</v>
      </c>
      <c r="M5786" s="52">
        <v>0.68966001272201538</v>
      </c>
      <c r="N5786">
        <v>343</v>
      </c>
      <c r="O5786" s="52">
        <v>0.66861999034881592</v>
      </c>
      <c r="P5786" s="52">
        <v>0.68875998258590698</v>
      </c>
      <c r="Q5786">
        <v>7648</v>
      </c>
      <c r="R5786" s="52">
        <v>0.71737998723983765</v>
      </c>
      <c r="S5786" s="52">
        <v>0.73221999406814575</v>
      </c>
    </row>
    <row r="5787" spans="1:19">
      <c r="A5787" t="s">
        <v>28</v>
      </c>
      <c r="B5787" t="s">
        <v>412</v>
      </c>
      <c r="C5787" t="s">
        <v>440</v>
      </c>
      <c r="D5787" t="s">
        <v>330</v>
      </c>
      <c r="E5787" t="s">
        <v>238</v>
      </c>
      <c r="F5787" t="s">
        <v>239</v>
      </c>
      <c r="G5787">
        <v>5</v>
      </c>
      <c r="H5787" t="s">
        <v>340</v>
      </c>
      <c r="I5787" t="s">
        <v>359</v>
      </c>
      <c r="J5787" t="s">
        <v>15</v>
      </c>
      <c r="K5787">
        <v>10</v>
      </c>
      <c r="L5787" s="52">
        <v>0.16948999464511871</v>
      </c>
      <c r="M5787" s="52">
        <v>0.17240999639034271</v>
      </c>
      <c r="N5787">
        <v>96</v>
      </c>
      <c r="O5787" s="52">
        <v>0.18713000416755679</v>
      </c>
      <c r="P5787" s="52">
        <v>0.19277000427246091</v>
      </c>
      <c r="Q5787">
        <v>1582</v>
      </c>
      <c r="R5787" s="52">
        <v>0.14838999509811401</v>
      </c>
      <c r="S5787" s="52">
        <v>0.1514600068330765</v>
      </c>
    </row>
    <row r="5788" spans="1:19">
      <c r="A5788" t="s">
        <v>28</v>
      </c>
      <c r="B5788" t="s">
        <v>412</v>
      </c>
      <c r="C5788" t="s">
        <v>440</v>
      </c>
      <c r="D5788" t="s">
        <v>330</v>
      </c>
      <c r="E5788" t="s">
        <v>238</v>
      </c>
      <c r="F5788" t="s">
        <v>239</v>
      </c>
      <c r="G5788">
        <v>5</v>
      </c>
      <c r="H5788" t="s">
        <v>340</v>
      </c>
      <c r="I5788" t="s">
        <v>359</v>
      </c>
      <c r="J5788" t="s">
        <v>317</v>
      </c>
      <c r="K5788">
        <v>8</v>
      </c>
      <c r="L5788" s="52">
        <v>0.13559000194072721</v>
      </c>
      <c r="M5788" s="52">
        <v>0.1379300057888031</v>
      </c>
      <c r="N5788">
        <v>59</v>
      </c>
      <c r="O5788" s="52">
        <v>0.1150100007653236</v>
      </c>
      <c r="P5788" s="52">
        <v>0.1184699982404709</v>
      </c>
      <c r="Q5788">
        <v>1215</v>
      </c>
      <c r="R5788" s="52">
        <v>0.1139699965715408</v>
      </c>
      <c r="S5788" s="52">
        <v>0.1163199990987778</v>
      </c>
    </row>
    <row r="5789" spans="1:19">
      <c r="A5789" t="s">
        <v>28</v>
      </c>
      <c r="B5789" t="s">
        <v>412</v>
      </c>
      <c r="C5789" t="s">
        <v>440</v>
      </c>
      <c r="D5789" t="s">
        <v>330</v>
      </c>
      <c r="E5789" t="s">
        <v>238</v>
      </c>
      <c r="F5789" t="s">
        <v>239</v>
      </c>
      <c r="G5789">
        <v>5</v>
      </c>
      <c r="H5789" t="s">
        <v>340</v>
      </c>
      <c r="I5789" t="s">
        <v>359</v>
      </c>
      <c r="J5789" t="s">
        <v>270</v>
      </c>
      <c r="K5789">
        <v>1</v>
      </c>
      <c r="L5789" s="52">
        <v>1.6950000077486042E-2</v>
      </c>
      <c r="N5789">
        <v>15</v>
      </c>
      <c r="O5789" s="52">
        <v>2.9239999130368229E-2</v>
      </c>
      <c r="Q5789">
        <v>216</v>
      </c>
      <c r="R5789" s="52">
        <v>2.0260000601410869E-2</v>
      </c>
    </row>
    <row r="5790" spans="1:19">
      <c r="A5790" t="s">
        <v>28</v>
      </c>
      <c r="B5790" t="s">
        <v>412</v>
      </c>
      <c r="C5790" t="s">
        <v>440</v>
      </c>
      <c r="D5790" t="s">
        <v>330</v>
      </c>
      <c r="E5790" t="s">
        <v>238</v>
      </c>
      <c r="F5790" t="s">
        <v>239</v>
      </c>
      <c r="G5790">
        <v>5</v>
      </c>
      <c r="H5790" t="s">
        <v>340</v>
      </c>
      <c r="I5790" t="s">
        <v>325</v>
      </c>
      <c r="J5790" t="s">
        <v>302</v>
      </c>
      <c r="K5790">
        <v>18</v>
      </c>
      <c r="L5790" s="52">
        <v>0.30507999658584589</v>
      </c>
      <c r="N5790">
        <v>163</v>
      </c>
      <c r="O5790" s="52">
        <v>0.31773999333381647</v>
      </c>
      <c r="Q5790">
        <v>3494</v>
      </c>
      <c r="R5790" s="52">
        <v>0.32774001359939581</v>
      </c>
    </row>
    <row r="5791" spans="1:19">
      <c r="A5791" t="s">
        <v>28</v>
      </c>
      <c r="B5791" t="s">
        <v>412</v>
      </c>
      <c r="C5791" t="s">
        <v>440</v>
      </c>
      <c r="D5791" t="s">
        <v>330</v>
      </c>
      <c r="E5791" t="s">
        <v>238</v>
      </c>
      <c r="F5791" t="s">
        <v>239</v>
      </c>
      <c r="G5791">
        <v>5</v>
      </c>
      <c r="H5791" t="s">
        <v>340</v>
      </c>
      <c r="I5791" t="s">
        <v>325</v>
      </c>
      <c r="J5791" t="s">
        <v>303</v>
      </c>
      <c r="K5791">
        <v>23</v>
      </c>
      <c r="L5791" s="52">
        <v>0.38982999324798578</v>
      </c>
      <c r="N5791">
        <v>180</v>
      </c>
      <c r="O5791" s="52">
        <v>0.35087999701499939</v>
      </c>
      <c r="Q5791">
        <v>3387</v>
      </c>
      <c r="R5791" s="52">
        <v>0.31769999861717219</v>
      </c>
    </row>
    <row r="5792" spans="1:19">
      <c r="A5792" t="s">
        <v>28</v>
      </c>
      <c r="B5792" t="s">
        <v>412</v>
      </c>
      <c r="C5792" t="s">
        <v>440</v>
      </c>
      <c r="D5792" t="s">
        <v>330</v>
      </c>
      <c r="E5792" t="s">
        <v>238</v>
      </c>
      <c r="F5792" t="s">
        <v>239</v>
      </c>
      <c r="G5792">
        <v>5</v>
      </c>
      <c r="H5792" t="s">
        <v>340</v>
      </c>
      <c r="I5792" t="s">
        <v>325</v>
      </c>
      <c r="J5792" t="s">
        <v>304</v>
      </c>
      <c r="K5792">
        <v>18</v>
      </c>
      <c r="L5792" s="52">
        <v>0.30507999658584589</v>
      </c>
      <c r="N5792">
        <v>170</v>
      </c>
      <c r="O5792" s="52">
        <v>0.33138000965118408</v>
      </c>
      <c r="Q5792">
        <v>3780</v>
      </c>
      <c r="R5792" s="52">
        <v>0.35455998778343201</v>
      </c>
    </row>
    <row r="5793" spans="1:19">
      <c r="A5793" t="s">
        <v>28</v>
      </c>
      <c r="B5793" t="s">
        <v>412</v>
      </c>
      <c r="C5793" t="s">
        <v>440</v>
      </c>
      <c r="D5793" t="s">
        <v>330</v>
      </c>
      <c r="E5793" t="s">
        <v>238</v>
      </c>
      <c r="F5793" t="s">
        <v>239</v>
      </c>
      <c r="G5793">
        <v>5</v>
      </c>
      <c r="H5793" t="s">
        <v>340</v>
      </c>
      <c r="I5793" t="s">
        <v>349</v>
      </c>
      <c r="J5793" t="s">
        <v>350</v>
      </c>
      <c r="K5793">
        <v>2</v>
      </c>
      <c r="L5793" s="52">
        <v>3.3900000154972083E-2</v>
      </c>
      <c r="M5793" s="52">
        <v>3.4480001777410507E-2</v>
      </c>
      <c r="N5793">
        <v>33</v>
      </c>
      <c r="O5793" s="52">
        <v>6.4329996705055237E-2</v>
      </c>
      <c r="P5793" s="52">
        <v>6.9920003414154053E-2</v>
      </c>
      <c r="Q5793">
        <v>745</v>
      </c>
      <c r="R5793" s="52">
        <v>6.9880001246929169E-2</v>
      </c>
      <c r="S5793" s="52">
        <v>8.060000091791153E-2</v>
      </c>
    </row>
    <row r="5794" spans="1:19">
      <c r="A5794" t="s">
        <v>28</v>
      </c>
      <c r="B5794" t="s">
        <v>412</v>
      </c>
      <c r="C5794" t="s">
        <v>440</v>
      </c>
      <c r="D5794" t="s">
        <v>330</v>
      </c>
      <c r="E5794" t="s">
        <v>238</v>
      </c>
      <c r="F5794" t="s">
        <v>239</v>
      </c>
      <c r="G5794">
        <v>5</v>
      </c>
      <c r="H5794" t="s">
        <v>340</v>
      </c>
      <c r="I5794" t="s">
        <v>349</v>
      </c>
      <c r="J5794" t="s">
        <v>351</v>
      </c>
      <c r="K5794">
        <v>36</v>
      </c>
      <c r="L5794" s="52">
        <v>0.61017000675201416</v>
      </c>
      <c r="M5794" s="52">
        <v>0.6206899881362915</v>
      </c>
      <c r="N5794">
        <v>318</v>
      </c>
      <c r="O5794" s="52">
        <v>0.61988002061843872</v>
      </c>
      <c r="P5794" s="52">
        <v>0.67373001575469971</v>
      </c>
      <c r="Q5794">
        <v>5882</v>
      </c>
      <c r="R5794" s="52">
        <v>0.55172997713088989</v>
      </c>
      <c r="S5794" s="52">
        <v>0.63637000322341919</v>
      </c>
    </row>
    <row r="5795" spans="1:19">
      <c r="A5795" t="s">
        <v>28</v>
      </c>
      <c r="B5795" t="s">
        <v>412</v>
      </c>
      <c r="C5795" t="s">
        <v>440</v>
      </c>
      <c r="D5795" t="s">
        <v>330</v>
      </c>
      <c r="E5795" t="s">
        <v>238</v>
      </c>
      <c r="F5795" t="s">
        <v>239</v>
      </c>
      <c r="G5795">
        <v>5</v>
      </c>
      <c r="H5795" t="s">
        <v>340</v>
      </c>
      <c r="I5795" t="s">
        <v>349</v>
      </c>
      <c r="J5795" t="s">
        <v>352</v>
      </c>
      <c r="K5795">
        <v>0</v>
      </c>
      <c r="L5795" s="52">
        <v>0</v>
      </c>
      <c r="M5795" s="52">
        <v>0</v>
      </c>
      <c r="N5795">
        <v>0</v>
      </c>
      <c r="O5795" s="52">
        <v>0</v>
      </c>
      <c r="P5795" s="52">
        <v>0</v>
      </c>
      <c r="Q5795">
        <v>19</v>
      </c>
      <c r="R5795" s="52">
        <v>1.780000049620867E-3</v>
      </c>
      <c r="S5795" s="52">
        <v>2.0600000862032179E-3</v>
      </c>
    </row>
    <row r="5796" spans="1:19">
      <c r="A5796" t="s">
        <v>28</v>
      </c>
      <c r="B5796" t="s">
        <v>412</v>
      </c>
      <c r="C5796" t="s">
        <v>440</v>
      </c>
      <c r="D5796" t="s">
        <v>330</v>
      </c>
      <c r="E5796" t="s">
        <v>238</v>
      </c>
      <c r="F5796" t="s">
        <v>239</v>
      </c>
      <c r="G5796">
        <v>5</v>
      </c>
      <c r="H5796" t="s">
        <v>340</v>
      </c>
      <c r="I5796" t="s">
        <v>349</v>
      </c>
      <c r="J5796" t="s">
        <v>353</v>
      </c>
      <c r="K5796">
        <v>20</v>
      </c>
      <c r="L5796" s="52">
        <v>0.33897998929023743</v>
      </c>
      <c r="M5796" s="52">
        <v>0.34483000636100769</v>
      </c>
      <c r="N5796">
        <v>121</v>
      </c>
      <c r="O5796" s="52">
        <v>0.23587000370025629</v>
      </c>
      <c r="P5796" s="52">
        <v>0.25635999441146851</v>
      </c>
      <c r="Q5796">
        <v>2597</v>
      </c>
      <c r="R5796" s="52">
        <v>0.24359999597072601</v>
      </c>
      <c r="S5796" s="52">
        <v>0.2809700071811676</v>
      </c>
    </row>
    <row r="5797" spans="1:19">
      <c r="A5797" t="s">
        <v>28</v>
      </c>
      <c r="B5797" t="s">
        <v>412</v>
      </c>
      <c r="C5797" t="s">
        <v>440</v>
      </c>
      <c r="D5797" t="s">
        <v>330</v>
      </c>
      <c r="E5797" t="s">
        <v>238</v>
      </c>
      <c r="F5797" t="s">
        <v>239</v>
      </c>
      <c r="G5797">
        <v>5</v>
      </c>
      <c r="H5797" t="s">
        <v>340</v>
      </c>
      <c r="I5797" t="s">
        <v>349</v>
      </c>
      <c r="J5797" t="s">
        <v>355</v>
      </c>
      <c r="K5797">
        <v>1</v>
      </c>
      <c r="L5797" s="52">
        <v>1.6950000077486042E-2</v>
      </c>
      <c r="N5797">
        <v>41</v>
      </c>
      <c r="O5797" s="52">
        <v>7.9920001327991486E-2</v>
      </c>
      <c r="Q5797">
        <v>1418</v>
      </c>
      <c r="R5797" s="52">
        <v>0.13300999999046331</v>
      </c>
    </row>
    <row r="5798" spans="1:19">
      <c r="A5798" t="s">
        <v>28</v>
      </c>
      <c r="B5798" t="s">
        <v>412</v>
      </c>
      <c r="C5798" t="s">
        <v>440</v>
      </c>
      <c r="D5798" t="s">
        <v>330</v>
      </c>
      <c r="E5798" t="s">
        <v>238</v>
      </c>
      <c r="F5798" t="s">
        <v>239</v>
      </c>
      <c r="G5798">
        <v>5</v>
      </c>
      <c r="H5798" t="s">
        <v>340</v>
      </c>
      <c r="I5798" t="s">
        <v>734</v>
      </c>
      <c r="J5798" t="s">
        <v>299</v>
      </c>
      <c r="K5798">
        <v>0</v>
      </c>
      <c r="L5798" s="52">
        <v>0</v>
      </c>
      <c r="M5798" s="52">
        <v>0</v>
      </c>
      <c r="N5798">
        <v>6</v>
      </c>
      <c r="O5798" s="52">
        <v>1.169999968260527E-2</v>
      </c>
      <c r="P5798" s="52">
        <v>1.205000001937151E-2</v>
      </c>
      <c r="Q5798">
        <v>463</v>
      </c>
      <c r="R5798" s="52">
        <v>4.343000054359436E-2</v>
      </c>
      <c r="S5798" s="52">
        <v>4.6239998191595078E-2</v>
      </c>
    </row>
    <row r="5799" spans="1:19">
      <c r="A5799" t="s">
        <v>28</v>
      </c>
      <c r="B5799" t="s">
        <v>412</v>
      </c>
      <c r="C5799" t="s">
        <v>440</v>
      </c>
      <c r="D5799" t="s">
        <v>330</v>
      </c>
      <c r="E5799" t="s">
        <v>238</v>
      </c>
      <c r="F5799" t="s">
        <v>239</v>
      </c>
      <c r="G5799">
        <v>5</v>
      </c>
      <c r="H5799" t="s">
        <v>340</v>
      </c>
      <c r="I5799" t="s">
        <v>734</v>
      </c>
      <c r="J5799" t="s">
        <v>300</v>
      </c>
      <c r="K5799">
        <v>0</v>
      </c>
      <c r="L5799" s="52">
        <v>0</v>
      </c>
      <c r="M5799" s="52">
        <v>0</v>
      </c>
      <c r="N5799">
        <v>9</v>
      </c>
      <c r="O5799" s="52">
        <v>1.7540000379085541E-2</v>
      </c>
      <c r="P5799" s="52">
        <v>1.806999929249287E-2</v>
      </c>
      <c r="Q5799">
        <v>331</v>
      </c>
      <c r="R5799" s="52">
        <v>3.1050000339746479E-2</v>
      </c>
      <c r="S5799" s="52">
        <v>3.3059999346733093E-2</v>
      </c>
    </row>
    <row r="5800" spans="1:19">
      <c r="A5800" t="s">
        <v>28</v>
      </c>
      <c r="B5800" t="s">
        <v>412</v>
      </c>
      <c r="C5800" t="s">
        <v>440</v>
      </c>
      <c r="D5800" t="s">
        <v>330</v>
      </c>
      <c r="E5800" t="s">
        <v>238</v>
      </c>
      <c r="F5800" t="s">
        <v>239</v>
      </c>
      <c r="G5800">
        <v>5</v>
      </c>
      <c r="H5800" t="s">
        <v>340</v>
      </c>
      <c r="I5800" t="s">
        <v>734</v>
      </c>
      <c r="J5800" t="s">
        <v>269</v>
      </c>
      <c r="K5800">
        <v>2</v>
      </c>
      <c r="L5800" s="52">
        <v>3.3900000154972083E-2</v>
      </c>
      <c r="M5800" s="52">
        <v>3.3900000154972083E-2</v>
      </c>
      <c r="N5800">
        <v>6</v>
      </c>
      <c r="O5800" s="52">
        <v>1.169999968260527E-2</v>
      </c>
      <c r="P5800" s="52">
        <v>1.205000001937151E-2</v>
      </c>
      <c r="Q5800">
        <v>91</v>
      </c>
      <c r="R5800" s="52">
        <v>8.5399998351931572E-3</v>
      </c>
      <c r="S5800" s="52">
        <v>9.089999832212925E-3</v>
      </c>
    </row>
    <row r="5801" spans="1:19">
      <c r="A5801" t="s">
        <v>28</v>
      </c>
      <c r="B5801" t="s">
        <v>412</v>
      </c>
      <c r="C5801" t="s">
        <v>440</v>
      </c>
      <c r="D5801" t="s">
        <v>330</v>
      </c>
      <c r="E5801" t="s">
        <v>238</v>
      </c>
      <c r="F5801" t="s">
        <v>239</v>
      </c>
      <c r="G5801">
        <v>5</v>
      </c>
      <c r="H5801" t="s">
        <v>340</v>
      </c>
      <c r="I5801" t="s">
        <v>734</v>
      </c>
      <c r="J5801" t="s">
        <v>301</v>
      </c>
      <c r="K5801">
        <v>0</v>
      </c>
      <c r="L5801" s="52">
        <v>0</v>
      </c>
      <c r="M5801" s="52">
        <v>0</v>
      </c>
      <c r="N5801">
        <v>2</v>
      </c>
      <c r="O5801" s="52">
        <v>3.899999894201756E-3</v>
      </c>
      <c r="P5801" s="52">
        <v>4.0199998766183853E-3</v>
      </c>
      <c r="Q5801">
        <v>215</v>
      </c>
      <c r="R5801" s="52">
        <v>2.0169999450445179E-2</v>
      </c>
      <c r="S5801" s="52">
        <v>2.1469999104738239E-2</v>
      </c>
    </row>
    <row r="5802" spans="1:19">
      <c r="A5802" t="s">
        <v>28</v>
      </c>
      <c r="B5802" t="s">
        <v>412</v>
      </c>
      <c r="C5802" t="s">
        <v>440</v>
      </c>
      <c r="D5802" t="s">
        <v>330</v>
      </c>
      <c r="E5802" t="s">
        <v>238</v>
      </c>
      <c r="F5802" t="s">
        <v>239</v>
      </c>
      <c r="G5802">
        <v>5</v>
      </c>
      <c r="H5802" t="s">
        <v>340</v>
      </c>
      <c r="I5802" t="s">
        <v>734</v>
      </c>
      <c r="J5802" t="s">
        <v>270</v>
      </c>
      <c r="K5802">
        <v>0</v>
      </c>
      <c r="L5802" s="52">
        <v>0</v>
      </c>
      <c r="N5802">
        <v>15</v>
      </c>
      <c r="O5802" s="52">
        <v>2.9239999130368229E-2</v>
      </c>
      <c r="Q5802">
        <v>648</v>
      </c>
      <c r="R5802" s="52">
        <v>6.0779999941587448E-2</v>
      </c>
    </row>
    <row r="5803" spans="1:19">
      <c r="A5803" t="s">
        <v>28</v>
      </c>
      <c r="B5803" t="s">
        <v>412</v>
      </c>
      <c r="C5803" t="s">
        <v>440</v>
      </c>
      <c r="D5803" t="s">
        <v>330</v>
      </c>
      <c r="E5803" t="s">
        <v>238</v>
      </c>
      <c r="F5803" t="s">
        <v>239</v>
      </c>
      <c r="G5803">
        <v>5</v>
      </c>
      <c r="H5803" t="s">
        <v>340</v>
      </c>
      <c r="I5803" t="s">
        <v>734</v>
      </c>
      <c r="J5803" t="s">
        <v>268</v>
      </c>
      <c r="K5803">
        <v>57</v>
      </c>
      <c r="L5803" s="52">
        <v>0.96609997749328613</v>
      </c>
      <c r="M5803" s="52">
        <v>0.96609997749328613</v>
      </c>
      <c r="N5803">
        <v>475</v>
      </c>
      <c r="O5803" s="52">
        <v>0.92593002319335938</v>
      </c>
      <c r="P5803" s="52">
        <v>0.95381999015808105</v>
      </c>
      <c r="Q5803">
        <v>8913</v>
      </c>
      <c r="R5803" s="52">
        <v>0.83604001998901367</v>
      </c>
      <c r="S5803" s="52">
        <v>0.89013999700546265</v>
      </c>
    </row>
    <row r="5804" spans="1:19">
      <c r="A5804" t="s">
        <v>28</v>
      </c>
      <c r="B5804" t="s">
        <v>412</v>
      </c>
      <c r="C5804" t="s">
        <v>440</v>
      </c>
      <c r="D5804" t="s">
        <v>330</v>
      </c>
      <c r="E5804" t="s">
        <v>238</v>
      </c>
      <c r="F5804" t="s">
        <v>239</v>
      </c>
      <c r="G5804">
        <v>5</v>
      </c>
      <c r="H5804" t="s">
        <v>340</v>
      </c>
      <c r="I5804" t="s">
        <v>735</v>
      </c>
      <c r="J5804" t="s">
        <v>270</v>
      </c>
      <c r="K5804">
        <v>59</v>
      </c>
      <c r="L5804" s="52">
        <v>1</v>
      </c>
      <c r="N5804">
        <v>513</v>
      </c>
      <c r="O5804" s="52">
        <v>1</v>
      </c>
      <c r="Q5804">
        <v>10661</v>
      </c>
      <c r="R5804" s="52">
        <v>1</v>
      </c>
    </row>
    <row r="5805" spans="1:19">
      <c r="A5805" t="s">
        <v>28</v>
      </c>
      <c r="B5805" t="s">
        <v>412</v>
      </c>
      <c r="C5805" t="s">
        <v>440</v>
      </c>
      <c r="D5805" t="s">
        <v>330</v>
      </c>
      <c r="E5805" t="s">
        <v>238</v>
      </c>
      <c r="F5805" t="s">
        <v>239</v>
      </c>
      <c r="G5805">
        <v>5</v>
      </c>
      <c r="H5805" t="s">
        <v>340</v>
      </c>
      <c r="I5805" t="s">
        <v>319</v>
      </c>
      <c r="J5805" t="s">
        <v>324</v>
      </c>
      <c r="K5805">
        <v>1</v>
      </c>
      <c r="L5805" s="52">
        <v>1.6950000077486042E-2</v>
      </c>
      <c r="N5805">
        <v>41</v>
      </c>
      <c r="O5805" s="52">
        <v>7.9920001327991486E-2</v>
      </c>
      <c r="Q5805">
        <v>1418</v>
      </c>
      <c r="R5805" s="52">
        <v>0.13300999999046331</v>
      </c>
    </row>
    <row r="5806" spans="1:19">
      <c r="A5806" t="s">
        <v>28</v>
      </c>
      <c r="B5806" t="s">
        <v>412</v>
      </c>
      <c r="C5806" t="s">
        <v>440</v>
      </c>
      <c r="D5806" t="s">
        <v>330</v>
      </c>
      <c r="E5806" t="s">
        <v>238</v>
      </c>
      <c r="F5806" t="s">
        <v>239</v>
      </c>
      <c r="G5806">
        <v>5</v>
      </c>
      <c r="H5806" t="s">
        <v>340</v>
      </c>
      <c r="I5806" t="s">
        <v>319</v>
      </c>
      <c r="J5806" t="s">
        <v>320</v>
      </c>
      <c r="K5806">
        <v>0</v>
      </c>
      <c r="L5806" s="52">
        <v>0</v>
      </c>
      <c r="M5806" s="52">
        <v>0</v>
      </c>
      <c r="N5806">
        <v>0</v>
      </c>
      <c r="O5806" s="52">
        <v>0</v>
      </c>
      <c r="P5806" s="52">
        <v>0</v>
      </c>
      <c r="Q5806">
        <v>19</v>
      </c>
      <c r="R5806" s="52">
        <v>1.780000049620867E-3</v>
      </c>
      <c r="S5806" s="52">
        <v>2.0600000862032179E-3</v>
      </c>
    </row>
    <row r="5807" spans="1:19">
      <c r="A5807" t="s">
        <v>28</v>
      </c>
      <c r="B5807" t="s">
        <v>412</v>
      </c>
      <c r="C5807" t="s">
        <v>440</v>
      </c>
      <c r="D5807" t="s">
        <v>330</v>
      </c>
      <c r="E5807" t="s">
        <v>238</v>
      </c>
      <c r="F5807" t="s">
        <v>239</v>
      </c>
      <c r="G5807">
        <v>5</v>
      </c>
      <c r="H5807" t="s">
        <v>340</v>
      </c>
      <c r="I5807" t="s">
        <v>319</v>
      </c>
      <c r="J5807" t="s">
        <v>321</v>
      </c>
      <c r="K5807">
        <v>2</v>
      </c>
      <c r="L5807" s="52">
        <v>3.3900000154972083E-2</v>
      </c>
      <c r="M5807" s="52">
        <v>3.4480001777410507E-2</v>
      </c>
      <c r="N5807">
        <v>25</v>
      </c>
      <c r="O5807" s="52">
        <v>4.8730000853538513E-2</v>
      </c>
      <c r="P5807" s="52">
        <v>5.2969999611377723E-2</v>
      </c>
      <c r="Q5807">
        <v>380</v>
      </c>
      <c r="R5807" s="52">
        <v>3.564000129699707E-2</v>
      </c>
      <c r="S5807" s="52">
        <v>4.1110001504421227E-2</v>
      </c>
    </row>
    <row r="5808" spans="1:19">
      <c r="A5808" t="s">
        <v>28</v>
      </c>
      <c r="B5808" t="s">
        <v>412</v>
      </c>
      <c r="C5808" t="s">
        <v>440</v>
      </c>
      <c r="D5808" t="s">
        <v>330</v>
      </c>
      <c r="E5808" t="s">
        <v>238</v>
      </c>
      <c r="F5808" t="s">
        <v>239</v>
      </c>
      <c r="G5808">
        <v>5</v>
      </c>
      <c r="H5808" t="s">
        <v>340</v>
      </c>
      <c r="I5808" t="s">
        <v>319</v>
      </c>
      <c r="J5808" t="s">
        <v>322</v>
      </c>
      <c r="K5808">
        <v>15</v>
      </c>
      <c r="L5808" s="52">
        <v>0.2542400062084198</v>
      </c>
      <c r="M5808" s="52">
        <v>0.2586199939250946</v>
      </c>
      <c r="N5808">
        <v>70</v>
      </c>
      <c r="O5808" s="52">
        <v>0.13644999265670779</v>
      </c>
      <c r="P5808" s="52">
        <v>0.14831000566482541</v>
      </c>
      <c r="Q5808">
        <v>1643</v>
      </c>
      <c r="R5808" s="52">
        <v>0.15410999953746801</v>
      </c>
      <c r="S5808" s="52">
        <v>0.17776000499725339</v>
      </c>
    </row>
    <row r="5809" spans="1:19">
      <c r="A5809" t="s">
        <v>28</v>
      </c>
      <c r="B5809" t="s">
        <v>412</v>
      </c>
      <c r="C5809" t="s">
        <v>440</v>
      </c>
      <c r="D5809" t="s">
        <v>330</v>
      </c>
      <c r="E5809" t="s">
        <v>238</v>
      </c>
      <c r="F5809" t="s">
        <v>239</v>
      </c>
      <c r="G5809">
        <v>5</v>
      </c>
      <c r="H5809" t="s">
        <v>340</v>
      </c>
      <c r="I5809" t="s">
        <v>319</v>
      </c>
      <c r="J5809" t="s">
        <v>323</v>
      </c>
      <c r="K5809">
        <v>7</v>
      </c>
      <c r="L5809" s="52">
        <v>0.1186399981379509</v>
      </c>
      <c r="M5809" s="52">
        <v>0.1206900030374527</v>
      </c>
      <c r="N5809">
        <v>59</v>
      </c>
      <c r="O5809" s="52">
        <v>0.1150100007653236</v>
      </c>
      <c r="P5809" s="52">
        <v>0.125</v>
      </c>
      <c r="Q5809">
        <v>1319</v>
      </c>
      <c r="R5809" s="52">
        <v>0.1237199977040291</v>
      </c>
      <c r="S5809" s="52">
        <v>0.14270000159740451</v>
      </c>
    </row>
    <row r="5810" spans="1:19">
      <c r="A5810" t="s">
        <v>28</v>
      </c>
      <c r="B5810" t="s">
        <v>412</v>
      </c>
      <c r="C5810" t="s">
        <v>440</v>
      </c>
      <c r="D5810" t="s">
        <v>330</v>
      </c>
      <c r="E5810" t="s">
        <v>238</v>
      </c>
      <c r="F5810" t="s">
        <v>239</v>
      </c>
      <c r="G5810">
        <v>5</v>
      </c>
      <c r="H5810" t="s">
        <v>340</v>
      </c>
      <c r="I5810" t="s">
        <v>319</v>
      </c>
      <c r="J5810" t="s">
        <v>354</v>
      </c>
      <c r="K5810">
        <v>34</v>
      </c>
      <c r="L5810" s="52">
        <v>0.57626998424530029</v>
      </c>
      <c r="M5810" s="52">
        <v>0.58621001243591309</v>
      </c>
      <c r="N5810">
        <v>318</v>
      </c>
      <c r="O5810" s="52">
        <v>0.61988002061843872</v>
      </c>
      <c r="P5810" s="52">
        <v>0.67373001575469971</v>
      </c>
      <c r="Q5810">
        <v>5882</v>
      </c>
      <c r="R5810" s="52">
        <v>0.55172997713088989</v>
      </c>
      <c r="S5810" s="52">
        <v>0.63637000322341919</v>
      </c>
    </row>
    <row r="5811" spans="1:19">
      <c r="A5811" t="s">
        <v>28</v>
      </c>
      <c r="B5811" t="s">
        <v>412</v>
      </c>
      <c r="C5811" t="s">
        <v>440</v>
      </c>
      <c r="D5811" t="s">
        <v>330</v>
      </c>
      <c r="E5811" t="s">
        <v>238</v>
      </c>
      <c r="F5811" t="s">
        <v>239</v>
      </c>
      <c r="G5811">
        <v>5</v>
      </c>
      <c r="H5811" t="s">
        <v>340</v>
      </c>
      <c r="I5811" t="s">
        <v>360</v>
      </c>
      <c r="J5811" t="s">
        <v>361</v>
      </c>
      <c r="K5811">
        <v>1</v>
      </c>
      <c r="L5811" s="52">
        <v>1.6950000077486042E-2</v>
      </c>
      <c r="N5811">
        <v>41</v>
      </c>
      <c r="O5811" s="52">
        <v>7.9920001327991486E-2</v>
      </c>
      <c r="Q5811">
        <v>1418</v>
      </c>
      <c r="R5811" s="52">
        <v>0.13300999999046331</v>
      </c>
    </row>
    <row r="5812" spans="1:19">
      <c r="A5812" t="s">
        <v>28</v>
      </c>
      <c r="B5812" t="s">
        <v>412</v>
      </c>
      <c r="C5812" t="s">
        <v>440</v>
      </c>
      <c r="D5812" t="s">
        <v>330</v>
      </c>
      <c r="E5812" t="s">
        <v>238</v>
      </c>
      <c r="F5812" t="s">
        <v>239</v>
      </c>
      <c r="G5812">
        <v>5</v>
      </c>
      <c r="H5812" t="s">
        <v>340</v>
      </c>
      <c r="I5812" t="s">
        <v>360</v>
      </c>
      <c r="J5812" t="s">
        <v>362</v>
      </c>
      <c r="K5812">
        <v>23</v>
      </c>
      <c r="L5812" s="52">
        <v>0.38982999324798578</v>
      </c>
      <c r="M5812" s="52">
        <v>0.39654999971389771</v>
      </c>
      <c r="N5812">
        <v>154</v>
      </c>
      <c r="O5812" s="52">
        <v>0.30019000172615051</v>
      </c>
      <c r="P5812" s="52">
        <v>0.32627001404762268</v>
      </c>
      <c r="Q5812">
        <v>3361</v>
      </c>
      <c r="R5812" s="52">
        <v>0.31525999307632452</v>
      </c>
      <c r="S5812" s="52">
        <v>0.36362999677658081</v>
      </c>
    </row>
    <row r="5813" spans="1:19">
      <c r="A5813" t="s">
        <v>28</v>
      </c>
      <c r="B5813" t="s">
        <v>412</v>
      </c>
      <c r="C5813" t="s">
        <v>440</v>
      </c>
      <c r="D5813" t="s">
        <v>330</v>
      </c>
      <c r="E5813" t="s">
        <v>238</v>
      </c>
      <c r="F5813" t="s">
        <v>239</v>
      </c>
      <c r="G5813">
        <v>5</v>
      </c>
      <c r="H5813" t="s">
        <v>340</v>
      </c>
      <c r="I5813" t="s">
        <v>360</v>
      </c>
      <c r="J5813" t="s">
        <v>354</v>
      </c>
      <c r="K5813">
        <v>35</v>
      </c>
      <c r="L5813" s="52">
        <v>0.59321999549865723</v>
      </c>
      <c r="M5813" s="52">
        <v>0.60345000028610229</v>
      </c>
      <c r="N5813">
        <v>318</v>
      </c>
      <c r="O5813" s="52">
        <v>0.61988002061843872</v>
      </c>
      <c r="P5813" s="52">
        <v>0.67373001575469971</v>
      </c>
      <c r="Q5813">
        <v>5882</v>
      </c>
      <c r="R5813" s="52">
        <v>0.55172997713088989</v>
      </c>
      <c r="S5813" s="52">
        <v>0.63637000322341919</v>
      </c>
    </row>
    <row r="5814" spans="1:19">
      <c r="A5814" t="s">
        <v>28</v>
      </c>
      <c r="B5814" t="s">
        <v>412</v>
      </c>
      <c r="C5814" t="s">
        <v>440</v>
      </c>
      <c r="D5814" t="s">
        <v>330</v>
      </c>
      <c r="E5814" t="s">
        <v>238</v>
      </c>
      <c r="F5814" t="s">
        <v>239</v>
      </c>
      <c r="G5814">
        <v>5</v>
      </c>
      <c r="H5814" t="s">
        <v>340</v>
      </c>
      <c r="I5814" t="s">
        <v>736</v>
      </c>
      <c r="J5814" t="s">
        <v>363</v>
      </c>
      <c r="K5814">
        <v>22</v>
      </c>
      <c r="L5814" s="52">
        <v>0.37288001179695129</v>
      </c>
      <c r="N5814">
        <v>143</v>
      </c>
      <c r="O5814" s="52">
        <v>0.27875000238418579</v>
      </c>
      <c r="Q5814">
        <v>4131</v>
      </c>
      <c r="R5814" s="52">
        <v>0.38749000430107122</v>
      </c>
    </row>
    <row r="5815" spans="1:19">
      <c r="A5815" t="s">
        <v>28</v>
      </c>
      <c r="B5815" t="s">
        <v>412</v>
      </c>
      <c r="C5815" t="s">
        <v>440</v>
      </c>
      <c r="D5815" t="s">
        <v>330</v>
      </c>
      <c r="E5815" t="s">
        <v>238</v>
      </c>
      <c r="F5815" t="s">
        <v>239</v>
      </c>
      <c r="G5815">
        <v>5</v>
      </c>
      <c r="H5815" t="s">
        <v>340</v>
      </c>
      <c r="I5815" t="s">
        <v>736</v>
      </c>
      <c r="J5815" t="s">
        <v>364</v>
      </c>
      <c r="K5815">
        <v>18</v>
      </c>
      <c r="L5815" s="52">
        <v>0.30507999658584589</v>
      </c>
      <c r="M5815" s="52">
        <v>0.48649001121521002</v>
      </c>
      <c r="N5815">
        <v>202</v>
      </c>
      <c r="O5815" s="52">
        <v>0.39375999569892878</v>
      </c>
      <c r="P5815" s="52">
        <v>0.54594999551773071</v>
      </c>
      <c r="Q5815">
        <v>4189</v>
      </c>
      <c r="R5815" s="52">
        <v>0.39293000102043152</v>
      </c>
      <c r="S5815" s="52">
        <v>0.64149999618530273</v>
      </c>
    </row>
    <row r="5816" spans="1:19">
      <c r="A5816" t="s">
        <v>28</v>
      </c>
      <c r="B5816" t="s">
        <v>412</v>
      </c>
      <c r="C5816" t="s">
        <v>440</v>
      </c>
      <c r="D5816" t="s">
        <v>330</v>
      </c>
      <c r="E5816" t="s">
        <v>238</v>
      </c>
      <c r="F5816" t="s">
        <v>239</v>
      </c>
      <c r="G5816">
        <v>5</v>
      </c>
      <c r="H5816" t="s">
        <v>340</v>
      </c>
      <c r="I5816" t="s">
        <v>736</v>
      </c>
      <c r="J5816" t="s">
        <v>365</v>
      </c>
      <c r="K5816">
        <v>13</v>
      </c>
      <c r="L5816" s="52">
        <v>0.2203399986028671</v>
      </c>
      <c r="M5816" s="52">
        <v>0.35135000944137568</v>
      </c>
      <c r="N5816">
        <v>85</v>
      </c>
      <c r="O5816" s="52">
        <v>0.16569000482559201</v>
      </c>
      <c r="P5816" s="52">
        <v>0.22972999513149259</v>
      </c>
      <c r="Q5816">
        <v>1316</v>
      </c>
      <c r="R5816" s="52">
        <v>0.1234399974346161</v>
      </c>
      <c r="S5816" s="52">
        <v>0.20152999460697171</v>
      </c>
    </row>
    <row r="5817" spans="1:19">
      <c r="A5817" t="s">
        <v>28</v>
      </c>
      <c r="B5817" t="s">
        <v>412</v>
      </c>
      <c r="C5817" t="s">
        <v>440</v>
      </c>
      <c r="D5817" t="s">
        <v>330</v>
      </c>
      <c r="E5817" t="s">
        <v>238</v>
      </c>
      <c r="F5817" t="s">
        <v>239</v>
      </c>
      <c r="G5817">
        <v>5</v>
      </c>
      <c r="H5817" t="s">
        <v>340</v>
      </c>
      <c r="I5817" t="s">
        <v>736</v>
      </c>
      <c r="J5817" t="s">
        <v>366</v>
      </c>
      <c r="K5817">
        <v>2</v>
      </c>
      <c r="L5817" s="52">
        <v>3.3900000154972083E-2</v>
      </c>
      <c r="M5817" s="52">
        <v>5.404999852180481E-2</v>
      </c>
      <c r="N5817">
        <v>47</v>
      </c>
      <c r="O5817" s="52">
        <v>9.1619998216629028E-2</v>
      </c>
      <c r="P5817" s="52">
        <v>0.12703000009059909</v>
      </c>
      <c r="Q5817">
        <v>566</v>
      </c>
      <c r="R5817" s="52">
        <v>5.3089998662471771E-2</v>
      </c>
      <c r="S5817" s="52">
        <v>8.6680002510547638E-2</v>
      </c>
    </row>
    <row r="5818" spans="1:19">
      <c r="A5818" t="s">
        <v>28</v>
      </c>
      <c r="B5818" t="s">
        <v>412</v>
      </c>
      <c r="C5818" t="s">
        <v>440</v>
      </c>
      <c r="D5818" t="s">
        <v>330</v>
      </c>
      <c r="E5818" t="s">
        <v>238</v>
      </c>
      <c r="F5818" t="s">
        <v>239</v>
      </c>
      <c r="G5818">
        <v>5</v>
      </c>
      <c r="H5818" t="s">
        <v>340</v>
      </c>
      <c r="I5818" t="s">
        <v>736</v>
      </c>
      <c r="J5818" t="s">
        <v>367</v>
      </c>
      <c r="K5818">
        <v>2</v>
      </c>
      <c r="L5818" s="52">
        <v>3.3900000154972083E-2</v>
      </c>
      <c r="M5818" s="52">
        <v>5.404999852180481E-2</v>
      </c>
      <c r="N5818">
        <v>30</v>
      </c>
      <c r="O5818" s="52">
        <v>5.8479998260736472E-2</v>
      </c>
      <c r="P5818" s="52">
        <v>8.107999712228775E-2</v>
      </c>
      <c r="Q5818">
        <v>367</v>
      </c>
      <c r="R5818" s="52">
        <v>3.4419998526573181E-2</v>
      </c>
      <c r="S5818" s="52">
        <v>5.6200001388788223E-2</v>
      </c>
    </row>
    <row r="5819" spans="1:19">
      <c r="A5819" t="s">
        <v>28</v>
      </c>
      <c r="B5819" t="s">
        <v>412</v>
      </c>
      <c r="C5819" t="s">
        <v>440</v>
      </c>
      <c r="D5819" t="s">
        <v>330</v>
      </c>
      <c r="E5819" t="s">
        <v>238</v>
      </c>
      <c r="F5819" t="s">
        <v>239</v>
      </c>
      <c r="G5819">
        <v>5</v>
      </c>
      <c r="H5819" t="s">
        <v>340</v>
      </c>
      <c r="I5819" t="s">
        <v>736</v>
      </c>
      <c r="J5819" t="s">
        <v>368</v>
      </c>
      <c r="K5819">
        <v>2</v>
      </c>
      <c r="L5819" s="52">
        <v>3.3900000154972083E-2</v>
      </c>
      <c r="M5819" s="52">
        <v>5.404999852180481E-2</v>
      </c>
      <c r="N5819">
        <v>6</v>
      </c>
      <c r="O5819" s="52">
        <v>1.169999968260527E-2</v>
      </c>
      <c r="P5819" s="52">
        <v>1.6219999641180038E-2</v>
      </c>
      <c r="Q5819">
        <v>92</v>
      </c>
      <c r="R5819" s="52">
        <v>8.6300000548362732E-3</v>
      </c>
      <c r="S5819" s="52">
        <v>1.4089999720454219E-2</v>
      </c>
    </row>
    <row r="5820" spans="1:19">
      <c r="A5820" t="s">
        <v>28</v>
      </c>
      <c r="B5820" t="s">
        <v>412</v>
      </c>
      <c r="C5820" t="s">
        <v>440</v>
      </c>
      <c r="D5820" t="s">
        <v>330</v>
      </c>
      <c r="E5820" t="s">
        <v>238</v>
      </c>
      <c r="F5820" s="1" t="s">
        <v>239</v>
      </c>
      <c r="G5820">
        <v>5</v>
      </c>
      <c r="H5820" t="s">
        <v>340</v>
      </c>
      <c r="I5820" t="s">
        <v>307</v>
      </c>
      <c r="J5820" t="s">
        <v>329</v>
      </c>
      <c r="K5820">
        <v>59</v>
      </c>
      <c r="L5820" s="52">
        <v>1</v>
      </c>
      <c r="N5820">
        <v>508</v>
      </c>
      <c r="O5820" s="52">
        <v>0.99024999141693115</v>
      </c>
      <c r="Q5820">
        <v>10555</v>
      </c>
      <c r="R5820" s="52">
        <v>0.99005997180938721</v>
      </c>
    </row>
    <row r="5821" spans="1:19">
      <c r="A5821" t="s">
        <v>28</v>
      </c>
      <c r="B5821" t="s">
        <v>412</v>
      </c>
      <c r="C5821" t="s">
        <v>440</v>
      </c>
      <c r="D5821" t="s">
        <v>330</v>
      </c>
      <c r="E5821" t="s">
        <v>238</v>
      </c>
      <c r="F5821" t="s">
        <v>239</v>
      </c>
      <c r="G5821">
        <v>5</v>
      </c>
      <c r="H5821" t="s">
        <v>340</v>
      </c>
      <c r="I5821" t="s">
        <v>307</v>
      </c>
      <c r="J5821" t="s">
        <v>309</v>
      </c>
      <c r="K5821">
        <v>0</v>
      </c>
      <c r="L5821" s="52">
        <v>0</v>
      </c>
      <c r="N5821">
        <v>5</v>
      </c>
      <c r="O5821" s="52">
        <v>9.7500002011656761E-3</v>
      </c>
      <c r="Q5821">
        <v>106</v>
      </c>
      <c r="R5821" s="52">
        <v>9.9400002509355545E-3</v>
      </c>
    </row>
    <row r="5822" spans="1:19">
      <c r="A5822" t="s">
        <v>28</v>
      </c>
      <c r="B5822" t="s">
        <v>412</v>
      </c>
      <c r="C5822" t="s">
        <v>440</v>
      </c>
      <c r="D5822" t="s">
        <v>330</v>
      </c>
      <c r="E5822" t="s">
        <v>238</v>
      </c>
      <c r="F5822" t="s">
        <v>239</v>
      </c>
      <c r="G5822">
        <v>5</v>
      </c>
      <c r="H5822" t="s">
        <v>340</v>
      </c>
      <c r="I5822" t="s">
        <v>737</v>
      </c>
      <c r="J5822" t="s">
        <v>310</v>
      </c>
      <c r="K5822">
        <v>15</v>
      </c>
      <c r="L5822" s="52">
        <v>0.2542400062084198</v>
      </c>
      <c r="N5822">
        <v>164</v>
      </c>
      <c r="O5822" s="52">
        <v>0.31968998908996582</v>
      </c>
      <c r="Q5822">
        <v>1888</v>
      </c>
      <c r="R5822" s="52">
        <v>0.17709000408649439</v>
      </c>
    </row>
    <row r="5823" spans="1:19">
      <c r="A5823" t="s">
        <v>28</v>
      </c>
      <c r="B5823" t="s">
        <v>412</v>
      </c>
      <c r="C5823" t="s">
        <v>440</v>
      </c>
      <c r="D5823" t="s">
        <v>330</v>
      </c>
      <c r="E5823" t="s">
        <v>238</v>
      </c>
      <c r="F5823" t="s">
        <v>239</v>
      </c>
      <c r="G5823">
        <v>5</v>
      </c>
      <c r="H5823" t="s">
        <v>340</v>
      </c>
      <c r="I5823" t="s">
        <v>737</v>
      </c>
      <c r="J5823" t="s">
        <v>16</v>
      </c>
      <c r="K5823">
        <v>9</v>
      </c>
      <c r="L5823" s="52">
        <v>0.152539998292923</v>
      </c>
      <c r="N5823">
        <v>79</v>
      </c>
      <c r="O5823" s="52">
        <v>0.153999999165535</v>
      </c>
      <c r="Q5823">
        <v>2164</v>
      </c>
      <c r="R5823" s="52">
        <v>0.2029799968004227</v>
      </c>
    </row>
    <row r="5824" spans="1:19">
      <c r="A5824" t="s">
        <v>28</v>
      </c>
      <c r="B5824" t="s">
        <v>412</v>
      </c>
      <c r="C5824" t="s">
        <v>440</v>
      </c>
      <c r="D5824" t="s">
        <v>330</v>
      </c>
      <c r="E5824" t="s">
        <v>238</v>
      </c>
      <c r="F5824" t="s">
        <v>239</v>
      </c>
      <c r="G5824">
        <v>5</v>
      </c>
      <c r="H5824" t="s">
        <v>340</v>
      </c>
      <c r="I5824" t="s">
        <v>737</v>
      </c>
      <c r="J5824" t="s">
        <v>17</v>
      </c>
      <c r="K5824">
        <v>17</v>
      </c>
      <c r="L5824" s="52">
        <v>0.28813999891281128</v>
      </c>
      <c r="N5824">
        <v>81</v>
      </c>
      <c r="O5824" s="52">
        <v>0.15789000689983371</v>
      </c>
      <c r="Q5824">
        <v>2220</v>
      </c>
      <c r="R5824" s="52">
        <v>0.20824000239372251</v>
      </c>
    </row>
    <row r="5825" spans="1:19">
      <c r="A5825" t="s">
        <v>28</v>
      </c>
      <c r="B5825" t="s">
        <v>412</v>
      </c>
      <c r="C5825" t="s">
        <v>440</v>
      </c>
      <c r="D5825" t="s">
        <v>330</v>
      </c>
      <c r="E5825" t="s">
        <v>238</v>
      </c>
      <c r="F5825" t="s">
        <v>239</v>
      </c>
      <c r="G5825">
        <v>5</v>
      </c>
      <c r="H5825" t="s">
        <v>340</v>
      </c>
      <c r="I5825" t="s">
        <v>737</v>
      </c>
      <c r="J5825" t="s">
        <v>18</v>
      </c>
      <c r="K5825">
        <v>9</v>
      </c>
      <c r="L5825" s="52">
        <v>0.152539998292923</v>
      </c>
      <c r="N5825">
        <v>97</v>
      </c>
      <c r="O5825" s="52">
        <v>0.18907999992370611</v>
      </c>
      <c r="Q5825">
        <v>2174</v>
      </c>
      <c r="R5825" s="52">
        <v>0.20392000675201419</v>
      </c>
    </row>
    <row r="5826" spans="1:19">
      <c r="A5826" t="s">
        <v>28</v>
      </c>
      <c r="B5826" t="s">
        <v>412</v>
      </c>
      <c r="C5826" t="s">
        <v>440</v>
      </c>
      <c r="D5826" t="s">
        <v>330</v>
      </c>
      <c r="E5826" t="s">
        <v>238</v>
      </c>
      <c r="F5826" t="s">
        <v>239</v>
      </c>
      <c r="G5826">
        <v>5</v>
      </c>
      <c r="H5826" t="s">
        <v>340</v>
      </c>
      <c r="I5826" t="s">
        <v>737</v>
      </c>
      <c r="J5826" t="s">
        <v>311</v>
      </c>
      <c r="K5826">
        <v>9</v>
      </c>
      <c r="L5826" s="52">
        <v>0.152539998292923</v>
      </c>
      <c r="N5826">
        <v>92</v>
      </c>
      <c r="O5826" s="52">
        <v>0.1793400049209595</v>
      </c>
      <c r="Q5826">
        <v>2215</v>
      </c>
      <c r="R5826" s="52">
        <v>0.20777000486850741</v>
      </c>
    </row>
    <row r="5827" spans="1:19">
      <c r="A5827" t="s">
        <v>28</v>
      </c>
      <c r="B5827" t="s">
        <v>412</v>
      </c>
      <c r="C5827" t="s">
        <v>440</v>
      </c>
      <c r="D5827" t="s">
        <v>330</v>
      </c>
      <c r="E5827" t="s">
        <v>238</v>
      </c>
      <c r="F5827" s="1" t="s">
        <v>239</v>
      </c>
      <c r="G5827">
        <v>5</v>
      </c>
      <c r="H5827" t="s">
        <v>340</v>
      </c>
      <c r="I5827" t="s">
        <v>312</v>
      </c>
      <c r="J5827" t="s">
        <v>313</v>
      </c>
      <c r="K5827">
        <v>33</v>
      </c>
      <c r="L5827" s="52">
        <v>0.55931997299194336</v>
      </c>
      <c r="M5827" s="52">
        <v>0.56897002458572388</v>
      </c>
      <c r="N5827">
        <v>278</v>
      </c>
      <c r="O5827" s="52">
        <v>0.54190999269485474</v>
      </c>
      <c r="P5827" s="52">
        <v>0.55822998285293579</v>
      </c>
      <c r="Q5827">
        <v>6420</v>
      </c>
      <c r="R5827" s="52">
        <v>0.60219001770019531</v>
      </c>
      <c r="S5827" s="52">
        <v>0.61465001106262207</v>
      </c>
    </row>
    <row r="5828" spans="1:19">
      <c r="A5828" t="s">
        <v>28</v>
      </c>
      <c r="B5828" t="s">
        <v>412</v>
      </c>
      <c r="C5828" t="s">
        <v>440</v>
      </c>
      <c r="D5828" t="s">
        <v>330</v>
      </c>
      <c r="E5828" t="s">
        <v>238</v>
      </c>
      <c r="F5828" t="s">
        <v>239</v>
      </c>
      <c r="G5828">
        <v>5</v>
      </c>
      <c r="H5828" t="s">
        <v>340</v>
      </c>
      <c r="I5828" t="s">
        <v>312</v>
      </c>
      <c r="J5828" t="s">
        <v>314</v>
      </c>
      <c r="K5828">
        <v>8</v>
      </c>
      <c r="L5828" s="52">
        <v>0.13559000194072721</v>
      </c>
      <c r="M5828" s="52">
        <v>0.1379300057888031</v>
      </c>
      <c r="N5828">
        <v>74</v>
      </c>
      <c r="O5828" s="52">
        <v>0.14425000548362729</v>
      </c>
      <c r="P5828" s="52">
        <v>0.14858999848365781</v>
      </c>
      <c r="Q5828">
        <v>1473</v>
      </c>
      <c r="R5828" s="52">
        <v>0.13817000389099121</v>
      </c>
      <c r="S5828" s="52">
        <v>0.14101999998092651</v>
      </c>
    </row>
    <row r="5829" spans="1:19">
      <c r="A5829" t="s">
        <v>28</v>
      </c>
      <c r="B5829" t="s">
        <v>412</v>
      </c>
      <c r="C5829" t="s">
        <v>440</v>
      </c>
      <c r="D5829" t="s">
        <v>330</v>
      </c>
      <c r="E5829" t="s">
        <v>238</v>
      </c>
      <c r="F5829" t="s">
        <v>239</v>
      </c>
      <c r="G5829">
        <v>5</v>
      </c>
      <c r="H5829" t="s">
        <v>340</v>
      </c>
      <c r="I5829" t="s">
        <v>312</v>
      </c>
      <c r="J5829" t="s">
        <v>315</v>
      </c>
      <c r="K5829">
        <v>8</v>
      </c>
      <c r="L5829" s="52">
        <v>0.13559000194072721</v>
      </c>
      <c r="M5829" s="52">
        <v>0.1379300057888031</v>
      </c>
      <c r="N5829">
        <v>78</v>
      </c>
      <c r="O5829" s="52">
        <v>0.15205000340938571</v>
      </c>
      <c r="P5829" s="52">
        <v>0.15662999451160431</v>
      </c>
      <c r="Q5829">
        <v>1374</v>
      </c>
      <c r="R5829" s="52">
        <v>0.12887999415397641</v>
      </c>
      <c r="S5829" s="52">
        <v>0.13154999911785131</v>
      </c>
    </row>
    <row r="5830" spans="1:19">
      <c r="A5830" t="s">
        <v>28</v>
      </c>
      <c r="B5830" t="s">
        <v>412</v>
      </c>
      <c r="C5830" t="s">
        <v>440</v>
      </c>
      <c r="D5830" t="s">
        <v>330</v>
      </c>
      <c r="E5830" t="s">
        <v>238</v>
      </c>
      <c r="F5830" t="s">
        <v>239</v>
      </c>
      <c r="G5830">
        <v>5</v>
      </c>
      <c r="H5830" t="s">
        <v>340</v>
      </c>
      <c r="I5830" t="s">
        <v>312</v>
      </c>
      <c r="J5830" t="s">
        <v>373</v>
      </c>
      <c r="K5830">
        <v>1</v>
      </c>
      <c r="L5830" s="52">
        <v>1.6950000077486042E-2</v>
      </c>
      <c r="N5830">
        <v>15</v>
      </c>
      <c r="O5830" s="52">
        <v>2.9239999130368229E-2</v>
      </c>
      <c r="Q5830">
        <v>216</v>
      </c>
      <c r="R5830" s="52">
        <v>2.0260000601410869E-2</v>
      </c>
    </row>
    <row r="5831" spans="1:19">
      <c r="A5831" t="s">
        <v>28</v>
      </c>
      <c r="B5831" t="s">
        <v>412</v>
      </c>
      <c r="C5831" t="s">
        <v>440</v>
      </c>
      <c r="D5831" t="s">
        <v>330</v>
      </c>
      <c r="E5831" t="s">
        <v>238</v>
      </c>
      <c r="F5831" t="s">
        <v>239</v>
      </c>
      <c r="G5831">
        <v>5</v>
      </c>
      <c r="H5831" t="s">
        <v>340</v>
      </c>
      <c r="I5831" t="s">
        <v>312</v>
      </c>
      <c r="J5831" t="s">
        <v>316</v>
      </c>
      <c r="K5831">
        <v>9</v>
      </c>
      <c r="L5831" s="52">
        <v>0.152539998292923</v>
      </c>
      <c r="M5831" s="52">
        <v>0.15516999363899231</v>
      </c>
      <c r="N5831">
        <v>68</v>
      </c>
      <c r="O5831" s="52">
        <v>0.13255000114440921</v>
      </c>
      <c r="P5831" s="52">
        <v>0.1365499943494797</v>
      </c>
      <c r="Q5831">
        <v>1178</v>
      </c>
      <c r="R5831" s="52">
        <v>0.1105000004172325</v>
      </c>
      <c r="S5831" s="52">
        <v>0.1127799972891808</v>
      </c>
    </row>
    <row r="5832" spans="1:19">
      <c r="A5832" t="s">
        <v>28</v>
      </c>
      <c r="B5832" t="s">
        <v>412</v>
      </c>
      <c r="C5832" t="s">
        <v>440</v>
      </c>
      <c r="D5832" t="s">
        <v>330</v>
      </c>
      <c r="E5832" t="s">
        <v>240</v>
      </c>
      <c r="F5832" t="s">
        <v>241</v>
      </c>
      <c r="G5832">
        <v>8</v>
      </c>
      <c r="H5832" t="s">
        <v>339</v>
      </c>
      <c r="I5832" t="s">
        <v>326</v>
      </c>
      <c r="J5832" t="s">
        <v>289</v>
      </c>
      <c r="K5832">
        <v>0</v>
      </c>
      <c r="L5832" s="52">
        <v>0</v>
      </c>
      <c r="N5832">
        <v>2</v>
      </c>
      <c r="O5832" s="52">
        <v>1.8200000049546361E-3</v>
      </c>
      <c r="Q5832">
        <v>78</v>
      </c>
      <c r="R5832" s="52">
        <v>7.3199998587369919E-3</v>
      </c>
    </row>
    <row r="5833" spans="1:19">
      <c r="A5833" t="s">
        <v>28</v>
      </c>
      <c r="B5833" t="s">
        <v>412</v>
      </c>
      <c r="C5833" t="s">
        <v>440</v>
      </c>
      <c r="D5833" t="s">
        <v>330</v>
      </c>
      <c r="E5833" t="s">
        <v>240</v>
      </c>
      <c r="F5833" t="s">
        <v>241</v>
      </c>
      <c r="G5833">
        <v>8</v>
      </c>
      <c r="H5833" t="s">
        <v>339</v>
      </c>
      <c r="I5833" t="s">
        <v>326</v>
      </c>
      <c r="J5833" t="s">
        <v>290</v>
      </c>
      <c r="K5833">
        <v>2</v>
      </c>
      <c r="L5833" s="52">
        <v>1.6389999538660049E-2</v>
      </c>
      <c r="N5833">
        <v>58</v>
      </c>
      <c r="O5833" s="52">
        <v>5.2730001509189613E-2</v>
      </c>
      <c r="Q5833">
        <v>542</v>
      </c>
      <c r="R5833" s="52">
        <v>5.0840001553297043E-2</v>
      </c>
    </row>
    <row r="5834" spans="1:19">
      <c r="A5834" t="s">
        <v>28</v>
      </c>
      <c r="B5834" t="s">
        <v>412</v>
      </c>
      <c r="C5834" t="s">
        <v>440</v>
      </c>
      <c r="D5834" t="s">
        <v>330</v>
      </c>
      <c r="E5834" t="s">
        <v>240</v>
      </c>
      <c r="F5834" t="s">
        <v>241</v>
      </c>
      <c r="G5834">
        <v>8</v>
      </c>
      <c r="H5834" t="s">
        <v>339</v>
      </c>
      <c r="I5834" t="s">
        <v>326</v>
      </c>
      <c r="J5834" t="s">
        <v>291</v>
      </c>
      <c r="K5834">
        <v>11</v>
      </c>
      <c r="L5834" s="52">
        <v>9.0159997344017029E-2</v>
      </c>
      <c r="N5834">
        <v>131</v>
      </c>
      <c r="O5834" s="52">
        <v>0.1190899983048439</v>
      </c>
      <c r="Q5834">
        <v>1332</v>
      </c>
      <c r="R5834" s="52">
        <v>0.124940000474453</v>
      </c>
    </row>
    <row r="5835" spans="1:19">
      <c r="A5835" t="s">
        <v>28</v>
      </c>
      <c r="B5835" t="s">
        <v>412</v>
      </c>
      <c r="C5835" t="s">
        <v>440</v>
      </c>
      <c r="D5835" t="s">
        <v>330</v>
      </c>
      <c r="E5835" t="s">
        <v>240</v>
      </c>
      <c r="F5835" t="s">
        <v>241</v>
      </c>
      <c r="G5835">
        <v>8</v>
      </c>
      <c r="H5835" t="s">
        <v>339</v>
      </c>
      <c r="I5835" t="s">
        <v>326</v>
      </c>
      <c r="J5835" t="s">
        <v>292</v>
      </c>
      <c r="K5835">
        <v>22</v>
      </c>
      <c r="L5835" s="52">
        <v>0.1803299933671951</v>
      </c>
      <c r="N5835">
        <v>211</v>
      </c>
      <c r="O5835" s="52">
        <v>0.1918199956417084</v>
      </c>
      <c r="Q5835">
        <v>2022</v>
      </c>
      <c r="R5835" s="52">
        <v>0.18965999782085419</v>
      </c>
    </row>
    <row r="5836" spans="1:19">
      <c r="A5836" t="s">
        <v>28</v>
      </c>
      <c r="B5836" t="s">
        <v>412</v>
      </c>
      <c r="C5836" t="s">
        <v>440</v>
      </c>
      <c r="D5836" t="s">
        <v>330</v>
      </c>
      <c r="E5836" t="s">
        <v>240</v>
      </c>
      <c r="F5836" t="s">
        <v>241</v>
      </c>
      <c r="G5836">
        <v>8</v>
      </c>
      <c r="H5836" t="s">
        <v>339</v>
      </c>
      <c r="I5836" t="s">
        <v>326</v>
      </c>
      <c r="J5836" t="s">
        <v>293</v>
      </c>
      <c r="K5836">
        <v>17</v>
      </c>
      <c r="L5836" s="52">
        <v>0.13933999836444849</v>
      </c>
      <c r="N5836">
        <v>178</v>
      </c>
      <c r="O5836" s="52">
        <v>0.16181999444961551</v>
      </c>
      <c r="Q5836">
        <v>1958</v>
      </c>
      <c r="R5836" s="52">
        <v>0.18366000056266779</v>
      </c>
    </row>
    <row r="5837" spans="1:19">
      <c r="A5837" t="s">
        <v>28</v>
      </c>
      <c r="B5837" t="s">
        <v>412</v>
      </c>
      <c r="C5837" t="s">
        <v>440</v>
      </c>
      <c r="D5837" t="s">
        <v>330</v>
      </c>
      <c r="E5837" t="s">
        <v>240</v>
      </c>
      <c r="F5837" s="1" t="s">
        <v>241</v>
      </c>
      <c r="G5837" s="1">
        <v>8</v>
      </c>
      <c r="H5837" s="1" t="s">
        <v>339</v>
      </c>
      <c r="I5837" t="s">
        <v>326</v>
      </c>
      <c r="J5837" t="s">
        <v>294</v>
      </c>
      <c r="K5837">
        <v>40</v>
      </c>
      <c r="L5837" s="52">
        <v>0.32787001132965088</v>
      </c>
      <c r="N5837">
        <v>283</v>
      </c>
      <c r="O5837" s="52">
        <v>0.25727000832557678</v>
      </c>
      <c r="Q5837">
        <v>2528</v>
      </c>
      <c r="R5837" s="52">
        <v>0.2371300011873245</v>
      </c>
    </row>
    <row r="5838" spans="1:19">
      <c r="A5838" t="s">
        <v>28</v>
      </c>
      <c r="B5838" t="s">
        <v>412</v>
      </c>
      <c r="C5838" t="s">
        <v>440</v>
      </c>
      <c r="D5838" t="s">
        <v>330</v>
      </c>
      <c r="E5838" t="s">
        <v>240</v>
      </c>
      <c r="F5838" t="s">
        <v>241</v>
      </c>
      <c r="G5838">
        <v>8</v>
      </c>
      <c r="H5838" t="s">
        <v>339</v>
      </c>
      <c r="I5838" t="s">
        <v>326</v>
      </c>
      <c r="J5838" t="s">
        <v>295</v>
      </c>
      <c r="K5838">
        <v>30</v>
      </c>
      <c r="L5838" s="52">
        <v>0.24590000510215759</v>
      </c>
      <c r="N5838">
        <v>237</v>
      </c>
      <c r="O5838" s="52">
        <v>0.21545000374317169</v>
      </c>
      <c r="Q5838">
        <v>2201</v>
      </c>
      <c r="R5838" s="52">
        <v>0.20645000040531161</v>
      </c>
    </row>
    <row r="5839" spans="1:19">
      <c r="A5839" t="s">
        <v>28</v>
      </c>
      <c r="B5839" t="s">
        <v>412</v>
      </c>
      <c r="C5839" t="s">
        <v>440</v>
      </c>
      <c r="D5839" t="s">
        <v>330</v>
      </c>
      <c r="E5839" t="s">
        <v>240</v>
      </c>
      <c r="F5839" t="s">
        <v>241</v>
      </c>
      <c r="G5839">
        <v>8</v>
      </c>
      <c r="H5839" t="s">
        <v>339</v>
      </c>
      <c r="I5839" t="s">
        <v>359</v>
      </c>
      <c r="J5839" t="s">
        <v>14</v>
      </c>
      <c r="K5839">
        <v>86</v>
      </c>
      <c r="L5839" s="52">
        <v>0.70491999387741089</v>
      </c>
      <c r="M5839" s="52">
        <v>0.72881001234054565</v>
      </c>
      <c r="N5839">
        <v>768</v>
      </c>
      <c r="O5839" s="52">
        <v>0.69818001985549927</v>
      </c>
      <c r="P5839" s="52">
        <v>0.70914000272750854</v>
      </c>
      <c r="Q5839">
        <v>7648</v>
      </c>
      <c r="R5839" s="52">
        <v>0.71737998723983765</v>
      </c>
      <c r="S5839" s="52">
        <v>0.73221999406814575</v>
      </c>
    </row>
    <row r="5840" spans="1:19">
      <c r="A5840" t="s">
        <v>28</v>
      </c>
      <c r="B5840" t="s">
        <v>412</v>
      </c>
      <c r="C5840" t="s">
        <v>440</v>
      </c>
      <c r="D5840" t="s">
        <v>330</v>
      </c>
      <c r="E5840" t="s">
        <v>240</v>
      </c>
      <c r="F5840" t="s">
        <v>241</v>
      </c>
      <c r="G5840">
        <v>8</v>
      </c>
      <c r="H5840" t="s">
        <v>339</v>
      </c>
      <c r="I5840" t="s">
        <v>359</v>
      </c>
      <c r="J5840" t="s">
        <v>15</v>
      </c>
      <c r="K5840">
        <v>17</v>
      </c>
      <c r="L5840" s="52">
        <v>0.13933999836444849</v>
      </c>
      <c r="M5840" s="52">
        <v>0.14406999945640561</v>
      </c>
      <c r="N5840">
        <v>185</v>
      </c>
      <c r="O5840" s="52">
        <v>0.16818000376224521</v>
      </c>
      <c r="P5840" s="52">
        <v>0.17081999778747561</v>
      </c>
      <c r="Q5840">
        <v>1582</v>
      </c>
      <c r="R5840" s="52">
        <v>0.14838999509811401</v>
      </c>
      <c r="S5840" s="52">
        <v>0.1514600068330765</v>
      </c>
    </row>
    <row r="5841" spans="1:19">
      <c r="A5841" t="s">
        <v>28</v>
      </c>
      <c r="B5841" t="s">
        <v>412</v>
      </c>
      <c r="C5841" t="s">
        <v>440</v>
      </c>
      <c r="D5841" t="s">
        <v>330</v>
      </c>
      <c r="E5841" t="s">
        <v>240</v>
      </c>
      <c r="F5841" t="s">
        <v>241</v>
      </c>
      <c r="G5841">
        <v>8</v>
      </c>
      <c r="H5841" t="s">
        <v>339</v>
      </c>
      <c r="I5841" t="s">
        <v>359</v>
      </c>
      <c r="J5841" t="s">
        <v>317</v>
      </c>
      <c r="K5841">
        <v>15</v>
      </c>
      <c r="L5841" s="52">
        <v>0.1229500025510788</v>
      </c>
      <c r="M5841" s="52">
        <v>0.1271200031042099</v>
      </c>
      <c r="N5841">
        <v>130</v>
      </c>
      <c r="O5841" s="52">
        <v>0.11817999929189681</v>
      </c>
      <c r="P5841" s="52">
        <v>0.1200399994850159</v>
      </c>
      <c r="Q5841">
        <v>1215</v>
      </c>
      <c r="R5841" s="52">
        <v>0.1139699965715408</v>
      </c>
      <c r="S5841" s="52">
        <v>0.1163199990987778</v>
      </c>
    </row>
    <row r="5842" spans="1:19">
      <c r="A5842" t="s">
        <v>28</v>
      </c>
      <c r="B5842" t="s">
        <v>412</v>
      </c>
      <c r="C5842" t="s">
        <v>440</v>
      </c>
      <c r="D5842" t="s">
        <v>330</v>
      </c>
      <c r="E5842" t="s">
        <v>240</v>
      </c>
      <c r="F5842" t="s">
        <v>241</v>
      </c>
      <c r="G5842">
        <v>8</v>
      </c>
      <c r="H5842" t="s">
        <v>339</v>
      </c>
      <c r="I5842" t="s">
        <v>359</v>
      </c>
      <c r="J5842" t="s">
        <v>270</v>
      </c>
      <c r="K5842">
        <v>4</v>
      </c>
      <c r="L5842" s="52">
        <v>3.2790001481771469E-2</v>
      </c>
      <c r="N5842">
        <v>17</v>
      </c>
      <c r="O5842" s="52">
        <v>1.544999983161688E-2</v>
      </c>
      <c r="Q5842">
        <v>216</v>
      </c>
      <c r="R5842" s="52">
        <v>2.0260000601410869E-2</v>
      </c>
    </row>
    <row r="5843" spans="1:19">
      <c r="A5843" t="s">
        <v>28</v>
      </c>
      <c r="B5843" t="s">
        <v>412</v>
      </c>
      <c r="C5843" t="s">
        <v>440</v>
      </c>
      <c r="D5843" t="s">
        <v>330</v>
      </c>
      <c r="E5843" t="s">
        <v>240</v>
      </c>
      <c r="F5843" t="s">
        <v>241</v>
      </c>
      <c r="G5843">
        <v>8</v>
      </c>
      <c r="H5843" t="s">
        <v>339</v>
      </c>
      <c r="I5843" t="s">
        <v>325</v>
      </c>
      <c r="J5843" t="s">
        <v>302</v>
      </c>
      <c r="K5843">
        <v>34</v>
      </c>
      <c r="L5843" s="52">
        <v>0.27869001030921942</v>
      </c>
      <c r="N5843">
        <v>383</v>
      </c>
      <c r="O5843" s="52">
        <v>0.34817999601364141</v>
      </c>
      <c r="Q5843">
        <v>3494</v>
      </c>
      <c r="R5843" s="52">
        <v>0.32774001359939581</v>
      </c>
    </row>
    <row r="5844" spans="1:19">
      <c r="A5844" t="s">
        <v>28</v>
      </c>
      <c r="B5844" t="s">
        <v>412</v>
      </c>
      <c r="C5844" t="s">
        <v>440</v>
      </c>
      <c r="D5844" t="s">
        <v>330</v>
      </c>
      <c r="E5844" t="s">
        <v>240</v>
      </c>
      <c r="F5844" t="s">
        <v>241</v>
      </c>
      <c r="G5844">
        <v>8</v>
      </c>
      <c r="H5844" t="s">
        <v>339</v>
      </c>
      <c r="I5844" t="s">
        <v>325</v>
      </c>
      <c r="J5844" t="s">
        <v>303</v>
      </c>
      <c r="K5844">
        <v>41</v>
      </c>
      <c r="L5844" s="52">
        <v>0.33607000112533569</v>
      </c>
      <c r="N5844">
        <v>337</v>
      </c>
      <c r="O5844" s="52">
        <v>0.30636000633239752</v>
      </c>
      <c r="Q5844">
        <v>3387</v>
      </c>
      <c r="R5844" s="52">
        <v>0.31769999861717219</v>
      </c>
    </row>
    <row r="5845" spans="1:19">
      <c r="A5845" t="s">
        <v>28</v>
      </c>
      <c r="B5845" t="s">
        <v>412</v>
      </c>
      <c r="C5845" t="s">
        <v>440</v>
      </c>
      <c r="D5845" t="s">
        <v>330</v>
      </c>
      <c r="E5845" t="s">
        <v>240</v>
      </c>
      <c r="F5845" t="s">
        <v>241</v>
      </c>
      <c r="G5845">
        <v>8</v>
      </c>
      <c r="H5845" t="s">
        <v>339</v>
      </c>
      <c r="I5845" t="s">
        <v>325</v>
      </c>
      <c r="J5845" t="s">
        <v>304</v>
      </c>
      <c r="K5845">
        <v>47</v>
      </c>
      <c r="L5845" s="52">
        <v>0.38525000214576721</v>
      </c>
      <c r="N5845">
        <v>380</v>
      </c>
      <c r="O5845" s="52">
        <v>0.3454500138759613</v>
      </c>
      <c r="Q5845">
        <v>3780</v>
      </c>
      <c r="R5845" s="52">
        <v>0.35455998778343201</v>
      </c>
    </row>
    <row r="5846" spans="1:19">
      <c r="A5846" t="s">
        <v>28</v>
      </c>
      <c r="B5846" t="s">
        <v>412</v>
      </c>
      <c r="C5846" t="s">
        <v>440</v>
      </c>
      <c r="D5846" t="s">
        <v>330</v>
      </c>
      <c r="E5846" t="s">
        <v>240</v>
      </c>
      <c r="F5846" t="s">
        <v>241</v>
      </c>
      <c r="G5846">
        <v>8</v>
      </c>
      <c r="H5846" t="s">
        <v>339</v>
      </c>
      <c r="I5846" t="s">
        <v>349</v>
      </c>
      <c r="J5846" t="s">
        <v>350</v>
      </c>
      <c r="K5846">
        <v>10</v>
      </c>
      <c r="L5846" s="52">
        <v>8.1969998776912689E-2</v>
      </c>
      <c r="M5846" s="52">
        <v>9.5239996910095215E-2</v>
      </c>
      <c r="N5846">
        <v>73</v>
      </c>
      <c r="O5846" s="52">
        <v>6.6359996795654297E-2</v>
      </c>
      <c r="P5846" s="52">
        <v>7.4490003287792206E-2</v>
      </c>
      <c r="Q5846">
        <v>745</v>
      </c>
      <c r="R5846" s="52">
        <v>6.9880001246929169E-2</v>
      </c>
      <c r="S5846" s="52">
        <v>8.060000091791153E-2</v>
      </c>
    </row>
    <row r="5847" spans="1:19">
      <c r="A5847" t="s">
        <v>28</v>
      </c>
      <c r="B5847" t="s">
        <v>412</v>
      </c>
      <c r="C5847" t="s">
        <v>440</v>
      </c>
      <c r="D5847" t="s">
        <v>330</v>
      </c>
      <c r="E5847" t="s">
        <v>240</v>
      </c>
      <c r="F5847" t="s">
        <v>241</v>
      </c>
      <c r="G5847">
        <v>8</v>
      </c>
      <c r="H5847" t="s">
        <v>339</v>
      </c>
      <c r="I5847" t="s">
        <v>349</v>
      </c>
      <c r="J5847" t="s">
        <v>351</v>
      </c>
      <c r="K5847">
        <v>62</v>
      </c>
      <c r="L5847" s="52">
        <v>0.50819998979568481</v>
      </c>
      <c r="M5847" s="52">
        <v>0.59048002958297729</v>
      </c>
      <c r="N5847">
        <v>569</v>
      </c>
      <c r="O5847" s="52">
        <v>0.51727002859115601</v>
      </c>
      <c r="P5847" s="52">
        <v>0.58060997724533081</v>
      </c>
      <c r="Q5847">
        <v>5882</v>
      </c>
      <c r="R5847" s="52">
        <v>0.55172997713088989</v>
      </c>
      <c r="S5847" s="52">
        <v>0.63637000322341919</v>
      </c>
    </row>
    <row r="5848" spans="1:19">
      <c r="A5848" t="s">
        <v>28</v>
      </c>
      <c r="B5848" t="s">
        <v>412</v>
      </c>
      <c r="C5848" t="s">
        <v>440</v>
      </c>
      <c r="D5848" t="s">
        <v>330</v>
      </c>
      <c r="E5848" t="s">
        <v>240</v>
      </c>
      <c r="F5848" t="s">
        <v>241</v>
      </c>
      <c r="G5848">
        <v>8</v>
      </c>
      <c r="H5848" t="s">
        <v>339</v>
      </c>
      <c r="I5848" t="s">
        <v>349</v>
      </c>
      <c r="J5848" t="s">
        <v>352</v>
      </c>
      <c r="K5848">
        <v>0</v>
      </c>
      <c r="L5848" s="52">
        <v>0</v>
      </c>
      <c r="M5848" s="52">
        <v>0</v>
      </c>
      <c r="N5848">
        <v>2</v>
      </c>
      <c r="O5848" s="52">
        <v>1.8200000049546361E-3</v>
      </c>
      <c r="P5848" s="52">
        <v>2.0399999339133501E-3</v>
      </c>
      <c r="Q5848">
        <v>19</v>
      </c>
      <c r="R5848" s="52">
        <v>1.780000049620867E-3</v>
      </c>
      <c r="S5848" s="52">
        <v>2.0600000862032179E-3</v>
      </c>
    </row>
    <row r="5849" spans="1:19">
      <c r="A5849" t="s">
        <v>28</v>
      </c>
      <c r="B5849" t="s">
        <v>412</v>
      </c>
      <c r="C5849" t="s">
        <v>440</v>
      </c>
      <c r="D5849" t="s">
        <v>330</v>
      </c>
      <c r="E5849" t="s">
        <v>240</v>
      </c>
      <c r="F5849" t="s">
        <v>241</v>
      </c>
      <c r="G5849">
        <v>8</v>
      </c>
      <c r="H5849" t="s">
        <v>339</v>
      </c>
      <c r="I5849" t="s">
        <v>349</v>
      </c>
      <c r="J5849" t="s">
        <v>353</v>
      </c>
      <c r="K5849">
        <v>33</v>
      </c>
      <c r="L5849" s="52">
        <v>0.27048999071121221</v>
      </c>
      <c r="M5849" s="52">
        <v>0.31428998708724981</v>
      </c>
      <c r="N5849">
        <v>336</v>
      </c>
      <c r="O5849" s="52">
        <v>0.30544999241828918</v>
      </c>
      <c r="P5849" s="52">
        <v>0.34286001324653631</v>
      </c>
      <c r="Q5849">
        <v>2597</v>
      </c>
      <c r="R5849" s="52">
        <v>0.24359999597072601</v>
      </c>
      <c r="S5849" s="52">
        <v>0.2809700071811676</v>
      </c>
    </row>
    <row r="5850" spans="1:19">
      <c r="A5850" t="s">
        <v>28</v>
      </c>
      <c r="B5850" t="s">
        <v>412</v>
      </c>
      <c r="C5850" t="s">
        <v>440</v>
      </c>
      <c r="D5850" t="s">
        <v>330</v>
      </c>
      <c r="E5850" t="s">
        <v>240</v>
      </c>
      <c r="F5850" t="s">
        <v>241</v>
      </c>
      <c r="G5850">
        <v>8</v>
      </c>
      <c r="H5850" t="s">
        <v>339</v>
      </c>
      <c r="I5850" t="s">
        <v>349</v>
      </c>
      <c r="J5850" t="s">
        <v>355</v>
      </c>
      <c r="K5850">
        <v>17</v>
      </c>
      <c r="L5850" s="52">
        <v>0.13933999836444849</v>
      </c>
      <c r="N5850">
        <v>120</v>
      </c>
      <c r="O5850" s="52">
        <v>0.1090900003910065</v>
      </c>
      <c r="Q5850">
        <v>1418</v>
      </c>
      <c r="R5850" s="52">
        <v>0.13300999999046331</v>
      </c>
    </row>
    <row r="5851" spans="1:19">
      <c r="A5851" t="s">
        <v>28</v>
      </c>
      <c r="B5851" t="s">
        <v>412</v>
      </c>
      <c r="C5851" t="s">
        <v>440</v>
      </c>
      <c r="D5851" t="s">
        <v>330</v>
      </c>
      <c r="E5851" t="s">
        <v>240</v>
      </c>
      <c r="F5851" t="s">
        <v>241</v>
      </c>
      <c r="G5851">
        <v>8</v>
      </c>
      <c r="H5851" t="s">
        <v>339</v>
      </c>
      <c r="I5851" t="s">
        <v>734</v>
      </c>
      <c r="J5851" t="s">
        <v>299</v>
      </c>
      <c r="K5851">
        <v>0</v>
      </c>
      <c r="L5851" s="52">
        <v>0</v>
      </c>
      <c r="M5851" s="52">
        <v>0</v>
      </c>
      <c r="N5851">
        <v>63</v>
      </c>
      <c r="O5851" s="52">
        <v>5.7270001620054238E-2</v>
      </c>
      <c r="P5851" s="52">
        <v>6.0580000281333923E-2</v>
      </c>
      <c r="Q5851">
        <v>463</v>
      </c>
      <c r="R5851" s="52">
        <v>4.343000054359436E-2</v>
      </c>
      <c r="S5851" s="52">
        <v>4.6239998191595078E-2</v>
      </c>
    </row>
    <row r="5852" spans="1:19">
      <c r="A5852" t="s">
        <v>28</v>
      </c>
      <c r="B5852" t="s">
        <v>412</v>
      </c>
      <c r="C5852" t="s">
        <v>440</v>
      </c>
      <c r="D5852" t="s">
        <v>330</v>
      </c>
      <c r="E5852" t="s">
        <v>240</v>
      </c>
      <c r="F5852" t="s">
        <v>241</v>
      </c>
      <c r="G5852">
        <v>8</v>
      </c>
      <c r="H5852" t="s">
        <v>339</v>
      </c>
      <c r="I5852" t="s">
        <v>734</v>
      </c>
      <c r="J5852" t="s">
        <v>300</v>
      </c>
      <c r="K5852">
        <v>2</v>
      </c>
      <c r="L5852" s="52">
        <v>1.6389999538660049E-2</v>
      </c>
      <c r="M5852" s="52">
        <v>1.6950000077486042E-2</v>
      </c>
      <c r="N5852">
        <v>30</v>
      </c>
      <c r="O5852" s="52">
        <v>2.7270000427961349E-2</v>
      </c>
      <c r="P5852" s="52">
        <v>2.8850000351667401E-2</v>
      </c>
      <c r="Q5852">
        <v>331</v>
      </c>
      <c r="R5852" s="52">
        <v>3.1050000339746479E-2</v>
      </c>
      <c r="S5852" s="52">
        <v>3.3059999346733093E-2</v>
      </c>
    </row>
    <row r="5853" spans="1:19">
      <c r="A5853" t="s">
        <v>28</v>
      </c>
      <c r="B5853" t="s">
        <v>412</v>
      </c>
      <c r="C5853" t="s">
        <v>440</v>
      </c>
      <c r="D5853" t="s">
        <v>330</v>
      </c>
      <c r="E5853" t="s">
        <v>240</v>
      </c>
      <c r="F5853" t="s">
        <v>241</v>
      </c>
      <c r="G5853">
        <v>8</v>
      </c>
      <c r="H5853" t="s">
        <v>339</v>
      </c>
      <c r="I5853" t="s">
        <v>734</v>
      </c>
      <c r="J5853" t="s">
        <v>269</v>
      </c>
      <c r="K5853">
        <v>2</v>
      </c>
      <c r="L5853" s="52">
        <v>1.6389999538660049E-2</v>
      </c>
      <c r="M5853" s="52">
        <v>1.6950000077486042E-2</v>
      </c>
      <c r="N5853">
        <v>10</v>
      </c>
      <c r="O5853" s="52">
        <v>9.089999832212925E-3</v>
      </c>
      <c r="P5853" s="52">
        <v>9.6199996769428253E-3</v>
      </c>
      <c r="Q5853">
        <v>91</v>
      </c>
      <c r="R5853" s="52">
        <v>8.5399998351931572E-3</v>
      </c>
      <c r="S5853" s="52">
        <v>9.089999832212925E-3</v>
      </c>
    </row>
    <row r="5854" spans="1:19">
      <c r="A5854" t="s">
        <v>28</v>
      </c>
      <c r="B5854" t="s">
        <v>412</v>
      </c>
      <c r="C5854" t="s">
        <v>440</v>
      </c>
      <c r="D5854" t="s">
        <v>330</v>
      </c>
      <c r="E5854" t="s">
        <v>240</v>
      </c>
      <c r="F5854" t="s">
        <v>241</v>
      </c>
      <c r="G5854">
        <v>8</v>
      </c>
      <c r="H5854" t="s">
        <v>339</v>
      </c>
      <c r="I5854" t="s">
        <v>734</v>
      </c>
      <c r="J5854" t="s">
        <v>301</v>
      </c>
      <c r="K5854">
        <v>2</v>
      </c>
      <c r="L5854" s="52">
        <v>1.6389999538660049E-2</v>
      </c>
      <c r="M5854" s="52">
        <v>1.6950000077486042E-2</v>
      </c>
      <c r="N5854">
        <v>13</v>
      </c>
      <c r="O5854" s="52">
        <v>1.18199996650219E-2</v>
      </c>
      <c r="P5854" s="52">
        <v>1.250000018626451E-2</v>
      </c>
      <c r="Q5854">
        <v>215</v>
      </c>
      <c r="R5854" s="52">
        <v>2.0169999450445179E-2</v>
      </c>
      <c r="S5854" s="52">
        <v>2.1469999104738239E-2</v>
      </c>
    </row>
    <row r="5855" spans="1:19">
      <c r="A5855" t="s">
        <v>28</v>
      </c>
      <c r="B5855" t="s">
        <v>412</v>
      </c>
      <c r="C5855" t="s">
        <v>440</v>
      </c>
      <c r="D5855" t="s">
        <v>330</v>
      </c>
      <c r="E5855" t="s">
        <v>240</v>
      </c>
      <c r="F5855" t="s">
        <v>241</v>
      </c>
      <c r="G5855">
        <v>8</v>
      </c>
      <c r="H5855" t="s">
        <v>339</v>
      </c>
      <c r="I5855" t="s">
        <v>734</v>
      </c>
      <c r="J5855" t="s">
        <v>270</v>
      </c>
      <c r="K5855">
        <v>4</v>
      </c>
      <c r="L5855" s="52">
        <v>3.2790001481771469E-2</v>
      </c>
      <c r="N5855">
        <v>60</v>
      </c>
      <c r="O5855" s="52">
        <v>5.4549999535083771E-2</v>
      </c>
      <c r="Q5855">
        <v>648</v>
      </c>
      <c r="R5855" s="52">
        <v>6.0779999941587448E-2</v>
      </c>
    </row>
    <row r="5856" spans="1:19">
      <c r="A5856" t="s">
        <v>28</v>
      </c>
      <c r="B5856" t="s">
        <v>412</v>
      </c>
      <c r="C5856" t="s">
        <v>440</v>
      </c>
      <c r="D5856" t="s">
        <v>330</v>
      </c>
      <c r="E5856" t="s">
        <v>240</v>
      </c>
      <c r="F5856" t="s">
        <v>241</v>
      </c>
      <c r="G5856">
        <v>8</v>
      </c>
      <c r="H5856" t="s">
        <v>339</v>
      </c>
      <c r="I5856" t="s">
        <v>734</v>
      </c>
      <c r="J5856" t="s">
        <v>268</v>
      </c>
      <c r="K5856">
        <v>112</v>
      </c>
      <c r="L5856" s="52">
        <v>0.9180300235748291</v>
      </c>
      <c r="M5856" s="52">
        <v>0.94915002584457397</v>
      </c>
      <c r="N5856">
        <v>924</v>
      </c>
      <c r="O5856" s="52">
        <v>0.8399999737739563</v>
      </c>
      <c r="P5856" s="52">
        <v>0.88845998048782349</v>
      </c>
      <c r="Q5856">
        <v>8913</v>
      </c>
      <c r="R5856" s="52">
        <v>0.83604001998901367</v>
      </c>
      <c r="S5856" s="52">
        <v>0.89013999700546265</v>
      </c>
    </row>
    <row r="5857" spans="1:19">
      <c r="A5857" t="s">
        <v>28</v>
      </c>
      <c r="B5857" t="s">
        <v>412</v>
      </c>
      <c r="C5857" t="s">
        <v>440</v>
      </c>
      <c r="D5857" t="s">
        <v>330</v>
      </c>
      <c r="E5857" t="s">
        <v>240</v>
      </c>
      <c r="F5857" t="s">
        <v>241</v>
      </c>
      <c r="G5857">
        <v>8</v>
      </c>
      <c r="H5857" t="s">
        <v>339</v>
      </c>
      <c r="I5857" t="s">
        <v>735</v>
      </c>
      <c r="J5857" t="s">
        <v>270</v>
      </c>
      <c r="K5857">
        <v>122</v>
      </c>
      <c r="L5857" s="52">
        <v>1</v>
      </c>
      <c r="N5857">
        <v>1100</v>
      </c>
      <c r="O5857" s="52">
        <v>1</v>
      </c>
      <c r="Q5857">
        <v>10661</v>
      </c>
      <c r="R5857" s="52">
        <v>1</v>
      </c>
    </row>
    <row r="5858" spans="1:19">
      <c r="A5858" t="s">
        <v>28</v>
      </c>
      <c r="B5858" t="s">
        <v>412</v>
      </c>
      <c r="C5858" t="s">
        <v>440</v>
      </c>
      <c r="D5858" t="s">
        <v>330</v>
      </c>
      <c r="E5858" t="s">
        <v>240</v>
      </c>
      <c r="F5858" t="s">
        <v>241</v>
      </c>
      <c r="G5858">
        <v>8</v>
      </c>
      <c r="H5858" t="s">
        <v>339</v>
      </c>
      <c r="I5858" t="s">
        <v>319</v>
      </c>
      <c r="J5858" t="s">
        <v>324</v>
      </c>
      <c r="K5858">
        <v>17</v>
      </c>
      <c r="L5858" s="52">
        <v>0.13933999836444849</v>
      </c>
      <c r="N5858">
        <v>120</v>
      </c>
      <c r="O5858" s="52">
        <v>0.1090900003910065</v>
      </c>
      <c r="Q5858">
        <v>1418</v>
      </c>
      <c r="R5858" s="52">
        <v>0.13300999999046331</v>
      </c>
    </row>
    <row r="5859" spans="1:19">
      <c r="A5859" t="s">
        <v>28</v>
      </c>
      <c r="B5859" t="s">
        <v>412</v>
      </c>
      <c r="C5859" t="s">
        <v>440</v>
      </c>
      <c r="D5859" t="s">
        <v>330</v>
      </c>
      <c r="E5859" t="s">
        <v>240</v>
      </c>
      <c r="F5859" t="s">
        <v>241</v>
      </c>
      <c r="G5859">
        <v>8</v>
      </c>
      <c r="H5859" t="s">
        <v>339</v>
      </c>
      <c r="I5859" t="s">
        <v>319</v>
      </c>
      <c r="J5859" t="s">
        <v>320</v>
      </c>
      <c r="K5859">
        <v>0</v>
      </c>
      <c r="L5859" s="52">
        <v>0</v>
      </c>
      <c r="M5859" s="52">
        <v>0</v>
      </c>
      <c r="N5859">
        <v>2</v>
      </c>
      <c r="O5859" s="52">
        <v>1.8200000049546361E-3</v>
      </c>
      <c r="P5859" s="52">
        <v>2.0399999339133501E-3</v>
      </c>
      <c r="Q5859">
        <v>19</v>
      </c>
      <c r="R5859" s="52">
        <v>1.780000049620867E-3</v>
      </c>
      <c r="S5859" s="52">
        <v>2.0600000862032179E-3</v>
      </c>
    </row>
    <row r="5860" spans="1:19">
      <c r="A5860" t="s">
        <v>28</v>
      </c>
      <c r="B5860" t="s">
        <v>412</v>
      </c>
      <c r="C5860" t="s">
        <v>440</v>
      </c>
      <c r="D5860" t="s">
        <v>330</v>
      </c>
      <c r="E5860" t="s">
        <v>240</v>
      </c>
      <c r="F5860" t="s">
        <v>241</v>
      </c>
      <c r="G5860">
        <v>8</v>
      </c>
      <c r="H5860" t="s">
        <v>339</v>
      </c>
      <c r="I5860" t="s">
        <v>319</v>
      </c>
      <c r="J5860" t="s">
        <v>321</v>
      </c>
      <c r="K5860">
        <v>5</v>
      </c>
      <c r="L5860" s="52">
        <v>4.0980000048875809E-2</v>
      </c>
      <c r="M5860" s="52">
        <v>4.7619998455047607E-2</v>
      </c>
      <c r="N5860">
        <v>48</v>
      </c>
      <c r="O5860" s="52">
        <v>4.3639998883008957E-2</v>
      </c>
      <c r="P5860" s="52">
        <v>4.8980001360177987E-2</v>
      </c>
      <c r="Q5860">
        <v>380</v>
      </c>
      <c r="R5860" s="52">
        <v>3.564000129699707E-2</v>
      </c>
      <c r="S5860" s="52">
        <v>4.1110001504421227E-2</v>
      </c>
    </row>
    <row r="5861" spans="1:19">
      <c r="A5861" t="s">
        <v>28</v>
      </c>
      <c r="B5861" t="s">
        <v>412</v>
      </c>
      <c r="C5861" t="s">
        <v>440</v>
      </c>
      <c r="D5861" t="s">
        <v>330</v>
      </c>
      <c r="E5861" t="s">
        <v>240</v>
      </c>
      <c r="F5861" t="s">
        <v>241</v>
      </c>
      <c r="G5861">
        <v>8</v>
      </c>
      <c r="H5861" t="s">
        <v>339</v>
      </c>
      <c r="I5861" t="s">
        <v>319</v>
      </c>
      <c r="J5861" t="s">
        <v>322</v>
      </c>
      <c r="K5861">
        <v>17</v>
      </c>
      <c r="L5861" s="52">
        <v>0.13933999836444849</v>
      </c>
      <c r="M5861" s="52">
        <v>0.16189999878406519</v>
      </c>
      <c r="N5861">
        <v>206</v>
      </c>
      <c r="O5861" s="52">
        <v>0.18727000057697299</v>
      </c>
      <c r="P5861" s="52">
        <v>0.2101999968290329</v>
      </c>
      <c r="Q5861">
        <v>1643</v>
      </c>
      <c r="R5861" s="52">
        <v>0.15410999953746801</v>
      </c>
      <c r="S5861" s="52">
        <v>0.17776000499725339</v>
      </c>
    </row>
    <row r="5862" spans="1:19">
      <c r="A5862" t="s">
        <v>28</v>
      </c>
      <c r="B5862" t="s">
        <v>412</v>
      </c>
      <c r="C5862" t="s">
        <v>440</v>
      </c>
      <c r="D5862" t="s">
        <v>330</v>
      </c>
      <c r="E5862" t="s">
        <v>240</v>
      </c>
      <c r="F5862" t="s">
        <v>241</v>
      </c>
      <c r="G5862">
        <v>8</v>
      </c>
      <c r="H5862" t="s">
        <v>339</v>
      </c>
      <c r="I5862" t="s">
        <v>319</v>
      </c>
      <c r="J5862" t="s">
        <v>323</v>
      </c>
      <c r="K5862">
        <v>21</v>
      </c>
      <c r="L5862" s="52">
        <v>0.17213000357151029</v>
      </c>
      <c r="M5862" s="52">
        <v>0.20000000298023221</v>
      </c>
      <c r="N5862">
        <v>155</v>
      </c>
      <c r="O5862" s="52">
        <v>0.1409099996089935</v>
      </c>
      <c r="P5862" s="52">
        <v>0.158160001039505</v>
      </c>
      <c r="Q5862">
        <v>1319</v>
      </c>
      <c r="R5862" s="52">
        <v>0.1237199977040291</v>
      </c>
      <c r="S5862" s="52">
        <v>0.14270000159740451</v>
      </c>
    </row>
    <row r="5863" spans="1:19">
      <c r="A5863" t="s">
        <v>28</v>
      </c>
      <c r="B5863" t="s">
        <v>412</v>
      </c>
      <c r="C5863" t="s">
        <v>440</v>
      </c>
      <c r="D5863" t="s">
        <v>330</v>
      </c>
      <c r="E5863" t="s">
        <v>240</v>
      </c>
      <c r="F5863" t="s">
        <v>241</v>
      </c>
      <c r="G5863">
        <v>8</v>
      </c>
      <c r="H5863" t="s">
        <v>339</v>
      </c>
      <c r="I5863" t="s">
        <v>319</v>
      </c>
      <c r="J5863" t="s">
        <v>354</v>
      </c>
      <c r="K5863">
        <v>62</v>
      </c>
      <c r="L5863" s="52">
        <v>0.50819998979568481</v>
      </c>
      <c r="M5863" s="52">
        <v>0.59048002958297729</v>
      </c>
      <c r="N5863">
        <v>569</v>
      </c>
      <c r="O5863" s="52">
        <v>0.51727002859115601</v>
      </c>
      <c r="P5863" s="52">
        <v>0.58060997724533081</v>
      </c>
      <c r="Q5863">
        <v>5882</v>
      </c>
      <c r="R5863" s="52">
        <v>0.55172997713088989</v>
      </c>
      <c r="S5863" s="52">
        <v>0.63637000322341919</v>
      </c>
    </row>
    <row r="5864" spans="1:19">
      <c r="A5864" t="s">
        <v>28</v>
      </c>
      <c r="B5864" t="s">
        <v>412</v>
      </c>
      <c r="C5864" t="s">
        <v>440</v>
      </c>
      <c r="D5864" t="s">
        <v>330</v>
      </c>
      <c r="E5864" t="s">
        <v>240</v>
      </c>
      <c r="F5864" t="s">
        <v>241</v>
      </c>
      <c r="G5864">
        <v>8</v>
      </c>
      <c r="H5864" t="s">
        <v>339</v>
      </c>
      <c r="I5864" t="s">
        <v>360</v>
      </c>
      <c r="J5864" t="s">
        <v>361</v>
      </c>
      <c r="K5864">
        <v>17</v>
      </c>
      <c r="L5864" s="52">
        <v>0.13933999836444849</v>
      </c>
      <c r="N5864">
        <v>120</v>
      </c>
      <c r="O5864" s="52">
        <v>0.1090900003910065</v>
      </c>
      <c r="Q5864">
        <v>1418</v>
      </c>
      <c r="R5864" s="52">
        <v>0.13300999999046331</v>
      </c>
    </row>
    <row r="5865" spans="1:19">
      <c r="A5865" t="s">
        <v>28</v>
      </c>
      <c r="B5865" t="s">
        <v>412</v>
      </c>
      <c r="C5865" t="s">
        <v>440</v>
      </c>
      <c r="D5865" t="s">
        <v>330</v>
      </c>
      <c r="E5865" t="s">
        <v>240</v>
      </c>
      <c r="F5865" t="s">
        <v>241</v>
      </c>
      <c r="G5865">
        <v>8</v>
      </c>
      <c r="H5865" t="s">
        <v>339</v>
      </c>
      <c r="I5865" t="s">
        <v>360</v>
      </c>
      <c r="J5865" t="s">
        <v>362</v>
      </c>
      <c r="K5865">
        <v>43</v>
      </c>
      <c r="L5865" s="52">
        <v>0.35245999693870539</v>
      </c>
      <c r="M5865" s="52">
        <v>0.40952000021934509</v>
      </c>
      <c r="N5865">
        <v>410</v>
      </c>
      <c r="O5865" s="52">
        <v>0.37272998690605158</v>
      </c>
      <c r="P5865" s="52">
        <v>0.41837000846862787</v>
      </c>
      <c r="Q5865">
        <v>3361</v>
      </c>
      <c r="R5865" s="52">
        <v>0.31525999307632452</v>
      </c>
      <c r="S5865" s="52">
        <v>0.36362999677658081</v>
      </c>
    </row>
    <row r="5866" spans="1:19">
      <c r="A5866" t="s">
        <v>28</v>
      </c>
      <c r="B5866" t="s">
        <v>412</v>
      </c>
      <c r="C5866" t="s">
        <v>440</v>
      </c>
      <c r="D5866" t="s">
        <v>330</v>
      </c>
      <c r="E5866" t="s">
        <v>240</v>
      </c>
      <c r="F5866" t="s">
        <v>241</v>
      </c>
      <c r="G5866">
        <v>8</v>
      </c>
      <c r="H5866" t="s">
        <v>339</v>
      </c>
      <c r="I5866" t="s">
        <v>360</v>
      </c>
      <c r="J5866" t="s">
        <v>354</v>
      </c>
      <c r="K5866">
        <v>62</v>
      </c>
      <c r="L5866" s="52">
        <v>0.50819998979568481</v>
      </c>
      <c r="M5866" s="52">
        <v>0.59048002958297729</v>
      </c>
      <c r="N5866">
        <v>570</v>
      </c>
      <c r="O5866" s="52">
        <v>0.51818001270294189</v>
      </c>
      <c r="P5866" s="52">
        <v>0.58162999153137207</v>
      </c>
      <c r="Q5866">
        <v>5882</v>
      </c>
      <c r="R5866" s="52">
        <v>0.55172997713088989</v>
      </c>
      <c r="S5866" s="52">
        <v>0.63637000322341919</v>
      </c>
    </row>
    <row r="5867" spans="1:19">
      <c r="A5867" t="s">
        <v>28</v>
      </c>
      <c r="B5867" t="s">
        <v>412</v>
      </c>
      <c r="C5867" t="s">
        <v>440</v>
      </c>
      <c r="D5867" t="s">
        <v>330</v>
      </c>
      <c r="E5867" t="s">
        <v>240</v>
      </c>
      <c r="F5867" t="s">
        <v>241</v>
      </c>
      <c r="G5867">
        <v>8</v>
      </c>
      <c r="H5867" t="s">
        <v>339</v>
      </c>
      <c r="I5867" t="s">
        <v>736</v>
      </c>
      <c r="J5867" t="s">
        <v>363</v>
      </c>
      <c r="K5867">
        <v>41</v>
      </c>
      <c r="L5867" s="52">
        <v>0.33607000112533569</v>
      </c>
      <c r="N5867">
        <v>424</v>
      </c>
      <c r="O5867" s="52">
        <v>0.38545000553131098</v>
      </c>
      <c r="Q5867">
        <v>4131</v>
      </c>
      <c r="R5867" s="52">
        <v>0.38749000430107122</v>
      </c>
    </row>
    <row r="5868" spans="1:19">
      <c r="A5868" t="s">
        <v>28</v>
      </c>
      <c r="B5868" t="s">
        <v>412</v>
      </c>
      <c r="C5868" t="s">
        <v>440</v>
      </c>
      <c r="D5868" t="s">
        <v>330</v>
      </c>
      <c r="E5868" t="s">
        <v>240</v>
      </c>
      <c r="F5868" t="s">
        <v>241</v>
      </c>
      <c r="G5868">
        <v>8</v>
      </c>
      <c r="H5868" t="s">
        <v>339</v>
      </c>
      <c r="I5868" t="s">
        <v>736</v>
      </c>
      <c r="J5868" t="s">
        <v>364</v>
      </c>
      <c r="K5868">
        <v>43</v>
      </c>
      <c r="L5868" s="52">
        <v>0.35245999693870539</v>
      </c>
      <c r="M5868" s="52">
        <v>0.53086000680923462</v>
      </c>
      <c r="N5868">
        <v>386</v>
      </c>
      <c r="O5868" s="52">
        <v>0.3509100079536438</v>
      </c>
      <c r="P5868" s="52">
        <v>0.57100999355316162</v>
      </c>
      <c r="Q5868">
        <v>4189</v>
      </c>
      <c r="R5868" s="52">
        <v>0.39293000102043152</v>
      </c>
      <c r="S5868" s="52">
        <v>0.64149999618530273</v>
      </c>
    </row>
    <row r="5869" spans="1:19">
      <c r="A5869" t="s">
        <v>28</v>
      </c>
      <c r="B5869" t="s">
        <v>412</v>
      </c>
      <c r="C5869" t="s">
        <v>440</v>
      </c>
      <c r="D5869" t="s">
        <v>330</v>
      </c>
      <c r="E5869" t="s">
        <v>240</v>
      </c>
      <c r="F5869" t="s">
        <v>241</v>
      </c>
      <c r="G5869">
        <v>8</v>
      </c>
      <c r="H5869" t="s">
        <v>339</v>
      </c>
      <c r="I5869" t="s">
        <v>736</v>
      </c>
      <c r="J5869" t="s">
        <v>365</v>
      </c>
      <c r="K5869">
        <v>17</v>
      </c>
      <c r="L5869" s="52">
        <v>0.13933999836444849</v>
      </c>
      <c r="M5869" s="52">
        <v>0.20987999439239499</v>
      </c>
      <c r="N5869">
        <v>143</v>
      </c>
      <c r="O5869" s="52">
        <v>0.12999999523162839</v>
      </c>
      <c r="P5869" s="52">
        <v>0.21153999865055079</v>
      </c>
      <c r="Q5869">
        <v>1316</v>
      </c>
      <c r="R5869" s="52">
        <v>0.1234399974346161</v>
      </c>
      <c r="S5869" s="52">
        <v>0.20152999460697171</v>
      </c>
    </row>
    <row r="5870" spans="1:19">
      <c r="A5870" t="s">
        <v>28</v>
      </c>
      <c r="B5870" t="s">
        <v>412</v>
      </c>
      <c r="C5870" t="s">
        <v>440</v>
      </c>
      <c r="D5870" t="s">
        <v>330</v>
      </c>
      <c r="E5870" t="s">
        <v>240</v>
      </c>
      <c r="F5870" t="s">
        <v>241</v>
      </c>
      <c r="G5870">
        <v>8</v>
      </c>
      <c r="H5870" t="s">
        <v>339</v>
      </c>
      <c r="I5870" t="s">
        <v>736</v>
      </c>
      <c r="J5870" t="s">
        <v>366</v>
      </c>
      <c r="K5870">
        <v>14</v>
      </c>
      <c r="L5870" s="52">
        <v>0.1147499978542328</v>
      </c>
      <c r="M5870" s="52">
        <v>0.1728399991989136</v>
      </c>
      <c r="N5870">
        <v>83</v>
      </c>
      <c r="O5870" s="52">
        <v>7.5450003147125244E-2</v>
      </c>
      <c r="P5870" s="52">
        <v>0.1227800026535988</v>
      </c>
      <c r="Q5870">
        <v>566</v>
      </c>
      <c r="R5870" s="52">
        <v>5.3089998662471771E-2</v>
      </c>
      <c r="S5870" s="52">
        <v>8.6680002510547638E-2</v>
      </c>
    </row>
    <row r="5871" spans="1:19">
      <c r="A5871" t="s">
        <v>28</v>
      </c>
      <c r="B5871" t="s">
        <v>412</v>
      </c>
      <c r="C5871" t="s">
        <v>440</v>
      </c>
      <c r="D5871" t="s">
        <v>330</v>
      </c>
      <c r="E5871" t="s">
        <v>240</v>
      </c>
      <c r="F5871" t="s">
        <v>241</v>
      </c>
      <c r="G5871">
        <v>8</v>
      </c>
      <c r="H5871" t="s">
        <v>339</v>
      </c>
      <c r="I5871" t="s">
        <v>736</v>
      </c>
      <c r="J5871" t="s">
        <v>367</v>
      </c>
      <c r="K5871">
        <v>7</v>
      </c>
      <c r="L5871" s="52">
        <v>5.737999826669693E-2</v>
      </c>
      <c r="M5871" s="52">
        <v>8.6419999599456787E-2</v>
      </c>
      <c r="N5871">
        <v>50</v>
      </c>
      <c r="O5871" s="52">
        <v>4.544999822974205E-2</v>
      </c>
      <c r="P5871" s="52">
        <v>7.3959998786449432E-2</v>
      </c>
      <c r="Q5871">
        <v>367</v>
      </c>
      <c r="R5871" s="52">
        <v>3.4419998526573181E-2</v>
      </c>
      <c r="S5871" s="52">
        <v>5.6200001388788223E-2</v>
      </c>
    </row>
    <row r="5872" spans="1:19">
      <c r="A5872" t="s">
        <v>28</v>
      </c>
      <c r="B5872" t="s">
        <v>412</v>
      </c>
      <c r="C5872" t="s">
        <v>440</v>
      </c>
      <c r="D5872" t="s">
        <v>330</v>
      </c>
      <c r="E5872" t="s">
        <v>240</v>
      </c>
      <c r="F5872" t="s">
        <v>241</v>
      </c>
      <c r="G5872">
        <v>8</v>
      </c>
      <c r="H5872" t="s">
        <v>339</v>
      </c>
      <c r="I5872" t="s">
        <v>736</v>
      </c>
      <c r="J5872" t="s">
        <v>368</v>
      </c>
      <c r="K5872">
        <v>0</v>
      </c>
      <c r="L5872" s="52">
        <v>0</v>
      </c>
      <c r="M5872" s="52">
        <v>0</v>
      </c>
      <c r="N5872">
        <v>14</v>
      </c>
      <c r="O5872" s="52">
        <v>1.272999960929155E-2</v>
      </c>
      <c r="P5872" s="52">
        <v>2.0710000768303871E-2</v>
      </c>
      <c r="Q5872">
        <v>92</v>
      </c>
      <c r="R5872" s="52">
        <v>8.6300000548362732E-3</v>
      </c>
      <c r="S5872" s="52">
        <v>1.4089999720454219E-2</v>
      </c>
    </row>
    <row r="5873" spans="1:19">
      <c r="A5873" t="s">
        <v>28</v>
      </c>
      <c r="B5873" t="s">
        <v>412</v>
      </c>
      <c r="C5873" t="s">
        <v>440</v>
      </c>
      <c r="D5873" t="s">
        <v>330</v>
      </c>
      <c r="E5873" t="s">
        <v>240</v>
      </c>
      <c r="F5873" t="s">
        <v>241</v>
      </c>
      <c r="G5873">
        <v>8</v>
      </c>
      <c r="H5873" t="s">
        <v>339</v>
      </c>
      <c r="I5873" t="s">
        <v>307</v>
      </c>
      <c r="J5873" t="s">
        <v>329</v>
      </c>
      <c r="K5873">
        <v>120</v>
      </c>
      <c r="L5873" s="52">
        <v>0.98360997438430786</v>
      </c>
      <c r="N5873">
        <v>1091</v>
      </c>
      <c r="O5873" s="52">
        <v>0.99181997776031494</v>
      </c>
      <c r="Q5873">
        <v>10555</v>
      </c>
      <c r="R5873" s="52">
        <v>0.99005997180938721</v>
      </c>
    </row>
    <row r="5874" spans="1:19">
      <c r="A5874" t="s">
        <v>28</v>
      </c>
      <c r="B5874" t="s">
        <v>412</v>
      </c>
      <c r="C5874" t="s">
        <v>440</v>
      </c>
      <c r="D5874" t="s">
        <v>330</v>
      </c>
      <c r="E5874" t="s">
        <v>240</v>
      </c>
      <c r="F5874" t="s">
        <v>241</v>
      </c>
      <c r="G5874">
        <v>8</v>
      </c>
      <c r="H5874" t="s">
        <v>339</v>
      </c>
      <c r="I5874" t="s">
        <v>307</v>
      </c>
      <c r="J5874" t="s">
        <v>309</v>
      </c>
      <c r="K5874">
        <v>2</v>
      </c>
      <c r="L5874" s="52">
        <v>1.6389999538660049E-2</v>
      </c>
      <c r="N5874">
        <v>9</v>
      </c>
      <c r="O5874" s="52">
        <v>8.1799998879432678E-3</v>
      </c>
      <c r="Q5874">
        <v>106</v>
      </c>
      <c r="R5874" s="52">
        <v>9.9400002509355545E-3</v>
      </c>
    </row>
    <row r="5875" spans="1:19">
      <c r="A5875" t="s">
        <v>28</v>
      </c>
      <c r="B5875" t="s">
        <v>412</v>
      </c>
      <c r="C5875" t="s">
        <v>440</v>
      </c>
      <c r="D5875" t="s">
        <v>330</v>
      </c>
      <c r="E5875" t="s">
        <v>240</v>
      </c>
      <c r="F5875" t="s">
        <v>241</v>
      </c>
      <c r="G5875">
        <v>8</v>
      </c>
      <c r="H5875" t="s">
        <v>339</v>
      </c>
      <c r="I5875" t="s">
        <v>737</v>
      </c>
      <c r="J5875" t="s">
        <v>310</v>
      </c>
      <c r="K5875">
        <v>13</v>
      </c>
      <c r="L5875" s="52">
        <v>0.10655999928712841</v>
      </c>
      <c r="N5875">
        <v>298</v>
      </c>
      <c r="O5875" s="52">
        <v>0.27090999484062189</v>
      </c>
      <c r="Q5875">
        <v>1888</v>
      </c>
      <c r="R5875" s="52">
        <v>0.17709000408649439</v>
      </c>
    </row>
    <row r="5876" spans="1:19">
      <c r="A5876" t="s">
        <v>28</v>
      </c>
      <c r="B5876" t="s">
        <v>412</v>
      </c>
      <c r="C5876" t="s">
        <v>440</v>
      </c>
      <c r="D5876" t="s">
        <v>330</v>
      </c>
      <c r="E5876" t="s">
        <v>240</v>
      </c>
      <c r="F5876" t="s">
        <v>241</v>
      </c>
      <c r="G5876">
        <v>8</v>
      </c>
      <c r="H5876" t="s">
        <v>339</v>
      </c>
      <c r="I5876" t="s">
        <v>737</v>
      </c>
      <c r="J5876" t="s">
        <v>16</v>
      </c>
      <c r="K5876">
        <v>16</v>
      </c>
      <c r="L5876" s="52">
        <v>0.1311500072479248</v>
      </c>
      <c r="N5876">
        <v>200</v>
      </c>
      <c r="O5876" s="52">
        <v>0.18182000517845151</v>
      </c>
      <c r="Q5876">
        <v>2164</v>
      </c>
      <c r="R5876" s="52">
        <v>0.2029799968004227</v>
      </c>
    </row>
    <row r="5877" spans="1:19">
      <c r="A5877" t="s">
        <v>28</v>
      </c>
      <c r="B5877" t="s">
        <v>412</v>
      </c>
      <c r="C5877" t="s">
        <v>440</v>
      </c>
      <c r="D5877" t="s">
        <v>330</v>
      </c>
      <c r="E5877" t="s">
        <v>240</v>
      </c>
      <c r="F5877" t="s">
        <v>241</v>
      </c>
      <c r="G5877">
        <v>8</v>
      </c>
      <c r="H5877" t="s">
        <v>339</v>
      </c>
      <c r="I5877" t="s">
        <v>737</v>
      </c>
      <c r="J5877" t="s">
        <v>17</v>
      </c>
      <c r="K5877">
        <v>33</v>
      </c>
      <c r="L5877" s="52">
        <v>0.27048999071121221</v>
      </c>
      <c r="N5877">
        <v>236</v>
      </c>
      <c r="O5877" s="52">
        <v>0.21455000340938571</v>
      </c>
      <c r="Q5877">
        <v>2220</v>
      </c>
      <c r="R5877" s="52">
        <v>0.20824000239372251</v>
      </c>
    </row>
    <row r="5878" spans="1:19">
      <c r="A5878" t="s">
        <v>28</v>
      </c>
      <c r="B5878" t="s">
        <v>412</v>
      </c>
      <c r="C5878" t="s">
        <v>440</v>
      </c>
      <c r="D5878" t="s">
        <v>330</v>
      </c>
      <c r="E5878" t="s">
        <v>240</v>
      </c>
      <c r="F5878" t="s">
        <v>241</v>
      </c>
      <c r="G5878">
        <v>8</v>
      </c>
      <c r="H5878" t="s">
        <v>339</v>
      </c>
      <c r="I5878" t="s">
        <v>737</v>
      </c>
      <c r="J5878" t="s">
        <v>18</v>
      </c>
      <c r="K5878">
        <v>32</v>
      </c>
      <c r="L5878" s="52">
        <v>0.26230001449584961</v>
      </c>
      <c r="N5878">
        <v>210</v>
      </c>
      <c r="O5878" s="52">
        <v>0.19090999662876129</v>
      </c>
      <c r="Q5878">
        <v>2174</v>
      </c>
      <c r="R5878" s="52">
        <v>0.20392000675201419</v>
      </c>
    </row>
    <row r="5879" spans="1:19">
      <c r="A5879" t="s">
        <v>28</v>
      </c>
      <c r="B5879" t="s">
        <v>412</v>
      </c>
      <c r="C5879" t="s">
        <v>440</v>
      </c>
      <c r="D5879" t="s">
        <v>330</v>
      </c>
      <c r="E5879" t="s">
        <v>240</v>
      </c>
      <c r="F5879" t="s">
        <v>241</v>
      </c>
      <c r="G5879">
        <v>8</v>
      </c>
      <c r="H5879" t="s">
        <v>339</v>
      </c>
      <c r="I5879" t="s">
        <v>737</v>
      </c>
      <c r="J5879" t="s">
        <v>311</v>
      </c>
      <c r="K5879">
        <v>28</v>
      </c>
      <c r="L5879" s="52">
        <v>0.22950999438762659</v>
      </c>
      <c r="N5879">
        <v>156</v>
      </c>
      <c r="O5879" s="52">
        <v>0.14181999862194061</v>
      </c>
      <c r="Q5879">
        <v>2215</v>
      </c>
      <c r="R5879" s="52">
        <v>0.20777000486850741</v>
      </c>
    </row>
    <row r="5880" spans="1:19">
      <c r="A5880" t="s">
        <v>28</v>
      </c>
      <c r="B5880" t="s">
        <v>412</v>
      </c>
      <c r="C5880" t="s">
        <v>440</v>
      </c>
      <c r="D5880" t="s">
        <v>330</v>
      </c>
      <c r="E5880" t="s">
        <v>240</v>
      </c>
      <c r="F5880" t="s">
        <v>241</v>
      </c>
      <c r="G5880">
        <v>8</v>
      </c>
      <c r="H5880" t="s">
        <v>339</v>
      </c>
      <c r="I5880" t="s">
        <v>312</v>
      </c>
      <c r="J5880" t="s">
        <v>313</v>
      </c>
      <c r="K5880">
        <v>72</v>
      </c>
      <c r="L5880" s="52">
        <v>0.59016001224517822</v>
      </c>
      <c r="M5880" s="52">
        <v>0.61017000675201416</v>
      </c>
      <c r="N5880">
        <v>621</v>
      </c>
      <c r="O5880" s="52">
        <v>0.56454998254776001</v>
      </c>
      <c r="P5880" s="52">
        <v>0.57340997457504272</v>
      </c>
      <c r="Q5880">
        <v>6420</v>
      </c>
      <c r="R5880" s="52">
        <v>0.60219001770019531</v>
      </c>
      <c r="S5880" s="52">
        <v>0.61465001106262207</v>
      </c>
    </row>
    <row r="5881" spans="1:19">
      <c r="A5881" t="s">
        <v>28</v>
      </c>
      <c r="B5881" t="s">
        <v>412</v>
      </c>
      <c r="C5881" t="s">
        <v>440</v>
      </c>
      <c r="D5881" t="s">
        <v>330</v>
      </c>
      <c r="E5881" t="s">
        <v>240</v>
      </c>
      <c r="F5881" t="s">
        <v>241</v>
      </c>
      <c r="G5881">
        <v>8</v>
      </c>
      <c r="H5881" t="s">
        <v>339</v>
      </c>
      <c r="I5881" t="s">
        <v>312</v>
      </c>
      <c r="J5881" t="s">
        <v>314</v>
      </c>
      <c r="K5881">
        <v>14</v>
      </c>
      <c r="L5881" s="52">
        <v>0.1147499978542328</v>
      </c>
      <c r="M5881" s="52">
        <v>0.1186399981379509</v>
      </c>
      <c r="N5881">
        <v>172</v>
      </c>
      <c r="O5881" s="52">
        <v>0.15636000037193301</v>
      </c>
      <c r="P5881" s="52">
        <v>0.15882000327110291</v>
      </c>
      <c r="Q5881">
        <v>1473</v>
      </c>
      <c r="R5881" s="52">
        <v>0.13817000389099121</v>
      </c>
      <c r="S5881" s="52">
        <v>0.14101999998092651</v>
      </c>
    </row>
    <row r="5882" spans="1:19">
      <c r="A5882" t="s">
        <v>28</v>
      </c>
      <c r="B5882" t="s">
        <v>412</v>
      </c>
      <c r="C5882" t="s">
        <v>440</v>
      </c>
      <c r="D5882" t="s">
        <v>330</v>
      </c>
      <c r="E5882" t="s">
        <v>240</v>
      </c>
      <c r="F5882" t="s">
        <v>241</v>
      </c>
      <c r="G5882">
        <v>8</v>
      </c>
      <c r="H5882" t="s">
        <v>339</v>
      </c>
      <c r="I5882" t="s">
        <v>312</v>
      </c>
      <c r="J5882" t="s">
        <v>315</v>
      </c>
      <c r="K5882">
        <v>15</v>
      </c>
      <c r="L5882" s="52">
        <v>0.1229500025510788</v>
      </c>
      <c r="M5882" s="52">
        <v>0.1271200031042099</v>
      </c>
      <c r="N5882">
        <v>168</v>
      </c>
      <c r="O5882" s="52">
        <v>0.1527300029993057</v>
      </c>
      <c r="P5882" s="52">
        <v>0.15512000024318701</v>
      </c>
      <c r="Q5882">
        <v>1374</v>
      </c>
      <c r="R5882" s="52">
        <v>0.12887999415397641</v>
      </c>
      <c r="S5882" s="52">
        <v>0.13154999911785131</v>
      </c>
    </row>
    <row r="5883" spans="1:19">
      <c r="A5883" t="s">
        <v>28</v>
      </c>
      <c r="B5883" t="s">
        <v>412</v>
      </c>
      <c r="C5883" t="s">
        <v>440</v>
      </c>
      <c r="D5883" t="s">
        <v>330</v>
      </c>
      <c r="E5883" t="s">
        <v>240</v>
      </c>
      <c r="F5883" t="s">
        <v>241</v>
      </c>
      <c r="G5883">
        <v>8</v>
      </c>
      <c r="H5883" t="s">
        <v>339</v>
      </c>
      <c r="I5883" t="s">
        <v>312</v>
      </c>
      <c r="J5883" t="s">
        <v>373</v>
      </c>
      <c r="K5883">
        <v>4</v>
      </c>
      <c r="L5883" s="52">
        <v>3.2790001481771469E-2</v>
      </c>
      <c r="N5883">
        <v>17</v>
      </c>
      <c r="O5883" s="52">
        <v>1.544999983161688E-2</v>
      </c>
      <c r="Q5883">
        <v>216</v>
      </c>
      <c r="R5883" s="52">
        <v>2.0260000601410869E-2</v>
      </c>
    </row>
    <row r="5884" spans="1:19">
      <c r="A5884" t="s">
        <v>28</v>
      </c>
      <c r="B5884" t="s">
        <v>412</v>
      </c>
      <c r="C5884" t="s">
        <v>440</v>
      </c>
      <c r="D5884" t="s">
        <v>330</v>
      </c>
      <c r="E5884" t="s">
        <v>240</v>
      </c>
      <c r="F5884" t="s">
        <v>241</v>
      </c>
      <c r="G5884">
        <v>8</v>
      </c>
      <c r="H5884" t="s">
        <v>339</v>
      </c>
      <c r="I5884" t="s">
        <v>312</v>
      </c>
      <c r="J5884" t="s">
        <v>316</v>
      </c>
      <c r="K5884">
        <v>17</v>
      </c>
      <c r="L5884" s="52">
        <v>0.13933999836444849</v>
      </c>
      <c r="M5884" s="52">
        <v>0.14406999945640561</v>
      </c>
      <c r="N5884">
        <v>122</v>
      </c>
      <c r="O5884" s="52">
        <v>0.11090999841690059</v>
      </c>
      <c r="P5884" s="52">
        <v>0.1126499995589256</v>
      </c>
      <c r="Q5884">
        <v>1178</v>
      </c>
      <c r="R5884" s="52">
        <v>0.1105000004172325</v>
      </c>
      <c r="S5884" s="52">
        <v>0.1127799972891808</v>
      </c>
    </row>
    <row r="5885" spans="1:19">
      <c r="A5885" t="s">
        <v>28</v>
      </c>
      <c r="B5885" t="s">
        <v>412</v>
      </c>
      <c r="C5885" t="s">
        <v>440</v>
      </c>
      <c r="D5885" t="s">
        <v>330</v>
      </c>
      <c r="E5885" t="s">
        <v>242</v>
      </c>
      <c r="F5885" t="s">
        <v>243</v>
      </c>
      <c r="G5885">
        <v>6</v>
      </c>
      <c r="H5885" t="s">
        <v>331</v>
      </c>
      <c r="I5885" t="s">
        <v>326</v>
      </c>
      <c r="J5885" t="s">
        <v>289</v>
      </c>
      <c r="K5885">
        <v>0</v>
      </c>
      <c r="L5885" s="52">
        <v>0</v>
      </c>
      <c r="N5885">
        <v>2</v>
      </c>
      <c r="O5885" s="52">
        <v>6.5399999730288982E-3</v>
      </c>
      <c r="Q5885">
        <v>78</v>
      </c>
      <c r="R5885" s="52">
        <v>7.3199998587369919E-3</v>
      </c>
    </row>
    <row r="5886" spans="1:19">
      <c r="A5886" t="s">
        <v>28</v>
      </c>
      <c r="B5886" t="s">
        <v>412</v>
      </c>
      <c r="C5886" t="s">
        <v>440</v>
      </c>
      <c r="D5886" t="s">
        <v>330</v>
      </c>
      <c r="E5886" t="s">
        <v>242</v>
      </c>
      <c r="F5886" t="s">
        <v>243</v>
      </c>
      <c r="G5886">
        <v>6</v>
      </c>
      <c r="H5886" t="s">
        <v>331</v>
      </c>
      <c r="I5886" t="s">
        <v>326</v>
      </c>
      <c r="J5886" t="s">
        <v>290</v>
      </c>
      <c r="K5886">
        <v>2</v>
      </c>
      <c r="L5886" s="52">
        <v>2.7780000120401379E-2</v>
      </c>
      <c r="N5886">
        <v>19</v>
      </c>
      <c r="O5886" s="52">
        <v>6.208999827504158E-2</v>
      </c>
      <c r="Q5886">
        <v>542</v>
      </c>
      <c r="R5886" s="52">
        <v>5.0840001553297043E-2</v>
      </c>
    </row>
    <row r="5887" spans="1:19">
      <c r="A5887" t="s">
        <v>28</v>
      </c>
      <c r="B5887" t="s">
        <v>412</v>
      </c>
      <c r="C5887" t="s">
        <v>440</v>
      </c>
      <c r="D5887" t="s">
        <v>330</v>
      </c>
      <c r="E5887" t="s">
        <v>242</v>
      </c>
      <c r="F5887" t="s">
        <v>243</v>
      </c>
      <c r="G5887">
        <v>6</v>
      </c>
      <c r="H5887" t="s">
        <v>331</v>
      </c>
      <c r="I5887" t="s">
        <v>326</v>
      </c>
      <c r="J5887" t="s">
        <v>291</v>
      </c>
      <c r="K5887">
        <v>7</v>
      </c>
      <c r="L5887" s="52">
        <v>9.7220003604888916E-2</v>
      </c>
      <c r="N5887">
        <v>39</v>
      </c>
      <c r="O5887" s="52">
        <v>0.12745000422000891</v>
      </c>
      <c r="Q5887">
        <v>1332</v>
      </c>
      <c r="R5887" s="52">
        <v>0.124940000474453</v>
      </c>
    </row>
    <row r="5888" spans="1:19">
      <c r="A5888" t="s">
        <v>28</v>
      </c>
      <c r="B5888" t="s">
        <v>412</v>
      </c>
      <c r="C5888" t="s">
        <v>440</v>
      </c>
      <c r="D5888" t="s">
        <v>330</v>
      </c>
      <c r="E5888" t="s">
        <v>242</v>
      </c>
      <c r="F5888" t="s">
        <v>243</v>
      </c>
      <c r="G5888">
        <v>6</v>
      </c>
      <c r="H5888" t="s">
        <v>331</v>
      </c>
      <c r="I5888" t="s">
        <v>326</v>
      </c>
      <c r="J5888" t="s">
        <v>292</v>
      </c>
      <c r="K5888">
        <v>14</v>
      </c>
      <c r="L5888" s="52">
        <v>0.1944400072097778</v>
      </c>
      <c r="N5888">
        <v>58</v>
      </c>
      <c r="O5888" s="52">
        <v>0.1895399987697601</v>
      </c>
      <c r="Q5888">
        <v>2022</v>
      </c>
      <c r="R5888" s="52">
        <v>0.18965999782085419</v>
      </c>
    </row>
    <row r="5889" spans="1:19">
      <c r="A5889" t="s">
        <v>28</v>
      </c>
      <c r="B5889" t="s">
        <v>412</v>
      </c>
      <c r="C5889" t="s">
        <v>440</v>
      </c>
      <c r="D5889" t="s">
        <v>330</v>
      </c>
      <c r="E5889" t="s">
        <v>242</v>
      </c>
      <c r="F5889" t="s">
        <v>243</v>
      </c>
      <c r="G5889">
        <v>6</v>
      </c>
      <c r="H5889" t="s">
        <v>331</v>
      </c>
      <c r="I5889" t="s">
        <v>326</v>
      </c>
      <c r="J5889" t="s">
        <v>293</v>
      </c>
      <c r="K5889">
        <v>10</v>
      </c>
      <c r="L5889" s="52">
        <v>0.13888999819755549</v>
      </c>
      <c r="N5889">
        <v>56</v>
      </c>
      <c r="O5889" s="52">
        <v>0.18300999701023099</v>
      </c>
      <c r="Q5889">
        <v>1958</v>
      </c>
      <c r="R5889" s="52">
        <v>0.18366000056266779</v>
      </c>
    </row>
    <row r="5890" spans="1:19">
      <c r="A5890" t="s">
        <v>28</v>
      </c>
      <c r="B5890" t="s">
        <v>412</v>
      </c>
      <c r="C5890" t="s">
        <v>440</v>
      </c>
      <c r="D5890" t="s">
        <v>330</v>
      </c>
      <c r="E5890" t="s">
        <v>242</v>
      </c>
      <c r="F5890" t="s">
        <v>243</v>
      </c>
      <c r="G5890">
        <v>6</v>
      </c>
      <c r="H5890" t="s">
        <v>331</v>
      </c>
      <c r="I5890" t="s">
        <v>326</v>
      </c>
      <c r="J5890" t="s">
        <v>294</v>
      </c>
      <c r="K5890">
        <v>24</v>
      </c>
      <c r="L5890" s="52">
        <v>0.33333000540733337</v>
      </c>
      <c r="N5890">
        <v>76</v>
      </c>
      <c r="O5890" s="52">
        <v>0.24837000668048859</v>
      </c>
      <c r="Q5890">
        <v>2528</v>
      </c>
      <c r="R5890" s="52">
        <v>0.2371300011873245</v>
      </c>
    </row>
    <row r="5891" spans="1:19">
      <c r="A5891" t="s">
        <v>28</v>
      </c>
      <c r="B5891" t="s">
        <v>412</v>
      </c>
      <c r="C5891" t="s">
        <v>440</v>
      </c>
      <c r="D5891" t="s">
        <v>330</v>
      </c>
      <c r="E5891" t="s">
        <v>242</v>
      </c>
      <c r="F5891" t="s">
        <v>243</v>
      </c>
      <c r="G5891">
        <v>6</v>
      </c>
      <c r="H5891" t="s">
        <v>331</v>
      </c>
      <c r="I5891" t="s">
        <v>326</v>
      </c>
      <c r="J5891" t="s">
        <v>295</v>
      </c>
      <c r="K5891">
        <v>15</v>
      </c>
      <c r="L5891" s="52">
        <v>0.2083300054073334</v>
      </c>
      <c r="N5891">
        <v>56</v>
      </c>
      <c r="O5891" s="52">
        <v>0.18300999701023099</v>
      </c>
      <c r="Q5891">
        <v>2201</v>
      </c>
      <c r="R5891" s="52">
        <v>0.20645000040531161</v>
      </c>
    </row>
    <row r="5892" spans="1:19">
      <c r="A5892" t="s">
        <v>28</v>
      </c>
      <c r="B5892" t="s">
        <v>412</v>
      </c>
      <c r="C5892" t="s">
        <v>440</v>
      </c>
      <c r="D5892" t="s">
        <v>330</v>
      </c>
      <c r="E5892" t="s">
        <v>242</v>
      </c>
      <c r="F5892" t="s">
        <v>243</v>
      </c>
      <c r="G5892">
        <v>6</v>
      </c>
      <c r="H5892" t="s">
        <v>331</v>
      </c>
      <c r="I5892" t="s">
        <v>359</v>
      </c>
      <c r="J5892" t="s">
        <v>14</v>
      </c>
      <c r="K5892">
        <v>52</v>
      </c>
      <c r="L5892" s="52">
        <v>0.72222000360488892</v>
      </c>
      <c r="M5892" s="52">
        <v>0.75362002849578857</v>
      </c>
      <c r="N5892">
        <v>209</v>
      </c>
      <c r="O5892" s="52">
        <v>0.68300998210906982</v>
      </c>
      <c r="P5892" s="52">
        <v>0.71087998151779175</v>
      </c>
      <c r="Q5892">
        <v>7648</v>
      </c>
      <c r="R5892" s="52">
        <v>0.71737998723983765</v>
      </c>
      <c r="S5892" s="52">
        <v>0.73221999406814575</v>
      </c>
    </row>
    <row r="5893" spans="1:19">
      <c r="A5893" t="s">
        <v>28</v>
      </c>
      <c r="B5893" t="s">
        <v>412</v>
      </c>
      <c r="C5893" t="s">
        <v>440</v>
      </c>
      <c r="D5893" t="s">
        <v>330</v>
      </c>
      <c r="E5893" t="s">
        <v>242</v>
      </c>
      <c r="F5893" t="s">
        <v>243</v>
      </c>
      <c r="G5893">
        <v>6</v>
      </c>
      <c r="H5893" t="s">
        <v>331</v>
      </c>
      <c r="I5893" t="s">
        <v>359</v>
      </c>
      <c r="J5893" t="s">
        <v>15</v>
      </c>
      <c r="K5893">
        <v>10</v>
      </c>
      <c r="L5893" s="52">
        <v>0.13888999819755549</v>
      </c>
      <c r="M5893" s="52">
        <v>0.14493000507354739</v>
      </c>
      <c r="N5893">
        <v>47</v>
      </c>
      <c r="O5893" s="52">
        <v>0.15358999371528631</v>
      </c>
      <c r="P5893" s="52">
        <v>0.15986000001430509</v>
      </c>
      <c r="Q5893">
        <v>1582</v>
      </c>
      <c r="R5893" s="52">
        <v>0.14838999509811401</v>
      </c>
      <c r="S5893" s="52">
        <v>0.1514600068330765</v>
      </c>
    </row>
    <row r="5894" spans="1:19">
      <c r="A5894" t="s">
        <v>28</v>
      </c>
      <c r="B5894" t="s">
        <v>412</v>
      </c>
      <c r="C5894" t="s">
        <v>440</v>
      </c>
      <c r="D5894" t="s">
        <v>330</v>
      </c>
      <c r="E5894" t="s">
        <v>242</v>
      </c>
      <c r="F5894" t="s">
        <v>243</v>
      </c>
      <c r="G5894">
        <v>6</v>
      </c>
      <c r="H5894" t="s">
        <v>331</v>
      </c>
      <c r="I5894" t="s">
        <v>359</v>
      </c>
      <c r="J5894" t="s">
        <v>317</v>
      </c>
      <c r="K5894">
        <v>7</v>
      </c>
      <c r="L5894" s="52">
        <v>9.7220003604888916E-2</v>
      </c>
      <c r="M5894" s="52">
        <v>0.10145000368356701</v>
      </c>
      <c r="N5894">
        <v>38</v>
      </c>
      <c r="O5894" s="52">
        <v>0.1241799965500832</v>
      </c>
      <c r="P5894" s="52">
        <v>0.1292500048875809</v>
      </c>
      <c r="Q5894">
        <v>1215</v>
      </c>
      <c r="R5894" s="52">
        <v>0.1139699965715408</v>
      </c>
      <c r="S5894" s="52">
        <v>0.1163199990987778</v>
      </c>
    </row>
    <row r="5895" spans="1:19">
      <c r="A5895" t="s">
        <v>28</v>
      </c>
      <c r="B5895" t="s">
        <v>412</v>
      </c>
      <c r="C5895" t="s">
        <v>440</v>
      </c>
      <c r="D5895" t="s">
        <v>330</v>
      </c>
      <c r="E5895" t="s">
        <v>242</v>
      </c>
      <c r="F5895" t="s">
        <v>243</v>
      </c>
      <c r="G5895">
        <v>6</v>
      </c>
      <c r="H5895" t="s">
        <v>331</v>
      </c>
      <c r="I5895" t="s">
        <v>359</v>
      </c>
      <c r="J5895" t="s">
        <v>270</v>
      </c>
      <c r="K5895">
        <v>3</v>
      </c>
      <c r="L5895" s="52">
        <v>4.1669998317956917E-2</v>
      </c>
      <c r="N5895">
        <v>12</v>
      </c>
      <c r="O5895" s="52">
        <v>3.9220001548528671E-2</v>
      </c>
      <c r="Q5895">
        <v>216</v>
      </c>
      <c r="R5895" s="52">
        <v>2.0260000601410869E-2</v>
      </c>
    </row>
    <row r="5896" spans="1:19">
      <c r="A5896" t="s">
        <v>28</v>
      </c>
      <c r="B5896" t="s">
        <v>412</v>
      </c>
      <c r="C5896" t="s">
        <v>440</v>
      </c>
      <c r="D5896" t="s">
        <v>330</v>
      </c>
      <c r="E5896" t="s">
        <v>242</v>
      </c>
      <c r="F5896" t="s">
        <v>243</v>
      </c>
      <c r="G5896">
        <v>6</v>
      </c>
      <c r="H5896" t="s">
        <v>331</v>
      </c>
      <c r="I5896" t="s">
        <v>325</v>
      </c>
      <c r="J5896" t="s">
        <v>302</v>
      </c>
      <c r="K5896">
        <v>27</v>
      </c>
      <c r="L5896" s="52">
        <v>0.375</v>
      </c>
      <c r="N5896">
        <v>110</v>
      </c>
      <c r="O5896" s="52">
        <v>0.35947999358177191</v>
      </c>
      <c r="Q5896">
        <v>3494</v>
      </c>
      <c r="R5896" s="52">
        <v>0.32774001359939581</v>
      </c>
    </row>
    <row r="5897" spans="1:19">
      <c r="A5897" t="s">
        <v>28</v>
      </c>
      <c r="B5897" t="s">
        <v>412</v>
      </c>
      <c r="C5897" t="s">
        <v>440</v>
      </c>
      <c r="D5897" t="s">
        <v>330</v>
      </c>
      <c r="E5897" t="s">
        <v>242</v>
      </c>
      <c r="F5897" t="s">
        <v>243</v>
      </c>
      <c r="G5897">
        <v>6</v>
      </c>
      <c r="H5897" t="s">
        <v>331</v>
      </c>
      <c r="I5897" t="s">
        <v>325</v>
      </c>
      <c r="J5897" t="s">
        <v>303</v>
      </c>
      <c r="K5897">
        <v>26</v>
      </c>
      <c r="L5897" s="52">
        <v>0.36111000180244451</v>
      </c>
      <c r="N5897">
        <v>95</v>
      </c>
      <c r="O5897" s="52">
        <v>0.31046000123023992</v>
      </c>
      <c r="Q5897">
        <v>3387</v>
      </c>
      <c r="R5897" s="52">
        <v>0.31769999861717219</v>
      </c>
    </row>
    <row r="5898" spans="1:19">
      <c r="A5898" t="s">
        <v>28</v>
      </c>
      <c r="B5898" t="s">
        <v>412</v>
      </c>
      <c r="C5898" t="s">
        <v>440</v>
      </c>
      <c r="D5898" t="s">
        <v>330</v>
      </c>
      <c r="E5898" t="s">
        <v>242</v>
      </c>
      <c r="F5898" t="s">
        <v>243</v>
      </c>
      <c r="G5898">
        <v>6</v>
      </c>
      <c r="H5898" t="s">
        <v>331</v>
      </c>
      <c r="I5898" t="s">
        <v>325</v>
      </c>
      <c r="J5898" t="s">
        <v>304</v>
      </c>
      <c r="K5898">
        <v>19</v>
      </c>
      <c r="L5898" s="52">
        <v>0.26388999819755549</v>
      </c>
      <c r="N5898">
        <v>101</v>
      </c>
      <c r="O5898" s="52">
        <v>0.33006998896598821</v>
      </c>
      <c r="Q5898">
        <v>3780</v>
      </c>
      <c r="R5898" s="52">
        <v>0.35455998778343201</v>
      </c>
    </row>
    <row r="5899" spans="1:19">
      <c r="A5899" t="s">
        <v>28</v>
      </c>
      <c r="B5899" t="s">
        <v>412</v>
      </c>
      <c r="C5899" t="s">
        <v>440</v>
      </c>
      <c r="D5899" t="s">
        <v>330</v>
      </c>
      <c r="E5899" t="s">
        <v>242</v>
      </c>
      <c r="F5899" t="s">
        <v>243</v>
      </c>
      <c r="G5899">
        <v>6</v>
      </c>
      <c r="H5899" t="s">
        <v>331</v>
      </c>
      <c r="I5899" t="s">
        <v>349</v>
      </c>
      <c r="J5899" t="s">
        <v>350</v>
      </c>
      <c r="K5899">
        <v>5</v>
      </c>
      <c r="L5899" s="52">
        <v>6.9439999759197235E-2</v>
      </c>
      <c r="M5899" s="52">
        <v>7.3530003428459167E-2</v>
      </c>
      <c r="N5899">
        <v>21</v>
      </c>
      <c r="O5899" s="52">
        <v>6.8630002439022064E-2</v>
      </c>
      <c r="P5899" s="52">
        <v>7.3430001735687256E-2</v>
      </c>
      <c r="Q5899">
        <v>745</v>
      </c>
      <c r="R5899" s="52">
        <v>6.9880001246929169E-2</v>
      </c>
      <c r="S5899" s="52">
        <v>8.060000091791153E-2</v>
      </c>
    </row>
    <row r="5900" spans="1:19">
      <c r="A5900" t="s">
        <v>28</v>
      </c>
      <c r="B5900" t="s">
        <v>412</v>
      </c>
      <c r="C5900" t="s">
        <v>440</v>
      </c>
      <c r="D5900" t="s">
        <v>330</v>
      </c>
      <c r="E5900" t="s">
        <v>242</v>
      </c>
      <c r="F5900" t="s">
        <v>243</v>
      </c>
      <c r="G5900">
        <v>6</v>
      </c>
      <c r="H5900" t="s">
        <v>331</v>
      </c>
      <c r="I5900" t="s">
        <v>349</v>
      </c>
      <c r="J5900" t="s">
        <v>351</v>
      </c>
      <c r="K5900">
        <v>38</v>
      </c>
      <c r="L5900" s="52">
        <v>0.52777999639511108</v>
      </c>
      <c r="M5900" s="52">
        <v>0.55882000923156738</v>
      </c>
      <c r="N5900">
        <v>201</v>
      </c>
      <c r="O5900" s="52">
        <v>0.65685999393463135</v>
      </c>
      <c r="P5900" s="52">
        <v>0.70279997587203979</v>
      </c>
      <c r="Q5900">
        <v>5882</v>
      </c>
      <c r="R5900" s="52">
        <v>0.55172997713088989</v>
      </c>
      <c r="S5900" s="52">
        <v>0.63637000322341919</v>
      </c>
    </row>
    <row r="5901" spans="1:19">
      <c r="A5901" t="s">
        <v>28</v>
      </c>
      <c r="B5901" t="s">
        <v>412</v>
      </c>
      <c r="C5901" t="s">
        <v>440</v>
      </c>
      <c r="D5901" t="s">
        <v>330</v>
      </c>
      <c r="E5901" t="s">
        <v>242</v>
      </c>
      <c r="F5901" t="s">
        <v>243</v>
      </c>
      <c r="G5901">
        <v>6</v>
      </c>
      <c r="H5901" t="s">
        <v>331</v>
      </c>
      <c r="I5901" t="s">
        <v>349</v>
      </c>
      <c r="J5901" t="s">
        <v>352</v>
      </c>
      <c r="K5901">
        <v>2</v>
      </c>
      <c r="L5901" s="52">
        <v>2.7780000120401379E-2</v>
      </c>
      <c r="M5901" s="52">
        <v>2.9410000890493389E-2</v>
      </c>
      <c r="N5901">
        <v>2</v>
      </c>
      <c r="O5901" s="52">
        <v>6.5399999730288982E-3</v>
      </c>
      <c r="P5901" s="52">
        <v>6.9900001399219036E-3</v>
      </c>
      <c r="Q5901">
        <v>19</v>
      </c>
      <c r="R5901" s="52">
        <v>1.780000049620867E-3</v>
      </c>
      <c r="S5901" s="52">
        <v>2.0600000862032179E-3</v>
      </c>
    </row>
    <row r="5902" spans="1:19">
      <c r="A5902" t="s">
        <v>28</v>
      </c>
      <c r="B5902" t="s">
        <v>412</v>
      </c>
      <c r="C5902" t="s">
        <v>440</v>
      </c>
      <c r="D5902" t="s">
        <v>330</v>
      </c>
      <c r="E5902" t="s">
        <v>242</v>
      </c>
      <c r="F5902" t="s">
        <v>243</v>
      </c>
      <c r="G5902">
        <v>6</v>
      </c>
      <c r="H5902" t="s">
        <v>331</v>
      </c>
      <c r="I5902" t="s">
        <v>349</v>
      </c>
      <c r="J5902" t="s">
        <v>353</v>
      </c>
      <c r="K5902">
        <v>23</v>
      </c>
      <c r="L5902" s="52">
        <v>0.31944000720977778</v>
      </c>
      <c r="M5902" s="52">
        <v>0.33823999762535101</v>
      </c>
      <c r="N5902">
        <v>62</v>
      </c>
      <c r="O5902" s="52">
        <v>0.2026100009679794</v>
      </c>
      <c r="P5902" s="52">
        <v>0.21678000688552859</v>
      </c>
      <c r="Q5902">
        <v>2597</v>
      </c>
      <c r="R5902" s="52">
        <v>0.24359999597072601</v>
      </c>
      <c r="S5902" s="52">
        <v>0.2809700071811676</v>
      </c>
    </row>
    <row r="5903" spans="1:19">
      <c r="A5903" t="s">
        <v>28</v>
      </c>
      <c r="B5903" t="s">
        <v>412</v>
      </c>
      <c r="C5903" t="s">
        <v>440</v>
      </c>
      <c r="D5903" t="s">
        <v>330</v>
      </c>
      <c r="E5903" t="s">
        <v>242</v>
      </c>
      <c r="F5903" t="s">
        <v>243</v>
      </c>
      <c r="G5903">
        <v>6</v>
      </c>
      <c r="H5903" t="s">
        <v>331</v>
      </c>
      <c r="I5903" t="s">
        <v>349</v>
      </c>
      <c r="J5903" t="s">
        <v>355</v>
      </c>
      <c r="K5903">
        <v>4</v>
      </c>
      <c r="L5903" s="52">
        <v>5.5560000240802758E-2</v>
      </c>
      <c r="N5903">
        <v>20</v>
      </c>
      <c r="O5903" s="52">
        <v>6.5360002219676971E-2</v>
      </c>
      <c r="Q5903">
        <v>1418</v>
      </c>
      <c r="R5903" s="52">
        <v>0.13300999999046331</v>
      </c>
    </row>
    <row r="5904" spans="1:19">
      <c r="A5904" t="s">
        <v>28</v>
      </c>
      <c r="B5904" t="s">
        <v>412</v>
      </c>
      <c r="C5904" t="s">
        <v>440</v>
      </c>
      <c r="D5904" t="s">
        <v>330</v>
      </c>
      <c r="E5904" t="s">
        <v>242</v>
      </c>
      <c r="F5904" t="s">
        <v>243</v>
      </c>
      <c r="G5904">
        <v>6</v>
      </c>
      <c r="H5904" t="s">
        <v>331</v>
      </c>
      <c r="I5904" t="s">
        <v>734</v>
      </c>
      <c r="J5904" t="s">
        <v>299</v>
      </c>
      <c r="K5904">
        <v>0</v>
      </c>
      <c r="L5904" s="52">
        <v>0</v>
      </c>
      <c r="M5904" s="52">
        <v>0</v>
      </c>
      <c r="N5904">
        <v>11</v>
      </c>
      <c r="O5904" s="52">
        <v>3.5950001329183578E-2</v>
      </c>
      <c r="P5904" s="52">
        <v>3.7160001695156097E-2</v>
      </c>
      <c r="Q5904">
        <v>463</v>
      </c>
      <c r="R5904" s="52">
        <v>4.343000054359436E-2</v>
      </c>
      <c r="S5904" s="52">
        <v>4.6239998191595078E-2</v>
      </c>
    </row>
    <row r="5905" spans="1:19">
      <c r="A5905" t="s">
        <v>28</v>
      </c>
      <c r="B5905" t="s">
        <v>412</v>
      </c>
      <c r="C5905" t="s">
        <v>440</v>
      </c>
      <c r="D5905" t="s">
        <v>330</v>
      </c>
      <c r="E5905" t="s">
        <v>242</v>
      </c>
      <c r="F5905" t="s">
        <v>243</v>
      </c>
      <c r="G5905">
        <v>6</v>
      </c>
      <c r="H5905" t="s">
        <v>331</v>
      </c>
      <c r="I5905" t="s">
        <v>734</v>
      </c>
      <c r="J5905" t="s">
        <v>300</v>
      </c>
      <c r="K5905">
        <v>0</v>
      </c>
      <c r="L5905" s="52">
        <v>0</v>
      </c>
      <c r="M5905" s="52">
        <v>0</v>
      </c>
      <c r="N5905">
        <v>7</v>
      </c>
      <c r="O5905" s="52">
        <v>2.2879999130964279E-2</v>
      </c>
      <c r="P5905" s="52">
        <v>2.364999987185001E-2</v>
      </c>
      <c r="Q5905">
        <v>331</v>
      </c>
      <c r="R5905" s="52">
        <v>3.1050000339746479E-2</v>
      </c>
      <c r="S5905" s="52">
        <v>3.3059999346733093E-2</v>
      </c>
    </row>
    <row r="5906" spans="1:19">
      <c r="A5906" t="s">
        <v>28</v>
      </c>
      <c r="B5906" t="s">
        <v>412</v>
      </c>
      <c r="C5906" t="s">
        <v>440</v>
      </c>
      <c r="D5906" t="s">
        <v>330</v>
      </c>
      <c r="E5906" t="s">
        <v>242</v>
      </c>
      <c r="F5906" t="s">
        <v>243</v>
      </c>
      <c r="G5906">
        <v>6</v>
      </c>
      <c r="H5906" t="s">
        <v>331</v>
      </c>
      <c r="I5906" t="s">
        <v>734</v>
      </c>
      <c r="J5906" t="s">
        <v>269</v>
      </c>
      <c r="K5906">
        <v>0</v>
      </c>
      <c r="L5906" s="52">
        <v>0</v>
      </c>
      <c r="M5906" s="52">
        <v>0</v>
      </c>
      <c r="N5906">
        <v>2</v>
      </c>
      <c r="O5906" s="52">
        <v>6.5399999730288982E-3</v>
      </c>
      <c r="P5906" s="52">
        <v>6.7599997855722904E-3</v>
      </c>
      <c r="Q5906">
        <v>91</v>
      </c>
      <c r="R5906" s="52">
        <v>8.5399998351931572E-3</v>
      </c>
      <c r="S5906" s="52">
        <v>9.089999832212925E-3</v>
      </c>
    </row>
    <row r="5907" spans="1:19">
      <c r="A5907" t="s">
        <v>28</v>
      </c>
      <c r="B5907" t="s">
        <v>412</v>
      </c>
      <c r="C5907" t="s">
        <v>440</v>
      </c>
      <c r="D5907" t="s">
        <v>330</v>
      </c>
      <c r="E5907" t="s">
        <v>242</v>
      </c>
      <c r="F5907" t="s">
        <v>243</v>
      </c>
      <c r="G5907">
        <v>6</v>
      </c>
      <c r="H5907" t="s">
        <v>331</v>
      </c>
      <c r="I5907" t="s">
        <v>734</v>
      </c>
      <c r="J5907" t="s">
        <v>301</v>
      </c>
      <c r="K5907">
        <v>0</v>
      </c>
      <c r="L5907" s="52">
        <v>0</v>
      </c>
      <c r="M5907" s="52">
        <v>0</v>
      </c>
      <c r="N5907">
        <v>2</v>
      </c>
      <c r="O5907" s="52">
        <v>6.5399999730288982E-3</v>
      </c>
      <c r="P5907" s="52">
        <v>6.7599997855722904E-3</v>
      </c>
      <c r="Q5907">
        <v>215</v>
      </c>
      <c r="R5907" s="52">
        <v>2.0169999450445179E-2</v>
      </c>
      <c r="S5907" s="52">
        <v>2.1469999104738239E-2</v>
      </c>
    </row>
    <row r="5908" spans="1:19">
      <c r="A5908" t="s">
        <v>28</v>
      </c>
      <c r="B5908" t="s">
        <v>412</v>
      </c>
      <c r="C5908" t="s">
        <v>440</v>
      </c>
      <c r="D5908" t="s">
        <v>330</v>
      </c>
      <c r="E5908" t="s">
        <v>242</v>
      </c>
      <c r="F5908" t="s">
        <v>243</v>
      </c>
      <c r="G5908">
        <v>6</v>
      </c>
      <c r="H5908" t="s">
        <v>331</v>
      </c>
      <c r="I5908" t="s">
        <v>734</v>
      </c>
      <c r="J5908" t="s">
        <v>270</v>
      </c>
      <c r="K5908">
        <v>2</v>
      </c>
      <c r="L5908" s="52">
        <v>2.7780000120401379E-2</v>
      </c>
      <c r="N5908">
        <v>10</v>
      </c>
      <c r="O5908" s="52">
        <v>3.2680001109838493E-2</v>
      </c>
      <c r="Q5908">
        <v>648</v>
      </c>
      <c r="R5908" s="52">
        <v>6.0779999941587448E-2</v>
      </c>
    </row>
    <row r="5909" spans="1:19">
      <c r="A5909" t="s">
        <v>28</v>
      </c>
      <c r="B5909" t="s">
        <v>412</v>
      </c>
      <c r="C5909" t="s">
        <v>440</v>
      </c>
      <c r="D5909" t="s">
        <v>330</v>
      </c>
      <c r="E5909" t="s">
        <v>242</v>
      </c>
      <c r="F5909" t="s">
        <v>243</v>
      </c>
      <c r="G5909">
        <v>6</v>
      </c>
      <c r="H5909" t="s">
        <v>331</v>
      </c>
      <c r="I5909" t="s">
        <v>734</v>
      </c>
      <c r="J5909" t="s">
        <v>268</v>
      </c>
      <c r="K5909">
        <v>70</v>
      </c>
      <c r="L5909" s="52">
        <v>0.97222000360488892</v>
      </c>
      <c r="M5909" s="52">
        <v>1</v>
      </c>
      <c r="N5909">
        <v>274</v>
      </c>
      <c r="O5909" s="52">
        <v>0.89542001485824585</v>
      </c>
      <c r="P5909" s="52">
        <v>0.92567998170852661</v>
      </c>
      <c r="Q5909">
        <v>8913</v>
      </c>
      <c r="R5909" s="52">
        <v>0.83604001998901367</v>
      </c>
      <c r="S5909" s="52">
        <v>0.89013999700546265</v>
      </c>
    </row>
    <row r="5910" spans="1:19">
      <c r="A5910" t="s">
        <v>28</v>
      </c>
      <c r="B5910" t="s">
        <v>412</v>
      </c>
      <c r="C5910" t="s">
        <v>440</v>
      </c>
      <c r="D5910" t="s">
        <v>330</v>
      </c>
      <c r="E5910" t="s">
        <v>242</v>
      </c>
      <c r="F5910" t="s">
        <v>243</v>
      </c>
      <c r="G5910">
        <v>6</v>
      </c>
      <c r="H5910" t="s">
        <v>331</v>
      </c>
      <c r="I5910" t="s">
        <v>735</v>
      </c>
      <c r="J5910" t="s">
        <v>270</v>
      </c>
      <c r="K5910">
        <v>72</v>
      </c>
      <c r="L5910" s="52">
        <v>1</v>
      </c>
      <c r="N5910">
        <v>306</v>
      </c>
      <c r="O5910" s="52">
        <v>1</v>
      </c>
      <c r="Q5910">
        <v>10661</v>
      </c>
      <c r="R5910" s="52">
        <v>1</v>
      </c>
    </row>
    <row r="5911" spans="1:19">
      <c r="A5911" t="s">
        <v>28</v>
      </c>
      <c r="B5911" t="s">
        <v>412</v>
      </c>
      <c r="C5911" t="s">
        <v>440</v>
      </c>
      <c r="D5911" t="s">
        <v>330</v>
      </c>
      <c r="E5911" t="s">
        <v>242</v>
      </c>
      <c r="F5911" t="s">
        <v>243</v>
      </c>
      <c r="G5911">
        <v>6</v>
      </c>
      <c r="H5911" t="s">
        <v>331</v>
      </c>
      <c r="I5911" t="s">
        <v>319</v>
      </c>
      <c r="J5911" t="s">
        <v>324</v>
      </c>
      <c r="K5911">
        <v>4</v>
      </c>
      <c r="L5911" s="52">
        <v>5.5560000240802758E-2</v>
      </c>
      <c r="N5911">
        <v>20</v>
      </c>
      <c r="O5911" s="52">
        <v>6.5360002219676971E-2</v>
      </c>
      <c r="Q5911">
        <v>1418</v>
      </c>
      <c r="R5911" s="52">
        <v>0.13300999999046331</v>
      </c>
    </row>
    <row r="5912" spans="1:19">
      <c r="A5912" t="s">
        <v>28</v>
      </c>
      <c r="B5912" t="s">
        <v>412</v>
      </c>
      <c r="C5912" t="s">
        <v>440</v>
      </c>
      <c r="D5912" t="s">
        <v>330</v>
      </c>
      <c r="E5912" t="s">
        <v>242</v>
      </c>
      <c r="F5912" t="s">
        <v>243</v>
      </c>
      <c r="G5912">
        <v>6</v>
      </c>
      <c r="H5912" t="s">
        <v>331</v>
      </c>
      <c r="I5912" t="s">
        <v>319</v>
      </c>
      <c r="J5912" t="s">
        <v>320</v>
      </c>
      <c r="K5912">
        <v>2</v>
      </c>
      <c r="L5912" s="52">
        <v>2.7780000120401379E-2</v>
      </c>
      <c r="M5912" s="52">
        <v>2.9410000890493389E-2</v>
      </c>
      <c r="N5912">
        <v>2</v>
      </c>
      <c r="O5912" s="52">
        <v>6.5399999730288982E-3</v>
      </c>
      <c r="P5912" s="52">
        <v>6.9900001399219036E-3</v>
      </c>
      <c r="Q5912">
        <v>19</v>
      </c>
      <c r="R5912" s="52">
        <v>1.780000049620867E-3</v>
      </c>
      <c r="S5912" s="52">
        <v>2.0600000862032179E-3</v>
      </c>
    </row>
    <row r="5913" spans="1:19">
      <c r="A5913" t="s">
        <v>28</v>
      </c>
      <c r="B5913" t="s">
        <v>412</v>
      </c>
      <c r="C5913" t="s">
        <v>440</v>
      </c>
      <c r="D5913" t="s">
        <v>330</v>
      </c>
      <c r="E5913" t="s">
        <v>242</v>
      </c>
      <c r="F5913" t="s">
        <v>243</v>
      </c>
      <c r="G5913">
        <v>6</v>
      </c>
      <c r="H5913" t="s">
        <v>331</v>
      </c>
      <c r="I5913" t="s">
        <v>319</v>
      </c>
      <c r="J5913" t="s">
        <v>321</v>
      </c>
      <c r="K5913">
        <v>2</v>
      </c>
      <c r="L5913" s="52">
        <v>2.7780000120401379E-2</v>
      </c>
      <c r="M5913" s="52">
        <v>2.9410000890493389E-2</v>
      </c>
      <c r="N5913">
        <v>7</v>
      </c>
      <c r="O5913" s="52">
        <v>2.2879999130964279E-2</v>
      </c>
      <c r="P5913" s="52">
        <v>2.4480000138282779E-2</v>
      </c>
      <c r="Q5913">
        <v>380</v>
      </c>
      <c r="R5913" s="52">
        <v>3.564000129699707E-2</v>
      </c>
      <c r="S5913" s="52">
        <v>4.1110001504421227E-2</v>
      </c>
    </row>
    <row r="5914" spans="1:19">
      <c r="A5914" t="s">
        <v>28</v>
      </c>
      <c r="B5914" t="s">
        <v>412</v>
      </c>
      <c r="C5914" t="s">
        <v>440</v>
      </c>
      <c r="D5914" t="s">
        <v>330</v>
      </c>
      <c r="E5914" t="s">
        <v>242</v>
      </c>
      <c r="F5914" t="s">
        <v>243</v>
      </c>
      <c r="G5914">
        <v>6</v>
      </c>
      <c r="H5914" t="s">
        <v>331</v>
      </c>
      <c r="I5914" t="s">
        <v>319</v>
      </c>
      <c r="J5914" t="s">
        <v>322</v>
      </c>
      <c r="K5914">
        <v>14</v>
      </c>
      <c r="L5914" s="52">
        <v>0.1944400072097778</v>
      </c>
      <c r="M5914" s="52">
        <v>0.2058800011873245</v>
      </c>
      <c r="N5914">
        <v>40</v>
      </c>
      <c r="O5914" s="52">
        <v>0.13072000443935389</v>
      </c>
      <c r="P5914" s="52">
        <v>0.13986000418663019</v>
      </c>
      <c r="Q5914">
        <v>1643</v>
      </c>
      <c r="R5914" s="52">
        <v>0.15410999953746801</v>
      </c>
      <c r="S5914" s="52">
        <v>0.17776000499725339</v>
      </c>
    </row>
    <row r="5915" spans="1:19">
      <c r="A5915" t="s">
        <v>28</v>
      </c>
      <c r="B5915" t="s">
        <v>412</v>
      </c>
      <c r="C5915" t="s">
        <v>440</v>
      </c>
      <c r="D5915" t="s">
        <v>330</v>
      </c>
      <c r="E5915" t="s">
        <v>242</v>
      </c>
      <c r="F5915" t="s">
        <v>243</v>
      </c>
      <c r="G5915">
        <v>6</v>
      </c>
      <c r="H5915" t="s">
        <v>331</v>
      </c>
      <c r="I5915" t="s">
        <v>319</v>
      </c>
      <c r="J5915" t="s">
        <v>323</v>
      </c>
      <c r="K5915">
        <v>12</v>
      </c>
      <c r="L5915" s="52">
        <v>0.1666699945926666</v>
      </c>
      <c r="M5915" s="52">
        <v>0.1764699965715408</v>
      </c>
      <c r="N5915">
        <v>36</v>
      </c>
      <c r="O5915" s="52">
        <v>0.1176500022411346</v>
      </c>
      <c r="P5915" s="52">
        <v>0.1258700042963028</v>
      </c>
      <c r="Q5915">
        <v>1319</v>
      </c>
      <c r="R5915" s="52">
        <v>0.1237199977040291</v>
      </c>
      <c r="S5915" s="52">
        <v>0.14270000159740451</v>
      </c>
    </row>
    <row r="5916" spans="1:19">
      <c r="A5916" t="s">
        <v>28</v>
      </c>
      <c r="B5916" t="s">
        <v>412</v>
      </c>
      <c r="C5916" t="s">
        <v>440</v>
      </c>
      <c r="D5916" t="s">
        <v>330</v>
      </c>
      <c r="E5916" t="s">
        <v>242</v>
      </c>
      <c r="F5916" t="s">
        <v>243</v>
      </c>
      <c r="G5916">
        <v>6</v>
      </c>
      <c r="H5916" t="s">
        <v>331</v>
      </c>
      <c r="I5916" t="s">
        <v>319</v>
      </c>
      <c r="J5916" t="s">
        <v>354</v>
      </c>
      <c r="K5916">
        <v>38</v>
      </c>
      <c r="L5916" s="52">
        <v>0.52777999639511108</v>
      </c>
      <c r="M5916" s="52">
        <v>0.55882000923156738</v>
      </c>
      <c r="N5916">
        <v>201</v>
      </c>
      <c r="O5916" s="52">
        <v>0.65685999393463135</v>
      </c>
      <c r="P5916" s="52">
        <v>0.70279997587203979</v>
      </c>
      <c r="Q5916">
        <v>5882</v>
      </c>
      <c r="R5916" s="52">
        <v>0.55172997713088989</v>
      </c>
      <c r="S5916" s="52">
        <v>0.63637000322341919</v>
      </c>
    </row>
    <row r="5917" spans="1:19">
      <c r="A5917" t="s">
        <v>28</v>
      </c>
      <c r="B5917" t="s">
        <v>412</v>
      </c>
      <c r="C5917" t="s">
        <v>440</v>
      </c>
      <c r="D5917" t="s">
        <v>330</v>
      </c>
      <c r="E5917" t="s">
        <v>242</v>
      </c>
      <c r="F5917" t="s">
        <v>243</v>
      </c>
      <c r="G5917">
        <v>6</v>
      </c>
      <c r="H5917" t="s">
        <v>331</v>
      </c>
      <c r="I5917" t="s">
        <v>360</v>
      </c>
      <c r="J5917" t="s">
        <v>361</v>
      </c>
      <c r="K5917">
        <v>4</v>
      </c>
      <c r="L5917" s="52">
        <v>5.5560000240802758E-2</v>
      </c>
      <c r="N5917">
        <v>20</v>
      </c>
      <c r="O5917" s="52">
        <v>6.5360002219676971E-2</v>
      </c>
      <c r="Q5917">
        <v>1418</v>
      </c>
      <c r="R5917" s="52">
        <v>0.13300999999046331</v>
      </c>
    </row>
    <row r="5918" spans="1:19">
      <c r="A5918" t="s">
        <v>28</v>
      </c>
      <c r="B5918" t="s">
        <v>412</v>
      </c>
      <c r="C5918" t="s">
        <v>440</v>
      </c>
      <c r="D5918" t="s">
        <v>330</v>
      </c>
      <c r="E5918" t="s">
        <v>242</v>
      </c>
      <c r="F5918" t="s">
        <v>243</v>
      </c>
      <c r="G5918">
        <v>6</v>
      </c>
      <c r="H5918" t="s">
        <v>331</v>
      </c>
      <c r="I5918" t="s">
        <v>360</v>
      </c>
      <c r="J5918" t="s">
        <v>362</v>
      </c>
      <c r="K5918">
        <v>29</v>
      </c>
      <c r="L5918" s="52">
        <v>0.40277999639511108</v>
      </c>
      <c r="M5918" s="52">
        <v>0.42647001147270203</v>
      </c>
      <c r="N5918">
        <v>85</v>
      </c>
      <c r="O5918" s="52">
        <v>0.27777999639511108</v>
      </c>
      <c r="P5918" s="52">
        <v>0.29719999432563782</v>
      </c>
      <c r="Q5918">
        <v>3361</v>
      </c>
      <c r="R5918" s="52">
        <v>0.31525999307632452</v>
      </c>
      <c r="S5918" s="52">
        <v>0.36362999677658081</v>
      </c>
    </row>
    <row r="5919" spans="1:19">
      <c r="A5919" t="s">
        <v>28</v>
      </c>
      <c r="B5919" t="s">
        <v>412</v>
      </c>
      <c r="C5919" t="s">
        <v>440</v>
      </c>
      <c r="D5919" t="s">
        <v>330</v>
      </c>
      <c r="E5919" t="s">
        <v>242</v>
      </c>
      <c r="F5919" t="s">
        <v>243</v>
      </c>
      <c r="G5919">
        <v>6</v>
      </c>
      <c r="H5919" t="s">
        <v>331</v>
      </c>
      <c r="I5919" t="s">
        <v>360</v>
      </c>
      <c r="J5919" t="s">
        <v>354</v>
      </c>
      <c r="K5919">
        <v>39</v>
      </c>
      <c r="L5919" s="52">
        <v>0.54167002439498901</v>
      </c>
      <c r="M5919" s="52">
        <v>0.57353001832962036</v>
      </c>
      <c r="N5919">
        <v>201</v>
      </c>
      <c r="O5919" s="52">
        <v>0.65685999393463135</v>
      </c>
      <c r="P5919" s="52">
        <v>0.70279997587203979</v>
      </c>
      <c r="Q5919">
        <v>5882</v>
      </c>
      <c r="R5919" s="52">
        <v>0.55172997713088989</v>
      </c>
      <c r="S5919" s="52">
        <v>0.63637000322341919</v>
      </c>
    </row>
    <row r="5920" spans="1:19">
      <c r="A5920" t="s">
        <v>28</v>
      </c>
      <c r="B5920" t="s">
        <v>412</v>
      </c>
      <c r="C5920" t="s">
        <v>440</v>
      </c>
      <c r="D5920" t="s">
        <v>330</v>
      </c>
      <c r="E5920" t="s">
        <v>242</v>
      </c>
      <c r="F5920" t="s">
        <v>243</v>
      </c>
      <c r="G5920">
        <v>6</v>
      </c>
      <c r="H5920" t="s">
        <v>331</v>
      </c>
      <c r="I5920" t="s">
        <v>736</v>
      </c>
      <c r="J5920" t="s">
        <v>363</v>
      </c>
      <c r="K5920">
        <v>9</v>
      </c>
      <c r="L5920" s="52">
        <v>0.125</v>
      </c>
      <c r="N5920">
        <v>90</v>
      </c>
      <c r="O5920" s="52">
        <v>0.29412001371383673</v>
      </c>
      <c r="Q5920">
        <v>4131</v>
      </c>
      <c r="R5920" s="52">
        <v>0.38749000430107122</v>
      </c>
    </row>
    <row r="5921" spans="1:19">
      <c r="A5921" t="s">
        <v>28</v>
      </c>
      <c r="B5921" t="s">
        <v>412</v>
      </c>
      <c r="C5921" t="s">
        <v>440</v>
      </c>
      <c r="D5921" t="s">
        <v>330</v>
      </c>
      <c r="E5921" t="s">
        <v>242</v>
      </c>
      <c r="F5921" t="s">
        <v>243</v>
      </c>
      <c r="G5921">
        <v>6</v>
      </c>
      <c r="H5921" t="s">
        <v>331</v>
      </c>
      <c r="I5921" t="s">
        <v>736</v>
      </c>
      <c r="J5921" t="s">
        <v>364</v>
      </c>
      <c r="K5921">
        <v>52</v>
      </c>
      <c r="L5921" s="52">
        <v>0.72222000360488892</v>
      </c>
      <c r="M5921" s="52">
        <v>0.82539999485015869</v>
      </c>
      <c r="N5921">
        <v>131</v>
      </c>
      <c r="O5921" s="52">
        <v>0.42809998989105219</v>
      </c>
      <c r="P5921" s="52">
        <v>0.60648000240325928</v>
      </c>
      <c r="Q5921">
        <v>4189</v>
      </c>
      <c r="R5921" s="52">
        <v>0.39293000102043152</v>
      </c>
      <c r="S5921" s="52">
        <v>0.64149999618530273</v>
      </c>
    </row>
    <row r="5922" spans="1:19">
      <c r="A5922" t="s">
        <v>28</v>
      </c>
      <c r="B5922" t="s">
        <v>412</v>
      </c>
      <c r="C5922" t="s">
        <v>440</v>
      </c>
      <c r="D5922" t="s">
        <v>330</v>
      </c>
      <c r="E5922" t="s">
        <v>242</v>
      </c>
      <c r="F5922" t="s">
        <v>243</v>
      </c>
      <c r="G5922">
        <v>6</v>
      </c>
      <c r="H5922" t="s">
        <v>331</v>
      </c>
      <c r="I5922" t="s">
        <v>736</v>
      </c>
      <c r="J5922" t="s">
        <v>365</v>
      </c>
      <c r="K5922">
        <v>7</v>
      </c>
      <c r="L5922" s="52">
        <v>9.7220003604888916E-2</v>
      </c>
      <c r="M5922" s="52">
        <v>0.1111100018024445</v>
      </c>
      <c r="N5922">
        <v>50</v>
      </c>
      <c r="O5922" s="52">
        <v>0.16339999437332151</v>
      </c>
      <c r="P5922" s="52">
        <v>0.23148000240325931</v>
      </c>
      <c r="Q5922">
        <v>1316</v>
      </c>
      <c r="R5922" s="52">
        <v>0.1234399974346161</v>
      </c>
      <c r="S5922" s="52">
        <v>0.20152999460697171</v>
      </c>
    </row>
    <row r="5923" spans="1:19">
      <c r="A5923" t="s">
        <v>28</v>
      </c>
      <c r="B5923" t="s">
        <v>412</v>
      </c>
      <c r="C5923" t="s">
        <v>440</v>
      </c>
      <c r="D5923" t="s">
        <v>330</v>
      </c>
      <c r="E5923" t="s">
        <v>242</v>
      </c>
      <c r="F5923" t="s">
        <v>243</v>
      </c>
      <c r="G5923">
        <v>6</v>
      </c>
      <c r="H5923" t="s">
        <v>331</v>
      </c>
      <c r="I5923" t="s">
        <v>736</v>
      </c>
      <c r="J5923" t="s">
        <v>366</v>
      </c>
      <c r="K5923">
        <v>2</v>
      </c>
      <c r="L5923" s="52">
        <v>2.7780000120401379E-2</v>
      </c>
      <c r="M5923" s="52">
        <v>3.1750001013278961E-2</v>
      </c>
      <c r="N5923">
        <v>20</v>
      </c>
      <c r="O5923" s="52">
        <v>6.5360002219676971E-2</v>
      </c>
      <c r="P5923" s="52">
        <v>9.2589996755123138E-2</v>
      </c>
      <c r="Q5923">
        <v>566</v>
      </c>
      <c r="R5923" s="52">
        <v>5.3089998662471771E-2</v>
      </c>
      <c r="S5923" s="52">
        <v>8.6680002510547638E-2</v>
      </c>
    </row>
    <row r="5924" spans="1:19">
      <c r="A5924" t="s">
        <v>28</v>
      </c>
      <c r="B5924" t="s">
        <v>412</v>
      </c>
      <c r="C5924" t="s">
        <v>440</v>
      </c>
      <c r="D5924" t="s">
        <v>330</v>
      </c>
      <c r="E5924" t="s">
        <v>242</v>
      </c>
      <c r="F5924" t="s">
        <v>243</v>
      </c>
      <c r="G5924">
        <v>6</v>
      </c>
      <c r="H5924" t="s">
        <v>331</v>
      </c>
      <c r="I5924" t="s">
        <v>736</v>
      </c>
      <c r="J5924" t="s">
        <v>367</v>
      </c>
      <c r="K5924">
        <v>2</v>
      </c>
      <c r="L5924" s="52">
        <v>2.7780000120401379E-2</v>
      </c>
      <c r="M5924" s="52">
        <v>3.1750001013278961E-2</v>
      </c>
      <c r="N5924">
        <v>13</v>
      </c>
      <c r="O5924" s="52">
        <v>4.2479999363422387E-2</v>
      </c>
      <c r="P5924" s="52">
        <v>6.0189999639987952E-2</v>
      </c>
      <c r="Q5924">
        <v>367</v>
      </c>
      <c r="R5924" s="52">
        <v>3.4419998526573181E-2</v>
      </c>
      <c r="S5924" s="52">
        <v>5.6200001388788223E-2</v>
      </c>
    </row>
    <row r="5925" spans="1:19">
      <c r="A5925" t="s">
        <v>28</v>
      </c>
      <c r="B5925" t="s">
        <v>412</v>
      </c>
      <c r="C5925" t="s">
        <v>440</v>
      </c>
      <c r="D5925" t="s">
        <v>330</v>
      </c>
      <c r="E5925" t="s">
        <v>242</v>
      </c>
      <c r="F5925" t="s">
        <v>243</v>
      </c>
      <c r="G5925">
        <v>6</v>
      </c>
      <c r="H5925" t="s">
        <v>331</v>
      </c>
      <c r="I5925" t="s">
        <v>736</v>
      </c>
      <c r="J5925" t="s">
        <v>368</v>
      </c>
      <c r="K5925">
        <v>0</v>
      </c>
      <c r="L5925" s="52">
        <v>0</v>
      </c>
      <c r="M5925" s="52">
        <v>0</v>
      </c>
      <c r="N5925">
        <v>2</v>
      </c>
      <c r="O5925" s="52">
        <v>6.5399999730288982E-3</v>
      </c>
      <c r="P5925" s="52">
        <v>9.2599997296929359E-3</v>
      </c>
      <c r="Q5925">
        <v>92</v>
      </c>
      <c r="R5925" s="52">
        <v>8.6300000548362732E-3</v>
      </c>
      <c r="S5925" s="52">
        <v>1.4089999720454219E-2</v>
      </c>
    </row>
    <row r="5926" spans="1:19">
      <c r="A5926" t="s">
        <v>28</v>
      </c>
      <c r="B5926" t="s">
        <v>412</v>
      </c>
      <c r="C5926" t="s">
        <v>440</v>
      </c>
      <c r="D5926" t="s">
        <v>330</v>
      </c>
      <c r="E5926" t="s">
        <v>242</v>
      </c>
      <c r="F5926" t="s">
        <v>243</v>
      </c>
      <c r="G5926">
        <v>6</v>
      </c>
      <c r="H5926" t="s">
        <v>331</v>
      </c>
      <c r="I5926" t="s">
        <v>307</v>
      </c>
      <c r="J5926" t="s">
        <v>329</v>
      </c>
      <c r="K5926">
        <v>70</v>
      </c>
      <c r="L5926" s="52">
        <v>0.97222000360488892</v>
      </c>
      <c r="N5926">
        <v>304</v>
      </c>
      <c r="O5926" s="52">
        <v>0.99345999956130981</v>
      </c>
      <c r="Q5926">
        <v>10555</v>
      </c>
      <c r="R5926" s="52">
        <v>0.99005997180938721</v>
      </c>
    </row>
    <row r="5927" spans="1:19">
      <c r="A5927" t="s">
        <v>28</v>
      </c>
      <c r="B5927" t="s">
        <v>412</v>
      </c>
      <c r="C5927" t="s">
        <v>440</v>
      </c>
      <c r="D5927" t="s">
        <v>330</v>
      </c>
      <c r="E5927" t="s">
        <v>242</v>
      </c>
      <c r="F5927" t="s">
        <v>243</v>
      </c>
      <c r="G5927">
        <v>6</v>
      </c>
      <c r="H5927" t="s">
        <v>331</v>
      </c>
      <c r="I5927" t="s">
        <v>307</v>
      </c>
      <c r="J5927" t="s">
        <v>309</v>
      </c>
      <c r="K5927">
        <v>2</v>
      </c>
      <c r="L5927" s="52">
        <v>2.7780000120401379E-2</v>
      </c>
      <c r="N5927">
        <v>2</v>
      </c>
      <c r="O5927" s="52">
        <v>6.5399999730288982E-3</v>
      </c>
      <c r="Q5927">
        <v>106</v>
      </c>
      <c r="R5927" s="52">
        <v>9.9400002509355545E-3</v>
      </c>
    </row>
    <row r="5928" spans="1:19">
      <c r="A5928" t="s">
        <v>28</v>
      </c>
      <c r="B5928" t="s">
        <v>412</v>
      </c>
      <c r="C5928" t="s">
        <v>440</v>
      </c>
      <c r="D5928" t="s">
        <v>330</v>
      </c>
      <c r="E5928" t="s">
        <v>242</v>
      </c>
      <c r="F5928" t="s">
        <v>243</v>
      </c>
      <c r="G5928">
        <v>6</v>
      </c>
      <c r="H5928" t="s">
        <v>331</v>
      </c>
      <c r="I5928" t="s">
        <v>737</v>
      </c>
      <c r="J5928" t="s">
        <v>310</v>
      </c>
      <c r="K5928">
        <v>22</v>
      </c>
      <c r="L5928" s="52">
        <v>0.30555999279022222</v>
      </c>
      <c r="N5928">
        <v>101</v>
      </c>
      <c r="O5928" s="52">
        <v>0.33006998896598821</v>
      </c>
      <c r="Q5928">
        <v>1888</v>
      </c>
      <c r="R5928" s="52">
        <v>0.17709000408649439</v>
      </c>
    </row>
    <row r="5929" spans="1:19">
      <c r="A5929" t="s">
        <v>28</v>
      </c>
      <c r="B5929" t="s">
        <v>412</v>
      </c>
      <c r="C5929" t="s">
        <v>440</v>
      </c>
      <c r="D5929" t="s">
        <v>330</v>
      </c>
      <c r="E5929" t="s">
        <v>242</v>
      </c>
      <c r="F5929" t="s">
        <v>243</v>
      </c>
      <c r="G5929">
        <v>6</v>
      </c>
      <c r="H5929" t="s">
        <v>331</v>
      </c>
      <c r="I5929" t="s">
        <v>737</v>
      </c>
      <c r="J5929" t="s">
        <v>16</v>
      </c>
      <c r="K5929">
        <v>8</v>
      </c>
      <c r="L5929" s="52">
        <v>0.1111100018024445</v>
      </c>
      <c r="N5929">
        <v>58</v>
      </c>
      <c r="O5929" s="52">
        <v>0.1895399987697601</v>
      </c>
      <c r="Q5929">
        <v>2164</v>
      </c>
      <c r="R5929" s="52">
        <v>0.2029799968004227</v>
      </c>
    </row>
    <row r="5930" spans="1:19">
      <c r="A5930" t="s">
        <v>28</v>
      </c>
      <c r="B5930" t="s">
        <v>412</v>
      </c>
      <c r="C5930" t="s">
        <v>440</v>
      </c>
      <c r="D5930" t="s">
        <v>330</v>
      </c>
      <c r="E5930" t="s">
        <v>242</v>
      </c>
      <c r="F5930" t="s">
        <v>243</v>
      </c>
      <c r="G5930">
        <v>6</v>
      </c>
      <c r="H5930" t="s">
        <v>331</v>
      </c>
      <c r="I5930" t="s">
        <v>737</v>
      </c>
      <c r="J5930" t="s">
        <v>17</v>
      </c>
      <c r="K5930">
        <v>16</v>
      </c>
      <c r="L5930" s="52">
        <v>0.22222000360488889</v>
      </c>
      <c r="N5930">
        <v>48</v>
      </c>
      <c r="O5930" s="52">
        <v>0.15685999393463129</v>
      </c>
      <c r="Q5930">
        <v>2220</v>
      </c>
      <c r="R5930" s="52">
        <v>0.20824000239372251</v>
      </c>
    </row>
    <row r="5931" spans="1:19">
      <c r="A5931" t="s">
        <v>28</v>
      </c>
      <c r="B5931" t="s">
        <v>412</v>
      </c>
      <c r="C5931" t="s">
        <v>440</v>
      </c>
      <c r="D5931" t="s">
        <v>330</v>
      </c>
      <c r="E5931" t="s">
        <v>242</v>
      </c>
      <c r="F5931" t="s">
        <v>243</v>
      </c>
      <c r="G5931">
        <v>6</v>
      </c>
      <c r="H5931" t="s">
        <v>331</v>
      </c>
      <c r="I5931" t="s">
        <v>737</v>
      </c>
      <c r="J5931" t="s">
        <v>18</v>
      </c>
      <c r="K5931">
        <v>12</v>
      </c>
      <c r="L5931" s="52">
        <v>0.1666699945926666</v>
      </c>
      <c r="N5931">
        <v>50</v>
      </c>
      <c r="O5931" s="52">
        <v>0.16339999437332151</v>
      </c>
      <c r="Q5931">
        <v>2174</v>
      </c>
      <c r="R5931" s="52">
        <v>0.20392000675201419</v>
      </c>
    </row>
    <row r="5932" spans="1:19">
      <c r="A5932" t="s">
        <v>28</v>
      </c>
      <c r="B5932" t="s">
        <v>412</v>
      </c>
      <c r="C5932" t="s">
        <v>440</v>
      </c>
      <c r="D5932" t="s">
        <v>330</v>
      </c>
      <c r="E5932" t="s">
        <v>242</v>
      </c>
      <c r="F5932" t="s">
        <v>243</v>
      </c>
      <c r="G5932">
        <v>6</v>
      </c>
      <c r="H5932" t="s">
        <v>331</v>
      </c>
      <c r="I5932" t="s">
        <v>737</v>
      </c>
      <c r="J5932" t="s">
        <v>311</v>
      </c>
      <c r="K5932">
        <v>14</v>
      </c>
      <c r="L5932" s="52">
        <v>0.1944400072097778</v>
      </c>
      <c r="N5932">
        <v>49</v>
      </c>
      <c r="O5932" s="52">
        <v>0.16012999415397641</v>
      </c>
      <c r="Q5932">
        <v>2215</v>
      </c>
      <c r="R5932" s="52">
        <v>0.20777000486850741</v>
      </c>
    </row>
    <row r="5933" spans="1:19">
      <c r="A5933" t="s">
        <v>28</v>
      </c>
      <c r="B5933" t="s">
        <v>412</v>
      </c>
      <c r="C5933" t="s">
        <v>440</v>
      </c>
      <c r="D5933" t="s">
        <v>330</v>
      </c>
      <c r="E5933" t="s">
        <v>242</v>
      </c>
      <c r="F5933" t="s">
        <v>243</v>
      </c>
      <c r="G5933">
        <v>6</v>
      </c>
      <c r="H5933" t="s">
        <v>331</v>
      </c>
      <c r="I5933" t="s">
        <v>312</v>
      </c>
      <c r="J5933" t="s">
        <v>313</v>
      </c>
      <c r="K5933">
        <v>36</v>
      </c>
      <c r="L5933" s="52">
        <v>0.5</v>
      </c>
      <c r="M5933" s="52">
        <v>0.52174001932144165</v>
      </c>
      <c r="N5933">
        <v>173</v>
      </c>
      <c r="O5933" s="52">
        <v>0.56536000967025757</v>
      </c>
      <c r="P5933" s="52">
        <v>0.58844000101089478</v>
      </c>
      <c r="Q5933">
        <v>6420</v>
      </c>
      <c r="R5933" s="52">
        <v>0.60219001770019531</v>
      </c>
      <c r="S5933" s="52">
        <v>0.61465001106262207</v>
      </c>
    </row>
    <row r="5934" spans="1:19">
      <c r="A5934" t="s">
        <v>28</v>
      </c>
      <c r="B5934" t="s">
        <v>412</v>
      </c>
      <c r="C5934" t="s">
        <v>440</v>
      </c>
      <c r="D5934" t="s">
        <v>330</v>
      </c>
      <c r="E5934" t="s">
        <v>242</v>
      </c>
      <c r="F5934" t="s">
        <v>243</v>
      </c>
      <c r="G5934">
        <v>6</v>
      </c>
      <c r="H5934" t="s">
        <v>331</v>
      </c>
      <c r="I5934" t="s">
        <v>312</v>
      </c>
      <c r="J5934" t="s">
        <v>314</v>
      </c>
      <c r="K5934">
        <v>8</v>
      </c>
      <c r="L5934" s="52">
        <v>0.1111100018024445</v>
      </c>
      <c r="M5934" s="52">
        <v>0.11593999713659291</v>
      </c>
      <c r="N5934">
        <v>35</v>
      </c>
      <c r="O5934" s="52">
        <v>0.11438000202178961</v>
      </c>
      <c r="P5934" s="52">
        <v>0.1190500035881996</v>
      </c>
      <c r="Q5934">
        <v>1473</v>
      </c>
      <c r="R5934" s="52">
        <v>0.13817000389099121</v>
      </c>
      <c r="S5934" s="52">
        <v>0.14101999998092651</v>
      </c>
    </row>
    <row r="5935" spans="1:19">
      <c r="A5935" t="s">
        <v>28</v>
      </c>
      <c r="B5935" t="s">
        <v>412</v>
      </c>
      <c r="C5935" t="s">
        <v>440</v>
      </c>
      <c r="D5935" t="s">
        <v>330</v>
      </c>
      <c r="E5935" t="s">
        <v>242</v>
      </c>
      <c r="F5935" t="s">
        <v>243</v>
      </c>
      <c r="G5935">
        <v>6</v>
      </c>
      <c r="H5935" t="s">
        <v>331</v>
      </c>
      <c r="I5935" t="s">
        <v>312</v>
      </c>
      <c r="J5935" t="s">
        <v>315</v>
      </c>
      <c r="K5935">
        <v>17</v>
      </c>
      <c r="L5935" s="52">
        <v>0.23611000180244451</v>
      </c>
      <c r="M5935" s="52">
        <v>0.24638000130653381</v>
      </c>
      <c r="N5935">
        <v>48</v>
      </c>
      <c r="O5935" s="52">
        <v>0.15685999393463129</v>
      </c>
      <c r="P5935" s="52">
        <v>0.16326999664306641</v>
      </c>
      <c r="Q5935">
        <v>1374</v>
      </c>
      <c r="R5935" s="52">
        <v>0.12887999415397641</v>
      </c>
      <c r="S5935" s="52">
        <v>0.13154999911785131</v>
      </c>
    </row>
    <row r="5936" spans="1:19">
      <c r="A5936" t="s">
        <v>28</v>
      </c>
      <c r="B5936" t="s">
        <v>412</v>
      </c>
      <c r="C5936" t="s">
        <v>440</v>
      </c>
      <c r="D5936" t="s">
        <v>330</v>
      </c>
      <c r="E5936" t="s">
        <v>242</v>
      </c>
      <c r="F5936" t="s">
        <v>243</v>
      </c>
      <c r="G5936">
        <v>6</v>
      </c>
      <c r="H5936" t="s">
        <v>331</v>
      </c>
      <c r="I5936" t="s">
        <v>312</v>
      </c>
      <c r="J5936" t="s">
        <v>373</v>
      </c>
      <c r="K5936">
        <v>3</v>
      </c>
      <c r="L5936" s="52">
        <v>4.1669998317956917E-2</v>
      </c>
      <c r="N5936">
        <v>12</v>
      </c>
      <c r="O5936" s="52">
        <v>3.9220001548528671E-2</v>
      </c>
      <c r="Q5936">
        <v>216</v>
      </c>
      <c r="R5936" s="52">
        <v>2.0260000601410869E-2</v>
      </c>
    </row>
    <row r="5937" spans="1:19">
      <c r="A5937" t="s">
        <v>28</v>
      </c>
      <c r="B5937" t="s">
        <v>412</v>
      </c>
      <c r="C5937" t="s">
        <v>440</v>
      </c>
      <c r="D5937" t="s">
        <v>330</v>
      </c>
      <c r="E5937" t="s">
        <v>242</v>
      </c>
      <c r="F5937" t="s">
        <v>243</v>
      </c>
      <c r="G5937">
        <v>6</v>
      </c>
      <c r="H5937" t="s">
        <v>331</v>
      </c>
      <c r="I5937" t="s">
        <v>312</v>
      </c>
      <c r="J5937" t="s">
        <v>316</v>
      </c>
      <c r="K5937">
        <v>8</v>
      </c>
      <c r="L5937" s="52">
        <v>0.1111100018024445</v>
      </c>
      <c r="M5937" s="52">
        <v>0.11593999713659291</v>
      </c>
      <c r="N5937">
        <v>38</v>
      </c>
      <c r="O5937" s="52">
        <v>0.1241799965500832</v>
      </c>
      <c r="P5937" s="52">
        <v>0.1292500048875809</v>
      </c>
      <c r="Q5937">
        <v>1178</v>
      </c>
      <c r="R5937" s="52">
        <v>0.1105000004172325</v>
      </c>
      <c r="S5937" s="52">
        <v>0.1127799972891808</v>
      </c>
    </row>
    <row r="5938" spans="1:19">
      <c r="A5938" t="s">
        <v>28</v>
      </c>
      <c r="B5938" t="s">
        <v>412</v>
      </c>
      <c r="C5938" t="s">
        <v>440</v>
      </c>
      <c r="D5938" t="s">
        <v>330</v>
      </c>
      <c r="E5938" t="s">
        <v>244</v>
      </c>
      <c r="F5938" t="s">
        <v>245</v>
      </c>
      <c r="G5938">
        <v>8</v>
      </c>
      <c r="H5938" t="s">
        <v>339</v>
      </c>
      <c r="I5938" t="s">
        <v>326</v>
      </c>
      <c r="J5938" t="s">
        <v>289</v>
      </c>
      <c r="K5938">
        <v>0</v>
      </c>
      <c r="L5938" s="52">
        <v>0</v>
      </c>
      <c r="N5938">
        <v>2</v>
      </c>
      <c r="O5938" s="52">
        <v>1.8200000049546361E-3</v>
      </c>
      <c r="Q5938">
        <v>78</v>
      </c>
      <c r="R5938" s="52">
        <v>7.3199998587369919E-3</v>
      </c>
    </row>
    <row r="5939" spans="1:19">
      <c r="A5939" t="s">
        <v>28</v>
      </c>
      <c r="B5939" t="s">
        <v>412</v>
      </c>
      <c r="C5939" t="s">
        <v>440</v>
      </c>
      <c r="D5939" t="s">
        <v>330</v>
      </c>
      <c r="E5939" t="s">
        <v>244</v>
      </c>
      <c r="F5939" t="s">
        <v>245</v>
      </c>
      <c r="G5939">
        <v>8</v>
      </c>
      <c r="H5939" t="s">
        <v>339</v>
      </c>
      <c r="I5939" t="s">
        <v>326</v>
      </c>
      <c r="J5939" t="s">
        <v>290</v>
      </c>
      <c r="K5939">
        <v>2</v>
      </c>
      <c r="L5939" s="52">
        <v>5.5560000240802758E-2</v>
      </c>
      <c r="N5939">
        <v>58</v>
      </c>
      <c r="O5939" s="52">
        <v>5.2730001509189613E-2</v>
      </c>
      <c r="Q5939">
        <v>542</v>
      </c>
      <c r="R5939" s="52">
        <v>5.0840001553297043E-2</v>
      </c>
    </row>
    <row r="5940" spans="1:19">
      <c r="A5940" t="s">
        <v>28</v>
      </c>
      <c r="B5940" t="s">
        <v>412</v>
      </c>
      <c r="C5940" t="s">
        <v>440</v>
      </c>
      <c r="D5940" t="s">
        <v>330</v>
      </c>
      <c r="E5940" t="s">
        <v>244</v>
      </c>
      <c r="F5940" t="s">
        <v>245</v>
      </c>
      <c r="G5940">
        <v>8</v>
      </c>
      <c r="H5940" t="s">
        <v>339</v>
      </c>
      <c r="I5940" t="s">
        <v>326</v>
      </c>
      <c r="J5940" t="s">
        <v>291</v>
      </c>
      <c r="K5940">
        <v>5</v>
      </c>
      <c r="L5940" s="52">
        <v>0.13888999819755549</v>
      </c>
      <c r="N5940">
        <v>131</v>
      </c>
      <c r="O5940" s="52">
        <v>0.1190899983048439</v>
      </c>
      <c r="Q5940">
        <v>1332</v>
      </c>
      <c r="R5940" s="52">
        <v>0.124940000474453</v>
      </c>
    </row>
    <row r="5941" spans="1:19">
      <c r="A5941" t="s">
        <v>28</v>
      </c>
      <c r="B5941" t="s">
        <v>412</v>
      </c>
      <c r="C5941" t="s">
        <v>440</v>
      </c>
      <c r="D5941" t="s">
        <v>330</v>
      </c>
      <c r="E5941" t="s">
        <v>244</v>
      </c>
      <c r="F5941" t="s">
        <v>245</v>
      </c>
      <c r="G5941">
        <v>8</v>
      </c>
      <c r="H5941" t="s">
        <v>339</v>
      </c>
      <c r="I5941" t="s">
        <v>326</v>
      </c>
      <c r="J5941" t="s">
        <v>292</v>
      </c>
      <c r="K5941">
        <v>5</v>
      </c>
      <c r="L5941" s="52">
        <v>0.13888999819755549</v>
      </c>
      <c r="N5941">
        <v>211</v>
      </c>
      <c r="O5941" s="52">
        <v>0.1918199956417084</v>
      </c>
      <c r="Q5941">
        <v>2022</v>
      </c>
      <c r="R5941" s="52">
        <v>0.18965999782085419</v>
      </c>
    </row>
    <row r="5942" spans="1:19">
      <c r="A5942" t="s">
        <v>28</v>
      </c>
      <c r="B5942" t="s">
        <v>412</v>
      </c>
      <c r="C5942" t="s">
        <v>440</v>
      </c>
      <c r="D5942" t="s">
        <v>330</v>
      </c>
      <c r="E5942" t="s">
        <v>244</v>
      </c>
      <c r="F5942" t="s">
        <v>245</v>
      </c>
      <c r="G5942">
        <v>8</v>
      </c>
      <c r="H5942" t="s">
        <v>339</v>
      </c>
      <c r="I5942" t="s">
        <v>326</v>
      </c>
      <c r="J5942" t="s">
        <v>293</v>
      </c>
      <c r="K5942">
        <v>8</v>
      </c>
      <c r="L5942" s="52">
        <v>0.22222000360488889</v>
      </c>
      <c r="N5942">
        <v>178</v>
      </c>
      <c r="O5942" s="52">
        <v>0.16181999444961551</v>
      </c>
      <c r="Q5942">
        <v>1958</v>
      </c>
      <c r="R5942" s="52">
        <v>0.18366000056266779</v>
      </c>
    </row>
    <row r="5943" spans="1:19">
      <c r="A5943" t="s">
        <v>28</v>
      </c>
      <c r="B5943" t="s">
        <v>412</v>
      </c>
      <c r="C5943" t="s">
        <v>440</v>
      </c>
      <c r="D5943" t="s">
        <v>330</v>
      </c>
      <c r="E5943" t="s">
        <v>244</v>
      </c>
      <c r="F5943" t="s">
        <v>245</v>
      </c>
      <c r="G5943">
        <v>8</v>
      </c>
      <c r="H5943" t="s">
        <v>339</v>
      </c>
      <c r="I5943" t="s">
        <v>326</v>
      </c>
      <c r="J5943" t="s">
        <v>294</v>
      </c>
      <c r="K5943">
        <v>6</v>
      </c>
      <c r="L5943" s="52">
        <v>0.1666699945926666</v>
      </c>
      <c r="N5943">
        <v>283</v>
      </c>
      <c r="O5943" s="52">
        <v>0.25727000832557678</v>
      </c>
      <c r="Q5943">
        <v>2528</v>
      </c>
      <c r="R5943" s="52">
        <v>0.2371300011873245</v>
      </c>
    </row>
    <row r="5944" spans="1:19">
      <c r="A5944" t="s">
        <v>28</v>
      </c>
      <c r="B5944" t="s">
        <v>412</v>
      </c>
      <c r="C5944" t="s">
        <v>440</v>
      </c>
      <c r="D5944" t="s">
        <v>330</v>
      </c>
      <c r="E5944" t="s">
        <v>244</v>
      </c>
      <c r="F5944" t="s">
        <v>245</v>
      </c>
      <c r="G5944">
        <v>8</v>
      </c>
      <c r="H5944" t="s">
        <v>339</v>
      </c>
      <c r="I5944" t="s">
        <v>326</v>
      </c>
      <c r="J5944" t="s">
        <v>295</v>
      </c>
      <c r="K5944">
        <v>10</v>
      </c>
      <c r="L5944" s="52">
        <v>0.27777999639511108</v>
      </c>
      <c r="N5944">
        <v>237</v>
      </c>
      <c r="O5944" s="52">
        <v>0.21545000374317169</v>
      </c>
      <c r="Q5944">
        <v>2201</v>
      </c>
      <c r="R5944" s="52">
        <v>0.20645000040531161</v>
      </c>
    </row>
    <row r="5945" spans="1:19">
      <c r="A5945" t="s">
        <v>28</v>
      </c>
      <c r="B5945" t="s">
        <v>412</v>
      </c>
      <c r="C5945" t="s">
        <v>440</v>
      </c>
      <c r="D5945" t="s">
        <v>330</v>
      </c>
      <c r="E5945" t="s">
        <v>244</v>
      </c>
      <c r="F5945" t="s">
        <v>245</v>
      </c>
      <c r="G5945">
        <v>8</v>
      </c>
      <c r="H5945" t="s">
        <v>339</v>
      </c>
      <c r="I5945" t="s">
        <v>359</v>
      </c>
      <c r="J5945" t="s">
        <v>14</v>
      </c>
      <c r="K5945">
        <v>29</v>
      </c>
      <c r="L5945" s="52">
        <v>0.80555999279022217</v>
      </c>
      <c r="M5945" s="52">
        <v>0.80555999279022217</v>
      </c>
      <c r="N5945">
        <v>768</v>
      </c>
      <c r="O5945" s="52">
        <v>0.69818001985549927</v>
      </c>
      <c r="P5945" s="52">
        <v>0.70914000272750854</v>
      </c>
      <c r="Q5945">
        <v>7648</v>
      </c>
      <c r="R5945" s="52">
        <v>0.71737998723983765</v>
      </c>
      <c r="S5945" s="52">
        <v>0.73221999406814575</v>
      </c>
    </row>
    <row r="5946" spans="1:19">
      <c r="A5946" t="s">
        <v>28</v>
      </c>
      <c r="B5946" t="s">
        <v>412</v>
      </c>
      <c r="C5946" t="s">
        <v>440</v>
      </c>
      <c r="D5946" t="s">
        <v>330</v>
      </c>
      <c r="E5946" t="s">
        <v>244</v>
      </c>
      <c r="F5946" t="s">
        <v>245</v>
      </c>
      <c r="G5946">
        <v>8</v>
      </c>
      <c r="H5946" t="s">
        <v>339</v>
      </c>
      <c r="I5946" t="s">
        <v>359</v>
      </c>
      <c r="J5946" t="s">
        <v>15</v>
      </c>
      <c r="K5946">
        <v>5</v>
      </c>
      <c r="L5946" s="52">
        <v>0.13888999819755549</v>
      </c>
      <c r="M5946" s="52">
        <v>0.13888999819755549</v>
      </c>
      <c r="N5946">
        <v>185</v>
      </c>
      <c r="O5946" s="52">
        <v>0.16818000376224521</v>
      </c>
      <c r="P5946" s="52">
        <v>0.17081999778747561</v>
      </c>
      <c r="Q5946">
        <v>1582</v>
      </c>
      <c r="R5946" s="52">
        <v>0.14838999509811401</v>
      </c>
      <c r="S5946" s="52">
        <v>0.1514600068330765</v>
      </c>
    </row>
    <row r="5947" spans="1:19">
      <c r="A5947" t="s">
        <v>28</v>
      </c>
      <c r="B5947" t="s">
        <v>412</v>
      </c>
      <c r="C5947" t="s">
        <v>440</v>
      </c>
      <c r="D5947" t="s">
        <v>330</v>
      </c>
      <c r="E5947" t="s">
        <v>244</v>
      </c>
      <c r="F5947" t="s">
        <v>245</v>
      </c>
      <c r="G5947">
        <v>8</v>
      </c>
      <c r="H5947" t="s">
        <v>339</v>
      </c>
      <c r="I5947" t="s">
        <v>359</v>
      </c>
      <c r="J5947" t="s">
        <v>317</v>
      </c>
      <c r="K5947">
        <v>2</v>
      </c>
      <c r="L5947" s="52">
        <v>5.5560000240802758E-2</v>
      </c>
      <c r="M5947" s="52">
        <v>5.5560000240802758E-2</v>
      </c>
      <c r="N5947">
        <v>130</v>
      </c>
      <c r="O5947" s="52">
        <v>0.11817999929189681</v>
      </c>
      <c r="P5947" s="52">
        <v>0.1200399994850159</v>
      </c>
      <c r="Q5947">
        <v>1215</v>
      </c>
      <c r="R5947" s="52">
        <v>0.1139699965715408</v>
      </c>
      <c r="S5947" s="52">
        <v>0.1163199990987778</v>
      </c>
    </row>
    <row r="5948" spans="1:19">
      <c r="A5948" t="s">
        <v>28</v>
      </c>
      <c r="B5948" t="s">
        <v>412</v>
      </c>
      <c r="C5948" t="s">
        <v>440</v>
      </c>
      <c r="D5948" t="s">
        <v>330</v>
      </c>
      <c r="E5948" t="s">
        <v>244</v>
      </c>
      <c r="F5948" t="s">
        <v>245</v>
      </c>
      <c r="G5948">
        <v>8</v>
      </c>
      <c r="H5948" t="s">
        <v>339</v>
      </c>
      <c r="I5948" t="s">
        <v>359</v>
      </c>
      <c r="J5948" t="s">
        <v>270</v>
      </c>
      <c r="K5948">
        <v>0</v>
      </c>
      <c r="L5948" s="52">
        <v>0</v>
      </c>
      <c r="N5948">
        <v>17</v>
      </c>
      <c r="O5948" s="52">
        <v>1.544999983161688E-2</v>
      </c>
      <c r="Q5948">
        <v>216</v>
      </c>
      <c r="R5948" s="52">
        <v>2.0260000601410869E-2</v>
      </c>
    </row>
    <row r="5949" spans="1:19">
      <c r="A5949" t="s">
        <v>28</v>
      </c>
      <c r="B5949" t="s">
        <v>412</v>
      </c>
      <c r="C5949" t="s">
        <v>440</v>
      </c>
      <c r="D5949" t="s">
        <v>330</v>
      </c>
      <c r="E5949" t="s">
        <v>244</v>
      </c>
      <c r="F5949" t="s">
        <v>245</v>
      </c>
      <c r="G5949">
        <v>8</v>
      </c>
      <c r="H5949" t="s">
        <v>339</v>
      </c>
      <c r="I5949" t="s">
        <v>325</v>
      </c>
      <c r="J5949" t="s">
        <v>302</v>
      </c>
      <c r="K5949">
        <v>12</v>
      </c>
      <c r="L5949" s="52">
        <v>0.33333000540733337</v>
      </c>
      <c r="N5949">
        <v>383</v>
      </c>
      <c r="O5949" s="52">
        <v>0.34817999601364141</v>
      </c>
      <c r="Q5949">
        <v>3494</v>
      </c>
      <c r="R5949" s="52">
        <v>0.32774001359939581</v>
      </c>
    </row>
    <row r="5950" spans="1:19">
      <c r="A5950" t="s">
        <v>28</v>
      </c>
      <c r="B5950" t="s">
        <v>412</v>
      </c>
      <c r="C5950" t="s">
        <v>440</v>
      </c>
      <c r="D5950" t="s">
        <v>330</v>
      </c>
      <c r="E5950" t="s">
        <v>244</v>
      </c>
      <c r="F5950" t="s">
        <v>245</v>
      </c>
      <c r="G5950">
        <v>8</v>
      </c>
      <c r="H5950" t="s">
        <v>339</v>
      </c>
      <c r="I5950" t="s">
        <v>325</v>
      </c>
      <c r="J5950" t="s">
        <v>303</v>
      </c>
      <c r="K5950">
        <v>12</v>
      </c>
      <c r="L5950" s="52">
        <v>0.33333000540733337</v>
      </c>
      <c r="N5950">
        <v>337</v>
      </c>
      <c r="O5950" s="52">
        <v>0.30636000633239752</v>
      </c>
      <c r="Q5950">
        <v>3387</v>
      </c>
      <c r="R5950" s="52">
        <v>0.31769999861717219</v>
      </c>
    </row>
    <row r="5951" spans="1:19">
      <c r="A5951" t="s">
        <v>28</v>
      </c>
      <c r="B5951" t="s">
        <v>412</v>
      </c>
      <c r="C5951" t="s">
        <v>440</v>
      </c>
      <c r="D5951" t="s">
        <v>330</v>
      </c>
      <c r="E5951" t="s">
        <v>244</v>
      </c>
      <c r="F5951" t="s">
        <v>245</v>
      </c>
      <c r="G5951">
        <v>8</v>
      </c>
      <c r="H5951" t="s">
        <v>339</v>
      </c>
      <c r="I5951" t="s">
        <v>325</v>
      </c>
      <c r="J5951" t="s">
        <v>304</v>
      </c>
      <c r="K5951">
        <v>12</v>
      </c>
      <c r="L5951" s="52">
        <v>0.33333000540733337</v>
      </c>
      <c r="N5951">
        <v>380</v>
      </c>
      <c r="O5951" s="52">
        <v>0.3454500138759613</v>
      </c>
      <c r="Q5951">
        <v>3780</v>
      </c>
      <c r="R5951" s="52">
        <v>0.35455998778343201</v>
      </c>
    </row>
    <row r="5952" spans="1:19">
      <c r="A5952" t="s">
        <v>28</v>
      </c>
      <c r="B5952" t="s">
        <v>412</v>
      </c>
      <c r="C5952" t="s">
        <v>440</v>
      </c>
      <c r="D5952" t="s">
        <v>330</v>
      </c>
      <c r="E5952" t="s">
        <v>244</v>
      </c>
      <c r="F5952" t="s">
        <v>245</v>
      </c>
      <c r="G5952">
        <v>8</v>
      </c>
      <c r="H5952" t="s">
        <v>339</v>
      </c>
      <c r="I5952" t="s">
        <v>349</v>
      </c>
      <c r="J5952" t="s">
        <v>350</v>
      </c>
      <c r="K5952">
        <v>2</v>
      </c>
      <c r="L5952" s="52">
        <v>5.5560000240802758E-2</v>
      </c>
      <c r="M5952" s="52">
        <v>7.1429997682571411E-2</v>
      </c>
      <c r="N5952">
        <v>73</v>
      </c>
      <c r="O5952" s="52">
        <v>6.6359996795654297E-2</v>
      </c>
      <c r="P5952" s="52">
        <v>7.4490003287792206E-2</v>
      </c>
      <c r="Q5952">
        <v>745</v>
      </c>
      <c r="R5952" s="52">
        <v>6.9880001246929169E-2</v>
      </c>
      <c r="S5952" s="52">
        <v>8.060000091791153E-2</v>
      </c>
    </row>
    <row r="5953" spans="1:19">
      <c r="A5953" t="s">
        <v>28</v>
      </c>
      <c r="B5953" t="s">
        <v>412</v>
      </c>
      <c r="C5953" t="s">
        <v>440</v>
      </c>
      <c r="D5953" t="s">
        <v>330</v>
      </c>
      <c r="E5953" t="s">
        <v>244</v>
      </c>
      <c r="F5953" t="s">
        <v>245</v>
      </c>
      <c r="G5953">
        <v>8</v>
      </c>
      <c r="H5953" t="s">
        <v>339</v>
      </c>
      <c r="I5953" t="s">
        <v>349</v>
      </c>
      <c r="J5953" t="s">
        <v>351</v>
      </c>
      <c r="K5953">
        <v>15</v>
      </c>
      <c r="L5953" s="52">
        <v>0.41666999459266663</v>
      </c>
      <c r="M5953" s="52">
        <v>0.53570997714996338</v>
      </c>
      <c r="N5953">
        <v>569</v>
      </c>
      <c r="O5953" s="52">
        <v>0.51727002859115601</v>
      </c>
      <c r="P5953" s="52">
        <v>0.58060997724533081</v>
      </c>
      <c r="Q5953">
        <v>5882</v>
      </c>
      <c r="R5953" s="52">
        <v>0.55172997713088989</v>
      </c>
      <c r="S5953" s="52">
        <v>0.63637000322341919</v>
      </c>
    </row>
    <row r="5954" spans="1:19">
      <c r="A5954" t="s">
        <v>28</v>
      </c>
      <c r="B5954" t="s">
        <v>412</v>
      </c>
      <c r="C5954" t="s">
        <v>440</v>
      </c>
      <c r="D5954" t="s">
        <v>330</v>
      </c>
      <c r="E5954" t="s">
        <v>244</v>
      </c>
      <c r="F5954" t="s">
        <v>245</v>
      </c>
      <c r="G5954">
        <v>8</v>
      </c>
      <c r="H5954" t="s">
        <v>339</v>
      </c>
      <c r="I5954" t="s">
        <v>349</v>
      </c>
      <c r="J5954" t="s">
        <v>352</v>
      </c>
      <c r="K5954">
        <v>0</v>
      </c>
      <c r="L5954" s="52">
        <v>0</v>
      </c>
      <c r="M5954" s="52">
        <v>0</v>
      </c>
      <c r="N5954">
        <v>2</v>
      </c>
      <c r="O5954" s="52">
        <v>1.8200000049546361E-3</v>
      </c>
      <c r="P5954" s="52">
        <v>2.0399999339133501E-3</v>
      </c>
      <c r="Q5954">
        <v>19</v>
      </c>
      <c r="R5954" s="52">
        <v>1.780000049620867E-3</v>
      </c>
      <c r="S5954" s="52">
        <v>2.0600000862032179E-3</v>
      </c>
    </row>
    <row r="5955" spans="1:19">
      <c r="A5955" t="s">
        <v>28</v>
      </c>
      <c r="B5955" t="s">
        <v>412</v>
      </c>
      <c r="C5955" t="s">
        <v>440</v>
      </c>
      <c r="D5955" t="s">
        <v>330</v>
      </c>
      <c r="E5955" t="s">
        <v>244</v>
      </c>
      <c r="F5955" t="s">
        <v>245</v>
      </c>
      <c r="G5955">
        <v>8</v>
      </c>
      <c r="H5955" t="s">
        <v>339</v>
      </c>
      <c r="I5955" t="s">
        <v>349</v>
      </c>
      <c r="J5955" t="s">
        <v>353</v>
      </c>
      <c r="K5955">
        <v>11</v>
      </c>
      <c r="L5955" s="52">
        <v>0.30555999279022222</v>
      </c>
      <c r="M5955" s="52">
        <v>0.39285999536514282</v>
      </c>
      <c r="N5955">
        <v>336</v>
      </c>
      <c r="O5955" s="52">
        <v>0.30544999241828918</v>
      </c>
      <c r="P5955" s="52">
        <v>0.34286001324653631</v>
      </c>
      <c r="Q5955">
        <v>2597</v>
      </c>
      <c r="R5955" s="52">
        <v>0.24359999597072601</v>
      </c>
      <c r="S5955" s="52">
        <v>0.2809700071811676</v>
      </c>
    </row>
    <row r="5956" spans="1:19">
      <c r="A5956" t="s">
        <v>28</v>
      </c>
      <c r="B5956" t="s">
        <v>412</v>
      </c>
      <c r="C5956" t="s">
        <v>440</v>
      </c>
      <c r="D5956" t="s">
        <v>330</v>
      </c>
      <c r="E5956" t="s">
        <v>244</v>
      </c>
      <c r="F5956" t="s">
        <v>245</v>
      </c>
      <c r="G5956">
        <v>8</v>
      </c>
      <c r="H5956" t="s">
        <v>339</v>
      </c>
      <c r="I5956" t="s">
        <v>349</v>
      </c>
      <c r="J5956" t="s">
        <v>355</v>
      </c>
      <c r="K5956">
        <v>8</v>
      </c>
      <c r="L5956" s="52">
        <v>0.22222000360488889</v>
      </c>
      <c r="N5956">
        <v>120</v>
      </c>
      <c r="O5956" s="52">
        <v>0.1090900003910065</v>
      </c>
      <c r="Q5956">
        <v>1418</v>
      </c>
      <c r="R5956" s="52">
        <v>0.13300999999046331</v>
      </c>
    </row>
    <row r="5957" spans="1:19">
      <c r="A5957" t="s">
        <v>28</v>
      </c>
      <c r="B5957" t="s">
        <v>412</v>
      </c>
      <c r="C5957" t="s">
        <v>440</v>
      </c>
      <c r="D5957" t="s">
        <v>330</v>
      </c>
      <c r="E5957" t="s">
        <v>244</v>
      </c>
      <c r="F5957" t="s">
        <v>245</v>
      </c>
      <c r="G5957">
        <v>8</v>
      </c>
      <c r="H5957" t="s">
        <v>339</v>
      </c>
      <c r="I5957" t="s">
        <v>734</v>
      </c>
      <c r="J5957" t="s">
        <v>299</v>
      </c>
      <c r="K5957">
        <v>0</v>
      </c>
      <c r="L5957" s="52">
        <v>0</v>
      </c>
      <c r="M5957" s="52">
        <v>0</v>
      </c>
      <c r="N5957">
        <v>63</v>
      </c>
      <c r="O5957" s="52">
        <v>5.7270001620054238E-2</v>
      </c>
      <c r="P5957" s="52">
        <v>6.0580000281333923E-2</v>
      </c>
      <c r="Q5957">
        <v>463</v>
      </c>
      <c r="R5957" s="52">
        <v>4.343000054359436E-2</v>
      </c>
      <c r="S5957" s="52">
        <v>4.6239998191595078E-2</v>
      </c>
    </row>
    <row r="5958" spans="1:19">
      <c r="A5958" t="s">
        <v>28</v>
      </c>
      <c r="B5958" t="s">
        <v>412</v>
      </c>
      <c r="C5958" t="s">
        <v>440</v>
      </c>
      <c r="D5958" t="s">
        <v>330</v>
      </c>
      <c r="E5958" t="s">
        <v>244</v>
      </c>
      <c r="F5958" t="s">
        <v>245</v>
      </c>
      <c r="G5958">
        <v>8</v>
      </c>
      <c r="H5958" t="s">
        <v>339</v>
      </c>
      <c r="I5958" t="s">
        <v>734</v>
      </c>
      <c r="J5958" t="s">
        <v>300</v>
      </c>
      <c r="K5958">
        <v>0</v>
      </c>
      <c r="L5958" s="52">
        <v>0</v>
      </c>
      <c r="M5958" s="52">
        <v>0</v>
      </c>
      <c r="N5958">
        <v>30</v>
      </c>
      <c r="O5958" s="52">
        <v>2.7270000427961349E-2</v>
      </c>
      <c r="P5958" s="52">
        <v>2.8850000351667401E-2</v>
      </c>
      <c r="Q5958">
        <v>331</v>
      </c>
      <c r="R5958" s="52">
        <v>3.1050000339746479E-2</v>
      </c>
      <c r="S5958" s="52">
        <v>3.3059999346733093E-2</v>
      </c>
    </row>
    <row r="5959" spans="1:19">
      <c r="A5959" t="s">
        <v>28</v>
      </c>
      <c r="B5959" t="s">
        <v>412</v>
      </c>
      <c r="C5959" t="s">
        <v>440</v>
      </c>
      <c r="D5959" t="s">
        <v>330</v>
      </c>
      <c r="E5959" t="s">
        <v>244</v>
      </c>
      <c r="F5959" t="s">
        <v>245</v>
      </c>
      <c r="G5959">
        <v>8</v>
      </c>
      <c r="H5959" t="s">
        <v>339</v>
      </c>
      <c r="I5959" t="s">
        <v>734</v>
      </c>
      <c r="J5959" t="s">
        <v>269</v>
      </c>
      <c r="K5959">
        <v>0</v>
      </c>
      <c r="L5959" s="52">
        <v>0</v>
      </c>
      <c r="M5959" s="52">
        <v>0</v>
      </c>
      <c r="N5959">
        <v>10</v>
      </c>
      <c r="O5959" s="52">
        <v>9.089999832212925E-3</v>
      </c>
      <c r="P5959" s="52">
        <v>9.6199996769428253E-3</v>
      </c>
      <c r="Q5959">
        <v>91</v>
      </c>
      <c r="R5959" s="52">
        <v>8.5399998351931572E-3</v>
      </c>
      <c r="S5959" s="52">
        <v>9.089999832212925E-3</v>
      </c>
    </row>
    <row r="5960" spans="1:19">
      <c r="A5960" t="s">
        <v>28</v>
      </c>
      <c r="B5960" t="s">
        <v>412</v>
      </c>
      <c r="C5960" t="s">
        <v>440</v>
      </c>
      <c r="D5960" t="s">
        <v>330</v>
      </c>
      <c r="E5960" t="s">
        <v>244</v>
      </c>
      <c r="F5960" t="s">
        <v>245</v>
      </c>
      <c r="G5960">
        <v>8</v>
      </c>
      <c r="H5960" t="s">
        <v>339</v>
      </c>
      <c r="I5960" t="s">
        <v>734</v>
      </c>
      <c r="J5960" t="s">
        <v>301</v>
      </c>
      <c r="K5960">
        <v>0</v>
      </c>
      <c r="L5960" s="52">
        <v>0</v>
      </c>
      <c r="M5960" s="52">
        <v>0</v>
      </c>
      <c r="N5960">
        <v>13</v>
      </c>
      <c r="O5960" s="52">
        <v>1.18199996650219E-2</v>
      </c>
      <c r="P5960" s="52">
        <v>1.250000018626451E-2</v>
      </c>
      <c r="Q5960">
        <v>215</v>
      </c>
      <c r="R5960" s="52">
        <v>2.0169999450445179E-2</v>
      </c>
      <c r="S5960" s="52">
        <v>2.1469999104738239E-2</v>
      </c>
    </row>
    <row r="5961" spans="1:19">
      <c r="A5961" t="s">
        <v>28</v>
      </c>
      <c r="B5961" t="s">
        <v>412</v>
      </c>
      <c r="C5961" t="s">
        <v>440</v>
      </c>
      <c r="D5961" t="s">
        <v>330</v>
      </c>
      <c r="E5961" t="s">
        <v>244</v>
      </c>
      <c r="F5961" t="s">
        <v>245</v>
      </c>
      <c r="G5961">
        <v>8</v>
      </c>
      <c r="H5961" t="s">
        <v>339</v>
      </c>
      <c r="I5961" t="s">
        <v>734</v>
      </c>
      <c r="J5961" t="s">
        <v>270</v>
      </c>
      <c r="K5961">
        <v>10</v>
      </c>
      <c r="L5961" s="52">
        <v>0.27777999639511108</v>
      </c>
      <c r="N5961">
        <v>60</v>
      </c>
      <c r="O5961" s="52">
        <v>5.4549999535083771E-2</v>
      </c>
      <c r="Q5961">
        <v>648</v>
      </c>
      <c r="R5961" s="52">
        <v>6.0779999941587448E-2</v>
      </c>
    </row>
    <row r="5962" spans="1:19">
      <c r="A5962" t="s">
        <v>28</v>
      </c>
      <c r="B5962" t="s">
        <v>412</v>
      </c>
      <c r="C5962" t="s">
        <v>440</v>
      </c>
      <c r="D5962" t="s">
        <v>330</v>
      </c>
      <c r="E5962" t="s">
        <v>244</v>
      </c>
      <c r="F5962" t="s">
        <v>245</v>
      </c>
      <c r="G5962">
        <v>8</v>
      </c>
      <c r="H5962" t="s">
        <v>339</v>
      </c>
      <c r="I5962" t="s">
        <v>734</v>
      </c>
      <c r="J5962" t="s">
        <v>268</v>
      </c>
      <c r="K5962">
        <v>26</v>
      </c>
      <c r="L5962" s="52">
        <v>0.72222000360488892</v>
      </c>
      <c r="M5962" s="52">
        <v>1</v>
      </c>
      <c r="N5962">
        <v>924</v>
      </c>
      <c r="O5962" s="52">
        <v>0.8399999737739563</v>
      </c>
      <c r="P5962" s="52">
        <v>0.88845998048782349</v>
      </c>
      <c r="Q5962">
        <v>8913</v>
      </c>
      <c r="R5962" s="52">
        <v>0.83604001998901367</v>
      </c>
      <c r="S5962" s="52">
        <v>0.89013999700546265</v>
      </c>
    </row>
    <row r="5963" spans="1:19">
      <c r="A5963" t="s">
        <v>28</v>
      </c>
      <c r="B5963" t="s">
        <v>412</v>
      </c>
      <c r="C5963" t="s">
        <v>440</v>
      </c>
      <c r="D5963" t="s">
        <v>330</v>
      </c>
      <c r="E5963" t="s">
        <v>244</v>
      </c>
      <c r="F5963" t="s">
        <v>245</v>
      </c>
      <c r="G5963">
        <v>8</v>
      </c>
      <c r="H5963" t="s">
        <v>339</v>
      </c>
      <c r="I5963" t="s">
        <v>735</v>
      </c>
      <c r="J5963" t="s">
        <v>270</v>
      </c>
      <c r="K5963">
        <v>36</v>
      </c>
      <c r="L5963" s="52">
        <v>1</v>
      </c>
      <c r="N5963">
        <v>1100</v>
      </c>
      <c r="O5963" s="52">
        <v>1</v>
      </c>
      <c r="Q5963">
        <v>10661</v>
      </c>
      <c r="R5963" s="52">
        <v>1</v>
      </c>
    </row>
    <row r="5964" spans="1:19">
      <c r="A5964" t="s">
        <v>28</v>
      </c>
      <c r="B5964" t="s">
        <v>412</v>
      </c>
      <c r="C5964" t="s">
        <v>440</v>
      </c>
      <c r="D5964" t="s">
        <v>330</v>
      </c>
      <c r="E5964" t="s">
        <v>244</v>
      </c>
      <c r="F5964" t="s">
        <v>245</v>
      </c>
      <c r="G5964">
        <v>8</v>
      </c>
      <c r="H5964" t="s">
        <v>339</v>
      </c>
      <c r="I5964" t="s">
        <v>319</v>
      </c>
      <c r="J5964" t="s">
        <v>324</v>
      </c>
      <c r="K5964">
        <v>8</v>
      </c>
      <c r="L5964" s="52">
        <v>0.22222000360488889</v>
      </c>
      <c r="N5964">
        <v>120</v>
      </c>
      <c r="O5964" s="52">
        <v>0.1090900003910065</v>
      </c>
      <c r="Q5964">
        <v>1418</v>
      </c>
      <c r="R5964" s="52">
        <v>0.13300999999046331</v>
      </c>
    </row>
    <row r="5965" spans="1:19">
      <c r="A5965" t="s">
        <v>28</v>
      </c>
      <c r="B5965" t="s">
        <v>412</v>
      </c>
      <c r="C5965" t="s">
        <v>440</v>
      </c>
      <c r="D5965" t="s">
        <v>330</v>
      </c>
      <c r="E5965" t="s">
        <v>244</v>
      </c>
      <c r="F5965" t="s">
        <v>245</v>
      </c>
      <c r="G5965">
        <v>8</v>
      </c>
      <c r="H5965" t="s">
        <v>339</v>
      </c>
      <c r="I5965" t="s">
        <v>319</v>
      </c>
      <c r="J5965" t="s">
        <v>320</v>
      </c>
      <c r="K5965">
        <v>0</v>
      </c>
      <c r="L5965" s="52">
        <v>0</v>
      </c>
      <c r="M5965" s="52">
        <v>0</v>
      </c>
      <c r="N5965">
        <v>2</v>
      </c>
      <c r="O5965" s="52">
        <v>1.8200000049546361E-3</v>
      </c>
      <c r="P5965" s="52">
        <v>2.0399999339133501E-3</v>
      </c>
      <c r="Q5965">
        <v>19</v>
      </c>
      <c r="R5965" s="52">
        <v>1.780000049620867E-3</v>
      </c>
      <c r="S5965" s="52">
        <v>2.0600000862032179E-3</v>
      </c>
    </row>
    <row r="5966" spans="1:19">
      <c r="A5966" t="s">
        <v>28</v>
      </c>
      <c r="B5966" t="s">
        <v>412</v>
      </c>
      <c r="C5966" t="s">
        <v>440</v>
      </c>
      <c r="D5966" t="s">
        <v>330</v>
      </c>
      <c r="E5966" t="s">
        <v>244</v>
      </c>
      <c r="F5966" t="s">
        <v>245</v>
      </c>
      <c r="G5966">
        <v>8</v>
      </c>
      <c r="H5966" t="s">
        <v>339</v>
      </c>
      <c r="I5966" t="s">
        <v>319</v>
      </c>
      <c r="J5966" t="s">
        <v>321</v>
      </c>
      <c r="K5966">
        <v>2</v>
      </c>
      <c r="L5966" s="52">
        <v>5.5560000240802758E-2</v>
      </c>
      <c r="M5966" s="52">
        <v>7.1429997682571411E-2</v>
      </c>
      <c r="N5966">
        <v>48</v>
      </c>
      <c r="O5966" s="52">
        <v>4.3639998883008957E-2</v>
      </c>
      <c r="P5966" s="52">
        <v>4.8980001360177987E-2</v>
      </c>
      <c r="Q5966">
        <v>380</v>
      </c>
      <c r="R5966" s="52">
        <v>3.564000129699707E-2</v>
      </c>
      <c r="S5966" s="52">
        <v>4.1110001504421227E-2</v>
      </c>
    </row>
    <row r="5967" spans="1:19">
      <c r="A5967" t="s">
        <v>28</v>
      </c>
      <c r="B5967" t="s">
        <v>412</v>
      </c>
      <c r="C5967" t="s">
        <v>440</v>
      </c>
      <c r="D5967" t="s">
        <v>330</v>
      </c>
      <c r="E5967" t="s">
        <v>244</v>
      </c>
      <c r="F5967" t="s">
        <v>245</v>
      </c>
      <c r="G5967">
        <v>8</v>
      </c>
      <c r="H5967" t="s">
        <v>339</v>
      </c>
      <c r="I5967" t="s">
        <v>319</v>
      </c>
      <c r="J5967" t="s">
        <v>322</v>
      </c>
      <c r="K5967">
        <v>7</v>
      </c>
      <c r="L5967" s="52">
        <v>0.1944400072097778</v>
      </c>
      <c r="M5967" s="52">
        <v>0.25</v>
      </c>
      <c r="N5967">
        <v>206</v>
      </c>
      <c r="O5967" s="52">
        <v>0.18727000057697299</v>
      </c>
      <c r="P5967" s="52">
        <v>0.2101999968290329</v>
      </c>
      <c r="Q5967">
        <v>1643</v>
      </c>
      <c r="R5967" s="52">
        <v>0.15410999953746801</v>
      </c>
      <c r="S5967" s="52">
        <v>0.17776000499725339</v>
      </c>
    </row>
    <row r="5968" spans="1:19">
      <c r="A5968" t="s">
        <v>28</v>
      </c>
      <c r="B5968" t="s">
        <v>412</v>
      </c>
      <c r="C5968" t="s">
        <v>440</v>
      </c>
      <c r="D5968" t="s">
        <v>330</v>
      </c>
      <c r="E5968" t="s">
        <v>244</v>
      </c>
      <c r="F5968" t="s">
        <v>245</v>
      </c>
      <c r="G5968">
        <v>8</v>
      </c>
      <c r="H5968" t="s">
        <v>339</v>
      </c>
      <c r="I5968" t="s">
        <v>319</v>
      </c>
      <c r="J5968" t="s">
        <v>323</v>
      </c>
      <c r="K5968">
        <v>7</v>
      </c>
      <c r="L5968" s="52">
        <v>0.1944400072097778</v>
      </c>
      <c r="M5968" s="52">
        <v>0.25</v>
      </c>
      <c r="N5968">
        <v>155</v>
      </c>
      <c r="O5968" s="52">
        <v>0.1409099996089935</v>
      </c>
      <c r="P5968" s="52">
        <v>0.158160001039505</v>
      </c>
      <c r="Q5968">
        <v>1319</v>
      </c>
      <c r="R5968" s="52">
        <v>0.1237199977040291</v>
      </c>
      <c r="S5968" s="52">
        <v>0.14270000159740451</v>
      </c>
    </row>
    <row r="5969" spans="1:19">
      <c r="A5969" t="s">
        <v>28</v>
      </c>
      <c r="B5969" t="s">
        <v>412</v>
      </c>
      <c r="C5969" t="s">
        <v>440</v>
      </c>
      <c r="D5969" t="s">
        <v>330</v>
      </c>
      <c r="E5969" t="s">
        <v>244</v>
      </c>
      <c r="F5969" t="s">
        <v>245</v>
      </c>
      <c r="G5969">
        <v>8</v>
      </c>
      <c r="H5969" t="s">
        <v>339</v>
      </c>
      <c r="I5969" t="s">
        <v>319</v>
      </c>
      <c r="J5969" t="s">
        <v>354</v>
      </c>
      <c r="K5969">
        <v>12</v>
      </c>
      <c r="L5969" s="52">
        <v>0.33333000540733337</v>
      </c>
      <c r="M5969" s="52">
        <v>0.42857000231742859</v>
      </c>
      <c r="N5969">
        <v>569</v>
      </c>
      <c r="O5969" s="52">
        <v>0.51727002859115601</v>
      </c>
      <c r="P5969" s="52">
        <v>0.58060997724533081</v>
      </c>
      <c r="Q5969">
        <v>5882</v>
      </c>
      <c r="R5969" s="52">
        <v>0.55172997713088989</v>
      </c>
      <c r="S5969" s="52">
        <v>0.63637000322341919</v>
      </c>
    </row>
    <row r="5970" spans="1:19">
      <c r="A5970" t="s">
        <v>28</v>
      </c>
      <c r="B5970" t="s">
        <v>412</v>
      </c>
      <c r="C5970" t="s">
        <v>440</v>
      </c>
      <c r="D5970" t="s">
        <v>330</v>
      </c>
      <c r="E5970" t="s">
        <v>244</v>
      </c>
      <c r="F5970" t="s">
        <v>245</v>
      </c>
      <c r="G5970">
        <v>8</v>
      </c>
      <c r="H5970" t="s">
        <v>339</v>
      </c>
      <c r="I5970" t="s">
        <v>360</v>
      </c>
      <c r="J5970" t="s">
        <v>361</v>
      </c>
      <c r="K5970">
        <v>8</v>
      </c>
      <c r="L5970" s="52">
        <v>0.22222000360488889</v>
      </c>
      <c r="N5970">
        <v>120</v>
      </c>
      <c r="O5970" s="52">
        <v>0.1090900003910065</v>
      </c>
      <c r="Q5970">
        <v>1418</v>
      </c>
      <c r="R5970" s="52">
        <v>0.13300999999046331</v>
      </c>
    </row>
    <row r="5971" spans="1:19">
      <c r="A5971" t="s">
        <v>28</v>
      </c>
      <c r="B5971" t="s">
        <v>412</v>
      </c>
      <c r="C5971" t="s">
        <v>440</v>
      </c>
      <c r="D5971" t="s">
        <v>330</v>
      </c>
      <c r="E5971" t="s">
        <v>244</v>
      </c>
      <c r="F5971" t="s">
        <v>245</v>
      </c>
      <c r="G5971">
        <v>8</v>
      </c>
      <c r="H5971" t="s">
        <v>339</v>
      </c>
      <c r="I5971" t="s">
        <v>360</v>
      </c>
      <c r="J5971" t="s">
        <v>362</v>
      </c>
      <c r="K5971">
        <v>15</v>
      </c>
      <c r="L5971" s="52">
        <v>0.41666999459266663</v>
      </c>
      <c r="M5971" s="52">
        <v>0.53570997714996338</v>
      </c>
      <c r="N5971">
        <v>410</v>
      </c>
      <c r="O5971" s="52">
        <v>0.37272998690605158</v>
      </c>
      <c r="P5971" s="52">
        <v>0.41837000846862787</v>
      </c>
      <c r="Q5971">
        <v>3361</v>
      </c>
      <c r="R5971" s="52">
        <v>0.31525999307632452</v>
      </c>
      <c r="S5971" s="52">
        <v>0.36362999677658081</v>
      </c>
    </row>
    <row r="5972" spans="1:19">
      <c r="A5972" t="s">
        <v>28</v>
      </c>
      <c r="B5972" t="s">
        <v>412</v>
      </c>
      <c r="C5972" t="s">
        <v>440</v>
      </c>
      <c r="D5972" t="s">
        <v>330</v>
      </c>
      <c r="E5972" t="s">
        <v>244</v>
      </c>
      <c r="F5972" t="s">
        <v>245</v>
      </c>
      <c r="G5972">
        <v>8</v>
      </c>
      <c r="H5972" t="s">
        <v>339</v>
      </c>
      <c r="I5972" t="s">
        <v>360</v>
      </c>
      <c r="J5972" t="s">
        <v>354</v>
      </c>
      <c r="K5972">
        <v>13</v>
      </c>
      <c r="L5972" s="52">
        <v>0.36111000180244451</v>
      </c>
      <c r="M5972" s="52">
        <v>0.46428999304771418</v>
      </c>
      <c r="N5972">
        <v>570</v>
      </c>
      <c r="O5972" s="52">
        <v>0.51818001270294189</v>
      </c>
      <c r="P5972" s="52">
        <v>0.58162999153137207</v>
      </c>
      <c r="Q5972">
        <v>5882</v>
      </c>
      <c r="R5972" s="52">
        <v>0.55172997713088989</v>
      </c>
      <c r="S5972" s="52">
        <v>0.63637000322341919</v>
      </c>
    </row>
    <row r="5973" spans="1:19">
      <c r="A5973" t="s">
        <v>28</v>
      </c>
      <c r="B5973" t="s">
        <v>412</v>
      </c>
      <c r="C5973" t="s">
        <v>440</v>
      </c>
      <c r="D5973" t="s">
        <v>330</v>
      </c>
      <c r="E5973" t="s">
        <v>244</v>
      </c>
      <c r="F5973" t="s">
        <v>245</v>
      </c>
      <c r="G5973">
        <v>8</v>
      </c>
      <c r="H5973" t="s">
        <v>339</v>
      </c>
      <c r="I5973" t="s">
        <v>736</v>
      </c>
      <c r="J5973" t="s">
        <v>363</v>
      </c>
      <c r="K5973">
        <v>10</v>
      </c>
      <c r="L5973" s="52">
        <v>0.27777999639511108</v>
      </c>
      <c r="N5973">
        <v>424</v>
      </c>
      <c r="O5973" s="52">
        <v>0.38545000553131098</v>
      </c>
      <c r="Q5973">
        <v>4131</v>
      </c>
      <c r="R5973" s="52">
        <v>0.38749000430107122</v>
      </c>
    </row>
    <row r="5974" spans="1:19">
      <c r="A5974" t="s">
        <v>28</v>
      </c>
      <c r="B5974" t="s">
        <v>412</v>
      </c>
      <c r="C5974" t="s">
        <v>440</v>
      </c>
      <c r="D5974" t="s">
        <v>330</v>
      </c>
      <c r="E5974" t="s">
        <v>244</v>
      </c>
      <c r="F5974" t="s">
        <v>245</v>
      </c>
      <c r="G5974">
        <v>8</v>
      </c>
      <c r="H5974" t="s">
        <v>339</v>
      </c>
      <c r="I5974" t="s">
        <v>736</v>
      </c>
      <c r="J5974" t="s">
        <v>364</v>
      </c>
      <c r="K5974">
        <v>17</v>
      </c>
      <c r="L5974" s="52">
        <v>0.47222000360488892</v>
      </c>
      <c r="M5974" s="52">
        <v>0.6538500189781189</v>
      </c>
      <c r="N5974">
        <v>386</v>
      </c>
      <c r="O5974" s="52">
        <v>0.3509100079536438</v>
      </c>
      <c r="P5974" s="52">
        <v>0.57100999355316162</v>
      </c>
      <c r="Q5974">
        <v>4189</v>
      </c>
      <c r="R5974" s="52">
        <v>0.39293000102043152</v>
      </c>
      <c r="S5974" s="52">
        <v>0.64149999618530273</v>
      </c>
    </row>
    <row r="5975" spans="1:19">
      <c r="A5975" t="s">
        <v>28</v>
      </c>
      <c r="B5975" t="s">
        <v>412</v>
      </c>
      <c r="C5975" t="s">
        <v>440</v>
      </c>
      <c r="D5975" t="s">
        <v>330</v>
      </c>
      <c r="E5975" t="s">
        <v>244</v>
      </c>
      <c r="F5975" t="s">
        <v>245</v>
      </c>
      <c r="G5975">
        <v>8</v>
      </c>
      <c r="H5975" t="s">
        <v>339</v>
      </c>
      <c r="I5975" t="s">
        <v>736</v>
      </c>
      <c r="J5975" t="s">
        <v>365</v>
      </c>
      <c r="K5975">
        <v>5</v>
      </c>
      <c r="L5975" s="52">
        <v>0.13888999819755549</v>
      </c>
      <c r="M5975" s="52">
        <v>0.19231000542640689</v>
      </c>
      <c r="N5975">
        <v>143</v>
      </c>
      <c r="O5975" s="52">
        <v>0.12999999523162839</v>
      </c>
      <c r="P5975" s="52">
        <v>0.21153999865055079</v>
      </c>
      <c r="Q5975">
        <v>1316</v>
      </c>
      <c r="R5975" s="52">
        <v>0.1234399974346161</v>
      </c>
      <c r="S5975" s="52">
        <v>0.20152999460697171</v>
      </c>
    </row>
    <row r="5976" spans="1:19">
      <c r="A5976" t="s">
        <v>28</v>
      </c>
      <c r="B5976" t="s">
        <v>412</v>
      </c>
      <c r="C5976" t="s">
        <v>440</v>
      </c>
      <c r="D5976" t="s">
        <v>330</v>
      </c>
      <c r="E5976" t="s">
        <v>244</v>
      </c>
      <c r="F5976" t="s">
        <v>245</v>
      </c>
      <c r="G5976">
        <v>8</v>
      </c>
      <c r="H5976" t="s">
        <v>339</v>
      </c>
      <c r="I5976" t="s">
        <v>736</v>
      </c>
      <c r="J5976" t="s">
        <v>366</v>
      </c>
      <c r="K5976">
        <v>0</v>
      </c>
      <c r="L5976" s="52">
        <v>0</v>
      </c>
      <c r="M5976" s="52">
        <v>0</v>
      </c>
      <c r="N5976">
        <v>83</v>
      </c>
      <c r="O5976" s="52">
        <v>7.5450003147125244E-2</v>
      </c>
      <c r="P5976" s="52">
        <v>0.1227800026535988</v>
      </c>
      <c r="Q5976">
        <v>566</v>
      </c>
      <c r="R5976" s="52">
        <v>5.3089998662471771E-2</v>
      </c>
      <c r="S5976" s="52">
        <v>8.6680002510547638E-2</v>
      </c>
    </row>
    <row r="5977" spans="1:19">
      <c r="A5977" t="s">
        <v>28</v>
      </c>
      <c r="B5977" t="s">
        <v>412</v>
      </c>
      <c r="C5977" t="s">
        <v>440</v>
      </c>
      <c r="D5977" t="s">
        <v>330</v>
      </c>
      <c r="E5977" t="s">
        <v>244</v>
      </c>
      <c r="F5977" t="s">
        <v>245</v>
      </c>
      <c r="G5977">
        <v>8</v>
      </c>
      <c r="H5977" t="s">
        <v>339</v>
      </c>
      <c r="I5977" t="s">
        <v>736</v>
      </c>
      <c r="J5977" t="s">
        <v>367</v>
      </c>
      <c r="K5977">
        <v>2</v>
      </c>
      <c r="L5977" s="52">
        <v>5.5560000240802758E-2</v>
      </c>
      <c r="M5977" s="52">
        <v>7.6920002698898315E-2</v>
      </c>
      <c r="N5977">
        <v>50</v>
      </c>
      <c r="O5977" s="52">
        <v>4.544999822974205E-2</v>
      </c>
      <c r="P5977" s="52">
        <v>7.3959998786449432E-2</v>
      </c>
      <c r="Q5977">
        <v>367</v>
      </c>
      <c r="R5977" s="52">
        <v>3.4419998526573181E-2</v>
      </c>
      <c r="S5977" s="52">
        <v>5.6200001388788223E-2</v>
      </c>
    </row>
    <row r="5978" spans="1:19">
      <c r="A5978" t="s">
        <v>28</v>
      </c>
      <c r="B5978" t="s">
        <v>412</v>
      </c>
      <c r="C5978" t="s">
        <v>440</v>
      </c>
      <c r="D5978" t="s">
        <v>330</v>
      </c>
      <c r="E5978" t="s">
        <v>244</v>
      </c>
      <c r="F5978" t="s">
        <v>245</v>
      </c>
      <c r="G5978">
        <v>8</v>
      </c>
      <c r="H5978" t="s">
        <v>339</v>
      </c>
      <c r="I5978" t="s">
        <v>736</v>
      </c>
      <c r="J5978" t="s">
        <v>368</v>
      </c>
      <c r="K5978">
        <v>2</v>
      </c>
      <c r="L5978" s="52">
        <v>5.5560000240802758E-2</v>
      </c>
      <c r="M5978" s="52">
        <v>7.6920002698898315E-2</v>
      </c>
      <c r="N5978">
        <v>14</v>
      </c>
      <c r="O5978" s="52">
        <v>1.272999960929155E-2</v>
      </c>
      <c r="P5978" s="52">
        <v>2.0710000768303871E-2</v>
      </c>
      <c r="Q5978">
        <v>92</v>
      </c>
      <c r="R5978" s="52">
        <v>8.6300000548362732E-3</v>
      </c>
      <c r="S5978" s="52">
        <v>1.4089999720454219E-2</v>
      </c>
    </row>
    <row r="5979" spans="1:19">
      <c r="A5979" t="s">
        <v>28</v>
      </c>
      <c r="B5979" t="s">
        <v>412</v>
      </c>
      <c r="C5979" t="s">
        <v>440</v>
      </c>
      <c r="D5979" t="s">
        <v>330</v>
      </c>
      <c r="E5979" t="s">
        <v>244</v>
      </c>
      <c r="F5979" t="s">
        <v>245</v>
      </c>
      <c r="G5979">
        <v>8</v>
      </c>
      <c r="H5979" t="s">
        <v>339</v>
      </c>
      <c r="I5979" t="s">
        <v>307</v>
      </c>
      <c r="J5979" t="s">
        <v>329</v>
      </c>
      <c r="K5979">
        <v>36</v>
      </c>
      <c r="L5979" s="52">
        <v>1</v>
      </c>
      <c r="N5979">
        <v>1091</v>
      </c>
      <c r="O5979" s="52">
        <v>0.99181997776031494</v>
      </c>
      <c r="Q5979">
        <v>10555</v>
      </c>
      <c r="R5979" s="52">
        <v>0.99005997180938721</v>
      </c>
    </row>
    <row r="5980" spans="1:19">
      <c r="A5980" t="s">
        <v>28</v>
      </c>
      <c r="B5980" t="s">
        <v>412</v>
      </c>
      <c r="C5980" t="s">
        <v>440</v>
      </c>
      <c r="D5980" t="s">
        <v>330</v>
      </c>
      <c r="E5980" t="s">
        <v>244</v>
      </c>
      <c r="F5980" t="s">
        <v>245</v>
      </c>
      <c r="G5980">
        <v>8</v>
      </c>
      <c r="H5980" t="s">
        <v>339</v>
      </c>
      <c r="I5980" t="s">
        <v>307</v>
      </c>
      <c r="J5980" t="s">
        <v>309</v>
      </c>
      <c r="K5980">
        <v>0</v>
      </c>
      <c r="L5980" s="52">
        <v>0</v>
      </c>
      <c r="N5980">
        <v>9</v>
      </c>
      <c r="O5980" s="52">
        <v>8.1799998879432678E-3</v>
      </c>
      <c r="Q5980">
        <v>106</v>
      </c>
      <c r="R5980" s="52">
        <v>9.9400002509355545E-3</v>
      </c>
    </row>
    <row r="5981" spans="1:19">
      <c r="A5981" t="s">
        <v>28</v>
      </c>
      <c r="B5981" t="s">
        <v>412</v>
      </c>
      <c r="C5981" t="s">
        <v>440</v>
      </c>
      <c r="D5981" t="s">
        <v>330</v>
      </c>
      <c r="E5981" t="s">
        <v>244</v>
      </c>
      <c r="F5981" t="s">
        <v>245</v>
      </c>
      <c r="G5981">
        <v>8</v>
      </c>
      <c r="H5981" t="s">
        <v>339</v>
      </c>
      <c r="I5981" t="s">
        <v>737</v>
      </c>
      <c r="J5981" t="s">
        <v>310</v>
      </c>
      <c r="K5981">
        <v>2</v>
      </c>
      <c r="L5981" s="52">
        <v>5.5560000240802758E-2</v>
      </c>
      <c r="N5981">
        <v>298</v>
      </c>
      <c r="O5981" s="52">
        <v>0.27090999484062189</v>
      </c>
      <c r="Q5981">
        <v>1888</v>
      </c>
      <c r="R5981" s="52">
        <v>0.17709000408649439</v>
      </c>
    </row>
    <row r="5982" spans="1:19">
      <c r="A5982" t="s">
        <v>28</v>
      </c>
      <c r="B5982" t="s">
        <v>412</v>
      </c>
      <c r="C5982" t="s">
        <v>440</v>
      </c>
      <c r="D5982" t="s">
        <v>330</v>
      </c>
      <c r="E5982" t="s">
        <v>244</v>
      </c>
      <c r="F5982" t="s">
        <v>245</v>
      </c>
      <c r="G5982">
        <v>8</v>
      </c>
      <c r="H5982" t="s">
        <v>339</v>
      </c>
      <c r="I5982" t="s">
        <v>737</v>
      </c>
      <c r="J5982" t="s">
        <v>16</v>
      </c>
      <c r="K5982">
        <v>8</v>
      </c>
      <c r="L5982" s="52">
        <v>0.22222000360488889</v>
      </c>
      <c r="N5982">
        <v>200</v>
      </c>
      <c r="O5982" s="52">
        <v>0.18182000517845151</v>
      </c>
      <c r="Q5982">
        <v>2164</v>
      </c>
      <c r="R5982" s="52">
        <v>0.2029799968004227</v>
      </c>
    </row>
    <row r="5983" spans="1:19">
      <c r="A5983" t="s">
        <v>28</v>
      </c>
      <c r="B5983" t="s">
        <v>412</v>
      </c>
      <c r="C5983" t="s">
        <v>440</v>
      </c>
      <c r="D5983" t="s">
        <v>330</v>
      </c>
      <c r="E5983" t="s">
        <v>244</v>
      </c>
      <c r="F5983" t="s">
        <v>245</v>
      </c>
      <c r="G5983">
        <v>8</v>
      </c>
      <c r="H5983" t="s">
        <v>339</v>
      </c>
      <c r="I5983" t="s">
        <v>737</v>
      </c>
      <c r="J5983" t="s">
        <v>17</v>
      </c>
      <c r="K5983">
        <v>12</v>
      </c>
      <c r="L5983" s="52">
        <v>0.33333000540733337</v>
      </c>
      <c r="N5983">
        <v>236</v>
      </c>
      <c r="O5983" s="52">
        <v>0.21455000340938571</v>
      </c>
      <c r="Q5983">
        <v>2220</v>
      </c>
      <c r="R5983" s="52">
        <v>0.20824000239372251</v>
      </c>
    </row>
    <row r="5984" spans="1:19">
      <c r="A5984" t="s">
        <v>28</v>
      </c>
      <c r="B5984" t="s">
        <v>412</v>
      </c>
      <c r="C5984" t="s">
        <v>440</v>
      </c>
      <c r="D5984" t="s">
        <v>330</v>
      </c>
      <c r="E5984" t="s">
        <v>244</v>
      </c>
      <c r="F5984" t="s">
        <v>245</v>
      </c>
      <c r="G5984">
        <v>8</v>
      </c>
      <c r="H5984" t="s">
        <v>339</v>
      </c>
      <c r="I5984" t="s">
        <v>737</v>
      </c>
      <c r="J5984" t="s">
        <v>18</v>
      </c>
      <c r="K5984">
        <v>12</v>
      </c>
      <c r="L5984" s="52">
        <v>0.33333000540733337</v>
      </c>
      <c r="N5984">
        <v>210</v>
      </c>
      <c r="O5984" s="52">
        <v>0.19090999662876129</v>
      </c>
      <c r="Q5984">
        <v>2174</v>
      </c>
      <c r="R5984" s="52">
        <v>0.20392000675201419</v>
      </c>
    </row>
    <row r="5985" spans="1:19">
      <c r="A5985" t="s">
        <v>28</v>
      </c>
      <c r="B5985" t="s">
        <v>412</v>
      </c>
      <c r="C5985" t="s">
        <v>440</v>
      </c>
      <c r="D5985" t="s">
        <v>330</v>
      </c>
      <c r="E5985" t="s">
        <v>244</v>
      </c>
      <c r="F5985" t="s">
        <v>245</v>
      </c>
      <c r="G5985">
        <v>8</v>
      </c>
      <c r="H5985" t="s">
        <v>339</v>
      </c>
      <c r="I5985" t="s">
        <v>737</v>
      </c>
      <c r="J5985" t="s">
        <v>311</v>
      </c>
      <c r="K5985">
        <v>2</v>
      </c>
      <c r="L5985" s="52">
        <v>5.5560000240802758E-2</v>
      </c>
      <c r="N5985">
        <v>156</v>
      </c>
      <c r="O5985" s="52">
        <v>0.14181999862194061</v>
      </c>
      <c r="Q5985">
        <v>2215</v>
      </c>
      <c r="R5985" s="52">
        <v>0.20777000486850741</v>
      </c>
    </row>
    <row r="5986" spans="1:19">
      <c r="A5986" t="s">
        <v>28</v>
      </c>
      <c r="B5986" t="s">
        <v>412</v>
      </c>
      <c r="C5986" t="s">
        <v>440</v>
      </c>
      <c r="D5986" t="s">
        <v>330</v>
      </c>
      <c r="E5986" t="s">
        <v>244</v>
      </c>
      <c r="F5986" t="s">
        <v>245</v>
      </c>
      <c r="G5986">
        <v>8</v>
      </c>
      <c r="H5986" t="s">
        <v>339</v>
      </c>
      <c r="I5986" t="s">
        <v>312</v>
      </c>
      <c r="J5986" t="s">
        <v>313</v>
      </c>
      <c r="K5986">
        <v>28</v>
      </c>
      <c r="L5986" s="52">
        <v>0.77777999639511108</v>
      </c>
      <c r="M5986" s="52">
        <v>0.77777999639511108</v>
      </c>
      <c r="N5986">
        <v>621</v>
      </c>
      <c r="O5986" s="52">
        <v>0.56454998254776001</v>
      </c>
      <c r="P5986" s="52">
        <v>0.57340997457504272</v>
      </c>
      <c r="Q5986">
        <v>6420</v>
      </c>
      <c r="R5986" s="52">
        <v>0.60219001770019531</v>
      </c>
      <c r="S5986" s="52">
        <v>0.61465001106262207</v>
      </c>
    </row>
    <row r="5987" spans="1:19">
      <c r="A5987" t="s">
        <v>28</v>
      </c>
      <c r="B5987" t="s">
        <v>412</v>
      </c>
      <c r="C5987" t="s">
        <v>440</v>
      </c>
      <c r="D5987" t="s">
        <v>330</v>
      </c>
      <c r="E5987" t="s">
        <v>244</v>
      </c>
      <c r="F5987" t="s">
        <v>245</v>
      </c>
      <c r="G5987">
        <v>8</v>
      </c>
      <c r="H5987" t="s">
        <v>339</v>
      </c>
      <c r="I5987" t="s">
        <v>312</v>
      </c>
      <c r="J5987" t="s">
        <v>314</v>
      </c>
      <c r="K5987">
        <v>6</v>
      </c>
      <c r="L5987" s="52">
        <v>0.1666699945926666</v>
      </c>
      <c r="M5987" s="52">
        <v>0.1666699945926666</v>
      </c>
      <c r="N5987">
        <v>172</v>
      </c>
      <c r="O5987" s="52">
        <v>0.15636000037193301</v>
      </c>
      <c r="P5987" s="52">
        <v>0.15882000327110291</v>
      </c>
      <c r="Q5987">
        <v>1473</v>
      </c>
      <c r="R5987" s="52">
        <v>0.13817000389099121</v>
      </c>
      <c r="S5987" s="52">
        <v>0.14101999998092651</v>
      </c>
    </row>
    <row r="5988" spans="1:19">
      <c r="A5988" t="s">
        <v>28</v>
      </c>
      <c r="B5988" t="s">
        <v>412</v>
      </c>
      <c r="C5988" t="s">
        <v>440</v>
      </c>
      <c r="D5988" t="s">
        <v>330</v>
      </c>
      <c r="E5988" t="s">
        <v>244</v>
      </c>
      <c r="F5988" t="s">
        <v>245</v>
      </c>
      <c r="G5988">
        <v>8</v>
      </c>
      <c r="H5988" t="s">
        <v>339</v>
      </c>
      <c r="I5988" t="s">
        <v>312</v>
      </c>
      <c r="J5988" t="s">
        <v>315</v>
      </c>
      <c r="K5988">
        <v>0</v>
      </c>
      <c r="L5988" s="52">
        <v>0</v>
      </c>
      <c r="M5988" s="52">
        <v>0</v>
      </c>
      <c r="N5988">
        <v>168</v>
      </c>
      <c r="O5988" s="52">
        <v>0.1527300029993057</v>
      </c>
      <c r="P5988" s="52">
        <v>0.15512000024318701</v>
      </c>
      <c r="Q5988">
        <v>1374</v>
      </c>
      <c r="R5988" s="52">
        <v>0.12887999415397641</v>
      </c>
      <c r="S5988" s="52">
        <v>0.13154999911785131</v>
      </c>
    </row>
    <row r="5989" spans="1:19">
      <c r="A5989" t="s">
        <v>28</v>
      </c>
      <c r="B5989" t="s">
        <v>412</v>
      </c>
      <c r="C5989" t="s">
        <v>440</v>
      </c>
      <c r="D5989" t="s">
        <v>330</v>
      </c>
      <c r="E5989" t="s">
        <v>244</v>
      </c>
      <c r="F5989" t="s">
        <v>245</v>
      </c>
      <c r="G5989">
        <v>8</v>
      </c>
      <c r="H5989" t="s">
        <v>339</v>
      </c>
      <c r="I5989" t="s">
        <v>312</v>
      </c>
      <c r="J5989" t="s">
        <v>373</v>
      </c>
      <c r="K5989">
        <v>0</v>
      </c>
      <c r="L5989" s="52">
        <v>0</v>
      </c>
      <c r="N5989">
        <v>17</v>
      </c>
      <c r="O5989" s="52">
        <v>1.544999983161688E-2</v>
      </c>
      <c r="Q5989">
        <v>216</v>
      </c>
      <c r="R5989" s="52">
        <v>2.0260000601410869E-2</v>
      </c>
    </row>
    <row r="5990" spans="1:19">
      <c r="A5990" t="s">
        <v>28</v>
      </c>
      <c r="B5990" t="s">
        <v>412</v>
      </c>
      <c r="C5990" t="s">
        <v>440</v>
      </c>
      <c r="D5990" t="s">
        <v>330</v>
      </c>
      <c r="E5990" t="s">
        <v>244</v>
      </c>
      <c r="F5990" t="s">
        <v>245</v>
      </c>
      <c r="G5990">
        <v>8</v>
      </c>
      <c r="H5990" t="s">
        <v>339</v>
      </c>
      <c r="I5990" t="s">
        <v>312</v>
      </c>
      <c r="J5990" t="s">
        <v>316</v>
      </c>
      <c r="K5990">
        <v>2</v>
      </c>
      <c r="L5990" s="52">
        <v>5.5560000240802758E-2</v>
      </c>
      <c r="M5990" s="52">
        <v>5.5560000240802758E-2</v>
      </c>
      <c r="N5990">
        <v>122</v>
      </c>
      <c r="O5990" s="52">
        <v>0.11090999841690059</v>
      </c>
      <c r="P5990" s="52">
        <v>0.1126499995589256</v>
      </c>
      <c r="Q5990">
        <v>1178</v>
      </c>
      <c r="R5990" s="52">
        <v>0.1105000004172325</v>
      </c>
      <c r="S5990" s="52">
        <v>0.1127799972891808</v>
      </c>
    </row>
    <row r="5991" spans="1:19">
      <c r="A5991" t="s">
        <v>28</v>
      </c>
      <c r="B5991" t="s">
        <v>412</v>
      </c>
      <c r="C5991" t="s">
        <v>440</v>
      </c>
      <c r="D5991" t="s">
        <v>330</v>
      </c>
      <c r="E5991" t="s">
        <v>246</v>
      </c>
      <c r="F5991" t="s">
        <v>247</v>
      </c>
      <c r="G5991">
        <v>4</v>
      </c>
      <c r="H5991" t="s">
        <v>398</v>
      </c>
      <c r="I5991" t="s">
        <v>326</v>
      </c>
      <c r="J5991" t="s">
        <v>289</v>
      </c>
      <c r="K5991">
        <v>2</v>
      </c>
      <c r="L5991" s="52">
        <v>2.0409999415278431E-2</v>
      </c>
      <c r="N5991">
        <v>2</v>
      </c>
      <c r="O5991" s="52">
        <v>6.3700000755488873E-3</v>
      </c>
      <c r="Q5991">
        <v>78</v>
      </c>
      <c r="R5991" s="52">
        <v>7.3199998587369919E-3</v>
      </c>
    </row>
    <row r="5992" spans="1:19">
      <c r="A5992" t="s">
        <v>28</v>
      </c>
      <c r="B5992" t="s">
        <v>412</v>
      </c>
      <c r="C5992" t="s">
        <v>440</v>
      </c>
      <c r="D5992" t="s">
        <v>330</v>
      </c>
      <c r="E5992" t="s">
        <v>246</v>
      </c>
      <c r="F5992" t="s">
        <v>247</v>
      </c>
      <c r="G5992">
        <v>4</v>
      </c>
      <c r="H5992" t="s">
        <v>398</v>
      </c>
      <c r="I5992" t="s">
        <v>326</v>
      </c>
      <c r="J5992" t="s">
        <v>290</v>
      </c>
      <c r="K5992">
        <v>2</v>
      </c>
      <c r="L5992" s="52">
        <v>2.0409999415278431E-2</v>
      </c>
      <c r="N5992">
        <v>10</v>
      </c>
      <c r="O5992" s="52">
        <v>3.1849998980760567E-2</v>
      </c>
      <c r="Q5992">
        <v>542</v>
      </c>
      <c r="R5992" s="52">
        <v>5.0840001553297043E-2</v>
      </c>
    </row>
    <row r="5993" spans="1:19">
      <c r="A5993" t="s">
        <v>28</v>
      </c>
      <c r="B5993" t="s">
        <v>412</v>
      </c>
      <c r="C5993" t="s">
        <v>440</v>
      </c>
      <c r="D5993" t="s">
        <v>330</v>
      </c>
      <c r="E5993" t="s">
        <v>246</v>
      </c>
      <c r="F5993" t="s">
        <v>247</v>
      </c>
      <c r="G5993">
        <v>4</v>
      </c>
      <c r="H5993" t="s">
        <v>398</v>
      </c>
      <c r="I5993" t="s">
        <v>326</v>
      </c>
      <c r="J5993" t="s">
        <v>291</v>
      </c>
      <c r="K5993">
        <v>15</v>
      </c>
      <c r="L5993" s="52">
        <v>0.1530600041151047</v>
      </c>
      <c r="N5993">
        <v>33</v>
      </c>
      <c r="O5993" s="52">
        <v>0.10509999841451639</v>
      </c>
      <c r="Q5993">
        <v>1332</v>
      </c>
      <c r="R5993" s="52">
        <v>0.124940000474453</v>
      </c>
    </row>
    <row r="5994" spans="1:19">
      <c r="A5994" t="s">
        <v>28</v>
      </c>
      <c r="B5994" t="s">
        <v>412</v>
      </c>
      <c r="C5994" t="s">
        <v>440</v>
      </c>
      <c r="D5994" t="s">
        <v>330</v>
      </c>
      <c r="E5994" t="s">
        <v>246</v>
      </c>
      <c r="F5994" t="s">
        <v>247</v>
      </c>
      <c r="G5994">
        <v>4</v>
      </c>
      <c r="H5994" t="s">
        <v>398</v>
      </c>
      <c r="I5994" t="s">
        <v>326</v>
      </c>
      <c r="J5994" t="s">
        <v>292</v>
      </c>
      <c r="K5994">
        <v>18</v>
      </c>
      <c r="L5994" s="52">
        <v>0.18366999924182889</v>
      </c>
      <c r="N5994">
        <v>56</v>
      </c>
      <c r="O5994" s="52">
        <v>0.17834000289440161</v>
      </c>
      <c r="Q5994">
        <v>2022</v>
      </c>
      <c r="R5994" s="52">
        <v>0.18965999782085419</v>
      </c>
    </row>
    <row r="5995" spans="1:19">
      <c r="A5995" t="s">
        <v>28</v>
      </c>
      <c r="B5995" t="s">
        <v>412</v>
      </c>
      <c r="C5995" t="s">
        <v>440</v>
      </c>
      <c r="D5995" t="s">
        <v>330</v>
      </c>
      <c r="E5995" t="s">
        <v>246</v>
      </c>
      <c r="F5995" t="s">
        <v>247</v>
      </c>
      <c r="G5995">
        <v>4</v>
      </c>
      <c r="H5995" t="s">
        <v>398</v>
      </c>
      <c r="I5995" t="s">
        <v>326</v>
      </c>
      <c r="J5995" t="s">
        <v>293</v>
      </c>
      <c r="K5995">
        <v>12</v>
      </c>
      <c r="L5995" s="52">
        <v>0.12245000153779979</v>
      </c>
      <c r="N5995">
        <v>59</v>
      </c>
      <c r="O5995" s="52">
        <v>0.18790000677108759</v>
      </c>
      <c r="Q5995">
        <v>1958</v>
      </c>
      <c r="R5995" s="52">
        <v>0.18366000056266779</v>
      </c>
    </row>
    <row r="5996" spans="1:19">
      <c r="A5996" t="s">
        <v>28</v>
      </c>
      <c r="B5996" t="s">
        <v>412</v>
      </c>
      <c r="C5996" t="s">
        <v>440</v>
      </c>
      <c r="D5996" t="s">
        <v>330</v>
      </c>
      <c r="E5996" t="s">
        <v>246</v>
      </c>
      <c r="F5996" t="s">
        <v>247</v>
      </c>
      <c r="G5996">
        <v>4</v>
      </c>
      <c r="H5996" t="s">
        <v>398</v>
      </c>
      <c r="I5996" t="s">
        <v>326</v>
      </c>
      <c r="J5996" t="s">
        <v>294</v>
      </c>
      <c r="K5996">
        <v>24</v>
      </c>
      <c r="L5996" s="52">
        <v>0.2449000030755997</v>
      </c>
      <c r="N5996">
        <v>74</v>
      </c>
      <c r="O5996" s="52">
        <v>0.2356700003147125</v>
      </c>
      <c r="Q5996">
        <v>2528</v>
      </c>
      <c r="R5996" s="52">
        <v>0.2371300011873245</v>
      </c>
    </row>
    <row r="5997" spans="1:19">
      <c r="A5997" t="s">
        <v>28</v>
      </c>
      <c r="B5997" t="s">
        <v>412</v>
      </c>
      <c r="C5997" t="s">
        <v>440</v>
      </c>
      <c r="D5997" t="s">
        <v>330</v>
      </c>
      <c r="E5997" t="s">
        <v>246</v>
      </c>
      <c r="F5997" t="s">
        <v>247</v>
      </c>
      <c r="G5997">
        <v>4</v>
      </c>
      <c r="H5997" t="s">
        <v>398</v>
      </c>
      <c r="I5997" t="s">
        <v>326</v>
      </c>
      <c r="J5997" t="s">
        <v>295</v>
      </c>
      <c r="K5997">
        <v>25</v>
      </c>
      <c r="L5997" s="52">
        <v>0.25510001182556152</v>
      </c>
      <c r="N5997">
        <v>80</v>
      </c>
      <c r="O5997" s="52">
        <v>0.25477999448776251</v>
      </c>
      <c r="Q5997">
        <v>2201</v>
      </c>
      <c r="R5997" s="52">
        <v>0.20645000040531161</v>
      </c>
    </row>
    <row r="5998" spans="1:19">
      <c r="A5998" t="s">
        <v>28</v>
      </c>
      <c r="B5998" t="s">
        <v>412</v>
      </c>
      <c r="C5998" t="s">
        <v>440</v>
      </c>
      <c r="D5998" t="s">
        <v>330</v>
      </c>
      <c r="E5998" t="s">
        <v>246</v>
      </c>
      <c r="F5998" s="1" t="s">
        <v>247</v>
      </c>
      <c r="G5998" s="1">
        <v>4</v>
      </c>
      <c r="H5998" s="1" t="s">
        <v>398</v>
      </c>
      <c r="I5998" t="s">
        <v>359</v>
      </c>
      <c r="J5998" t="s">
        <v>14</v>
      </c>
      <c r="K5998">
        <v>63</v>
      </c>
      <c r="L5998" s="52">
        <v>0.64285999536514282</v>
      </c>
      <c r="M5998" s="52">
        <v>0.65625</v>
      </c>
      <c r="N5998">
        <v>220</v>
      </c>
      <c r="O5998" s="52">
        <v>0.70064002275466919</v>
      </c>
      <c r="P5998" s="52">
        <v>0.70968002080917358</v>
      </c>
      <c r="Q5998">
        <v>7648</v>
      </c>
      <c r="R5998" s="52">
        <v>0.71737998723983765</v>
      </c>
      <c r="S5998" s="52">
        <v>0.73221999406814575</v>
      </c>
    </row>
    <row r="5999" spans="1:19">
      <c r="A5999" t="s">
        <v>28</v>
      </c>
      <c r="B5999" t="s">
        <v>412</v>
      </c>
      <c r="C5999" t="s">
        <v>440</v>
      </c>
      <c r="D5999" t="s">
        <v>330</v>
      </c>
      <c r="E5999" t="s">
        <v>246</v>
      </c>
      <c r="F5999" t="s">
        <v>247</v>
      </c>
      <c r="G5999">
        <v>4</v>
      </c>
      <c r="H5999" t="s">
        <v>398</v>
      </c>
      <c r="I5999" t="s">
        <v>359</v>
      </c>
      <c r="J5999" t="s">
        <v>15</v>
      </c>
      <c r="K5999">
        <v>22</v>
      </c>
      <c r="L5999" s="52">
        <v>0.22449000179767609</v>
      </c>
      <c r="M5999" s="52">
        <v>0.2291699945926666</v>
      </c>
      <c r="N5999">
        <v>62</v>
      </c>
      <c r="O5999" s="52">
        <v>0.1974499970674515</v>
      </c>
      <c r="P5999" s="52">
        <v>0.20000000298023221</v>
      </c>
      <c r="Q5999">
        <v>1582</v>
      </c>
      <c r="R5999" s="52">
        <v>0.14838999509811401</v>
      </c>
      <c r="S5999" s="52">
        <v>0.1514600068330765</v>
      </c>
    </row>
    <row r="6000" spans="1:19">
      <c r="A6000" t="s">
        <v>28</v>
      </c>
      <c r="B6000" t="s">
        <v>412</v>
      </c>
      <c r="C6000" t="s">
        <v>440</v>
      </c>
      <c r="D6000" t="s">
        <v>330</v>
      </c>
      <c r="E6000" t="s">
        <v>246</v>
      </c>
      <c r="F6000" t="s">
        <v>247</v>
      </c>
      <c r="G6000">
        <v>4</v>
      </c>
      <c r="H6000" t="s">
        <v>398</v>
      </c>
      <c r="I6000" t="s">
        <v>359</v>
      </c>
      <c r="J6000" t="s">
        <v>317</v>
      </c>
      <c r="K6000">
        <v>11</v>
      </c>
      <c r="L6000" s="52">
        <v>0.11224000155925749</v>
      </c>
      <c r="M6000" s="52">
        <v>0.1145799979567528</v>
      </c>
      <c r="N6000">
        <v>28</v>
      </c>
      <c r="O6000" s="52">
        <v>8.9170001447200775E-2</v>
      </c>
      <c r="P6000" s="52">
        <v>9.0319998562335968E-2</v>
      </c>
      <c r="Q6000">
        <v>1215</v>
      </c>
      <c r="R6000" s="52">
        <v>0.1139699965715408</v>
      </c>
      <c r="S6000" s="52">
        <v>0.1163199990987778</v>
      </c>
    </row>
    <row r="6001" spans="1:19">
      <c r="A6001" t="s">
        <v>28</v>
      </c>
      <c r="B6001" t="s">
        <v>412</v>
      </c>
      <c r="C6001" t="s">
        <v>440</v>
      </c>
      <c r="D6001" t="s">
        <v>330</v>
      </c>
      <c r="E6001" t="s">
        <v>246</v>
      </c>
      <c r="F6001" t="s">
        <v>247</v>
      </c>
      <c r="G6001">
        <v>4</v>
      </c>
      <c r="H6001" t="s">
        <v>398</v>
      </c>
      <c r="I6001" t="s">
        <v>359</v>
      </c>
      <c r="J6001" t="s">
        <v>270</v>
      </c>
      <c r="K6001">
        <v>2</v>
      </c>
      <c r="L6001" s="52">
        <v>2.0409999415278431E-2</v>
      </c>
      <c r="N6001">
        <v>4</v>
      </c>
      <c r="O6001" s="52">
        <v>1.2740000151097769E-2</v>
      </c>
      <c r="Q6001">
        <v>216</v>
      </c>
      <c r="R6001" s="52">
        <v>2.0260000601410869E-2</v>
      </c>
    </row>
    <row r="6002" spans="1:19">
      <c r="A6002" t="s">
        <v>28</v>
      </c>
      <c r="B6002" t="s">
        <v>412</v>
      </c>
      <c r="C6002" t="s">
        <v>440</v>
      </c>
      <c r="D6002" t="s">
        <v>330</v>
      </c>
      <c r="E6002" t="s">
        <v>246</v>
      </c>
      <c r="F6002" t="s">
        <v>247</v>
      </c>
      <c r="G6002">
        <v>4</v>
      </c>
      <c r="H6002" t="s">
        <v>398</v>
      </c>
      <c r="I6002" t="s">
        <v>325</v>
      </c>
      <c r="J6002" t="s">
        <v>302</v>
      </c>
      <c r="K6002">
        <v>38</v>
      </c>
      <c r="L6002" s="52">
        <v>0.38776001334190369</v>
      </c>
      <c r="N6002">
        <v>103</v>
      </c>
      <c r="O6002" s="52">
        <v>0.32802999019622803</v>
      </c>
      <c r="Q6002">
        <v>3494</v>
      </c>
      <c r="R6002" s="52">
        <v>0.32774001359939581</v>
      </c>
    </row>
    <row r="6003" spans="1:19">
      <c r="A6003" t="s">
        <v>28</v>
      </c>
      <c r="B6003" t="s">
        <v>412</v>
      </c>
      <c r="C6003" t="s">
        <v>440</v>
      </c>
      <c r="D6003" t="s">
        <v>330</v>
      </c>
      <c r="E6003" t="s">
        <v>246</v>
      </c>
      <c r="F6003" t="s">
        <v>247</v>
      </c>
      <c r="G6003">
        <v>4</v>
      </c>
      <c r="H6003" t="s">
        <v>398</v>
      </c>
      <c r="I6003" t="s">
        <v>325</v>
      </c>
      <c r="J6003" t="s">
        <v>303</v>
      </c>
      <c r="K6003">
        <v>34</v>
      </c>
      <c r="L6003" s="52">
        <v>0.34694001078605652</v>
      </c>
      <c r="N6003">
        <v>107</v>
      </c>
      <c r="O6003" s="52">
        <v>0.3407599925994873</v>
      </c>
      <c r="Q6003">
        <v>3387</v>
      </c>
      <c r="R6003" s="52">
        <v>0.31769999861717219</v>
      </c>
    </row>
    <row r="6004" spans="1:19">
      <c r="A6004" t="s">
        <v>28</v>
      </c>
      <c r="B6004" t="s">
        <v>412</v>
      </c>
      <c r="C6004" t="s">
        <v>440</v>
      </c>
      <c r="D6004" t="s">
        <v>330</v>
      </c>
      <c r="E6004" t="s">
        <v>246</v>
      </c>
      <c r="F6004" t="s">
        <v>247</v>
      </c>
      <c r="G6004">
        <v>4</v>
      </c>
      <c r="H6004" t="s">
        <v>398</v>
      </c>
      <c r="I6004" t="s">
        <v>325</v>
      </c>
      <c r="J6004" t="s">
        <v>304</v>
      </c>
      <c r="K6004">
        <v>26</v>
      </c>
      <c r="L6004" s="52">
        <v>0.26530998945236212</v>
      </c>
      <c r="N6004">
        <v>104</v>
      </c>
      <c r="O6004" s="52">
        <v>0.33120998740196228</v>
      </c>
      <c r="Q6004">
        <v>3780</v>
      </c>
      <c r="R6004" s="52">
        <v>0.35455998778343201</v>
      </c>
    </row>
    <row r="6005" spans="1:19">
      <c r="A6005" t="s">
        <v>28</v>
      </c>
      <c r="B6005" t="s">
        <v>412</v>
      </c>
      <c r="C6005" t="s">
        <v>440</v>
      </c>
      <c r="D6005" t="s">
        <v>330</v>
      </c>
      <c r="E6005" t="s">
        <v>246</v>
      </c>
      <c r="F6005" t="s">
        <v>247</v>
      </c>
      <c r="G6005">
        <v>4</v>
      </c>
      <c r="H6005" t="s">
        <v>398</v>
      </c>
      <c r="I6005" t="s">
        <v>349</v>
      </c>
      <c r="J6005" t="s">
        <v>350</v>
      </c>
      <c r="K6005">
        <v>13</v>
      </c>
      <c r="L6005" s="52">
        <v>0.13265000283718109</v>
      </c>
      <c r="M6005" s="52">
        <v>0.13830000162124631</v>
      </c>
      <c r="N6005">
        <v>31</v>
      </c>
      <c r="O6005" s="52">
        <v>9.8729997873306274E-2</v>
      </c>
      <c r="P6005" s="52">
        <v>0.1068999990820885</v>
      </c>
      <c r="Q6005">
        <v>745</v>
      </c>
      <c r="R6005" s="52">
        <v>6.9880001246929169E-2</v>
      </c>
      <c r="S6005" s="52">
        <v>8.060000091791153E-2</v>
      </c>
    </row>
    <row r="6006" spans="1:19">
      <c r="A6006" t="s">
        <v>28</v>
      </c>
      <c r="B6006" t="s">
        <v>412</v>
      </c>
      <c r="C6006" t="s">
        <v>440</v>
      </c>
      <c r="D6006" t="s">
        <v>330</v>
      </c>
      <c r="E6006" t="s">
        <v>246</v>
      </c>
      <c r="F6006" t="s">
        <v>247</v>
      </c>
      <c r="G6006">
        <v>4</v>
      </c>
      <c r="H6006" t="s">
        <v>398</v>
      </c>
      <c r="I6006" t="s">
        <v>349</v>
      </c>
      <c r="J6006" t="s">
        <v>351</v>
      </c>
      <c r="K6006">
        <v>59</v>
      </c>
      <c r="L6006" s="52">
        <v>0.60203999280929565</v>
      </c>
      <c r="M6006" s="52">
        <v>0.62765997648239136</v>
      </c>
      <c r="N6006">
        <v>205</v>
      </c>
      <c r="O6006" s="52">
        <v>0.65286999940872192</v>
      </c>
      <c r="P6006" s="52">
        <v>0.70690000057220459</v>
      </c>
      <c r="Q6006">
        <v>5882</v>
      </c>
      <c r="R6006" s="52">
        <v>0.55172997713088989</v>
      </c>
      <c r="S6006" s="52">
        <v>0.63637000322341919</v>
      </c>
    </row>
    <row r="6007" spans="1:19">
      <c r="A6007" t="s">
        <v>28</v>
      </c>
      <c r="B6007" t="s">
        <v>412</v>
      </c>
      <c r="C6007" t="s">
        <v>440</v>
      </c>
      <c r="D6007" t="s">
        <v>330</v>
      </c>
      <c r="E6007" t="s">
        <v>246</v>
      </c>
      <c r="F6007" t="s">
        <v>247</v>
      </c>
      <c r="G6007">
        <v>4</v>
      </c>
      <c r="H6007" t="s">
        <v>398</v>
      </c>
      <c r="I6007" t="s">
        <v>349</v>
      </c>
      <c r="J6007" t="s">
        <v>352</v>
      </c>
      <c r="K6007">
        <v>2</v>
      </c>
      <c r="L6007" s="52">
        <v>2.0409999415278431E-2</v>
      </c>
      <c r="M6007" s="52">
        <v>2.1279999986290932E-2</v>
      </c>
      <c r="N6007">
        <v>2</v>
      </c>
      <c r="O6007" s="52">
        <v>6.3700000755488873E-3</v>
      </c>
      <c r="P6007" s="52">
        <v>6.8999999202787876E-3</v>
      </c>
      <c r="Q6007">
        <v>19</v>
      </c>
      <c r="R6007" s="52">
        <v>1.780000049620867E-3</v>
      </c>
      <c r="S6007" s="52">
        <v>2.0600000862032179E-3</v>
      </c>
    </row>
    <row r="6008" spans="1:19">
      <c r="A6008" t="s">
        <v>28</v>
      </c>
      <c r="B6008" t="s">
        <v>412</v>
      </c>
      <c r="C6008" t="s">
        <v>440</v>
      </c>
      <c r="D6008" t="s">
        <v>330</v>
      </c>
      <c r="E6008" t="s">
        <v>246</v>
      </c>
      <c r="F6008" t="s">
        <v>247</v>
      </c>
      <c r="G6008">
        <v>4</v>
      </c>
      <c r="H6008" t="s">
        <v>398</v>
      </c>
      <c r="I6008" t="s">
        <v>349</v>
      </c>
      <c r="J6008" t="s">
        <v>353</v>
      </c>
      <c r="K6008">
        <v>20</v>
      </c>
      <c r="L6008" s="52">
        <v>0.2040800005197525</v>
      </c>
      <c r="M6008" s="52">
        <v>0.2127700001001358</v>
      </c>
      <c r="N6008">
        <v>52</v>
      </c>
      <c r="O6008" s="52">
        <v>0.1656100004911423</v>
      </c>
      <c r="P6008" s="52">
        <v>0.17930999398231509</v>
      </c>
      <c r="Q6008">
        <v>2597</v>
      </c>
      <c r="R6008" s="52">
        <v>0.24359999597072601</v>
      </c>
      <c r="S6008" s="52">
        <v>0.2809700071811676</v>
      </c>
    </row>
    <row r="6009" spans="1:19">
      <c r="A6009" t="s">
        <v>28</v>
      </c>
      <c r="B6009" t="s">
        <v>412</v>
      </c>
      <c r="C6009" t="s">
        <v>440</v>
      </c>
      <c r="D6009" t="s">
        <v>330</v>
      </c>
      <c r="E6009" t="s">
        <v>246</v>
      </c>
      <c r="F6009" t="s">
        <v>247</v>
      </c>
      <c r="G6009">
        <v>4</v>
      </c>
      <c r="H6009" t="s">
        <v>398</v>
      </c>
      <c r="I6009" t="s">
        <v>349</v>
      </c>
      <c r="J6009" t="s">
        <v>355</v>
      </c>
      <c r="K6009">
        <v>4</v>
      </c>
      <c r="L6009" s="52">
        <v>4.081999883055687E-2</v>
      </c>
      <c r="N6009">
        <v>24</v>
      </c>
      <c r="O6009" s="52">
        <v>7.6430000364780426E-2</v>
      </c>
      <c r="Q6009">
        <v>1418</v>
      </c>
      <c r="R6009" s="52">
        <v>0.13300999999046331</v>
      </c>
    </row>
    <row r="6010" spans="1:19">
      <c r="A6010" t="s">
        <v>28</v>
      </c>
      <c r="B6010" t="s">
        <v>412</v>
      </c>
      <c r="C6010" t="s">
        <v>440</v>
      </c>
      <c r="D6010" t="s">
        <v>330</v>
      </c>
      <c r="E6010" t="s">
        <v>246</v>
      </c>
      <c r="F6010" t="s">
        <v>247</v>
      </c>
      <c r="G6010">
        <v>4</v>
      </c>
      <c r="H6010" t="s">
        <v>398</v>
      </c>
      <c r="I6010" t="s">
        <v>734</v>
      </c>
      <c r="J6010" t="s">
        <v>299</v>
      </c>
      <c r="K6010">
        <v>2</v>
      </c>
      <c r="L6010" s="52">
        <v>2.0409999415278431E-2</v>
      </c>
      <c r="M6010" s="52">
        <v>2.3530000820755959E-2</v>
      </c>
      <c r="N6010">
        <v>2</v>
      </c>
      <c r="O6010" s="52">
        <v>6.3700000755488873E-3</v>
      </c>
      <c r="P6010" s="52">
        <v>7.1899998001754284E-3</v>
      </c>
      <c r="Q6010">
        <v>463</v>
      </c>
      <c r="R6010" s="52">
        <v>4.343000054359436E-2</v>
      </c>
      <c r="S6010" s="52">
        <v>4.6239998191595078E-2</v>
      </c>
    </row>
    <row r="6011" spans="1:19">
      <c r="A6011" t="s">
        <v>28</v>
      </c>
      <c r="B6011" t="s">
        <v>412</v>
      </c>
      <c r="C6011" t="s">
        <v>440</v>
      </c>
      <c r="D6011" t="s">
        <v>330</v>
      </c>
      <c r="E6011" t="s">
        <v>246</v>
      </c>
      <c r="F6011" t="s">
        <v>247</v>
      </c>
      <c r="G6011">
        <v>4</v>
      </c>
      <c r="H6011" t="s">
        <v>398</v>
      </c>
      <c r="I6011" t="s">
        <v>734</v>
      </c>
      <c r="J6011" t="s">
        <v>300</v>
      </c>
      <c r="K6011">
        <v>2</v>
      </c>
      <c r="L6011" s="52">
        <v>2.0409999415278431E-2</v>
      </c>
      <c r="M6011" s="52">
        <v>2.3530000820755959E-2</v>
      </c>
      <c r="N6011">
        <v>2</v>
      </c>
      <c r="O6011" s="52">
        <v>6.3700000755488873E-3</v>
      </c>
      <c r="P6011" s="52">
        <v>7.1899998001754284E-3</v>
      </c>
      <c r="Q6011">
        <v>331</v>
      </c>
      <c r="R6011" s="52">
        <v>3.1050000339746479E-2</v>
      </c>
      <c r="S6011" s="52">
        <v>3.3059999346733093E-2</v>
      </c>
    </row>
    <row r="6012" spans="1:19">
      <c r="A6012" t="s">
        <v>28</v>
      </c>
      <c r="B6012" t="s">
        <v>412</v>
      </c>
      <c r="C6012" t="s">
        <v>440</v>
      </c>
      <c r="D6012" t="s">
        <v>330</v>
      </c>
      <c r="E6012" t="s">
        <v>246</v>
      </c>
      <c r="F6012" t="s">
        <v>247</v>
      </c>
      <c r="G6012">
        <v>4</v>
      </c>
      <c r="H6012" t="s">
        <v>398</v>
      </c>
      <c r="I6012" t="s">
        <v>734</v>
      </c>
      <c r="J6012" t="s">
        <v>269</v>
      </c>
      <c r="K6012">
        <v>0</v>
      </c>
      <c r="L6012" s="52">
        <v>0</v>
      </c>
      <c r="M6012" s="52">
        <v>0</v>
      </c>
      <c r="N6012">
        <v>0</v>
      </c>
      <c r="O6012" s="52">
        <v>0</v>
      </c>
      <c r="P6012" s="52">
        <v>0</v>
      </c>
      <c r="Q6012">
        <v>91</v>
      </c>
      <c r="R6012" s="52">
        <v>8.5399998351931572E-3</v>
      </c>
      <c r="S6012" s="52">
        <v>9.089999832212925E-3</v>
      </c>
    </row>
    <row r="6013" spans="1:19">
      <c r="A6013" t="s">
        <v>28</v>
      </c>
      <c r="B6013" t="s">
        <v>412</v>
      </c>
      <c r="C6013" t="s">
        <v>440</v>
      </c>
      <c r="D6013" t="s">
        <v>330</v>
      </c>
      <c r="E6013" t="s">
        <v>246</v>
      </c>
      <c r="F6013" t="s">
        <v>247</v>
      </c>
      <c r="G6013">
        <v>4</v>
      </c>
      <c r="H6013" t="s">
        <v>398</v>
      </c>
      <c r="I6013" t="s">
        <v>734</v>
      </c>
      <c r="J6013" t="s">
        <v>301</v>
      </c>
      <c r="K6013">
        <v>2</v>
      </c>
      <c r="L6013" s="52">
        <v>2.0409999415278431E-2</v>
      </c>
      <c r="M6013" s="52">
        <v>2.3530000820755959E-2</v>
      </c>
      <c r="N6013">
        <v>5</v>
      </c>
      <c r="O6013" s="52">
        <v>1.5920000150799751E-2</v>
      </c>
      <c r="P6013" s="52">
        <v>1.799000054597855E-2</v>
      </c>
      <c r="Q6013">
        <v>215</v>
      </c>
      <c r="R6013" s="52">
        <v>2.0169999450445179E-2</v>
      </c>
      <c r="S6013" s="52">
        <v>2.1469999104738239E-2</v>
      </c>
    </row>
    <row r="6014" spans="1:19">
      <c r="A6014" t="s">
        <v>28</v>
      </c>
      <c r="B6014" t="s">
        <v>412</v>
      </c>
      <c r="C6014" t="s">
        <v>440</v>
      </c>
      <c r="D6014" t="s">
        <v>330</v>
      </c>
      <c r="E6014" t="s">
        <v>246</v>
      </c>
      <c r="F6014" t="s">
        <v>247</v>
      </c>
      <c r="G6014">
        <v>4</v>
      </c>
      <c r="H6014" t="s">
        <v>398</v>
      </c>
      <c r="I6014" t="s">
        <v>734</v>
      </c>
      <c r="J6014" t="s">
        <v>270</v>
      </c>
      <c r="K6014">
        <v>13</v>
      </c>
      <c r="L6014" s="52">
        <v>0.13265000283718109</v>
      </c>
      <c r="N6014">
        <v>36</v>
      </c>
      <c r="O6014" s="52">
        <v>0.1146500036120415</v>
      </c>
      <c r="Q6014">
        <v>648</v>
      </c>
      <c r="R6014" s="52">
        <v>6.0779999941587448E-2</v>
      </c>
    </row>
    <row r="6015" spans="1:19">
      <c r="A6015" t="s">
        <v>28</v>
      </c>
      <c r="B6015" t="s">
        <v>412</v>
      </c>
      <c r="C6015" t="s">
        <v>440</v>
      </c>
      <c r="D6015" t="s">
        <v>330</v>
      </c>
      <c r="E6015" t="s">
        <v>246</v>
      </c>
      <c r="F6015" t="s">
        <v>247</v>
      </c>
      <c r="G6015">
        <v>4</v>
      </c>
      <c r="H6015" t="s">
        <v>398</v>
      </c>
      <c r="I6015" t="s">
        <v>734</v>
      </c>
      <c r="J6015" t="s">
        <v>268</v>
      </c>
      <c r="K6015">
        <v>79</v>
      </c>
      <c r="L6015" s="52">
        <v>0.80611997842788696</v>
      </c>
      <c r="M6015" s="52">
        <v>0.92940998077392578</v>
      </c>
      <c r="N6015">
        <v>269</v>
      </c>
      <c r="O6015" s="52">
        <v>0.85668998956680298</v>
      </c>
      <c r="P6015" s="52">
        <v>0.96763002872467041</v>
      </c>
      <c r="Q6015">
        <v>8913</v>
      </c>
      <c r="R6015" s="52">
        <v>0.83604001998901367</v>
      </c>
      <c r="S6015" s="52">
        <v>0.89013999700546265</v>
      </c>
    </row>
    <row r="6016" spans="1:19">
      <c r="A6016" t="s">
        <v>28</v>
      </c>
      <c r="B6016" t="s">
        <v>412</v>
      </c>
      <c r="C6016" t="s">
        <v>440</v>
      </c>
      <c r="D6016" t="s">
        <v>330</v>
      </c>
      <c r="E6016" t="s">
        <v>246</v>
      </c>
      <c r="F6016" t="s">
        <v>247</v>
      </c>
      <c r="G6016">
        <v>4</v>
      </c>
      <c r="H6016" t="s">
        <v>398</v>
      </c>
      <c r="I6016" t="s">
        <v>735</v>
      </c>
      <c r="J6016" t="s">
        <v>270</v>
      </c>
      <c r="K6016">
        <v>98</v>
      </c>
      <c r="L6016" s="52">
        <v>1</v>
      </c>
      <c r="N6016">
        <v>314</v>
      </c>
      <c r="O6016" s="52">
        <v>1</v>
      </c>
      <c r="Q6016">
        <v>10661</v>
      </c>
      <c r="R6016" s="52">
        <v>1</v>
      </c>
    </row>
    <row r="6017" spans="1:19">
      <c r="A6017" t="s">
        <v>28</v>
      </c>
      <c r="B6017" t="s">
        <v>412</v>
      </c>
      <c r="C6017" t="s">
        <v>440</v>
      </c>
      <c r="D6017" t="s">
        <v>330</v>
      </c>
      <c r="E6017" t="s">
        <v>246</v>
      </c>
      <c r="F6017" t="s">
        <v>247</v>
      </c>
      <c r="G6017">
        <v>4</v>
      </c>
      <c r="H6017" t="s">
        <v>398</v>
      </c>
      <c r="I6017" t="s">
        <v>319</v>
      </c>
      <c r="J6017" t="s">
        <v>324</v>
      </c>
      <c r="K6017">
        <v>4</v>
      </c>
      <c r="L6017" s="52">
        <v>4.081999883055687E-2</v>
      </c>
      <c r="N6017">
        <v>24</v>
      </c>
      <c r="O6017" s="52">
        <v>7.6430000364780426E-2</v>
      </c>
      <c r="Q6017">
        <v>1418</v>
      </c>
      <c r="R6017" s="52">
        <v>0.13300999999046331</v>
      </c>
    </row>
    <row r="6018" spans="1:19">
      <c r="A6018" t="s">
        <v>28</v>
      </c>
      <c r="B6018" t="s">
        <v>412</v>
      </c>
      <c r="C6018" t="s">
        <v>440</v>
      </c>
      <c r="D6018" t="s">
        <v>330</v>
      </c>
      <c r="E6018" t="s">
        <v>246</v>
      </c>
      <c r="F6018" t="s">
        <v>247</v>
      </c>
      <c r="G6018">
        <v>4</v>
      </c>
      <c r="H6018" t="s">
        <v>398</v>
      </c>
      <c r="I6018" t="s">
        <v>319</v>
      </c>
      <c r="J6018" t="s">
        <v>320</v>
      </c>
      <c r="K6018">
        <v>2</v>
      </c>
      <c r="L6018" s="52">
        <v>2.0409999415278431E-2</v>
      </c>
      <c r="M6018" s="52">
        <v>2.1279999986290932E-2</v>
      </c>
      <c r="N6018">
        <v>2</v>
      </c>
      <c r="O6018" s="52">
        <v>6.3700000755488873E-3</v>
      </c>
      <c r="P6018" s="52">
        <v>6.8999999202787876E-3</v>
      </c>
      <c r="Q6018">
        <v>19</v>
      </c>
      <c r="R6018" s="52">
        <v>1.780000049620867E-3</v>
      </c>
      <c r="S6018" s="52">
        <v>2.0600000862032179E-3</v>
      </c>
    </row>
    <row r="6019" spans="1:19">
      <c r="A6019" t="s">
        <v>28</v>
      </c>
      <c r="B6019" t="s">
        <v>412</v>
      </c>
      <c r="C6019" t="s">
        <v>440</v>
      </c>
      <c r="D6019" t="s">
        <v>330</v>
      </c>
      <c r="E6019" t="s">
        <v>246</v>
      </c>
      <c r="F6019" s="1" t="s">
        <v>247</v>
      </c>
      <c r="G6019" s="1">
        <v>4</v>
      </c>
      <c r="H6019" s="1" t="s">
        <v>398</v>
      </c>
      <c r="I6019" t="s">
        <v>319</v>
      </c>
      <c r="J6019" t="s">
        <v>321</v>
      </c>
      <c r="K6019">
        <v>2</v>
      </c>
      <c r="L6019" s="52">
        <v>2.0409999415278431E-2</v>
      </c>
      <c r="M6019" s="52">
        <v>2.1279999986290932E-2</v>
      </c>
      <c r="N6019">
        <v>11</v>
      </c>
      <c r="O6019" s="52">
        <v>3.5029999911785133E-2</v>
      </c>
      <c r="P6019" s="52">
        <v>3.7930000573396683E-2</v>
      </c>
      <c r="Q6019">
        <v>380</v>
      </c>
      <c r="R6019" s="52">
        <v>3.564000129699707E-2</v>
      </c>
      <c r="S6019" s="52">
        <v>4.1110001504421227E-2</v>
      </c>
    </row>
    <row r="6020" spans="1:19">
      <c r="A6020" t="s">
        <v>28</v>
      </c>
      <c r="B6020" t="s">
        <v>412</v>
      </c>
      <c r="C6020" t="s">
        <v>440</v>
      </c>
      <c r="D6020" t="s">
        <v>330</v>
      </c>
      <c r="E6020" t="s">
        <v>246</v>
      </c>
      <c r="F6020" t="s">
        <v>247</v>
      </c>
      <c r="G6020">
        <v>4</v>
      </c>
      <c r="H6020" t="s">
        <v>398</v>
      </c>
      <c r="I6020" t="s">
        <v>319</v>
      </c>
      <c r="J6020" t="s">
        <v>322</v>
      </c>
      <c r="K6020">
        <v>15</v>
      </c>
      <c r="L6020" s="52">
        <v>0.1530600041151047</v>
      </c>
      <c r="M6020" s="52">
        <v>0.15956999361515051</v>
      </c>
      <c r="N6020">
        <v>36</v>
      </c>
      <c r="O6020" s="52">
        <v>0.1146500036120415</v>
      </c>
      <c r="P6020" s="52">
        <v>0.1241400018334389</v>
      </c>
      <c r="Q6020">
        <v>1643</v>
      </c>
      <c r="R6020" s="52">
        <v>0.15410999953746801</v>
      </c>
      <c r="S6020" s="52">
        <v>0.17776000499725339</v>
      </c>
    </row>
    <row r="6021" spans="1:19">
      <c r="A6021" t="s">
        <v>28</v>
      </c>
      <c r="B6021" t="s">
        <v>412</v>
      </c>
      <c r="C6021" t="s">
        <v>440</v>
      </c>
      <c r="D6021" t="s">
        <v>330</v>
      </c>
      <c r="E6021" t="s">
        <v>246</v>
      </c>
      <c r="F6021" t="s">
        <v>247</v>
      </c>
      <c r="G6021">
        <v>4</v>
      </c>
      <c r="H6021" t="s">
        <v>398</v>
      </c>
      <c r="I6021" t="s">
        <v>319</v>
      </c>
      <c r="J6021" t="s">
        <v>323</v>
      </c>
      <c r="K6021">
        <v>16</v>
      </c>
      <c r="L6021" s="52">
        <v>0.16326999664306641</v>
      </c>
      <c r="M6021" s="52">
        <v>0.17021000385284421</v>
      </c>
      <c r="N6021">
        <v>36</v>
      </c>
      <c r="O6021" s="52">
        <v>0.1146500036120415</v>
      </c>
      <c r="P6021" s="52">
        <v>0.1241400018334389</v>
      </c>
      <c r="Q6021">
        <v>1319</v>
      </c>
      <c r="R6021" s="52">
        <v>0.1237199977040291</v>
      </c>
      <c r="S6021" s="52">
        <v>0.14270000159740451</v>
      </c>
    </row>
    <row r="6022" spans="1:19">
      <c r="A6022" t="s">
        <v>28</v>
      </c>
      <c r="B6022" t="s">
        <v>412</v>
      </c>
      <c r="C6022" t="s">
        <v>440</v>
      </c>
      <c r="D6022" t="s">
        <v>330</v>
      </c>
      <c r="E6022" t="s">
        <v>246</v>
      </c>
      <c r="F6022" t="s">
        <v>247</v>
      </c>
      <c r="G6022">
        <v>4</v>
      </c>
      <c r="H6022" t="s">
        <v>398</v>
      </c>
      <c r="I6022" t="s">
        <v>319</v>
      </c>
      <c r="J6022" t="s">
        <v>354</v>
      </c>
      <c r="K6022">
        <v>59</v>
      </c>
      <c r="L6022" s="52">
        <v>0.60203999280929565</v>
      </c>
      <c r="M6022" s="52">
        <v>0.62765997648239136</v>
      </c>
      <c r="N6022">
        <v>205</v>
      </c>
      <c r="O6022" s="52">
        <v>0.65286999940872192</v>
      </c>
      <c r="P6022" s="52">
        <v>0.70690000057220459</v>
      </c>
      <c r="Q6022">
        <v>5882</v>
      </c>
      <c r="R6022" s="52">
        <v>0.55172997713088989</v>
      </c>
      <c r="S6022" s="52">
        <v>0.63637000322341919</v>
      </c>
    </row>
    <row r="6023" spans="1:19">
      <c r="A6023" t="s">
        <v>28</v>
      </c>
      <c r="B6023" t="s">
        <v>412</v>
      </c>
      <c r="C6023" t="s">
        <v>440</v>
      </c>
      <c r="D6023" t="s">
        <v>330</v>
      </c>
      <c r="E6023" t="s">
        <v>246</v>
      </c>
      <c r="F6023" t="s">
        <v>247</v>
      </c>
      <c r="G6023">
        <v>4</v>
      </c>
      <c r="H6023" t="s">
        <v>398</v>
      </c>
      <c r="I6023" t="s">
        <v>360</v>
      </c>
      <c r="J6023" t="s">
        <v>361</v>
      </c>
      <c r="K6023">
        <v>4</v>
      </c>
      <c r="L6023" s="52">
        <v>4.081999883055687E-2</v>
      </c>
      <c r="N6023">
        <v>24</v>
      </c>
      <c r="O6023" s="52">
        <v>7.6430000364780426E-2</v>
      </c>
      <c r="Q6023">
        <v>1418</v>
      </c>
      <c r="R6023" s="52">
        <v>0.13300999999046331</v>
      </c>
    </row>
    <row r="6024" spans="1:19">
      <c r="A6024" t="s">
        <v>28</v>
      </c>
      <c r="B6024" t="s">
        <v>412</v>
      </c>
      <c r="C6024" t="s">
        <v>440</v>
      </c>
      <c r="D6024" t="s">
        <v>330</v>
      </c>
      <c r="E6024" t="s">
        <v>246</v>
      </c>
      <c r="F6024" t="s">
        <v>247</v>
      </c>
      <c r="G6024">
        <v>4</v>
      </c>
      <c r="H6024" t="s">
        <v>398</v>
      </c>
      <c r="I6024" t="s">
        <v>360</v>
      </c>
      <c r="J6024" t="s">
        <v>362</v>
      </c>
      <c r="K6024">
        <v>34</v>
      </c>
      <c r="L6024" s="52">
        <v>0.34694001078605652</v>
      </c>
      <c r="M6024" s="52">
        <v>0.36169999837875372</v>
      </c>
      <c r="N6024">
        <v>85</v>
      </c>
      <c r="O6024" s="52">
        <v>0.27070000767707819</v>
      </c>
      <c r="P6024" s="52">
        <v>0.29309999942779541</v>
      </c>
      <c r="Q6024">
        <v>3361</v>
      </c>
      <c r="R6024" s="52">
        <v>0.31525999307632452</v>
      </c>
      <c r="S6024" s="52">
        <v>0.36362999677658081</v>
      </c>
    </row>
    <row r="6025" spans="1:19">
      <c r="A6025" t="s">
        <v>28</v>
      </c>
      <c r="B6025" t="s">
        <v>412</v>
      </c>
      <c r="C6025" t="s">
        <v>440</v>
      </c>
      <c r="D6025" t="s">
        <v>330</v>
      </c>
      <c r="E6025" t="s">
        <v>246</v>
      </c>
      <c r="F6025" t="s">
        <v>247</v>
      </c>
      <c r="G6025">
        <v>4</v>
      </c>
      <c r="H6025" t="s">
        <v>398</v>
      </c>
      <c r="I6025" t="s">
        <v>360</v>
      </c>
      <c r="J6025" t="s">
        <v>354</v>
      </c>
      <c r="K6025">
        <v>60</v>
      </c>
      <c r="L6025" s="52">
        <v>0.6122400164604187</v>
      </c>
      <c r="M6025" s="52">
        <v>0.63830000162124634</v>
      </c>
      <c r="N6025">
        <v>205</v>
      </c>
      <c r="O6025" s="52">
        <v>0.65286999940872192</v>
      </c>
      <c r="P6025" s="52">
        <v>0.70690000057220459</v>
      </c>
      <c r="Q6025">
        <v>5882</v>
      </c>
      <c r="R6025" s="52">
        <v>0.55172997713088989</v>
      </c>
      <c r="S6025" s="52">
        <v>0.63637000322341919</v>
      </c>
    </row>
    <row r="6026" spans="1:19">
      <c r="A6026" t="s">
        <v>28</v>
      </c>
      <c r="B6026" t="s">
        <v>412</v>
      </c>
      <c r="C6026" t="s">
        <v>440</v>
      </c>
      <c r="D6026" t="s">
        <v>330</v>
      </c>
      <c r="E6026" t="s">
        <v>246</v>
      </c>
      <c r="F6026" t="s">
        <v>247</v>
      </c>
      <c r="G6026">
        <v>4</v>
      </c>
      <c r="H6026" t="s">
        <v>398</v>
      </c>
      <c r="I6026" t="s">
        <v>736</v>
      </c>
      <c r="J6026" t="s">
        <v>363</v>
      </c>
      <c r="K6026">
        <v>64</v>
      </c>
      <c r="L6026" s="52">
        <v>0.65306001901626587</v>
      </c>
      <c r="N6026">
        <v>174</v>
      </c>
      <c r="O6026" s="52">
        <v>0.55413997173309326</v>
      </c>
      <c r="Q6026">
        <v>4131</v>
      </c>
      <c r="R6026" s="52">
        <v>0.38749000430107122</v>
      </c>
    </row>
    <row r="6027" spans="1:19">
      <c r="A6027" t="s">
        <v>28</v>
      </c>
      <c r="B6027" t="s">
        <v>412</v>
      </c>
      <c r="C6027" t="s">
        <v>440</v>
      </c>
      <c r="D6027" t="s">
        <v>330</v>
      </c>
      <c r="E6027" t="s">
        <v>246</v>
      </c>
      <c r="F6027" t="s">
        <v>247</v>
      </c>
      <c r="G6027">
        <v>4</v>
      </c>
      <c r="H6027" t="s">
        <v>398</v>
      </c>
      <c r="I6027" t="s">
        <v>736</v>
      </c>
      <c r="J6027" t="s">
        <v>364</v>
      </c>
      <c r="K6027">
        <v>28</v>
      </c>
      <c r="L6027" s="52">
        <v>0.28571000695228582</v>
      </c>
      <c r="M6027" s="52">
        <v>0.82353001832962036</v>
      </c>
      <c r="N6027">
        <v>100</v>
      </c>
      <c r="O6027" s="52">
        <v>0.31847000122070313</v>
      </c>
      <c r="P6027" s="52">
        <v>0.71429002285003662</v>
      </c>
      <c r="Q6027">
        <v>4189</v>
      </c>
      <c r="R6027" s="52">
        <v>0.39293000102043152</v>
      </c>
      <c r="S6027" s="52">
        <v>0.64149999618530273</v>
      </c>
    </row>
    <row r="6028" spans="1:19">
      <c r="A6028" t="s">
        <v>28</v>
      </c>
      <c r="B6028" t="s">
        <v>412</v>
      </c>
      <c r="C6028" t="s">
        <v>440</v>
      </c>
      <c r="D6028" t="s">
        <v>330</v>
      </c>
      <c r="E6028" t="s">
        <v>246</v>
      </c>
      <c r="F6028" t="s">
        <v>247</v>
      </c>
      <c r="G6028">
        <v>4</v>
      </c>
      <c r="H6028" t="s">
        <v>398</v>
      </c>
      <c r="I6028" t="s">
        <v>736</v>
      </c>
      <c r="J6028" t="s">
        <v>365</v>
      </c>
      <c r="K6028">
        <v>2</v>
      </c>
      <c r="L6028" s="52">
        <v>2.0409999415278431E-2</v>
      </c>
      <c r="M6028" s="52">
        <v>5.8820001780986793E-2</v>
      </c>
      <c r="N6028">
        <v>18</v>
      </c>
      <c r="O6028" s="52">
        <v>5.7319998741149902E-2</v>
      </c>
      <c r="P6028" s="52">
        <v>0.1285700052976608</v>
      </c>
      <c r="Q6028">
        <v>1316</v>
      </c>
      <c r="R6028" s="52">
        <v>0.1234399974346161</v>
      </c>
      <c r="S6028" s="52">
        <v>0.20152999460697171</v>
      </c>
    </row>
    <row r="6029" spans="1:19">
      <c r="A6029" t="s">
        <v>28</v>
      </c>
      <c r="B6029" t="s">
        <v>412</v>
      </c>
      <c r="C6029" t="s">
        <v>440</v>
      </c>
      <c r="D6029" t="s">
        <v>330</v>
      </c>
      <c r="E6029" t="s">
        <v>246</v>
      </c>
      <c r="F6029" t="s">
        <v>247</v>
      </c>
      <c r="G6029">
        <v>4</v>
      </c>
      <c r="H6029" t="s">
        <v>398</v>
      </c>
      <c r="I6029" t="s">
        <v>736</v>
      </c>
      <c r="J6029" t="s">
        <v>366</v>
      </c>
      <c r="K6029">
        <v>2</v>
      </c>
      <c r="L6029" s="52">
        <v>2.0409999415278431E-2</v>
      </c>
      <c r="M6029" s="52">
        <v>5.8820001780986793E-2</v>
      </c>
      <c r="N6029">
        <v>12</v>
      </c>
      <c r="O6029" s="52">
        <v>3.8219999521970749E-2</v>
      </c>
      <c r="P6029" s="52">
        <v>8.5709996521472931E-2</v>
      </c>
      <c r="Q6029">
        <v>566</v>
      </c>
      <c r="R6029" s="52">
        <v>5.3089998662471771E-2</v>
      </c>
      <c r="S6029" s="52">
        <v>8.6680002510547638E-2</v>
      </c>
    </row>
    <row r="6030" spans="1:19">
      <c r="A6030" t="s">
        <v>28</v>
      </c>
      <c r="B6030" t="s">
        <v>412</v>
      </c>
      <c r="C6030" t="s">
        <v>440</v>
      </c>
      <c r="D6030" t="s">
        <v>330</v>
      </c>
      <c r="E6030" t="s">
        <v>246</v>
      </c>
      <c r="F6030" t="s">
        <v>247</v>
      </c>
      <c r="G6030">
        <v>4</v>
      </c>
      <c r="H6030" t="s">
        <v>398</v>
      </c>
      <c r="I6030" t="s">
        <v>736</v>
      </c>
      <c r="J6030" t="s">
        <v>367</v>
      </c>
      <c r="K6030">
        <v>2</v>
      </c>
      <c r="L6030" s="52">
        <v>2.0409999415278431E-2</v>
      </c>
      <c r="M6030" s="52">
        <v>5.8820001780986793E-2</v>
      </c>
      <c r="N6030">
        <v>8</v>
      </c>
      <c r="O6030" s="52">
        <v>2.5480000302195549E-2</v>
      </c>
      <c r="P6030" s="52">
        <v>5.714000016450882E-2</v>
      </c>
      <c r="Q6030">
        <v>367</v>
      </c>
      <c r="R6030" s="52">
        <v>3.4419998526573181E-2</v>
      </c>
      <c r="S6030" s="52">
        <v>5.6200001388788223E-2</v>
      </c>
    </row>
    <row r="6031" spans="1:19">
      <c r="A6031" t="s">
        <v>28</v>
      </c>
      <c r="B6031" t="s">
        <v>412</v>
      </c>
      <c r="C6031" t="s">
        <v>440</v>
      </c>
      <c r="D6031" t="s">
        <v>330</v>
      </c>
      <c r="E6031" t="s">
        <v>246</v>
      </c>
      <c r="F6031" t="s">
        <v>247</v>
      </c>
      <c r="G6031">
        <v>4</v>
      </c>
      <c r="H6031" t="s">
        <v>398</v>
      </c>
      <c r="I6031" t="s">
        <v>736</v>
      </c>
      <c r="J6031" t="s">
        <v>368</v>
      </c>
      <c r="K6031">
        <v>0</v>
      </c>
      <c r="L6031" s="52">
        <v>0</v>
      </c>
      <c r="M6031" s="52">
        <v>0</v>
      </c>
      <c r="N6031">
        <v>2</v>
      </c>
      <c r="O6031" s="52">
        <v>6.3700000755488873E-3</v>
      </c>
      <c r="P6031" s="52">
        <v>1.4290000312030321E-2</v>
      </c>
      <c r="Q6031">
        <v>92</v>
      </c>
      <c r="R6031" s="52">
        <v>8.6300000548362732E-3</v>
      </c>
      <c r="S6031" s="52">
        <v>1.4089999720454219E-2</v>
      </c>
    </row>
    <row r="6032" spans="1:19">
      <c r="A6032" t="s">
        <v>28</v>
      </c>
      <c r="B6032" t="s">
        <v>412</v>
      </c>
      <c r="C6032" t="s">
        <v>440</v>
      </c>
      <c r="D6032" t="s">
        <v>330</v>
      </c>
      <c r="E6032" t="s">
        <v>246</v>
      </c>
      <c r="F6032" t="s">
        <v>247</v>
      </c>
      <c r="G6032">
        <v>4</v>
      </c>
      <c r="H6032" t="s">
        <v>398</v>
      </c>
      <c r="I6032" t="s">
        <v>307</v>
      </c>
      <c r="J6032" t="s">
        <v>329</v>
      </c>
      <c r="K6032">
        <v>96</v>
      </c>
      <c r="L6032" s="52">
        <v>0.97958999872207642</v>
      </c>
      <c r="N6032">
        <v>309</v>
      </c>
      <c r="O6032" s="52">
        <v>0.98408001661300659</v>
      </c>
      <c r="Q6032">
        <v>10555</v>
      </c>
      <c r="R6032" s="52">
        <v>0.99005997180938721</v>
      </c>
    </row>
    <row r="6033" spans="1:19">
      <c r="A6033" t="s">
        <v>28</v>
      </c>
      <c r="B6033" t="s">
        <v>412</v>
      </c>
      <c r="C6033" t="s">
        <v>440</v>
      </c>
      <c r="D6033" t="s">
        <v>330</v>
      </c>
      <c r="E6033" t="s">
        <v>246</v>
      </c>
      <c r="F6033" t="s">
        <v>247</v>
      </c>
      <c r="G6033">
        <v>4</v>
      </c>
      <c r="H6033" t="s">
        <v>398</v>
      </c>
      <c r="I6033" t="s">
        <v>307</v>
      </c>
      <c r="J6033" t="s">
        <v>309</v>
      </c>
      <c r="K6033">
        <v>2</v>
      </c>
      <c r="L6033" s="52">
        <v>2.0409999415278431E-2</v>
      </c>
      <c r="N6033">
        <v>5</v>
      </c>
      <c r="O6033" s="52">
        <v>1.5920000150799751E-2</v>
      </c>
      <c r="Q6033">
        <v>106</v>
      </c>
      <c r="R6033" s="52">
        <v>9.9400002509355545E-3</v>
      </c>
    </row>
    <row r="6034" spans="1:19">
      <c r="A6034" t="s">
        <v>28</v>
      </c>
      <c r="B6034" t="s">
        <v>412</v>
      </c>
      <c r="C6034" t="s">
        <v>440</v>
      </c>
      <c r="D6034" t="s">
        <v>330</v>
      </c>
      <c r="E6034" t="s">
        <v>246</v>
      </c>
      <c r="F6034" t="s">
        <v>247</v>
      </c>
      <c r="G6034">
        <v>4</v>
      </c>
      <c r="H6034" t="s">
        <v>398</v>
      </c>
      <c r="I6034" t="s">
        <v>737</v>
      </c>
      <c r="J6034" t="s">
        <v>310</v>
      </c>
      <c r="K6034">
        <v>6</v>
      </c>
      <c r="L6034" s="52">
        <v>6.1220001429319382E-2</v>
      </c>
      <c r="N6034">
        <v>72</v>
      </c>
      <c r="O6034" s="52">
        <v>0.22930000722408289</v>
      </c>
      <c r="Q6034">
        <v>1888</v>
      </c>
      <c r="R6034" s="52">
        <v>0.17709000408649439</v>
      </c>
    </row>
    <row r="6035" spans="1:19">
      <c r="A6035" t="s">
        <v>28</v>
      </c>
      <c r="B6035" t="s">
        <v>412</v>
      </c>
      <c r="C6035" t="s">
        <v>440</v>
      </c>
      <c r="D6035" t="s">
        <v>330</v>
      </c>
      <c r="E6035" t="s">
        <v>246</v>
      </c>
      <c r="F6035" t="s">
        <v>247</v>
      </c>
      <c r="G6035">
        <v>4</v>
      </c>
      <c r="H6035" t="s">
        <v>398</v>
      </c>
      <c r="I6035" t="s">
        <v>737</v>
      </c>
      <c r="J6035" t="s">
        <v>16</v>
      </c>
      <c r="K6035">
        <v>12</v>
      </c>
      <c r="L6035" s="52">
        <v>0.12245000153779979</v>
      </c>
      <c r="N6035">
        <v>50</v>
      </c>
      <c r="O6035" s="52">
        <v>0.1592400074005127</v>
      </c>
      <c r="Q6035">
        <v>2164</v>
      </c>
      <c r="R6035" s="52">
        <v>0.2029799968004227</v>
      </c>
    </row>
    <row r="6036" spans="1:19">
      <c r="A6036" t="s">
        <v>28</v>
      </c>
      <c r="B6036" t="s">
        <v>412</v>
      </c>
      <c r="C6036" t="s">
        <v>440</v>
      </c>
      <c r="D6036" t="s">
        <v>330</v>
      </c>
      <c r="E6036" t="s">
        <v>246</v>
      </c>
      <c r="F6036" t="s">
        <v>247</v>
      </c>
      <c r="G6036">
        <v>4</v>
      </c>
      <c r="H6036" t="s">
        <v>398</v>
      </c>
      <c r="I6036" t="s">
        <v>737</v>
      </c>
      <c r="J6036" t="s">
        <v>17</v>
      </c>
      <c r="K6036">
        <v>17</v>
      </c>
      <c r="L6036" s="52">
        <v>0.17347000539302829</v>
      </c>
      <c r="N6036">
        <v>55</v>
      </c>
      <c r="O6036" s="52">
        <v>0.1751600056886673</v>
      </c>
      <c r="Q6036">
        <v>2220</v>
      </c>
      <c r="R6036" s="52">
        <v>0.20824000239372251</v>
      </c>
    </row>
    <row r="6037" spans="1:19">
      <c r="A6037" t="s">
        <v>28</v>
      </c>
      <c r="B6037" t="s">
        <v>412</v>
      </c>
      <c r="C6037" t="s">
        <v>440</v>
      </c>
      <c r="D6037" t="s">
        <v>330</v>
      </c>
      <c r="E6037" t="s">
        <v>246</v>
      </c>
      <c r="F6037" t="s">
        <v>247</v>
      </c>
      <c r="G6037">
        <v>4</v>
      </c>
      <c r="H6037" t="s">
        <v>398</v>
      </c>
      <c r="I6037" t="s">
        <v>737</v>
      </c>
      <c r="J6037" t="s">
        <v>18</v>
      </c>
      <c r="K6037">
        <v>25</v>
      </c>
      <c r="L6037" s="52">
        <v>0.25510001182556152</v>
      </c>
      <c r="N6037">
        <v>65</v>
      </c>
      <c r="O6037" s="52">
        <v>0.2070100009441376</v>
      </c>
      <c r="Q6037">
        <v>2174</v>
      </c>
      <c r="R6037" s="52">
        <v>0.20392000675201419</v>
      </c>
    </row>
    <row r="6038" spans="1:19">
      <c r="A6038" t="s">
        <v>28</v>
      </c>
      <c r="B6038" t="s">
        <v>412</v>
      </c>
      <c r="C6038" t="s">
        <v>440</v>
      </c>
      <c r="D6038" t="s">
        <v>330</v>
      </c>
      <c r="E6038" t="s">
        <v>246</v>
      </c>
      <c r="F6038" s="1" t="s">
        <v>247</v>
      </c>
      <c r="G6038" s="1">
        <v>4</v>
      </c>
      <c r="H6038" s="1" t="s">
        <v>398</v>
      </c>
      <c r="I6038" t="s">
        <v>737</v>
      </c>
      <c r="J6038" t="s">
        <v>311</v>
      </c>
      <c r="K6038">
        <v>38</v>
      </c>
      <c r="L6038" s="52">
        <v>0.38776001334190369</v>
      </c>
      <c r="N6038">
        <v>72</v>
      </c>
      <c r="O6038" s="52">
        <v>0.22930000722408289</v>
      </c>
      <c r="Q6038">
        <v>2215</v>
      </c>
      <c r="R6038" s="52">
        <v>0.20777000486850741</v>
      </c>
    </row>
    <row r="6039" spans="1:19">
      <c r="A6039" t="s">
        <v>28</v>
      </c>
      <c r="B6039" t="s">
        <v>412</v>
      </c>
      <c r="C6039" t="s">
        <v>440</v>
      </c>
      <c r="D6039" t="s">
        <v>330</v>
      </c>
      <c r="E6039" t="s">
        <v>246</v>
      </c>
      <c r="F6039" t="s">
        <v>247</v>
      </c>
      <c r="G6039">
        <v>4</v>
      </c>
      <c r="H6039" t="s">
        <v>398</v>
      </c>
      <c r="I6039" t="s">
        <v>312</v>
      </c>
      <c r="J6039" t="s">
        <v>313</v>
      </c>
      <c r="K6039">
        <v>53</v>
      </c>
      <c r="L6039" s="52">
        <v>0.54082000255584717</v>
      </c>
      <c r="M6039" s="52">
        <v>0.55207997560501099</v>
      </c>
      <c r="N6039">
        <v>188</v>
      </c>
      <c r="O6039" s="52">
        <v>0.59873002767562866</v>
      </c>
      <c r="P6039" s="52">
        <v>0.60645002126693726</v>
      </c>
      <c r="Q6039">
        <v>6420</v>
      </c>
      <c r="R6039" s="52">
        <v>0.60219001770019531</v>
      </c>
      <c r="S6039" s="52">
        <v>0.61465001106262207</v>
      </c>
    </row>
    <row r="6040" spans="1:19">
      <c r="A6040" t="s">
        <v>28</v>
      </c>
      <c r="B6040" t="s">
        <v>412</v>
      </c>
      <c r="C6040" t="s">
        <v>440</v>
      </c>
      <c r="D6040" t="s">
        <v>330</v>
      </c>
      <c r="E6040" t="s">
        <v>246</v>
      </c>
      <c r="F6040" t="s">
        <v>247</v>
      </c>
      <c r="G6040">
        <v>4</v>
      </c>
      <c r="H6040" t="s">
        <v>398</v>
      </c>
      <c r="I6040" t="s">
        <v>312</v>
      </c>
      <c r="J6040" t="s">
        <v>314</v>
      </c>
      <c r="K6040">
        <v>18</v>
      </c>
      <c r="L6040" s="52">
        <v>0.18366999924182889</v>
      </c>
      <c r="M6040" s="52">
        <v>0.1875</v>
      </c>
      <c r="N6040">
        <v>41</v>
      </c>
      <c r="O6040" s="52">
        <v>0.13056999444961551</v>
      </c>
      <c r="P6040" s="52">
        <v>0.13225999474525449</v>
      </c>
      <c r="Q6040">
        <v>1473</v>
      </c>
      <c r="R6040" s="52">
        <v>0.13817000389099121</v>
      </c>
      <c r="S6040" s="52">
        <v>0.14101999998092651</v>
      </c>
    </row>
    <row r="6041" spans="1:19">
      <c r="A6041" t="s">
        <v>28</v>
      </c>
      <c r="B6041" t="s">
        <v>412</v>
      </c>
      <c r="C6041" t="s">
        <v>440</v>
      </c>
      <c r="D6041" t="s">
        <v>330</v>
      </c>
      <c r="E6041" t="s">
        <v>246</v>
      </c>
      <c r="F6041" t="s">
        <v>247</v>
      </c>
      <c r="G6041">
        <v>4</v>
      </c>
      <c r="H6041" t="s">
        <v>398</v>
      </c>
      <c r="I6041" t="s">
        <v>312</v>
      </c>
      <c r="J6041" t="s">
        <v>315</v>
      </c>
      <c r="K6041">
        <v>12</v>
      </c>
      <c r="L6041" s="52">
        <v>0.12245000153779979</v>
      </c>
      <c r="M6041" s="52">
        <v>0.125</v>
      </c>
      <c r="N6041">
        <v>48</v>
      </c>
      <c r="O6041" s="52">
        <v>0.1528699994087219</v>
      </c>
      <c r="P6041" s="52">
        <v>0.15484000742435461</v>
      </c>
      <c r="Q6041">
        <v>1374</v>
      </c>
      <c r="R6041" s="52">
        <v>0.12887999415397641</v>
      </c>
      <c r="S6041" s="52">
        <v>0.13154999911785131</v>
      </c>
    </row>
    <row r="6042" spans="1:19">
      <c r="A6042" t="s">
        <v>28</v>
      </c>
      <c r="B6042" t="s">
        <v>412</v>
      </c>
      <c r="C6042" t="s">
        <v>440</v>
      </c>
      <c r="D6042" t="s">
        <v>330</v>
      </c>
      <c r="E6042" t="s">
        <v>246</v>
      </c>
      <c r="F6042" t="s">
        <v>247</v>
      </c>
      <c r="G6042">
        <v>4</v>
      </c>
      <c r="H6042" t="s">
        <v>398</v>
      </c>
      <c r="I6042" t="s">
        <v>312</v>
      </c>
      <c r="J6042" t="s">
        <v>373</v>
      </c>
      <c r="K6042">
        <v>2</v>
      </c>
      <c r="L6042" s="52">
        <v>2.0409999415278431E-2</v>
      </c>
      <c r="N6042">
        <v>4</v>
      </c>
      <c r="O6042" s="52">
        <v>1.2740000151097769E-2</v>
      </c>
      <c r="Q6042">
        <v>216</v>
      </c>
      <c r="R6042" s="52">
        <v>2.0260000601410869E-2</v>
      </c>
    </row>
    <row r="6043" spans="1:19">
      <c r="A6043" t="s">
        <v>28</v>
      </c>
      <c r="B6043" t="s">
        <v>412</v>
      </c>
      <c r="C6043" t="s">
        <v>440</v>
      </c>
      <c r="D6043" t="s">
        <v>330</v>
      </c>
      <c r="E6043" t="s">
        <v>246</v>
      </c>
      <c r="F6043" t="s">
        <v>247</v>
      </c>
      <c r="G6043">
        <v>4</v>
      </c>
      <c r="H6043" t="s">
        <v>398</v>
      </c>
      <c r="I6043" t="s">
        <v>312</v>
      </c>
      <c r="J6043" t="s">
        <v>316</v>
      </c>
      <c r="K6043">
        <v>13</v>
      </c>
      <c r="L6043" s="52">
        <v>0.13265000283718109</v>
      </c>
      <c r="M6043" s="52">
        <v>0.1354199945926666</v>
      </c>
      <c r="N6043">
        <v>33</v>
      </c>
      <c r="O6043" s="52">
        <v>0.10509999841451639</v>
      </c>
      <c r="P6043" s="52">
        <v>0.10644999891519551</v>
      </c>
      <c r="Q6043">
        <v>1178</v>
      </c>
      <c r="R6043" s="52">
        <v>0.1105000004172325</v>
      </c>
      <c r="S6043" s="52">
        <v>0.1127799972891808</v>
      </c>
    </row>
    <row r="6044" spans="1:19">
      <c r="A6044" t="s">
        <v>356</v>
      </c>
      <c r="B6044" t="s">
        <v>412</v>
      </c>
      <c r="C6044" t="s">
        <v>440</v>
      </c>
      <c r="D6044" t="s">
        <v>330</v>
      </c>
      <c r="E6044" t="s">
        <v>29</v>
      </c>
      <c r="F6044" t="s">
        <v>30</v>
      </c>
      <c r="G6044">
        <v>3</v>
      </c>
      <c r="H6044" t="s">
        <v>336</v>
      </c>
      <c r="I6044" t="s">
        <v>374</v>
      </c>
      <c r="J6044" t="s">
        <v>289</v>
      </c>
      <c r="K6044">
        <v>0</v>
      </c>
      <c r="L6044" s="52">
        <v>0</v>
      </c>
      <c r="N6044">
        <v>2</v>
      </c>
      <c r="O6044" s="52">
        <v>1.0259999893605711E-2</v>
      </c>
      <c r="Q6044">
        <v>29</v>
      </c>
      <c r="R6044" s="52">
        <v>5.1299999468028554E-3</v>
      </c>
    </row>
    <row r="6045" spans="1:19">
      <c r="A6045" t="s">
        <v>356</v>
      </c>
      <c r="B6045" t="s">
        <v>412</v>
      </c>
      <c r="C6045" t="s">
        <v>440</v>
      </c>
      <c r="D6045" t="s">
        <v>330</v>
      </c>
      <c r="E6045" t="s">
        <v>29</v>
      </c>
      <c r="F6045" t="s">
        <v>30</v>
      </c>
      <c r="G6045">
        <v>3</v>
      </c>
      <c r="H6045" t="s">
        <v>336</v>
      </c>
      <c r="I6045" t="s">
        <v>374</v>
      </c>
      <c r="J6045" t="s">
        <v>290</v>
      </c>
      <c r="K6045">
        <v>0</v>
      </c>
      <c r="L6045" s="52">
        <v>0</v>
      </c>
      <c r="N6045">
        <v>11</v>
      </c>
      <c r="O6045" s="52">
        <v>5.640999972820282E-2</v>
      </c>
      <c r="Q6045">
        <v>299</v>
      </c>
      <c r="R6045" s="52">
        <v>5.2880000323057168E-2</v>
      </c>
    </row>
    <row r="6046" spans="1:19">
      <c r="A6046" t="s">
        <v>356</v>
      </c>
      <c r="B6046" t="s">
        <v>412</v>
      </c>
      <c r="C6046" t="s">
        <v>440</v>
      </c>
      <c r="D6046" t="s">
        <v>330</v>
      </c>
      <c r="E6046" t="s">
        <v>29</v>
      </c>
      <c r="F6046" t="s">
        <v>30</v>
      </c>
      <c r="G6046">
        <v>3</v>
      </c>
      <c r="H6046" t="s">
        <v>336</v>
      </c>
      <c r="I6046" t="s">
        <v>374</v>
      </c>
      <c r="J6046" t="s">
        <v>291</v>
      </c>
      <c r="K6046">
        <v>2</v>
      </c>
      <c r="L6046" s="52">
        <v>0.18182000517845151</v>
      </c>
      <c r="N6046">
        <v>22</v>
      </c>
      <c r="O6046" s="52">
        <v>0.1128199994564056</v>
      </c>
      <c r="Q6046">
        <v>751</v>
      </c>
      <c r="R6046" s="52">
        <v>0.1328299939632416</v>
      </c>
    </row>
    <row r="6047" spans="1:19">
      <c r="A6047" t="s">
        <v>356</v>
      </c>
      <c r="B6047" t="s">
        <v>412</v>
      </c>
      <c r="C6047" t="s">
        <v>440</v>
      </c>
      <c r="D6047" t="s">
        <v>330</v>
      </c>
      <c r="E6047" t="s">
        <v>29</v>
      </c>
      <c r="F6047" t="s">
        <v>30</v>
      </c>
      <c r="G6047">
        <v>3</v>
      </c>
      <c r="H6047" t="s">
        <v>336</v>
      </c>
      <c r="I6047" t="s">
        <v>374</v>
      </c>
      <c r="J6047" t="s">
        <v>292</v>
      </c>
      <c r="K6047">
        <v>2</v>
      </c>
      <c r="L6047" s="52">
        <v>0.18182000517845151</v>
      </c>
      <c r="N6047">
        <v>49</v>
      </c>
      <c r="O6047" s="52">
        <v>0.25128000974655151</v>
      </c>
      <c r="Q6047">
        <v>1246</v>
      </c>
      <c r="R6047" s="52">
        <v>0.22036999464035029</v>
      </c>
    </row>
    <row r="6048" spans="1:19">
      <c r="A6048" t="s">
        <v>356</v>
      </c>
      <c r="B6048" t="s">
        <v>412</v>
      </c>
      <c r="C6048" t="s">
        <v>440</v>
      </c>
      <c r="D6048" t="s">
        <v>330</v>
      </c>
      <c r="E6048" t="s">
        <v>29</v>
      </c>
      <c r="F6048" t="s">
        <v>30</v>
      </c>
      <c r="G6048">
        <v>3</v>
      </c>
      <c r="H6048" t="s">
        <v>336</v>
      </c>
      <c r="I6048" t="s">
        <v>374</v>
      </c>
      <c r="J6048" t="s">
        <v>293</v>
      </c>
      <c r="K6048">
        <v>2</v>
      </c>
      <c r="L6048" s="52">
        <v>0.18182000517845151</v>
      </c>
      <c r="N6048">
        <v>37</v>
      </c>
      <c r="O6048" s="52">
        <v>0.18974000215530401</v>
      </c>
      <c r="Q6048">
        <v>1034</v>
      </c>
      <c r="R6048" s="52">
        <v>0.18287999927997589</v>
      </c>
    </row>
    <row r="6049" spans="1:19">
      <c r="A6049" t="s">
        <v>356</v>
      </c>
      <c r="B6049" t="s">
        <v>412</v>
      </c>
      <c r="C6049" t="s">
        <v>440</v>
      </c>
      <c r="D6049" t="s">
        <v>330</v>
      </c>
      <c r="E6049" t="s">
        <v>29</v>
      </c>
      <c r="F6049" t="s">
        <v>30</v>
      </c>
      <c r="G6049">
        <v>3</v>
      </c>
      <c r="H6049" t="s">
        <v>336</v>
      </c>
      <c r="I6049" t="s">
        <v>374</v>
      </c>
      <c r="J6049" t="s">
        <v>294</v>
      </c>
      <c r="K6049">
        <v>2</v>
      </c>
      <c r="L6049" s="52">
        <v>0.18182000517845151</v>
      </c>
      <c r="N6049">
        <v>33</v>
      </c>
      <c r="O6049" s="52">
        <v>0.16922999918460849</v>
      </c>
      <c r="Q6049">
        <v>1115</v>
      </c>
      <c r="R6049" s="52">
        <v>0.19720999896526339</v>
      </c>
    </row>
    <row r="6050" spans="1:19">
      <c r="A6050" t="s">
        <v>356</v>
      </c>
      <c r="B6050" t="s">
        <v>412</v>
      </c>
      <c r="C6050" t="s">
        <v>440</v>
      </c>
      <c r="D6050" t="s">
        <v>330</v>
      </c>
      <c r="E6050" t="s">
        <v>29</v>
      </c>
      <c r="F6050" t="s">
        <v>30</v>
      </c>
      <c r="G6050">
        <v>3</v>
      </c>
      <c r="H6050" t="s">
        <v>336</v>
      </c>
      <c r="I6050" t="s">
        <v>374</v>
      </c>
      <c r="J6050" t="s">
        <v>295</v>
      </c>
      <c r="K6050">
        <v>3</v>
      </c>
      <c r="L6050" s="52">
        <v>0.27272999286651611</v>
      </c>
      <c r="N6050">
        <v>41</v>
      </c>
      <c r="O6050" s="52">
        <v>0.21026000380516049</v>
      </c>
      <c r="Q6050">
        <v>1180</v>
      </c>
      <c r="R6050" s="52">
        <v>0.20870000123977661</v>
      </c>
    </row>
    <row r="6051" spans="1:19">
      <c r="A6051" t="s">
        <v>356</v>
      </c>
      <c r="B6051" t="s">
        <v>412</v>
      </c>
      <c r="C6051" t="s">
        <v>440</v>
      </c>
      <c r="D6051" t="s">
        <v>330</v>
      </c>
      <c r="E6051" t="s">
        <v>29</v>
      </c>
      <c r="F6051" t="s">
        <v>30</v>
      </c>
      <c r="G6051">
        <v>3</v>
      </c>
      <c r="H6051" t="s">
        <v>336</v>
      </c>
      <c r="I6051" t="s">
        <v>734</v>
      </c>
      <c r="J6051" t="s">
        <v>299</v>
      </c>
      <c r="K6051">
        <v>0</v>
      </c>
      <c r="L6051" s="52">
        <v>0</v>
      </c>
      <c r="M6051" s="52">
        <v>0</v>
      </c>
      <c r="N6051">
        <v>18</v>
      </c>
      <c r="O6051" s="52">
        <v>9.2309996485710144E-2</v>
      </c>
      <c r="P6051" s="52">
        <v>9.278000146150589E-2</v>
      </c>
      <c r="Q6051">
        <v>265</v>
      </c>
      <c r="R6051" s="52">
        <v>4.6870000660419457E-2</v>
      </c>
      <c r="S6051" s="52">
        <v>4.7959998250007629E-2</v>
      </c>
    </row>
    <row r="6052" spans="1:19">
      <c r="A6052" t="s">
        <v>356</v>
      </c>
      <c r="B6052" t="s">
        <v>412</v>
      </c>
      <c r="C6052" t="s">
        <v>440</v>
      </c>
      <c r="D6052" t="s">
        <v>330</v>
      </c>
      <c r="E6052" t="s">
        <v>29</v>
      </c>
      <c r="F6052" t="s">
        <v>30</v>
      </c>
      <c r="G6052">
        <v>3</v>
      </c>
      <c r="H6052" t="s">
        <v>336</v>
      </c>
      <c r="I6052" t="s">
        <v>734</v>
      </c>
      <c r="J6052" t="s">
        <v>300</v>
      </c>
      <c r="K6052">
        <v>0</v>
      </c>
      <c r="L6052" s="52">
        <v>0</v>
      </c>
      <c r="M6052" s="52">
        <v>0</v>
      </c>
      <c r="N6052">
        <v>5</v>
      </c>
      <c r="O6052" s="52">
        <v>2.5639999657869339E-2</v>
      </c>
      <c r="P6052" s="52">
        <v>2.5769999250769619E-2</v>
      </c>
      <c r="Q6052">
        <v>218</v>
      </c>
      <c r="R6052" s="52">
        <v>3.8559999316930771E-2</v>
      </c>
      <c r="S6052" s="52">
        <v>3.945000097155571E-2</v>
      </c>
    </row>
    <row r="6053" spans="1:19">
      <c r="A6053" t="s">
        <v>356</v>
      </c>
      <c r="B6053" t="s">
        <v>412</v>
      </c>
      <c r="C6053" t="s">
        <v>440</v>
      </c>
      <c r="D6053" t="s">
        <v>330</v>
      </c>
      <c r="E6053" t="s">
        <v>29</v>
      </c>
      <c r="F6053" t="s">
        <v>30</v>
      </c>
      <c r="G6053">
        <v>3</v>
      </c>
      <c r="H6053" t="s">
        <v>336</v>
      </c>
      <c r="I6053" t="s">
        <v>734</v>
      </c>
      <c r="J6053" t="s">
        <v>269</v>
      </c>
      <c r="K6053">
        <v>0</v>
      </c>
      <c r="L6053" s="52">
        <v>0</v>
      </c>
      <c r="M6053" s="52">
        <v>0</v>
      </c>
      <c r="N6053">
        <v>2</v>
      </c>
      <c r="O6053" s="52">
        <v>1.0259999893605711E-2</v>
      </c>
      <c r="P6053" s="52">
        <v>1.030999980866909E-2</v>
      </c>
      <c r="Q6053">
        <v>43</v>
      </c>
      <c r="R6053" s="52">
        <v>7.61000020429492E-3</v>
      </c>
      <c r="S6053" s="52">
        <v>7.780000101774931E-3</v>
      </c>
    </row>
    <row r="6054" spans="1:19">
      <c r="A6054" t="s">
        <v>356</v>
      </c>
      <c r="B6054" t="s">
        <v>412</v>
      </c>
      <c r="C6054" t="s">
        <v>440</v>
      </c>
      <c r="D6054" t="s">
        <v>330</v>
      </c>
      <c r="E6054" t="s">
        <v>29</v>
      </c>
      <c r="F6054" t="s">
        <v>30</v>
      </c>
      <c r="G6054">
        <v>3</v>
      </c>
      <c r="H6054" t="s">
        <v>336</v>
      </c>
      <c r="I6054" t="s">
        <v>734</v>
      </c>
      <c r="J6054" t="s">
        <v>301</v>
      </c>
      <c r="K6054">
        <v>2</v>
      </c>
      <c r="L6054" s="52">
        <v>0.18182000517845151</v>
      </c>
      <c r="M6054" s="52">
        <v>0.18182000517845151</v>
      </c>
      <c r="N6054">
        <v>2</v>
      </c>
      <c r="O6054" s="52">
        <v>1.0259999893605711E-2</v>
      </c>
      <c r="P6054" s="52">
        <v>1.030999980866909E-2</v>
      </c>
      <c r="Q6054">
        <v>117</v>
      </c>
      <c r="R6054" s="52">
        <v>2.0689999684691429E-2</v>
      </c>
      <c r="S6054" s="52">
        <v>2.1169999614357948E-2</v>
      </c>
    </row>
    <row r="6055" spans="1:19">
      <c r="A6055" t="s">
        <v>356</v>
      </c>
      <c r="B6055" t="s">
        <v>412</v>
      </c>
      <c r="C6055" t="s">
        <v>440</v>
      </c>
      <c r="D6055" t="s">
        <v>330</v>
      </c>
      <c r="E6055" t="s">
        <v>29</v>
      </c>
      <c r="F6055" t="s">
        <v>30</v>
      </c>
      <c r="G6055">
        <v>3</v>
      </c>
      <c r="H6055" t="s">
        <v>336</v>
      </c>
      <c r="I6055" t="s">
        <v>734</v>
      </c>
      <c r="J6055" t="s">
        <v>270</v>
      </c>
      <c r="K6055">
        <v>0</v>
      </c>
      <c r="L6055" s="52">
        <v>0</v>
      </c>
      <c r="N6055">
        <v>1</v>
      </c>
      <c r="O6055" s="52">
        <v>5.1299999468028554E-3</v>
      </c>
      <c r="Q6055">
        <v>128</v>
      </c>
      <c r="R6055" s="52">
        <v>2.263999916613102E-2</v>
      </c>
    </row>
    <row r="6056" spans="1:19">
      <c r="A6056" t="s">
        <v>356</v>
      </c>
      <c r="B6056" t="s">
        <v>412</v>
      </c>
      <c r="C6056" t="s">
        <v>440</v>
      </c>
      <c r="D6056" t="s">
        <v>330</v>
      </c>
      <c r="E6056" t="s">
        <v>29</v>
      </c>
      <c r="F6056" t="s">
        <v>30</v>
      </c>
      <c r="G6056">
        <v>3</v>
      </c>
      <c r="H6056" t="s">
        <v>336</v>
      </c>
      <c r="I6056" t="s">
        <v>734</v>
      </c>
      <c r="J6056" t="s">
        <v>268</v>
      </c>
      <c r="K6056">
        <v>9</v>
      </c>
      <c r="L6056" s="52">
        <v>0.81818002462387085</v>
      </c>
      <c r="M6056" s="52">
        <v>0.81818002462387085</v>
      </c>
      <c r="N6056">
        <v>167</v>
      </c>
      <c r="O6056" s="52">
        <v>0.85641002655029297</v>
      </c>
      <c r="P6056" s="52">
        <v>0.86081999540328979</v>
      </c>
      <c r="Q6056">
        <v>4883</v>
      </c>
      <c r="R6056" s="52">
        <v>0.86364001035690308</v>
      </c>
      <c r="S6056" s="52">
        <v>0.88363999128341675</v>
      </c>
    </row>
    <row r="6057" spans="1:19">
      <c r="A6057" t="s">
        <v>356</v>
      </c>
      <c r="B6057" t="s">
        <v>412</v>
      </c>
      <c r="C6057" t="s">
        <v>440</v>
      </c>
      <c r="D6057" t="s">
        <v>330</v>
      </c>
      <c r="E6057" t="s">
        <v>29</v>
      </c>
      <c r="F6057" t="s">
        <v>30</v>
      </c>
      <c r="G6057">
        <v>3</v>
      </c>
      <c r="H6057" t="s">
        <v>336</v>
      </c>
      <c r="I6057" t="s">
        <v>307</v>
      </c>
      <c r="J6057" t="s">
        <v>329</v>
      </c>
      <c r="K6057">
        <v>11</v>
      </c>
      <c r="L6057" s="52">
        <v>1</v>
      </c>
      <c r="N6057">
        <v>193</v>
      </c>
      <c r="O6057" s="52">
        <v>0.98974001407623291</v>
      </c>
      <c r="Q6057">
        <v>5610</v>
      </c>
      <c r="R6057" s="52">
        <v>0.99221998453140259</v>
      </c>
    </row>
    <row r="6058" spans="1:19">
      <c r="A6058" t="s">
        <v>356</v>
      </c>
      <c r="B6058" t="s">
        <v>412</v>
      </c>
      <c r="C6058" t="s">
        <v>440</v>
      </c>
      <c r="D6058" t="s">
        <v>330</v>
      </c>
      <c r="E6058" t="s">
        <v>29</v>
      </c>
      <c r="F6058" t="s">
        <v>30</v>
      </c>
      <c r="G6058">
        <v>3</v>
      </c>
      <c r="H6058" t="s">
        <v>336</v>
      </c>
      <c r="I6058" t="s">
        <v>307</v>
      </c>
      <c r="J6058" t="s">
        <v>309</v>
      </c>
      <c r="K6058">
        <v>0</v>
      </c>
      <c r="L6058" s="52">
        <v>0</v>
      </c>
      <c r="N6058">
        <v>2</v>
      </c>
      <c r="O6058" s="52">
        <v>1.0259999893605711E-2</v>
      </c>
      <c r="Q6058">
        <v>44</v>
      </c>
      <c r="R6058" s="52">
        <v>7.780000101774931E-3</v>
      </c>
    </row>
    <row r="6059" spans="1:19">
      <c r="A6059" t="s">
        <v>356</v>
      </c>
      <c r="B6059" t="s">
        <v>412</v>
      </c>
      <c r="C6059" t="s">
        <v>440</v>
      </c>
      <c r="D6059" t="s">
        <v>330</v>
      </c>
      <c r="E6059" t="s">
        <v>29</v>
      </c>
      <c r="F6059" t="s">
        <v>30</v>
      </c>
      <c r="G6059">
        <v>3</v>
      </c>
      <c r="H6059" t="s">
        <v>336</v>
      </c>
      <c r="I6059" t="s">
        <v>375</v>
      </c>
      <c r="J6059" t="s">
        <v>302</v>
      </c>
      <c r="K6059">
        <v>7</v>
      </c>
      <c r="L6059" s="52">
        <v>0.63635998964309692</v>
      </c>
      <c r="N6059">
        <v>62</v>
      </c>
      <c r="O6059" s="52">
        <v>0.31795001029968262</v>
      </c>
      <c r="Q6059">
        <v>1795</v>
      </c>
      <c r="R6059" s="52">
        <v>0.3174700140953064</v>
      </c>
    </row>
    <row r="6060" spans="1:19">
      <c r="A6060" t="s">
        <v>356</v>
      </c>
      <c r="B6060" t="s">
        <v>412</v>
      </c>
      <c r="C6060" t="s">
        <v>440</v>
      </c>
      <c r="D6060" t="s">
        <v>330</v>
      </c>
      <c r="E6060" t="s">
        <v>29</v>
      </c>
      <c r="F6060" t="s">
        <v>30</v>
      </c>
      <c r="G6060">
        <v>3</v>
      </c>
      <c r="H6060" t="s">
        <v>336</v>
      </c>
      <c r="I6060" t="s">
        <v>375</v>
      </c>
      <c r="J6060" t="s">
        <v>303</v>
      </c>
      <c r="K6060">
        <v>2</v>
      </c>
      <c r="L6060" s="52">
        <v>0.18182000517845151</v>
      </c>
      <c r="N6060">
        <v>67</v>
      </c>
      <c r="O6060" s="52">
        <v>0.34358999133110052</v>
      </c>
      <c r="Q6060">
        <v>1789</v>
      </c>
      <c r="R6060" s="52">
        <v>0.31641000509262079</v>
      </c>
    </row>
    <row r="6061" spans="1:19">
      <c r="A6061" t="s">
        <v>356</v>
      </c>
      <c r="B6061" t="s">
        <v>412</v>
      </c>
      <c r="C6061" t="s">
        <v>440</v>
      </c>
      <c r="D6061" t="s">
        <v>330</v>
      </c>
      <c r="E6061" t="s">
        <v>29</v>
      </c>
      <c r="F6061" t="s">
        <v>30</v>
      </c>
      <c r="G6061">
        <v>3</v>
      </c>
      <c r="H6061" t="s">
        <v>336</v>
      </c>
      <c r="I6061" t="s">
        <v>375</v>
      </c>
      <c r="J6061" t="s">
        <v>304</v>
      </c>
      <c r="K6061">
        <v>2</v>
      </c>
      <c r="L6061" s="52">
        <v>0.18182000517845151</v>
      </c>
      <c r="N6061">
        <v>66</v>
      </c>
      <c r="O6061" s="52">
        <v>0.33845999836921692</v>
      </c>
      <c r="Q6061">
        <v>2070</v>
      </c>
      <c r="R6061" s="52">
        <v>0.36610999703407288</v>
      </c>
    </row>
    <row r="6062" spans="1:19">
      <c r="A6062" t="s">
        <v>356</v>
      </c>
      <c r="B6062" t="s">
        <v>412</v>
      </c>
      <c r="C6062" t="s">
        <v>440</v>
      </c>
      <c r="D6062" t="s">
        <v>330</v>
      </c>
      <c r="E6062" t="s">
        <v>29</v>
      </c>
      <c r="F6062" t="s">
        <v>30</v>
      </c>
      <c r="G6062">
        <v>3</v>
      </c>
      <c r="H6062" t="s">
        <v>336</v>
      </c>
      <c r="I6062" t="s">
        <v>377</v>
      </c>
      <c r="J6062" t="s">
        <v>13</v>
      </c>
      <c r="K6062">
        <v>6</v>
      </c>
      <c r="L6062" s="52">
        <v>0.54544997215270996</v>
      </c>
      <c r="N6062">
        <v>101</v>
      </c>
      <c r="O6062" s="52">
        <v>0.51794999837875366</v>
      </c>
      <c r="Q6062">
        <v>2991</v>
      </c>
      <c r="R6062" s="52">
        <v>0.52900999784469604</v>
      </c>
    </row>
    <row r="6063" spans="1:19">
      <c r="A6063" t="s">
        <v>356</v>
      </c>
      <c r="B6063" t="s">
        <v>412</v>
      </c>
      <c r="C6063" t="s">
        <v>440</v>
      </c>
      <c r="D6063" t="s">
        <v>330</v>
      </c>
      <c r="E6063" t="s">
        <v>29</v>
      </c>
      <c r="F6063" t="s">
        <v>30</v>
      </c>
      <c r="G6063">
        <v>3</v>
      </c>
      <c r="H6063" t="s">
        <v>336</v>
      </c>
      <c r="I6063" t="s">
        <v>377</v>
      </c>
      <c r="J6063" t="s">
        <v>382</v>
      </c>
      <c r="K6063">
        <v>5</v>
      </c>
      <c r="L6063" s="52">
        <v>0.45454999804496771</v>
      </c>
      <c r="N6063">
        <v>94</v>
      </c>
      <c r="O6063" s="52">
        <v>0.48205000162124628</v>
      </c>
      <c r="Q6063">
        <v>2663</v>
      </c>
      <c r="R6063" s="52">
        <v>0.47099000215530401</v>
      </c>
    </row>
    <row r="6064" spans="1:19">
      <c r="A6064" t="s">
        <v>356</v>
      </c>
      <c r="B6064" t="s">
        <v>412</v>
      </c>
      <c r="C6064" t="s">
        <v>440</v>
      </c>
      <c r="D6064" t="s">
        <v>330</v>
      </c>
      <c r="E6064" t="s">
        <v>29</v>
      </c>
      <c r="F6064" t="s">
        <v>30</v>
      </c>
      <c r="G6064">
        <v>3</v>
      </c>
      <c r="H6064" t="s">
        <v>336</v>
      </c>
      <c r="I6064" t="s">
        <v>378</v>
      </c>
      <c r="J6064" t="s">
        <v>13</v>
      </c>
      <c r="K6064">
        <v>9</v>
      </c>
      <c r="L6064" s="52">
        <v>0.81818002462387085</v>
      </c>
      <c r="N6064">
        <v>166</v>
      </c>
      <c r="O6064" s="52">
        <v>0.85127997398376465</v>
      </c>
      <c r="Q6064">
        <v>5030</v>
      </c>
      <c r="R6064" s="52">
        <v>0.88963997364044189</v>
      </c>
    </row>
    <row r="6065" spans="1:19">
      <c r="A6065" t="s">
        <v>356</v>
      </c>
      <c r="B6065" t="s">
        <v>412</v>
      </c>
      <c r="C6065" t="s">
        <v>440</v>
      </c>
      <c r="D6065" t="s">
        <v>330</v>
      </c>
      <c r="E6065" t="s">
        <v>29</v>
      </c>
      <c r="F6065" t="s">
        <v>30</v>
      </c>
      <c r="G6065">
        <v>3</v>
      </c>
      <c r="H6065" t="s">
        <v>336</v>
      </c>
      <c r="I6065" t="s">
        <v>378</v>
      </c>
      <c r="J6065" t="s">
        <v>382</v>
      </c>
      <c r="K6065">
        <v>2</v>
      </c>
      <c r="L6065" s="52">
        <v>0.18182000517845151</v>
      </c>
      <c r="N6065">
        <v>29</v>
      </c>
      <c r="O6065" s="52">
        <v>0.14871999621391299</v>
      </c>
      <c r="Q6065">
        <v>624</v>
      </c>
      <c r="R6065" s="52">
        <v>0.1103599965572357</v>
      </c>
    </row>
    <row r="6066" spans="1:19">
      <c r="A6066" t="s">
        <v>356</v>
      </c>
      <c r="B6066" t="s">
        <v>412</v>
      </c>
      <c r="C6066" t="s">
        <v>440</v>
      </c>
      <c r="D6066" t="s">
        <v>330</v>
      </c>
      <c r="E6066" t="s">
        <v>29</v>
      </c>
      <c r="F6066" t="s">
        <v>30</v>
      </c>
      <c r="G6066">
        <v>3</v>
      </c>
      <c r="H6066" t="s">
        <v>336</v>
      </c>
      <c r="I6066" t="s">
        <v>379</v>
      </c>
      <c r="J6066" t="s">
        <v>13</v>
      </c>
      <c r="K6066">
        <v>9</v>
      </c>
      <c r="L6066" s="52">
        <v>0.81818002462387085</v>
      </c>
      <c r="N6066">
        <v>125</v>
      </c>
      <c r="O6066" s="52">
        <v>0.64103001356124878</v>
      </c>
      <c r="Q6066">
        <v>3976</v>
      </c>
      <c r="R6066" s="52">
        <v>0.70322000980377197</v>
      </c>
    </row>
    <row r="6067" spans="1:19">
      <c r="A6067" t="s">
        <v>356</v>
      </c>
      <c r="B6067" t="s">
        <v>412</v>
      </c>
      <c r="C6067" t="s">
        <v>440</v>
      </c>
      <c r="D6067" t="s">
        <v>330</v>
      </c>
      <c r="E6067" t="s">
        <v>29</v>
      </c>
      <c r="F6067" t="s">
        <v>30</v>
      </c>
      <c r="G6067">
        <v>3</v>
      </c>
      <c r="H6067" t="s">
        <v>336</v>
      </c>
      <c r="I6067" t="s">
        <v>379</v>
      </c>
      <c r="J6067" t="s">
        <v>382</v>
      </c>
      <c r="K6067">
        <v>2</v>
      </c>
      <c r="L6067" s="52">
        <v>0.18182000517845151</v>
      </c>
      <c r="N6067">
        <v>70</v>
      </c>
      <c r="O6067" s="52">
        <v>0.35896998643875122</v>
      </c>
      <c r="Q6067">
        <v>1678</v>
      </c>
      <c r="R6067" s="52">
        <v>0.29677999019622803</v>
      </c>
    </row>
    <row r="6068" spans="1:19">
      <c r="A6068" t="s">
        <v>356</v>
      </c>
      <c r="B6068" t="s">
        <v>412</v>
      </c>
      <c r="C6068" t="s">
        <v>440</v>
      </c>
      <c r="D6068" t="s">
        <v>330</v>
      </c>
      <c r="E6068" t="s">
        <v>29</v>
      </c>
      <c r="F6068" t="s">
        <v>30</v>
      </c>
      <c r="G6068">
        <v>3</v>
      </c>
      <c r="H6068" t="s">
        <v>336</v>
      </c>
      <c r="I6068" t="s">
        <v>380</v>
      </c>
      <c r="J6068" t="s">
        <v>13</v>
      </c>
      <c r="K6068">
        <v>9</v>
      </c>
      <c r="L6068" s="52">
        <v>0.81818002462387085</v>
      </c>
      <c r="N6068">
        <v>129</v>
      </c>
      <c r="O6068" s="52">
        <v>0.66153997182846069</v>
      </c>
      <c r="Q6068">
        <v>4071</v>
      </c>
      <c r="R6068" s="52">
        <v>0.72001999616622925</v>
      </c>
    </row>
    <row r="6069" spans="1:19">
      <c r="A6069" t="s">
        <v>356</v>
      </c>
      <c r="B6069" t="s">
        <v>412</v>
      </c>
      <c r="C6069" t="s">
        <v>440</v>
      </c>
      <c r="D6069" t="s">
        <v>330</v>
      </c>
      <c r="E6069" t="s">
        <v>29</v>
      </c>
      <c r="F6069" s="1" t="s">
        <v>30</v>
      </c>
      <c r="G6069" s="1">
        <v>3</v>
      </c>
      <c r="H6069" s="1" t="s">
        <v>336</v>
      </c>
      <c r="I6069" t="s">
        <v>380</v>
      </c>
      <c r="J6069" t="s">
        <v>382</v>
      </c>
      <c r="K6069">
        <v>2</v>
      </c>
      <c r="L6069" s="52">
        <v>0.18182000517845151</v>
      </c>
      <c r="N6069">
        <v>66</v>
      </c>
      <c r="O6069" s="52">
        <v>0.33845999836921692</v>
      </c>
      <c r="Q6069">
        <v>1583</v>
      </c>
      <c r="R6069" s="52">
        <v>0.27998000383377081</v>
      </c>
    </row>
    <row r="6070" spans="1:19">
      <c r="A6070" t="s">
        <v>356</v>
      </c>
      <c r="B6070" t="s">
        <v>412</v>
      </c>
      <c r="C6070" t="s">
        <v>440</v>
      </c>
      <c r="D6070" t="s">
        <v>330</v>
      </c>
      <c r="E6070" t="s">
        <v>29</v>
      </c>
      <c r="F6070" t="s">
        <v>30</v>
      </c>
      <c r="G6070">
        <v>3</v>
      </c>
      <c r="H6070" t="s">
        <v>336</v>
      </c>
      <c r="I6070" t="s">
        <v>381</v>
      </c>
      <c r="J6070" t="s">
        <v>13</v>
      </c>
      <c r="K6070">
        <v>9</v>
      </c>
      <c r="L6070" s="52">
        <v>0.81818002462387085</v>
      </c>
      <c r="N6070">
        <v>125</v>
      </c>
      <c r="O6070" s="52">
        <v>0.64103001356124878</v>
      </c>
      <c r="Q6070">
        <v>3439</v>
      </c>
      <c r="R6070" s="52">
        <v>0.60824000835418701</v>
      </c>
    </row>
    <row r="6071" spans="1:19">
      <c r="A6071" t="s">
        <v>356</v>
      </c>
      <c r="B6071" t="s">
        <v>412</v>
      </c>
      <c r="C6071" t="s">
        <v>440</v>
      </c>
      <c r="D6071" t="s">
        <v>330</v>
      </c>
      <c r="E6071" t="s">
        <v>29</v>
      </c>
      <c r="F6071" t="s">
        <v>30</v>
      </c>
      <c r="G6071">
        <v>3</v>
      </c>
      <c r="H6071" t="s">
        <v>336</v>
      </c>
      <c r="I6071" t="s">
        <v>381</v>
      </c>
      <c r="J6071" t="s">
        <v>382</v>
      </c>
      <c r="K6071">
        <v>2</v>
      </c>
      <c r="L6071" s="52">
        <v>0.18182000517845151</v>
      </c>
      <c r="N6071">
        <v>70</v>
      </c>
      <c r="O6071" s="52">
        <v>0.35896998643875122</v>
      </c>
      <c r="Q6071">
        <v>2215</v>
      </c>
      <c r="R6071" s="52">
        <v>0.39175999164581299</v>
      </c>
    </row>
    <row r="6072" spans="1:19">
      <c r="A6072" t="s">
        <v>356</v>
      </c>
      <c r="B6072" t="s">
        <v>412</v>
      </c>
      <c r="C6072" t="s">
        <v>440</v>
      </c>
      <c r="D6072" t="s">
        <v>330</v>
      </c>
      <c r="E6072" t="s">
        <v>31</v>
      </c>
      <c r="F6072" t="s">
        <v>32</v>
      </c>
      <c r="G6072">
        <v>17</v>
      </c>
      <c r="H6072" t="s">
        <v>334</v>
      </c>
      <c r="I6072" t="s">
        <v>374</v>
      </c>
      <c r="J6072" t="s">
        <v>289</v>
      </c>
      <c r="K6072">
        <v>0</v>
      </c>
      <c r="L6072" s="52">
        <v>0</v>
      </c>
      <c r="N6072">
        <v>2</v>
      </c>
      <c r="O6072" s="52">
        <v>4.720000084489584E-3</v>
      </c>
      <c r="Q6072">
        <v>29</v>
      </c>
      <c r="R6072" s="52">
        <v>5.1299999468028554E-3</v>
      </c>
    </row>
    <row r="6073" spans="1:19">
      <c r="A6073" t="s">
        <v>356</v>
      </c>
      <c r="B6073" t="s">
        <v>412</v>
      </c>
      <c r="C6073" t="s">
        <v>440</v>
      </c>
      <c r="D6073" t="s">
        <v>330</v>
      </c>
      <c r="E6073" t="s">
        <v>31</v>
      </c>
      <c r="F6073" t="s">
        <v>32</v>
      </c>
      <c r="G6073">
        <v>17</v>
      </c>
      <c r="H6073" t="s">
        <v>334</v>
      </c>
      <c r="I6073" t="s">
        <v>374</v>
      </c>
      <c r="J6073" t="s">
        <v>290</v>
      </c>
      <c r="K6073">
        <v>2</v>
      </c>
      <c r="L6073" s="52">
        <v>6.0610000044107437E-2</v>
      </c>
      <c r="N6073">
        <v>13</v>
      </c>
      <c r="O6073" s="52">
        <v>3.0659999698400501E-2</v>
      </c>
      <c r="Q6073">
        <v>299</v>
      </c>
      <c r="R6073" s="52">
        <v>5.2880000323057168E-2</v>
      </c>
    </row>
    <row r="6074" spans="1:19">
      <c r="A6074" t="s">
        <v>356</v>
      </c>
      <c r="B6074" t="s">
        <v>412</v>
      </c>
      <c r="C6074" t="s">
        <v>440</v>
      </c>
      <c r="D6074" t="s">
        <v>330</v>
      </c>
      <c r="E6074" t="s">
        <v>31</v>
      </c>
      <c r="F6074" t="s">
        <v>32</v>
      </c>
      <c r="G6074">
        <v>17</v>
      </c>
      <c r="H6074" t="s">
        <v>334</v>
      </c>
      <c r="I6074" t="s">
        <v>374</v>
      </c>
      <c r="J6074" t="s">
        <v>291</v>
      </c>
      <c r="K6074">
        <v>2</v>
      </c>
      <c r="L6074" s="52">
        <v>6.0610000044107437E-2</v>
      </c>
      <c r="N6074">
        <v>62</v>
      </c>
      <c r="O6074" s="52">
        <v>0.1462299972772598</v>
      </c>
      <c r="Q6074">
        <v>751</v>
      </c>
      <c r="R6074" s="52">
        <v>0.1328299939632416</v>
      </c>
    </row>
    <row r="6075" spans="1:19">
      <c r="A6075" t="s">
        <v>356</v>
      </c>
      <c r="B6075" t="s">
        <v>412</v>
      </c>
      <c r="C6075" t="s">
        <v>440</v>
      </c>
      <c r="D6075" t="s">
        <v>330</v>
      </c>
      <c r="E6075" t="s">
        <v>31</v>
      </c>
      <c r="F6075" t="s">
        <v>32</v>
      </c>
      <c r="G6075">
        <v>17</v>
      </c>
      <c r="H6075" t="s">
        <v>334</v>
      </c>
      <c r="I6075" t="s">
        <v>374</v>
      </c>
      <c r="J6075" t="s">
        <v>292</v>
      </c>
      <c r="K6075">
        <v>2</v>
      </c>
      <c r="L6075" s="52">
        <v>6.0610000044107437E-2</v>
      </c>
      <c r="N6075">
        <v>92</v>
      </c>
      <c r="O6075" s="52">
        <v>0.21697999536991119</v>
      </c>
      <c r="Q6075">
        <v>1246</v>
      </c>
      <c r="R6075" s="52">
        <v>0.22036999464035029</v>
      </c>
    </row>
    <row r="6076" spans="1:19">
      <c r="A6076" t="s">
        <v>356</v>
      </c>
      <c r="B6076" t="s">
        <v>412</v>
      </c>
      <c r="C6076" t="s">
        <v>440</v>
      </c>
      <c r="D6076" t="s">
        <v>330</v>
      </c>
      <c r="E6076" t="s">
        <v>31</v>
      </c>
      <c r="F6076" t="s">
        <v>32</v>
      </c>
      <c r="G6076">
        <v>17</v>
      </c>
      <c r="H6076" t="s">
        <v>334</v>
      </c>
      <c r="I6076" t="s">
        <v>374</v>
      </c>
      <c r="J6076" t="s">
        <v>293</v>
      </c>
      <c r="K6076">
        <v>2</v>
      </c>
      <c r="L6076" s="52">
        <v>6.0610000044107437E-2</v>
      </c>
      <c r="N6076">
        <v>85</v>
      </c>
      <c r="O6076" s="52">
        <v>0.20047000050544739</v>
      </c>
      <c r="Q6076">
        <v>1034</v>
      </c>
      <c r="R6076" s="52">
        <v>0.18287999927997589</v>
      </c>
    </row>
    <row r="6077" spans="1:19">
      <c r="A6077" t="s">
        <v>356</v>
      </c>
      <c r="B6077" t="s">
        <v>412</v>
      </c>
      <c r="C6077" t="s">
        <v>440</v>
      </c>
      <c r="D6077" t="s">
        <v>330</v>
      </c>
      <c r="E6077" t="s">
        <v>31</v>
      </c>
      <c r="F6077" t="s">
        <v>32</v>
      </c>
      <c r="G6077">
        <v>17</v>
      </c>
      <c r="H6077" t="s">
        <v>334</v>
      </c>
      <c r="I6077" t="s">
        <v>374</v>
      </c>
      <c r="J6077" t="s">
        <v>294</v>
      </c>
      <c r="K6077">
        <v>7</v>
      </c>
      <c r="L6077" s="52">
        <v>0.212119996547699</v>
      </c>
      <c r="N6077">
        <v>83</v>
      </c>
      <c r="O6077" s="52">
        <v>0.19574999809265139</v>
      </c>
      <c r="Q6077">
        <v>1115</v>
      </c>
      <c r="R6077" s="52">
        <v>0.19720999896526339</v>
      </c>
    </row>
    <row r="6078" spans="1:19">
      <c r="A6078" t="s">
        <v>356</v>
      </c>
      <c r="B6078" t="s">
        <v>412</v>
      </c>
      <c r="C6078" t="s">
        <v>440</v>
      </c>
      <c r="D6078" t="s">
        <v>330</v>
      </c>
      <c r="E6078" t="s">
        <v>31</v>
      </c>
      <c r="F6078" t="s">
        <v>32</v>
      </c>
      <c r="G6078">
        <v>17</v>
      </c>
      <c r="H6078" t="s">
        <v>334</v>
      </c>
      <c r="I6078" t="s">
        <v>374</v>
      </c>
      <c r="J6078" t="s">
        <v>295</v>
      </c>
      <c r="K6078">
        <v>18</v>
      </c>
      <c r="L6078" s="52">
        <v>0.54544997215270996</v>
      </c>
      <c r="N6078">
        <v>87</v>
      </c>
      <c r="O6078" s="52">
        <v>0.20519000291824341</v>
      </c>
      <c r="Q6078">
        <v>1180</v>
      </c>
      <c r="R6078" s="52">
        <v>0.20870000123977661</v>
      </c>
    </row>
    <row r="6079" spans="1:19">
      <c r="A6079" t="s">
        <v>356</v>
      </c>
      <c r="B6079" t="s">
        <v>412</v>
      </c>
      <c r="C6079" t="s">
        <v>440</v>
      </c>
      <c r="D6079" t="s">
        <v>330</v>
      </c>
      <c r="E6079" t="s">
        <v>31</v>
      </c>
      <c r="F6079" t="s">
        <v>32</v>
      </c>
      <c r="G6079">
        <v>17</v>
      </c>
      <c r="H6079" t="s">
        <v>334</v>
      </c>
      <c r="I6079" t="s">
        <v>734</v>
      </c>
      <c r="J6079" t="s">
        <v>299</v>
      </c>
      <c r="K6079">
        <v>0</v>
      </c>
      <c r="L6079" s="52">
        <v>0</v>
      </c>
      <c r="M6079" s="52">
        <v>0</v>
      </c>
      <c r="N6079">
        <v>15</v>
      </c>
      <c r="O6079" s="52">
        <v>3.5379998385906219E-2</v>
      </c>
      <c r="P6079" s="52">
        <v>3.7590000778436661E-2</v>
      </c>
      <c r="Q6079">
        <v>265</v>
      </c>
      <c r="R6079" s="52">
        <v>4.6870000660419457E-2</v>
      </c>
      <c r="S6079" s="52">
        <v>4.7959998250007629E-2</v>
      </c>
    </row>
    <row r="6080" spans="1:19">
      <c r="A6080" t="s">
        <v>356</v>
      </c>
      <c r="B6080" t="s">
        <v>412</v>
      </c>
      <c r="C6080" t="s">
        <v>440</v>
      </c>
      <c r="D6080" t="s">
        <v>330</v>
      </c>
      <c r="E6080" t="s">
        <v>31</v>
      </c>
      <c r="F6080" s="1" t="s">
        <v>32</v>
      </c>
      <c r="G6080">
        <v>17</v>
      </c>
      <c r="H6080" t="s">
        <v>334</v>
      </c>
      <c r="I6080" t="s">
        <v>734</v>
      </c>
      <c r="J6080" t="s">
        <v>300</v>
      </c>
      <c r="K6080">
        <v>0</v>
      </c>
      <c r="L6080" s="52">
        <v>0</v>
      </c>
      <c r="M6080" s="52">
        <v>0</v>
      </c>
      <c r="N6080">
        <v>5</v>
      </c>
      <c r="O6080" s="52">
        <v>1.1789999902248381E-2</v>
      </c>
      <c r="P6080" s="52">
        <v>1.252999994903803E-2</v>
      </c>
      <c r="Q6080">
        <v>218</v>
      </c>
      <c r="R6080" s="52">
        <v>3.8559999316930771E-2</v>
      </c>
      <c r="S6080" s="52">
        <v>3.945000097155571E-2</v>
      </c>
    </row>
    <row r="6081" spans="1:19">
      <c r="A6081" t="s">
        <v>356</v>
      </c>
      <c r="B6081" t="s">
        <v>412</v>
      </c>
      <c r="C6081" t="s">
        <v>440</v>
      </c>
      <c r="D6081" t="s">
        <v>330</v>
      </c>
      <c r="E6081" t="s">
        <v>31</v>
      </c>
      <c r="F6081" t="s">
        <v>32</v>
      </c>
      <c r="G6081">
        <v>17</v>
      </c>
      <c r="H6081" t="s">
        <v>334</v>
      </c>
      <c r="I6081" t="s">
        <v>734</v>
      </c>
      <c r="J6081" t="s">
        <v>269</v>
      </c>
      <c r="K6081">
        <v>0</v>
      </c>
      <c r="L6081" s="52">
        <v>0</v>
      </c>
      <c r="M6081" s="52">
        <v>0</v>
      </c>
      <c r="N6081">
        <v>2</v>
      </c>
      <c r="O6081" s="52">
        <v>4.720000084489584E-3</v>
      </c>
      <c r="P6081" s="52">
        <v>5.0099999643862247E-3</v>
      </c>
      <c r="Q6081">
        <v>43</v>
      </c>
      <c r="R6081" s="52">
        <v>7.61000020429492E-3</v>
      </c>
      <c r="S6081" s="52">
        <v>7.780000101774931E-3</v>
      </c>
    </row>
    <row r="6082" spans="1:19">
      <c r="A6082" t="s">
        <v>356</v>
      </c>
      <c r="B6082" t="s">
        <v>412</v>
      </c>
      <c r="C6082" t="s">
        <v>440</v>
      </c>
      <c r="D6082" t="s">
        <v>330</v>
      </c>
      <c r="E6082" t="s">
        <v>31</v>
      </c>
      <c r="F6082" t="s">
        <v>32</v>
      </c>
      <c r="G6082">
        <v>17</v>
      </c>
      <c r="H6082" t="s">
        <v>334</v>
      </c>
      <c r="I6082" t="s">
        <v>734</v>
      </c>
      <c r="J6082" t="s">
        <v>301</v>
      </c>
      <c r="K6082">
        <v>2</v>
      </c>
      <c r="L6082" s="52">
        <v>6.0610000044107437E-2</v>
      </c>
      <c r="M6082" s="52">
        <v>6.4520001411437988E-2</v>
      </c>
      <c r="N6082">
        <v>9</v>
      </c>
      <c r="O6082" s="52">
        <v>2.1229999139904979E-2</v>
      </c>
      <c r="P6082" s="52">
        <v>2.2560000419616699E-2</v>
      </c>
      <c r="Q6082">
        <v>117</v>
      </c>
      <c r="R6082" s="52">
        <v>2.0689999684691429E-2</v>
      </c>
      <c r="S6082" s="52">
        <v>2.1169999614357948E-2</v>
      </c>
    </row>
    <row r="6083" spans="1:19">
      <c r="A6083" t="s">
        <v>356</v>
      </c>
      <c r="B6083" t="s">
        <v>412</v>
      </c>
      <c r="C6083" t="s">
        <v>440</v>
      </c>
      <c r="D6083" t="s">
        <v>330</v>
      </c>
      <c r="E6083" t="s">
        <v>31</v>
      </c>
      <c r="F6083" t="s">
        <v>32</v>
      </c>
      <c r="G6083">
        <v>17</v>
      </c>
      <c r="H6083" t="s">
        <v>334</v>
      </c>
      <c r="I6083" t="s">
        <v>734</v>
      </c>
      <c r="J6083" t="s">
        <v>270</v>
      </c>
      <c r="K6083">
        <v>2</v>
      </c>
      <c r="L6083" s="52">
        <v>6.0610000044107437E-2</v>
      </c>
      <c r="N6083">
        <v>25</v>
      </c>
      <c r="O6083" s="52">
        <v>5.8959998190402978E-2</v>
      </c>
      <c r="Q6083">
        <v>128</v>
      </c>
      <c r="R6083" s="52">
        <v>2.263999916613102E-2</v>
      </c>
    </row>
    <row r="6084" spans="1:19">
      <c r="A6084" t="s">
        <v>356</v>
      </c>
      <c r="B6084" t="s">
        <v>412</v>
      </c>
      <c r="C6084" t="s">
        <v>440</v>
      </c>
      <c r="D6084" t="s">
        <v>330</v>
      </c>
      <c r="E6084" t="s">
        <v>31</v>
      </c>
      <c r="F6084" t="s">
        <v>32</v>
      </c>
      <c r="G6084">
        <v>17</v>
      </c>
      <c r="H6084" t="s">
        <v>334</v>
      </c>
      <c r="I6084" t="s">
        <v>734</v>
      </c>
      <c r="J6084" t="s">
        <v>268</v>
      </c>
      <c r="K6084">
        <v>29</v>
      </c>
      <c r="L6084" s="52">
        <v>0.87879002094268799</v>
      </c>
      <c r="M6084" s="52">
        <v>0.93547999858856201</v>
      </c>
      <c r="N6084">
        <v>368</v>
      </c>
      <c r="O6084" s="52">
        <v>0.86791998147964478</v>
      </c>
      <c r="P6084" s="52">
        <v>0.9223099946975708</v>
      </c>
      <c r="Q6084">
        <v>4883</v>
      </c>
      <c r="R6084" s="52">
        <v>0.86364001035690308</v>
      </c>
      <c r="S6084" s="52">
        <v>0.88363999128341675</v>
      </c>
    </row>
    <row r="6085" spans="1:19">
      <c r="A6085" t="s">
        <v>356</v>
      </c>
      <c r="B6085" t="s">
        <v>412</v>
      </c>
      <c r="C6085" t="s">
        <v>440</v>
      </c>
      <c r="D6085" t="s">
        <v>330</v>
      </c>
      <c r="E6085" t="s">
        <v>31</v>
      </c>
      <c r="F6085" t="s">
        <v>32</v>
      </c>
      <c r="G6085">
        <v>17</v>
      </c>
      <c r="H6085" t="s">
        <v>334</v>
      </c>
      <c r="I6085" t="s">
        <v>307</v>
      </c>
      <c r="J6085" t="s">
        <v>329</v>
      </c>
      <c r="K6085">
        <v>33</v>
      </c>
      <c r="L6085" s="52">
        <v>1</v>
      </c>
      <c r="N6085">
        <v>419</v>
      </c>
      <c r="O6085" s="52">
        <v>0.98821002244949341</v>
      </c>
      <c r="Q6085">
        <v>5610</v>
      </c>
      <c r="R6085" s="52">
        <v>0.99221998453140259</v>
      </c>
    </row>
    <row r="6086" spans="1:19">
      <c r="A6086" t="s">
        <v>356</v>
      </c>
      <c r="B6086" t="s">
        <v>412</v>
      </c>
      <c r="C6086" t="s">
        <v>440</v>
      </c>
      <c r="D6086" t="s">
        <v>330</v>
      </c>
      <c r="E6086" t="s">
        <v>31</v>
      </c>
      <c r="F6086" t="s">
        <v>32</v>
      </c>
      <c r="G6086">
        <v>17</v>
      </c>
      <c r="H6086" t="s">
        <v>334</v>
      </c>
      <c r="I6086" t="s">
        <v>307</v>
      </c>
      <c r="J6086" t="s">
        <v>309</v>
      </c>
      <c r="K6086">
        <v>0</v>
      </c>
      <c r="L6086" s="52">
        <v>0</v>
      </c>
      <c r="N6086">
        <v>5</v>
      </c>
      <c r="O6086" s="52">
        <v>1.1789999902248381E-2</v>
      </c>
      <c r="Q6086">
        <v>44</v>
      </c>
      <c r="R6086" s="52">
        <v>7.780000101774931E-3</v>
      </c>
    </row>
    <row r="6087" spans="1:19">
      <c r="A6087" t="s">
        <v>356</v>
      </c>
      <c r="B6087" t="s">
        <v>412</v>
      </c>
      <c r="C6087" t="s">
        <v>440</v>
      </c>
      <c r="D6087" t="s">
        <v>330</v>
      </c>
      <c r="E6087" t="s">
        <v>31</v>
      </c>
      <c r="F6087" t="s">
        <v>32</v>
      </c>
      <c r="G6087">
        <v>17</v>
      </c>
      <c r="H6087" t="s">
        <v>334</v>
      </c>
      <c r="I6087" t="s">
        <v>375</v>
      </c>
      <c r="J6087" t="s">
        <v>302</v>
      </c>
      <c r="K6087">
        <v>17</v>
      </c>
      <c r="L6087" s="52">
        <v>0.51515001058578491</v>
      </c>
      <c r="N6087">
        <v>135</v>
      </c>
      <c r="O6087" s="52">
        <v>0.31839999556541437</v>
      </c>
      <c r="Q6087">
        <v>1795</v>
      </c>
      <c r="R6087" s="52">
        <v>0.3174700140953064</v>
      </c>
    </row>
    <row r="6088" spans="1:19">
      <c r="A6088" t="s">
        <v>356</v>
      </c>
      <c r="B6088" t="s">
        <v>412</v>
      </c>
      <c r="C6088" t="s">
        <v>440</v>
      </c>
      <c r="D6088" t="s">
        <v>330</v>
      </c>
      <c r="E6088" t="s">
        <v>31</v>
      </c>
      <c r="F6088" t="s">
        <v>32</v>
      </c>
      <c r="G6088">
        <v>17</v>
      </c>
      <c r="H6088" t="s">
        <v>334</v>
      </c>
      <c r="I6088" t="s">
        <v>375</v>
      </c>
      <c r="J6088" t="s">
        <v>303</v>
      </c>
      <c r="K6088">
        <v>2</v>
      </c>
      <c r="L6088" s="52">
        <v>6.0610000044107437E-2</v>
      </c>
      <c r="N6088">
        <v>139</v>
      </c>
      <c r="O6088" s="52">
        <v>0.3278299868106842</v>
      </c>
      <c r="Q6088">
        <v>1789</v>
      </c>
      <c r="R6088" s="52">
        <v>0.31641000509262079</v>
      </c>
    </row>
    <row r="6089" spans="1:19">
      <c r="A6089" t="s">
        <v>356</v>
      </c>
      <c r="B6089" t="s">
        <v>412</v>
      </c>
      <c r="C6089" t="s">
        <v>440</v>
      </c>
      <c r="D6089" t="s">
        <v>330</v>
      </c>
      <c r="E6089" t="s">
        <v>31</v>
      </c>
      <c r="F6089" t="s">
        <v>32</v>
      </c>
      <c r="G6089">
        <v>17</v>
      </c>
      <c r="H6089" t="s">
        <v>334</v>
      </c>
      <c r="I6089" t="s">
        <v>375</v>
      </c>
      <c r="J6089" t="s">
        <v>304</v>
      </c>
      <c r="K6089">
        <v>14</v>
      </c>
      <c r="L6089" s="52">
        <v>0.42423999309539789</v>
      </c>
      <c r="N6089">
        <v>150</v>
      </c>
      <c r="O6089" s="52">
        <v>0.35376998782157898</v>
      </c>
      <c r="Q6089">
        <v>2070</v>
      </c>
      <c r="R6089" s="52">
        <v>0.36610999703407288</v>
      </c>
    </row>
    <row r="6090" spans="1:19">
      <c r="A6090" t="s">
        <v>356</v>
      </c>
      <c r="B6090" t="s">
        <v>412</v>
      </c>
      <c r="C6090" t="s">
        <v>440</v>
      </c>
      <c r="D6090" t="s">
        <v>330</v>
      </c>
      <c r="E6090" t="s">
        <v>31</v>
      </c>
      <c r="F6090" s="1" t="s">
        <v>32</v>
      </c>
      <c r="G6090" s="1">
        <v>17</v>
      </c>
      <c r="H6090" s="1" t="s">
        <v>334</v>
      </c>
      <c r="I6090" t="s">
        <v>377</v>
      </c>
      <c r="J6090" t="s">
        <v>13</v>
      </c>
      <c r="K6090">
        <v>17</v>
      </c>
      <c r="L6090" s="52">
        <v>0.51515001058578491</v>
      </c>
      <c r="N6090">
        <v>211</v>
      </c>
      <c r="O6090" s="52">
        <v>0.49764001369476318</v>
      </c>
      <c r="Q6090">
        <v>2991</v>
      </c>
      <c r="R6090" s="52">
        <v>0.52900999784469604</v>
      </c>
    </row>
    <row r="6091" spans="1:19">
      <c r="A6091" t="s">
        <v>356</v>
      </c>
      <c r="B6091" t="s">
        <v>412</v>
      </c>
      <c r="C6091" t="s">
        <v>440</v>
      </c>
      <c r="D6091" t="s">
        <v>330</v>
      </c>
      <c r="E6091" t="s">
        <v>31</v>
      </c>
      <c r="F6091" t="s">
        <v>32</v>
      </c>
      <c r="G6091">
        <v>17</v>
      </c>
      <c r="H6091" t="s">
        <v>334</v>
      </c>
      <c r="I6091" t="s">
        <v>377</v>
      </c>
      <c r="J6091" t="s">
        <v>382</v>
      </c>
      <c r="K6091">
        <v>16</v>
      </c>
      <c r="L6091" s="52">
        <v>0.48484998941421509</v>
      </c>
      <c r="N6091">
        <v>213</v>
      </c>
      <c r="O6091" s="52">
        <v>0.50235998630523682</v>
      </c>
      <c r="Q6091">
        <v>2663</v>
      </c>
      <c r="R6091" s="52">
        <v>0.47099000215530401</v>
      </c>
    </row>
    <row r="6092" spans="1:19">
      <c r="A6092" t="s">
        <v>356</v>
      </c>
      <c r="B6092" t="s">
        <v>412</v>
      </c>
      <c r="C6092" t="s">
        <v>440</v>
      </c>
      <c r="D6092" t="s">
        <v>330</v>
      </c>
      <c r="E6092" t="s">
        <v>31</v>
      </c>
      <c r="F6092" t="s">
        <v>32</v>
      </c>
      <c r="G6092">
        <v>17</v>
      </c>
      <c r="H6092" t="s">
        <v>334</v>
      </c>
      <c r="I6092" t="s">
        <v>378</v>
      </c>
      <c r="J6092" t="s">
        <v>13</v>
      </c>
      <c r="K6092">
        <v>26</v>
      </c>
      <c r="L6092" s="52">
        <v>0.78788000345230103</v>
      </c>
      <c r="N6092">
        <v>379</v>
      </c>
      <c r="O6092" s="52">
        <v>0.89386999607086182</v>
      </c>
      <c r="Q6092">
        <v>5030</v>
      </c>
      <c r="R6092" s="52">
        <v>0.88963997364044189</v>
      </c>
    </row>
    <row r="6093" spans="1:19">
      <c r="A6093" t="s">
        <v>356</v>
      </c>
      <c r="B6093" t="s">
        <v>412</v>
      </c>
      <c r="C6093" t="s">
        <v>440</v>
      </c>
      <c r="D6093" t="s">
        <v>330</v>
      </c>
      <c r="E6093" t="s">
        <v>31</v>
      </c>
      <c r="F6093" t="s">
        <v>32</v>
      </c>
      <c r="G6093">
        <v>17</v>
      </c>
      <c r="H6093" t="s">
        <v>334</v>
      </c>
      <c r="I6093" t="s">
        <v>378</v>
      </c>
      <c r="J6093" t="s">
        <v>382</v>
      </c>
      <c r="K6093">
        <v>7</v>
      </c>
      <c r="L6093" s="52">
        <v>0.212119996547699</v>
      </c>
      <c r="N6093">
        <v>45</v>
      </c>
      <c r="O6093" s="52">
        <v>0.1061299964785576</v>
      </c>
      <c r="Q6093">
        <v>624</v>
      </c>
      <c r="R6093" s="52">
        <v>0.1103599965572357</v>
      </c>
    </row>
    <row r="6094" spans="1:19">
      <c r="A6094" t="s">
        <v>356</v>
      </c>
      <c r="B6094" t="s">
        <v>412</v>
      </c>
      <c r="C6094" t="s">
        <v>440</v>
      </c>
      <c r="D6094" t="s">
        <v>330</v>
      </c>
      <c r="E6094" t="s">
        <v>31</v>
      </c>
      <c r="F6094" t="s">
        <v>32</v>
      </c>
      <c r="G6094">
        <v>17</v>
      </c>
      <c r="H6094" t="s">
        <v>334</v>
      </c>
      <c r="I6094" t="s">
        <v>379</v>
      </c>
      <c r="J6094" t="s">
        <v>13</v>
      </c>
      <c r="K6094">
        <v>25</v>
      </c>
      <c r="L6094" s="52">
        <v>0.7575799822807312</v>
      </c>
      <c r="N6094">
        <v>300</v>
      </c>
      <c r="O6094" s="52">
        <v>0.70754998922348022</v>
      </c>
      <c r="Q6094">
        <v>3976</v>
      </c>
      <c r="R6094" s="52">
        <v>0.70322000980377197</v>
      </c>
    </row>
    <row r="6095" spans="1:19">
      <c r="A6095" t="s">
        <v>356</v>
      </c>
      <c r="B6095" t="s">
        <v>412</v>
      </c>
      <c r="C6095" t="s">
        <v>440</v>
      </c>
      <c r="D6095" t="s">
        <v>330</v>
      </c>
      <c r="E6095" t="s">
        <v>31</v>
      </c>
      <c r="F6095" t="s">
        <v>32</v>
      </c>
      <c r="G6095">
        <v>17</v>
      </c>
      <c r="H6095" t="s">
        <v>334</v>
      </c>
      <c r="I6095" t="s">
        <v>379</v>
      </c>
      <c r="J6095" t="s">
        <v>382</v>
      </c>
      <c r="K6095">
        <v>8</v>
      </c>
      <c r="L6095" s="52">
        <v>0.2424200028181076</v>
      </c>
      <c r="N6095">
        <v>124</v>
      </c>
      <c r="O6095" s="52">
        <v>0.29245001077651978</v>
      </c>
      <c r="Q6095">
        <v>1678</v>
      </c>
      <c r="R6095" s="52">
        <v>0.29677999019622803</v>
      </c>
    </row>
    <row r="6096" spans="1:19">
      <c r="A6096" t="s">
        <v>356</v>
      </c>
      <c r="B6096" t="s">
        <v>412</v>
      </c>
      <c r="C6096" t="s">
        <v>440</v>
      </c>
      <c r="D6096" t="s">
        <v>330</v>
      </c>
      <c r="E6096" t="s">
        <v>31</v>
      </c>
      <c r="F6096" t="s">
        <v>32</v>
      </c>
      <c r="G6096">
        <v>17</v>
      </c>
      <c r="H6096" t="s">
        <v>334</v>
      </c>
      <c r="I6096" t="s">
        <v>380</v>
      </c>
      <c r="J6096" t="s">
        <v>13</v>
      </c>
      <c r="K6096">
        <v>26</v>
      </c>
      <c r="L6096" s="52">
        <v>0.78788000345230103</v>
      </c>
      <c r="N6096">
        <v>310</v>
      </c>
      <c r="O6096" s="52">
        <v>0.73113000392913818</v>
      </c>
      <c r="Q6096">
        <v>4071</v>
      </c>
      <c r="R6096" s="52">
        <v>0.72001999616622925</v>
      </c>
    </row>
    <row r="6097" spans="1:19">
      <c r="A6097" t="s">
        <v>356</v>
      </c>
      <c r="B6097" t="s">
        <v>412</v>
      </c>
      <c r="C6097" t="s">
        <v>440</v>
      </c>
      <c r="D6097" t="s">
        <v>330</v>
      </c>
      <c r="E6097" t="s">
        <v>31</v>
      </c>
      <c r="F6097" t="s">
        <v>32</v>
      </c>
      <c r="G6097">
        <v>17</v>
      </c>
      <c r="H6097" t="s">
        <v>334</v>
      </c>
      <c r="I6097" t="s">
        <v>380</v>
      </c>
      <c r="J6097" t="s">
        <v>382</v>
      </c>
      <c r="K6097">
        <v>7</v>
      </c>
      <c r="L6097" s="52">
        <v>0.212119996547699</v>
      </c>
      <c r="N6097">
        <v>114</v>
      </c>
      <c r="O6097" s="52">
        <v>0.26886999607086182</v>
      </c>
      <c r="Q6097">
        <v>1583</v>
      </c>
      <c r="R6097" s="52">
        <v>0.27998000383377081</v>
      </c>
    </row>
    <row r="6098" spans="1:19">
      <c r="A6098" t="s">
        <v>356</v>
      </c>
      <c r="B6098" t="s">
        <v>412</v>
      </c>
      <c r="C6098" t="s">
        <v>440</v>
      </c>
      <c r="D6098" t="s">
        <v>330</v>
      </c>
      <c r="E6098" t="s">
        <v>31</v>
      </c>
      <c r="F6098" t="s">
        <v>32</v>
      </c>
      <c r="G6098">
        <v>17</v>
      </c>
      <c r="H6098" t="s">
        <v>334</v>
      </c>
      <c r="I6098" t="s">
        <v>381</v>
      </c>
      <c r="J6098" t="s">
        <v>13</v>
      </c>
      <c r="K6098">
        <v>19</v>
      </c>
      <c r="L6098" s="52">
        <v>0.57576000690460205</v>
      </c>
      <c r="N6098">
        <v>274</v>
      </c>
      <c r="O6098" s="52">
        <v>0.64622998237609863</v>
      </c>
      <c r="Q6098">
        <v>3439</v>
      </c>
      <c r="R6098" s="52">
        <v>0.60824000835418701</v>
      </c>
    </row>
    <row r="6099" spans="1:19">
      <c r="A6099" t="s">
        <v>356</v>
      </c>
      <c r="B6099" t="s">
        <v>412</v>
      </c>
      <c r="C6099" t="s">
        <v>440</v>
      </c>
      <c r="D6099" t="s">
        <v>330</v>
      </c>
      <c r="E6099" t="s">
        <v>31</v>
      </c>
      <c r="F6099" t="s">
        <v>32</v>
      </c>
      <c r="G6099">
        <v>17</v>
      </c>
      <c r="H6099" t="s">
        <v>334</v>
      </c>
      <c r="I6099" t="s">
        <v>381</v>
      </c>
      <c r="J6099" t="s">
        <v>382</v>
      </c>
      <c r="K6099">
        <v>14</v>
      </c>
      <c r="L6099" s="52">
        <v>0.42423999309539789</v>
      </c>
      <c r="N6099">
        <v>150</v>
      </c>
      <c r="O6099" s="52">
        <v>0.35376998782157898</v>
      </c>
      <c r="Q6099">
        <v>2215</v>
      </c>
      <c r="R6099" s="52">
        <v>0.39175999164581299</v>
      </c>
    </row>
    <row r="6100" spans="1:19">
      <c r="A6100" t="s">
        <v>356</v>
      </c>
      <c r="B6100" t="s">
        <v>412</v>
      </c>
      <c r="C6100" t="s">
        <v>440</v>
      </c>
      <c r="D6100" t="s">
        <v>330</v>
      </c>
      <c r="E6100" t="s">
        <v>33</v>
      </c>
      <c r="F6100" t="s">
        <v>34</v>
      </c>
      <c r="G6100">
        <v>13</v>
      </c>
      <c r="H6100" t="s">
        <v>333</v>
      </c>
      <c r="I6100" t="s">
        <v>374</v>
      </c>
      <c r="J6100" t="s">
        <v>289</v>
      </c>
      <c r="K6100">
        <v>0</v>
      </c>
      <c r="L6100" s="52">
        <v>0</v>
      </c>
      <c r="N6100">
        <v>2</v>
      </c>
      <c r="O6100" s="52">
        <v>1.8689999356865879E-2</v>
      </c>
      <c r="Q6100">
        <v>29</v>
      </c>
      <c r="R6100" s="52">
        <v>5.1299999468028554E-3</v>
      </c>
    </row>
    <row r="6101" spans="1:19">
      <c r="A6101" t="s">
        <v>356</v>
      </c>
      <c r="B6101" t="s">
        <v>412</v>
      </c>
      <c r="C6101" t="s">
        <v>440</v>
      </c>
      <c r="D6101" t="s">
        <v>330</v>
      </c>
      <c r="E6101" t="s">
        <v>33</v>
      </c>
      <c r="F6101" t="s">
        <v>34</v>
      </c>
      <c r="G6101">
        <v>13</v>
      </c>
      <c r="H6101" t="s">
        <v>333</v>
      </c>
      <c r="I6101" t="s">
        <v>374</v>
      </c>
      <c r="J6101" t="s">
        <v>290</v>
      </c>
      <c r="K6101">
        <v>2</v>
      </c>
      <c r="L6101" s="52">
        <v>5.714000016450882E-2</v>
      </c>
      <c r="N6101">
        <v>7</v>
      </c>
      <c r="O6101" s="52">
        <v>6.5420001745223999E-2</v>
      </c>
      <c r="Q6101">
        <v>299</v>
      </c>
      <c r="R6101" s="52">
        <v>5.2880000323057168E-2</v>
      </c>
    </row>
    <row r="6102" spans="1:19">
      <c r="A6102" t="s">
        <v>356</v>
      </c>
      <c r="B6102" t="s">
        <v>412</v>
      </c>
      <c r="C6102" t="s">
        <v>440</v>
      </c>
      <c r="D6102" t="s">
        <v>330</v>
      </c>
      <c r="E6102" t="s">
        <v>33</v>
      </c>
      <c r="F6102" t="s">
        <v>34</v>
      </c>
      <c r="G6102">
        <v>13</v>
      </c>
      <c r="H6102" t="s">
        <v>333</v>
      </c>
      <c r="I6102" t="s">
        <v>374</v>
      </c>
      <c r="J6102" t="s">
        <v>291</v>
      </c>
      <c r="K6102">
        <v>2</v>
      </c>
      <c r="L6102" s="52">
        <v>5.714000016450882E-2</v>
      </c>
      <c r="N6102">
        <v>20</v>
      </c>
      <c r="O6102" s="52">
        <v>0.1869200021028519</v>
      </c>
      <c r="Q6102">
        <v>751</v>
      </c>
      <c r="R6102" s="52">
        <v>0.1328299939632416</v>
      </c>
    </row>
    <row r="6103" spans="1:19">
      <c r="A6103" t="s">
        <v>356</v>
      </c>
      <c r="B6103" t="s">
        <v>412</v>
      </c>
      <c r="C6103" t="s">
        <v>440</v>
      </c>
      <c r="D6103" t="s">
        <v>330</v>
      </c>
      <c r="E6103" t="s">
        <v>33</v>
      </c>
      <c r="F6103" t="s">
        <v>34</v>
      </c>
      <c r="G6103">
        <v>13</v>
      </c>
      <c r="H6103" t="s">
        <v>333</v>
      </c>
      <c r="I6103" t="s">
        <v>374</v>
      </c>
      <c r="J6103" t="s">
        <v>292</v>
      </c>
      <c r="K6103">
        <v>9</v>
      </c>
      <c r="L6103" s="52">
        <v>0.25714001059532171</v>
      </c>
      <c r="N6103">
        <v>25</v>
      </c>
      <c r="O6103" s="52">
        <v>0.23364000022411349</v>
      </c>
      <c r="Q6103">
        <v>1246</v>
      </c>
      <c r="R6103" s="52">
        <v>0.22036999464035029</v>
      </c>
    </row>
    <row r="6104" spans="1:19">
      <c r="A6104" t="s">
        <v>356</v>
      </c>
      <c r="B6104" t="s">
        <v>412</v>
      </c>
      <c r="C6104" t="s">
        <v>440</v>
      </c>
      <c r="D6104" t="s">
        <v>330</v>
      </c>
      <c r="E6104" t="s">
        <v>33</v>
      </c>
      <c r="F6104" t="s">
        <v>34</v>
      </c>
      <c r="G6104">
        <v>13</v>
      </c>
      <c r="H6104" t="s">
        <v>333</v>
      </c>
      <c r="I6104" t="s">
        <v>374</v>
      </c>
      <c r="J6104" t="s">
        <v>293</v>
      </c>
      <c r="K6104">
        <v>2</v>
      </c>
      <c r="L6104" s="52">
        <v>5.714000016450882E-2</v>
      </c>
      <c r="N6104">
        <v>17</v>
      </c>
      <c r="O6104" s="52">
        <v>0.15887999534606931</v>
      </c>
      <c r="Q6104">
        <v>1034</v>
      </c>
      <c r="R6104" s="52">
        <v>0.18287999927997589</v>
      </c>
    </row>
    <row r="6105" spans="1:19">
      <c r="A6105" t="s">
        <v>356</v>
      </c>
      <c r="B6105" t="s">
        <v>412</v>
      </c>
      <c r="C6105" t="s">
        <v>440</v>
      </c>
      <c r="D6105" t="s">
        <v>330</v>
      </c>
      <c r="E6105" t="s">
        <v>33</v>
      </c>
      <c r="F6105" t="s">
        <v>34</v>
      </c>
      <c r="G6105">
        <v>13</v>
      </c>
      <c r="H6105" t="s">
        <v>333</v>
      </c>
      <c r="I6105" t="s">
        <v>374</v>
      </c>
      <c r="J6105" t="s">
        <v>294</v>
      </c>
      <c r="K6105">
        <v>13</v>
      </c>
      <c r="L6105" s="52">
        <v>0.37143000960350042</v>
      </c>
      <c r="N6105">
        <v>21</v>
      </c>
      <c r="O6105" s="52">
        <v>0.196260005235672</v>
      </c>
      <c r="Q6105">
        <v>1115</v>
      </c>
      <c r="R6105" s="52">
        <v>0.19720999896526339</v>
      </c>
    </row>
    <row r="6106" spans="1:19">
      <c r="A6106" t="s">
        <v>356</v>
      </c>
      <c r="B6106" t="s">
        <v>412</v>
      </c>
      <c r="C6106" t="s">
        <v>440</v>
      </c>
      <c r="D6106" t="s">
        <v>330</v>
      </c>
      <c r="E6106" t="s">
        <v>33</v>
      </c>
      <c r="F6106" t="s">
        <v>34</v>
      </c>
      <c r="G6106">
        <v>13</v>
      </c>
      <c r="H6106" t="s">
        <v>333</v>
      </c>
      <c r="I6106" t="s">
        <v>374</v>
      </c>
      <c r="J6106" t="s">
        <v>295</v>
      </c>
      <c r="K6106">
        <v>7</v>
      </c>
      <c r="L6106" s="52">
        <v>0.20000000298023221</v>
      </c>
      <c r="N6106">
        <v>15</v>
      </c>
      <c r="O6106" s="52">
        <v>0.1401900053024292</v>
      </c>
      <c r="Q6106">
        <v>1180</v>
      </c>
      <c r="R6106" s="52">
        <v>0.20870000123977661</v>
      </c>
    </row>
    <row r="6107" spans="1:19">
      <c r="A6107" t="s">
        <v>356</v>
      </c>
      <c r="B6107" t="s">
        <v>412</v>
      </c>
      <c r="C6107" t="s">
        <v>440</v>
      </c>
      <c r="D6107" t="s">
        <v>330</v>
      </c>
      <c r="E6107" t="s">
        <v>33</v>
      </c>
      <c r="F6107" t="s">
        <v>34</v>
      </c>
      <c r="G6107">
        <v>13</v>
      </c>
      <c r="H6107" t="s">
        <v>333</v>
      </c>
      <c r="I6107" t="s">
        <v>734</v>
      </c>
      <c r="J6107" t="s">
        <v>299</v>
      </c>
      <c r="K6107">
        <v>2</v>
      </c>
      <c r="L6107" s="52">
        <v>5.714000016450882E-2</v>
      </c>
      <c r="M6107" s="52">
        <v>5.714000016450882E-2</v>
      </c>
      <c r="N6107">
        <v>19</v>
      </c>
      <c r="O6107" s="52">
        <v>0.17757000029087069</v>
      </c>
      <c r="P6107" s="52">
        <v>0.18095000088214869</v>
      </c>
      <c r="Q6107">
        <v>265</v>
      </c>
      <c r="R6107" s="52">
        <v>4.6870000660419457E-2</v>
      </c>
      <c r="S6107" s="52">
        <v>4.7959998250007629E-2</v>
      </c>
    </row>
    <row r="6108" spans="1:19">
      <c r="A6108" t="s">
        <v>356</v>
      </c>
      <c r="B6108" t="s">
        <v>412</v>
      </c>
      <c r="C6108" t="s">
        <v>440</v>
      </c>
      <c r="D6108" t="s">
        <v>330</v>
      </c>
      <c r="E6108" t="s">
        <v>33</v>
      </c>
      <c r="F6108" t="s">
        <v>34</v>
      </c>
      <c r="G6108">
        <v>13</v>
      </c>
      <c r="H6108" t="s">
        <v>333</v>
      </c>
      <c r="I6108" t="s">
        <v>734</v>
      </c>
      <c r="J6108" t="s">
        <v>300</v>
      </c>
      <c r="K6108">
        <v>8</v>
      </c>
      <c r="L6108" s="52">
        <v>0.22856999933719641</v>
      </c>
      <c r="M6108" s="52">
        <v>0.22856999933719641</v>
      </c>
      <c r="N6108">
        <v>22</v>
      </c>
      <c r="O6108" s="52">
        <v>0.2056100070476532</v>
      </c>
      <c r="P6108" s="52">
        <v>0.20951999723911291</v>
      </c>
      <c r="Q6108">
        <v>218</v>
      </c>
      <c r="R6108" s="52">
        <v>3.8559999316930771E-2</v>
      </c>
      <c r="S6108" s="52">
        <v>3.945000097155571E-2</v>
      </c>
    </row>
    <row r="6109" spans="1:19">
      <c r="A6109" t="s">
        <v>356</v>
      </c>
      <c r="B6109" t="s">
        <v>412</v>
      </c>
      <c r="C6109" t="s">
        <v>440</v>
      </c>
      <c r="D6109" t="s">
        <v>330</v>
      </c>
      <c r="E6109" t="s">
        <v>33</v>
      </c>
      <c r="F6109" t="s">
        <v>34</v>
      </c>
      <c r="G6109">
        <v>13</v>
      </c>
      <c r="H6109" t="s">
        <v>333</v>
      </c>
      <c r="I6109" t="s">
        <v>734</v>
      </c>
      <c r="J6109" t="s">
        <v>269</v>
      </c>
      <c r="K6109">
        <v>0</v>
      </c>
      <c r="L6109" s="52">
        <v>0</v>
      </c>
      <c r="M6109" s="52">
        <v>0</v>
      </c>
      <c r="N6109">
        <v>2</v>
      </c>
      <c r="O6109" s="52">
        <v>1.8689999356865879E-2</v>
      </c>
      <c r="P6109" s="52">
        <v>1.905000023543835E-2</v>
      </c>
      <c r="Q6109">
        <v>43</v>
      </c>
      <c r="R6109" s="52">
        <v>7.61000020429492E-3</v>
      </c>
      <c r="S6109" s="52">
        <v>7.780000101774931E-3</v>
      </c>
    </row>
    <row r="6110" spans="1:19">
      <c r="A6110" t="s">
        <v>356</v>
      </c>
      <c r="B6110" t="s">
        <v>412</v>
      </c>
      <c r="C6110" t="s">
        <v>440</v>
      </c>
      <c r="D6110" t="s">
        <v>330</v>
      </c>
      <c r="E6110" t="s">
        <v>33</v>
      </c>
      <c r="F6110" t="s">
        <v>34</v>
      </c>
      <c r="G6110">
        <v>13</v>
      </c>
      <c r="H6110" t="s">
        <v>333</v>
      </c>
      <c r="I6110" t="s">
        <v>734</v>
      </c>
      <c r="J6110" t="s">
        <v>301</v>
      </c>
      <c r="K6110">
        <v>2</v>
      </c>
      <c r="L6110" s="52">
        <v>5.714000016450882E-2</v>
      </c>
      <c r="M6110" s="52">
        <v>5.714000016450882E-2</v>
      </c>
      <c r="N6110">
        <v>5</v>
      </c>
      <c r="O6110" s="52">
        <v>4.6730000525712967E-2</v>
      </c>
      <c r="P6110" s="52">
        <v>4.7619998455047607E-2</v>
      </c>
      <c r="Q6110">
        <v>117</v>
      </c>
      <c r="R6110" s="52">
        <v>2.0689999684691429E-2</v>
      </c>
      <c r="S6110" s="52">
        <v>2.1169999614357948E-2</v>
      </c>
    </row>
    <row r="6111" spans="1:19">
      <c r="A6111" t="s">
        <v>356</v>
      </c>
      <c r="B6111" t="s">
        <v>412</v>
      </c>
      <c r="C6111" t="s">
        <v>440</v>
      </c>
      <c r="D6111" t="s">
        <v>330</v>
      </c>
      <c r="E6111" t="s">
        <v>33</v>
      </c>
      <c r="F6111" t="s">
        <v>34</v>
      </c>
      <c r="G6111">
        <v>13</v>
      </c>
      <c r="H6111" t="s">
        <v>333</v>
      </c>
      <c r="I6111" t="s">
        <v>734</v>
      </c>
      <c r="J6111" t="s">
        <v>270</v>
      </c>
      <c r="K6111">
        <v>0</v>
      </c>
      <c r="L6111" s="52">
        <v>0</v>
      </c>
      <c r="N6111">
        <v>2</v>
      </c>
      <c r="O6111" s="52">
        <v>1.8689999356865879E-2</v>
      </c>
      <c r="Q6111">
        <v>128</v>
      </c>
      <c r="R6111" s="52">
        <v>2.263999916613102E-2</v>
      </c>
    </row>
    <row r="6112" spans="1:19">
      <c r="A6112" t="s">
        <v>356</v>
      </c>
      <c r="B6112" t="s">
        <v>412</v>
      </c>
      <c r="C6112" t="s">
        <v>440</v>
      </c>
      <c r="D6112" t="s">
        <v>330</v>
      </c>
      <c r="E6112" t="s">
        <v>33</v>
      </c>
      <c r="F6112" t="s">
        <v>34</v>
      </c>
      <c r="G6112">
        <v>13</v>
      </c>
      <c r="H6112" t="s">
        <v>333</v>
      </c>
      <c r="I6112" t="s">
        <v>734</v>
      </c>
      <c r="J6112" t="s">
        <v>268</v>
      </c>
      <c r="K6112">
        <v>23</v>
      </c>
      <c r="L6112" s="52">
        <v>0.65714001655578613</v>
      </c>
      <c r="M6112" s="52">
        <v>0.65714001655578613</v>
      </c>
      <c r="N6112">
        <v>57</v>
      </c>
      <c r="O6112" s="52">
        <v>0.53271001577377319</v>
      </c>
      <c r="P6112" s="52">
        <v>0.54285997152328491</v>
      </c>
      <c r="Q6112">
        <v>4883</v>
      </c>
      <c r="R6112" s="52">
        <v>0.86364001035690308</v>
      </c>
      <c r="S6112" s="52">
        <v>0.88363999128341675</v>
      </c>
    </row>
    <row r="6113" spans="1:18">
      <c r="A6113" t="s">
        <v>356</v>
      </c>
      <c r="B6113" t="s">
        <v>412</v>
      </c>
      <c r="C6113" t="s">
        <v>440</v>
      </c>
      <c r="D6113" t="s">
        <v>330</v>
      </c>
      <c r="E6113" t="s">
        <v>33</v>
      </c>
      <c r="F6113" t="s">
        <v>34</v>
      </c>
      <c r="G6113">
        <v>13</v>
      </c>
      <c r="H6113" t="s">
        <v>333</v>
      </c>
      <c r="I6113" t="s">
        <v>307</v>
      </c>
      <c r="J6113" t="s">
        <v>329</v>
      </c>
      <c r="K6113">
        <v>33</v>
      </c>
      <c r="L6113" s="52">
        <v>0.94286000728607178</v>
      </c>
      <c r="N6113">
        <v>105</v>
      </c>
      <c r="O6113" s="52">
        <v>0.98131000995635986</v>
      </c>
      <c r="Q6113">
        <v>5610</v>
      </c>
      <c r="R6113" s="52">
        <v>0.99221998453140259</v>
      </c>
    </row>
    <row r="6114" spans="1:18">
      <c r="A6114" t="s">
        <v>356</v>
      </c>
      <c r="B6114" t="s">
        <v>412</v>
      </c>
      <c r="C6114" t="s">
        <v>440</v>
      </c>
      <c r="D6114" t="s">
        <v>330</v>
      </c>
      <c r="E6114" t="s">
        <v>33</v>
      </c>
      <c r="F6114" t="s">
        <v>34</v>
      </c>
      <c r="G6114">
        <v>13</v>
      </c>
      <c r="H6114" t="s">
        <v>333</v>
      </c>
      <c r="I6114" t="s">
        <v>307</v>
      </c>
      <c r="J6114" t="s">
        <v>309</v>
      </c>
      <c r="K6114">
        <v>2</v>
      </c>
      <c r="L6114" s="52">
        <v>5.714000016450882E-2</v>
      </c>
      <c r="N6114">
        <v>2</v>
      </c>
      <c r="O6114" s="52">
        <v>1.8689999356865879E-2</v>
      </c>
      <c r="Q6114">
        <v>44</v>
      </c>
      <c r="R6114" s="52">
        <v>7.780000101774931E-3</v>
      </c>
    </row>
    <row r="6115" spans="1:18">
      <c r="A6115" t="s">
        <v>356</v>
      </c>
      <c r="B6115" t="s">
        <v>412</v>
      </c>
      <c r="C6115" t="s">
        <v>440</v>
      </c>
      <c r="D6115" t="s">
        <v>330</v>
      </c>
      <c r="E6115" t="s">
        <v>33</v>
      </c>
      <c r="F6115" t="s">
        <v>34</v>
      </c>
      <c r="G6115">
        <v>13</v>
      </c>
      <c r="H6115" t="s">
        <v>333</v>
      </c>
      <c r="I6115" t="s">
        <v>375</v>
      </c>
      <c r="J6115" t="s">
        <v>302</v>
      </c>
      <c r="K6115">
        <v>15</v>
      </c>
      <c r="L6115" s="52">
        <v>0.42857000231742859</v>
      </c>
      <c r="N6115">
        <v>37</v>
      </c>
      <c r="O6115" s="52">
        <v>0.34578999876976008</v>
      </c>
      <c r="Q6115">
        <v>1795</v>
      </c>
      <c r="R6115" s="52">
        <v>0.3174700140953064</v>
      </c>
    </row>
    <row r="6116" spans="1:18">
      <c r="A6116" t="s">
        <v>356</v>
      </c>
      <c r="B6116" t="s">
        <v>412</v>
      </c>
      <c r="C6116" t="s">
        <v>440</v>
      </c>
      <c r="D6116" t="s">
        <v>330</v>
      </c>
      <c r="E6116" t="s">
        <v>33</v>
      </c>
      <c r="F6116" t="s">
        <v>34</v>
      </c>
      <c r="G6116">
        <v>13</v>
      </c>
      <c r="H6116" t="s">
        <v>333</v>
      </c>
      <c r="I6116" t="s">
        <v>375</v>
      </c>
      <c r="J6116" t="s">
        <v>303</v>
      </c>
      <c r="K6116">
        <v>8</v>
      </c>
      <c r="L6116" s="52">
        <v>0.22856999933719641</v>
      </c>
      <c r="N6116">
        <v>29</v>
      </c>
      <c r="O6116" s="52">
        <v>0.2710300087928772</v>
      </c>
      <c r="Q6116">
        <v>1789</v>
      </c>
      <c r="R6116" s="52">
        <v>0.31641000509262079</v>
      </c>
    </row>
    <row r="6117" spans="1:18">
      <c r="A6117" t="s">
        <v>356</v>
      </c>
      <c r="B6117" t="s">
        <v>412</v>
      </c>
      <c r="C6117" t="s">
        <v>440</v>
      </c>
      <c r="D6117" t="s">
        <v>330</v>
      </c>
      <c r="E6117" t="s">
        <v>33</v>
      </c>
      <c r="F6117" t="s">
        <v>34</v>
      </c>
      <c r="G6117">
        <v>13</v>
      </c>
      <c r="H6117" t="s">
        <v>333</v>
      </c>
      <c r="I6117" t="s">
        <v>375</v>
      </c>
      <c r="J6117" t="s">
        <v>304</v>
      </c>
      <c r="K6117">
        <v>12</v>
      </c>
      <c r="L6117" s="52">
        <v>0.34286001324653631</v>
      </c>
      <c r="N6117">
        <v>41</v>
      </c>
      <c r="O6117" s="52">
        <v>0.38317999243736273</v>
      </c>
      <c r="Q6117">
        <v>2070</v>
      </c>
      <c r="R6117" s="52">
        <v>0.36610999703407288</v>
      </c>
    </row>
    <row r="6118" spans="1:18">
      <c r="A6118" t="s">
        <v>356</v>
      </c>
      <c r="B6118" t="s">
        <v>412</v>
      </c>
      <c r="C6118" t="s">
        <v>440</v>
      </c>
      <c r="D6118" t="s">
        <v>330</v>
      </c>
      <c r="E6118" t="s">
        <v>33</v>
      </c>
      <c r="F6118" t="s">
        <v>34</v>
      </c>
      <c r="G6118">
        <v>13</v>
      </c>
      <c r="H6118" t="s">
        <v>333</v>
      </c>
      <c r="I6118" t="s">
        <v>377</v>
      </c>
      <c r="J6118" t="s">
        <v>13</v>
      </c>
      <c r="K6118">
        <v>17</v>
      </c>
      <c r="L6118" s="52">
        <v>0.48570999503135681</v>
      </c>
      <c r="N6118">
        <v>60</v>
      </c>
      <c r="O6118" s="52">
        <v>0.56075000762939453</v>
      </c>
      <c r="Q6118">
        <v>2991</v>
      </c>
      <c r="R6118" s="52">
        <v>0.52900999784469604</v>
      </c>
    </row>
    <row r="6119" spans="1:18">
      <c r="A6119" t="s">
        <v>356</v>
      </c>
      <c r="B6119" t="s">
        <v>412</v>
      </c>
      <c r="C6119" t="s">
        <v>440</v>
      </c>
      <c r="D6119" t="s">
        <v>330</v>
      </c>
      <c r="E6119" t="s">
        <v>33</v>
      </c>
      <c r="F6119" t="s">
        <v>34</v>
      </c>
      <c r="G6119">
        <v>13</v>
      </c>
      <c r="H6119" t="s">
        <v>333</v>
      </c>
      <c r="I6119" t="s">
        <v>377</v>
      </c>
      <c r="J6119" t="s">
        <v>382</v>
      </c>
      <c r="K6119">
        <v>18</v>
      </c>
      <c r="L6119" s="52">
        <v>0.5142899751663208</v>
      </c>
      <c r="N6119">
        <v>47</v>
      </c>
      <c r="O6119" s="52">
        <v>0.43924999237060552</v>
      </c>
      <c r="Q6119">
        <v>2663</v>
      </c>
      <c r="R6119" s="52">
        <v>0.47099000215530401</v>
      </c>
    </row>
    <row r="6120" spans="1:18">
      <c r="A6120" t="s">
        <v>356</v>
      </c>
      <c r="B6120" t="s">
        <v>412</v>
      </c>
      <c r="C6120" t="s">
        <v>440</v>
      </c>
      <c r="D6120" t="s">
        <v>330</v>
      </c>
      <c r="E6120" t="s">
        <v>33</v>
      </c>
      <c r="F6120" t="s">
        <v>34</v>
      </c>
      <c r="G6120">
        <v>13</v>
      </c>
      <c r="H6120" t="s">
        <v>333</v>
      </c>
      <c r="I6120" t="s">
        <v>378</v>
      </c>
      <c r="J6120" t="s">
        <v>13</v>
      </c>
      <c r="K6120">
        <v>33</v>
      </c>
      <c r="L6120" s="52">
        <v>0.94286000728607178</v>
      </c>
      <c r="N6120">
        <v>97</v>
      </c>
      <c r="O6120" s="52">
        <v>0.90653997659683228</v>
      </c>
      <c r="Q6120">
        <v>5030</v>
      </c>
      <c r="R6120" s="52">
        <v>0.88963997364044189</v>
      </c>
    </row>
    <row r="6121" spans="1:18">
      <c r="A6121" t="s">
        <v>356</v>
      </c>
      <c r="B6121" t="s">
        <v>412</v>
      </c>
      <c r="C6121" t="s">
        <v>440</v>
      </c>
      <c r="D6121" t="s">
        <v>330</v>
      </c>
      <c r="E6121" t="s">
        <v>33</v>
      </c>
      <c r="F6121" t="s">
        <v>34</v>
      </c>
      <c r="G6121">
        <v>13</v>
      </c>
      <c r="H6121" t="s">
        <v>333</v>
      </c>
      <c r="I6121" t="s">
        <v>378</v>
      </c>
      <c r="J6121" t="s">
        <v>382</v>
      </c>
      <c r="K6121">
        <v>2</v>
      </c>
      <c r="L6121" s="52">
        <v>5.714000016450882E-2</v>
      </c>
      <c r="N6121">
        <v>10</v>
      </c>
      <c r="O6121" s="52">
        <v>9.3460001051425934E-2</v>
      </c>
      <c r="Q6121">
        <v>624</v>
      </c>
      <c r="R6121" s="52">
        <v>0.1103599965572357</v>
      </c>
    </row>
    <row r="6122" spans="1:18">
      <c r="A6122" t="s">
        <v>356</v>
      </c>
      <c r="B6122" t="s">
        <v>412</v>
      </c>
      <c r="C6122" t="s">
        <v>440</v>
      </c>
      <c r="D6122" t="s">
        <v>330</v>
      </c>
      <c r="E6122" t="s">
        <v>33</v>
      </c>
      <c r="F6122" t="s">
        <v>34</v>
      </c>
      <c r="G6122">
        <v>13</v>
      </c>
      <c r="H6122" t="s">
        <v>333</v>
      </c>
      <c r="I6122" t="s">
        <v>379</v>
      </c>
      <c r="J6122" t="s">
        <v>13</v>
      </c>
      <c r="K6122">
        <v>22</v>
      </c>
      <c r="L6122" s="52">
        <v>0.62857002019882202</v>
      </c>
      <c r="N6122">
        <v>74</v>
      </c>
      <c r="O6122" s="52">
        <v>0.69159001111984253</v>
      </c>
      <c r="Q6122">
        <v>3976</v>
      </c>
      <c r="R6122" s="52">
        <v>0.70322000980377197</v>
      </c>
    </row>
    <row r="6123" spans="1:18">
      <c r="A6123" t="s">
        <v>356</v>
      </c>
      <c r="B6123" t="s">
        <v>412</v>
      </c>
      <c r="C6123" t="s">
        <v>440</v>
      </c>
      <c r="D6123" t="s">
        <v>330</v>
      </c>
      <c r="E6123" t="s">
        <v>33</v>
      </c>
      <c r="F6123" s="1" t="s">
        <v>34</v>
      </c>
      <c r="G6123" s="1">
        <v>13</v>
      </c>
      <c r="H6123" s="1" t="s">
        <v>333</v>
      </c>
      <c r="I6123" t="s">
        <v>379</v>
      </c>
      <c r="J6123" t="s">
        <v>382</v>
      </c>
      <c r="K6123">
        <v>13</v>
      </c>
      <c r="L6123" s="52">
        <v>0.37143000960350042</v>
      </c>
      <c r="N6123">
        <v>33</v>
      </c>
      <c r="O6123" s="52">
        <v>0.30840998888015753</v>
      </c>
      <c r="Q6123">
        <v>1678</v>
      </c>
      <c r="R6123" s="52">
        <v>0.29677999019622803</v>
      </c>
    </row>
    <row r="6124" spans="1:18">
      <c r="A6124" t="s">
        <v>356</v>
      </c>
      <c r="B6124" t="s">
        <v>412</v>
      </c>
      <c r="C6124" t="s">
        <v>440</v>
      </c>
      <c r="D6124" t="s">
        <v>330</v>
      </c>
      <c r="E6124" t="s">
        <v>33</v>
      </c>
      <c r="F6124" t="s">
        <v>34</v>
      </c>
      <c r="G6124">
        <v>13</v>
      </c>
      <c r="H6124" t="s">
        <v>333</v>
      </c>
      <c r="I6124" t="s">
        <v>380</v>
      </c>
      <c r="J6124" t="s">
        <v>13</v>
      </c>
      <c r="K6124">
        <v>22</v>
      </c>
      <c r="L6124" s="52">
        <v>0.62857002019882202</v>
      </c>
      <c r="N6124">
        <v>72</v>
      </c>
      <c r="O6124" s="52">
        <v>0.67290002107620239</v>
      </c>
      <c r="Q6124">
        <v>4071</v>
      </c>
      <c r="R6124" s="52">
        <v>0.72001999616622925</v>
      </c>
    </row>
    <row r="6125" spans="1:18">
      <c r="A6125" t="s">
        <v>356</v>
      </c>
      <c r="B6125" t="s">
        <v>412</v>
      </c>
      <c r="C6125" t="s">
        <v>440</v>
      </c>
      <c r="D6125" t="s">
        <v>330</v>
      </c>
      <c r="E6125" t="s">
        <v>33</v>
      </c>
      <c r="F6125" t="s">
        <v>34</v>
      </c>
      <c r="G6125">
        <v>13</v>
      </c>
      <c r="H6125" t="s">
        <v>333</v>
      </c>
      <c r="I6125" t="s">
        <v>380</v>
      </c>
      <c r="J6125" t="s">
        <v>382</v>
      </c>
      <c r="K6125">
        <v>13</v>
      </c>
      <c r="L6125" s="52">
        <v>0.37143000960350042</v>
      </c>
      <c r="N6125">
        <v>35</v>
      </c>
      <c r="O6125" s="52">
        <v>0.32710000872612</v>
      </c>
      <c r="Q6125">
        <v>1583</v>
      </c>
      <c r="R6125" s="52">
        <v>0.27998000383377081</v>
      </c>
    </row>
    <row r="6126" spans="1:18">
      <c r="A6126" t="s">
        <v>356</v>
      </c>
      <c r="B6126" t="s">
        <v>412</v>
      </c>
      <c r="C6126" t="s">
        <v>440</v>
      </c>
      <c r="D6126" t="s">
        <v>330</v>
      </c>
      <c r="E6126" t="s">
        <v>33</v>
      </c>
      <c r="F6126" t="s">
        <v>34</v>
      </c>
      <c r="G6126">
        <v>13</v>
      </c>
      <c r="H6126" t="s">
        <v>333</v>
      </c>
      <c r="I6126" t="s">
        <v>381</v>
      </c>
      <c r="J6126" t="s">
        <v>13</v>
      </c>
      <c r="K6126">
        <v>23</v>
      </c>
      <c r="L6126" s="52">
        <v>0.65714001655578613</v>
      </c>
      <c r="N6126">
        <v>61</v>
      </c>
      <c r="O6126" s="52">
        <v>0.57008999586105347</v>
      </c>
      <c r="Q6126">
        <v>3439</v>
      </c>
      <c r="R6126" s="52">
        <v>0.60824000835418701</v>
      </c>
    </row>
    <row r="6127" spans="1:18">
      <c r="A6127" t="s">
        <v>356</v>
      </c>
      <c r="B6127" t="s">
        <v>412</v>
      </c>
      <c r="C6127" t="s">
        <v>440</v>
      </c>
      <c r="D6127" t="s">
        <v>330</v>
      </c>
      <c r="E6127" t="s">
        <v>33</v>
      </c>
      <c r="F6127" t="s">
        <v>34</v>
      </c>
      <c r="G6127">
        <v>13</v>
      </c>
      <c r="H6127" t="s">
        <v>333</v>
      </c>
      <c r="I6127" t="s">
        <v>381</v>
      </c>
      <c r="J6127" t="s">
        <v>382</v>
      </c>
      <c r="K6127">
        <v>12</v>
      </c>
      <c r="L6127" s="52">
        <v>0.34286001324653631</v>
      </c>
      <c r="N6127">
        <v>46</v>
      </c>
      <c r="O6127" s="52">
        <v>0.42991000413894648</v>
      </c>
      <c r="Q6127">
        <v>2215</v>
      </c>
      <c r="R6127" s="52">
        <v>0.39175999164581299</v>
      </c>
    </row>
    <row r="6128" spans="1:18">
      <c r="A6128" t="s">
        <v>356</v>
      </c>
      <c r="B6128" t="s">
        <v>412</v>
      </c>
      <c r="C6128" t="s">
        <v>440</v>
      </c>
      <c r="D6128" t="s">
        <v>330</v>
      </c>
      <c r="E6128" t="s">
        <v>35</v>
      </c>
      <c r="F6128" s="1" t="s">
        <v>36</v>
      </c>
      <c r="G6128" s="1">
        <v>7</v>
      </c>
      <c r="H6128" s="1" t="s">
        <v>342</v>
      </c>
      <c r="I6128" t="s">
        <v>374</v>
      </c>
      <c r="J6128" t="s">
        <v>289</v>
      </c>
      <c r="K6128">
        <v>0</v>
      </c>
      <c r="L6128" s="52">
        <v>0</v>
      </c>
      <c r="N6128">
        <v>2</v>
      </c>
      <c r="O6128" s="52">
        <v>8.8900001719594002E-3</v>
      </c>
      <c r="Q6128">
        <v>29</v>
      </c>
      <c r="R6128" s="52">
        <v>5.1299999468028554E-3</v>
      </c>
    </row>
    <row r="6129" spans="1:19">
      <c r="A6129" t="s">
        <v>356</v>
      </c>
      <c r="B6129" t="s">
        <v>412</v>
      </c>
      <c r="C6129" t="s">
        <v>440</v>
      </c>
      <c r="D6129" t="s">
        <v>330</v>
      </c>
      <c r="E6129" t="s">
        <v>35</v>
      </c>
      <c r="F6129" t="s">
        <v>36</v>
      </c>
      <c r="G6129">
        <v>7</v>
      </c>
      <c r="H6129" t="s">
        <v>342</v>
      </c>
      <c r="I6129" t="s">
        <v>374</v>
      </c>
      <c r="J6129" t="s">
        <v>290</v>
      </c>
      <c r="K6129">
        <v>2</v>
      </c>
      <c r="L6129" s="52">
        <v>7.4069999158382416E-2</v>
      </c>
      <c r="N6129">
        <v>13</v>
      </c>
      <c r="O6129" s="52">
        <v>5.7780001312494278E-2</v>
      </c>
      <c r="Q6129">
        <v>299</v>
      </c>
      <c r="R6129" s="52">
        <v>5.2880000323057168E-2</v>
      </c>
    </row>
    <row r="6130" spans="1:19">
      <c r="A6130" t="s">
        <v>356</v>
      </c>
      <c r="B6130" t="s">
        <v>412</v>
      </c>
      <c r="C6130" t="s">
        <v>440</v>
      </c>
      <c r="D6130" t="s">
        <v>330</v>
      </c>
      <c r="E6130" t="s">
        <v>35</v>
      </c>
      <c r="F6130" t="s">
        <v>36</v>
      </c>
      <c r="G6130">
        <v>7</v>
      </c>
      <c r="H6130" t="s">
        <v>342</v>
      </c>
      <c r="I6130" t="s">
        <v>374</v>
      </c>
      <c r="J6130" t="s">
        <v>291</v>
      </c>
      <c r="K6130">
        <v>2</v>
      </c>
      <c r="L6130" s="52">
        <v>7.4069999158382416E-2</v>
      </c>
      <c r="N6130">
        <v>22</v>
      </c>
      <c r="O6130" s="52">
        <v>9.7779996693134308E-2</v>
      </c>
      <c r="Q6130">
        <v>751</v>
      </c>
      <c r="R6130" s="52">
        <v>0.1328299939632416</v>
      </c>
    </row>
    <row r="6131" spans="1:19">
      <c r="A6131" t="s">
        <v>356</v>
      </c>
      <c r="B6131" t="s">
        <v>412</v>
      </c>
      <c r="C6131" t="s">
        <v>440</v>
      </c>
      <c r="D6131" t="s">
        <v>330</v>
      </c>
      <c r="E6131" t="s">
        <v>35</v>
      </c>
      <c r="F6131" t="s">
        <v>36</v>
      </c>
      <c r="G6131">
        <v>7</v>
      </c>
      <c r="H6131" t="s">
        <v>342</v>
      </c>
      <c r="I6131" t="s">
        <v>374</v>
      </c>
      <c r="J6131" t="s">
        <v>292</v>
      </c>
      <c r="K6131">
        <v>11</v>
      </c>
      <c r="L6131" s="52">
        <v>0.40740999579429632</v>
      </c>
      <c r="N6131">
        <v>48</v>
      </c>
      <c r="O6131" s="52">
        <v>0.21333000063896179</v>
      </c>
      <c r="Q6131">
        <v>1246</v>
      </c>
      <c r="R6131" s="52">
        <v>0.22036999464035029</v>
      </c>
    </row>
    <row r="6132" spans="1:19">
      <c r="A6132" t="s">
        <v>356</v>
      </c>
      <c r="B6132" t="s">
        <v>412</v>
      </c>
      <c r="C6132" t="s">
        <v>440</v>
      </c>
      <c r="D6132" t="s">
        <v>330</v>
      </c>
      <c r="E6132" t="s">
        <v>35</v>
      </c>
      <c r="F6132" t="s">
        <v>36</v>
      </c>
      <c r="G6132">
        <v>7</v>
      </c>
      <c r="H6132" t="s">
        <v>342</v>
      </c>
      <c r="I6132" t="s">
        <v>374</v>
      </c>
      <c r="J6132" t="s">
        <v>293</v>
      </c>
      <c r="K6132">
        <v>2</v>
      </c>
      <c r="L6132" s="52">
        <v>7.4069999158382416E-2</v>
      </c>
      <c r="N6132">
        <v>40</v>
      </c>
      <c r="O6132" s="52">
        <v>0.17778000235557559</v>
      </c>
      <c r="Q6132">
        <v>1034</v>
      </c>
      <c r="R6132" s="52">
        <v>0.18287999927997589</v>
      </c>
    </row>
    <row r="6133" spans="1:19">
      <c r="A6133" t="s">
        <v>356</v>
      </c>
      <c r="B6133" t="s">
        <v>412</v>
      </c>
      <c r="C6133" t="s">
        <v>440</v>
      </c>
      <c r="D6133" t="s">
        <v>330</v>
      </c>
      <c r="E6133" t="s">
        <v>35</v>
      </c>
      <c r="F6133" t="s">
        <v>36</v>
      </c>
      <c r="G6133">
        <v>7</v>
      </c>
      <c r="H6133" t="s">
        <v>342</v>
      </c>
      <c r="I6133" t="s">
        <v>374</v>
      </c>
      <c r="J6133" t="s">
        <v>294</v>
      </c>
      <c r="K6133">
        <v>2</v>
      </c>
      <c r="L6133" s="52">
        <v>7.4069999158382416E-2</v>
      </c>
      <c r="N6133">
        <v>41</v>
      </c>
      <c r="O6133" s="52">
        <v>0.18221999704837799</v>
      </c>
      <c r="Q6133">
        <v>1115</v>
      </c>
      <c r="R6133" s="52">
        <v>0.19720999896526339</v>
      </c>
    </row>
    <row r="6134" spans="1:19">
      <c r="A6134" t="s">
        <v>356</v>
      </c>
      <c r="B6134" t="s">
        <v>412</v>
      </c>
      <c r="C6134" t="s">
        <v>440</v>
      </c>
      <c r="D6134" t="s">
        <v>330</v>
      </c>
      <c r="E6134" t="s">
        <v>35</v>
      </c>
      <c r="F6134" t="s">
        <v>36</v>
      </c>
      <c r="G6134">
        <v>7</v>
      </c>
      <c r="H6134" t="s">
        <v>342</v>
      </c>
      <c r="I6134" t="s">
        <v>374</v>
      </c>
      <c r="J6134" t="s">
        <v>295</v>
      </c>
      <c r="K6134">
        <v>8</v>
      </c>
      <c r="L6134" s="52">
        <v>0.29629999399185181</v>
      </c>
      <c r="N6134">
        <v>59</v>
      </c>
      <c r="O6134" s="52">
        <v>0.26221999526023859</v>
      </c>
      <c r="Q6134">
        <v>1180</v>
      </c>
      <c r="R6134" s="52">
        <v>0.20870000123977661</v>
      </c>
    </row>
    <row r="6135" spans="1:19">
      <c r="A6135" t="s">
        <v>356</v>
      </c>
      <c r="B6135" t="s">
        <v>412</v>
      </c>
      <c r="C6135" t="s">
        <v>440</v>
      </c>
      <c r="D6135" t="s">
        <v>330</v>
      </c>
      <c r="E6135" t="s">
        <v>35</v>
      </c>
      <c r="F6135" t="s">
        <v>36</v>
      </c>
      <c r="G6135">
        <v>7</v>
      </c>
      <c r="H6135" t="s">
        <v>342</v>
      </c>
      <c r="I6135" t="s">
        <v>734</v>
      </c>
      <c r="J6135" t="s">
        <v>299</v>
      </c>
      <c r="K6135">
        <v>2</v>
      </c>
      <c r="L6135" s="52">
        <v>7.4069999158382416E-2</v>
      </c>
      <c r="M6135" s="52">
        <v>7.4069999158382416E-2</v>
      </c>
      <c r="N6135">
        <v>5</v>
      </c>
      <c r="O6135" s="52">
        <v>2.2220000624656681E-2</v>
      </c>
      <c r="P6135" s="52">
        <v>2.2420000284910199E-2</v>
      </c>
      <c r="Q6135">
        <v>265</v>
      </c>
      <c r="R6135" s="52">
        <v>4.6870000660419457E-2</v>
      </c>
      <c r="S6135" s="52">
        <v>4.7959998250007629E-2</v>
      </c>
    </row>
    <row r="6136" spans="1:19">
      <c r="A6136" t="s">
        <v>356</v>
      </c>
      <c r="B6136" t="s">
        <v>412</v>
      </c>
      <c r="C6136" t="s">
        <v>440</v>
      </c>
      <c r="D6136" t="s">
        <v>330</v>
      </c>
      <c r="E6136" t="s">
        <v>35</v>
      </c>
      <c r="F6136" t="s">
        <v>36</v>
      </c>
      <c r="G6136">
        <v>7</v>
      </c>
      <c r="H6136" t="s">
        <v>342</v>
      </c>
      <c r="I6136" t="s">
        <v>734</v>
      </c>
      <c r="J6136" t="s">
        <v>300</v>
      </c>
      <c r="K6136">
        <v>0</v>
      </c>
      <c r="L6136" s="52">
        <v>0</v>
      </c>
      <c r="M6136" s="52">
        <v>0</v>
      </c>
      <c r="N6136">
        <v>2</v>
      </c>
      <c r="O6136" s="52">
        <v>8.8900001719594002E-3</v>
      </c>
      <c r="P6136" s="52">
        <v>8.9699998497962952E-3</v>
      </c>
      <c r="Q6136">
        <v>218</v>
      </c>
      <c r="R6136" s="52">
        <v>3.8559999316930771E-2</v>
      </c>
      <c r="S6136" s="52">
        <v>3.945000097155571E-2</v>
      </c>
    </row>
    <row r="6137" spans="1:19">
      <c r="A6137" t="s">
        <v>356</v>
      </c>
      <c r="B6137" t="s">
        <v>412</v>
      </c>
      <c r="C6137" t="s">
        <v>440</v>
      </c>
      <c r="D6137" t="s">
        <v>330</v>
      </c>
      <c r="E6137" t="s">
        <v>35</v>
      </c>
      <c r="F6137" t="s">
        <v>36</v>
      </c>
      <c r="G6137">
        <v>7</v>
      </c>
      <c r="H6137" t="s">
        <v>342</v>
      </c>
      <c r="I6137" t="s">
        <v>734</v>
      </c>
      <c r="J6137" t="s">
        <v>269</v>
      </c>
      <c r="K6137">
        <v>0</v>
      </c>
      <c r="L6137" s="52">
        <v>0</v>
      </c>
      <c r="M6137" s="52">
        <v>0</v>
      </c>
      <c r="N6137">
        <v>0</v>
      </c>
      <c r="O6137" s="52">
        <v>0</v>
      </c>
      <c r="P6137" s="52">
        <v>0</v>
      </c>
      <c r="Q6137">
        <v>43</v>
      </c>
      <c r="R6137" s="52">
        <v>7.61000020429492E-3</v>
      </c>
      <c r="S6137" s="52">
        <v>7.780000101774931E-3</v>
      </c>
    </row>
    <row r="6138" spans="1:19">
      <c r="A6138" t="s">
        <v>356</v>
      </c>
      <c r="B6138" t="s">
        <v>412</v>
      </c>
      <c r="C6138" t="s">
        <v>440</v>
      </c>
      <c r="D6138" t="s">
        <v>330</v>
      </c>
      <c r="E6138" t="s">
        <v>35</v>
      </c>
      <c r="F6138" t="s">
        <v>36</v>
      </c>
      <c r="G6138">
        <v>7</v>
      </c>
      <c r="H6138" t="s">
        <v>342</v>
      </c>
      <c r="I6138" t="s">
        <v>734</v>
      </c>
      <c r="J6138" t="s">
        <v>301</v>
      </c>
      <c r="K6138">
        <v>0</v>
      </c>
      <c r="L6138" s="52">
        <v>0</v>
      </c>
      <c r="M6138" s="52">
        <v>0</v>
      </c>
      <c r="N6138">
        <v>0</v>
      </c>
      <c r="O6138" s="52">
        <v>0</v>
      </c>
      <c r="P6138" s="52">
        <v>0</v>
      </c>
      <c r="Q6138">
        <v>117</v>
      </c>
      <c r="R6138" s="52">
        <v>2.0689999684691429E-2</v>
      </c>
      <c r="S6138" s="52">
        <v>2.1169999614357948E-2</v>
      </c>
    </row>
    <row r="6139" spans="1:19">
      <c r="A6139" t="s">
        <v>356</v>
      </c>
      <c r="B6139" t="s">
        <v>412</v>
      </c>
      <c r="C6139" t="s">
        <v>440</v>
      </c>
      <c r="D6139" t="s">
        <v>330</v>
      </c>
      <c r="E6139" t="s">
        <v>35</v>
      </c>
      <c r="F6139" t="s">
        <v>36</v>
      </c>
      <c r="G6139">
        <v>7</v>
      </c>
      <c r="H6139" t="s">
        <v>342</v>
      </c>
      <c r="I6139" t="s">
        <v>734</v>
      </c>
      <c r="J6139" t="s">
        <v>270</v>
      </c>
      <c r="K6139">
        <v>0</v>
      </c>
      <c r="L6139" s="52">
        <v>0</v>
      </c>
      <c r="N6139">
        <v>2</v>
      </c>
      <c r="O6139" s="52">
        <v>8.8900001719594002E-3</v>
      </c>
      <c r="Q6139">
        <v>128</v>
      </c>
      <c r="R6139" s="52">
        <v>2.263999916613102E-2</v>
      </c>
    </row>
    <row r="6140" spans="1:19">
      <c r="A6140" t="s">
        <v>356</v>
      </c>
      <c r="B6140" t="s">
        <v>412</v>
      </c>
      <c r="C6140" t="s">
        <v>440</v>
      </c>
      <c r="D6140" t="s">
        <v>330</v>
      </c>
      <c r="E6140" t="s">
        <v>35</v>
      </c>
      <c r="F6140" t="s">
        <v>36</v>
      </c>
      <c r="G6140">
        <v>7</v>
      </c>
      <c r="H6140" t="s">
        <v>342</v>
      </c>
      <c r="I6140" t="s">
        <v>734</v>
      </c>
      <c r="J6140" t="s">
        <v>268</v>
      </c>
      <c r="K6140">
        <v>25</v>
      </c>
      <c r="L6140" s="52">
        <v>0.92593002319335938</v>
      </c>
      <c r="M6140" s="52">
        <v>0.92593002319335938</v>
      </c>
      <c r="N6140">
        <v>216</v>
      </c>
      <c r="O6140" s="52">
        <v>0.95999997854232788</v>
      </c>
      <c r="P6140" s="52">
        <v>0.96860998868942261</v>
      </c>
      <c r="Q6140">
        <v>4883</v>
      </c>
      <c r="R6140" s="52">
        <v>0.86364001035690308</v>
      </c>
      <c r="S6140" s="52">
        <v>0.88363999128341675</v>
      </c>
    </row>
    <row r="6141" spans="1:19">
      <c r="A6141" t="s">
        <v>356</v>
      </c>
      <c r="B6141" t="s">
        <v>412</v>
      </c>
      <c r="C6141" t="s">
        <v>440</v>
      </c>
      <c r="D6141" t="s">
        <v>330</v>
      </c>
      <c r="E6141" t="s">
        <v>35</v>
      </c>
      <c r="F6141" t="s">
        <v>36</v>
      </c>
      <c r="G6141">
        <v>7</v>
      </c>
      <c r="H6141" t="s">
        <v>342</v>
      </c>
      <c r="I6141" t="s">
        <v>307</v>
      </c>
      <c r="J6141" t="s">
        <v>329</v>
      </c>
      <c r="K6141">
        <v>27</v>
      </c>
      <c r="L6141" s="52">
        <v>1</v>
      </c>
      <c r="N6141">
        <v>225</v>
      </c>
      <c r="O6141" s="52">
        <v>1</v>
      </c>
      <c r="Q6141">
        <v>5610</v>
      </c>
      <c r="R6141" s="52">
        <v>0.99221998453140259</v>
      </c>
    </row>
    <row r="6142" spans="1:19">
      <c r="A6142" t="s">
        <v>356</v>
      </c>
      <c r="B6142" t="s">
        <v>412</v>
      </c>
      <c r="C6142" t="s">
        <v>440</v>
      </c>
      <c r="D6142" t="s">
        <v>330</v>
      </c>
      <c r="E6142" t="s">
        <v>35</v>
      </c>
      <c r="F6142" t="s">
        <v>36</v>
      </c>
      <c r="G6142">
        <v>7</v>
      </c>
      <c r="H6142" t="s">
        <v>342</v>
      </c>
      <c r="I6142" t="s">
        <v>307</v>
      </c>
      <c r="J6142" t="s">
        <v>309</v>
      </c>
      <c r="K6142">
        <v>0</v>
      </c>
      <c r="L6142" s="52">
        <v>0</v>
      </c>
      <c r="N6142">
        <v>0</v>
      </c>
      <c r="O6142" s="52">
        <v>0</v>
      </c>
      <c r="Q6142">
        <v>44</v>
      </c>
      <c r="R6142" s="52">
        <v>7.780000101774931E-3</v>
      </c>
    </row>
    <row r="6143" spans="1:19">
      <c r="A6143" t="s">
        <v>356</v>
      </c>
      <c r="B6143" t="s">
        <v>412</v>
      </c>
      <c r="C6143" t="s">
        <v>440</v>
      </c>
      <c r="D6143" t="s">
        <v>330</v>
      </c>
      <c r="E6143" t="s">
        <v>35</v>
      </c>
      <c r="F6143" t="s">
        <v>36</v>
      </c>
      <c r="G6143">
        <v>7</v>
      </c>
      <c r="H6143" t="s">
        <v>342</v>
      </c>
      <c r="I6143" t="s">
        <v>375</v>
      </c>
      <c r="J6143" t="s">
        <v>302</v>
      </c>
      <c r="K6143">
        <v>9</v>
      </c>
      <c r="L6143" s="52">
        <v>0.33333000540733337</v>
      </c>
      <c r="N6143">
        <v>72</v>
      </c>
      <c r="O6143" s="52">
        <v>0.31999999284744263</v>
      </c>
      <c r="Q6143">
        <v>1795</v>
      </c>
      <c r="R6143" s="52">
        <v>0.3174700140953064</v>
      </c>
    </row>
    <row r="6144" spans="1:19">
      <c r="A6144" t="s">
        <v>356</v>
      </c>
      <c r="B6144" t="s">
        <v>412</v>
      </c>
      <c r="C6144" t="s">
        <v>440</v>
      </c>
      <c r="D6144" t="s">
        <v>330</v>
      </c>
      <c r="E6144" t="s">
        <v>35</v>
      </c>
      <c r="F6144" t="s">
        <v>36</v>
      </c>
      <c r="G6144">
        <v>7</v>
      </c>
      <c r="H6144" t="s">
        <v>342</v>
      </c>
      <c r="I6144" t="s">
        <v>375</v>
      </c>
      <c r="J6144" t="s">
        <v>303</v>
      </c>
      <c r="K6144">
        <v>12</v>
      </c>
      <c r="L6144" s="52">
        <v>0.44444000720977778</v>
      </c>
      <c r="N6144">
        <v>82</v>
      </c>
      <c r="O6144" s="52">
        <v>0.36443999409675598</v>
      </c>
      <c r="Q6144">
        <v>1789</v>
      </c>
      <c r="R6144" s="52">
        <v>0.31641000509262079</v>
      </c>
    </row>
    <row r="6145" spans="1:18">
      <c r="A6145" t="s">
        <v>356</v>
      </c>
      <c r="B6145" t="s">
        <v>412</v>
      </c>
      <c r="C6145" t="s">
        <v>440</v>
      </c>
      <c r="D6145" t="s">
        <v>330</v>
      </c>
      <c r="E6145" t="s">
        <v>35</v>
      </c>
      <c r="F6145" t="s">
        <v>36</v>
      </c>
      <c r="G6145">
        <v>7</v>
      </c>
      <c r="H6145" t="s">
        <v>342</v>
      </c>
      <c r="I6145" t="s">
        <v>375</v>
      </c>
      <c r="J6145" t="s">
        <v>304</v>
      </c>
      <c r="K6145">
        <v>6</v>
      </c>
      <c r="L6145" s="52">
        <v>0.22222000360488889</v>
      </c>
      <c r="N6145">
        <v>71</v>
      </c>
      <c r="O6145" s="52">
        <v>0.31556001305580139</v>
      </c>
      <c r="Q6145">
        <v>2070</v>
      </c>
      <c r="R6145" s="52">
        <v>0.36610999703407288</v>
      </c>
    </row>
    <row r="6146" spans="1:18">
      <c r="A6146" t="s">
        <v>356</v>
      </c>
      <c r="B6146" t="s">
        <v>412</v>
      </c>
      <c r="C6146" t="s">
        <v>440</v>
      </c>
      <c r="D6146" t="s">
        <v>330</v>
      </c>
      <c r="E6146" t="s">
        <v>35</v>
      </c>
      <c r="F6146" t="s">
        <v>36</v>
      </c>
      <c r="G6146">
        <v>7</v>
      </c>
      <c r="H6146" t="s">
        <v>342</v>
      </c>
      <c r="I6146" t="s">
        <v>377</v>
      </c>
      <c r="J6146" t="s">
        <v>13</v>
      </c>
      <c r="K6146">
        <v>15</v>
      </c>
      <c r="L6146" s="52">
        <v>0.55555999279022217</v>
      </c>
      <c r="N6146">
        <v>119</v>
      </c>
      <c r="O6146" s="52">
        <v>0.52889001369476318</v>
      </c>
      <c r="Q6146">
        <v>2991</v>
      </c>
      <c r="R6146" s="52">
        <v>0.52900999784469604</v>
      </c>
    </row>
    <row r="6147" spans="1:18">
      <c r="A6147" t="s">
        <v>356</v>
      </c>
      <c r="B6147" t="s">
        <v>412</v>
      </c>
      <c r="C6147" t="s">
        <v>440</v>
      </c>
      <c r="D6147" t="s">
        <v>330</v>
      </c>
      <c r="E6147" t="s">
        <v>35</v>
      </c>
      <c r="F6147" t="s">
        <v>36</v>
      </c>
      <c r="G6147">
        <v>7</v>
      </c>
      <c r="H6147" t="s">
        <v>342</v>
      </c>
      <c r="I6147" t="s">
        <v>377</v>
      </c>
      <c r="J6147" t="s">
        <v>382</v>
      </c>
      <c r="K6147">
        <v>12</v>
      </c>
      <c r="L6147" s="52">
        <v>0.44444000720977778</v>
      </c>
      <c r="N6147">
        <v>106</v>
      </c>
      <c r="O6147" s="52">
        <v>0.47110998630523682</v>
      </c>
      <c r="Q6147">
        <v>2663</v>
      </c>
      <c r="R6147" s="52">
        <v>0.47099000215530401</v>
      </c>
    </row>
    <row r="6148" spans="1:18">
      <c r="A6148" t="s">
        <v>356</v>
      </c>
      <c r="B6148" t="s">
        <v>412</v>
      </c>
      <c r="C6148" t="s">
        <v>440</v>
      </c>
      <c r="D6148" t="s">
        <v>330</v>
      </c>
      <c r="E6148" t="s">
        <v>35</v>
      </c>
      <c r="F6148" t="s">
        <v>36</v>
      </c>
      <c r="G6148">
        <v>7</v>
      </c>
      <c r="H6148" t="s">
        <v>342</v>
      </c>
      <c r="I6148" t="s">
        <v>378</v>
      </c>
      <c r="J6148" t="s">
        <v>13</v>
      </c>
      <c r="K6148">
        <v>25</v>
      </c>
      <c r="L6148" s="52">
        <v>0.92593002319335938</v>
      </c>
      <c r="N6148">
        <v>197</v>
      </c>
      <c r="O6148" s="52">
        <v>0.87555998563766479</v>
      </c>
      <c r="Q6148">
        <v>5030</v>
      </c>
      <c r="R6148" s="52">
        <v>0.88963997364044189</v>
      </c>
    </row>
    <row r="6149" spans="1:18">
      <c r="A6149" t="s">
        <v>356</v>
      </c>
      <c r="B6149" t="s">
        <v>412</v>
      </c>
      <c r="C6149" t="s">
        <v>440</v>
      </c>
      <c r="D6149" t="s">
        <v>330</v>
      </c>
      <c r="E6149" t="s">
        <v>35</v>
      </c>
      <c r="F6149" t="s">
        <v>36</v>
      </c>
      <c r="G6149">
        <v>7</v>
      </c>
      <c r="H6149" t="s">
        <v>342</v>
      </c>
      <c r="I6149" t="s">
        <v>378</v>
      </c>
      <c r="J6149" t="s">
        <v>382</v>
      </c>
      <c r="K6149">
        <v>2</v>
      </c>
      <c r="L6149" s="52">
        <v>7.4069999158382416E-2</v>
      </c>
      <c r="N6149">
        <v>28</v>
      </c>
      <c r="O6149" s="52">
        <v>0.124439999461174</v>
      </c>
      <c r="Q6149">
        <v>624</v>
      </c>
      <c r="R6149" s="52">
        <v>0.1103599965572357</v>
      </c>
    </row>
    <row r="6150" spans="1:18">
      <c r="A6150" t="s">
        <v>356</v>
      </c>
      <c r="B6150" t="s">
        <v>412</v>
      </c>
      <c r="C6150" t="s">
        <v>440</v>
      </c>
      <c r="D6150" t="s">
        <v>330</v>
      </c>
      <c r="E6150" t="s">
        <v>35</v>
      </c>
      <c r="F6150" t="s">
        <v>36</v>
      </c>
      <c r="G6150">
        <v>7</v>
      </c>
      <c r="H6150" t="s">
        <v>342</v>
      </c>
      <c r="I6150" t="s">
        <v>379</v>
      </c>
      <c r="J6150" t="s">
        <v>13</v>
      </c>
      <c r="K6150">
        <v>21</v>
      </c>
      <c r="L6150" s="52">
        <v>0.77777999639511108</v>
      </c>
      <c r="N6150">
        <v>152</v>
      </c>
      <c r="O6150" s="52">
        <v>0.67555999755859375</v>
      </c>
      <c r="Q6150">
        <v>3976</v>
      </c>
      <c r="R6150" s="52">
        <v>0.70322000980377197</v>
      </c>
    </row>
    <row r="6151" spans="1:18">
      <c r="A6151" t="s">
        <v>356</v>
      </c>
      <c r="B6151" t="s">
        <v>412</v>
      </c>
      <c r="C6151" t="s">
        <v>440</v>
      </c>
      <c r="D6151" t="s">
        <v>330</v>
      </c>
      <c r="E6151" t="s">
        <v>35</v>
      </c>
      <c r="F6151" t="s">
        <v>36</v>
      </c>
      <c r="G6151">
        <v>7</v>
      </c>
      <c r="H6151" t="s">
        <v>342</v>
      </c>
      <c r="I6151" t="s">
        <v>379</v>
      </c>
      <c r="J6151" t="s">
        <v>382</v>
      </c>
      <c r="K6151">
        <v>6</v>
      </c>
      <c r="L6151" s="52">
        <v>0.22222000360488889</v>
      </c>
      <c r="N6151">
        <v>73</v>
      </c>
      <c r="O6151" s="52">
        <v>0.32444000244140631</v>
      </c>
      <c r="Q6151">
        <v>1678</v>
      </c>
      <c r="R6151" s="52">
        <v>0.29677999019622803</v>
      </c>
    </row>
    <row r="6152" spans="1:18">
      <c r="A6152" t="s">
        <v>356</v>
      </c>
      <c r="B6152" t="s">
        <v>412</v>
      </c>
      <c r="C6152" t="s">
        <v>440</v>
      </c>
      <c r="D6152" t="s">
        <v>330</v>
      </c>
      <c r="E6152" t="s">
        <v>35</v>
      </c>
      <c r="F6152" t="s">
        <v>36</v>
      </c>
      <c r="G6152">
        <v>7</v>
      </c>
      <c r="H6152" t="s">
        <v>342</v>
      </c>
      <c r="I6152" t="s">
        <v>380</v>
      </c>
      <c r="J6152" t="s">
        <v>13</v>
      </c>
      <c r="K6152">
        <v>22</v>
      </c>
      <c r="L6152" s="52">
        <v>0.81480997800827026</v>
      </c>
      <c r="N6152">
        <v>163</v>
      </c>
      <c r="O6152" s="52">
        <v>0.72443997859954834</v>
      </c>
      <c r="Q6152">
        <v>4071</v>
      </c>
      <c r="R6152" s="52">
        <v>0.72001999616622925</v>
      </c>
    </row>
    <row r="6153" spans="1:18">
      <c r="A6153" t="s">
        <v>356</v>
      </c>
      <c r="B6153" t="s">
        <v>412</v>
      </c>
      <c r="C6153" t="s">
        <v>440</v>
      </c>
      <c r="D6153" t="s">
        <v>330</v>
      </c>
      <c r="E6153" t="s">
        <v>35</v>
      </c>
      <c r="F6153" t="s">
        <v>36</v>
      </c>
      <c r="G6153">
        <v>7</v>
      </c>
      <c r="H6153" t="s">
        <v>342</v>
      </c>
      <c r="I6153" t="s">
        <v>380</v>
      </c>
      <c r="J6153" t="s">
        <v>382</v>
      </c>
      <c r="K6153">
        <v>5</v>
      </c>
      <c r="L6153" s="52">
        <v>0.18519000709056849</v>
      </c>
      <c r="N6153">
        <v>62</v>
      </c>
      <c r="O6153" s="52">
        <v>0.27555999159812927</v>
      </c>
      <c r="Q6153">
        <v>1583</v>
      </c>
      <c r="R6153" s="52">
        <v>0.27998000383377081</v>
      </c>
    </row>
    <row r="6154" spans="1:18">
      <c r="A6154" t="s">
        <v>356</v>
      </c>
      <c r="B6154" t="s">
        <v>412</v>
      </c>
      <c r="C6154" t="s">
        <v>440</v>
      </c>
      <c r="D6154" t="s">
        <v>330</v>
      </c>
      <c r="E6154" t="s">
        <v>35</v>
      </c>
      <c r="F6154" t="s">
        <v>36</v>
      </c>
      <c r="G6154">
        <v>7</v>
      </c>
      <c r="H6154" t="s">
        <v>342</v>
      </c>
      <c r="I6154" t="s">
        <v>381</v>
      </c>
      <c r="J6154" t="s">
        <v>13</v>
      </c>
      <c r="K6154">
        <v>15</v>
      </c>
      <c r="L6154" s="52">
        <v>0.55555999279022217</v>
      </c>
      <c r="N6154">
        <v>130</v>
      </c>
      <c r="O6154" s="52">
        <v>0.57778000831604004</v>
      </c>
      <c r="Q6154">
        <v>3439</v>
      </c>
      <c r="R6154" s="52">
        <v>0.60824000835418701</v>
      </c>
    </row>
    <row r="6155" spans="1:18">
      <c r="A6155" t="s">
        <v>356</v>
      </c>
      <c r="B6155" t="s">
        <v>412</v>
      </c>
      <c r="C6155" t="s">
        <v>440</v>
      </c>
      <c r="D6155" t="s">
        <v>330</v>
      </c>
      <c r="E6155" t="s">
        <v>35</v>
      </c>
      <c r="F6155" t="s">
        <v>36</v>
      </c>
      <c r="G6155">
        <v>7</v>
      </c>
      <c r="H6155" t="s">
        <v>342</v>
      </c>
      <c r="I6155" t="s">
        <v>381</v>
      </c>
      <c r="J6155" t="s">
        <v>382</v>
      </c>
      <c r="K6155">
        <v>12</v>
      </c>
      <c r="L6155" s="52">
        <v>0.44444000720977778</v>
      </c>
      <c r="N6155">
        <v>95</v>
      </c>
      <c r="O6155" s="52">
        <v>0.42221999168396002</v>
      </c>
      <c r="Q6155">
        <v>2215</v>
      </c>
      <c r="R6155" s="52">
        <v>0.39175999164581299</v>
      </c>
    </row>
    <row r="6156" spans="1:18">
      <c r="A6156" t="s">
        <v>356</v>
      </c>
      <c r="B6156" t="s">
        <v>412</v>
      </c>
      <c r="C6156" t="s">
        <v>440</v>
      </c>
      <c r="D6156" t="s">
        <v>330</v>
      </c>
      <c r="E6156" t="s">
        <v>37</v>
      </c>
      <c r="F6156" t="s">
        <v>38</v>
      </c>
      <c r="G6156">
        <v>13</v>
      </c>
      <c r="H6156" t="s">
        <v>333</v>
      </c>
      <c r="I6156" t="s">
        <v>374</v>
      </c>
      <c r="J6156" t="s">
        <v>289</v>
      </c>
      <c r="K6156">
        <v>2</v>
      </c>
      <c r="L6156" s="52">
        <v>2.7780000120401379E-2</v>
      </c>
      <c r="N6156">
        <v>2</v>
      </c>
      <c r="O6156" s="52">
        <v>1.8689999356865879E-2</v>
      </c>
      <c r="Q6156">
        <v>29</v>
      </c>
      <c r="R6156" s="52">
        <v>5.1299999468028554E-3</v>
      </c>
    </row>
    <row r="6157" spans="1:18">
      <c r="A6157" t="s">
        <v>356</v>
      </c>
      <c r="B6157" t="s">
        <v>412</v>
      </c>
      <c r="C6157" t="s">
        <v>440</v>
      </c>
      <c r="D6157" t="s">
        <v>330</v>
      </c>
      <c r="E6157" t="s">
        <v>37</v>
      </c>
      <c r="F6157" t="s">
        <v>38</v>
      </c>
      <c r="G6157">
        <v>13</v>
      </c>
      <c r="H6157" t="s">
        <v>333</v>
      </c>
      <c r="I6157" t="s">
        <v>374</v>
      </c>
      <c r="J6157" t="s">
        <v>290</v>
      </c>
      <c r="K6157">
        <v>5</v>
      </c>
      <c r="L6157" s="52">
        <v>6.9439999759197235E-2</v>
      </c>
      <c r="N6157">
        <v>7</v>
      </c>
      <c r="O6157" s="52">
        <v>6.5420001745223999E-2</v>
      </c>
      <c r="Q6157">
        <v>299</v>
      </c>
      <c r="R6157" s="52">
        <v>5.2880000323057168E-2</v>
      </c>
    </row>
    <row r="6158" spans="1:18">
      <c r="A6158" t="s">
        <v>356</v>
      </c>
      <c r="B6158" t="s">
        <v>412</v>
      </c>
      <c r="C6158" t="s">
        <v>440</v>
      </c>
      <c r="D6158" t="s">
        <v>330</v>
      </c>
      <c r="E6158" t="s">
        <v>37</v>
      </c>
      <c r="F6158" t="s">
        <v>38</v>
      </c>
      <c r="G6158">
        <v>13</v>
      </c>
      <c r="H6158" t="s">
        <v>333</v>
      </c>
      <c r="I6158" t="s">
        <v>374</v>
      </c>
      <c r="J6158" t="s">
        <v>291</v>
      </c>
      <c r="K6158">
        <v>16</v>
      </c>
      <c r="L6158" s="52">
        <v>0.22222000360488889</v>
      </c>
      <c r="N6158">
        <v>20</v>
      </c>
      <c r="O6158" s="52">
        <v>0.1869200021028519</v>
      </c>
      <c r="Q6158">
        <v>751</v>
      </c>
      <c r="R6158" s="52">
        <v>0.1328299939632416</v>
      </c>
    </row>
    <row r="6159" spans="1:18">
      <c r="A6159" t="s">
        <v>356</v>
      </c>
      <c r="B6159" t="s">
        <v>412</v>
      </c>
      <c r="C6159" t="s">
        <v>440</v>
      </c>
      <c r="D6159" t="s">
        <v>330</v>
      </c>
      <c r="E6159" t="s">
        <v>37</v>
      </c>
      <c r="F6159" t="s">
        <v>38</v>
      </c>
      <c r="G6159">
        <v>13</v>
      </c>
      <c r="H6159" t="s">
        <v>333</v>
      </c>
      <c r="I6159" t="s">
        <v>374</v>
      </c>
      <c r="J6159" t="s">
        <v>292</v>
      </c>
      <c r="K6159">
        <v>16</v>
      </c>
      <c r="L6159" s="52">
        <v>0.22222000360488889</v>
      </c>
      <c r="N6159">
        <v>25</v>
      </c>
      <c r="O6159" s="52">
        <v>0.23364000022411349</v>
      </c>
      <c r="Q6159">
        <v>1246</v>
      </c>
      <c r="R6159" s="52">
        <v>0.22036999464035029</v>
      </c>
    </row>
    <row r="6160" spans="1:18">
      <c r="A6160" t="s">
        <v>356</v>
      </c>
      <c r="B6160" t="s">
        <v>412</v>
      </c>
      <c r="C6160" t="s">
        <v>440</v>
      </c>
      <c r="D6160" t="s">
        <v>330</v>
      </c>
      <c r="E6160" t="s">
        <v>37</v>
      </c>
      <c r="F6160" t="s">
        <v>38</v>
      </c>
      <c r="G6160">
        <v>13</v>
      </c>
      <c r="H6160" t="s">
        <v>333</v>
      </c>
      <c r="I6160" t="s">
        <v>374</v>
      </c>
      <c r="J6160" t="s">
        <v>293</v>
      </c>
      <c r="K6160">
        <v>13</v>
      </c>
      <c r="L6160" s="52">
        <v>0.1805599927902222</v>
      </c>
      <c r="N6160">
        <v>17</v>
      </c>
      <c r="O6160" s="52">
        <v>0.15887999534606931</v>
      </c>
      <c r="Q6160">
        <v>1034</v>
      </c>
      <c r="R6160" s="52">
        <v>0.18287999927997589</v>
      </c>
    </row>
    <row r="6161" spans="1:19">
      <c r="A6161" t="s">
        <v>356</v>
      </c>
      <c r="B6161" t="s">
        <v>412</v>
      </c>
      <c r="C6161" t="s">
        <v>440</v>
      </c>
      <c r="D6161" t="s">
        <v>330</v>
      </c>
      <c r="E6161" t="s">
        <v>37</v>
      </c>
      <c r="F6161" t="s">
        <v>38</v>
      </c>
      <c r="G6161">
        <v>13</v>
      </c>
      <c r="H6161" t="s">
        <v>333</v>
      </c>
      <c r="I6161" t="s">
        <v>374</v>
      </c>
      <c r="J6161" t="s">
        <v>294</v>
      </c>
      <c r="K6161">
        <v>12</v>
      </c>
      <c r="L6161" s="52">
        <v>0.1666699945926666</v>
      </c>
      <c r="N6161">
        <v>21</v>
      </c>
      <c r="O6161" s="52">
        <v>0.196260005235672</v>
      </c>
      <c r="Q6161">
        <v>1115</v>
      </c>
      <c r="R6161" s="52">
        <v>0.19720999896526339</v>
      </c>
    </row>
    <row r="6162" spans="1:19">
      <c r="A6162" t="s">
        <v>356</v>
      </c>
      <c r="B6162" t="s">
        <v>412</v>
      </c>
      <c r="C6162" t="s">
        <v>440</v>
      </c>
      <c r="D6162" t="s">
        <v>330</v>
      </c>
      <c r="E6162" t="s">
        <v>37</v>
      </c>
      <c r="F6162" t="s">
        <v>38</v>
      </c>
      <c r="G6162">
        <v>13</v>
      </c>
      <c r="H6162" t="s">
        <v>333</v>
      </c>
      <c r="I6162" t="s">
        <v>374</v>
      </c>
      <c r="J6162" t="s">
        <v>295</v>
      </c>
      <c r="K6162">
        <v>8</v>
      </c>
      <c r="L6162" s="52">
        <v>0.1111100018024445</v>
      </c>
      <c r="N6162">
        <v>15</v>
      </c>
      <c r="O6162" s="52">
        <v>0.1401900053024292</v>
      </c>
      <c r="Q6162">
        <v>1180</v>
      </c>
      <c r="R6162" s="52">
        <v>0.20870000123977661</v>
      </c>
    </row>
    <row r="6163" spans="1:19">
      <c r="A6163" t="s">
        <v>356</v>
      </c>
      <c r="B6163" t="s">
        <v>412</v>
      </c>
      <c r="C6163" t="s">
        <v>440</v>
      </c>
      <c r="D6163" t="s">
        <v>330</v>
      </c>
      <c r="E6163" t="s">
        <v>37</v>
      </c>
      <c r="F6163" t="s">
        <v>38</v>
      </c>
      <c r="G6163">
        <v>13</v>
      </c>
      <c r="H6163" t="s">
        <v>333</v>
      </c>
      <c r="I6163" t="s">
        <v>734</v>
      </c>
      <c r="J6163" t="s">
        <v>299</v>
      </c>
      <c r="K6163">
        <v>17</v>
      </c>
      <c r="L6163" s="52">
        <v>0.23611000180244451</v>
      </c>
      <c r="M6163" s="52">
        <v>0.24286000430583951</v>
      </c>
      <c r="N6163">
        <v>19</v>
      </c>
      <c r="O6163" s="52">
        <v>0.17757000029087069</v>
      </c>
      <c r="P6163" s="52">
        <v>0.18095000088214869</v>
      </c>
      <c r="Q6163">
        <v>265</v>
      </c>
      <c r="R6163" s="52">
        <v>4.6870000660419457E-2</v>
      </c>
      <c r="S6163" s="52">
        <v>4.7959998250007629E-2</v>
      </c>
    </row>
    <row r="6164" spans="1:19">
      <c r="A6164" t="s">
        <v>356</v>
      </c>
      <c r="B6164" t="s">
        <v>412</v>
      </c>
      <c r="C6164" t="s">
        <v>440</v>
      </c>
      <c r="D6164" t="s">
        <v>330</v>
      </c>
      <c r="E6164" t="s">
        <v>37</v>
      </c>
      <c r="F6164" t="s">
        <v>38</v>
      </c>
      <c r="G6164">
        <v>13</v>
      </c>
      <c r="H6164" t="s">
        <v>333</v>
      </c>
      <c r="I6164" t="s">
        <v>734</v>
      </c>
      <c r="J6164" t="s">
        <v>300</v>
      </c>
      <c r="K6164">
        <v>14</v>
      </c>
      <c r="L6164" s="52">
        <v>0.1944400072097778</v>
      </c>
      <c r="M6164" s="52">
        <v>0.20000000298023221</v>
      </c>
      <c r="N6164">
        <v>22</v>
      </c>
      <c r="O6164" s="52">
        <v>0.2056100070476532</v>
      </c>
      <c r="P6164" s="52">
        <v>0.20951999723911291</v>
      </c>
      <c r="Q6164">
        <v>218</v>
      </c>
      <c r="R6164" s="52">
        <v>3.8559999316930771E-2</v>
      </c>
      <c r="S6164" s="52">
        <v>3.945000097155571E-2</v>
      </c>
    </row>
    <row r="6165" spans="1:19">
      <c r="A6165" t="s">
        <v>356</v>
      </c>
      <c r="B6165" t="s">
        <v>412</v>
      </c>
      <c r="C6165" t="s">
        <v>440</v>
      </c>
      <c r="D6165" t="s">
        <v>330</v>
      </c>
      <c r="E6165" t="s">
        <v>37</v>
      </c>
      <c r="F6165" t="s">
        <v>38</v>
      </c>
      <c r="G6165">
        <v>13</v>
      </c>
      <c r="H6165" t="s">
        <v>333</v>
      </c>
      <c r="I6165" t="s">
        <v>734</v>
      </c>
      <c r="J6165" t="s">
        <v>269</v>
      </c>
      <c r="K6165">
        <v>2</v>
      </c>
      <c r="L6165" s="52">
        <v>2.7780000120401379E-2</v>
      </c>
      <c r="M6165" s="52">
        <v>2.857000008225441E-2</v>
      </c>
      <c r="N6165">
        <v>2</v>
      </c>
      <c r="O6165" s="52">
        <v>1.8689999356865879E-2</v>
      </c>
      <c r="P6165" s="52">
        <v>1.905000023543835E-2</v>
      </c>
      <c r="Q6165">
        <v>43</v>
      </c>
      <c r="R6165" s="52">
        <v>7.61000020429492E-3</v>
      </c>
      <c r="S6165" s="52">
        <v>7.780000101774931E-3</v>
      </c>
    </row>
    <row r="6166" spans="1:19">
      <c r="A6166" t="s">
        <v>356</v>
      </c>
      <c r="B6166" t="s">
        <v>412</v>
      </c>
      <c r="C6166" t="s">
        <v>440</v>
      </c>
      <c r="D6166" t="s">
        <v>330</v>
      </c>
      <c r="E6166" t="s">
        <v>37</v>
      </c>
      <c r="F6166" s="1" t="s">
        <v>38</v>
      </c>
      <c r="G6166" s="1">
        <v>13</v>
      </c>
      <c r="H6166" s="1" t="s">
        <v>333</v>
      </c>
      <c r="I6166" t="s">
        <v>734</v>
      </c>
      <c r="J6166" t="s">
        <v>301</v>
      </c>
      <c r="K6166">
        <v>2</v>
      </c>
      <c r="L6166" s="52">
        <v>2.7780000120401379E-2</v>
      </c>
      <c r="M6166" s="52">
        <v>2.857000008225441E-2</v>
      </c>
      <c r="N6166">
        <v>5</v>
      </c>
      <c r="O6166" s="52">
        <v>4.6730000525712967E-2</v>
      </c>
      <c r="P6166" s="52">
        <v>4.7619998455047607E-2</v>
      </c>
      <c r="Q6166">
        <v>117</v>
      </c>
      <c r="R6166" s="52">
        <v>2.0689999684691429E-2</v>
      </c>
      <c r="S6166" s="52">
        <v>2.1169999614357948E-2</v>
      </c>
    </row>
    <row r="6167" spans="1:19">
      <c r="A6167" t="s">
        <v>356</v>
      </c>
      <c r="B6167" t="s">
        <v>412</v>
      </c>
      <c r="C6167" t="s">
        <v>440</v>
      </c>
      <c r="D6167" t="s">
        <v>330</v>
      </c>
      <c r="E6167" t="s">
        <v>37</v>
      </c>
      <c r="F6167" t="s">
        <v>38</v>
      </c>
      <c r="G6167">
        <v>13</v>
      </c>
      <c r="H6167" t="s">
        <v>333</v>
      </c>
      <c r="I6167" t="s">
        <v>734</v>
      </c>
      <c r="J6167" t="s">
        <v>270</v>
      </c>
      <c r="K6167">
        <v>2</v>
      </c>
      <c r="L6167" s="52">
        <v>2.7780000120401379E-2</v>
      </c>
      <c r="N6167">
        <v>2</v>
      </c>
      <c r="O6167" s="52">
        <v>1.8689999356865879E-2</v>
      </c>
      <c r="Q6167">
        <v>128</v>
      </c>
      <c r="R6167" s="52">
        <v>2.263999916613102E-2</v>
      </c>
    </row>
    <row r="6168" spans="1:19">
      <c r="A6168" t="s">
        <v>356</v>
      </c>
      <c r="B6168" t="s">
        <v>412</v>
      </c>
      <c r="C6168" t="s">
        <v>440</v>
      </c>
      <c r="D6168" t="s">
        <v>330</v>
      </c>
      <c r="E6168" t="s">
        <v>37</v>
      </c>
      <c r="F6168" t="s">
        <v>38</v>
      </c>
      <c r="G6168">
        <v>13</v>
      </c>
      <c r="H6168" t="s">
        <v>333</v>
      </c>
      <c r="I6168" t="s">
        <v>734</v>
      </c>
      <c r="J6168" t="s">
        <v>268</v>
      </c>
      <c r="K6168">
        <v>35</v>
      </c>
      <c r="L6168" s="52">
        <v>0.48611000180244451</v>
      </c>
      <c r="M6168" s="52">
        <v>0.5</v>
      </c>
      <c r="N6168">
        <v>57</v>
      </c>
      <c r="O6168" s="52">
        <v>0.53271001577377319</v>
      </c>
      <c r="P6168" s="52">
        <v>0.54285997152328491</v>
      </c>
      <c r="Q6168">
        <v>4883</v>
      </c>
      <c r="R6168" s="52">
        <v>0.86364001035690308</v>
      </c>
      <c r="S6168" s="52">
        <v>0.88363999128341675</v>
      </c>
    </row>
    <row r="6169" spans="1:19">
      <c r="A6169" t="s">
        <v>356</v>
      </c>
      <c r="B6169" t="s">
        <v>412</v>
      </c>
      <c r="C6169" t="s">
        <v>440</v>
      </c>
      <c r="D6169" t="s">
        <v>330</v>
      </c>
      <c r="E6169" t="s">
        <v>37</v>
      </c>
      <c r="F6169" t="s">
        <v>38</v>
      </c>
      <c r="G6169">
        <v>13</v>
      </c>
      <c r="H6169" t="s">
        <v>333</v>
      </c>
      <c r="I6169" t="s">
        <v>307</v>
      </c>
      <c r="J6169" t="s">
        <v>329</v>
      </c>
      <c r="K6169">
        <v>72</v>
      </c>
      <c r="L6169" s="52">
        <v>1</v>
      </c>
      <c r="N6169">
        <v>105</v>
      </c>
      <c r="O6169" s="52">
        <v>0.98131000995635986</v>
      </c>
      <c r="Q6169">
        <v>5610</v>
      </c>
      <c r="R6169" s="52">
        <v>0.99221998453140259</v>
      </c>
    </row>
    <row r="6170" spans="1:19">
      <c r="A6170" t="s">
        <v>356</v>
      </c>
      <c r="B6170" t="s">
        <v>412</v>
      </c>
      <c r="C6170" t="s">
        <v>440</v>
      </c>
      <c r="D6170" t="s">
        <v>330</v>
      </c>
      <c r="E6170" t="s">
        <v>37</v>
      </c>
      <c r="F6170" t="s">
        <v>38</v>
      </c>
      <c r="G6170">
        <v>13</v>
      </c>
      <c r="H6170" t="s">
        <v>333</v>
      </c>
      <c r="I6170" t="s">
        <v>307</v>
      </c>
      <c r="J6170" t="s">
        <v>309</v>
      </c>
      <c r="K6170">
        <v>0</v>
      </c>
      <c r="L6170" s="52">
        <v>0</v>
      </c>
      <c r="N6170">
        <v>2</v>
      </c>
      <c r="O6170" s="52">
        <v>1.8689999356865879E-2</v>
      </c>
      <c r="Q6170">
        <v>44</v>
      </c>
      <c r="R6170" s="52">
        <v>7.780000101774931E-3</v>
      </c>
    </row>
    <row r="6171" spans="1:19">
      <c r="A6171" t="s">
        <v>356</v>
      </c>
      <c r="B6171" t="s">
        <v>412</v>
      </c>
      <c r="C6171" t="s">
        <v>440</v>
      </c>
      <c r="D6171" t="s">
        <v>330</v>
      </c>
      <c r="E6171" t="s">
        <v>37</v>
      </c>
      <c r="F6171" t="s">
        <v>38</v>
      </c>
      <c r="G6171">
        <v>13</v>
      </c>
      <c r="H6171" t="s">
        <v>333</v>
      </c>
      <c r="I6171" t="s">
        <v>375</v>
      </c>
      <c r="J6171" t="s">
        <v>302</v>
      </c>
      <c r="K6171">
        <v>22</v>
      </c>
      <c r="L6171" s="52">
        <v>0.30555999279022222</v>
      </c>
      <c r="N6171">
        <v>37</v>
      </c>
      <c r="O6171" s="52">
        <v>0.34578999876976008</v>
      </c>
      <c r="Q6171">
        <v>1795</v>
      </c>
      <c r="R6171" s="52">
        <v>0.3174700140953064</v>
      </c>
    </row>
    <row r="6172" spans="1:19">
      <c r="A6172" t="s">
        <v>356</v>
      </c>
      <c r="B6172" t="s">
        <v>412</v>
      </c>
      <c r="C6172" t="s">
        <v>440</v>
      </c>
      <c r="D6172" t="s">
        <v>330</v>
      </c>
      <c r="E6172" t="s">
        <v>37</v>
      </c>
      <c r="F6172" t="s">
        <v>38</v>
      </c>
      <c r="G6172">
        <v>13</v>
      </c>
      <c r="H6172" t="s">
        <v>333</v>
      </c>
      <c r="I6172" t="s">
        <v>375</v>
      </c>
      <c r="J6172" t="s">
        <v>303</v>
      </c>
      <c r="K6172">
        <v>21</v>
      </c>
      <c r="L6172" s="52">
        <v>0.29166999459266663</v>
      </c>
      <c r="N6172">
        <v>29</v>
      </c>
      <c r="O6172" s="52">
        <v>0.2710300087928772</v>
      </c>
      <c r="Q6172">
        <v>1789</v>
      </c>
      <c r="R6172" s="52">
        <v>0.31641000509262079</v>
      </c>
    </row>
    <row r="6173" spans="1:19">
      <c r="A6173" t="s">
        <v>356</v>
      </c>
      <c r="B6173" t="s">
        <v>412</v>
      </c>
      <c r="C6173" t="s">
        <v>440</v>
      </c>
      <c r="D6173" t="s">
        <v>330</v>
      </c>
      <c r="E6173" t="s">
        <v>37</v>
      </c>
      <c r="F6173" t="s">
        <v>38</v>
      </c>
      <c r="G6173">
        <v>13</v>
      </c>
      <c r="H6173" t="s">
        <v>333</v>
      </c>
      <c r="I6173" t="s">
        <v>375</v>
      </c>
      <c r="J6173" t="s">
        <v>304</v>
      </c>
      <c r="K6173">
        <v>29</v>
      </c>
      <c r="L6173" s="52">
        <v>0.40277999639511108</v>
      </c>
      <c r="N6173">
        <v>41</v>
      </c>
      <c r="O6173" s="52">
        <v>0.38317999243736273</v>
      </c>
      <c r="Q6173">
        <v>2070</v>
      </c>
      <c r="R6173" s="52">
        <v>0.36610999703407288</v>
      </c>
    </row>
    <row r="6174" spans="1:19">
      <c r="A6174" t="s">
        <v>356</v>
      </c>
      <c r="B6174" t="s">
        <v>412</v>
      </c>
      <c r="C6174" t="s">
        <v>440</v>
      </c>
      <c r="D6174" t="s">
        <v>330</v>
      </c>
      <c r="E6174" t="s">
        <v>37</v>
      </c>
      <c r="F6174" t="s">
        <v>38</v>
      </c>
      <c r="G6174">
        <v>13</v>
      </c>
      <c r="H6174" t="s">
        <v>333</v>
      </c>
      <c r="I6174" t="s">
        <v>377</v>
      </c>
      <c r="J6174" t="s">
        <v>13</v>
      </c>
      <c r="K6174">
        <v>43</v>
      </c>
      <c r="L6174" s="52">
        <v>0.59722000360488892</v>
      </c>
      <c r="N6174">
        <v>60</v>
      </c>
      <c r="O6174" s="52">
        <v>0.56075000762939453</v>
      </c>
      <c r="Q6174">
        <v>2991</v>
      </c>
      <c r="R6174" s="52">
        <v>0.52900999784469604</v>
      </c>
    </row>
    <row r="6175" spans="1:19">
      <c r="A6175" t="s">
        <v>356</v>
      </c>
      <c r="B6175" t="s">
        <v>412</v>
      </c>
      <c r="C6175" t="s">
        <v>440</v>
      </c>
      <c r="D6175" t="s">
        <v>330</v>
      </c>
      <c r="E6175" t="s">
        <v>37</v>
      </c>
      <c r="F6175" t="s">
        <v>38</v>
      </c>
      <c r="G6175">
        <v>13</v>
      </c>
      <c r="H6175" t="s">
        <v>333</v>
      </c>
      <c r="I6175" t="s">
        <v>377</v>
      </c>
      <c r="J6175" t="s">
        <v>382</v>
      </c>
      <c r="K6175">
        <v>29</v>
      </c>
      <c r="L6175" s="52">
        <v>0.40277999639511108</v>
      </c>
      <c r="N6175">
        <v>47</v>
      </c>
      <c r="O6175" s="52">
        <v>0.43924999237060552</v>
      </c>
      <c r="Q6175">
        <v>2663</v>
      </c>
      <c r="R6175" s="52">
        <v>0.47099000215530401</v>
      </c>
    </row>
    <row r="6176" spans="1:19">
      <c r="A6176" t="s">
        <v>356</v>
      </c>
      <c r="B6176" t="s">
        <v>412</v>
      </c>
      <c r="C6176" t="s">
        <v>440</v>
      </c>
      <c r="D6176" t="s">
        <v>330</v>
      </c>
      <c r="E6176" t="s">
        <v>37</v>
      </c>
      <c r="F6176" t="s">
        <v>38</v>
      </c>
      <c r="G6176">
        <v>13</v>
      </c>
      <c r="H6176" t="s">
        <v>333</v>
      </c>
      <c r="I6176" t="s">
        <v>378</v>
      </c>
      <c r="J6176" t="s">
        <v>13</v>
      </c>
      <c r="K6176">
        <v>65</v>
      </c>
      <c r="L6176" s="52">
        <v>0.90277999639511108</v>
      </c>
      <c r="N6176">
        <v>97</v>
      </c>
      <c r="O6176" s="52">
        <v>0.90653997659683228</v>
      </c>
      <c r="Q6176">
        <v>5030</v>
      </c>
      <c r="R6176" s="52">
        <v>0.88963997364044189</v>
      </c>
    </row>
    <row r="6177" spans="1:19">
      <c r="A6177" t="s">
        <v>356</v>
      </c>
      <c r="B6177" t="s">
        <v>412</v>
      </c>
      <c r="C6177" t="s">
        <v>440</v>
      </c>
      <c r="D6177" t="s">
        <v>330</v>
      </c>
      <c r="E6177" t="s">
        <v>37</v>
      </c>
      <c r="F6177" t="s">
        <v>38</v>
      </c>
      <c r="G6177">
        <v>13</v>
      </c>
      <c r="H6177" t="s">
        <v>333</v>
      </c>
      <c r="I6177" t="s">
        <v>378</v>
      </c>
      <c r="J6177" t="s">
        <v>382</v>
      </c>
      <c r="K6177">
        <v>7</v>
      </c>
      <c r="L6177" s="52">
        <v>9.7220003604888916E-2</v>
      </c>
      <c r="N6177">
        <v>10</v>
      </c>
      <c r="O6177" s="52">
        <v>9.3460001051425934E-2</v>
      </c>
      <c r="Q6177">
        <v>624</v>
      </c>
      <c r="R6177" s="52">
        <v>0.1103599965572357</v>
      </c>
    </row>
    <row r="6178" spans="1:19">
      <c r="A6178" t="s">
        <v>356</v>
      </c>
      <c r="B6178" t="s">
        <v>412</v>
      </c>
      <c r="C6178" t="s">
        <v>440</v>
      </c>
      <c r="D6178" t="s">
        <v>330</v>
      </c>
      <c r="E6178" t="s">
        <v>37</v>
      </c>
      <c r="F6178" t="s">
        <v>38</v>
      </c>
      <c r="G6178">
        <v>13</v>
      </c>
      <c r="H6178" t="s">
        <v>333</v>
      </c>
      <c r="I6178" t="s">
        <v>379</v>
      </c>
      <c r="J6178" t="s">
        <v>13</v>
      </c>
      <c r="K6178">
        <v>52</v>
      </c>
      <c r="L6178" s="52">
        <v>0.72222000360488892</v>
      </c>
      <c r="N6178">
        <v>74</v>
      </c>
      <c r="O6178" s="52">
        <v>0.69159001111984253</v>
      </c>
      <c r="Q6178">
        <v>3976</v>
      </c>
      <c r="R6178" s="52">
        <v>0.70322000980377197</v>
      </c>
    </row>
    <row r="6179" spans="1:19">
      <c r="A6179" t="s">
        <v>356</v>
      </c>
      <c r="B6179" t="s">
        <v>412</v>
      </c>
      <c r="C6179" t="s">
        <v>440</v>
      </c>
      <c r="D6179" t="s">
        <v>330</v>
      </c>
      <c r="E6179" t="s">
        <v>37</v>
      </c>
      <c r="F6179" t="s">
        <v>38</v>
      </c>
      <c r="G6179">
        <v>13</v>
      </c>
      <c r="H6179" t="s">
        <v>333</v>
      </c>
      <c r="I6179" t="s">
        <v>379</v>
      </c>
      <c r="J6179" t="s">
        <v>382</v>
      </c>
      <c r="K6179">
        <v>20</v>
      </c>
      <c r="L6179" s="52">
        <v>0.27777999639511108</v>
      </c>
      <c r="N6179">
        <v>33</v>
      </c>
      <c r="O6179" s="52">
        <v>0.30840998888015753</v>
      </c>
      <c r="Q6179">
        <v>1678</v>
      </c>
      <c r="R6179" s="52">
        <v>0.29677999019622803</v>
      </c>
    </row>
    <row r="6180" spans="1:19">
      <c r="A6180" t="s">
        <v>356</v>
      </c>
      <c r="B6180" t="s">
        <v>412</v>
      </c>
      <c r="C6180" t="s">
        <v>440</v>
      </c>
      <c r="D6180" t="s">
        <v>330</v>
      </c>
      <c r="E6180" t="s">
        <v>37</v>
      </c>
      <c r="F6180" t="s">
        <v>38</v>
      </c>
      <c r="G6180">
        <v>13</v>
      </c>
      <c r="H6180" t="s">
        <v>333</v>
      </c>
      <c r="I6180" t="s">
        <v>380</v>
      </c>
      <c r="J6180" t="s">
        <v>13</v>
      </c>
      <c r="K6180">
        <v>50</v>
      </c>
      <c r="L6180" s="52">
        <v>0.69444000720977783</v>
      </c>
      <c r="N6180">
        <v>72</v>
      </c>
      <c r="O6180" s="52">
        <v>0.67290002107620239</v>
      </c>
      <c r="Q6180">
        <v>4071</v>
      </c>
      <c r="R6180" s="52">
        <v>0.72001999616622925</v>
      </c>
    </row>
    <row r="6181" spans="1:19">
      <c r="A6181" t="s">
        <v>356</v>
      </c>
      <c r="B6181" t="s">
        <v>412</v>
      </c>
      <c r="C6181" t="s">
        <v>440</v>
      </c>
      <c r="D6181" t="s">
        <v>330</v>
      </c>
      <c r="E6181" t="s">
        <v>37</v>
      </c>
      <c r="F6181" t="s">
        <v>38</v>
      </c>
      <c r="G6181">
        <v>13</v>
      </c>
      <c r="H6181" t="s">
        <v>333</v>
      </c>
      <c r="I6181" t="s">
        <v>380</v>
      </c>
      <c r="J6181" t="s">
        <v>382</v>
      </c>
      <c r="K6181">
        <v>22</v>
      </c>
      <c r="L6181" s="52">
        <v>0.30555999279022222</v>
      </c>
      <c r="N6181">
        <v>35</v>
      </c>
      <c r="O6181" s="52">
        <v>0.32710000872612</v>
      </c>
      <c r="Q6181">
        <v>1583</v>
      </c>
      <c r="R6181" s="52">
        <v>0.27998000383377081</v>
      </c>
    </row>
    <row r="6182" spans="1:19">
      <c r="A6182" t="s">
        <v>356</v>
      </c>
      <c r="B6182" t="s">
        <v>412</v>
      </c>
      <c r="C6182" t="s">
        <v>440</v>
      </c>
      <c r="D6182" t="s">
        <v>330</v>
      </c>
      <c r="E6182" t="s">
        <v>37</v>
      </c>
      <c r="F6182" t="s">
        <v>38</v>
      </c>
      <c r="G6182">
        <v>13</v>
      </c>
      <c r="H6182" t="s">
        <v>333</v>
      </c>
      <c r="I6182" t="s">
        <v>381</v>
      </c>
      <c r="J6182" t="s">
        <v>13</v>
      </c>
      <c r="K6182">
        <v>38</v>
      </c>
      <c r="L6182" s="52">
        <v>0.52777999639511108</v>
      </c>
      <c r="N6182">
        <v>61</v>
      </c>
      <c r="O6182" s="52">
        <v>0.57008999586105347</v>
      </c>
      <c r="Q6182">
        <v>3439</v>
      </c>
      <c r="R6182" s="52">
        <v>0.60824000835418701</v>
      </c>
    </row>
    <row r="6183" spans="1:19">
      <c r="A6183" t="s">
        <v>356</v>
      </c>
      <c r="B6183" t="s">
        <v>412</v>
      </c>
      <c r="C6183" t="s">
        <v>440</v>
      </c>
      <c r="D6183" t="s">
        <v>330</v>
      </c>
      <c r="E6183" t="s">
        <v>37</v>
      </c>
      <c r="F6183" t="s">
        <v>38</v>
      </c>
      <c r="G6183">
        <v>13</v>
      </c>
      <c r="H6183" t="s">
        <v>333</v>
      </c>
      <c r="I6183" t="s">
        <v>381</v>
      </c>
      <c r="J6183" t="s">
        <v>382</v>
      </c>
      <c r="K6183">
        <v>34</v>
      </c>
      <c r="L6183" s="52">
        <v>0.47222000360488892</v>
      </c>
      <c r="N6183">
        <v>46</v>
      </c>
      <c r="O6183" s="52">
        <v>0.42991000413894648</v>
      </c>
      <c r="Q6183">
        <v>2215</v>
      </c>
      <c r="R6183" s="52">
        <v>0.39175999164581299</v>
      </c>
    </row>
    <row r="6184" spans="1:19">
      <c r="A6184" t="s">
        <v>356</v>
      </c>
      <c r="B6184" t="s">
        <v>412</v>
      </c>
      <c r="C6184" t="s">
        <v>440</v>
      </c>
      <c r="D6184" t="s">
        <v>330</v>
      </c>
      <c r="E6184" t="s">
        <v>39</v>
      </c>
      <c r="F6184" t="s">
        <v>40</v>
      </c>
      <c r="G6184">
        <v>11</v>
      </c>
      <c r="H6184" t="s">
        <v>337</v>
      </c>
      <c r="I6184" t="s">
        <v>374</v>
      </c>
      <c r="J6184" t="s">
        <v>289</v>
      </c>
      <c r="K6184">
        <v>0</v>
      </c>
      <c r="L6184" s="52">
        <v>0</v>
      </c>
      <c r="N6184">
        <v>2</v>
      </c>
      <c r="O6184" s="52">
        <v>6.1499997973442078E-3</v>
      </c>
      <c r="Q6184">
        <v>29</v>
      </c>
      <c r="R6184" s="52">
        <v>5.1299999468028554E-3</v>
      </c>
    </row>
    <row r="6185" spans="1:19">
      <c r="A6185" t="s">
        <v>356</v>
      </c>
      <c r="B6185" t="s">
        <v>412</v>
      </c>
      <c r="C6185" t="s">
        <v>440</v>
      </c>
      <c r="D6185" t="s">
        <v>330</v>
      </c>
      <c r="E6185" t="s">
        <v>39</v>
      </c>
      <c r="F6185" t="s">
        <v>40</v>
      </c>
      <c r="G6185">
        <v>11</v>
      </c>
      <c r="H6185" t="s">
        <v>337</v>
      </c>
      <c r="I6185" t="s">
        <v>374</v>
      </c>
      <c r="J6185" t="s">
        <v>290</v>
      </c>
      <c r="K6185">
        <v>2</v>
      </c>
      <c r="L6185" s="52">
        <v>3.3330000936985023E-2</v>
      </c>
      <c r="N6185">
        <v>24</v>
      </c>
      <c r="O6185" s="52">
        <v>7.3849998414516449E-2</v>
      </c>
      <c r="Q6185">
        <v>299</v>
      </c>
      <c r="R6185" s="52">
        <v>5.2880000323057168E-2</v>
      </c>
    </row>
    <row r="6186" spans="1:19">
      <c r="A6186" t="s">
        <v>356</v>
      </c>
      <c r="B6186" t="s">
        <v>412</v>
      </c>
      <c r="C6186" t="s">
        <v>440</v>
      </c>
      <c r="D6186" t="s">
        <v>330</v>
      </c>
      <c r="E6186" t="s">
        <v>39</v>
      </c>
      <c r="F6186" t="s">
        <v>40</v>
      </c>
      <c r="G6186">
        <v>11</v>
      </c>
      <c r="H6186" t="s">
        <v>337</v>
      </c>
      <c r="I6186" t="s">
        <v>374</v>
      </c>
      <c r="J6186" t="s">
        <v>291</v>
      </c>
      <c r="K6186">
        <v>6</v>
      </c>
      <c r="L6186" s="52">
        <v>0.10000000149011611</v>
      </c>
      <c r="N6186">
        <v>44</v>
      </c>
      <c r="O6186" s="52">
        <v>0.13537999987602231</v>
      </c>
      <c r="Q6186">
        <v>751</v>
      </c>
      <c r="R6186" s="52">
        <v>0.1328299939632416</v>
      </c>
    </row>
    <row r="6187" spans="1:19">
      <c r="A6187" t="s">
        <v>356</v>
      </c>
      <c r="B6187" t="s">
        <v>412</v>
      </c>
      <c r="C6187" t="s">
        <v>440</v>
      </c>
      <c r="D6187" t="s">
        <v>330</v>
      </c>
      <c r="E6187" t="s">
        <v>39</v>
      </c>
      <c r="F6187" t="s">
        <v>40</v>
      </c>
      <c r="G6187">
        <v>11</v>
      </c>
      <c r="H6187" t="s">
        <v>337</v>
      </c>
      <c r="I6187" t="s">
        <v>374</v>
      </c>
      <c r="J6187" t="s">
        <v>292</v>
      </c>
      <c r="K6187">
        <v>12</v>
      </c>
      <c r="L6187" s="52">
        <v>0.20000000298023221</v>
      </c>
      <c r="N6187">
        <v>67</v>
      </c>
      <c r="O6187" s="52">
        <v>0.20614999532699579</v>
      </c>
      <c r="Q6187">
        <v>1246</v>
      </c>
      <c r="R6187" s="52">
        <v>0.22036999464035029</v>
      </c>
    </row>
    <row r="6188" spans="1:19">
      <c r="A6188" t="s">
        <v>356</v>
      </c>
      <c r="B6188" t="s">
        <v>412</v>
      </c>
      <c r="C6188" t="s">
        <v>440</v>
      </c>
      <c r="D6188" t="s">
        <v>330</v>
      </c>
      <c r="E6188" t="s">
        <v>39</v>
      </c>
      <c r="F6188" t="s">
        <v>40</v>
      </c>
      <c r="G6188">
        <v>11</v>
      </c>
      <c r="H6188" t="s">
        <v>337</v>
      </c>
      <c r="I6188" t="s">
        <v>374</v>
      </c>
      <c r="J6188" t="s">
        <v>293</v>
      </c>
      <c r="K6188">
        <v>19</v>
      </c>
      <c r="L6188" s="52">
        <v>0.3166700005531311</v>
      </c>
      <c r="N6188">
        <v>63</v>
      </c>
      <c r="O6188" s="52">
        <v>0.19384999573230741</v>
      </c>
      <c r="Q6188">
        <v>1034</v>
      </c>
      <c r="R6188" s="52">
        <v>0.18287999927997589</v>
      </c>
    </row>
    <row r="6189" spans="1:19">
      <c r="A6189" t="s">
        <v>356</v>
      </c>
      <c r="B6189" t="s">
        <v>412</v>
      </c>
      <c r="C6189" t="s">
        <v>440</v>
      </c>
      <c r="D6189" t="s">
        <v>330</v>
      </c>
      <c r="E6189" t="s">
        <v>39</v>
      </c>
      <c r="F6189" t="s">
        <v>40</v>
      </c>
      <c r="G6189">
        <v>11</v>
      </c>
      <c r="H6189" t="s">
        <v>337</v>
      </c>
      <c r="I6189" t="s">
        <v>374</v>
      </c>
      <c r="J6189" t="s">
        <v>294</v>
      </c>
      <c r="K6189">
        <v>12</v>
      </c>
      <c r="L6189" s="52">
        <v>0.20000000298023221</v>
      </c>
      <c r="N6189">
        <v>70</v>
      </c>
      <c r="O6189" s="52">
        <v>0.215379998087883</v>
      </c>
      <c r="Q6189">
        <v>1115</v>
      </c>
      <c r="R6189" s="52">
        <v>0.19720999896526339</v>
      </c>
    </row>
    <row r="6190" spans="1:19">
      <c r="A6190" t="s">
        <v>356</v>
      </c>
      <c r="B6190" t="s">
        <v>412</v>
      </c>
      <c r="C6190" t="s">
        <v>440</v>
      </c>
      <c r="D6190" t="s">
        <v>330</v>
      </c>
      <c r="E6190" t="s">
        <v>39</v>
      </c>
      <c r="F6190" t="s">
        <v>40</v>
      </c>
      <c r="G6190">
        <v>11</v>
      </c>
      <c r="H6190" t="s">
        <v>337</v>
      </c>
      <c r="I6190" t="s">
        <v>374</v>
      </c>
      <c r="J6190" t="s">
        <v>295</v>
      </c>
      <c r="K6190">
        <v>9</v>
      </c>
      <c r="L6190" s="52">
        <v>0.15000000596046451</v>
      </c>
      <c r="N6190">
        <v>55</v>
      </c>
      <c r="O6190" s="52">
        <v>0.16922999918460849</v>
      </c>
      <c r="Q6190">
        <v>1180</v>
      </c>
      <c r="R6190" s="52">
        <v>0.20870000123977661</v>
      </c>
    </row>
    <row r="6191" spans="1:19">
      <c r="A6191" t="s">
        <v>356</v>
      </c>
      <c r="B6191" t="s">
        <v>412</v>
      </c>
      <c r="C6191" t="s">
        <v>440</v>
      </c>
      <c r="D6191" t="s">
        <v>330</v>
      </c>
      <c r="E6191" t="s">
        <v>39</v>
      </c>
      <c r="F6191" t="s">
        <v>40</v>
      </c>
      <c r="G6191">
        <v>11</v>
      </c>
      <c r="H6191" t="s">
        <v>337</v>
      </c>
      <c r="I6191" t="s">
        <v>734</v>
      </c>
      <c r="J6191" t="s">
        <v>299</v>
      </c>
      <c r="K6191">
        <v>2</v>
      </c>
      <c r="L6191" s="52">
        <v>3.3330000936985023E-2</v>
      </c>
      <c r="M6191" s="52">
        <v>3.3330000936985023E-2</v>
      </c>
      <c r="N6191">
        <v>9</v>
      </c>
      <c r="O6191" s="52">
        <v>2.7690000832080841E-2</v>
      </c>
      <c r="P6191" s="52">
        <v>2.8389999642968181E-2</v>
      </c>
      <c r="Q6191">
        <v>265</v>
      </c>
      <c r="R6191" s="52">
        <v>4.6870000660419457E-2</v>
      </c>
      <c r="S6191" s="52">
        <v>4.7959998250007629E-2</v>
      </c>
    </row>
    <row r="6192" spans="1:19">
      <c r="A6192" t="s">
        <v>356</v>
      </c>
      <c r="B6192" t="s">
        <v>412</v>
      </c>
      <c r="C6192" t="s">
        <v>440</v>
      </c>
      <c r="D6192" t="s">
        <v>330</v>
      </c>
      <c r="E6192" t="s">
        <v>39</v>
      </c>
      <c r="F6192" t="s">
        <v>40</v>
      </c>
      <c r="G6192">
        <v>11</v>
      </c>
      <c r="H6192" t="s">
        <v>337</v>
      </c>
      <c r="I6192" t="s">
        <v>734</v>
      </c>
      <c r="J6192" t="s">
        <v>300</v>
      </c>
      <c r="K6192">
        <v>2</v>
      </c>
      <c r="L6192" s="52">
        <v>3.3330000936985023E-2</v>
      </c>
      <c r="M6192" s="52">
        <v>3.3330000936985023E-2</v>
      </c>
      <c r="N6192">
        <v>11</v>
      </c>
      <c r="O6192" s="52">
        <v>3.3849999308586121E-2</v>
      </c>
      <c r="P6192" s="52">
        <v>3.4699998795986182E-2</v>
      </c>
      <c r="Q6192">
        <v>218</v>
      </c>
      <c r="R6192" s="52">
        <v>3.8559999316930771E-2</v>
      </c>
      <c r="S6192" s="52">
        <v>3.945000097155571E-2</v>
      </c>
    </row>
    <row r="6193" spans="1:19">
      <c r="A6193" t="s">
        <v>356</v>
      </c>
      <c r="B6193" t="s">
        <v>412</v>
      </c>
      <c r="C6193" t="s">
        <v>440</v>
      </c>
      <c r="D6193" t="s">
        <v>330</v>
      </c>
      <c r="E6193" t="s">
        <v>39</v>
      </c>
      <c r="F6193" t="s">
        <v>40</v>
      </c>
      <c r="G6193">
        <v>11</v>
      </c>
      <c r="H6193" t="s">
        <v>337</v>
      </c>
      <c r="I6193" t="s">
        <v>734</v>
      </c>
      <c r="J6193" t="s">
        <v>269</v>
      </c>
      <c r="K6193">
        <v>0</v>
      </c>
      <c r="L6193" s="52">
        <v>0</v>
      </c>
      <c r="M6193" s="52">
        <v>0</v>
      </c>
      <c r="N6193">
        <v>2</v>
      </c>
      <c r="O6193" s="52">
        <v>6.1499997973442078E-3</v>
      </c>
      <c r="P6193" s="52">
        <v>6.3100000843405724E-3</v>
      </c>
      <c r="Q6193">
        <v>43</v>
      </c>
      <c r="R6193" s="52">
        <v>7.61000020429492E-3</v>
      </c>
      <c r="S6193" s="52">
        <v>7.780000101774931E-3</v>
      </c>
    </row>
    <row r="6194" spans="1:19">
      <c r="A6194" t="s">
        <v>356</v>
      </c>
      <c r="B6194" t="s">
        <v>412</v>
      </c>
      <c r="C6194" t="s">
        <v>440</v>
      </c>
      <c r="D6194" t="s">
        <v>330</v>
      </c>
      <c r="E6194" t="s">
        <v>39</v>
      </c>
      <c r="F6194" t="s">
        <v>40</v>
      </c>
      <c r="G6194">
        <v>11</v>
      </c>
      <c r="H6194" t="s">
        <v>337</v>
      </c>
      <c r="I6194" t="s">
        <v>734</v>
      </c>
      <c r="J6194" t="s">
        <v>301</v>
      </c>
      <c r="K6194">
        <v>0</v>
      </c>
      <c r="L6194" s="52">
        <v>0</v>
      </c>
      <c r="M6194" s="52">
        <v>0</v>
      </c>
      <c r="N6194">
        <v>5</v>
      </c>
      <c r="O6194" s="52">
        <v>1.537999976426363E-2</v>
      </c>
      <c r="P6194" s="52">
        <v>1.576999947428703E-2</v>
      </c>
      <c r="Q6194">
        <v>117</v>
      </c>
      <c r="R6194" s="52">
        <v>2.0689999684691429E-2</v>
      </c>
      <c r="S6194" s="52">
        <v>2.1169999614357948E-2</v>
      </c>
    </row>
    <row r="6195" spans="1:19">
      <c r="A6195" t="s">
        <v>356</v>
      </c>
      <c r="B6195" t="s">
        <v>412</v>
      </c>
      <c r="C6195" t="s">
        <v>440</v>
      </c>
      <c r="D6195" t="s">
        <v>330</v>
      </c>
      <c r="E6195" t="s">
        <v>39</v>
      </c>
      <c r="F6195" t="s">
        <v>40</v>
      </c>
      <c r="G6195">
        <v>11</v>
      </c>
      <c r="H6195" t="s">
        <v>337</v>
      </c>
      <c r="I6195" t="s">
        <v>734</v>
      </c>
      <c r="J6195" t="s">
        <v>270</v>
      </c>
      <c r="K6195">
        <v>0</v>
      </c>
      <c r="L6195" s="52">
        <v>0</v>
      </c>
      <c r="N6195">
        <v>8</v>
      </c>
      <c r="O6195" s="52">
        <v>2.462000027298927E-2</v>
      </c>
      <c r="Q6195">
        <v>128</v>
      </c>
      <c r="R6195" s="52">
        <v>2.263999916613102E-2</v>
      </c>
    </row>
    <row r="6196" spans="1:19">
      <c r="A6196" t="s">
        <v>356</v>
      </c>
      <c r="B6196" t="s">
        <v>412</v>
      </c>
      <c r="C6196" t="s">
        <v>440</v>
      </c>
      <c r="D6196" t="s">
        <v>330</v>
      </c>
      <c r="E6196" t="s">
        <v>39</v>
      </c>
      <c r="F6196" t="s">
        <v>40</v>
      </c>
      <c r="G6196">
        <v>11</v>
      </c>
      <c r="H6196" t="s">
        <v>337</v>
      </c>
      <c r="I6196" t="s">
        <v>734</v>
      </c>
      <c r="J6196" t="s">
        <v>268</v>
      </c>
      <c r="K6196">
        <v>56</v>
      </c>
      <c r="L6196" s="52">
        <v>0.9333299994468689</v>
      </c>
      <c r="M6196" s="52">
        <v>0.9333299994468689</v>
      </c>
      <c r="N6196">
        <v>290</v>
      </c>
      <c r="O6196" s="52">
        <v>0.89231002330780029</v>
      </c>
      <c r="P6196" s="52">
        <v>0.91483002901077271</v>
      </c>
      <c r="Q6196">
        <v>4883</v>
      </c>
      <c r="R6196" s="52">
        <v>0.86364001035690308</v>
      </c>
      <c r="S6196" s="52">
        <v>0.88363999128341675</v>
      </c>
    </row>
    <row r="6197" spans="1:19">
      <c r="A6197" t="s">
        <v>356</v>
      </c>
      <c r="B6197" t="s">
        <v>412</v>
      </c>
      <c r="C6197" t="s">
        <v>440</v>
      </c>
      <c r="D6197" t="s">
        <v>330</v>
      </c>
      <c r="E6197" t="s">
        <v>39</v>
      </c>
      <c r="F6197" t="s">
        <v>40</v>
      </c>
      <c r="G6197">
        <v>11</v>
      </c>
      <c r="H6197" t="s">
        <v>337</v>
      </c>
      <c r="I6197" t="s">
        <v>307</v>
      </c>
      <c r="J6197" t="s">
        <v>329</v>
      </c>
      <c r="K6197">
        <v>60</v>
      </c>
      <c r="L6197" s="52">
        <v>1</v>
      </c>
      <c r="N6197">
        <v>323</v>
      </c>
      <c r="O6197" s="52">
        <v>0.9938499927520752</v>
      </c>
      <c r="Q6197">
        <v>5610</v>
      </c>
      <c r="R6197" s="52">
        <v>0.99221998453140259</v>
      </c>
    </row>
    <row r="6198" spans="1:19">
      <c r="A6198" t="s">
        <v>356</v>
      </c>
      <c r="B6198" t="s">
        <v>412</v>
      </c>
      <c r="C6198" t="s">
        <v>440</v>
      </c>
      <c r="D6198" t="s">
        <v>330</v>
      </c>
      <c r="E6198" t="s">
        <v>39</v>
      </c>
      <c r="F6198" t="s">
        <v>40</v>
      </c>
      <c r="G6198">
        <v>11</v>
      </c>
      <c r="H6198" t="s">
        <v>337</v>
      </c>
      <c r="I6198" t="s">
        <v>307</v>
      </c>
      <c r="J6198" t="s">
        <v>309</v>
      </c>
      <c r="K6198">
        <v>0</v>
      </c>
      <c r="L6198" s="52">
        <v>0</v>
      </c>
      <c r="N6198">
        <v>2</v>
      </c>
      <c r="O6198" s="52">
        <v>6.1499997973442078E-3</v>
      </c>
      <c r="Q6198">
        <v>44</v>
      </c>
      <c r="R6198" s="52">
        <v>7.780000101774931E-3</v>
      </c>
    </row>
    <row r="6199" spans="1:19">
      <c r="A6199" t="s">
        <v>356</v>
      </c>
      <c r="B6199" t="s">
        <v>412</v>
      </c>
      <c r="C6199" t="s">
        <v>440</v>
      </c>
      <c r="D6199" t="s">
        <v>330</v>
      </c>
      <c r="E6199" t="s">
        <v>39</v>
      </c>
      <c r="F6199" t="s">
        <v>40</v>
      </c>
      <c r="G6199">
        <v>11</v>
      </c>
      <c r="H6199" t="s">
        <v>337</v>
      </c>
      <c r="I6199" t="s">
        <v>375</v>
      </c>
      <c r="J6199" t="s">
        <v>302</v>
      </c>
      <c r="K6199">
        <v>18</v>
      </c>
      <c r="L6199" s="52">
        <v>0.30000001192092901</v>
      </c>
      <c r="N6199">
        <v>95</v>
      </c>
      <c r="O6199" s="52">
        <v>0.29230999946594238</v>
      </c>
      <c r="Q6199">
        <v>1795</v>
      </c>
      <c r="R6199" s="52">
        <v>0.3174700140953064</v>
      </c>
    </row>
    <row r="6200" spans="1:19">
      <c r="A6200" t="s">
        <v>356</v>
      </c>
      <c r="B6200" t="s">
        <v>412</v>
      </c>
      <c r="C6200" t="s">
        <v>440</v>
      </c>
      <c r="D6200" t="s">
        <v>330</v>
      </c>
      <c r="E6200" t="s">
        <v>39</v>
      </c>
      <c r="F6200" t="s">
        <v>40</v>
      </c>
      <c r="G6200">
        <v>11</v>
      </c>
      <c r="H6200" t="s">
        <v>337</v>
      </c>
      <c r="I6200" t="s">
        <v>375</v>
      </c>
      <c r="J6200" t="s">
        <v>303</v>
      </c>
      <c r="K6200">
        <v>18</v>
      </c>
      <c r="L6200" s="52">
        <v>0.30000001192092901</v>
      </c>
      <c r="N6200">
        <v>105</v>
      </c>
      <c r="O6200" s="52">
        <v>0.32308000326156622</v>
      </c>
      <c r="Q6200">
        <v>1789</v>
      </c>
      <c r="R6200" s="52">
        <v>0.31641000509262079</v>
      </c>
    </row>
    <row r="6201" spans="1:19">
      <c r="A6201" t="s">
        <v>356</v>
      </c>
      <c r="B6201" t="s">
        <v>412</v>
      </c>
      <c r="C6201" t="s">
        <v>440</v>
      </c>
      <c r="D6201" t="s">
        <v>330</v>
      </c>
      <c r="E6201" t="s">
        <v>39</v>
      </c>
      <c r="F6201" t="s">
        <v>40</v>
      </c>
      <c r="G6201">
        <v>11</v>
      </c>
      <c r="H6201" t="s">
        <v>337</v>
      </c>
      <c r="I6201" t="s">
        <v>375</v>
      </c>
      <c r="J6201" t="s">
        <v>304</v>
      </c>
      <c r="K6201">
        <v>24</v>
      </c>
      <c r="L6201" s="52">
        <v>0.40000000596046448</v>
      </c>
      <c r="N6201">
        <v>125</v>
      </c>
      <c r="O6201" s="52">
        <v>0.38462001085281372</v>
      </c>
      <c r="Q6201">
        <v>2070</v>
      </c>
      <c r="R6201" s="52">
        <v>0.36610999703407288</v>
      </c>
    </row>
    <row r="6202" spans="1:19">
      <c r="A6202" t="s">
        <v>356</v>
      </c>
      <c r="B6202" t="s">
        <v>412</v>
      </c>
      <c r="C6202" t="s">
        <v>440</v>
      </c>
      <c r="D6202" t="s">
        <v>330</v>
      </c>
      <c r="E6202" t="s">
        <v>39</v>
      </c>
      <c r="F6202" t="s">
        <v>40</v>
      </c>
      <c r="G6202">
        <v>11</v>
      </c>
      <c r="H6202" t="s">
        <v>337</v>
      </c>
      <c r="I6202" t="s">
        <v>377</v>
      </c>
      <c r="J6202" t="s">
        <v>13</v>
      </c>
      <c r="K6202">
        <v>28</v>
      </c>
      <c r="L6202" s="52">
        <v>0.46667000651359558</v>
      </c>
      <c r="N6202">
        <v>166</v>
      </c>
      <c r="O6202" s="52">
        <v>0.51077002286911011</v>
      </c>
      <c r="Q6202">
        <v>2991</v>
      </c>
      <c r="R6202" s="52">
        <v>0.52900999784469604</v>
      </c>
    </row>
    <row r="6203" spans="1:19">
      <c r="A6203" t="s">
        <v>356</v>
      </c>
      <c r="B6203" t="s">
        <v>412</v>
      </c>
      <c r="C6203" t="s">
        <v>440</v>
      </c>
      <c r="D6203" t="s">
        <v>330</v>
      </c>
      <c r="E6203" t="s">
        <v>39</v>
      </c>
      <c r="F6203" t="s">
        <v>40</v>
      </c>
      <c r="G6203">
        <v>11</v>
      </c>
      <c r="H6203" t="s">
        <v>337</v>
      </c>
      <c r="I6203" t="s">
        <v>377</v>
      </c>
      <c r="J6203" t="s">
        <v>382</v>
      </c>
      <c r="K6203">
        <v>32</v>
      </c>
      <c r="L6203" s="52">
        <v>0.53333002328872681</v>
      </c>
      <c r="N6203">
        <v>159</v>
      </c>
      <c r="O6203" s="52">
        <v>0.48923000693321228</v>
      </c>
      <c r="Q6203">
        <v>2663</v>
      </c>
      <c r="R6203" s="52">
        <v>0.47099000215530401</v>
      </c>
    </row>
    <row r="6204" spans="1:19">
      <c r="A6204" t="s">
        <v>356</v>
      </c>
      <c r="B6204" t="s">
        <v>412</v>
      </c>
      <c r="C6204" t="s">
        <v>440</v>
      </c>
      <c r="D6204" t="s">
        <v>330</v>
      </c>
      <c r="E6204" t="s">
        <v>39</v>
      </c>
      <c r="F6204" t="s">
        <v>40</v>
      </c>
      <c r="G6204">
        <v>11</v>
      </c>
      <c r="H6204" t="s">
        <v>337</v>
      </c>
      <c r="I6204" t="s">
        <v>378</v>
      </c>
      <c r="J6204" t="s">
        <v>13</v>
      </c>
      <c r="K6204">
        <v>55</v>
      </c>
      <c r="L6204" s="52">
        <v>0.91667002439498901</v>
      </c>
      <c r="N6204">
        <v>291</v>
      </c>
      <c r="O6204" s="52">
        <v>0.89538002014160156</v>
      </c>
      <c r="Q6204">
        <v>5030</v>
      </c>
      <c r="R6204" s="52">
        <v>0.88963997364044189</v>
      </c>
    </row>
    <row r="6205" spans="1:19">
      <c r="A6205" t="s">
        <v>356</v>
      </c>
      <c r="B6205" t="s">
        <v>412</v>
      </c>
      <c r="C6205" t="s">
        <v>440</v>
      </c>
      <c r="D6205" t="s">
        <v>330</v>
      </c>
      <c r="E6205" t="s">
        <v>39</v>
      </c>
      <c r="F6205" t="s">
        <v>40</v>
      </c>
      <c r="G6205">
        <v>11</v>
      </c>
      <c r="H6205" t="s">
        <v>337</v>
      </c>
      <c r="I6205" t="s">
        <v>378</v>
      </c>
      <c r="J6205" t="s">
        <v>382</v>
      </c>
      <c r="K6205">
        <v>5</v>
      </c>
      <c r="L6205" s="52">
        <v>8.3329997956752777E-2</v>
      </c>
      <c r="N6205">
        <v>34</v>
      </c>
      <c r="O6205" s="52">
        <v>0.1046200022101402</v>
      </c>
      <c r="Q6205">
        <v>624</v>
      </c>
      <c r="R6205" s="52">
        <v>0.1103599965572357</v>
      </c>
    </row>
    <row r="6206" spans="1:19">
      <c r="A6206" t="s">
        <v>356</v>
      </c>
      <c r="B6206" t="s">
        <v>412</v>
      </c>
      <c r="C6206" t="s">
        <v>440</v>
      </c>
      <c r="D6206" t="s">
        <v>330</v>
      </c>
      <c r="E6206" t="s">
        <v>39</v>
      </c>
      <c r="F6206" t="s">
        <v>40</v>
      </c>
      <c r="G6206">
        <v>11</v>
      </c>
      <c r="H6206" t="s">
        <v>337</v>
      </c>
      <c r="I6206" t="s">
        <v>379</v>
      </c>
      <c r="J6206" t="s">
        <v>13</v>
      </c>
      <c r="K6206">
        <v>42</v>
      </c>
      <c r="L6206" s="52">
        <v>0.69999998807907104</v>
      </c>
      <c r="N6206">
        <v>214</v>
      </c>
      <c r="O6206" s="52">
        <v>0.65846002101898193</v>
      </c>
      <c r="Q6206">
        <v>3976</v>
      </c>
      <c r="R6206" s="52">
        <v>0.70322000980377197</v>
      </c>
    </row>
    <row r="6207" spans="1:19">
      <c r="A6207" t="s">
        <v>356</v>
      </c>
      <c r="B6207" t="s">
        <v>412</v>
      </c>
      <c r="C6207" t="s">
        <v>440</v>
      </c>
      <c r="D6207" t="s">
        <v>330</v>
      </c>
      <c r="E6207" t="s">
        <v>39</v>
      </c>
      <c r="F6207" t="s">
        <v>40</v>
      </c>
      <c r="G6207">
        <v>11</v>
      </c>
      <c r="H6207" t="s">
        <v>337</v>
      </c>
      <c r="I6207" t="s">
        <v>379</v>
      </c>
      <c r="J6207" t="s">
        <v>382</v>
      </c>
      <c r="K6207">
        <v>18</v>
      </c>
      <c r="L6207" s="52">
        <v>0.30000001192092901</v>
      </c>
      <c r="N6207">
        <v>111</v>
      </c>
      <c r="O6207" s="52">
        <v>0.34154000878334051</v>
      </c>
      <c r="Q6207">
        <v>1678</v>
      </c>
      <c r="R6207" s="52">
        <v>0.29677999019622803</v>
      </c>
    </row>
    <row r="6208" spans="1:19">
      <c r="A6208" t="s">
        <v>356</v>
      </c>
      <c r="B6208" t="s">
        <v>412</v>
      </c>
      <c r="C6208" t="s">
        <v>440</v>
      </c>
      <c r="D6208" t="s">
        <v>330</v>
      </c>
      <c r="E6208" t="s">
        <v>39</v>
      </c>
      <c r="F6208" t="s">
        <v>40</v>
      </c>
      <c r="G6208">
        <v>11</v>
      </c>
      <c r="H6208" t="s">
        <v>337</v>
      </c>
      <c r="I6208" t="s">
        <v>380</v>
      </c>
      <c r="J6208" t="s">
        <v>13</v>
      </c>
      <c r="K6208">
        <v>45</v>
      </c>
      <c r="L6208" s="52">
        <v>0.75</v>
      </c>
      <c r="N6208">
        <v>233</v>
      </c>
      <c r="O6208" s="52">
        <v>0.71692001819610596</v>
      </c>
      <c r="Q6208">
        <v>4071</v>
      </c>
      <c r="R6208" s="52">
        <v>0.72001999616622925</v>
      </c>
    </row>
    <row r="6209" spans="1:19">
      <c r="A6209" t="s">
        <v>356</v>
      </c>
      <c r="B6209" t="s">
        <v>412</v>
      </c>
      <c r="C6209" t="s">
        <v>440</v>
      </c>
      <c r="D6209" t="s">
        <v>330</v>
      </c>
      <c r="E6209" t="s">
        <v>39</v>
      </c>
      <c r="F6209" t="s">
        <v>40</v>
      </c>
      <c r="G6209">
        <v>11</v>
      </c>
      <c r="H6209" t="s">
        <v>337</v>
      </c>
      <c r="I6209" t="s">
        <v>380</v>
      </c>
      <c r="J6209" t="s">
        <v>382</v>
      </c>
      <c r="K6209">
        <v>15</v>
      </c>
      <c r="L6209" s="52">
        <v>0.25</v>
      </c>
      <c r="N6209">
        <v>92</v>
      </c>
      <c r="O6209" s="52">
        <v>0.28308001160621638</v>
      </c>
      <c r="Q6209">
        <v>1583</v>
      </c>
      <c r="R6209" s="52">
        <v>0.27998000383377081</v>
      </c>
    </row>
    <row r="6210" spans="1:19">
      <c r="A6210" t="s">
        <v>356</v>
      </c>
      <c r="B6210" t="s">
        <v>412</v>
      </c>
      <c r="C6210" t="s">
        <v>440</v>
      </c>
      <c r="D6210" t="s">
        <v>330</v>
      </c>
      <c r="E6210" t="s">
        <v>39</v>
      </c>
      <c r="F6210" t="s">
        <v>40</v>
      </c>
      <c r="G6210">
        <v>11</v>
      </c>
      <c r="H6210" t="s">
        <v>337</v>
      </c>
      <c r="I6210" t="s">
        <v>381</v>
      </c>
      <c r="J6210" t="s">
        <v>13</v>
      </c>
      <c r="K6210">
        <v>40</v>
      </c>
      <c r="L6210" s="52">
        <v>0.66667002439498901</v>
      </c>
      <c r="N6210">
        <v>203</v>
      </c>
      <c r="O6210" s="52">
        <v>0.62462002038955688</v>
      </c>
      <c r="Q6210">
        <v>3439</v>
      </c>
      <c r="R6210" s="52">
        <v>0.60824000835418701</v>
      </c>
    </row>
    <row r="6211" spans="1:19">
      <c r="A6211" t="s">
        <v>356</v>
      </c>
      <c r="B6211" t="s">
        <v>412</v>
      </c>
      <c r="C6211" t="s">
        <v>440</v>
      </c>
      <c r="D6211" t="s">
        <v>330</v>
      </c>
      <c r="E6211" t="s">
        <v>39</v>
      </c>
      <c r="F6211" t="s">
        <v>40</v>
      </c>
      <c r="G6211">
        <v>11</v>
      </c>
      <c r="H6211" t="s">
        <v>337</v>
      </c>
      <c r="I6211" t="s">
        <v>381</v>
      </c>
      <c r="J6211" t="s">
        <v>382</v>
      </c>
      <c r="K6211">
        <v>20</v>
      </c>
      <c r="L6211" s="52">
        <v>0.33333000540733337</v>
      </c>
      <c r="N6211">
        <v>122</v>
      </c>
      <c r="O6211" s="52">
        <v>0.3753800094127655</v>
      </c>
      <c r="Q6211">
        <v>2215</v>
      </c>
      <c r="R6211" s="52">
        <v>0.39175999164581299</v>
      </c>
    </row>
    <row r="6212" spans="1:19">
      <c r="A6212" t="s">
        <v>356</v>
      </c>
      <c r="B6212" t="s">
        <v>412</v>
      </c>
      <c r="C6212" t="s">
        <v>440</v>
      </c>
      <c r="D6212" t="s">
        <v>330</v>
      </c>
      <c r="E6212" t="s">
        <v>41</v>
      </c>
      <c r="F6212" t="s">
        <v>42</v>
      </c>
      <c r="G6212">
        <v>2</v>
      </c>
      <c r="H6212" t="s">
        <v>348</v>
      </c>
      <c r="I6212" t="s">
        <v>374</v>
      </c>
      <c r="J6212" t="s">
        <v>289</v>
      </c>
      <c r="K6212">
        <v>0</v>
      </c>
      <c r="L6212" s="52">
        <v>0</v>
      </c>
      <c r="N6212">
        <v>0</v>
      </c>
      <c r="O6212" s="52">
        <v>0</v>
      </c>
      <c r="Q6212">
        <v>29</v>
      </c>
      <c r="R6212" s="52">
        <v>5.1299999468028554E-3</v>
      </c>
    </row>
    <row r="6213" spans="1:19">
      <c r="A6213" t="s">
        <v>356</v>
      </c>
      <c r="B6213" t="s">
        <v>412</v>
      </c>
      <c r="C6213" t="s">
        <v>440</v>
      </c>
      <c r="D6213" t="s">
        <v>330</v>
      </c>
      <c r="E6213" t="s">
        <v>41</v>
      </c>
      <c r="F6213" t="s">
        <v>42</v>
      </c>
      <c r="G6213">
        <v>2</v>
      </c>
      <c r="H6213" t="s">
        <v>348</v>
      </c>
      <c r="I6213" t="s">
        <v>374</v>
      </c>
      <c r="J6213" t="s">
        <v>290</v>
      </c>
      <c r="K6213">
        <v>2</v>
      </c>
      <c r="L6213" s="52">
        <v>5.404999852180481E-2</v>
      </c>
      <c r="N6213">
        <v>6</v>
      </c>
      <c r="O6213" s="52">
        <v>3.5500001162290573E-2</v>
      </c>
      <c r="Q6213">
        <v>299</v>
      </c>
      <c r="R6213" s="52">
        <v>5.2880000323057168E-2</v>
      </c>
    </row>
    <row r="6214" spans="1:19">
      <c r="A6214" t="s">
        <v>356</v>
      </c>
      <c r="B6214" t="s">
        <v>412</v>
      </c>
      <c r="C6214" t="s">
        <v>440</v>
      </c>
      <c r="D6214" t="s">
        <v>330</v>
      </c>
      <c r="E6214" t="s">
        <v>41</v>
      </c>
      <c r="F6214" t="s">
        <v>42</v>
      </c>
      <c r="G6214">
        <v>2</v>
      </c>
      <c r="H6214" t="s">
        <v>348</v>
      </c>
      <c r="I6214" t="s">
        <v>374</v>
      </c>
      <c r="J6214" t="s">
        <v>291</v>
      </c>
      <c r="K6214">
        <v>2</v>
      </c>
      <c r="L6214" s="52">
        <v>5.404999852180481E-2</v>
      </c>
      <c r="N6214">
        <v>12</v>
      </c>
      <c r="O6214" s="52">
        <v>7.1010001003742218E-2</v>
      </c>
      <c r="Q6214">
        <v>751</v>
      </c>
      <c r="R6214" s="52">
        <v>0.1328299939632416</v>
      </c>
    </row>
    <row r="6215" spans="1:19">
      <c r="A6215" t="s">
        <v>356</v>
      </c>
      <c r="B6215" t="s">
        <v>412</v>
      </c>
      <c r="C6215" t="s">
        <v>440</v>
      </c>
      <c r="D6215" t="s">
        <v>330</v>
      </c>
      <c r="E6215" t="s">
        <v>41</v>
      </c>
      <c r="F6215" t="s">
        <v>42</v>
      </c>
      <c r="G6215">
        <v>2</v>
      </c>
      <c r="H6215" t="s">
        <v>348</v>
      </c>
      <c r="I6215" t="s">
        <v>374</v>
      </c>
      <c r="J6215" t="s">
        <v>292</v>
      </c>
      <c r="K6215">
        <v>2</v>
      </c>
      <c r="L6215" s="52">
        <v>5.404999852180481E-2</v>
      </c>
      <c r="N6215">
        <v>45</v>
      </c>
      <c r="O6215" s="52">
        <v>0.26627001166343689</v>
      </c>
      <c r="Q6215">
        <v>1246</v>
      </c>
      <c r="R6215" s="52">
        <v>0.22036999464035029</v>
      </c>
    </row>
    <row r="6216" spans="1:19">
      <c r="A6216" t="s">
        <v>356</v>
      </c>
      <c r="B6216" t="s">
        <v>412</v>
      </c>
      <c r="C6216" t="s">
        <v>440</v>
      </c>
      <c r="D6216" t="s">
        <v>330</v>
      </c>
      <c r="E6216" t="s">
        <v>41</v>
      </c>
      <c r="F6216" t="s">
        <v>42</v>
      </c>
      <c r="G6216">
        <v>2</v>
      </c>
      <c r="H6216" t="s">
        <v>348</v>
      </c>
      <c r="I6216" t="s">
        <v>374</v>
      </c>
      <c r="J6216" t="s">
        <v>293</v>
      </c>
      <c r="K6216">
        <v>6</v>
      </c>
      <c r="L6216" s="52">
        <v>0.1621599942445755</v>
      </c>
      <c r="N6216">
        <v>29</v>
      </c>
      <c r="O6216" s="52">
        <v>0.17159999907016751</v>
      </c>
      <c r="Q6216">
        <v>1034</v>
      </c>
      <c r="R6216" s="52">
        <v>0.18287999927997589</v>
      </c>
    </row>
    <row r="6217" spans="1:19">
      <c r="A6217" t="s">
        <v>356</v>
      </c>
      <c r="B6217" t="s">
        <v>412</v>
      </c>
      <c r="C6217" t="s">
        <v>440</v>
      </c>
      <c r="D6217" t="s">
        <v>330</v>
      </c>
      <c r="E6217" t="s">
        <v>41</v>
      </c>
      <c r="F6217" t="s">
        <v>42</v>
      </c>
      <c r="G6217">
        <v>2</v>
      </c>
      <c r="H6217" t="s">
        <v>348</v>
      </c>
      <c r="I6217" t="s">
        <v>374</v>
      </c>
      <c r="J6217" t="s">
        <v>294</v>
      </c>
      <c r="K6217">
        <v>9</v>
      </c>
      <c r="L6217" s="52">
        <v>0.24323999881744379</v>
      </c>
      <c r="N6217">
        <v>41</v>
      </c>
      <c r="O6217" s="52">
        <v>0.24259999394416809</v>
      </c>
      <c r="Q6217">
        <v>1115</v>
      </c>
      <c r="R6217" s="52">
        <v>0.19720999896526339</v>
      </c>
    </row>
    <row r="6218" spans="1:19">
      <c r="A6218" t="s">
        <v>356</v>
      </c>
      <c r="B6218" t="s">
        <v>412</v>
      </c>
      <c r="C6218" t="s">
        <v>440</v>
      </c>
      <c r="D6218" t="s">
        <v>330</v>
      </c>
      <c r="E6218" t="s">
        <v>41</v>
      </c>
      <c r="F6218" t="s">
        <v>42</v>
      </c>
      <c r="G6218">
        <v>2</v>
      </c>
      <c r="H6218" t="s">
        <v>348</v>
      </c>
      <c r="I6218" t="s">
        <v>374</v>
      </c>
      <c r="J6218" t="s">
        <v>295</v>
      </c>
      <c r="K6218">
        <v>16</v>
      </c>
      <c r="L6218" s="52">
        <v>0.43242999911308289</v>
      </c>
      <c r="N6218">
        <v>36</v>
      </c>
      <c r="O6218" s="52">
        <v>0.21301999688148501</v>
      </c>
      <c r="Q6218">
        <v>1180</v>
      </c>
      <c r="R6218" s="52">
        <v>0.20870000123977661</v>
      </c>
    </row>
    <row r="6219" spans="1:19">
      <c r="A6219" t="s">
        <v>356</v>
      </c>
      <c r="B6219" t="s">
        <v>412</v>
      </c>
      <c r="C6219" t="s">
        <v>440</v>
      </c>
      <c r="D6219" t="s">
        <v>330</v>
      </c>
      <c r="E6219" t="s">
        <v>41</v>
      </c>
      <c r="F6219" t="s">
        <v>42</v>
      </c>
      <c r="G6219">
        <v>2</v>
      </c>
      <c r="H6219" t="s">
        <v>348</v>
      </c>
      <c r="I6219" t="s">
        <v>734</v>
      </c>
      <c r="J6219" t="s">
        <v>299</v>
      </c>
      <c r="K6219">
        <v>0</v>
      </c>
      <c r="L6219" s="52">
        <v>0</v>
      </c>
      <c r="M6219" s="52">
        <v>0</v>
      </c>
      <c r="N6219">
        <v>6</v>
      </c>
      <c r="O6219" s="52">
        <v>3.5500001162290573E-2</v>
      </c>
      <c r="P6219" s="52">
        <v>3.63599993288517E-2</v>
      </c>
      <c r="Q6219">
        <v>265</v>
      </c>
      <c r="R6219" s="52">
        <v>4.6870000660419457E-2</v>
      </c>
      <c r="S6219" s="52">
        <v>4.7959998250007629E-2</v>
      </c>
    </row>
    <row r="6220" spans="1:19">
      <c r="A6220" t="s">
        <v>356</v>
      </c>
      <c r="B6220" t="s">
        <v>412</v>
      </c>
      <c r="C6220" t="s">
        <v>440</v>
      </c>
      <c r="D6220" t="s">
        <v>330</v>
      </c>
      <c r="E6220" t="s">
        <v>41</v>
      </c>
      <c r="F6220" t="s">
        <v>42</v>
      </c>
      <c r="G6220">
        <v>2</v>
      </c>
      <c r="H6220" t="s">
        <v>348</v>
      </c>
      <c r="I6220" t="s">
        <v>734</v>
      </c>
      <c r="J6220" t="s">
        <v>300</v>
      </c>
      <c r="K6220">
        <v>2</v>
      </c>
      <c r="L6220" s="52">
        <v>5.404999852180481E-2</v>
      </c>
      <c r="M6220" s="52">
        <v>5.5560000240802758E-2</v>
      </c>
      <c r="N6220">
        <v>2</v>
      </c>
      <c r="O6220" s="52">
        <v>1.1830000206828121E-2</v>
      </c>
      <c r="P6220" s="52">
        <v>1.212000008672476E-2</v>
      </c>
      <c r="Q6220">
        <v>218</v>
      </c>
      <c r="R6220" s="52">
        <v>3.8559999316930771E-2</v>
      </c>
      <c r="S6220" s="52">
        <v>3.945000097155571E-2</v>
      </c>
    </row>
    <row r="6221" spans="1:19">
      <c r="A6221" t="s">
        <v>356</v>
      </c>
      <c r="B6221" t="s">
        <v>412</v>
      </c>
      <c r="C6221" t="s">
        <v>440</v>
      </c>
      <c r="D6221" t="s">
        <v>330</v>
      </c>
      <c r="E6221" t="s">
        <v>41</v>
      </c>
      <c r="F6221" t="s">
        <v>42</v>
      </c>
      <c r="G6221">
        <v>2</v>
      </c>
      <c r="H6221" t="s">
        <v>348</v>
      </c>
      <c r="I6221" t="s">
        <v>734</v>
      </c>
      <c r="J6221" t="s">
        <v>269</v>
      </c>
      <c r="K6221">
        <v>0</v>
      </c>
      <c r="L6221" s="52">
        <v>0</v>
      </c>
      <c r="M6221" s="52">
        <v>0</v>
      </c>
      <c r="N6221">
        <v>2</v>
      </c>
      <c r="O6221" s="52">
        <v>1.1830000206828121E-2</v>
      </c>
      <c r="P6221" s="52">
        <v>1.212000008672476E-2</v>
      </c>
      <c r="Q6221">
        <v>43</v>
      </c>
      <c r="R6221" s="52">
        <v>7.61000020429492E-3</v>
      </c>
      <c r="S6221" s="52">
        <v>7.780000101774931E-3</v>
      </c>
    </row>
    <row r="6222" spans="1:19">
      <c r="A6222" t="s">
        <v>356</v>
      </c>
      <c r="B6222" t="s">
        <v>412</v>
      </c>
      <c r="C6222" t="s">
        <v>440</v>
      </c>
      <c r="D6222" t="s">
        <v>330</v>
      </c>
      <c r="E6222" t="s">
        <v>41</v>
      </c>
      <c r="F6222" t="s">
        <v>42</v>
      </c>
      <c r="G6222">
        <v>2</v>
      </c>
      <c r="H6222" t="s">
        <v>348</v>
      </c>
      <c r="I6222" t="s">
        <v>734</v>
      </c>
      <c r="J6222" t="s">
        <v>301</v>
      </c>
      <c r="K6222">
        <v>0</v>
      </c>
      <c r="L6222" s="52">
        <v>0</v>
      </c>
      <c r="M6222" s="52">
        <v>0</v>
      </c>
      <c r="N6222">
        <v>2</v>
      </c>
      <c r="O6222" s="52">
        <v>1.1830000206828121E-2</v>
      </c>
      <c r="P6222" s="52">
        <v>1.212000008672476E-2</v>
      </c>
      <c r="Q6222">
        <v>117</v>
      </c>
      <c r="R6222" s="52">
        <v>2.0689999684691429E-2</v>
      </c>
      <c r="S6222" s="52">
        <v>2.1169999614357948E-2</v>
      </c>
    </row>
    <row r="6223" spans="1:19">
      <c r="A6223" t="s">
        <v>356</v>
      </c>
      <c r="B6223" t="s">
        <v>412</v>
      </c>
      <c r="C6223" t="s">
        <v>440</v>
      </c>
      <c r="D6223" t="s">
        <v>330</v>
      </c>
      <c r="E6223" t="s">
        <v>41</v>
      </c>
      <c r="F6223" t="s">
        <v>42</v>
      </c>
      <c r="G6223">
        <v>2</v>
      </c>
      <c r="H6223" t="s">
        <v>348</v>
      </c>
      <c r="I6223" t="s">
        <v>734</v>
      </c>
      <c r="J6223" t="s">
        <v>270</v>
      </c>
      <c r="K6223">
        <v>1</v>
      </c>
      <c r="L6223" s="52">
        <v>2.703000046312809E-2</v>
      </c>
      <c r="N6223">
        <v>4</v>
      </c>
      <c r="O6223" s="52">
        <v>2.366999909281731E-2</v>
      </c>
      <c r="Q6223">
        <v>128</v>
      </c>
      <c r="R6223" s="52">
        <v>2.263999916613102E-2</v>
      </c>
    </row>
    <row r="6224" spans="1:19">
      <c r="A6224" t="s">
        <v>356</v>
      </c>
      <c r="B6224" t="s">
        <v>412</v>
      </c>
      <c r="C6224" t="s">
        <v>440</v>
      </c>
      <c r="D6224" t="s">
        <v>330</v>
      </c>
      <c r="E6224" t="s">
        <v>41</v>
      </c>
      <c r="F6224" t="s">
        <v>42</v>
      </c>
      <c r="G6224">
        <v>2</v>
      </c>
      <c r="H6224" t="s">
        <v>348</v>
      </c>
      <c r="I6224" t="s">
        <v>734</v>
      </c>
      <c r="J6224" t="s">
        <v>268</v>
      </c>
      <c r="K6224">
        <v>34</v>
      </c>
      <c r="L6224" s="52">
        <v>0.91891998052597046</v>
      </c>
      <c r="M6224" s="52">
        <v>0.94444000720977783</v>
      </c>
      <c r="N6224">
        <v>153</v>
      </c>
      <c r="O6224" s="52">
        <v>0.90533000230789185</v>
      </c>
      <c r="P6224" s="52">
        <v>0.92726999521255493</v>
      </c>
      <c r="Q6224">
        <v>4883</v>
      </c>
      <c r="R6224" s="52">
        <v>0.86364001035690308</v>
      </c>
      <c r="S6224" s="52">
        <v>0.88363999128341675</v>
      </c>
    </row>
    <row r="6225" spans="1:18">
      <c r="A6225" t="s">
        <v>356</v>
      </c>
      <c r="B6225" t="s">
        <v>412</v>
      </c>
      <c r="C6225" t="s">
        <v>440</v>
      </c>
      <c r="D6225" t="s">
        <v>330</v>
      </c>
      <c r="E6225" t="s">
        <v>41</v>
      </c>
      <c r="F6225" t="s">
        <v>42</v>
      </c>
      <c r="G6225">
        <v>2</v>
      </c>
      <c r="H6225" t="s">
        <v>348</v>
      </c>
      <c r="I6225" t="s">
        <v>307</v>
      </c>
      <c r="J6225" t="s">
        <v>329</v>
      </c>
      <c r="K6225">
        <v>35</v>
      </c>
      <c r="L6225" s="52">
        <v>0.9459499716758728</v>
      </c>
      <c r="N6225">
        <v>167</v>
      </c>
      <c r="O6225" s="52">
        <v>0.98817002773284912</v>
      </c>
      <c r="Q6225">
        <v>5610</v>
      </c>
      <c r="R6225" s="52">
        <v>0.99221998453140259</v>
      </c>
    </row>
    <row r="6226" spans="1:18">
      <c r="A6226" t="s">
        <v>356</v>
      </c>
      <c r="B6226" t="s">
        <v>412</v>
      </c>
      <c r="C6226" t="s">
        <v>440</v>
      </c>
      <c r="D6226" t="s">
        <v>330</v>
      </c>
      <c r="E6226" t="s">
        <v>41</v>
      </c>
      <c r="F6226" t="s">
        <v>42</v>
      </c>
      <c r="G6226">
        <v>2</v>
      </c>
      <c r="H6226" t="s">
        <v>348</v>
      </c>
      <c r="I6226" t="s">
        <v>307</v>
      </c>
      <c r="J6226" t="s">
        <v>309</v>
      </c>
      <c r="K6226">
        <v>2</v>
      </c>
      <c r="L6226" s="52">
        <v>5.404999852180481E-2</v>
      </c>
      <c r="N6226">
        <v>2</v>
      </c>
      <c r="O6226" s="52">
        <v>1.1830000206828121E-2</v>
      </c>
      <c r="Q6226">
        <v>44</v>
      </c>
      <c r="R6226" s="52">
        <v>7.780000101774931E-3</v>
      </c>
    </row>
    <row r="6227" spans="1:18">
      <c r="A6227" t="s">
        <v>356</v>
      </c>
      <c r="B6227" t="s">
        <v>412</v>
      </c>
      <c r="C6227" t="s">
        <v>440</v>
      </c>
      <c r="D6227" t="s">
        <v>330</v>
      </c>
      <c r="E6227" t="s">
        <v>41</v>
      </c>
      <c r="F6227" t="s">
        <v>42</v>
      </c>
      <c r="G6227">
        <v>2</v>
      </c>
      <c r="H6227" t="s">
        <v>348</v>
      </c>
      <c r="I6227" t="s">
        <v>375</v>
      </c>
      <c r="J6227" t="s">
        <v>302</v>
      </c>
      <c r="K6227">
        <v>11</v>
      </c>
      <c r="L6227" s="52">
        <v>0.29730001091957092</v>
      </c>
      <c r="N6227">
        <v>58</v>
      </c>
      <c r="O6227" s="52">
        <v>0.34319999814033508</v>
      </c>
      <c r="Q6227">
        <v>1795</v>
      </c>
      <c r="R6227" s="52">
        <v>0.3174700140953064</v>
      </c>
    </row>
    <row r="6228" spans="1:18">
      <c r="A6228" t="s">
        <v>356</v>
      </c>
      <c r="B6228" t="s">
        <v>412</v>
      </c>
      <c r="C6228" t="s">
        <v>440</v>
      </c>
      <c r="D6228" t="s">
        <v>330</v>
      </c>
      <c r="E6228" t="s">
        <v>41</v>
      </c>
      <c r="F6228" t="s">
        <v>42</v>
      </c>
      <c r="G6228">
        <v>2</v>
      </c>
      <c r="H6228" t="s">
        <v>348</v>
      </c>
      <c r="I6228" t="s">
        <v>375</v>
      </c>
      <c r="J6228" t="s">
        <v>303</v>
      </c>
      <c r="K6228">
        <v>12</v>
      </c>
      <c r="L6228" s="52">
        <v>0.324319988489151</v>
      </c>
      <c r="N6228">
        <v>47</v>
      </c>
      <c r="O6228" s="52">
        <v>0.27810999751090998</v>
      </c>
      <c r="Q6228">
        <v>1789</v>
      </c>
      <c r="R6228" s="52">
        <v>0.31641000509262079</v>
      </c>
    </row>
    <row r="6229" spans="1:18">
      <c r="A6229" t="s">
        <v>356</v>
      </c>
      <c r="B6229" t="s">
        <v>412</v>
      </c>
      <c r="C6229" t="s">
        <v>440</v>
      </c>
      <c r="D6229" t="s">
        <v>330</v>
      </c>
      <c r="E6229" t="s">
        <v>41</v>
      </c>
      <c r="F6229" t="s">
        <v>42</v>
      </c>
      <c r="G6229">
        <v>2</v>
      </c>
      <c r="H6229" t="s">
        <v>348</v>
      </c>
      <c r="I6229" t="s">
        <v>375</v>
      </c>
      <c r="J6229" t="s">
        <v>304</v>
      </c>
      <c r="K6229">
        <v>14</v>
      </c>
      <c r="L6229" s="52">
        <v>0.37838000059127808</v>
      </c>
      <c r="N6229">
        <v>64</v>
      </c>
      <c r="O6229" s="52">
        <v>0.37869998812675482</v>
      </c>
      <c r="Q6229">
        <v>2070</v>
      </c>
      <c r="R6229" s="52">
        <v>0.36610999703407288</v>
      </c>
    </row>
    <row r="6230" spans="1:18">
      <c r="A6230" t="s">
        <v>356</v>
      </c>
      <c r="B6230" t="s">
        <v>412</v>
      </c>
      <c r="C6230" t="s">
        <v>440</v>
      </c>
      <c r="D6230" t="s">
        <v>330</v>
      </c>
      <c r="E6230" t="s">
        <v>41</v>
      </c>
      <c r="F6230" t="s">
        <v>42</v>
      </c>
      <c r="G6230">
        <v>2</v>
      </c>
      <c r="H6230" t="s">
        <v>348</v>
      </c>
      <c r="I6230" t="s">
        <v>377</v>
      </c>
      <c r="J6230" t="s">
        <v>13</v>
      </c>
      <c r="K6230">
        <v>19</v>
      </c>
      <c r="L6230" s="52">
        <v>0.51350998878479004</v>
      </c>
      <c r="N6230">
        <v>100</v>
      </c>
      <c r="O6230" s="52">
        <v>0.59171998500823975</v>
      </c>
      <c r="Q6230">
        <v>2991</v>
      </c>
      <c r="R6230" s="52">
        <v>0.52900999784469604</v>
      </c>
    </row>
    <row r="6231" spans="1:18">
      <c r="A6231" t="s">
        <v>356</v>
      </c>
      <c r="B6231" t="s">
        <v>412</v>
      </c>
      <c r="C6231" t="s">
        <v>440</v>
      </c>
      <c r="D6231" t="s">
        <v>330</v>
      </c>
      <c r="E6231" t="s">
        <v>41</v>
      </c>
      <c r="F6231" t="s">
        <v>42</v>
      </c>
      <c r="G6231">
        <v>2</v>
      </c>
      <c r="H6231" t="s">
        <v>348</v>
      </c>
      <c r="I6231" t="s">
        <v>377</v>
      </c>
      <c r="J6231" t="s">
        <v>382</v>
      </c>
      <c r="K6231">
        <v>18</v>
      </c>
      <c r="L6231" s="52">
        <v>0.48649001121521002</v>
      </c>
      <c r="N6231">
        <v>69</v>
      </c>
      <c r="O6231" s="52">
        <v>0.40827998518943792</v>
      </c>
      <c r="Q6231">
        <v>2663</v>
      </c>
      <c r="R6231" s="52">
        <v>0.47099000215530401</v>
      </c>
    </row>
    <row r="6232" spans="1:18">
      <c r="A6232" t="s">
        <v>356</v>
      </c>
      <c r="B6232" t="s">
        <v>412</v>
      </c>
      <c r="C6232" t="s">
        <v>440</v>
      </c>
      <c r="D6232" t="s">
        <v>330</v>
      </c>
      <c r="E6232" t="s">
        <v>41</v>
      </c>
      <c r="F6232" t="s">
        <v>42</v>
      </c>
      <c r="G6232">
        <v>2</v>
      </c>
      <c r="H6232" t="s">
        <v>348</v>
      </c>
      <c r="I6232" t="s">
        <v>378</v>
      </c>
      <c r="J6232" t="s">
        <v>13</v>
      </c>
      <c r="K6232">
        <v>32</v>
      </c>
      <c r="L6232" s="52">
        <v>0.86485999822616577</v>
      </c>
      <c r="N6232">
        <v>151</v>
      </c>
      <c r="O6232" s="52">
        <v>0.8934900164604187</v>
      </c>
      <c r="Q6232">
        <v>5030</v>
      </c>
      <c r="R6232" s="52">
        <v>0.88963997364044189</v>
      </c>
    </row>
    <row r="6233" spans="1:18">
      <c r="A6233" t="s">
        <v>356</v>
      </c>
      <c r="B6233" t="s">
        <v>412</v>
      </c>
      <c r="C6233" t="s">
        <v>440</v>
      </c>
      <c r="D6233" t="s">
        <v>330</v>
      </c>
      <c r="E6233" t="s">
        <v>41</v>
      </c>
      <c r="F6233" t="s">
        <v>42</v>
      </c>
      <c r="G6233">
        <v>2</v>
      </c>
      <c r="H6233" t="s">
        <v>348</v>
      </c>
      <c r="I6233" t="s">
        <v>378</v>
      </c>
      <c r="J6233" t="s">
        <v>382</v>
      </c>
      <c r="K6233">
        <v>5</v>
      </c>
      <c r="L6233" s="52">
        <v>0.1351400017738342</v>
      </c>
      <c r="N6233">
        <v>18</v>
      </c>
      <c r="O6233" s="52">
        <v>0.10650999844074251</v>
      </c>
      <c r="Q6233">
        <v>624</v>
      </c>
      <c r="R6233" s="52">
        <v>0.1103599965572357</v>
      </c>
    </row>
    <row r="6234" spans="1:18">
      <c r="A6234" t="s">
        <v>356</v>
      </c>
      <c r="B6234" t="s">
        <v>412</v>
      </c>
      <c r="C6234" t="s">
        <v>440</v>
      </c>
      <c r="D6234" t="s">
        <v>330</v>
      </c>
      <c r="E6234" t="s">
        <v>41</v>
      </c>
      <c r="F6234" t="s">
        <v>42</v>
      </c>
      <c r="G6234">
        <v>2</v>
      </c>
      <c r="H6234" t="s">
        <v>348</v>
      </c>
      <c r="I6234" t="s">
        <v>379</v>
      </c>
      <c r="J6234" t="s">
        <v>13</v>
      </c>
      <c r="K6234">
        <v>31</v>
      </c>
      <c r="L6234" s="52">
        <v>0.83784002065658569</v>
      </c>
      <c r="N6234">
        <v>128</v>
      </c>
      <c r="O6234" s="52">
        <v>0.75739997625350952</v>
      </c>
      <c r="Q6234">
        <v>3976</v>
      </c>
      <c r="R6234" s="52">
        <v>0.70322000980377197</v>
      </c>
    </row>
    <row r="6235" spans="1:18">
      <c r="A6235" t="s">
        <v>356</v>
      </c>
      <c r="B6235" t="s">
        <v>412</v>
      </c>
      <c r="C6235" t="s">
        <v>440</v>
      </c>
      <c r="D6235" t="s">
        <v>330</v>
      </c>
      <c r="E6235" t="s">
        <v>41</v>
      </c>
      <c r="F6235" t="s">
        <v>42</v>
      </c>
      <c r="G6235">
        <v>2</v>
      </c>
      <c r="H6235" t="s">
        <v>348</v>
      </c>
      <c r="I6235" t="s">
        <v>379</v>
      </c>
      <c r="J6235" t="s">
        <v>382</v>
      </c>
      <c r="K6235">
        <v>6</v>
      </c>
      <c r="L6235" s="52">
        <v>0.1621599942445755</v>
      </c>
      <c r="N6235">
        <v>41</v>
      </c>
      <c r="O6235" s="52">
        <v>0.24259999394416809</v>
      </c>
      <c r="Q6235">
        <v>1678</v>
      </c>
      <c r="R6235" s="52">
        <v>0.29677999019622803</v>
      </c>
    </row>
    <row r="6236" spans="1:18">
      <c r="A6236" t="s">
        <v>356</v>
      </c>
      <c r="B6236" t="s">
        <v>412</v>
      </c>
      <c r="C6236" t="s">
        <v>440</v>
      </c>
      <c r="D6236" t="s">
        <v>330</v>
      </c>
      <c r="E6236" t="s">
        <v>41</v>
      </c>
      <c r="F6236" t="s">
        <v>42</v>
      </c>
      <c r="G6236">
        <v>2</v>
      </c>
      <c r="H6236" t="s">
        <v>348</v>
      </c>
      <c r="I6236" t="s">
        <v>380</v>
      </c>
      <c r="J6236" t="s">
        <v>13</v>
      </c>
      <c r="K6236">
        <v>27</v>
      </c>
      <c r="L6236" s="52">
        <v>0.72973001003265381</v>
      </c>
      <c r="N6236">
        <v>124</v>
      </c>
      <c r="O6236" s="52">
        <v>0.7337300181388855</v>
      </c>
      <c r="Q6236">
        <v>4071</v>
      </c>
      <c r="R6236" s="52">
        <v>0.72001999616622925</v>
      </c>
    </row>
    <row r="6237" spans="1:18">
      <c r="A6237" t="s">
        <v>356</v>
      </c>
      <c r="B6237" t="s">
        <v>412</v>
      </c>
      <c r="C6237" t="s">
        <v>440</v>
      </c>
      <c r="D6237" t="s">
        <v>330</v>
      </c>
      <c r="E6237" t="s">
        <v>41</v>
      </c>
      <c r="F6237" t="s">
        <v>42</v>
      </c>
      <c r="G6237">
        <v>2</v>
      </c>
      <c r="H6237" t="s">
        <v>348</v>
      </c>
      <c r="I6237" t="s">
        <v>380</v>
      </c>
      <c r="J6237" t="s">
        <v>382</v>
      </c>
      <c r="K6237">
        <v>10</v>
      </c>
      <c r="L6237" s="52">
        <v>0.27026998996734619</v>
      </c>
      <c r="N6237">
        <v>45</v>
      </c>
      <c r="O6237" s="52">
        <v>0.26627001166343689</v>
      </c>
      <c r="Q6237">
        <v>1583</v>
      </c>
      <c r="R6237" s="52">
        <v>0.27998000383377081</v>
      </c>
    </row>
    <row r="6238" spans="1:18">
      <c r="A6238" t="s">
        <v>356</v>
      </c>
      <c r="B6238" t="s">
        <v>412</v>
      </c>
      <c r="C6238" t="s">
        <v>440</v>
      </c>
      <c r="D6238" t="s">
        <v>330</v>
      </c>
      <c r="E6238" t="s">
        <v>41</v>
      </c>
      <c r="F6238" t="s">
        <v>42</v>
      </c>
      <c r="G6238">
        <v>2</v>
      </c>
      <c r="H6238" t="s">
        <v>348</v>
      </c>
      <c r="I6238" t="s">
        <v>381</v>
      </c>
      <c r="J6238" t="s">
        <v>13</v>
      </c>
      <c r="K6238">
        <v>21</v>
      </c>
      <c r="L6238" s="52">
        <v>0.56756997108459473</v>
      </c>
      <c r="N6238">
        <v>84</v>
      </c>
      <c r="O6238" s="52">
        <v>0.49704000353813171</v>
      </c>
      <c r="Q6238">
        <v>3439</v>
      </c>
      <c r="R6238" s="52">
        <v>0.60824000835418701</v>
      </c>
    </row>
    <row r="6239" spans="1:18">
      <c r="A6239" t="s">
        <v>356</v>
      </c>
      <c r="B6239" t="s">
        <v>412</v>
      </c>
      <c r="C6239" t="s">
        <v>440</v>
      </c>
      <c r="D6239" t="s">
        <v>330</v>
      </c>
      <c r="E6239" t="s">
        <v>41</v>
      </c>
      <c r="F6239" t="s">
        <v>42</v>
      </c>
      <c r="G6239">
        <v>2</v>
      </c>
      <c r="H6239" t="s">
        <v>348</v>
      </c>
      <c r="I6239" t="s">
        <v>381</v>
      </c>
      <c r="J6239" t="s">
        <v>382</v>
      </c>
      <c r="K6239">
        <v>16</v>
      </c>
      <c r="L6239" s="52">
        <v>0.43242999911308289</v>
      </c>
      <c r="N6239">
        <v>85</v>
      </c>
      <c r="O6239" s="52">
        <v>0.50296002626419067</v>
      </c>
      <c r="Q6239">
        <v>2215</v>
      </c>
      <c r="R6239" s="52">
        <v>0.39175999164581299</v>
      </c>
    </row>
    <row r="6240" spans="1:18">
      <c r="A6240" t="s">
        <v>356</v>
      </c>
      <c r="B6240" t="s">
        <v>412</v>
      </c>
      <c r="C6240" t="s">
        <v>440</v>
      </c>
      <c r="D6240" t="s">
        <v>330</v>
      </c>
      <c r="E6240" t="s">
        <v>43</v>
      </c>
      <c r="F6240" t="s">
        <v>44</v>
      </c>
      <c r="G6240">
        <v>6</v>
      </c>
      <c r="H6240" t="s">
        <v>331</v>
      </c>
      <c r="I6240" t="s">
        <v>374</v>
      </c>
      <c r="J6240" t="s">
        <v>289</v>
      </c>
      <c r="K6240">
        <v>0</v>
      </c>
      <c r="L6240" s="52">
        <v>0</v>
      </c>
      <c r="N6240">
        <v>2</v>
      </c>
      <c r="O6240" s="52">
        <v>1.3790000230073931E-2</v>
      </c>
      <c r="Q6240">
        <v>29</v>
      </c>
      <c r="R6240" s="52">
        <v>5.1299999468028554E-3</v>
      </c>
    </row>
    <row r="6241" spans="1:19">
      <c r="A6241" t="s">
        <v>356</v>
      </c>
      <c r="B6241" t="s">
        <v>412</v>
      </c>
      <c r="C6241" t="s">
        <v>440</v>
      </c>
      <c r="D6241" t="s">
        <v>330</v>
      </c>
      <c r="E6241" t="s">
        <v>43</v>
      </c>
      <c r="F6241" t="s">
        <v>44</v>
      </c>
      <c r="G6241">
        <v>6</v>
      </c>
      <c r="H6241" t="s">
        <v>331</v>
      </c>
      <c r="I6241" t="s">
        <v>374</v>
      </c>
      <c r="J6241" t="s">
        <v>290</v>
      </c>
      <c r="K6241">
        <v>2</v>
      </c>
      <c r="L6241" s="52">
        <v>5.5560000240802758E-2</v>
      </c>
      <c r="N6241">
        <v>5</v>
      </c>
      <c r="O6241" s="52">
        <v>3.4480001777410507E-2</v>
      </c>
      <c r="Q6241">
        <v>299</v>
      </c>
      <c r="R6241" s="52">
        <v>5.2880000323057168E-2</v>
      </c>
    </row>
    <row r="6242" spans="1:19">
      <c r="A6242" t="s">
        <v>356</v>
      </c>
      <c r="B6242" t="s">
        <v>412</v>
      </c>
      <c r="C6242" t="s">
        <v>440</v>
      </c>
      <c r="D6242" t="s">
        <v>330</v>
      </c>
      <c r="E6242" t="s">
        <v>43</v>
      </c>
      <c r="F6242" t="s">
        <v>44</v>
      </c>
      <c r="G6242">
        <v>6</v>
      </c>
      <c r="H6242" t="s">
        <v>331</v>
      </c>
      <c r="I6242" t="s">
        <v>374</v>
      </c>
      <c r="J6242" t="s">
        <v>291</v>
      </c>
      <c r="K6242">
        <v>2</v>
      </c>
      <c r="L6242" s="52">
        <v>5.5560000240802758E-2</v>
      </c>
      <c r="N6242">
        <v>14</v>
      </c>
      <c r="O6242" s="52">
        <v>9.6550002694129944E-2</v>
      </c>
      <c r="Q6242">
        <v>751</v>
      </c>
      <c r="R6242" s="52">
        <v>0.1328299939632416</v>
      </c>
    </row>
    <row r="6243" spans="1:19">
      <c r="A6243" t="s">
        <v>356</v>
      </c>
      <c r="B6243" t="s">
        <v>412</v>
      </c>
      <c r="C6243" t="s">
        <v>440</v>
      </c>
      <c r="D6243" t="s">
        <v>330</v>
      </c>
      <c r="E6243" t="s">
        <v>43</v>
      </c>
      <c r="F6243" t="s">
        <v>44</v>
      </c>
      <c r="G6243">
        <v>6</v>
      </c>
      <c r="H6243" t="s">
        <v>331</v>
      </c>
      <c r="I6243" t="s">
        <v>374</v>
      </c>
      <c r="J6243" t="s">
        <v>292</v>
      </c>
      <c r="K6243">
        <v>15</v>
      </c>
      <c r="L6243" s="52">
        <v>0.41666999459266663</v>
      </c>
      <c r="N6243">
        <v>38</v>
      </c>
      <c r="O6243" s="52">
        <v>0.26207000017166138</v>
      </c>
      <c r="Q6243">
        <v>1246</v>
      </c>
      <c r="R6243" s="52">
        <v>0.22036999464035029</v>
      </c>
    </row>
    <row r="6244" spans="1:19">
      <c r="A6244" t="s">
        <v>356</v>
      </c>
      <c r="B6244" t="s">
        <v>412</v>
      </c>
      <c r="C6244" t="s">
        <v>440</v>
      </c>
      <c r="D6244" t="s">
        <v>330</v>
      </c>
      <c r="E6244" t="s">
        <v>43</v>
      </c>
      <c r="F6244" t="s">
        <v>44</v>
      </c>
      <c r="G6244">
        <v>6</v>
      </c>
      <c r="H6244" t="s">
        <v>331</v>
      </c>
      <c r="I6244" t="s">
        <v>374</v>
      </c>
      <c r="J6244" t="s">
        <v>293</v>
      </c>
      <c r="K6244">
        <v>5</v>
      </c>
      <c r="L6244" s="52">
        <v>0.13888999819755549</v>
      </c>
      <c r="N6244">
        <v>28</v>
      </c>
      <c r="O6244" s="52">
        <v>0.19310000538825989</v>
      </c>
      <c r="Q6244">
        <v>1034</v>
      </c>
      <c r="R6244" s="52">
        <v>0.18287999927997589</v>
      </c>
    </row>
    <row r="6245" spans="1:19">
      <c r="A6245" t="s">
        <v>356</v>
      </c>
      <c r="B6245" t="s">
        <v>412</v>
      </c>
      <c r="C6245" t="s">
        <v>440</v>
      </c>
      <c r="D6245" t="s">
        <v>330</v>
      </c>
      <c r="E6245" t="s">
        <v>43</v>
      </c>
      <c r="F6245" t="s">
        <v>44</v>
      </c>
      <c r="G6245">
        <v>6</v>
      </c>
      <c r="H6245" t="s">
        <v>331</v>
      </c>
      <c r="I6245" t="s">
        <v>374</v>
      </c>
      <c r="J6245" t="s">
        <v>294</v>
      </c>
      <c r="K6245">
        <v>6</v>
      </c>
      <c r="L6245" s="52">
        <v>0.1666699945926666</v>
      </c>
      <c r="N6245">
        <v>28</v>
      </c>
      <c r="O6245" s="52">
        <v>0.19310000538825989</v>
      </c>
      <c r="Q6245">
        <v>1115</v>
      </c>
      <c r="R6245" s="52">
        <v>0.19720999896526339</v>
      </c>
    </row>
    <row r="6246" spans="1:19">
      <c r="A6246" t="s">
        <v>356</v>
      </c>
      <c r="B6246" t="s">
        <v>412</v>
      </c>
      <c r="C6246" t="s">
        <v>440</v>
      </c>
      <c r="D6246" t="s">
        <v>330</v>
      </c>
      <c r="E6246" t="s">
        <v>43</v>
      </c>
      <c r="F6246" t="s">
        <v>44</v>
      </c>
      <c r="G6246">
        <v>6</v>
      </c>
      <c r="H6246" t="s">
        <v>331</v>
      </c>
      <c r="I6246" t="s">
        <v>374</v>
      </c>
      <c r="J6246" t="s">
        <v>295</v>
      </c>
      <c r="K6246">
        <v>6</v>
      </c>
      <c r="L6246" s="52">
        <v>0.1666699945926666</v>
      </c>
      <c r="N6246">
        <v>30</v>
      </c>
      <c r="O6246" s="52">
        <v>0.20690000057220459</v>
      </c>
      <c r="Q6246">
        <v>1180</v>
      </c>
      <c r="R6246" s="52">
        <v>0.20870000123977661</v>
      </c>
    </row>
    <row r="6247" spans="1:19">
      <c r="A6247" t="s">
        <v>356</v>
      </c>
      <c r="B6247" t="s">
        <v>412</v>
      </c>
      <c r="C6247" t="s">
        <v>440</v>
      </c>
      <c r="D6247" t="s">
        <v>330</v>
      </c>
      <c r="E6247" t="s">
        <v>43</v>
      </c>
      <c r="F6247" t="s">
        <v>44</v>
      </c>
      <c r="G6247">
        <v>6</v>
      </c>
      <c r="H6247" t="s">
        <v>331</v>
      </c>
      <c r="I6247" t="s">
        <v>734</v>
      </c>
      <c r="J6247" t="s">
        <v>299</v>
      </c>
      <c r="K6247">
        <v>2</v>
      </c>
      <c r="L6247" s="52">
        <v>5.5560000240802758E-2</v>
      </c>
      <c r="M6247" s="52">
        <v>5.5560000240802758E-2</v>
      </c>
      <c r="N6247">
        <v>9</v>
      </c>
      <c r="O6247" s="52">
        <v>6.2070000916719437E-2</v>
      </c>
      <c r="P6247" s="52">
        <v>6.2070000916719437E-2</v>
      </c>
      <c r="Q6247">
        <v>265</v>
      </c>
      <c r="R6247" s="52">
        <v>4.6870000660419457E-2</v>
      </c>
      <c r="S6247" s="52">
        <v>4.7959998250007629E-2</v>
      </c>
    </row>
    <row r="6248" spans="1:19">
      <c r="A6248" t="s">
        <v>356</v>
      </c>
      <c r="B6248" t="s">
        <v>412</v>
      </c>
      <c r="C6248" t="s">
        <v>440</v>
      </c>
      <c r="D6248" t="s">
        <v>330</v>
      </c>
      <c r="E6248" t="s">
        <v>43</v>
      </c>
      <c r="F6248" t="s">
        <v>44</v>
      </c>
      <c r="G6248">
        <v>6</v>
      </c>
      <c r="H6248" t="s">
        <v>331</v>
      </c>
      <c r="I6248" t="s">
        <v>734</v>
      </c>
      <c r="J6248" t="s">
        <v>300</v>
      </c>
      <c r="K6248">
        <v>0</v>
      </c>
      <c r="L6248" s="52">
        <v>0</v>
      </c>
      <c r="M6248" s="52">
        <v>0</v>
      </c>
      <c r="N6248">
        <v>2</v>
      </c>
      <c r="O6248" s="52">
        <v>1.3790000230073931E-2</v>
      </c>
      <c r="P6248" s="52">
        <v>1.3790000230073931E-2</v>
      </c>
      <c r="Q6248">
        <v>218</v>
      </c>
      <c r="R6248" s="52">
        <v>3.8559999316930771E-2</v>
      </c>
      <c r="S6248" s="52">
        <v>3.945000097155571E-2</v>
      </c>
    </row>
    <row r="6249" spans="1:19">
      <c r="A6249" t="s">
        <v>356</v>
      </c>
      <c r="B6249" t="s">
        <v>412</v>
      </c>
      <c r="C6249" t="s">
        <v>440</v>
      </c>
      <c r="D6249" t="s">
        <v>330</v>
      </c>
      <c r="E6249" t="s">
        <v>43</v>
      </c>
      <c r="F6249" t="s">
        <v>44</v>
      </c>
      <c r="G6249">
        <v>6</v>
      </c>
      <c r="H6249" t="s">
        <v>331</v>
      </c>
      <c r="I6249" t="s">
        <v>734</v>
      </c>
      <c r="J6249" t="s">
        <v>269</v>
      </c>
      <c r="K6249">
        <v>2</v>
      </c>
      <c r="L6249" s="52">
        <v>5.5560000240802758E-2</v>
      </c>
      <c r="M6249" s="52">
        <v>5.5560000240802758E-2</v>
      </c>
      <c r="N6249">
        <v>2</v>
      </c>
      <c r="O6249" s="52">
        <v>1.3790000230073931E-2</v>
      </c>
      <c r="P6249" s="52">
        <v>1.3790000230073931E-2</v>
      </c>
      <c r="Q6249">
        <v>43</v>
      </c>
      <c r="R6249" s="52">
        <v>7.61000020429492E-3</v>
      </c>
      <c r="S6249" s="52">
        <v>7.780000101774931E-3</v>
      </c>
    </row>
    <row r="6250" spans="1:19">
      <c r="A6250" t="s">
        <v>356</v>
      </c>
      <c r="B6250" t="s">
        <v>412</v>
      </c>
      <c r="C6250" t="s">
        <v>440</v>
      </c>
      <c r="D6250" t="s">
        <v>330</v>
      </c>
      <c r="E6250" t="s">
        <v>43</v>
      </c>
      <c r="F6250" t="s">
        <v>44</v>
      </c>
      <c r="G6250">
        <v>6</v>
      </c>
      <c r="H6250" t="s">
        <v>331</v>
      </c>
      <c r="I6250" t="s">
        <v>734</v>
      </c>
      <c r="J6250" t="s">
        <v>301</v>
      </c>
      <c r="K6250">
        <v>0</v>
      </c>
      <c r="L6250" s="52">
        <v>0</v>
      </c>
      <c r="M6250" s="52">
        <v>0</v>
      </c>
      <c r="N6250">
        <v>2</v>
      </c>
      <c r="O6250" s="52">
        <v>1.3790000230073931E-2</v>
      </c>
      <c r="P6250" s="52">
        <v>1.3790000230073931E-2</v>
      </c>
      <c r="Q6250">
        <v>117</v>
      </c>
      <c r="R6250" s="52">
        <v>2.0689999684691429E-2</v>
      </c>
      <c r="S6250" s="52">
        <v>2.1169999614357948E-2</v>
      </c>
    </row>
    <row r="6251" spans="1:19">
      <c r="A6251" t="s">
        <v>356</v>
      </c>
      <c r="B6251" t="s">
        <v>412</v>
      </c>
      <c r="C6251" t="s">
        <v>440</v>
      </c>
      <c r="D6251" t="s">
        <v>330</v>
      </c>
      <c r="E6251" t="s">
        <v>43</v>
      </c>
      <c r="F6251" t="s">
        <v>44</v>
      </c>
      <c r="G6251">
        <v>6</v>
      </c>
      <c r="H6251" t="s">
        <v>331</v>
      </c>
      <c r="I6251" t="s">
        <v>734</v>
      </c>
      <c r="J6251" t="s">
        <v>270</v>
      </c>
      <c r="K6251">
        <v>0</v>
      </c>
      <c r="L6251" s="52">
        <v>0</v>
      </c>
      <c r="N6251">
        <v>0</v>
      </c>
      <c r="O6251" s="52">
        <v>0</v>
      </c>
      <c r="Q6251">
        <v>128</v>
      </c>
      <c r="R6251" s="52">
        <v>2.263999916613102E-2</v>
      </c>
    </row>
    <row r="6252" spans="1:19">
      <c r="A6252" t="s">
        <v>356</v>
      </c>
      <c r="B6252" t="s">
        <v>412</v>
      </c>
      <c r="C6252" t="s">
        <v>440</v>
      </c>
      <c r="D6252" t="s">
        <v>330</v>
      </c>
      <c r="E6252" t="s">
        <v>43</v>
      </c>
      <c r="F6252" t="s">
        <v>44</v>
      </c>
      <c r="G6252">
        <v>6</v>
      </c>
      <c r="H6252" t="s">
        <v>331</v>
      </c>
      <c r="I6252" t="s">
        <v>734</v>
      </c>
      <c r="J6252" t="s">
        <v>268</v>
      </c>
      <c r="K6252">
        <v>32</v>
      </c>
      <c r="L6252" s="52">
        <v>0.88889002799987793</v>
      </c>
      <c r="M6252" s="52">
        <v>0.88889002799987793</v>
      </c>
      <c r="N6252">
        <v>130</v>
      </c>
      <c r="O6252" s="52">
        <v>0.89654999971389771</v>
      </c>
      <c r="P6252" s="52">
        <v>0.89654999971389771</v>
      </c>
      <c r="Q6252">
        <v>4883</v>
      </c>
      <c r="R6252" s="52">
        <v>0.86364001035690308</v>
      </c>
      <c r="S6252" s="52">
        <v>0.88363999128341675</v>
      </c>
    </row>
    <row r="6253" spans="1:19">
      <c r="A6253" t="s">
        <v>356</v>
      </c>
      <c r="B6253" t="s">
        <v>412</v>
      </c>
      <c r="C6253" t="s">
        <v>440</v>
      </c>
      <c r="D6253" t="s">
        <v>330</v>
      </c>
      <c r="E6253" t="s">
        <v>43</v>
      </c>
      <c r="F6253" t="s">
        <v>44</v>
      </c>
      <c r="G6253">
        <v>6</v>
      </c>
      <c r="H6253" t="s">
        <v>331</v>
      </c>
      <c r="I6253" t="s">
        <v>307</v>
      </c>
      <c r="J6253" t="s">
        <v>329</v>
      </c>
      <c r="K6253">
        <v>36</v>
      </c>
      <c r="L6253" s="52">
        <v>1</v>
      </c>
      <c r="N6253">
        <v>143</v>
      </c>
      <c r="O6253" s="52">
        <v>0.98620998859405518</v>
      </c>
      <c r="Q6253">
        <v>5610</v>
      </c>
      <c r="R6253" s="52">
        <v>0.99221998453140259</v>
      </c>
    </row>
    <row r="6254" spans="1:19">
      <c r="A6254" t="s">
        <v>356</v>
      </c>
      <c r="B6254" t="s">
        <v>412</v>
      </c>
      <c r="C6254" t="s">
        <v>440</v>
      </c>
      <c r="D6254" t="s">
        <v>330</v>
      </c>
      <c r="E6254" t="s">
        <v>43</v>
      </c>
      <c r="F6254" t="s">
        <v>44</v>
      </c>
      <c r="G6254">
        <v>6</v>
      </c>
      <c r="H6254" t="s">
        <v>331</v>
      </c>
      <c r="I6254" t="s">
        <v>307</v>
      </c>
      <c r="J6254" t="s">
        <v>309</v>
      </c>
      <c r="K6254">
        <v>0</v>
      </c>
      <c r="L6254" s="52">
        <v>0</v>
      </c>
      <c r="N6254">
        <v>2</v>
      </c>
      <c r="O6254" s="52">
        <v>1.3790000230073931E-2</v>
      </c>
      <c r="Q6254">
        <v>44</v>
      </c>
      <c r="R6254" s="52">
        <v>7.780000101774931E-3</v>
      </c>
    </row>
    <row r="6255" spans="1:19">
      <c r="A6255" t="s">
        <v>356</v>
      </c>
      <c r="B6255" t="s">
        <v>412</v>
      </c>
      <c r="C6255" t="s">
        <v>440</v>
      </c>
      <c r="D6255" t="s">
        <v>330</v>
      </c>
      <c r="E6255" t="s">
        <v>43</v>
      </c>
      <c r="F6255" t="s">
        <v>44</v>
      </c>
      <c r="G6255">
        <v>6</v>
      </c>
      <c r="H6255" t="s">
        <v>331</v>
      </c>
      <c r="I6255" t="s">
        <v>375</v>
      </c>
      <c r="J6255" t="s">
        <v>302</v>
      </c>
      <c r="K6255">
        <v>6</v>
      </c>
      <c r="L6255" s="52">
        <v>0.1666699945926666</v>
      </c>
      <c r="N6255">
        <v>38</v>
      </c>
      <c r="O6255" s="52">
        <v>0.26207000017166138</v>
      </c>
      <c r="Q6255">
        <v>1795</v>
      </c>
      <c r="R6255" s="52">
        <v>0.3174700140953064</v>
      </c>
    </row>
    <row r="6256" spans="1:19">
      <c r="A6256" t="s">
        <v>356</v>
      </c>
      <c r="B6256" t="s">
        <v>412</v>
      </c>
      <c r="C6256" t="s">
        <v>440</v>
      </c>
      <c r="D6256" t="s">
        <v>330</v>
      </c>
      <c r="E6256" t="s">
        <v>43</v>
      </c>
      <c r="F6256" t="s">
        <v>44</v>
      </c>
      <c r="G6256">
        <v>6</v>
      </c>
      <c r="H6256" t="s">
        <v>331</v>
      </c>
      <c r="I6256" t="s">
        <v>375</v>
      </c>
      <c r="J6256" t="s">
        <v>303</v>
      </c>
      <c r="K6256">
        <v>16</v>
      </c>
      <c r="L6256" s="52">
        <v>0.44444000720977778</v>
      </c>
      <c r="N6256">
        <v>43</v>
      </c>
      <c r="O6256" s="52">
        <v>0.29655000567436218</v>
      </c>
      <c r="Q6256">
        <v>1789</v>
      </c>
      <c r="R6256" s="52">
        <v>0.31641000509262079</v>
      </c>
    </row>
    <row r="6257" spans="1:18">
      <c r="A6257" t="s">
        <v>356</v>
      </c>
      <c r="B6257" t="s">
        <v>412</v>
      </c>
      <c r="C6257" t="s">
        <v>440</v>
      </c>
      <c r="D6257" t="s">
        <v>330</v>
      </c>
      <c r="E6257" t="s">
        <v>43</v>
      </c>
      <c r="F6257" t="s">
        <v>44</v>
      </c>
      <c r="G6257">
        <v>6</v>
      </c>
      <c r="H6257" t="s">
        <v>331</v>
      </c>
      <c r="I6257" t="s">
        <v>375</v>
      </c>
      <c r="J6257" t="s">
        <v>304</v>
      </c>
      <c r="K6257">
        <v>14</v>
      </c>
      <c r="L6257" s="52">
        <v>0.38888999819755549</v>
      </c>
      <c r="N6257">
        <v>64</v>
      </c>
      <c r="O6257" s="52">
        <v>0.44137999415397638</v>
      </c>
      <c r="Q6257">
        <v>2070</v>
      </c>
      <c r="R6257" s="52">
        <v>0.36610999703407288</v>
      </c>
    </row>
    <row r="6258" spans="1:18">
      <c r="A6258" t="s">
        <v>356</v>
      </c>
      <c r="B6258" t="s">
        <v>412</v>
      </c>
      <c r="C6258" t="s">
        <v>440</v>
      </c>
      <c r="D6258" t="s">
        <v>330</v>
      </c>
      <c r="E6258" t="s">
        <v>43</v>
      </c>
      <c r="F6258" t="s">
        <v>44</v>
      </c>
      <c r="G6258">
        <v>6</v>
      </c>
      <c r="H6258" t="s">
        <v>331</v>
      </c>
      <c r="I6258" t="s">
        <v>377</v>
      </c>
      <c r="J6258" t="s">
        <v>13</v>
      </c>
      <c r="K6258">
        <v>18</v>
      </c>
      <c r="L6258" s="52">
        <v>0.5</v>
      </c>
      <c r="N6258">
        <v>75</v>
      </c>
      <c r="O6258" s="52">
        <v>0.51723998785018921</v>
      </c>
      <c r="Q6258">
        <v>2991</v>
      </c>
      <c r="R6258" s="52">
        <v>0.52900999784469604</v>
      </c>
    </row>
    <row r="6259" spans="1:18">
      <c r="A6259" t="s">
        <v>356</v>
      </c>
      <c r="B6259" t="s">
        <v>412</v>
      </c>
      <c r="C6259" t="s">
        <v>440</v>
      </c>
      <c r="D6259" t="s">
        <v>330</v>
      </c>
      <c r="E6259" t="s">
        <v>43</v>
      </c>
      <c r="F6259" t="s">
        <v>44</v>
      </c>
      <c r="G6259">
        <v>6</v>
      </c>
      <c r="H6259" t="s">
        <v>331</v>
      </c>
      <c r="I6259" t="s">
        <v>377</v>
      </c>
      <c r="J6259" t="s">
        <v>382</v>
      </c>
      <c r="K6259">
        <v>18</v>
      </c>
      <c r="L6259" s="52">
        <v>0.5</v>
      </c>
      <c r="N6259">
        <v>70</v>
      </c>
      <c r="O6259" s="52">
        <v>0.48276001214981079</v>
      </c>
      <c r="Q6259">
        <v>2663</v>
      </c>
      <c r="R6259" s="52">
        <v>0.47099000215530401</v>
      </c>
    </row>
    <row r="6260" spans="1:18">
      <c r="A6260" t="s">
        <v>356</v>
      </c>
      <c r="B6260" t="s">
        <v>412</v>
      </c>
      <c r="C6260" t="s">
        <v>440</v>
      </c>
      <c r="D6260" t="s">
        <v>330</v>
      </c>
      <c r="E6260" t="s">
        <v>43</v>
      </c>
      <c r="F6260" t="s">
        <v>44</v>
      </c>
      <c r="G6260">
        <v>6</v>
      </c>
      <c r="H6260" t="s">
        <v>331</v>
      </c>
      <c r="I6260" t="s">
        <v>378</v>
      </c>
      <c r="J6260" t="s">
        <v>13</v>
      </c>
      <c r="K6260">
        <v>34</v>
      </c>
      <c r="L6260" s="52">
        <v>0.94444000720977783</v>
      </c>
      <c r="N6260">
        <v>132</v>
      </c>
      <c r="O6260" s="52">
        <v>0.91034001111984253</v>
      </c>
      <c r="Q6260">
        <v>5030</v>
      </c>
      <c r="R6260" s="52">
        <v>0.88963997364044189</v>
      </c>
    </row>
    <row r="6261" spans="1:18">
      <c r="A6261" t="s">
        <v>356</v>
      </c>
      <c r="B6261" t="s">
        <v>412</v>
      </c>
      <c r="C6261" t="s">
        <v>440</v>
      </c>
      <c r="D6261" t="s">
        <v>330</v>
      </c>
      <c r="E6261" t="s">
        <v>43</v>
      </c>
      <c r="F6261" t="s">
        <v>44</v>
      </c>
      <c r="G6261">
        <v>6</v>
      </c>
      <c r="H6261" t="s">
        <v>331</v>
      </c>
      <c r="I6261" t="s">
        <v>378</v>
      </c>
      <c r="J6261" t="s">
        <v>382</v>
      </c>
      <c r="K6261">
        <v>2</v>
      </c>
      <c r="L6261" s="52">
        <v>5.5560000240802758E-2</v>
      </c>
      <c r="N6261">
        <v>13</v>
      </c>
      <c r="O6261" s="52">
        <v>8.9659996330738068E-2</v>
      </c>
      <c r="Q6261">
        <v>624</v>
      </c>
      <c r="R6261" s="52">
        <v>0.1103599965572357</v>
      </c>
    </row>
    <row r="6262" spans="1:18">
      <c r="A6262" t="s">
        <v>356</v>
      </c>
      <c r="B6262" t="s">
        <v>412</v>
      </c>
      <c r="C6262" t="s">
        <v>440</v>
      </c>
      <c r="D6262" t="s">
        <v>330</v>
      </c>
      <c r="E6262" t="s">
        <v>43</v>
      </c>
      <c r="F6262" t="s">
        <v>44</v>
      </c>
      <c r="G6262">
        <v>6</v>
      </c>
      <c r="H6262" t="s">
        <v>331</v>
      </c>
      <c r="I6262" t="s">
        <v>379</v>
      </c>
      <c r="J6262" t="s">
        <v>13</v>
      </c>
      <c r="K6262">
        <v>26</v>
      </c>
      <c r="L6262" s="52">
        <v>0.72222000360488892</v>
      </c>
      <c r="N6262">
        <v>90</v>
      </c>
      <c r="O6262" s="52">
        <v>0.6206899881362915</v>
      </c>
      <c r="Q6262">
        <v>3976</v>
      </c>
      <c r="R6262" s="52">
        <v>0.70322000980377197</v>
      </c>
    </row>
    <row r="6263" spans="1:18">
      <c r="A6263" t="s">
        <v>356</v>
      </c>
      <c r="B6263" t="s">
        <v>412</v>
      </c>
      <c r="C6263" t="s">
        <v>440</v>
      </c>
      <c r="D6263" t="s">
        <v>330</v>
      </c>
      <c r="E6263" t="s">
        <v>43</v>
      </c>
      <c r="F6263" t="s">
        <v>44</v>
      </c>
      <c r="G6263">
        <v>6</v>
      </c>
      <c r="H6263" t="s">
        <v>331</v>
      </c>
      <c r="I6263" t="s">
        <v>379</v>
      </c>
      <c r="J6263" t="s">
        <v>382</v>
      </c>
      <c r="K6263">
        <v>10</v>
      </c>
      <c r="L6263" s="52">
        <v>0.27777999639511108</v>
      </c>
      <c r="N6263">
        <v>55</v>
      </c>
      <c r="O6263" s="52">
        <v>0.3793100118637085</v>
      </c>
      <c r="Q6263">
        <v>1678</v>
      </c>
      <c r="R6263" s="52">
        <v>0.29677999019622803</v>
      </c>
    </row>
    <row r="6264" spans="1:18">
      <c r="A6264" t="s">
        <v>356</v>
      </c>
      <c r="B6264" t="s">
        <v>412</v>
      </c>
      <c r="C6264" t="s">
        <v>440</v>
      </c>
      <c r="D6264" t="s">
        <v>330</v>
      </c>
      <c r="E6264" t="s">
        <v>43</v>
      </c>
      <c r="F6264" t="s">
        <v>44</v>
      </c>
      <c r="G6264">
        <v>6</v>
      </c>
      <c r="H6264" t="s">
        <v>331</v>
      </c>
      <c r="I6264" t="s">
        <v>380</v>
      </c>
      <c r="J6264" t="s">
        <v>13</v>
      </c>
      <c r="K6264">
        <v>30</v>
      </c>
      <c r="L6264" s="52">
        <v>0.83332997560501099</v>
      </c>
      <c r="N6264">
        <v>106</v>
      </c>
      <c r="O6264" s="52">
        <v>0.73102998733520508</v>
      </c>
      <c r="Q6264">
        <v>4071</v>
      </c>
      <c r="R6264" s="52">
        <v>0.72001999616622925</v>
      </c>
    </row>
    <row r="6265" spans="1:18">
      <c r="A6265" t="s">
        <v>356</v>
      </c>
      <c r="B6265" t="s">
        <v>412</v>
      </c>
      <c r="C6265" t="s">
        <v>440</v>
      </c>
      <c r="D6265" t="s">
        <v>330</v>
      </c>
      <c r="E6265" t="s">
        <v>43</v>
      </c>
      <c r="F6265" t="s">
        <v>44</v>
      </c>
      <c r="G6265">
        <v>6</v>
      </c>
      <c r="H6265" t="s">
        <v>331</v>
      </c>
      <c r="I6265" t="s">
        <v>380</v>
      </c>
      <c r="J6265" t="s">
        <v>382</v>
      </c>
      <c r="K6265">
        <v>6</v>
      </c>
      <c r="L6265" s="52">
        <v>0.1666699945926666</v>
      </c>
      <c r="N6265">
        <v>39</v>
      </c>
      <c r="O6265" s="52">
        <v>0.26897001266479492</v>
      </c>
      <c r="Q6265">
        <v>1583</v>
      </c>
      <c r="R6265" s="52">
        <v>0.27998000383377081</v>
      </c>
    </row>
    <row r="6266" spans="1:18">
      <c r="A6266" t="s">
        <v>356</v>
      </c>
      <c r="B6266" t="s">
        <v>412</v>
      </c>
      <c r="C6266" t="s">
        <v>440</v>
      </c>
      <c r="D6266" t="s">
        <v>330</v>
      </c>
      <c r="E6266" t="s">
        <v>43</v>
      </c>
      <c r="F6266" t="s">
        <v>44</v>
      </c>
      <c r="G6266">
        <v>6</v>
      </c>
      <c r="H6266" t="s">
        <v>331</v>
      </c>
      <c r="I6266" t="s">
        <v>381</v>
      </c>
      <c r="J6266" t="s">
        <v>13</v>
      </c>
      <c r="K6266">
        <v>19</v>
      </c>
      <c r="L6266" s="52">
        <v>0.52777999639511108</v>
      </c>
      <c r="N6266">
        <v>78</v>
      </c>
      <c r="O6266" s="52">
        <v>0.53793001174926758</v>
      </c>
      <c r="Q6266">
        <v>3439</v>
      </c>
      <c r="R6266" s="52">
        <v>0.60824000835418701</v>
      </c>
    </row>
    <row r="6267" spans="1:18">
      <c r="A6267" t="s">
        <v>356</v>
      </c>
      <c r="B6267" t="s">
        <v>412</v>
      </c>
      <c r="C6267" t="s">
        <v>440</v>
      </c>
      <c r="D6267" t="s">
        <v>330</v>
      </c>
      <c r="E6267" t="s">
        <v>43</v>
      </c>
      <c r="F6267" t="s">
        <v>44</v>
      </c>
      <c r="G6267">
        <v>6</v>
      </c>
      <c r="H6267" t="s">
        <v>331</v>
      </c>
      <c r="I6267" t="s">
        <v>381</v>
      </c>
      <c r="J6267" t="s">
        <v>382</v>
      </c>
      <c r="K6267">
        <v>17</v>
      </c>
      <c r="L6267" s="52">
        <v>0.47222000360488892</v>
      </c>
      <c r="N6267">
        <v>67</v>
      </c>
      <c r="O6267" s="52">
        <v>0.46206998825073242</v>
      </c>
      <c r="Q6267">
        <v>2215</v>
      </c>
      <c r="R6267" s="52">
        <v>0.39175999164581299</v>
      </c>
    </row>
    <row r="6268" spans="1:18">
      <c r="A6268" t="s">
        <v>356</v>
      </c>
      <c r="B6268" t="s">
        <v>412</v>
      </c>
      <c r="C6268" t="s">
        <v>440</v>
      </c>
      <c r="D6268" t="s">
        <v>330</v>
      </c>
      <c r="E6268" t="s">
        <v>45</v>
      </c>
      <c r="F6268" t="s">
        <v>46</v>
      </c>
      <c r="G6268">
        <v>3</v>
      </c>
      <c r="H6268" t="s">
        <v>336</v>
      </c>
      <c r="I6268" t="s">
        <v>374</v>
      </c>
      <c r="J6268" t="s">
        <v>289</v>
      </c>
      <c r="K6268">
        <v>2</v>
      </c>
      <c r="L6268" s="52">
        <v>3.9220001548528671E-2</v>
      </c>
      <c r="N6268">
        <v>2</v>
      </c>
      <c r="O6268" s="52">
        <v>1.0259999893605711E-2</v>
      </c>
      <c r="Q6268">
        <v>29</v>
      </c>
      <c r="R6268" s="52">
        <v>5.1299999468028554E-3</v>
      </c>
    </row>
    <row r="6269" spans="1:18">
      <c r="A6269" t="s">
        <v>356</v>
      </c>
      <c r="B6269" t="s">
        <v>412</v>
      </c>
      <c r="C6269" t="s">
        <v>440</v>
      </c>
      <c r="D6269" t="s">
        <v>330</v>
      </c>
      <c r="E6269" t="s">
        <v>45</v>
      </c>
      <c r="F6269" t="s">
        <v>46</v>
      </c>
      <c r="G6269">
        <v>3</v>
      </c>
      <c r="H6269" t="s">
        <v>336</v>
      </c>
      <c r="I6269" t="s">
        <v>374</v>
      </c>
      <c r="J6269" t="s">
        <v>290</v>
      </c>
      <c r="K6269">
        <v>2</v>
      </c>
      <c r="L6269" s="52">
        <v>3.9220001548528671E-2</v>
      </c>
      <c r="N6269">
        <v>11</v>
      </c>
      <c r="O6269" s="52">
        <v>5.640999972820282E-2</v>
      </c>
      <c r="Q6269">
        <v>299</v>
      </c>
      <c r="R6269" s="52">
        <v>5.2880000323057168E-2</v>
      </c>
    </row>
    <row r="6270" spans="1:18">
      <c r="A6270" t="s">
        <v>356</v>
      </c>
      <c r="B6270" t="s">
        <v>412</v>
      </c>
      <c r="C6270" t="s">
        <v>440</v>
      </c>
      <c r="D6270" t="s">
        <v>330</v>
      </c>
      <c r="E6270" t="s">
        <v>45</v>
      </c>
      <c r="F6270" t="s">
        <v>46</v>
      </c>
      <c r="G6270">
        <v>3</v>
      </c>
      <c r="H6270" t="s">
        <v>336</v>
      </c>
      <c r="I6270" t="s">
        <v>374</v>
      </c>
      <c r="J6270" t="s">
        <v>291</v>
      </c>
      <c r="K6270">
        <v>6</v>
      </c>
      <c r="L6270" s="52">
        <v>0.1176500022411346</v>
      </c>
      <c r="N6270">
        <v>22</v>
      </c>
      <c r="O6270" s="52">
        <v>0.1128199994564056</v>
      </c>
      <c r="Q6270">
        <v>751</v>
      </c>
      <c r="R6270" s="52">
        <v>0.1328299939632416</v>
      </c>
    </row>
    <row r="6271" spans="1:18">
      <c r="A6271" t="s">
        <v>356</v>
      </c>
      <c r="B6271" t="s">
        <v>412</v>
      </c>
      <c r="C6271" t="s">
        <v>440</v>
      </c>
      <c r="D6271" t="s">
        <v>330</v>
      </c>
      <c r="E6271" t="s">
        <v>45</v>
      </c>
      <c r="F6271" t="s">
        <v>46</v>
      </c>
      <c r="G6271">
        <v>3</v>
      </c>
      <c r="H6271" t="s">
        <v>336</v>
      </c>
      <c r="I6271" t="s">
        <v>374</v>
      </c>
      <c r="J6271" t="s">
        <v>292</v>
      </c>
      <c r="K6271">
        <v>18</v>
      </c>
      <c r="L6271" s="52">
        <v>0.35293999314308172</v>
      </c>
      <c r="N6271">
        <v>49</v>
      </c>
      <c r="O6271" s="52">
        <v>0.25128000974655151</v>
      </c>
      <c r="Q6271">
        <v>1246</v>
      </c>
      <c r="R6271" s="52">
        <v>0.22036999464035029</v>
      </c>
    </row>
    <row r="6272" spans="1:18">
      <c r="A6272" t="s">
        <v>356</v>
      </c>
      <c r="B6272" t="s">
        <v>412</v>
      </c>
      <c r="C6272" t="s">
        <v>440</v>
      </c>
      <c r="D6272" t="s">
        <v>330</v>
      </c>
      <c r="E6272" t="s">
        <v>45</v>
      </c>
      <c r="F6272" t="s">
        <v>46</v>
      </c>
      <c r="G6272">
        <v>3</v>
      </c>
      <c r="H6272" t="s">
        <v>336</v>
      </c>
      <c r="I6272" t="s">
        <v>374</v>
      </c>
      <c r="J6272" t="s">
        <v>293</v>
      </c>
      <c r="K6272">
        <v>13</v>
      </c>
      <c r="L6272" s="52">
        <v>0.2549000084400177</v>
      </c>
      <c r="N6272">
        <v>37</v>
      </c>
      <c r="O6272" s="52">
        <v>0.18974000215530401</v>
      </c>
      <c r="Q6272">
        <v>1034</v>
      </c>
      <c r="R6272" s="52">
        <v>0.18287999927997589</v>
      </c>
    </row>
    <row r="6273" spans="1:19">
      <c r="A6273" t="s">
        <v>356</v>
      </c>
      <c r="B6273" t="s">
        <v>412</v>
      </c>
      <c r="C6273" t="s">
        <v>440</v>
      </c>
      <c r="D6273" t="s">
        <v>330</v>
      </c>
      <c r="E6273" t="s">
        <v>45</v>
      </c>
      <c r="F6273" t="s">
        <v>46</v>
      </c>
      <c r="G6273">
        <v>3</v>
      </c>
      <c r="H6273" t="s">
        <v>336</v>
      </c>
      <c r="I6273" t="s">
        <v>374</v>
      </c>
      <c r="J6273" t="s">
        <v>294</v>
      </c>
      <c r="K6273">
        <v>2</v>
      </c>
      <c r="L6273" s="52">
        <v>3.9220001548528671E-2</v>
      </c>
      <c r="N6273">
        <v>33</v>
      </c>
      <c r="O6273" s="52">
        <v>0.16922999918460849</v>
      </c>
      <c r="Q6273">
        <v>1115</v>
      </c>
      <c r="R6273" s="52">
        <v>0.19720999896526339</v>
      </c>
    </row>
    <row r="6274" spans="1:19">
      <c r="A6274" t="s">
        <v>356</v>
      </c>
      <c r="B6274" t="s">
        <v>412</v>
      </c>
      <c r="C6274" t="s">
        <v>440</v>
      </c>
      <c r="D6274" t="s">
        <v>330</v>
      </c>
      <c r="E6274" t="s">
        <v>45</v>
      </c>
      <c r="F6274" t="s">
        <v>46</v>
      </c>
      <c r="G6274">
        <v>3</v>
      </c>
      <c r="H6274" t="s">
        <v>336</v>
      </c>
      <c r="I6274" t="s">
        <v>374</v>
      </c>
      <c r="J6274" t="s">
        <v>295</v>
      </c>
      <c r="K6274">
        <v>8</v>
      </c>
      <c r="L6274" s="52">
        <v>0.15685999393463129</v>
      </c>
      <c r="N6274">
        <v>41</v>
      </c>
      <c r="O6274" s="52">
        <v>0.21026000380516049</v>
      </c>
      <c r="Q6274">
        <v>1180</v>
      </c>
      <c r="R6274" s="52">
        <v>0.20870000123977661</v>
      </c>
    </row>
    <row r="6275" spans="1:19">
      <c r="A6275" t="s">
        <v>356</v>
      </c>
      <c r="B6275" t="s">
        <v>412</v>
      </c>
      <c r="C6275" t="s">
        <v>440</v>
      </c>
      <c r="D6275" t="s">
        <v>330</v>
      </c>
      <c r="E6275" t="s">
        <v>45</v>
      </c>
      <c r="F6275" t="s">
        <v>46</v>
      </c>
      <c r="G6275">
        <v>3</v>
      </c>
      <c r="H6275" t="s">
        <v>336</v>
      </c>
      <c r="I6275" t="s">
        <v>734</v>
      </c>
      <c r="J6275" t="s">
        <v>299</v>
      </c>
      <c r="K6275">
        <v>12</v>
      </c>
      <c r="L6275" s="52">
        <v>0.23529000580310819</v>
      </c>
      <c r="M6275" s="52">
        <v>0.23529000580310819</v>
      </c>
      <c r="N6275">
        <v>18</v>
      </c>
      <c r="O6275" s="52">
        <v>9.2309996485710144E-2</v>
      </c>
      <c r="P6275" s="52">
        <v>9.278000146150589E-2</v>
      </c>
      <c r="Q6275">
        <v>265</v>
      </c>
      <c r="R6275" s="52">
        <v>4.6870000660419457E-2</v>
      </c>
      <c r="S6275" s="52">
        <v>4.7959998250007629E-2</v>
      </c>
    </row>
    <row r="6276" spans="1:19">
      <c r="A6276" t="s">
        <v>356</v>
      </c>
      <c r="B6276" t="s">
        <v>412</v>
      </c>
      <c r="C6276" t="s">
        <v>440</v>
      </c>
      <c r="D6276" t="s">
        <v>330</v>
      </c>
      <c r="E6276" t="s">
        <v>45</v>
      </c>
      <c r="F6276" t="s">
        <v>46</v>
      </c>
      <c r="G6276">
        <v>3</v>
      </c>
      <c r="H6276" t="s">
        <v>336</v>
      </c>
      <c r="I6276" t="s">
        <v>734</v>
      </c>
      <c r="J6276" t="s">
        <v>300</v>
      </c>
      <c r="K6276">
        <v>2</v>
      </c>
      <c r="L6276" s="52">
        <v>3.9220001548528671E-2</v>
      </c>
      <c r="M6276" s="52">
        <v>3.9220001548528671E-2</v>
      </c>
      <c r="N6276">
        <v>5</v>
      </c>
      <c r="O6276" s="52">
        <v>2.5639999657869339E-2</v>
      </c>
      <c r="P6276" s="52">
        <v>2.5769999250769619E-2</v>
      </c>
      <c r="Q6276">
        <v>218</v>
      </c>
      <c r="R6276" s="52">
        <v>3.8559999316930771E-2</v>
      </c>
      <c r="S6276" s="52">
        <v>3.945000097155571E-2</v>
      </c>
    </row>
    <row r="6277" spans="1:19">
      <c r="A6277" t="s">
        <v>356</v>
      </c>
      <c r="B6277" t="s">
        <v>412</v>
      </c>
      <c r="C6277" t="s">
        <v>440</v>
      </c>
      <c r="D6277" t="s">
        <v>330</v>
      </c>
      <c r="E6277" t="s">
        <v>45</v>
      </c>
      <c r="F6277" t="s">
        <v>46</v>
      </c>
      <c r="G6277">
        <v>3</v>
      </c>
      <c r="H6277" t="s">
        <v>336</v>
      </c>
      <c r="I6277" t="s">
        <v>734</v>
      </c>
      <c r="J6277" t="s">
        <v>269</v>
      </c>
      <c r="K6277">
        <v>0</v>
      </c>
      <c r="L6277" s="52">
        <v>0</v>
      </c>
      <c r="M6277" s="52">
        <v>0</v>
      </c>
      <c r="N6277">
        <v>2</v>
      </c>
      <c r="O6277" s="52">
        <v>1.0259999893605711E-2</v>
      </c>
      <c r="P6277" s="52">
        <v>1.030999980866909E-2</v>
      </c>
      <c r="Q6277">
        <v>43</v>
      </c>
      <c r="R6277" s="52">
        <v>7.61000020429492E-3</v>
      </c>
      <c r="S6277" s="52">
        <v>7.780000101774931E-3</v>
      </c>
    </row>
    <row r="6278" spans="1:19">
      <c r="A6278" t="s">
        <v>356</v>
      </c>
      <c r="B6278" t="s">
        <v>412</v>
      </c>
      <c r="C6278" t="s">
        <v>440</v>
      </c>
      <c r="D6278" t="s">
        <v>330</v>
      </c>
      <c r="E6278" t="s">
        <v>45</v>
      </c>
      <c r="F6278" t="s">
        <v>46</v>
      </c>
      <c r="G6278">
        <v>3</v>
      </c>
      <c r="H6278" t="s">
        <v>336</v>
      </c>
      <c r="I6278" t="s">
        <v>734</v>
      </c>
      <c r="J6278" t="s">
        <v>301</v>
      </c>
      <c r="K6278">
        <v>0</v>
      </c>
      <c r="L6278" s="52">
        <v>0</v>
      </c>
      <c r="M6278" s="52">
        <v>0</v>
      </c>
      <c r="N6278">
        <v>2</v>
      </c>
      <c r="O6278" s="52">
        <v>1.0259999893605711E-2</v>
      </c>
      <c r="P6278" s="52">
        <v>1.030999980866909E-2</v>
      </c>
      <c r="Q6278">
        <v>117</v>
      </c>
      <c r="R6278" s="52">
        <v>2.0689999684691429E-2</v>
      </c>
      <c r="S6278" s="52">
        <v>2.1169999614357948E-2</v>
      </c>
    </row>
    <row r="6279" spans="1:19">
      <c r="A6279" t="s">
        <v>356</v>
      </c>
      <c r="B6279" t="s">
        <v>412</v>
      </c>
      <c r="C6279" t="s">
        <v>440</v>
      </c>
      <c r="D6279" t="s">
        <v>330</v>
      </c>
      <c r="E6279" t="s">
        <v>45</v>
      </c>
      <c r="F6279" t="s">
        <v>46</v>
      </c>
      <c r="G6279">
        <v>3</v>
      </c>
      <c r="H6279" t="s">
        <v>336</v>
      </c>
      <c r="I6279" t="s">
        <v>734</v>
      </c>
      <c r="J6279" t="s">
        <v>270</v>
      </c>
      <c r="K6279">
        <v>0</v>
      </c>
      <c r="L6279" s="52">
        <v>0</v>
      </c>
      <c r="N6279">
        <v>1</v>
      </c>
      <c r="O6279" s="52">
        <v>5.1299999468028554E-3</v>
      </c>
      <c r="Q6279">
        <v>128</v>
      </c>
      <c r="R6279" s="52">
        <v>2.263999916613102E-2</v>
      </c>
    </row>
    <row r="6280" spans="1:19">
      <c r="A6280" t="s">
        <v>356</v>
      </c>
      <c r="B6280" t="s">
        <v>412</v>
      </c>
      <c r="C6280" t="s">
        <v>440</v>
      </c>
      <c r="D6280" t="s">
        <v>330</v>
      </c>
      <c r="E6280" t="s">
        <v>45</v>
      </c>
      <c r="F6280" t="s">
        <v>46</v>
      </c>
      <c r="G6280">
        <v>3</v>
      </c>
      <c r="H6280" t="s">
        <v>336</v>
      </c>
      <c r="I6280" t="s">
        <v>734</v>
      </c>
      <c r="J6280" t="s">
        <v>268</v>
      </c>
      <c r="K6280">
        <v>37</v>
      </c>
      <c r="L6280" s="52">
        <v>0.72548997402191162</v>
      </c>
      <c r="M6280" s="52">
        <v>0.72548997402191162</v>
      </c>
      <c r="N6280">
        <v>167</v>
      </c>
      <c r="O6280" s="52">
        <v>0.85641002655029297</v>
      </c>
      <c r="P6280" s="52">
        <v>0.86081999540328979</v>
      </c>
      <c r="Q6280">
        <v>4883</v>
      </c>
      <c r="R6280" s="52">
        <v>0.86364001035690308</v>
      </c>
      <c r="S6280" s="52">
        <v>0.88363999128341675</v>
      </c>
    </row>
    <row r="6281" spans="1:19">
      <c r="A6281" t="s">
        <v>356</v>
      </c>
      <c r="B6281" t="s">
        <v>412</v>
      </c>
      <c r="C6281" t="s">
        <v>440</v>
      </c>
      <c r="D6281" t="s">
        <v>330</v>
      </c>
      <c r="E6281" t="s">
        <v>45</v>
      </c>
      <c r="F6281" t="s">
        <v>46</v>
      </c>
      <c r="G6281">
        <v>3</v>
      </c>
      <c r="H6281" t="s">
        <v>336</v>
      </c>
      <c r="I6281" t="s">
        <v>307</v>
      </c>
      <c r="J6281" t="s">
        <v>329</v>
      </c>
      <c r="K6281">
        <v>49</v>
      </c>
      <c r="L6281" s="52">
        <v>0.96078002452850342</v>
      </c>
      <c r="N6281">
        <v>193</v>
      </c>
      <c r="O6281" s="52">
        <v>0.98974001407623291</v>
      </c>
      <c r="Q6281">
        <v>5610</v>
      </c>
      <c r="R6281" s="52">
        <v>0.99221998453140259</v>
      </c>
    </row>
    <row r="6282" spans="1:19">
      <c r="A6282" t="s">
        <v>356</v>
      </c>
      <c r="B6282" t="s">
        <v>412</v>
      </c>
      <c r="C6282" t="s">
        <v>440</v>
      </c>
      <c r="D6282" t="s">
        <v>330</v>
      </c>
      <c r="E6282" t="s">
        <v>45</v>
      </c>
      <c r="F6282" t="s">
        <v>46</v>
      </c>
      <c r="G6282">
        <v>3</v>
      </c>
      <c r="H6282" t="s">
        <v>336</v>
      </c>
      <c r="I6282" t="s">
        <v>307</v>
      </c>
      <c r="J6282" t="s">
        <v>309</v>
      </c>
      <c r="K6282">
        <v>2</v>
      </c>
      <c r="L6282" s="52">
        <v>3.9220001548528671E-2</v>
      </c>
      <c r="N6282">
        <v>2</v>
      </c>
      <c r="O6282" s="52">
        <v>1.0259999893605711E-2</v>
      </c>
      <c r="Q6282">
        <v>44</v>
      </c>
      <c r="R6282" s="52">
        <v>7.780000101774931E-3</v>
      </c>
    </row>
    <row r="6283" spans="1:19">
      <c r="A6283" t="s">
        <v>356</v>
      </c>
      <c r="B6283" t="s">
        <v>412</v>
      </c>
      <c r="C6283" t="s">
        <v>440</v>
      </c>
      <c r="D6283" t="s">
        <v>330</v>
      </c>
      <c r="E6283" t="s">
        <v>45</v>
      </c>
      <c r="F6283" t="s">
        <v>46</v>
      </c>
      <c r="G6283">
        <v>3</v>
      </c>
      <c r="H6283" t="s">
        <v>336</v>
      </c>
      <c r="I6283" t="s">
        <v>375</v>
      </c>
      <c r="J6283" t="s">
        <v>302</v>
      </c>
      <c r="K6283">
        <v>12</v>
      </c>
      <c r="L6283" s="52">
        <v>0.23529000580310819</v>
      </c>
      <c r="N6283">
        <v>62</v>
      </c>
      <c r="O6283" s="52">
        <v>0.31795001029968262</v>
      </c>
      <c r="Q6283">
        <v>1795</v>
      </c>
      <c r="R6283" s="52">
        <v>0.3174700140953064</v>
      </c>
    </row>
    <row r="6284" spans="1:19">
      <c r="A6284" t="s">
        <v>356</v>
      </c>
      <c r="B6284" t="s">
        <v>412</v>
      </c>
      <c r="C6284" t="s">
        <v>440</v>
      </c>
      <c r="D6284" t="s">
        <v>330</v>
      </c>
      <c r="E6284" t="s">
        <v>45</v>
      </c>
      <c r="F6284" t="s">
        <v>46</v>
      </c>
      <c r="G6284">
        <v>3</v>
      </c>
      <c r="H6284" t="s">
        <v>336</v>
      </c>
      <c r="I6284" t="s">
        <v>375</v>
      </c>
      <c r="J6284" t="s">
        <v>303</v>
      </c>
      <c r="K6284">
        <v>22</v>
      </c>
      <c r="L6284" s="52">
        <v>0.43136999011039728</v>
      </c>
      <c r="N6284">
        <v>67</v>
      </c>
      <c r="O6284" s="52">
        <v>0.34358999133110052</v>
      </c>
      <c r="Q6284">
        <v>1789</v>
      </c>
      <c r="R6284" s="52">
        <v>0.31641000509262079</v>
      </c>
    </row>
    <row r="6285" spans="1:19">
      <c r="A6285" t="s">
        <v>356</v>
      </c>
      <c r="B6285" t="s">
        <v>412</v>
      </c>
      <c r="C6285" t="s">
        <v>440</v>
      </c>
      <c r="D6285" t="s">
        <v>330</v>
      </c>
      <c r="E6285" t="s">
        <v>45</v>
      </c>
      <c r="F6285" t="s">
        <v>46</v>
      </c>
      <c r="G6285">
        <v>3</v>
      </c>
      <c r="H6285" t="s">
        <v>336</v>
      </c>
      <c r="I6285" t="s">
        <v>375</v>
      </c>
      <c r="J6285" t="s">
        <v>304</v>
      </c>
      <c r="K6285">
        <v>17</v>
      </c>
      <c r="L6285" s="52">
        <v>0.33333000540733337</v>
      </c>
      <c r="N6285">
        <v>66</v>
      </c>
      <c r="O6285" s="52">
        <v>0.33845999836921692</v>
      </c>
      <c r="Q6285">
        <v>2070</v>
      </c>
      <c r="R6285" s="52">
        <v>0.36610999703407288</v>
      </c>
    </row>
    <row r="6286" spans="1:19">
      <c r="A6286" t="s">
        <v>356</v>
      </c>
      <c r="B6286" t="s">
        <v>412</v>
      </c>
      <c r="C6286" t="s">
        <v>440</v>
      </c>
      <c r="D6286" t="s">
        <v>330</v>
      </c>
      <c r="E6286" t="s">
        <v>45</v>
      </c>
      <c r="F6286" t="s">
        <v>46</v>
      </c>
      <c r="G6286">
        <v>3</v>
      </c>
      <c r="H6286" t="s">
        <v>336</v>
      </c>
      <c r="I6286" t="s">
        <v>377</v>
      </c>
      <c r="J6286" t="s">
        <v>13</v>
      </c>
      <c r="K6286">
        <v>25</v>
      </c>
      <c r="L6286" s="52">
        <v>0.49020001292228699</v>
      </c>
      <c r="N6286">
        <v>101</v>
      </c>
      <c r="O6286" s="52">
        <v>0.51794999837875366</v>
      </c>
      <c r="Q6286">
        <v>2991</v>
      </c>
      <c r="R6286" s="52">
        <v>0.52900999784469604</v>
      </c>
    </row>
    <row r="6287" spans="1:19">
      <c r="A6287" t="s">
        <v>356</v>
      </c>
      <c r="B6287" t="s">
        <v>412</v>
      </c>
      <c r="C6287" t="s">
        <v>440</v>
      </c>
      <c r="D6287" t="s">
        <v>330</v>
      </c>
      <c r="E6287" t="s">
        <v>45</v>
      </c>
      <c r="F6287" t="s">
        <v>46</v>
      </c>
      <c r="G6287">
        <v>3</v>
      </c>
      <c r="H6287" t="s">
        <v>336</v>
      </c>
      <c r="I6287" t="s">
        <v>377</v>
      </c>
      <c r="J6287" t="s">
        <v>382</v>
      </c>
      <c r="K6287">
        <v>26</v>
      </c>
      <c r="L6287" s="52">
        <v>0.5098000168800354</v>
      </c>
      <c r="N6287">
        <v>94</v>
      </c>
      <c r="O6287" s="52">
        <v>0.48205000162124628</v>
      </c>
      <c r="Q6287">
        <v>2663</v>
      </c>
      <c r="R6287" s="52">
        <v>0.47099000215530401</v>
      </c>
    </row>
    <row r="6288" spans="1:19">
      <c r="A6288" t="s">
        <v>356</v>
      </c>
      <c r="B6288" t="s">
        <v>412</v>
      </c>
      <c r="C6288" t="s">
        <v>440</v>
      </c>
      <c r="D6288" t="s">
        <v>330</v>
      </c>
      <c r="E6288" t="s">
        <v>45</v>
      </c>
      <c r="F6288" t="s">
        <v>46</v>
      </c>
      <c r="G6288">
        <v>3</v>
      </c>
      <c r="H6288" t="s">
        <v>336</v>
      </c>
      <c r="I6288" t="s">
        <v>378</v>
      </c>
      <c r="J6288" t="s">
        <v>13</v>
      </c>
      <c r="K6288">
        <v>46</v>
      </c>
      <c r="L6288" s="52">
        <v>0.90196001529693604</v>
      </c>
      <c r="N6288">
        <v>166</v>
      </c>
      <c r="O6288" s="52">
        <v>0.85127997398376465</v>
      </c>
      <c r="Q6288">
        <v>5030</v>
      </c>
      <c r="R6288" s="52">
        <v>0.88963997364044189</v>
      </c>
    </row>
    <row r="6289" spans="1:19">
      <c r="A6289" t="s">
        <v>356</v>
      </c>
      <c r="B6289" t="s">
        <v>412</v>
      </c>
      <c r="C6289" t="s">
        <v>440</v>
      </c>
      <c r="D6289" t="s">
        <v>330</v>
      </c>
      <c r="E6289" t="s">
        <v>45</v>
      </c>
      <c r="F6289" t="s">
        <v>46</v>
      </c>
      <c r="G6289">
        <v>3</v>
      </c>
      <c r="H6289" t="s">
        <v>336</v>
      </c>
      <c r="I6289" t="s">
        <v>378</v>
      </c>
      <c r="J6289" t="s">
        <v>382</v>
      </c>
      <c r="K6289">
        <v>5</v>
      </c>
      <c r="L6289" s="52">
        <v>9.8039999604225159E-2</v>
      </c>
      <c r="N6289">
        <v>29</v>
      </c>
      <c r="O6289" s="52">
        <v>0.14871999621391299</v>
      </c>
      <c r="Q6289">
        <v>624</v>
      </c>
      <c r="R6289" s="52">
        <v>0.1103599965572357</v>
      </c>
    </row>
    <row r="6290" spans="1:19">
      <c r="A6290" t="s">
        <v>356</v>
      </c>
      <c r="B6290" t="s">
        <v>412</v>
      </c>
      <c r="C6290" t="s">
        <v>440</v>
      </c>
      <c r="D6290" t="s">
        <v>330</v>
      </c>
      <c r="E6290" t="s">
        <v>45</v>
      </c>
      <c r="F6290" t="s">
        <v>46</v>
      </c>
      <c r="G6290">
        <v>3</v>
      </c>
      <c r="H6290" t="s">
        <v>336</v>
      </c>
      <c r="I6290" t="s">
        <v>379</v>
      </c>
      <c r="J6290" t="s">
        <v>13</v>
      </c>
      <c r="K6290">
        <v>32</v>
      </c>
      <c r="L6290" s="52">
        <v>0.62744998931884766</v>
      </c>
      <c r="N6290">
        <v>125</v>
      </c>
      <c r="O6290" s="52">
        <v>0.64103001356124878</v>
      </c>
      <c r="Q6290">
        <v>3976</v>
      </c>
      <c r="R6290" s="52">
        <v>0.70322000980377197</v>
      </c>
    </row>
    <row r="6291" spans="1:19">
      <c r="A6291" t="s">
        <v>356</v>
      </c>
      <c r="B6291" t="s">
        <v>412</v>
      </c>
      <c r="C6291" t="s">
        <v>440</v>
      </c>
      <c r="D6291" t="s">
        <v>330</v>
      </c>
      <c r="E6291" t="s">
        <v>45</v>
      </c>
      <c r="F6291" t="s">
        <v>46</v>
      </c>
      <c r="G6291">
        <v>3</v>
      </c>
      <c r="H6291" t="s">
        <v>336</v>
      </c>
      <c r="I6291" t="s">
        <v>379</v>
      </c>
      <c r="J6291" t="s">
        <v>382</v>
      </c>
      <c r="K6291">
        <v>19</v>
      </c>
      <c r="L6291" s="52">
        <v>0.37255001068115229</v>
      </c>
      <c r="N6291">
        <v>70</v>
      </c>
      <c r="O6291" s="52">
        <v>0.35896998643875122</v>
      </c>
      <c r="Q6291">
        <v>1678</v>
      </c>
      <c r="R6291" s="52">
        <v>0.29677999019622803</v>
      </c>
    </row>
    <row r="6292" spans="1:19">
      <c r="A6292" t="s">
        <v>356</v>
      </c>
      <c r="B6292" t="s">
        <v>412</v>
      </c>
      <c r="C6292" t="s">
        <v>440</v>
      </c>
      <c r="D6292" t="s">
        <v>330</v>
      </c>
      <c r="E6292" t="s">
        <v>45</v>
      </c>
      <c r="F6292" t="s">
        <v>46</v>
      </c>
      <c r="G6292">
        <v>3</v>
      </c>
      <c r="H6292" t="s">
        <v>336</v>
      </c>
      <c r="I6292" t="s">
        <v>380</v>
      </c>
      <c r="J6292" t="s">
        <v>13</v>
      </c>
      <c r="K6292">
        <v>30</v>
      </c>
      <c r="L6292" s="52">
        <v>0.58824002742767334</v>
      </c>
      <c r="N6292">
        <v>129</v>
      </c>
      <c r="O6292" s="52">
        <v>0.66153997182846069</v>
      </c>
      <c r="Q6292">
        <v>4071</v>
      </c>
      <c r="R6292" s="52">
        <v>0.72001999616622925</v>
      </c>
    </row>
    <row r="6293" spans="1:19">
      <c r="A6293" t="s">
        <v>356</v>
      </c>
      <c r="B6293" t="s">
        <v>412</v>
      </c>
      <c r="C6293" t="s">
        <v>440</v>
      </c>
      <c r="D6293" t="s">
        <v>330</v>
      </c>
      <c r="E6293" t="s">
        <v>45</v>
      </c>
      <c r="F6293" t="s">
        <v>46</v>
      </c>
      <c r="G6293">
        <v>3</v>
      </c>
      <c r="H6293" t="s">
        <v>336</v>
      </c>
      <c r="I6293" t="s">
        <v>380</v>
      </c>
      <c r="J6293" t="s">
        <v>382</v>
      </c>
      <c r="K6293">
        <v>21</v>
      </c>
      <c r="L6293" s="52">
        <v>0.41176000237464899</v>
      </c>
      <c r="N6293">
        <v>66</v>
      </c>
      <c r="O6293" s="52">
        <v>0.33845999836921692</v>
      </c>
      <c r="Q6293">
        <v>1583</v>
      </c>
      <c r="R6293" s="52">
        <v>0.27998000383377081</v>
      </c>
    </row>
    <row r="6294" spans="1:19">
      <c r="A6294" t="s">
        <v>356</v>
      </c>
      <c r="B6294" t="s">
        <v>412</v>
      </c>
      <c r="C6294" t="s">
        <v>440</v>
      </c>
      <c r="D6294" t="s">
        <v>330</v>
      </c>
      <c r="E6294" t="s">
        <v>45</v>
      </c>
      <c r="F6294" t="s">
        <v>46</v>
      </c>
      <c r="G6294">
        <v>3</v>
      </c>
      <c r="H6294" t="s">
        <v>336</v>
      </c>
      <c r="I6294" t="s">
        <v>381</v>
      </c>
      <c r="J6294" t="s">
        <v>13</v>
      </c>
      <c r="K6294">
        <v>32</v>
      </c>
      <c r="L6294" s="52">
        <v>0.62744998931884766</v>
      </c>
      <c r="N6294">
        <v>125</v>
      </c>
      <c r="O6294" s="52">
        <v>0.64103001356124878</v>
      </c>
      <c r="Q6294">
        <v>3439</v>
      </c>
      <c r="R6294" s="52">
        <v>0.60824000835418701</v>
      </c>
    </row>
    <row r="6295" spans="1:19">
      <c r="A6295" t="s">
        <v>356</v>
      </c>
      <c r="B6295" t="s">
        <v>412</v>
      </c>
      <c r="C6295" t="s">
        <v>440</v>
      </c>
      <c r="D6295" t="s">
        <v>330</v>
      </c>
      <c r="E6295" t="s">
        <v>45</v>
      </c>
      <c r="F6295" t="s">
        <v>46</v>
      </c>
      <c r="G6295">
        <v>3</v>
      </c>
      <c r="H6295" t="s">
        <v>336</v>
      </c>
      <c r="I6295" t="s">
        <v>381</v>
      </c>
      <c r="J6295" t="s">
        <v>382</v>
      </c>
      <c r="K6295">
        <v>19</v>
      </c>
      <c r="L6295" s="52">
        <v>0.37255001068115229</v>
      </c>
      <c r="N6295">
        <v>70</v>
      </c>
      <c r="O6295" s="52">
        <v>0.35896998643875122</v>
      </c>
      <c r="Q6295">
        <v>2215</v>
      </c>
      <c r="R6295" s="52">
        <v>0.39175999164581299</v>
      </c>
    </row>
    <row r="6296" spans="1:19">
      <c r="A6296" t="s">
        <v>356</v>
      </c>
      <c r="B6296" t="s">
        <v>412</v>
      </c>
      <c r="C6296" t="s">
        <v>440</v>
      </c>
      <c r="D6296" t="s">
        <v>330</v>
      </c>
      <c r="E6296" t="s">
        <v>47</v>
      </c>
      <c r="F6296" t="s">
        <v>48</v>
      </c>
      <c r="G6296">
        <v>19</v>
      </c>
      <c r="H6296" t="s">
        <v>343</v>
      </c>
      <c r="I6296" t="s">
        <v>374</v>
      </c>
      <c r="J6296" t="s">
        <v>289</v>
      </c>
      <c r="K6296">
        <v>0</v>
      </c>
      <c r="L6296" s="52">
        <v>0</v>
      </c>
      <c r="N6296">
        <v>2</v>
      </c>
      <c r="O6296" s="52">
        <v>8.3699999377131462E-3</v>
      </c>
      <c r="Q6296">
        <v>29</v>
      </c>
      <c r="R6296" s="52">
        <v>5.1299999468028554E-3</v>
      </c>
    </row>
    <row r="6297" spans="1:19">
      <c r="A6297" t="s">
        <v>356</v>
      </c>
      <c r="B6297" t="s">
        <v>412</v>
      </c>
      <c r="C6297" t="s">
        <v>440</v>
      </c>
      <c r="D6297" t="s">
        <v>330</v>
      </c>
      <c r="E6297" t="s">
        <v>47</v>
      </c>
      <c r="F6297" t="s">
        <v>48</v>
      </c>
      <c r="G6297">
        <v>19</v>
      </c>
      <c r="H6297" t="s">
        <v>343</v>
      </c>
      <c r="I6297" t="s">
        <v>374</v>
      </c>
      <c r="J6297" t="s">
        <v>290</v>
      </c>
      <c r="K6297">
        <v>2</v>
      </c>
      <c r="L6297" s="52">
        <v>4.8780001699924469E-2</v>
      </c>
      <c r="N6297">
        <v>20</v>
      </c>
      <c r="O6297" s="52">
        <v>8.3679996430873871E-2</v>
      </c>
      <c r="Q6297">
        <v>299</v>
      </c>
      <c r="R6297" s="52">
        <v>5.2880000323057168E-2</v>
      </c>
    </row>
    <row r="6298" spans="1:19">
      <c r="A6298" t="s">
        <v>356</v>
      </c>
      <c r="B6298" t="s">
        <v>412</v>
      </c>
      <c r="C6298" t="s">
        <v>440</v>
      </c>
      <c r="D6298" t="s">
        <v>330</v>
      </c>
      <c r="E6298" t="s">
        <v>47</v>
      </c>
      <c r="F6298" t="s">
        <v>48</v>
      </c>
      <c r="G6298">
        <v>19</v>
      </c>
      <c r="H6298" t="s">
        <v>343</v>
      </c>
      <c r="I6298" t="s">
        <v>374</v>
      </c>
      <c r="J6298" t="s">
        <v>291</v>
      </c>
      <c r="K6298">
        <v>7</v>
      </c>
      <c r="L6298" s="52">
        <v>0.17072999477386469</v>
      </c>
      <c r="N6298">
        <v>34</v>
      </c>
      <c r="O6298" s="52">
        <v>0.14226000010967249</v>
      </c>
      <c r="Q6298">
        <v>751</v>
      </c>
      <c r="R6298" s="52">
        <v>0.1328299939632416</v>
      </c>
    </row>
    <row r="6299" spans="1:19">
      <c r="A6299" t="s">
        <v>356</v>
      </c>
      <c r="B6299" t="s">
        <v>412</v>
      </c>
      <c r="C6299" t="s">
        <v>440</v>
      </c>
      <c r="D6299" t="s">
        <v>330</v>
      </c>
      <c r="E6299" t="s">
        <v>47</v>
      </c>
      <c r="F6299" t="s">
        <v>48</v>
      </c>
      <c r="G6299">
        <v>19</v>
      </c>
      <c r="H6299" t="s">
        <v>343</v>
      </c>
      <c r="I6299" t="s">
        <v>374</v>
      </c>
      <c r="J6299" t="s">
        <v>292</v>
      </c>
      <c r="K6299">
        <v>9</v>
      </c>
      <c r="L6299" s="52">
        <v>0.21951000392436981</v>
      </c>
      <c r="N6299">
        <v>47</v>
      </c>
      <c r="O6299" s="52">
        <v>0.19664999842643741</v>
      </c>
      <c r="Q6299">
        <v>1246</v>
      </c>
      <c r="R6299" s="52">
        <v>0.22036999464035029</v>
      </c>
    </row>
    <row r="6300" spans="1:19">
      <c r="A6300" t="s">
        <v>356</v>
      </c>
      <c r="B6300" t="s">
        <v>412</v>
      </c>
      <c r="C6300" t="s">
        <v>440</v>
      </c>
      <c r="D6300" t="s">
        <v>330</v>
      </c>
      <c r="E6300" t="s">
        <v>47</v>
      </c>
      <c r="F6300" t="s">
        <v>48</v>
      </c>
      <c r="G6300">
        <v>19</v>
      </c>
      <c r="H6300" t="s">
        <v>343</v>
      </c>
      <c r="I6300" t="s">
        <v>374</v>
      </c>
      <c r="J6300" t="s">
        <v>293</v>
      </c>
      <c r="K6300">
        <v>8</v>
      </c>
      <c r="L6300" s="52">
        <v>0.1951200067996979</v>
      </c>
      <c r="N6300">
        <v>44</v>
      </c>
      <c r="O6300" s="52">
        <v>0.18410000205039981</v>
      </c>
      <c r="Q6300">
        <v>1034</v>
      </c>
      <c r="R6300" s="52">
        <v>0.18287999927997589</v>
      </c>
    </row>
    <row r="6301" spans="1:19">
      <c r="A6301" t="s">
        <v>356</v>
      </c>
      <c r="B6301" t="s">
        <v>412</v>
      </c>
      <c r="C6301" t="s">
        <v>440</v>
      </c>
      <c r="D6301" t="s">
        <v>330</v>
      </c>
      <c r="E6301" t="s">
        <v>47</v>
      </c>
      <c r="F6301" t="s">
        <v>48</v>
      </c>
      <c r="G6301">
        <v>19</v>
      </c>
      <c r="H6301" t="s">
        <v>343</v>
      </c>
      <c r="I6301" t="s">
        <v>374</v>
      </c>
      <c r="J6301" t="s">
        <v>294</v>
      </c>
      <c r="K6301">
        <v>7</v>
      </c>
      <c r="L6301" s="52">
        <v>0.17072999477386469</v>
      </c>
      <c r="N6301">
        <v>46</v>
      </c>
      <c r="O6301" s="52">
        <v>0.1924699991941452</v>
      </c>
      <c r="Q6301">
        <v>1115</v>
      </c>
      <c r="R6301" s="52">
        <v>0.19720999896526339</v>
      </c>
    </row>
    <row r="6302" spans="1:19">
      <c r="A6302" t="s">
        <v>356</v>
      </c>
      <c r="B6302" t="s">
        <v>412</v>
      </c>
      <c r="C6302" t="s">
        <v>440</v>
      </c>
      <c r="D6302" t="s">
        <v>330</v>
      </c>
      <c r="E6302" t="s">
        <v>47</v>
      </c>
      <c r="F6302" t="s">
        <v>48</v>
      </c>
      <c r="G6302">
        <v>19</v>
      </c>
      <c r="H6302" t="s">
        <v>343</v>
      </c>
      <c r="I6302" t="s">
        <v>374</v>
      </c>
      <c r="J6302" t="s">
        <v>295</v>
      </c>
      <c r="K6302">
        <v>8</v>
      </c>
      <c r="L6302" s="52">
        <v>0.1951200067996979</v>
      </c>
      <c r="N6302">
        <v>46</v>
      </c>
      <c r="O6302" s="52">
        <v>0.1924699991941452</v>
      </c>
      <c r="Q6302">
        <v>1180</v>
      </c>
      <c r="R6302" s="52">
        <v>0.20870000123977661</v>
      </c>
    </row>
    <row r="6303" spans="1:19">
      <c r="A6303" t="s">
        <v>356</v>
      </c>
      <c r="B6303" t="s">
        <v>412</v>
      </c>
      <c r="C6303" t="s">
        <v>440</v>
      </c>
      <c r="D6303" t="s">
        <v>330</v>
      </c>
      <c r="E6303" t="s">
        <v>47</v>
      </c>
      <c r="F6303" t="s">
        <v>48</v>
      </c>
      <c r="G6303">
        <v>19</v>
      </c>
      <c r="H6303" t="s">
        <v>343</v>
      </c>
      <c r="I6303" t="s">
        <v>734</v>
      </c>
      <c r="J6303" t="s">
        <v>299</v>
      </c>
      <c r="K6303">
        <v>2</v>
      </c>
      <c r="L6303" s="52">
        <v>4.8780001699924469E-2</v>
      </c>
      <c r="M6303" s="52">
        <v>5.1279999315738678E-2</v>
      </c>
      <c r="N6303">
        <v>6</v>
      </c>
      <c r="O6303" s="52">
        <v>2.5100000202655789E-2</v>
      </c>
      <c r="P6303" s="52">
        <v>2.6089999824762341E-2</v>
      </c>
      <c r="Q6303">
        <v>265</v>
      </c>
      <c r="R6303" s="52">
        <v>4.6870000660419457E-2</v>
      </c>
      <c r="S6303" s="52">
        <v>4.7959998250007629E-2</v>
      </c>
    </row>
    <row r="6304" spans="1:19">
      <c r="A6304" t="s">
        <v>356</v>
      </c>
      <c r="B6304" t="s">
        <v>412</v>
      </c>
      <c r="C6304" t="s">
        <v>440</v>
      </c>
      <c r="D6304" t="s">
        <v>330</v>
      </c>
      <c r="E6304" t="s">
        <v>47</v>
      </c>
      <c r="F6304" t="s">
        <v>48</v>
      </c>
      <c r="G6304">
        <v>19</v>
      </c>
      <c r="H6304" t="s">
        <v>343</v>
      </c>
      <c r="I6304" t="s">
        <v>734</v>
      </c>
      <c r="J6304" t="s">
        <v>300</v>
      </c>
      <c r="K6304">
        <v>2</v>
      </c>
      <c r="L6304" s="52">
        <v>4.8780001699924469E-2</v>
      </c>
      <c r="M6304" s="52">
        <v>5.1279999315738678E-2</v>
      </c>
      <c r="N6304">
        <v>2</v>
      </c>
      <c r="O6304" s="52">
        <v>8.3699999377131462E-3</v>
      </c>
      <c r="P6304" s="52">
        <v>8.7000001221895218E-3</v>
      </c>
      <c r="Q6304">
        <v>218</v>
      </c>
      <c r="R6304" s="52">
        <v>3.8559999316930771E-2</v>
      </c>
      <c r="S6304" s="52">
        <v>3.945000097155571E-2</v>
      </c>
    </row>
    <row r="6305" spans="1:19">
      <c r="A6305" t="s">
        <v>356</v>
      </c>
      <c r="B6305" t="s">
        <v>412</v>
      </c>
      <c r="C6305" t="s">
        <v>440</v>
      </c>
      <c r="D6305" t="s">
        <v>330</v>
      </c>
      <c r="E6305" t="s">
        <v>47</v>
      </c>
      <c r="F6305" t="s">
        <v>48</v>
      </c>
      <c r="G6305">
        <v>19</v>
      </c>
      <c r="H6305" t="s">
        <v>343</v>
      </c>
      <c r="I6305" t="s">
        <v>734</v>
      </c>
      <c r="J6305" t="s">
        <v>269</v>
      </c>
      <c r="K6305">
        <v>0</v>
      </c>
      <c r="L6305" s="52">
        <v>0</v>
      </c>
      <c r="M6305" s="52">
        <v>0</v>
      </c>
      <c r="N6305">
        <v>0</v>
      </c>
      <c r="O6305" s="52">
        <v>0</v>
      </c>
      <c r="P6305" s="52">
        <v>0</v>
      </c>
      <c r="Q6305">
        <v>43</v>
      </c>
      <c r="R6305" s="52">
        <v>7.61000020429492E-3</v>
      </c>
      <c r="S6305" s="52">
        <v>7.780000101774931E-3</v>
      </c>
    </row>
    <row r="6306" spans="1:19">
      <c r="A6306" t="s">
        <v>356</v>
      </c>
      <c r="B6306" t="s">
        <v>412</v>
      </c>
      <c r="C6306" t="s">
        <v>440</v>
      </c>
      <c r="D6306" t="s">
        <v>330</v>
      </c>
      <c r="E6306" t="s">
        <v>47</v>
      </c>
      <c r="F6306" t="s">
        <v>48</v>
      </c>
      <c r="G6306">
        <v>19</v>
      </c>
      <c r="H6306" t="s">
        <v>343</v>
      </c>
      <c r="I6306" t="s">
        <v>734</v>
      </c>
      <c r="J6306" t="s">
        <v>301</v>
      </c>
      <c r="K6306">
        <v>0</v>
      </c>
      <c r="L6306" s="52">
        <v>0</v>
      </c>
      <c r="M6306" s="52">
        <v>0</v>
      </c>
      <c r="N6306">
        <v>2</v>
      </c>
      <c r="O6306" s="52">
        <v>8.3699999377131462E-3</v>
      </c>
      <c r="P6306" s="52">
        <v>8.7000001221895218E-3</v>
      </c>
      <c r="Q6306">
        <v>117</v>
      </c>
      <c r="R6306" s="52">
        <v>2.0689999684691429E-2</v>
      </c>
      <c r="S6306" s="52">
        <v>2.1169999614357948E-2</v>
      </c>
    </row>
    <row r="6307" spans="1:19">
      <c r="A6307" t="s">
        <v>356</v>
      </c>
      <c r="B6307" t="s">
        <v>412</v>
      </c>
      <c r="C6307" t="s">
        <v>440</v>
      </c>
      <c r="D6307" t="s">
        <v>330</v>
      </c>
      <c r="E6307" t="s">
        <v>47</v>
      </c>
      <c r="F6307" t="s">
        <v>48</v>
      </c>
      <c r="G6307">
        <v>19</v>
      </c>
      <c r="H6307" t="s">
        <v>343</v>
      </c>
      <c r="I6307" t="s">
        <v>734</v>
      </c>
      <c r="J6307" t="s">
        <v>270</v>
      </c>
      <c r="K6307">
        <v>2</v>
      </c>
      <c r="L6307" s="52">
        <v>4.8780001699924469E-2</v>
      </c>
      <c r="N6307">
        <v>9</v>
      </c>
      <c r="O6307" s="52">
        <v>3.765999898314476E-2</v>
      </c>
      <c r="Q6307">
        <v>128</v>
      </c>
      <c r="R6307" s="52">
        <v>2.263999916613102E-2</v>
      </c>
    </row>
    <row r="6308" spans="1:19">
      <c r="A6308" t="s">
        <v>356</v>
      </c>
      <c r="B6308" t="s">
        <v>412</v>
      </c>
      <c r="C6308" t="s">
        <v>440</v>
      </c>
      <c r="D6308" t="s">
        <v>330</v>
      </c>
      <c r="E6308" t="s">
        <v>47</v>
      </c>
      <c r="F6308" t="s">
        <v>48</v>
      </c>
      <c r="G6308">
        <v>19</v>
      </c>
      <c r="H6308" t="s">
        <v>343</v>
      </c>
      <c r="I6308" t="s">
        <v>734</v>
      </c>
      <c r="J6308" t="s">
        <v>268</v>
      </c>
      <c r="K6308">
        <v>35</v>
      </c>
      <c r="L6308" s="52">
        <v>0.853659987449646</v>
      </c>
      <c r="M6308" s="52">
        <v>0.89744001626968384</v>
      </c>
      <c r="N6308">
        <v>220</v>
      </c>
      <c r="O6308" s="52">
        <v>0.92049998044967651</v>
      </c>
      <c r="P6308" s="52">
        <v>0.95652002096176147</v>
      </c>
      <c r="Q6308">
        <v>4883</v>
      </c>
      <c r="R6308" s="52">
        <v>0.86364001035690308</v>
      </c>
      <c r="S6308" s="52">
        <v>0.88363999128341675</v>
      </c>
    </row>
    <row r="6309" spans="1:19">
      <c r="A6309" t="s">
        <v>356</v>
      </c>
      <c r="B6309" t="s">
        <v>412</v>
      </c>
      <c r="C6309" t="s">
        <v>440</v>
      </c>
      <c r="D6309" t="s">
        <v>330</v>
      </c>
      <c r="E6309" t="s">
        <v>47</v>
      </c>
      <c r="F6309" t="s">
        <v>48</v>
      </c>
      <c r="G6309">
        <v>19</v>
      </c>
      <c r="H6309" t="s">
        <v>343</v>
      </c>
      <c r="I6309" t="s">
        <v>307</v>
      </c>
      <c r="J6309" t="s">
        <v>329</v>
      </c>
      <c r="K6309">
        <v>41</v>
      </c>
      <c r="L6309" s="52">
        <v>1</v>
      </c>
      <c r="N6309">
        <v>237</v>
      </c>
      <c r="O6309" s="52">
        <v>0.99163001775741577</v>
      </c>
      <c r="Q6309">
        <v>5610</v>
      </c>
      <c r="R6309" s="52">
        <v>0.99221998453140259</v>
      </c>
    </row>
    <row r="6310" spans="1:19">
      <c r="A6310" t="s">
        <v>356</v>
      </c>
      <c r="B6310" t="s">
        <v>412</v>
      </c>
      <c r="C6310" t="s">
        <v>440</v>
      </c>
      <c r="D6310" t="s">
        <v>330</v>
      </c>
      <c r="E6310" t="s">
        <v>47</v>
      </c>
      <c r="F6310" t="s">
        <v>48</v>
      </c>
      <c r="G6310">
        <v>19</v>
      </c>
      <c r="H6310" t="s">
        <v>343</v>
      </c>
      <c r="I6310" t="s">
        <v>307</v>
      </c>
      <c r="J6310" t="s">
        <v>309</v>
      </c>
      <c r="K6310">
        <v>0</v>
      </c>
      <c r="L6310" s="52">
        <v>0</v>
      </c>
      <c r="N6310">
        <v>2</v>
      </c>
      <c r="O6310" s="52">
        <v>8.3699999377131462E-3</v>
      </c>
      <c r="Q6310">
        <v>44</v>
      </c>
      <c r="R6310" s="52">
        <v>7.780000101774931E-3</v>
      </c>
    </row>
    <row r="6311" spans="1:19">
      <c r="A6311" t="s">
        <v>356</v>
      </c>
      <c r="B6311" t="s">
        <v>412</v>
      </c>
      <c r="C6311" t="s">
        <v>440</v>
      </c>
      <c r="D6311" t="s">
        <v>330</v>
      </c>
      <c r="E6311" t="s">
        <v>47</v>
      </c>
      <c r="F6311" t="s">
        <v>48</v>
      </c>
      <c r="G6311">
        <v>19</v>
      </c>
      <c r="H6311" t="s">
        <v>343</v>
      </c>
      <c r="I6311" t="s">
        <v>375</v>
      </c>
      <c r="J6311" t="s">
        <v>302</v>
      </c>
      <c r="K6311">
        <v>15</v>
      </c>
      <c r="L6311" s="52">
        <v>0.36585000157356262</v>
      </c>
      <c r="N6311">
        <v>84</v>
      </c>
      <c r="O6311" s="52">
        <v>0.35146000981330872</v>
      </c>
      <c r="Q6311">
        <v>1795</v>
      </c>
      <c r="R6311" s="52">
        <v>0.3174700140953064</v>
      </c>
    </row>
    <row r="6312" spans="1:19">
      <c r="A6312" t="s">
        <v>356</v>
      </c>
      <c r="B6312" t="s">
        <v>412</v>
      </c>
      <c r="C6312" t="s">
        <v>440</v>
      </c>
      <c r="D6312" t="s">
        <v>330</v>
      </c>
      <c r="E6312" t="s">
        <v>47</v>
      </c>
      <c r="F6312" t="s">
        <v>48</v>
      </c>
      <c r="G6312">
        <v>19</v>
      </c>
      <c r="H6312" t="s">
        <v>343</v>
      </c>
      <c r="I6312" t="s">
        <v>375</v>
      </c>
      <c r="J6312" t="s">
        <v>303</v>
      </c>
      <c r="K6312">
        <v>16</v>
      </c>
      <c r="L6312" s="52">
        <v>0.39024001359939581</v>
      </c>
      <c r="N6312">
        <v>80</v>
      </c>
      <c r="O6312" s="52">
        <v>0.33472999930381769</v>
      </c>
      <c r="Q6312">
        <v>1789</v>
      </c>
      <c r="R6312" s="52">
        <v>0.31641000509262079</v>
      </c>
    </row>
    <row r="6313" spans="1:19">
      <c r="A6313" t="s">
        <v>356</v>
      </c>
      <c r="B6313" t="s">
        <v>412</v>
      </c>
      <c r="C6313" t="s">
        <v>440</v>
      </c>
      <c r="D6313" t="s">
        <v>330</v>
      </c>
      <c r="E6313" t="s">
        <v>47</v>
      </c>
      <c r="F6313" t="s">
        <v>48</v>
      </c>
      <c r="G6313">
        <v>19</v>
      </c>
      <c r="H6313" t="s">
        <v>343</v>
      </c>
      <c r="I6313" t="s">
        <v>375</v>
      </c>
      <c r="J6313" t="s">
        <v>304</v>
      </c>
      <c r="K6313">
        <v>10</v>
      </c>
      <c r="L6313" s="52">
        <v>0.24390000104904169</v>
      </c>
      <c r="N6313">
        <v>75</v>
      </c>
      <c r="O6313" s="52">
        <v>0.31380999088287348</v>
      </c>
      <c r="Q6313">
        <v>2070</v>
      </c>
      <c r="R6313" s="52">
        <v>0.36610999703407288</v>
      </c>
    </row>
    <row r="6314" spans="1:19">
      <c r="A6314" t="s">
        <v>356</v>
      </c>
      <c r="B6314" t="s">
        <v>412</v>
      </c>
      <c r="C6314" t="s">
        <v>440</v>
      </c>
      <c r="D6314" t="s">
        <v>330</v>
      </c>
      <c r="E6314" t="s">
        <v>47</v>
      </c>
      <c r="F6314" t="s">
        <v>48</v>
      </c>
      <c r="G6314">
        <v>19</v>
      </c>
      <c r="H6314" t="s">
        <v>343</v>
      </c>
      <c r="I6314" t="s">
        <v>377</v>
      </c>
      <c r="J6314" t="s">
        <v>13</v>
      </c>
      <c r="K6314">
        <v>22</v>
      </c>
      <c r="L6314" s="52">
        <v>0.53658998012542725</v>
      </c>
      <c r="N6314">
        <v>131</v>
      </c>
      <c r="O6314" s="52">
        <v>0.54812002182006836</v>
      </c>
      <c r="Q6314">
        <v>2991</v>
      </c>
      <c r="R6314" s="52">
        <v>0.52900999784469604</v>
      </c>
    </row>
    <row r="6315" spans="1:19">
      <c r="A6315" t="s">
        <v>356</v>
      </c>
      <c r="B6315" t="s">
        <v>412</v>
      </c>
      <c r="C6315" t="s">
        <v>440</v>
      </c>
      <c r="D6315" t="s">
        <v>330</v>
      </c>
      <c r="E6315" t="s">
        <v>47</v>
      </c>
      <c r="F6315" t="s">
        <v>48</v>
      </c>
      <c r="G6315">
        <v>19</v>
      </c>
      <c r="H6315" t="s">
        <v>343</v>
      </c>
      <c r="I6315" t="s">
        <v>377</v>
      </c>
      <c r="J6315" t="s">
        <v>382</v>
      </c>
      <c r="K6315">
        <v>19</v>
      </c>
      <c r="L6315" s="52">
        <v>0.46340999007225042</v>
      </c>
      <c r="N6315">
        <v>108</v>
      </c>
      <c r="O6315" s="52">
        <v>0.45188000798225397</v>
      </c>
      <c r="Q6315">
        <v>2663</v>
      </c>
      <c r="R6315" s="52">
        <v>0.47099000215530401</v>
      </c>
    </row>
    <row r="6316" spans="1:19">
      <c r="A6316" t="s">
        <v>356</v>
      </c>
      <c r="B6316" t="s">
        <v>412</v>
      </c>
      <c r="C6316" t="s">
        <v>440</v>
      </c>
      <c r="D6316" t="s">
        <v>330</v>
      </c>
      <c r="E6316" t="s">
        <v>47</v>
      </c>
      <c r="F6316" t="s">
        <v>48</v>
      </c>
      <c r="G6316">
        <v>19</v>
      </c>
      <c r="H6316" t="s">
        <v>343</v>
      </c>
      <c r="I6316" t="s">
        <v>378</v>
      </c>
      <c r="J6316" t="s">
        <v>13</v>
      </c>
      <c r="K6316">
        <v>33</v>
      </c>
      <c r="L6316" s="52">
        <v>0.80488002300262451</v>
      </c>
      <c r="N6316">
        <v>215</v>
      </c>
      <c r="O6316" s="52">
        <v>0.89958000183105469</v>
      </c>
      <c r="Q6316">
        <v>5030</v>
      </c>
      <c r="R6316" s="52">
        <v>0.88963997364044189</v>
      </c>
    </row>
    <row r="6317" spans="1:19">
      <c r="A6317" t="s">
        <v>356</v>
      </c>
      <c r="B6317" t="s">
        <v>412</v>
      </c>
      <c r="C6317" t="s">
        <v>440</v>
      </c>
      <c r="D6317" t="s">
        <v>330</v>
      </c>
      <c r="E6317" t="s">
        <v>47</v>
      </c>
      <c r="F6317" t="s">
        <v>48</v>
      </c>
      <c r="G6317">
        <v>19</v>
      </c>
      <c r="H6317" t="s">
        <v>343</v>
      </c>
      <c r="I6317" t="s">
        <v>378</v>
      </c>
      <c r="J6317" t="s">
        <v>382</v>
      </c>
      <c r="K6317">
        <v>8</v>
      </c>
      <c r="L6317" s="52">
        <v>0.1951200067996979</v>
      </c>
      <c r="N6317">
        <v>24</v>
      </c>
      <c r="O6317" s="52">
        <v>0.1004199981689453</v>
      </c>
      <c r="Q6317">
        <v>624</v>
      </c>
      <c r="R6317" s="52">
        <v>0.1103599965572357</v>
      </c>
    </row>
    <row r="6318" spans="1:19">
      <c r="A6318" t="s">
        <v>356</v>
      </c>
      <c r="B6318" t="s">
        <v>412</v>
      </c>
      <c r="C6318" t="s">
        <v>440</v>
      </c>
      <c r="D6318" t="s">
        <v>330</v>
      </c>
      <c r="E6318" t="s">
        <v>47</v>
      </c>
      <c r="F6318" t="s">
        <v>48</v>
      </c>
      <c r="G6318">
        <v>19</v>
      </c>
      <c r="H6318" t="s">
        <v>343</v>
      </c>
      <c r="I6318" t="s">
        <v>379</v>
      </c>
      <c r="J6318" t="s">
        <v>13</v>
      </c>
      <c r="K6318">
        <v>25</v>
      </c>
      <c r="L6318" s="52">
        <v>0.60975998640060425</v>
      </c>
      <c r="N6318">
        <v>168</v>
      </c>
      <c r="O6318" s="52">
        <v>0.70292997360229492</v>
      </c>
      <c r="Q6318">
        <v>3976</v>
      </c>
      <c r="R6318" s="52">
        <v>0.70322000980377197</v>
      </c>
    </row>
    <row r="6319" spans="1:19">
      <c r="A6319" t="s">
        <v>356</v>
      </c>
      <c r="B6319" t="s">
        <v>412</v>
      </c>
      <c r="C6319" t="s">
        <v>440</v>
      </c>
      <c r="D6319" t="s">
        <v>330</v>
      </c>
      <c r="E6319" t="s">
        <v>47</v>
      </c>
      <c r="F6319" t="s">
        <v>48</v>
      </c>
      <c r="G6319">
        <v>19</v>
      </c>
      <c r="H6319" t="s">
        <v>343</v>
      </c>
      <c r="I6319" t="s">
        <v>379</v>
      </c>
      <c r="J6319" t="s">
        <v>382</v>
      </c>
      <c r="K6319">
        <v>16</v>
      </c>
      <c r="L6319" s="52">
        <v>0.39024001359939581</v>
      </c>
      <c r="N6319">
        <v>71</v>
      </c>
      <c r="O6319" s="52">
        <v>0.29706999659538269</v>
      </c>
      <c r="Q6319">
        <v>1678</v>
      </c>
      <c r="R6319" s="52">
        <v>0.29677999019622803</v>
      </c>
    </row>
    <row r="6320" spans="1:19">
      <c r="A6320" t="s">
        <v>356</v>
      </c>
      <c r="B6320" t="s">
        <v>412</v>
      </c>
      <c r="C6320" t="s">
        <v>440</v>
      </c>
      <c r="D6320" t="s">
        <v>330</v>
      </c>
      <c r="E6320" t="s">
        <v>47</v>
      </c>
      <c r="F6320" t="s">
        <v>48</v>
      </c>
      <c r="G6320">
        <v>19</v>
      </c>
      <c r="H6320" t="s">
        <v>343</v>
      </c>
      <c r="I6320" t="s">
        <v>380</v>
      </c>
      <c r="J6320" t="s">
        <v>13</v>
      </c>
      <c r="K6320">
        <v>24</v>
      </c>
      <c r="L6320" s="52">
        <v>0.58537000417709351</v>
      </c>
      <c r="N6320">
        <v>178</v>
      </c>
      <c r="O6320" s="52">
        <v>0.74476999044418335</v>
      </c>
      <c r="Q6320">
        <v>4071</v>
      </c>
      <c r="R6320" s="52">
        <v>0.72001999616622925</v>
      </c>
    </row>
    <row r="6321" spans="1:19">
      <c r="A6321" t="s">
        <v>356</v>
      </c>
      <c r="B6321" t="s">
        <v>412</v>
      </c>
      <c r="C6321" t="s">
        <v>440</v>
      </c>
      <c r="D6321" t="s">
        <v>330</v>
      </c>
      <c r="E6321" t="s">
        <v>47</v>
      </c>
      <c r="F6321" t="s">
        <v>48</v>
      </c>
      <c r="G6321">
        <v>19</v>
      </c>
      <c r="H6321" t="s">
        <v>343</v>
      </c>
      <c r="I6321" t="s">
        <v>380</v>
      </c>
      <c r="J6321" t="s">
        <v>382</v>
      </c>
      <c r="K6321">
        <v>17</v>
      </c>
      <c r="L6321" s="52">
        <v>0.41462999582290649</v>
      </c>
      <c r="N6321">
        <v>61</v>
      </c>
      <c r="O6321" s="52">
        <v>0.25523000955581671</v>
      </c>
      <c r="Q6321">
        <v>1583</v>
      </c>
      <c r="R6321" s="52">
        <v>0.27998000383377081</v>
      </c>
    </row>
    <row r="6322" spans="1:19">
      <c r="A6322" t="s">
        <v>356</v>
      </c>
      <c r="B6322" t="s">
        <v>412</v>
      </c>
      <c r="C6322" t="s">
        <v>440</v>
      </c>
      <c r="D6322" t="s">
        <v>330</v>
      </c>
      <c r="E6322" t="s">
        <v>47</v>
      </c>
      <c r="F6322" t="s">
        <v>48</v>
      </c>
      <c r="G6322">
        <v>19</v>
      </c>
      <c r="H6322" t="s">
        <v>343</v>
      </c>
      <c r="I6322" t="s">
        <v>381</v>
      </c>
      <c r="J6322" t="s">
        <v>13</v>
      </c>
      <c r="K6322">
        <v>25</v>
      </c>
      <c r="L6322" s="52">
        <v>0.60975998640060425</v>
      </c>
      <c r="N6322">
        <v>149</v>
      </c>
      <c r="O6322" s="52">
        <v>0.62343001365661621</v>
      </c>
      <c r="Q6322">
        <v>3439</v>
      </c>
      <c r="R6322" s="52">
        <v>0.60824000835418701</v>
      </c>
    </row>
    <row r="6323" spans="1:19">
      <c r="A6323" t="s">
        <v>356</v>
      </c>
      <c r="B6323" t="s">
        <v>412</v>
      </c>
      <c r="C6323" t="s">
        <v>440</v>
      </c>
      <c r="D6323" t="s">
        <v>330</v>
      </c>
      <c r="E6323" t="s">
        <v>47</v>
      </c>
      <c r="F6323" t="s">
        <v>48</v>
      </c>
      <c r="G6323">
        <v>19</v>
      </c>
      <c r="H6323" t="s">
        <v>343</v>
      </c>
      <c r="I6323" t="s">
        <v>381</v>
      </c>
      <c r="J6323" t="s">
        <v>382</v>
      </c>
      <c r="K6323">
        <v>16</v>
      </c>
      <c r="L6323" s="52">
        <v>0.39024001359939581</v>
      </c>
      <c r="N6323">
        <v>90</v>
      </c>
      <c r="O6323" s="52">
        <v>0.37656998634338379</v>
      </c>
      <c r="Q6323">
        <v>2215</v>
      </c>
      <c r="R6323" s="52">
        <v>0.39175999164581299</v>
      </c>
    </row>
    <row r="6324" spans="1:19">
      <c r="A6324" t="s">
        <v>356</v>
      </c>
      <c r="B6324" t="s">
        <v>412</v>
      </c>
      <c r="C6324" t="s">
        <v>440</v>
      </c>
      <c r="D6324" t="s">
        <v>330</v>
      </c>
      <c r="E6324" t="s">
        <v>49</v>
      </c>
      <c r="F6324" t="s">
        <v>50</v>
      </c>
      <c r="G6324">
        <v>3</v>
      </c>
      <c r="H6324" t="s">
        <v>336</v>
      </c>
      <c r="I6324" t="s">
        <v>374</v>
      </c>
      <c r="J6324" t="s">
        <v>289</v>
      </c>
      <c r="K6324">
        <v>0</v>
      </c>
      <c r="L6324" s="52">
        <v>0</v>
      </c>
      <c r="N6324">
        <v>2</v>
      </c>
      <c r="O6324" s="52">
        <v>1.0259999893605711E-2</v>
      </c>
      <c r="Q6324">
        <v>29</v>
      </c>
      <c r="R6324" s="52">
        <v>5.1299999468028554E-3</v>
      </c>
    </row>
    <row r="6325" spans="1:19">
      <c r="A6325" t="s">
        <v>356</v>
      </c>
      <c r="B6325" t="s">
        <v>412</v>
      </c>
      <c r="C6325" t="s">
        <v>440</v>
      </c>
      <c r="D6325" t="s">
        <v>330</v>
      </c>
      <c r="E6325" t="s">
        <v>49</v>
      </c>
      <c r="F6325" t="s">
        <v>50</v>
      </c>
      <c r="G6325">
        <v>3</v>
      </c>
      <c r="H6325" t="s">
        <v>336</v>
      </c>
      <c r="I6325" t="s">
        <v>374</v>
      </c>
      <c r="J6325" t="s">
        <v>290</v>
      </c>
      <c r="K6325">
        <v>2</v>
      </c>
      <c r="L6325" s="52">
        <v>9.0910002589225769E-2</v>
      </c>
      <c r="N6325">
        <v>11</v>
      </c>
      <c r="O6325" s="52">
        <v>5.640999972820282E-2</v>
      </c>
      <c r="Q6325">
        <v>299</v>
      </c>
      <c r="R6325" s="52">
        <v>5.2880000323057168E-2</v>
      </c>
    </row>
    <row r="6326" spans="1:19">
      <c r="A6326" t="s">
        <v>356</v>
      </c>
      <c r="B6326" t="s">
        <v>412</v>
      </c>
      <c r="C6326" t="s">
        <v>440</v>
      </c>
      <c r="D6326" t="s">
        <v>330</v>
      </c>
      <c r="E6326" t="s">
        <v>49</v>
      </c>
      <c r="F6326" t="s">
        <v>50</v>
      </c>
      <c r="G6326">
        <v>3</v>
      </c>
      <c r="H6326" t="s">
        <v>336</v>
      </c>
      <c r="I6326" t="s">
        <v>374</v>
      </c>
      <c r="J6326" t="s">
        <v>291</v>
      </c>
      <c r="K6326">
        <v>2</v>
      </c>
      <c r="L6326" s="52">
        <v>9.0910002589225769E-2</v>
      </c>
      <c r="N6326">
        <v>22</v>
      </c>
      <c r="O6326" s="52">
        <v>0.1128199994564056</v>
      </c>
      <c r="Q6326">
        <v>751</v>
      </c>
      <c r="R6326" s="52">
        <v>0.1328299939632416</v>
      </c>
    </row>
    <row r="6327" spans="1:19">
      <c r="A6327" t="s">
        <v>356</v>
      </c>
      <c r="B6327" t="s">
        <v>412</v>
      </c>
      <c r="C6327" t="s">
        <v>440</v>
      </c>
      <c r="D6327" t="s">
        <v>330</v>
      </c>
      <c r="E6327" t="s">
        <v>49</v>
      </c>
      <c r="F6327" t="s">
        <v>50</v>
      </c>
      <c r="G6327">
        <v>3</v>
      </c>
      <c r="H6327" t="s">
        <v>336</v>
      </c>
      <c r="I6327" t="s">
        <v>374</v>
      </c>
      <c r="J6327" t="s">
        <v>292</v>
      </c>
      <c r="K6327">
        <v>2</v>
      </c>
      <c r="L6327" s="52">
        <v>9.0910002589225769E-2</v>
      </c>
      <c r="N6327">
        <v>49</v>
      </c>
      <c r="O6327" s="52">
        <v>0.25128000974655151</v>
      </c>
      <c r="Q6327">
        <v>1246</v>
      </c>
      <c r="R6327" s="52">
        <v>0.22036999464035029</v>
      </c>
    </row>
    <row r="6328" spans="1:19">
      <c r="A6328" t="s">
        <v>356</v>
      </c>
      <c r="B6328" t="s">
        <v>412</v>
      </c>
      <c r="C6328" t="s">
        <v>440</v>
      </c>
      <c r="D6328" t="s">
        <v>330</v>
      </c>
      <c r="E6328" t="s">
        <v>49</v>
      </c>
      <c r="F6328" t="s">
        <v>50</v>
      </c>
      <c r="G6328">
        <v>3</v>
      </c>
      <c r="H6328" t="s">
        <v>336</v>
      </c>
      <c r="I6328" t="s">
        <v>374</v>
      </c>
      <c r="J6328" t="s">
        <v>293</v>
      </c>
      <c r="K6328">
        <v>2</v>
      </c>
      <c r="L6328" s="52">
        <v>9.0910002589225769E-2</v>
      </c>
      <c r="N6328">
        <v>37</v>
      </c>
      <c r="O6328" s="52">
        <v>0.18974000215530401</v>
      </c>
      <c r="Q6328">
        <v>1034</v>
      </c>
      <c r="R6328" s="52">
        <v>0.18287999927997589</v>
      </c>
    </row>
    <row r="6329" spans="1:19">
      <c r="A6329" t="s">
        <v>356</v>
      </c>
      <c r="B6329" t="s">
        <v>412</v>
      </c>
      <c r="C6329" t="s">
        <v>440</v>
      </c>
      <c r="D6329" t="s">
        <v>330</v>
      </c>
      <c r="E6329" t="s">
        <v>49</v>
      </c>
      <c r="F6329" t="s">
        <v>50</v>
      </c>
      <c r="G6329">
        <v>3</v>
      </c>
      <c r="H6329" t="s">
        <v>336</v>
      </c>
      <c r="I6329" t="s">
        <v>374</v>
      </c>
      <c r="J6329" t="s">
        <v>294</v>
      </c>
      <c r="K6329">
        <v>2</v>
      </c>
      <c r="L6329" s="52">
        <v>9.0910002589225769E-2</v>
      </c>
      <c r="N6329">
        <v>33</v>
      </c>
      <c r="O6329" s="52">
        <v>0.16922999918460849</v>
      </c>
      <c r="Q6329">
        <v>1115</v>
      </c>
      <c r="R6329" s="52">
        <v>0.19720999896526339</v>
      </c>
    </row>
    <row r="6330" spans="1:19">
      <c r="A6330" t="s">
        <v>356</v>
      </c>
      <c r="B6330" t="s">
        <v>412</v>
      </c>
      <c r="C6330" t="s">
        <v>440</v>
      </c>
      <c r="D6330" t="s">
        <v>330</v>
      </c>
      <c r="E6330" t="s">
        <v>49</v>
      </c>
      <c r="F6330" t="s">
        <v>50</v>
      </c>
      <c r="G6330">
        <v>3</v>
      </c>
      <c r="H6330" t="s">
        <v>336</v>
      </c>
      <c r="I6330" t="s">
        <v>374</v>
      </c>
      <c r="J6330" t="s">
        <v>295</v>
      </c>
      <c r="K6330">
        <v>12</v>
      </c>
      <c r="L6330" s="52">
        <v>0.54544997215270996</v>
      </c>
      <c r="N6330">
        <v>41</v>
      </c>
      <c r="O6330" s="52">
        <v>0.21026000380516049</v>
      </c>
      <c r="Q6330">
        <v>1180</v>
      </c>
      <c r="R6330" s="52">
        <v>0.20870000123977661</v>
      </c>
    </row>
    <row r="6331" spans="1:19">
      <c r="A6331" t="s">
        <v>356</v>
      </c>
      <c r="B6331" t="s">
        <v>412</v>
      </c>
      <c r="C6331" t="s">
        <v>440</v>
      </c>
      <c r="D6331" t="s">
        <v>330</v>
      </c>
      <c r="E6331" t="s">
        <v>49</v>
      </c>
      <c r="F6331" t="s">
        <v>50</v>
      </c>
      <c r="G6331">
        <v>3</v>
      </c>
      <c r="H6331" t="s">
        <v>336</v>
      </c>
      <c r="I6331" t="s">
        <v>734</v>
      </c>
      <c r="J6331" t="s">
        <v>299</v>
      </c>
      <c r="K6331">
        <v>2</v>
      </c>
      <c r="L6331" s="52">
        <v>9.0910002589225769E-2</v>
      </c>
      <c r="M6331" s="52">
        <v>9.0910002589225769E-2</v>
      </c>
      <c r="N6331">
        <v>18</v>
      </c>
      <c r="O6331" s="52">
        <v>9.2309996485710144E-2</v>
      </c>
      <c r="P6331" s="52">
        <v>9.278000146150589E-2</v>
      </c>
      <c r="Q6331">
        <v>265</v>
      </c>
      <c r="R6331" s="52">
        <v>4.6870000660419457E-2</v>
      </c>
      <c r="S6331" s="52">
        <v>4.7959998250007629E-2</v>
      </c>
    </row>
    <row r="6332" spans="1:19">
      <c r="A6332" t="s">
        <v>356</v>
      </c>
      <c r="B6332" t="s">
        <v>412</v>
      </c>
      <c r="C6332" t="s">
        <v>440</v>
      </c>
      <c r="D6332" t="s">
        <v>330</v>
      </c>
      <c r="E6332" t="s">
        <v>49</v>
      </c>
      <c r="F6332" t="s">
        <v>50</v>
      </c>
      <c r="G6332">
        <v>3</v>
      </c>
      <c r="H6332" t="s">
        <v>336</v>
      </c>
      <c r="I6332" t="s">
        <v>734</v>
      </c>
      <c r="J6332" t="s">
        <v>300</v>
      </c>
      <c r="K6332">
        <v>0</v>
      </c>
      <c r="L6332" s="52">
        <v>0</v>
      </c>
      <c r="M6332" s="52">
        <v>0</v>
      </c>
      <c r="N6332">
        <v>5</v>
      </c>
      <c r="O6332" s="52">
        <v>2.5639999657869339E-2</v>
      </c>
      <c r="P6332" s="52">
        <v>2.5769999250769619E-2</v>
      </c>
      <c r="Q6332">
        <v>218</v>
      </c>
      <c r="R6332" s="52">
        <v>3.8559999316930771E-2</v>
      </c>
      <c r="S6332" s="52">
        <v>3.945000097155571E-2</v>
      </c>
    </row>
    <row r="6333" spans="1:19">
      <c r="A6333" t="s">
        <v>356</v>
      </c>
      <c r="B6333" t="s">
        <v>412</v>
      </c>
      <c r="C6333" t="s">
        <v>440</v>
      </c>
      <c r="D6333" t="s">
        <v>330</v>
      </c>
      <c r="E6333" t="s">
        <v>49</v>
      </c>
      <c r="F6333" t="s">
        <v>50</v>
      </c>
      <c r="G6333">
        <v>3</v>
      </c>
      <c r="H6333" t="s">
        <v>336</v>
      </c>
      <c r="I6333" t="s">
        <v>734</v>
      </c>
      <c r="J6333" t="s">
        <v>269</v>
      </c>
      <c r="K6333">
        <v>0</v>
      </c>
      <c r="L6333" s="52">
        <v>0</v>
      </c>
      <c r="M6333" s="52">
        <v>0</v>
      </c>
      <c r="N6333">
        <v>2</v>
      </c>
      <c r="O6333" s="52">
        <v>1.0259999893605711E-2</v>
      </c>
      <c r="P6333" s="52">
        <v>1.030999980866909E-2</v>
      </c>
      <c r="Q6333">
        <v>43</v>
      </c>
      <c r="R6333" s="52">
        <v>7.61000020429492E-3</v>
      </c>
      <c r="S6333" s="52">
        <v>7.780000101774931E-3</v>
      </c>
    </row>
    <row r="6334" spans="1:19">
      <c r="A6334" t="s">
        <v>356</v>
      </c>
      <c r="B6334" t="s">
        <v>412</v>
      </c>
      <c r="C6334" t="s">
        <v>440</v>
      </c>
      <c r="D6334" t="s">
        <v>330</v>
      </c>
      <c r="E6334" t="s">
        <v>49</v>
      </c>
      <c r="F6334" t="s">
        <v>50</v>
      </c>
      <c r="G6334">
        <v>3</v>
      </c>
      <c r="H6334" t="s">
        <v>336</v>
      </c>
      <c r="I6334" t="s">
        <v>734</v>
      </c>
      <c r="J6334" t="s">
        <v>301</v>
      </c>
      <c r="K6334">
        <v>0</v>
      </c>
      <c r="L6334" s="52">
        <v>0</v>
      </c>
      <c r="M6334" s="52">
        <v>0</v>
      </c>
      <c r="N6334">
        <v>2</v>
      </c>
      <c r="O6334" s="52">
        <v>1.0259999893605711E-2</v>
      </c>
      <c r="P6334" s="52">
        <v>1.030999980866909E-2</v>
      </c>
      <c r="Q6334">
        <v>117</v>
      </c>
      <c r="R6334" s="52">
        <v>2.0689999684691429E-2</v>
      </c>
      <c r="S6334" s="52">
        <v>2.1169999614357948E-2</v>
      </c>
    </row>
    <row r="6335" spans="1:19">
      <c r="A6335" t="s">
        <v>356</v>
      </c>
      <c r="B6335" t="s">
        <v>412</v>
      </c>
      <c r="C6335" t="s">
        <v>440</v>
      </c>
      <c r="D6335" t="s">
        <v>330</v>
      </c>
      <c r="E6335" t="s">
        <v>49</v>
      </c>
      <c r="F6335" t="s">
        <v>50</v>
      </c>
      <c r="G6335">
        <v>3</v>
      </c>
      <c r="H6335" t="s">
        <v>336</v>
      </c>
      <c r="I6335" t="s">
        <v>734</v>
      </c>
      <c r="J6335" t="s">
        <v>270</v>
      </c>
      <c r="K6335">
        <v>0</v>
      </c>
      <c r="L6335" s="52">
        <v>0</v>
      </c>
      <c r="N6335">
        <v>1</v>
      </c>
      <c r="O6335" s="52">
        <v>5.1299999468028554E-3</v>
      </c>
      <c r="Q6335">
        <v>128</v>
      </c>
      <c r="R6335" s="52">
        <v>2.263999916613102E-2</v>
      </c>
    </row>
    <row r="6336" spans="1:19">
      <c r="A6336" t="s">
        <v>356</v>
      </c>
      <c r="B6336" t="s">
        <v>412</v>
      </c>
      <c r="C6336" t="s">
        <v>440</v>
      </c>
      <c r="D6336" t="s">
        <v>330</v>
      </c>
      <c r="E6336" t="s">
        <v>49</v>
      </c>
      <c r="F6336" t="s">
        <v>50</v>
      </c>
      <c r="G6336">
        <v>3</v>
      </c>
      <c r="H6336" t="s">
        <v>336</v>
      </c>
      <c r="I6336" t="s">
        <v>734</v>
      </c>
      <c r="J6336" t="s">
        <v>268</v>
      </c>
      <c r="K6336">
        <v>20</v>
      </c>
      <c r="L6336" s="52">
        <v>0.90908998250961304</v>
      </c>
      <c r="M6336" s="52">
        <v>0.90908998250961304</v>
      </c>
      <c r="N6336">
        <v>167</v>
      </c>
      <c r="O6336" s="52">
        <v>0.85641002655029297</v>
      </c>
      <c r="P6336" s="52">
        <v>0.86081999540328979</v>
      </c>
      <c r="Q6336">
        <v>4883</v>
      </c>
      <c r="R6336" s="52">
        <v>0.86364001035690308</v>
      </c>
      <c r="S6336" s="52">
        <v>0.88363999128341675</v>
      </c>
    </row>
    <row r="6337" spans="1:18">
      <c r="A6337" t="s">
        <v>356</v>
      </c>
      <c r="B6337" t="s">
        <v>412</v>
      </c>
      <c r="C6337" t="s">
        <v>440</v>
      </c>
      <c r="D6337" t="s">
        <v>330</v>
      </c>
      <c r="E6337" t="s">
        <v>49</v>
      </c>
      <c r="F6337" t="s">
        <v>50</v>
      </c>
      <c r="G6337">
        <v>3</v>
      </c>
      <c r="H6337" t="s">
        <v>336</v>
      </c>
      <c r="I6337" t="s">
        <v>307</v>
      </c>
      <c r="J6337" t="s">
        <v>329</v>
      </c>
      <c r="K6337">
        <v>22</v>
      </c>
      <c r="L6337" s="52">
        <v>1</v>
      </c>
      <c r="N6337">
        <v>193</v>
      </c>
      <c r="O6337" s="52">
        <v>0.98974001407623291</v>
      </c>
      <c r="Q6337">
        <v>5610</v>
      </c>
      <c r="R6337" s="52">
        <v>0.99221998453140259</v>
      </c>
    </row>
    <row r="6338" spans="1:18">
      <c r="A6338" t="s">
        <v>356</v>
      </c>
      <c r="B6338" t="s">
        <v>412</v>
      </c>
      <c r="C6338" t="s">
        <v>440</v>
      </c>
      <c r="D6338" t="s">
        <v>330</v>
      </c>
      <c r="E6338" t="s">
        <v>49</v>
      </c>
      <c r="F6338" t="s">
        <v>50</v>
      </c>
      <c r="G6338">
        <v>3</v>
      </c>
      <c r="H6338" t="s">
        <v>336</v>
      </c>
      <c r="I6338" t="s">
        <v>307</v>
      </c>
      <c r="J6338" t="s">
        <v>309</v>
      </c>
      <c r="K6338">
        <v>0</v>
      </c>
      <c r="L6338" s="52">
        <v>0</v>
      </c>
      <c r="N6338">
        <v>2</v>
      </c>
      <c r="O6338" s="52">
        <v>1.0259999893605711E-2</v>
      </c>
      <c r="Q6338">
        <v>44</v>
      </c>
      <c r="R6338" s="52">
        <v>7.780000101774931E-3</v>
      </c>
    </row>
    <row r="6339" spans="1:18">
      <c r="A6339" t="s">
        <v>356</v>
      </c>
      <c r="B6339" t="s">
        <v>412</v>
      </c>
      <c r="C6339" t="s">
        <v>440</v>
      </c>
      <c r="D6339" t="s">
        <v>330</v>
      </c>
      <c r="E6339" t="s">
        <v>49</v>
      </c>
      <c r="F6339" t="s">
        <v>50</v>
      </c>
      <c r="G6339">
        <v>3</v>
      </c>
      <c r="H6339" t="s">
        <v>336</v>
      </c>
      <c r="I6339" t="s">
        <v>375</v>
      </c>
      <c r="J6339" t="s">
        <v>302</v>
      </c>
      <c r="K6339">
        <v>11</v>
      </c>
      <c r="L6339" s="52">
        <v>0.5</v>
      </c>
      <c r="N6339">
        <v>62</v>
      </c>
      <c r="O6339" s="52">
        <v>0.31795001029968262</v>
      </c>
      <c r="Q6339">
        <v>1795</v>
      </c>
      <c r="R6339" s="52">
        <v>0.3174700140953064</v>
      </c>
    </row>
    <row r="6340" spans="1:18">
      <c r="A6340" t="s">
        <v>356</v>
      </c>
      <c r="B6340" t="s">
        <v>412</v>
      </c>
      <c r="C6340" t="s">
        <v>440</v>
      </c>
      <c r="D6340" t="s">
        <v>330</v>
      </c>
      <c r="E6340" t="s">
        <v>49</v>
      </c>
      <c r="F6340" t="s">
        <v>50</v>
      </c>
      <c r="G6340">
        <v>3</v>
      </c>
      <c r="H6340" t="s">
        <v>336</v>
      </c>
      <c r="I6340" t="s">
        <v>375</v>
      </c>
      <c r="J6340" t="s">
        <v>303</v>
      </c>
      <c r="K6340">
        <v>6</v>
      </c>
      <c r="L6340" s="52">
        <v>0.27272999286651611</v>
      </c>
      <c r="N6340">
        <v>67</v>
      </c>
      <c r="O6340" s="52">
        <v>0.34358999133110052</v>
      </c>
      <c r="Q6340">
        <v>1789</v>
      </c>
      <c r="R6340" s="52">
        <v>0.31641000509262079</v>
      </c>
    </row>
    <row r="6341" spans="1:18">
      <c r="A6341" t="s">
        <v>356</v>
      </c>
      <c r="B6341" t="s">
        <v>412</v>
      </c>
      <c r="C6341" t="s">
        <v>440</v>
      </c>
      <c r="D6341" t="s">
        <v>330</v>
      </c>
      <c r="E6341" t="s">
        <v>49</v>
      </c>
      <c r="F6341" t="s">
        <v>50</v>
      </c>
      <c r="G6341">
        <v>3</v>
      </c>
      <c r="H6341" t="s">
        <v>336</v>
      </c>
      <c r="I6341" t="s">
        <v>375</v>
      </c>
      <c r="J6341" t="s">
        <v>304</v>
      </c>
      <c r="K6341">
        <v>5</v>
      </c>
      <c r="L6341" s="52">
        <v>0.22727000713348389</v>
      </c>
      <c r="N6341">
        <v>66</v>
      </c>
      <c r="O6341" s="52">
        <v>0.33845999836921692</v>
      </c>
      <c r="Q6341">
        <v>2070</v>
      </c>
      <c r="R6341" s="52">
        <v>0.36610999703407288</v>
      </c>
    </row>
    <row r="6342" spans="1:18">
      <c r="A6342" t="s">
        <v>356</v>
      </c>
      <c r="B6342" t="s">
        <v>412</v>
      </c>
      <c r="C6342" t="s">
        <v>440</v>
      </c>
      <c r="D6342" t="s">
        <v>330</v>
      </c>
      <c r="E6342" t="s">
        <v>49</v>
      </c>
      <c r="F6342" t="s">
        <v>50</v>
      </c>
      <c r="G6342">
        <v>3</v>
      </c>
      <c r="H6342" t="s">
        <v>336</v>
      </c>
      <c r="I6342" t="s">
        <v>377</v>
      </c>
      <c r="J6342" t="s">
        <v>13</v>
      </c>
      <c r="K6342">
        <v>14</v>
      </c>
      <c r="L6342" s="52">
        <v>0.63635998964309692</v>
      </c>
      <c r="N6342">
        <v>101</v>
      </c>
      <c r="O6342" s="52">
        <v>0.51794999837875366</v>
      </c>
      <c r="Q6342">
        <v>2991</v>
      </c>
      <c r="R6342" s="52">
        <v>0.52900999784469604</v>
      </c>
    </row>
    <row r="6343" spans="1:18">
      <c r="A6343" t="s">
        <v>356</v>
      </c>
      <c r="B6343" t="s">
        <v>412</v>
      </c>
      <c r="C6343" t="s">
        <v>440</v>
      </c>
      <c r="D6343" t="s">
        <v>330</v>
      </c>
      <c r="E6343" t="s">
        <v>49</v>
      </c>
      <c r="F6343" t="s">
        <v>50</v>
      </c>
      <c r="G6343">
        <v>3</v>
      </c>
      <c r="H6343" t="s">
        <v>336</v>
      </c>
      <c r="I6343" t="s">
        <v>377</v>
      </c>
      <c r="J6343" t="s">
        <v>382</v>
      </c>
      <c r="K6343">
        <v>8</v>
      </c>
      <c r="L6343" s="52">
        <v>0.36364001035690308</v>
      </c>
      <c r="N6343">
        <v>94</v>
      </c>
      <c r="O6343" s="52">
        <v>0.48205000162124628</v>
      </c>
      <c r="Q6343">
        <v>2663</v>
      </c>
      <c r="R6343" s="52">
        <v>0.47099000215530401</v>
      </c>
    </row>
    <row r="6344" spans="1:18">
      <c r="A6344" t="s">
        <v>356</v>
      </c>
      <c r="B6344" t="s">
        <v>412</v>
      </c>
      <c r="C6344" t="s">
        <v>440</v>
      </c>
      <c r="D6344" t="s">
        <v>330</v>
      </c>
      <c r="E6344" t="s">
        <v>49</v>
      </c>
      <c r="F6344" t="s">
        <v>50</v>
      </c>
      <c r="G6344">
        <v>3</v>
      </c>
      <c r="H6344" t="s">
        <v>336</v>
      </c>
      <c r="I6344" t="s">
        <v>378</v>
      </c>
      <c r="J6344" t="s">
        <v>13</v>
      </c>
      <c r="K6344">
        <v>20</v>
      </c>
      <c r="L6344" s="52">
        <v>0.90908998250961304</v>
      </c>
      <c r="N6344">
        <v>166</v>
      </c>
      <c r="O6344" s="52">
        <v>0.85127997398376465</v>
      </c>
      <c r="Q6344">
        <v>5030</v>
      </c>
      <c r="R6344" s="52">
        <v>0.88963997364044189</v>
      </c>
    </row>
    <row r="6345" spans="1:18">
      <c r="A6345" t="s">
        <v>356</v>
      </c>
      <c r="B6345" t="s">
        <v>412</v>
      </c>
      <c r="C6345" t="s">
        <v>440</v>
      </c>
      <c r="D6345" t="s">
        <v>330</v>
      </c>
      <c r="E6345" t="s">
        <v>49</v>
      </c>
      <c r="F6345" t="s">
        <v>50</v>
      </c>
      <c r="G6345">
        <v>3</v>
      </c>
      <c r="H6345" t="s">
        <v>336</v>
      </c>
      <c r="I6345" t="s">
        <v>378</v>
      </c>
      <c r="J6345" t="s">
        <v>382</v>
      </c>
      <c r="K6345">
        <v>2</v>
      </c>
      <c r="L6345" s="52">
        <v>9.0910002589225769E-2</v>
      </c>
      <c r="N6345">
        <v>29</v>
      </c>
      <c r="O6345" s="52">
        <v>0.14871999621391299</v>
      </c>
      <c r="Q6345">
        <v>624</v>
      </c>
      <c r="R6345" s="52">
        <v>0.1103599965572357</v>
      </c>
    </row>
    <row r="6346" spans="1:18">
      <c r="A6346" t="s">
        <v>356</v>
      </c>
      <c r="B6346" t="s">
        <v>412</v>
      </c>
      <c r="C6346" t="s">
        <v>440</v>
      </c>
      <c r="D6346" t="s">
        <v>330</v>
      </c>
      <c r="E6346" t="s">
        <v>49</v>
      </c>
      <c r="F6346" t="s">
        <v>50</v>
      </c>
      <c r="G6346">
        <v>3</v>
      </c>
      <c r="H6346" t="s">
        <v>336</v>
      </c>
      <c r="I6346" t="s">
        <v>379</v>
      </c>
      <c r="J6346" t="s">
        <v>13</v>
      </c>
      <c r="K6346">
        <v>15</v>
      </c>
      <c r="L6346" s="52">
        <v>0.68181997537612915</v>
      </c>
      <c r="N6346">
        <v>125</v>
      </c>
      <c r="O6346" s="52">
        <v>0.64103001356124878</v>
      </c>
      <c r="Q6346">
        <v>3976</v>
      </c>
      <c r="R6346" s="52">
        <v>0.70322000980377197</v>
      </c>
    </row>
    <row r="6347" spans="1:18">
      <c r="A6347" t="s">
        <v>356</v>
      </c>
      <c r="B6347" t="s">
        <v>412</v>
      </c>
      <c r="C6347" t="s">
        <v>440</v>
      </c>
      <c r="D6347" t="s">
        <v>330</v>
      </c>
      <c r="E6347" t="s">
        <v>49</v>
      </c>
      <c r="F6347" t="s">
        <v>50</v>
      </c>
      <c r="G6347">
        <v>3</v>
      </c>
      <c r="H6347" t="s">
        <v>336</v>
      </c>
      <c r="I6347" t="s">
        <v>379</v>
      </c>
      <c r="J6347" t="s">
        <v>382</v>
      </c>
      <c r="K6347">
        <v>7</v>
      </c>
      <c r="L6347" s="52">
        <v>0.31817999482154852</v>
      </c>
      <c r="N6347">
        <v>70</v>
      </c>
      <c r="O6347" s="52">
        <v>0.35896998643875122</v>
      </c>
      <c r="Q6347">
        <v>1678</v>
      </c>
      <c r="R6347" s="52">
        <v>0.29677999019622803</v>
      </c>
    </row>
    <row r="6348" spans="1:18">
      <c r="A6348" t="s">
        <v>356</v>
      </c>
      <c r="B6348" t="s">
        <v>412</v>
      </c>
      <c r="C6348" t="s">
        <v>440</v>
      </c>
      <c r="D6348" t="s">
        <v>330</v>
      </c>
      <c r="E6348" t="s">
        <v>49</v>
      </c>
      <c r="F6348" t="s">
        <v>50</v>
      </c>
      <c r="G6348">
        <v>3</v>
      </c>
      <c r="H6348" t="s">
        <v>336</v>
      </c>
      <c r="I6348" t="s">
        <v>380</v>
      </c>
      <c r="J6348" t="s">
        <v>13</v>
      </c>
      <c r="K6348">
        <v>16</v>
      </c>
      <c r="L6348" s="52">
        <v>0.72727000713348389</v>
      </c>
      <c r="N6348">
        <v>129</v>
      </c>
      <c r="O6348" s="52">
        <v>0.66153997182846069</v>
      </c>
      <c r="Q6348">
        <v>4071</v>
      </c>
      <c r="R6348" s="52">
        <v>0.72001999616622925</v>
      </c>
    </row>
    <row r="6349" spans="1:18">
      <c r="A6349" t="s">
        <v>356</v>
      </c>
      <c r="B6349" t="s">
        <v>412</v>
      </c>
      <c r="C6349" t="s">
        <v>440</v>
      </c>
      <c r="D6349" t="s">
        <v>330</v>
      </c>
      <c r="E6349" t="s">
        <v>49</v>
      </c>
      <c r="F6349" t="s">
        <v>50</v>
      </c>
      <c r="G6349">
        <v>3</v>
      </c>
      <c r="H6349" t="s">
        <v>336</v>
      </c>
      <c r="I6349" t="s">
        <v>380</v>
      </c>
      <c r="J6349" t="s">
        <v>382</v>
      </c>
      <c r="K6349">
        <v>6</v>
      </c>
      <c r="L6349" s="52">
        <v>0.27272999286651611</v>
      </c>
      <c r="N6349">
        <v>66</v>
      </c>
      <c r="O6349" s="52">
        <v>0.33845999836921692</v>
      </c>
      <c r="Q6349">
        <v>1583</v>
      </c>
      <c r="R6349" s="52">
        <v>0.27998000383377081</v>
      </c>
    </row>
    <row r="6350" spans="1:18">
      <c r="A6350" t="s">
        <v>356</v>
      </c>
      <c r="B6350" t="s">
        <v>412</v>
      </c>
      <c r="C6350" t="s">
        <v>440</v>
      </c>
      <c r="D6350" t="s">
        <v>330</v>
      </c>
      <c r="E6350" t="s">
        <v>49</v>
      </c>
      <c r="F6350" t="s">
        <v>50</v>
      </c>
      <c r="G6350">
        <v>3</v>
      </c>
      <c r="H6350" t="s">
        <v>336</v>
      </c>
      <c r="I6350" t="s">
        <v>381</v>
      </c>
      <c r="J6350" t="s">
        <v>13</v>
      </c>
      <c r="K6350">
        <v>13</v>
      </c>
      <c r="L6350" s="52">
        <v>0.59091001749038696</v>
      </c>
      <c r="N6350">
        <v>125</v>
      </c>
      <c r="O6350" s="52">
        <v>0.64103001356124878</v>
      </c>
      <c r="Q6350">
        <v>3439</v>
      </c>
      <c r="R6350" s="52">
        <v>0.60824000835418701</v>
      </c>
    </row>
    <row r="6351" spans="1:18">
      <c r="A6351" t="s">
        <v>356</v>
      </c>
      <c r="B6351" t="s">
        <v>412</v>
      </c>
      <c r="C6351" t="s">
        <v>440</v>
      </c>
      <c r="D6351" t="s">
        <v>330</v>
      </c>
      <c r="E6351" t="s">
        <v>49</v>
      </c>
      <c r="F6351" t="s">
        <v>50</v>
      </c>
      <c r="G6351">
        <v>3</v>
      </c>
      <c r="H6351" t="s">
        <v>336</v>
      </c>
      <c r="I6351" t="s">
        <v>381</v>
      </c>
      <c r="J6351" t="s">
        <v>382</v>
      </c>
      <c r="K6351">
        <v>9</v>
      </c>
      <c r="L6351" s="52">
        <v>0.40909001231193542</v>
      </c>
      <c r="N6351">
        <v>70</v>
      </c>
      <c r="O6351" s="52">
        <v>0.35896998643875122</v>
      </c>
      <c r="Q6351">
        <v>2215</v>
      </c>
      <c r="R6351" s="52">
        <v>0.39175999164581299</v>
      </c>
    </row>
    <row r="6352" spans="1:18">
      <c r="A6352" t="s">
        <v>356</v>
      </c>
      <c r="B6352" t="s">
        <v>412</v>
      </c>
      <c r="C6352" t="s">
        <v>440</v>
      </c>
      <c r="D6352" t="s">
        <v>330</v>
      </c>
      <c r="E6352" t="s">
        <v>51</v>
      </c>
      <c r="F6352" t="s">
        <v>52</v>
      </c>
      <c r="G6352">
        <v>10</v>
      </c>
      <c r="H6352" t="s">
        <v>341</v>
      </c>
      <c r="I6352" t="s">
        <v>374</v>
      </c>
      <c r="J6352" t="s">
        <v>289</v>
      </c>
      <c r="K6352">
        <v>0</v>
      </c>
      <c r="L6352" s="52">
        <v>0</v>
      </c>
      <c r="N6352">
        <v>2</v>
      </c>
      <c r="O6352" s="52">
        <v>8.4400000050663948E-3</v>
      </c>
      <c r="Q6352">
        <v>29</v>
      </c>
      <c r="R6352" s="52">
        <v>5.1299999468028554E-3</v>
      </c>
    </row>
    <row r="6353" spans="1:19">
      <c r="A6353" t="s">
        <v>356</v>
      </c>
      <c r="B6353" t="s">
        <v>412</v>
      </c>
      <c r="C6353" t="s">
        <v>440</v>
      </c>
      <c r="D6353" t="s">
        <v>330</v>
      </c>
      <c r="E6353" t="s">
        <v>51</v>
      </c>
      <c r="F6353" t="s">
        <v>52</v>
      </c>
      <c r="G6353">
        <v>10</v>
      </c>
      <c r="H6353" t="s">
        <v>341</v>
      </c>
      <c r="I6353" t="s">
        <v>374</v>
      </c>
      <c r="J6353" t="s">
        <v>290</v>
      </c>
      <c r="K6353">
        <v>0</v>
      </c>
      <c r="L6353" s="52">
        <v>0</v>
      </c>
      <c r="N6353">
        <v>6</v>
      </c>
      <c r="O6353" s="52">
        <v>2.531999908387661E-2</v>
      </c>
      <c r="Q6353">
        <v>299</v>
      </c>
      <c r="R6353" s="52">
        <v>5.2880000323057168E-2</v>
      </c>
    </row>
    <row r="6354" spans="1:19">
      <c r="A6354" t="s">
        <v>356</v>
      </c>
      <c r="B6354" t="s">
        <v>412</v>
      </c>
      <c r="C6354" t="s">
        <v>440</v>
      </c>
      <c r="D6354" t="s">
        <v>330</v>
      </c>
      <c r="E6354" t="s">
        <v>51</v>
      </c>
      <c r="F6354" t="s">
        <v>52</v>
      </c>
      <c r="G6354">
        <v>10</v>
      </c>
      <c r="H6354" t="s">
        <v>341</v>
      </c>
      <c r="I6354" t="s">
        <v>374</v>
      </c>
      <c r="J6354" t="s">
        <v>291</v>
      </c>
      <c r="K6354">
        <v>2</v>
      </c>
      <c r="L6354" s="52">
        <v>6.6670000553131104E-2</v>
      </c>
      <c r="N6354">
        <v>31</v>
      </c>
      <c r="O6354" s="52">
        <v>0.13079999387264249</v>
      </c>
      <c r="Q6354">
        <v>751</v>
      </c>
      <c r="R6354" s="52">
        <v>0.1328299939632416</v>
      </c>
    </row>
    <row r="6355" spans="1:19">
      <c r="A6355" t="s">
        <v>356</v>
      </c>
      <c r="B6355" t="s">
        <v>412</v>
      </c>
      <c r="C6355" t="s">
        <v>440</v>
      </c>
      <c r="D6355" t="s">
        <v>330</v>
      </c>
      <c r="E6355" t="s">
        <v>51</v>
      </c>
      <c r="F6355" t="s">
        <v>52</v>
      </c>
      <c r="G6355">
        <v>10</v>
      </c>
      <c r="H6355" t="s">
        <v>341</v>
      </c>
      <c r="I6355" t="s">
        <v>374</v>
      </c>
      <c r="J6355" t="s">
        <v>292</v>
      </c>
      <c r="K6355">
        <v>5</v>
      </c>
      <c r="L6355" s="52">
        <v>0.1666699945926666</v>
      </c>
      <c r="N6355">
        <v>48</v>
      </c>
      <c r="O6355" s="52">
        <v>0.20252999663352969</v>
      </c>
      <c r="Q6355">
        <v>1246</v>
      </c>
      <c r="R6355" s="52">
        <v>0.22036999464035029</v>
      </c>
    </row>
    <row r="6356" spans="1:19">
      <c r="A6356" t="s">
        <v>356</v>
      </c>
      <c r="B6356" t="s">
        <v>412</v>
      </c>
      <c r="C6356" t="s">
        <v>440</v>
      </c>
      <c r="D6356" t="s">
        <v>330</v>
      </c>
      <c r="E6356" t="s">
        <v>51</v>
      </c>
      <c r="F6356" t="s">
        <v>52</v>
      </c>
      <c r="G6356">
        <v>10</v>
      </c>
      <c r="H6356" t="s">
        <v>341</v>
      </c>
      <c r="I6356" t="s">
        <v>374</v>
      </c>
      <c r="J6356" t="s">
        <v>293</v>
      </c>
      <c r="K6356">
        <v>6</v>
      </c>
      <c r="L6356" s="52">
        <v>0.20000000298023221</v>
      </c>
      <c r="N6356">
        <v>41</v>
      </c>
      <c r="O6356" s="52">
        <v>0.17299999296665189</v>
      </c>
      <c r="Q6356">
        <v>1034</v>
      </c>
      <c r="R6356" s="52">
        <v>0.18287999927997589</v>
      </c>
    </row>
    <row r="6357" spans="1:19">
      <c r="A6357" t="s">
        <v>356</v>
      </c>
      <c r="B6357" t="s">
        <v>412</v>
      </c>
      <c r="C6357" t="s">
        <v>440</v>
      </c>
      <c r="D6357" t="s">
        <v>330</v>
      </c>
      <c r="E6357" t="s">
        <v>51</v>
      </c>
      <c r="F6357" t="s">
        <v>52</v>
      </c>
      <c r="G6357">
        <v>10</v>
      </c>
      <c r="H6357" t="s">
        <v>341</v>
      </c>
      <c r="I6357" t="s">
        <v>374</v>
      </c>
      <c r="J6357" t="s">
        <v>294</v>
      </c>
      <c r="K6357">
        <v>7</v>
      </c>
      <c r="L6357" s="52">
        <v>0.23332999646663671</v>
      </c>
      <c r="N6357">
        <v>50</v>
      </c>
      <c r="O6357" s="52">
        <v>0.21096999943256381</v>
      </c>
      <c r="Q6357">
        <v>1115</v>
      </c>
      <c r="R6357" s="52">
        <v>0.19720999896526339</v>
      </c>
    </row>
    <row r="6358" spans="1:19">
      <c r="A6358" t="s">
        <v>356</v>
      </c>
      <c r="B6358" t="s">
        <v>412</v>
      </c>
      <c r="C6358" t="s">
        <v>440</v>
      </c>
      <c r="D6358" t="s">
        <v>330</v>
      </c>
      <c r="E6358" t="s">
        <v>51</v>
      </c>
      <c r="F6358" t="s">
        <v>52</v>
      </c>
      <c r="G6358">
        <v>10</v>
      </c>
      <c r="H6358" t="s">
        <v>341</v>
      </c>
      <c r="I6358" t="s">
        <v>374</v>
      </c>
      <c r="J6358" t="s">
        <v>295</v>
      </c>
      <c r="K6358">
        <v>10</v>
      </c>
      <c r="L6358" s="52">
        <v>0.33333000540733337</v>
      </c>
      <c r="N6358">
        <v>59</v>
      </c>
      <c r="O6358" s="52">
        <v>0.24895000457763669</v>
      </c>
      <c r="Q6358">
        <v>1180</v>
      </c>
      <c r="R6358" s="52">
        <v>0.20870000123977661</v>
      </c>
    </row>
    <row r="6359" spans="1:19">
      <c r="A6359" t="s">
        <v>356</v>
      </c>
      <c r="B6359" t="s">
        <v>412</v>
      </c>
      <c r="C6359" t="s">
        <v>440</v>
      </c>
      <c r="D6359" t="s">
        <v>330</v>
      </c>
      <c r="E6359" t="s">
        <v>51</v>
      </c>
      <c r="F6359" t="s">
        <v>52</v>
      </c>
      <c r="G6359">
        <v>10</v>
      </c>
      <c r="H6359" t="s">
        <v>341</v>
      </c>
      <c r="I6359" t="s">
        <v>734</v>
      </c>
      <c r="J6359" t="s">
        <v>299</v>
      </c>
      <c r="K6359">
        <v>2</v>
      </c>
      <c r="L6359" s="52">
        <v>6.6670000553131104E-2</v>
      </c>
      <c r="M6359" s="52">
        <v>6.6670000553131104E-2</v>
      </c>
      <c r="N6359">
        <v>2</v>
      </c>
      <c r="O6359" s="52">
        <v>8.4400000050663948E-3</v>
      </c>
      <c r="P6359" s="52">
        <v>8.659999817609787E-3</v>
      </c>
      <c r="Q6359">
        <v>265</v>
      </c>
      <c r="R6359" s="52">
        <v>4.6870000660419457E-2</v>
      </c>
      <c r="S6359" s="52">
        <v>4.7959998250007629E-2</v>
      </c>
    </row>
    <row r="6360" spans="1:19">
      <c r="A6360" t="s">
        <v>356</v>
      </c>
      <c r="B6360" t="s">
        <v>412</v>
      </c>
      <c r="C6360" t="s">
        <v>440</v>
      </c>
      <c r="D6360" t="s">
        <v>330</v>
      </c>
      <c r="E6360" t="s">
        <v>51</v>
      </c>
      <c r="F6360" t="s">
        <v>52</v>
      </c>
      <c r="G6360">
        <v>10</v>
      </c>
      <c r="H6360" t="s">
        <v>341</v>
      </c>
      <c r="I6360" t="s">
        <v>734</v>
      </c>
      <c r="J6360" t="s">
        <v>300</v>
      </c>
      <c r="K6360">
        <v>0</v>
      </c>
      <c r="L6360" s="52">
        <v>0</v>
      </c>
      <c r="M6360" s="52">
        <v>0</v>
      </c>
      <c r="N6360">
        <v>2</v>
      </c>
      <c r="O6360" s="52">
        <v>8.4400000050663948E-3</v>
      </c>
      <c r="P6360" s="52">
        <v>8.659999817609787E-3</v>
      </c>
      <c r="Q6360">
        <v>218</v>
      </c>
      <c r="R6360" s="52">
        <v>3.8559999316930771E-2</v>
      </c>
      <c r="S6360" s="52">
        <v>3.945000097155571E-2</v>
      </c>
    </row>
    <row r="6361" spans="1:19">
      <c r="A6361" t="s">
        <v>356</v>
      </c>
      <c r="B6361" t="s">
        <v>412</v>
      </c>
      <c r="C6361" t="s">
        <v>440</v>
      </c>
      <c r="D6361" t="s">
        <v>330</v>
      </c>
      <c r="E6361" t="s">
        <v>51</v>
      </c>
      <c r="F6361" t="s">
        <v>52</v>
      </c>
      <c r="G6361">
        <v>10</v>
      </c>
      <c r="H6361" t="s">
        <v>341</v>
      </c>
      <c r="I6361" t="s">
        <v>734</v>
      </c>
      <c r="J6361" t="s">
        <v>269</v>
      </c>
      <c r="K6361">
        <v>0</v>
      </c>
      <c r="L6361" s="52">
        <v>0</v>
      </c>
      <c r="M6361" s="52">
        <v>0</v>
      </c>
      <c r="N6361">
        <v>2</v>
      </c>
      <c r="O6361" s="52">
        <v>8.4400000050663948E-3</v>
      </c>
      <c r="P6361" s="52">
        <v>8.659999817609787E-3</v>
      </c>
      <c r="Q6361">
        <v>43</v>
      </c>
      <c r="R6361" s="52">
        <v>7.61000020429492E-3</v>
      </c>
      <c r="S6361" s="52">
        <v>7.780000101774931E-3</v>
      </c>
    </row>
    <row r="6362" spans="1:19">
      <c r="A6362" t="s">
        <v>356</v>
      </c>
      <c r="B6362" t="s">
        <v>412</v>
      </c>
      <c r="C6362" t="s">
        <v>440</v>
      </c>
      <c r="D6362" t="s">
        <v>330</v>
      </c>
      <c r="E6362" t="s">
        <v>51</v>
      </c>
      <c r="F6362" t="s">
        <v>52</v>
      </c>
      <c r="G6362">
        <v>10</v>
      </c>
      <c r="H6362" t="s">
        <v>341</v>
      </c>
      <c r="I6362" t="s">
        <v>734</v>
      </c>
      <c r="J6362" t="s">
        <v>301</v>
      </c>
      <c r="K6362">
        <v>0</v>
      </c>
      <c r="L6362" s="52">
        <v>0</v>
      </c>
      <c r="M6362" s="52">
        <v>0</v>
      </c>
      <c r="N6362">
        <v>2</v>
      </c>
      <c r="O6362" s="52">
        <v>8.4400000050663948E-3</v>
      </c>
      <c r="P6362" s="52">
        <v>8.659999817609787E-3</v>
      </c>
      <c r="Q6362">
        <v>117</v>
      </c>
      <c r="R6362" s="52">
        <v>2.0689999684691429E-2</v>
      </c>
      <c r="S6362" s="52">
        <v>2.1169999614357948E-2</v>
      </c>
    </row>
    <row r="6363" spans="1:19">
      <c r="A6363" t="s">
        <v>356</v>
      </c>
      <c r="B6363" t="s">
        <v>412</v>
      </c>
      <c r="C6363" t="s">
        <v>440</v>
      </c>
      <c r="D6363" t="s">
        <v>330</v>
      </c>
      <c r="E6363" t="s">
        <v>51</v>
      </c>
      <c r="F6363" t="s">
        <v>52</v>
      </c>
      <c r="G6363">
        <v>10</v>
      </c>
      <c r="H6363" t="s">
        <v>341</v>
      </c>
      <c r="I6363" t="s">
        <v>734</v>
      </c>
      <c r="J6363" t="s">
        <v>270</v>
      </c>
      <c r="K6363">
        <v>0</v>
      </c>
      <c r="L6363" s="52">
        <v>0</v>
      </c>
      <c r="N6363">
        <v>6</v>
      </c>
      <c r="O6363" s="52">
        <v>2.531999908387661E-2</v>
      </c>
      <c r="Q6363">
        <v>128</v>
      </c>
      <c r="R6363" s="52">
        <v>2.263999916613102E-2</v>
      </c>
    </row>
    <row r="6364" spans="1:19">
      <c r="A6364" t="s">
        <v>356</v>
      </c>
      <c r="B6364" t="s">
        <v>412</v>
      </c>
      <c r="C6364" t="s">
        <v>440</v>
      </c>
      <c r="D6364" t="s">
        <v>330</v>
      </c>
      <c r="E6364" t="s">
        <v>51</v>
      </c>
      <c r="F6364" t="s">
        <v>52</v>
      </c>
      <c r="G6364">
        <v>10</v>
      </c>
      <c r="H6364" t="s">
        <v>341</v>
      </c>
      <c r="I6364" t="s">
        <v>734</v>
      </c>
      <c r="J6364" t="s">
        <v>268</v>
      </c>
      <c r="K6364">
        <v>28</v>
      </c>
      <c r="L6364" s="52">
        <v>0.9333299994468689</v>
      </c>
      <c r="M6364" s="52">
        <v>0.9333299994468689</v>
      </c>
      <c r="N6364">
        <v>223</v>
      </c>
      <c r="O6364" s="52">
        <v>0.94093000888824463</v>
      </c>
      <c r="P6364" s="52">
        <v>0.96536999940872192</v>
      </c>
      <c r="Q6364">
        <v>4883</v>
      </c>
      <c r="R6364" s="52">
        <v>0.86364001035690308</v>
      </c>
      <c r="S6364" s="52">
        <v>0.88363999128341675</v>
      </c>
    </row>
    <row r="6365" spans="1:19">
      <c r="A6365" t="s">
        <v>356</v>
      </c>
      <c r="B6365" t="s">
        <v>412</v>
      </c>
      <c r="C6365" t="s">
        <v>440</v>
      </c>
      <c r="D6365" t="s">
        <v>330</v>
      </c>
      <c r="E6365" t="s">
        <v>51</v>
      </c>
      <c r="F6365" t="s">
        <v>52</v>
      </c>
      <c r="G6365">
        <v>10</v>
      </c>
      <c r="H6365" t="s">
        <v>341</v>
      </c>
      <c r="I6365" t="s">
        <v>307</v>
      </c>
      <c r="J6365" t="s">
        <v>329</v>
      </c>
      <c r="K6365">
        <v>30</v>
      </c>
      <c r="L6365" s="52">
        <v>1</v>
      </c>
      <c r="N6365">
        <v>237</v>
      </c>
      <c r="O6365" s="52">
        <v>1</v>
      </c>
      <c r="Q6365">
        <v>5610</v>
      </c>
      <c r="R6365" s="52">
        <v>0.99221998453140259</v>
      </c>
    </row>
    <row r="6366" spans="1:19">
      <c r="A6366" t="s">
        <v>356</v>
      </c>
      <c r="B6366" t="s">
        <v>412</v>
      </c>
      <c r="C6366" t="s">
        <v>440</v>
      </c>
      <c r="D6366" t="s">
        <v>330</v>
      </c>
      <c r="E6366" t="s">
        <v>51</v>
      </c>
      <c r="F6366" t="s">
        <v>52</v>
      </c>
      <c r="G6366">
        <v>10</v>
      </c>
      <c r="H6366" t="s">
        <v>341</v>
      </c>
      <c r="I6366" t="s">
        <v>307</v>
      </c>
      <c r="J6366" t="s">
        <v>309</v>
      </c>
      <c r="K6366">
        <v>0</v>
      </c>
      <c r="L6366" s="52">
        <v>0</v>
      </c>
      <c r="N6366">
        <v>0</v>
      </c>
      <c r="O6366" s="52">
        <v>0</v>
      </c>
      <c r="Q6366">
        <v>44</v>
      </c>
      <c r="R6366" s="52">
        <v>7.780000101774931E-3</v>
      </c>
    </row>
    <row r="6367" spans="1:19">
      <c r="A6367" t="s">
        <v>356</v>
      </c>
      <c r="B6367" t="s">
        <v>412</v>
      </c>
      <c r="C6367" t="s">
        <v>440</v>
      </c>
      <c r="D6367" t="s">
        <v>330</v>
      </c>
      <c r="E6367" t="s">
        <v>51</v>
      </c>
      <c r="F6367" t="s">
        <v>52</v>
      </c>
      <c r="G6367">
        <v>10</v>
      </c>
      <c r="H6367" t="s">
        <v>341</v>
      </c>
      <c r="I6367" t="s">
        <v>375</v>
      </c>
      <c r="J6367" t="s">
        <v>302</v>
      </c>
      <c r="K6367">
        <v>9</v>
      </c>
      <c r="L6367" s="52">
        <v>0.30000001192092901</v>
      </c>
      <c r="N6367">
        <v>72</v>
      </c>
      <c r="O6367" s="52">
        <v>0.30379998683929438</v>
      </c>
      <c r="Q6367">
        <v>1795</v>
      </c>
      <c r="R6367" s="52">
        <v>0.3174700140953064</v>
      </c>
    </row>
    <row r="6368" spans="1:19">
      <c r="A6368" t="s">
        <v>356</v>
      </c>
      <c r="B6368" t="s">
        <v>412</v>
      </c>
      <c r="C6368" t="s">
        <v>440</v>
      </c>
      <c r="D6368" t="s">
        <v>330</v>
      </c>
      <c r="E6368" t="s">
        <v>51</v>
      </c>
      <c r="F6368" t="s">
        <v>52</v>
      </c>
      <c r="G6368">
        <v>10</v>
      </c>
      <c r="H6368" t="s">
        <v>341</v>
      </c>
      <c r="I6368" t="s">
        <v>375</v>
      </c>
      <c r="J6368" t="s">
        <v>303</v>
      </c>
      <c r="K6368">
        <v>10</v>
      </c>
      <c r="L6368" s="52">
        <v>0.33333000540733337</v>
      </c>
      <c r="N6368">
        <v>64</v>
      </c>
      <c r="O6368" s="52">
        <v>0.27004000544548029</v>
      </c>
      <c r="Q6368">
        <v>1789</v>
      </c>
      <c r="R6368" s="52">
        <v>0.31641000509262079</v>
      </c>
    </row>
    <row r="6369" spans="1:18">
      <c r="A6369" t="s">
        <v>356</v>
      </c>
      <c r="B6369" t="s">
        <v>412</v>
      </c>
      <c r="C6369" t="s">
        <v>440</v>
      </c>
      <c r="D6369" t="s">
        <v>330</v>
      </c>
      <c r="E6369" t="s">
        <v>51</v>
      </c>
      <c r="F6369" t="s">
        <v>52</v>
      </c>
      <c r="G6369">
        <v>10</v>
      </c>
      <c r="H6369" t="s">
        <v>341</v>
      </c>
      <c r="I6369" t="s">
        <v>375</v>
      </c>
      <c r="J6369" t="s">
        <v>304</v>
      </c>
      <c r="K6369">
        <v>11</v>
      </c>
      <c r="L6369" s="52">
        <v>0.36667001247406011</v>
      </c>
      <c r="N6369">
        <v>101</v>
      </c>
      <c r="O6369" s="52">
        <v>0.42616000771522522</v>
      </c>
      <c r="Q6369">
        <v>2070</v>
      </c>
      <c r="R6369" s="52">
        <v>0.36610999703407288</v>
      </c>
    </row>
    <row r="6370" spans="1:18">
      <c r="A6370" t="s">
        <v>356</v>
      </c>
      <c r="B6370" t="s">
        <v>412</v>
      </c>
      <c r="C6370" t="s">
        <v>440</v>
      </c>
      <c r="D6370" t="s">
        <v>330</v>
      </c>
      <c r="E6370" t="s">
        <v>51</v>
      </c>
      <c r="F6370" t="s">
        <v>52</v>
      </c>
      <c r="G6370">
        <v>10</v>
      </c>
      <c r="H6370" t="s">
        <v>341</v>
      </c>
      <c r="I6370" t="s">
        <v>377</v>
      </c>
      <c r="J6370" t="s">
        <v>13</v>
      </c>
      <c r="K6370">
        <v>17</v>
      </c>
      <c r="L6370" s="52">
        <v>0.5666700005531311</v>
      </c>
      <c r="N6370">
        <v>131</v>
      </c>
      <c r="O6370" s="52">
        <v>0.55273997783660889</v>
      </c>
      <c r="Q6370">
        <v>2991</v>
      </c>
      <c r="R6370" s="52">
        <v>0.52900999784469604</v>
      </c>
    </row>
    <row r="6371" spans="1:18">
      <c r="A6371" t="s">
        <v>356</v>
      </c>
      <c r="B6371" t="s">
        <v>412</v>
      </c>
      <c r="C6371" t="s">
        <v>440</v>
      </c>
      <c r="D6371" t="s">
        <v>330</v>
      </c>
      <c r="E6371" t="s">
        <v>51</v>
      </c>
      <c r="F6371" t="s">
        <v>52</v>
      </c>
      <c r="G6371">
        <v>10</v>
      </c>
      <c r="H6371" t="s">
        <v>341</v>
      </c>
      <c r="I6371" t="s">
        <v>377</v>
      </c>
      <c r="J6371" t="s">
        <v>382</v>
      </c>
      <c r="K6371">
        <v>13</v>
      </c>
      <c r="L6371" s="52">
        <v>0.4333299994468689</v>
      </c>
      <c r="N6371">
        <v>106</v>
      </c>
      <c r="O6371" s="52">
        <v>0.44725999236106873</v>
      </c>
      <c r="Q6371">
        <v>2663</v>
      </c>
      <c r="R6371" s="52">
        <v>0.47099000215530401</v>
      </c>
    </row>
    <row r="6372" spans="1:18">
      <c r="A6372" t="s">
        <v>356</v>
      </c>
      <c r="B6372" t="s">
        <v>412</v>
      </c>
      <c r="C6372" t="s">
        <v>440</v>
      </c>
      <c r="D6372" t="s">
        <v>330</v>
      </c>
      <c r="E6372" t="s">
        <v>51</v>
      </c>
      <c r="F6372" t="s">
        <v>52</v>
      </c>
      <c r="G6372">
        <v>10</v>
      </c>
      <c r="H6372" t="s">
        <v>341</v>
      </c>
      <c r="I6372" t="s">
        <v>378</v>
      </c>
      <c r="J6372" t="s">
        <v>13</v>
      </c>
      <c r="K6372">
        <v>28</v>
      </c>
      <c r="L6372" s="52">
        <v>0.9333299994468689</v>
      </c>
      <c r="N6372">
        <v>209</v>
      </c>
      <c r="O6372" s="52">
        <v>0.88186001777648926</v>
      </c>
      <c r="Q6372">
        <v>5030</v>
      </c>
      <c r="R6372" s="52">
        <v>0.88963997364044189</v>
      </c>
    </row>
    <row r="6373" spans="1:18">
      <c r="A6373" t="s">
        <v>356</v>
      </c>
      <c r="B6373" t="s">
        <v>412</v>
      </c>
      <c r="C6373" t="s">
        <v>440</v>
      </c>
      <c r="D6373" t="s">
        <v>330</v>
      </c>
      <c r="E6373" t="s">
        <v>51</v>
      </c>
      <c r="F6373" t="s">
        <v>52</v>
      </c>
      <c r="G6373">
        <v>10</v>
      </c>
      <c r="H6373" t="s">
        <v>341</v>
      </c>
      <c r="I6373" t="s">
        <v>378</v>
      </c>
      <c r="J6373" t="s">
        <v>382</v>
      </c>
      <c r="K6373">
        <v>2</v>
      </c>
      <c r="L6373" s="52">
        <v>6.6670000553131104E-2</v>
      </c>
      <c r="N6373">
        <v>28</v>
      </c>
      <c r="O6373" s="52">
        <v>0.11813999712467189</v>
      </c>
      <c r="Q6373">
        <v>624</v>
      </c>
      <c r="R6373" s="52">
        <v>0.1103599965572357</v>
      </c>
    </row>
    <row r="6374" spans="1:18">
      <c r="A6374" t="s">
        <v>356</v>
      </c>
      <c r="B6374" t="s">
        <v>412</v>
      </c>
      <c r="C6374" t="s">
        <v>440</v>
      </c>
      <c r="D6374" t="s">
        <v>330</v>
      </c>
      <c r="E6374" t="s">
        <v>51</v>
      </c>
      <c r="F6374" t="s">
        <v>52</v>
      </c>
      <c r="G6374">
        <v>10</v>
      </c>
      <c r="H6374" t="s">
        <v>341</v>
      </c>
      <c r="I6374" t="s">
        <v>379</v>
      </c>
      <c r="J6374" t="s">
        <v>13</v>
      </c>
      <c r="K6374">
        <v>21</v>
      </c>
      <c r="L6374" s="52">
        <v>0.69999998807907104</v>
      </c>
      <c r="N6374">
        <v>158</v>
      </c>
      <c r="O6374" s="52">
        <v>0.66667002439498901</v>
      </c>
      <c r="Q6374">
        <v>3976</v>
      </c>
      <c r="R6374" s="52">
        <v>0.70322000980377197</v>
      </c>
    </row>
    <row r="6375" spans="1:18">
      <c r="A6375" t="s">
        <v>356</v>
      </c>
      <c r="B6375" t="s">
        <v>412</v>
      </c>
      <c r="C6375" t="s">
        <v>440</v>
      </c>
      <c r="D6375" t="s">
        <v>330</v>
      </c>
      <c r="E6375" t="s">
        <v>51</v>
      </c>
      <c r="F6375" t="s">
        <v>52</v>
      </c>
      <c r="G6375">
        <v>10</v>
      </c>
      <c r="H6375" t="s">
        <v>341</v>
      </c>
      <c r="I6375" t="s">
        <v>379</v>
      </c>
      <c r="J6375" t="s">
        <v>382</v>
      </c>
      <c r="K6375">
        <v>9</v>
      </c>
      <c r="L6375" s="52">
        <v>0.30000001192092901</v>
      </c>
      <c r="N6375">
        <v>79</v>
      </c>
      <c r="O6375" s="52">
        <v>0.33333000540733337</v>
      </c>
      <c r="Q6375">
        <v>1678</v>
      </c>
      <c r="R6375" s="52">
        <v>0.29677999019622803</v>
      </c>
    </row>
    <row r="6376" spans="1:18">
      <c r="A6376" t="s">
        <v>356</v>
      </c>
      <c r="B6376" t="s">
        <v>412</v>
      </c>
      <c r="C6376" t="s">
        <v>440</v>
      </c>
      <c r="D6376" t="s">
        <v>330</v>
      </c>
      <c r="E6376" t="s">
        <v>51</v>
      </c>
      <c r="F6376" t="s">
        <v>52</v>
      </c>
      <c r="G6376">
        <v>10</v>
      </c>
      <c r="H6376" t="s">
        <v>341</v>
      </c>
      <c r="I6376" t="s">
        <v>380</v>
      </c>
      <c r="J6376" t="s">
        <v>13</v>
      </c>
      <c r="K6376">
        <v>20</v>
      </c>
      <c r="L6376" s="52">
        <v>0.66667002439498901</v>
      </c>
      <c r="N6376">
        <v>167</v>
      </c>
      <c r="O6376" s="52">
        <v>0.7046399712562561</v>
      </c>
      <c r="Q6376">
        <v>4071</v>
      </c>
      <c r="R6376" s="52">
        <v>0.72001999616622925</v>
      </c>
    </row>
    <row r="6377" spans="1:18">
      <c r="A6377" t="s">
        <v>356</v>
      </c>
      <c r="B6377" t="s">
        <v>412</v>
      </c>
      <c r="C6377" t="s">
        <v>440</v>
      </c>
      <c r="D6377" t="s">
        <v>330</v>
      </c>
      <c r="E6377" t="s">
        <v>51</v>
      </c>
      <c r="F6377" t="s">
        <v>52</v>
      </c>
      <c r="G6377">
        <v>10</v>
      </c>
      <c r="H6377" t="s">
        <v>341</v>
      </c>
      <c r="I6377" t="s">
        <v>380</v>
      </c>
      <c r="J6377" t="s">
        <v>382</v>
      </c>
      <c r="K6377">
        <v>10</v>
      </c>
      <c r="L6377" s="52">
        <v>0.33333000540733337</v>
      </c>
      <c r="N6377">
        <v>70</v>
      </c>
      <c r="O6377" s="52">
        <v>0.29535999894142151</v>
      </c>
      <c r="Q6377">
        <v>1583</v>
      </c>
      <c r="R6377" s="52">
        <v>0.27998000383377081</v>
      </c>
    </row>
    <row r="6378" spans="1:18">
      <c r="A6378" t="s">
        <v>356</v>
      </c>
      <c r="B6378" t="s">
        <v>412</v>
      </c>
      <c r="C6378" t="s">
        <v>440</v>
      </c>
      <c r="D6378" t="s">
        <v>330</v>
      </c>
      <c r="E6378" t="s">
        <v>51</v>
      </c>
      <c r="F6378" t="s">
        <v>52</v>
      </c>
      <c r="G6378">
        <v>10</v>
      </c>
      <c r="H6378" t="s">
        <v>341</v>
      </c>
      <c r="I6378" t="s">
        <v>381</v>
      </c>
      <c r="J6378" t="s">
        <v>13</v>
      </c>
      <c r="K6378">
        <v>15</v>
      </c>
      <c r="L6378" s="52">
        <v>0.5</v>
      </c>
      <c r="N6378">
        <v>148</v>
      </c>
      <c r="O6378" s="52">
        <v>0.62446999549865723</v>
      </c>
      <c r="Q6378">
        <v>3439</v>
      </c>
      <c r="R6378" s="52">
        <v>0.60824000835418701</v>
      </c>
    </row>
    <row r="6379" spans="1:18">
      <c r="A6379" t="s">
        <v>356</v>
      </c>
      <c r="B6379" t="s">
        <v>412</v>
      </c>
      <c r="C6379" t="s">
        <v>440</v>
      </c>
      <c r="D6379" t="s">
        <v>330</v>
      </c>
      <c r="E6379" t="s">
        <v>51</v>
      </c>
      <c r="F6379" t="s">
        <v>52</v>
      </c>
      <c r="G6379">
        <v>10</v>
      </c>
      <c r="H6379" t="s">
        <v>341</v>
      </c>
      <c r="I6379" t="s">
        <v>381</v>
      </c>
      <c r="J6379" t="s">
        <v>382</v>
      </c>
      <c r="K6379">
        <v>15</v>
      </c>
      <c r="L6379" s="52">
        <v>0.5</v>
      </c>
      <c r="N6379">
        <v>89</v>
      </c>
      <c r="O6379" s="52">
        <v>0.37553000450134277</v>
      </c>
      <c r="Q6379">
        <v>2215</v>
      </c>
      <c r="R6379" s="52">
        <v>0.39175999164581299</v>
      </c>
    </row>
    <row r="6380" spans="1:18">
      <c r="A6380" t="s">
        <v>356</v>
      </c>
      <c r="B6380" t="s">
        <v>412</v>
      </c>
      <c r="C6380" t="s">
        <v>440</v>
      </c>
      <c r="D6380" t="s">
        <v>330</v>
      </c>
      <c r="E6380" t="s">
        <v>53</v>
      </c>
      <c r="F6380" t="s">
        <v>54</v>
      </c>
      <c r="G6380">
        <v>14</v>
      </c>
      <c r="H6380" t="s">
        <v>397</v>
      </c>
      <c r="I6380" t="s">
        <v>374</v>
      </c>
      <c r="J6380" t="s">
        <v>289</v>
      </c>
      <c r="K6380">
        <v>0</v>
      </c>
      <c r="L6380" s="52">
        <v>0</v>
      </c>
      <c r="N6380">
        <v>2</v>
      </c>
      <c r="O6380" s="52">
        <v>5.9899999760091296E-3</v>
      </c>
      <c r="Q6380">
        <v>29</v>
      </c>
      <c r="R6380" s="52">
        <v>5.1299999468028554E-3</v>
      </c>
    </row>
    <row r="6381" spans="1:18">
      <c r="A6381" t="s">
        <v>356</v>
      </c>
      <c r="B6381" t="s">
        <v>412</v>
      </c>
      <c r="C6381" t="s">
        <v>440</v>
      </c>
      <c r="D6381" t="s">
        <v>330</v>
      </c>
      <c r="E6381" t="s">
        <v>53</v>
      </c>
      <c r="F6381" t="s">
        <v>54</v>
      </c>
      <c r="G6381">
        <v>14</v>
      </c>
      <c r="H6381" t="s">
        <v>397</v>
      </c>
      <c r="I6381" t="s">
        <v>374</v>
      </c>
      <c r="J6381" t="s">
        <v>290</v>
      </c>
      <c r="K6381">
        <v>2</v>
      </c>
      <c r="L6381" s="52">
        <v>6.25E-2</v>
      </c>
      <c r="N6381">
        <v>24</v>
      </c>
      <c r="O6381" s="52">
        <v>7.1860000491142273E-2</v>
      </c>
      <c r="Q6381">
        <v>299</v>
      </c>
      <c r="R6381" s="52">
        <v>5.2880000323057168E-2</v>
      </c>
    </row>
    <row r="6382" spans="1:18">
      <c r="A6382" t="s">
        <v>356</v>
      </c>
      <c r="B6382" t="s">
        <v>412</v>
      </c>
      <c r="C6382" t="s">
        <v>440</v>
      </c>
      <c r="D6382" t="s">
        <v>330</v>
      </c>
      <c r="E6382" t="s">
        <v>53</v>
      </c>
      <c r="F6382" t="s">
        <v>54</v>
      </c>
      <c r="G6382">
        <v>14</v>
      </c>
      <c r="H6382" t="s">
        <v>397</v>
      </c>
      <c r="I6382" t="s">
        <v>374</v>
      </c>
      <c r="J6382" t="s">
        <v>291</v>
      </c>
      <c r="K6382">
        <v>2</v>
      </c>
      <c r="L6382" s="52">
        <v>6.25E-2</v>
      </c>
      <c r="N6382">
        <v>57</v>
      </c>
      <c r="O6382" s="52">
        <v>0.17066000401973719</v>
      </c>
      <c r="Q6382">
        <v>751</v>
      </c>
      <c r="R6382" s="52">
        <v>0.1328299939632416</v>
      </c>
    </row>
    <row r="6383" spans="1:18">
      <c r="A6383" t="s">
        <v>356</v>
      </c>
      <c r="B6383" t="s">
        <v>412</v>
      </c>
      <c r="C6383" t="s">
        <v>440</v>
      </c>
      <c r="D6383" t="s">
        <v>330</v>
      </c>
      <c r="E6383" t="s">
        <v>53</v>
      </c>
      <c r="F6383" t="s">
        <v>54</v>
      </c>
      <c r="G6383">
        <v>14</v>
      </c>
      <c r="H6383" t="s">
        <v>397</v>
      </c>
      <c r="I6383" t="s">
        <v>374</v>
      </c>
      <c r="J6383" t="s">
        <v>292</v>
      </c>
      <c r="K6383">
        <v>14</v>
      </c>
      <c r="L6383" s="52">
        <v>0.4375</v>
      </c>
      <c r="N6383">
        <v>70</v>
      </c>
      <c r="O6383" s="52">
        <v>0.20958000421524051</v>
      </c>
      <c r="Q6383">
        <v>1246</v>
      </c>
      <c r="R6383" s="52">
        <v>0.22036999464035029</v>
      </c>
    </row>
    <row r="6384" spans="1:18">
      <c r="A6384" t="s">
        <v>356</v>
      </c>
      <c r="B6384" t="s">
        <v>412</v>
      </c>
      <c r="C6384" t="s">
        <v>440</v>
      </c>
      <c r="D6384" t="s">
        <v>330</v>
      </c>
      <c r="E6384" t="s">
        <v>53</v>
      </c>
      <c r="F6384" t="s">
        <v>54</v>
      </c>
      <c r="G6384">
        <v>14</v>
      </c>
      <c r="H6384" t="s">
        <v>397</v>
      </c>
      <c r="I6384" t="s">
        <v>374</v>
      </c>
      <c r="J6384" t="s">
        <v>293</v>
      </c>
      <c r="K6384">
        <v>2</v>
      </c>
      <c r="L6384" s="52">
        <v>6.25E-2</v>
      </c>
      <c r="N6384">
        <v>56</v>
      </c>
      <c r="O6384" s="52">
        <v>0.1676599979400635</v>
      </c>
      <c r="Q6384">
        <v>1034</v>
      </c>
      <c r="R6384" s="52">
        <v>0.18287999927997589</v>
      </c>
    </row>
    <row r="6385" spans="1:19">
      <c r="A6385" t="s">
        <v>356</v>
      </c>
      <c r="B6385" t="s">
        <v>412</v>
      </c>
      <c r="C6385" t="s">
        <v>440</v>
      </c>
      <c r="D6385" t="s">
        <v>330</v>
      </c>
      <c r="E6385" t="s">
        <v>53</v>
      </c>
      <c r="F6385" t="s">
        <v>54</v>
      </c>
      <c r="G6385">
        <v>14</v>
      </c>
      <c r="H6385" t="s">
        <v>397</v>
      </c>
      <c r="I6385" t="s">
        <v>374</v>
      </c>
      <c r="J6385" t="s">
        <v>294</v>
      </c>
      <c r="K6385">
        <v>6</v>
      </c>
      <c r="L6385" s="52">
        <v>0.1875</v>
      </c>
      <c r="N6385">
        <v>53</v>
      </c>
      <c r="O6385" s="52">
        <v>0.15868000686168671</v>
      </c>
      <c r="Q6385">
        <v>1115</v>
      </c>
      <c r="R6385" s="52">
        <v>0.19720999896526339</v>
      </c>
    </row>
    <row r="6386" spans="1:19">
      <c r="A6386" t="s">
        <v>356</v>
      </c>
      <c r="B6386" t="s">
        <v>412</v>
      </c>
      <c r="C6386" t="s">
        <v>440</v>
      </c>
      <c r="D6386" t="s">
        <v>330</v>
      </c>
      <c r="E6386" t="s">
        <v>53</v>
      </c>
      <c r="F6386" t="s">
        <v>54</v>
      </c>
      <c r="G6386">
        <v>14</v>
      </c>
      <c r="H6386" t="s">
        <v>397</v>
      </c>
      <c r="I6386" t="s">
        <v>374</v>
      </c>
      <c r="J6386" t="s">
        <v>295</v>
      </c>
      <c r="K6386">
        <v>6</v>
      </c>
      <c r="L6386" s="52">
        <v>0.1875</v>
      </c>
      <c r="N6386">
        <v>72</v>
      </c>
      <c r="O6386" s="52">
        <v>0.21557000279426569</v>
      </c>
      <c r="Q6386">
        <v>1180</v>
      </c>
      <c r="R6386" s="52">
        <v>0.20870000123977661</v>
      </c>
    </row>
    <row r="6387" spans="1:19">
      <c r="A6387" t="s">
        <v>356</v>
      </c>
      <c r="B6387" t="s">
        <v>412</v>
      </c>
      <c r="C6387" t="s">
        <v>440</v>
      </c>
      <c r="D6387" t="s">
        <v>330</v>
      </c>
      <c r="E6387" t="s">
        <v>53</v>
      </c>
      <c r="F6387" t="s">
        <v>54</v>
      </c>
      <c r="G6387">
        <v>14</v>
      </c>
      <c r="H6387" t="s">
        <v>397</v>
      </c>
      <c r="I6387" t="s">
        <v>734</v>
      </c>
      <c r="J6387" t="s">
        <v>299</v>
      </c>
      <c r="K6387">
        <v>6</v>
      </c>
      <c r="L6387" s="52">
        <v>0.1875</v>
      </c>
      <c r="M6387" s="52">
        <v>0.20000000298023221</v>
      </c>
      <c r="N6387">
        <v>52</v>
      </c>
      <c r="O6387" s="52">
        <v>0.15568999946117401</v>
      </c>
      <c r="P6387" s="52">
        <v>0.15853999555110929</v>
      </c>
      <c r="Q6387">
        <v>265</v>
      </c>
      <c r="R6387" s="52">
        <v>4.6870000660419457E-2</v>
      </c>
      <c r="S6387" s="52">
        <v>4.7959998250007629E-2</v>
      </c>
    </row>
    <row r="6388" spans="1:19">
      <c r="A6388" t="s">
        <v>356</v>
      </c>
      <c r="B6388" t="s">
        <v>412</v>
      </c>
      <c r="C6388" t="s">
        <v>440</v>
      </c>
      <c r="D6388" t="s">
        <v>330</v>
      </c>
      <c r="E6388" t="s">
        <v>53</v>
      </c>
      <c r="F6388" t="s">
        <v>54</v>
      </c>
      <c r="G6388">
        <v>14</v>
      </c>
      <c r="H6388" t="s">
        <v>397</v>
      </c>
      <c r="I6388" t="s">
        <v>734</v>
      </c>
      <c r="J6388" t="s">
        <v>300</v>
      </c>
      <c r="K6388">
        <v>2</v>
      </c>
      <c r="L6388" s="52">
        <v>6.25E-2</v>
      </c>
      <c r="M6388" s="52">
        <v>6.6670000553131104E-2</v>
      </c>
      <c r="N6388">
        <v>39</v>
      </c>
      <c r="O6388" s="52">
        <v>0.1167699992656708</v>
      </c>
      <c r="P6388" s="52">
        <v>0.11890000104904171</v>
      </c>
      <c r="Q6388">
        <v>218</v>
      </c>
      <c r="R6388" s="52">
        <v>3.8559999316930771E-2</v>
      </c>
      <c r="S6388" s="52">
        <v>3.945000097155571E-2</v>
      </c>
    </row>
    <row r="6389" spans="1:19">
      <c r="A6389" t="s">
        <v>356</v>
      </c>
      <c r="B6389" t="s">
        <v>412</v>
      </c>
      <c r="C6389" t="s">
        <v>440</v>
      </c>
      <c r="D6389" t="s">
        <v>330</v>
      </c>
      <c r="E6389" t="s">
        <v>53</v>
      </c>
      <c r="F6389" t="s">
        <v>54</v>
      </c>
      <c r="G6389">
        <v>14</v>
      </c>
      <c r="H6389" t="s">
        <v>397</v>
      </c>
      <c r="I6389" t="s">
        <v>734</v>
      </c>
      <c r="J6389" t="s">
        <v>269</v>
      </c>
      <c r="K6389">
        <v>2</v>
      </c>
      <c r="L6389" s="52">
        <v>6.25E-2</v>
      </c>
      <c r="M6389" s="52">
        <v>6.6670000553131104E-2</v>
      </c>
      <c r="N6389">
        <v>6</v>
      </c>
      <c r="O6389" s="52">
        <v>1.7960000783205029E-2</v>
      </c>
      <c r="P6389" s="52">
        <v>1.829000003635883E-2</v>
      </c>
      <c r="Q6389">
        <v>43</v>
      </c>
      <c r="R6389" s="52">
        <v>7.61000020429492E-3</v>
      </c>
      <c r="S6389" s="52">
        <v>7.780000101774931E-3</v>
      </c>
    </row>
    <row r="6390" spans="1:19">
      <c r="A6390" t="s">
        <v>356</v>
      </c>
      <c r="B6390" t="s">
        <v>412</v>
      </c>
      <c r="C6390" t="s">
        <v>440</v>
      </c>
      <c r="D6390" t="s">
        <v>330</v>
      </c>
      <c r="E6390" t="s">
        <v>53</v>
      </c>
      <c r="F6390" t="s">
        <v>54</v>
      </c>
      <c r="G6390">
        <v>14</v>
      </c>
      <c r="H6390" t="s">
        <v>397</v>
      </c>
      <c r="I6390" t="s">
        <v>734</v>
      </c>
      <c r="J6390" t="s">
        <v>301</v>
      </c>
      <c r="K6390">
        <v>6</v>
      </c>
      <c r="L6390" s="52">
        <v>0.1875</v>
      </c>
      <c r="M6390" s="52">
        <v>0.20000000298023221</v>
      </c>
      <c r="N6390">
        <v>30</v>
      </c>
      <c r="O6390" s="52">
        <v>8.9819997549057007E-2</v>
      </c>
      <c r="P6390" s="52">
        <v>9.1459996998310089E-2</v>
      </c>
      <c r="Q6390">
        <v>117</v>
      </c>
      <c r="R6390" s="52">
        <v>2.0689999684691429E-2</v>
      </c>
      <c r="S6390" s="52">
        <v>2.1169999614357948E-2</v>
      </c>
    </row>
    <row r="6391" spans="1:19">
      <c r="A6391" t="s">
        <v>356</v>
      </c>
      <c r="B6391" t="s">
        <v>412</v>
      </c>
      <c r="C6391" t="s">
        <v>440</v>
      </c>
      <c r="D6391" t="s">
        <v>330</v>
      </c>
      <c r="E6391" t="s">
        <v>53</v>
      </c>
      <c r="F6391" t="s">
        <v>54</v>
      </c>
      <c r="G6391">
        <v>14</v>
      </c>
      <c r="H6391" t="s">
        <v>397</v>
      </c>
      <c r="I6391" t="s">
        <v>734</v>
      </c>
      <c r="J6391" t="s">
        <v>270</v>
      </c>
      <c r="K6391">
        <v>2</v>
      </c>
      <c r="L6391" s="52">
        <v>6.25E-2</v>
      </c>
      <c r="N6391">
        <v>6</v>
      </c>
      <c r="O6391" s="52">
        <v>1.7960000783205029E-2</v>
      </c>
      <c r="Q6391">
        <v>128</v>
      </c>
      <c r="R6391" s="52">
        <v>2.263999916613102E-2</v>
      </c>
    </row>
    <row r="6392" spans="1:19">
      <c r="A6392" t="s">
        <v>356</v>
      </c>
      <c r="B6392" t="s">
        <v>412</v>
      </c>
      <c r="C6392" t="s">
        <v>440</v>
      </c>
      <c r="D6392" t="s">
        <v>330</v>
      </c>
      <c r="E6392" t="s">
        <v>53</v>
      </c>
      <c r="F6392" t="s">
        <v>54</v>
      </c>
      <c r="G6392">
        <v>14</v>
      </c>
      <c r="H6392" t="s">
        <v>397</v>
      </c>
      <c r="I6392" t="s">
        <v>734</v>
      </c>
      <c r="J6392" t="s">
        <v>268</v>
      </c>
      <c r="K6392">
        <v>14</v>
      </c>
      <c r="L6392" s="52">
        <v>0.4375</v>
      </c>
      <c r="M6392" s="52">
        <v>0.46667000651359558</v>
      </c>
      <c r="N6392">
        <v>201</v>
      </c>
      <c r="O6392" s="52">
        <v>0.60180002450942993</v>
      </c>
      <c r="P6392" s="52">
        <v>0.6128000020980835</v>
      </c>
      <c r="Q6392">
        <v>4883</v>
      </c>
      <c r="R6392" s="52">
        <v>0.86364001035690308</v>
      </c>
      <c r="S6392" s="52">
        <v>0.88363999128341675</v>
      </c>
    </row>
    <row r="6393" spans="1:19">
      <c r="A6393" t="s">
        <v>356</v>
      </c>
      <c r="B6393" t="s">
        <v>412</v>
      </c>
      <c r="C6393" t="s">
        <v>440</v>
      </c>
      <c r="D6393" t="s">
        <v>330</v>
      </c>
      <c r="E6393" t="s">
        <v>53</v>
      </c>
      <c r="F6393" t="s">
        <v>54</v>
      </c>
      <c r="G6393">
        <v>14</v>
      </c>
      <c r="H6393" t="s">
        <v>397</v>
      </c>
      <c r="I6393" t="s">
        <v>307</v>
      </c>
      <c r="J6393" t="s">
        <v>329</v>
      </c>
      <c r="K6393">
        <v>32</v>
      </c>
      <c r="L6393" s="52">
        <v>1</v>
      </c>
      <c r="N6393">
        <v>334</v>
      </c>
      <c r="O6393" s="52">
        <v>1</v>
      </c>
      <c r="Q6393">
        <v>5610</v>
      </c>
      <c r="R6393" s="52">
        <v>0.99221998453140259</v>
      </c>
    </row>
    <row r="6394" spans="1:19">
      <c r="A6394" t="s">
        <v>356</v>
      </c>
      <c r="B6394" t="s">
        <v>412</v>
      </c>
      <c r="C6394" t="s">
        <v>440</v>
      </c>
      <c r="D6394" t="s">
        <v>330</v>
      </c>
      <c r="E6394" t="s">
        <v>53</v>
      </c>
      <c r="F6394" t="s">
        <v>54</v>
      </c>
      <c r="G6394">
        <v>14</v>
      </c>
      <c r="H6394" t="s">
        <v>397</v>
      </c>
      <c r="I6394" t="s">
        <v>307</v>
      </c>
      <c r="J6394" t="s">
        <v>309</v>
      </c>
      <c r="K6394">
        <v>0</v>
      </c>
      <c r="L6394" s="52">
        <v>0</v>
      </c>
      <c r="N6394">
        <v>0</v>
      </c>
      <c r="O6394" s="52">
        <v>0</v>
      </c>
      <c r="Q6394">
        <v>44</v>
      </c>
      <c r="R6394" s="52">
        <v>7.780000101774931E-3</v>
      </c>
    </row>
    <row r="6395" spans="1:19">
      <c r="A6395" t="s">
        <v>356</v>
      </c>
      <c r="B6395" t="s">
        <v>412</v>
      </c>
      <c r="C6395" t="s">
        <v>440</v>
      </c>
      <c r="D6395" t="s">
        <v>330</v>
      </c>
      <c r="E6395" t="s">
        <v>53</v>
      </c>
      <c r="F6395" t="s">
        <v>54</v>
      </c>
      <c r="G6395">
        <v>14</v>
      </c>
      <c r="H6395" t="s">
        <v>397</v>
      </c>
      <c r="I6395" t="s">
        <v>375</v>
      </c>
      <c r="J6395" t="s">
        <v>302</v>
      </c>
      <c r="K6395">
        <v>13</v>
      </c>
      <c r="L6395" s="52">
        <v>0.40625</v>
      </c>
      <c r="N6395">
        <v>107</v>
      </c>
      <c r="O6395" s="52">
        <v>0.32036000490188599</v>
      </c>
      <c r="Q6395">
        <v>1795</v>
      </c>
      <c r="R6395" s="52">
        <v>0.3174700140953064</v>
      </c>
    </row>
    <row r="6396" spans="1:19">
      <c r="A6396" t="s">
        <v>356</v>
      </c>
      <c r="B6396" t="s">
        <v>412</v>
      </c>
      <c r="C6396" t="s">
        <v>440</v>
      </c>
      <c r="D6396" t="s">
        <v>330</v>
      </c>
      <c r="E6396" t="s">
        <v>53</v>
      </c>
      <c r="F6396" t="s">
        <v>54</v>
      </c>
      <c r="G6396">
        <v>14</v>
      </c>
      <c r="H6396" t="s">
        <v>397</v>
      </c>
      <c r="I6396" t="s">
        <v>375</v>
      </c>
      <c r="J6396" t="s">
        <v>303</v>
      </c>
      <c r="K6396">
        <v>10</v>
      </c>
      <c r="L6396" s="52">
        <v>0.3125</v>
      </c>
      <c r="N6396">
        <v>102</v>
      </c>
      <c r="O6396" s="52">
        <v>0.30539000034332281</v>
      </c>
      <c r="Q6396">
        <v>1789</v>
      </c>
      <c r="R6396" s="52">
        <v>0.31641000509262079</v>
      </c>
    </row>
    <row r="6397" spans="1:19">
      <c r="A6397" t="s">
        <v>356</v>
      </c>
      <c r="B6397" t="s">
        <v>412</v>
      </c>
      <c r="C6397" t="s">
        <v>440</v>
      </c>
      <c r="D6397" t="s">
        <v>330</v>
      </c>
      <c r="E6397" t="s">
        <v>53</v>
      </c>
      <c r="F6397" t="s">
        <v>54</v>
      </c>
      <c r="G6397">
        <v>14</v>
      </c>
      <c r="H6397" t="s">
        <v>397</v>
      </c>
      <c r="I6397" t="s">
        <v>375</v>
      </c>
      <c r="J6397" t="s">
        <v>304</v>
      </c>
      <c r="K6397">
        <v>9</v>
      </c>
      <c r="L6397" s="52">
        <v>0.28125</v>
      </c>
      <c r="N6397">
        <v>125</v>
      </c>
      <c r="O6397" s="52">
        <v>0.37424999475479132</v>
      </c>
      <c r="Q6397">
        <v>2070</v>
      </c>
      <c r="R6397" s="52">
        <v>0.36610999703407288</v>
      </c>
    </row>
    <row r="6398" spans="1:19">
      <c r="A6398" t="s">
        <v>356</v>
      </c>
      <c r="B6398" t="s">
        <v>412</v>
      </c>
      <c r="C6398" t="s">
        <v>440</v>
      </c>
      <c r="D6398" t="s">
        <v>330</v>
      </c>
      <c r="E6398" t="s">
        <v>53</v>
      </c>
      <c r="F6398" t="s">
        <v>54</v>
      </c>
      <c r="G6398">
        <v>14</v>
      </c>
      <c r="H6398" t="s">
        <v>397</v>
      </c>
      <c r="I6398" t="s">
        <v>377</v>
      </c>
      <c r="J6398" t="s">
        <v>13</v>
      </c>
      <c r="K6398">
        <v>12</v>
      </c>
      <c r="L6398" s="52">
        <v>0.375</v>
      </c>
      <c r="N6398">
        <v>169</v>
      </c>
      <c r="O6398" s="52">
        <v>0.50599002838134766</v>
      </c>
      <c r="Q6398">
        <v>2991</v>
      </c>
      <c r="R6398" s="52">
        <v>0.52900999784469604</v>
      </c>
    </row>
    <row r="6399" spans="1:19">
      <c r="A6399" t="s">
        <v>356</v>
      </c>
      <c r="B6399" t="s">
        <v>412</v>
      </c>
      <c r="C6399" t="s">
        <v>440</v>
      </c>
      <c r="D6399" t="s">
        <v>330</v>
      </c>
      <c r="E6399" t="s">
        <v>53</v>
      </c>
      <c r="F6399" t="s">
        <v>54</v>
      </c>
      <c r="G6399">
        <v>14</v>
      </c>
      <c r="H6399" t="s">
        <v>397</v>
      </c>
      <c r="I6399" t="s">
        <v>377</v>
      </c>
      <c r="J6399" t="s">
        <v>382</v>
      </c>
      <c r="K6399">
        <v>20</v>
      </c>
      <c r="L6399" s="52">
        <v>0.625</v>
      </c>
      <c r="N6399">
        <v>165</v>
      </c>
      <c r="O6399" s="52">
        <v>0.49401000142097468</v>
      </c>
      <c r="Q6399">
        <v>2663</v>
      </c>
      <c r="R6399" s="52">
        <v>0.47099000215530401</v>
      </c>
    </row>
    <row r="6400" spans="1:19">
      <c r="A6400" t="s">
        <v>356</v>
      </c>
      <c r="B6400" t="s">
        <v>412</v>
      </c>
      <c r="C6400" t="s">
        <v>440</v>
      </c>
      <c r="D6400" t="s">
        <v>330</v>
      </c>
      <c r="E6400" t="s">
        <v>53</v>
      </c>
      <c r="F6400" t="s">
        <v>54</v>
      </c>
      <c r="G6400">
        <v>14</v>
      </c>
      <c r="H6400" t="s">
        <v>397</v>
      </c>
      <c r="I6400" t="s">
        <v>378</v>
      </c>
      <c r="J6400" t="s">
        <v>13</v>
      </c>
      <c r="K6400">
        <v>30</v>
      </c>
      <c r="L6400" s="52">
        <v>0.9375</v>
      </c>
      <c r="N6400">
        <v>313</v>
      </c>
      <c r="O6400" s="52">
        <v>0.93712997436523438</v>
      </c>
      <c r="Q6400">
        <v>5030</v>
      </c>
      <c r="R6400" s="52">
        <v>0.88963997364044189</v>
      </c>
    </row>
    <row r="6401" spans="1:19">
      <c r="A6401" t="s">
        <v>356</v>
      </c>
      <c r="B6401" t="s">
        <v>412</v>
      </c>
      <c r="C6401" t="s">
        <v>440</v>
      </c>
      <c r="D6401" t="s">
        <v>330</v>
      </c>
      <c r="E6401" t="s">
        <v>53</v>
      </c>
      <c r="F6401" t="s">
        <v>54</v>
      </c>
      <c r="G6401">
        <v>14</v>
      </c>
      <c r="H6401" t="s">
        <v>397</v>
      </c>
      <c r="I6401" t="s">
        <v>378</v>
      </c>
      <c r="J6401" t="s">
        <v>382</v>
      </c>
      <c r="K6401">
        <v>2</v>
      </c>
      <c r="L6401" s="52">
        <v>6.25E-2</v>
      </c>
      <c r="N6401">
        <v>21</v>
      </c>
      <c r="O6401" s="52">
        <v>6.2870003283023834E-2</v>
      </c>
      <c r="Q6401">
        <v>624</v>
      </c>
      <c r="R6401" s="52">
        <v>0.1103599965572357</v>
      </c>
    </row>
    <row r="6402" spans="1:19">
      <c r="A6402" t="s">
        <v>356</v>
      </c>
      <c r="B6402" t="s">
        <v>412</v>
      </c>
      <c r="C6402" t="s">
        <v>440</v>
      </c>
      <c r="D6402" t="s">
        <v>330</v>
      </c>
      <c r="E6402" t="s">
        <v>53</v>
      </c>
      <c r="F6402" t="s">
        <v>54</v>
      </c>
      <c r="G6402">
        <v>14</v>
      </c>
      <c r="H6402" t="s">
        <v>397</v>
      </c>
      <c r="I6402" t="s">
        <v>379</v>
      </c>
      <c r="J6402" t="s">
        <v>13</v>
      </c>
      <c r="K6402">
        <v>26</v>
      </c>
      <c r="L6402" s="52">
        <v>0.8125</v>
      </c>
      <c r="N6402">
        <v>249</v>
      </c>
      <c r="O6402" s="52">
        <v>0.74550998210906982</v>
      </c>
      <c r="Q6402">
        <v>3976</v>
      </c>
      <c r="R6402" s="52">
        <v>0.70322000980377197</v>
      </c>
    </row>
    <row r="6403" spans="1:19">
      <c r="A6403" t="s">
        <v>356</v>
      </c>
      <c r="B6403" t="s">
        <v>412</v>
      </c>
      <c r="C6403" t="s">
        <v>440</v>
      </c>
      <c r="D6403" t="s">
        <v>330</v>
      </c>
      <c r="E6403" t="s">
        <v>53</v>
      </c>
      <c r="F6403" t="s">
        <v>54</v>
      </c>
      <c r="G6403">
        <v>14</v>
      </c>
      <c r="H6403" t="s">
        <v>397</v>
      </c>
      <c r="I6403" t="s">
        <v>379</v>
      </c>
      <c r="J6403" t="s">
        <v>382</v>
      </c>
      <c r="K6403">
        <v>6</v>
      </c>
      <c r="L6403" s="52">
        <v>0.1875</v>
      </c>
      <c r="N6403">
        <v>85</v>
      </c>
      <c r="O6403" s="52">
        <v>0.25448998808860779</v>
      </c>
      <c r="Q6403">
        <v>1678</v>
      </c>
      <c r="R6403" s="52">
        <v>0.29677999019622803</v>
      </c>
    </row>
    <row r="6404" spans="1:19">
      <c r="A6404" t="s">
        <v>356</v>
      </c>
      <c r="B6404" t="s">
        <v>412</v>
      </c>
      <c r="C6404" t="s">
        <v>440</v>
      </c>
      <c r="D6404" t="s">
        <v>330</v>
      </c>
      <c r="E6404" t="s">
        <v>53</v>
      </c>
      <c r="F6404" t="s">
        <v>54</v>
      </c>
      <c r="G6404">
        <v>14</v>
      </c>
      <c r="H6404" t="s">
        <v>397</v>
      </c>
      <c r="I6404" t="s">
        <v>380</v>
      </c>
      <c r="J6404" t="s">
        <v>13</v>
      </c>
      <c r="K6404">
        <v>26</v>
      </c>
      <c r="L6404" s="52">
        <v>0.8125</v>
      </c>
      <c r="N6404">
        <v>248</v>
      </c>
      <c r="O6404" s="52">
        <v>0.74251002073287964</v>
      </c>
      <c r="Q6404">
        <v>4071</v>
      </c>
      <c r="R6404" s="52">
        <v>0.72001999616622925</v>
      </c>
    </row>
    <row r="6405" spans="1:19">
      <c r="A6405" t="s">
        <v>356</v>
      </c>
      <c r="B6405" t="s">
        <v>412</v>
      </c>
      <c r="C6405" t="s">
        <v>440</v>
      </c>
      <c r="D6405" t="s">
        <v>330</v>
      </c>
      <c r="E6405" t="s">
        <v>53</v>
      </c>
      <c r="F6405" t="s">
        <v>54</v>
      </c>
      <c r="G6405">
        <v>14</v>
      </c>
      <c r="H6405" t="s">
        <v>397</v>
      </c>
      <c r="I6405" t="s">
        <v>380</v>
      </c>
      <c r="J6405" t="s">
        <v>382</v>
      </c>
      <c r="K6405">
        <v>6</v>
      </c>
      <c r="L6405" s="52">
        <v>0.1875</v>
      </c>
      <c r="N6405">
        <v>86</v>
      </c>
      <c r="O6405" s="52">
        <v>0.25749000906944269</v>
      </c>
      <c r="Q6405">
        <v>1583</v>
      </c>
      <c r="R6405" s="52">
        <v>0.27998000383377081</v>
      </c>
    </row>
    <row r="6406" spans="1:19">
      <c r="A6406" t="s">
        <v>356</v>
      </c>
      <c r="B6406" t="s">
        <v>412</v>
      </c>
      <c r="C6406" t="s">
        <v>440</v>
      </c>
      <c r="D6406" t="s">
        <v>330</v>
      </c>
      <c r="E6406" t="s">
        <v>53</v>
      </c>
      <c r="F6406" t="s">
        <v>54</v>
      </c>
      <c r="G6406">
        <v>14</v>
      </c>
      <c r="H6406" t="s">
        <v>397</v>
      </c>
      <c r="I6406" t="s">
        <v>381</v>
      </c>
      <c r="J6406" t="s">
        <v>13</v>
      </c>
      <c r="K6406">
        <v>23</v>
      </c>
      <c r="L6406" s="52">
        <v>0.71875</v>
      </c>
      <c r="N6406">
        <v>201</v>
      </c>
      <c r="O6406" s="52">
        <v>0.60180002450942993</v>
      </c>
      <c r="Q6406">
        <v>3439</v>
      </c>
      <c r="R6406" s="52">
        <v>0.60824000835418701</v>
      </c>
    </row>
    <row r="6407" spans="1:19">
      <c r="A6407" t="s">
        <v>356</v>
      </c>
      <c r="B6407" t="s">
        <v>412</v>
      </c>
      <c r="C6407" t="s">
        <v>440</v>
      </c>
      <c r="D6407" t="s">
        <v>330</v>
      </c>
      <c r="E6407" t="s">
        <v>53</v>
      </c>
      <c r="F6407" t="s">
        <v>54</v>
      </c>
      <c r="G6407">
        <v>14</v>
      </c>
      <c r="H6407" t="s">
        <v>397</v>
      </c>
      <c r="I6407" t="s">
        <v>381</v>
      </c>
      <c r="J6407" t="s">
        <v>382</v>
      </c>
      <c r="K6407">
        <v>9</v>
      </c>
      <c r="L6407" s="52">
        <v>0.28125</v>
      </c>
      <c r="N6407">
        <v>133</v>
      </c>
      <c r="O6407" s="52">
        <v>0.39820000529289251</v>
      </c>
      <c r="Q6407">
        <v>2215</v>
      </c>
      <c r="R6407" s="52">
        <v>0.39175999164581299</v>
      </c>
    </row>
    <row r="6408" spans="1:19">
      <c r="A6408" t="s">
        <v>356</v>
      </c>
      <c r="B6408" t="s">
        <v>412</v>
      </c>
      <c r="C6408" t="s">
        <v>440</v>
      </c>
      <c r="D6408" t="s">
        <v>330</v>
      </c>
      <c r="E6408" t="s">
        <v>55</v>
      </c>
      <c r="F6408" t="s">
        <v>56</v>
      </c>
      <c r="G6408">
        <v>7</v>
      </c>
      <c r="H6408" t="s">
        <v>342</v>
      </c>
      <c r="I6408" t="s">
        <v>374</v>
      </c>
      <c r="J6408" t="s">
        <v>289</v>
      </c>
      <c r="K6408">
        <v>0</v>
      </c>
      <c r="L6408" s="52">
        <v>0</v>
      </c>
      <c r="N6408">
        <v>2</v>
      </c>
      <c r="O6408" s="52">
        <v>8.8900001719594002E-3</v>
      </c>
      <c r="Q6408">
        <v>29</v>
      </c>
      <c r="R6408" s="52">
        <v>5.1299999468028554E-3</v>
      </c>
    </row>
    <row r="6409" spans="1:19">
      <c r="A6409" t="s">
        <v>356</v>
      </c>
      <c r="B6409" t="s">
        <v>412</v>
      </c>
      <c r="C6409" t="s">
        <v>440</v>
      </c>
      <c r="D6409" t="s">
        <v>330</v>
      </c>
      <c r="E6409" t="s">
        <v>55</v>
      </c>
      <c r="F6409" t="s">
        <v>56</v>
      </c>
      <c r="G6409">
        <v>7</v>
      </c>
      <c r="H6409" t="s">
        <v>342</v>
      </c>
      <c r="I6409" t="s">
        <v>374</v>
      </c>
      <c r="J6409" t="s">
        <v>290</v>
      </c>
      <c r="K6409">
        <v>2</v>
      </c>
      <c r="L6409" s="52">
        <v>4.2550001293420792E-2</v>
      </c>
      <c r="N6409">
        <v>13</v>
      </c>
      <c r="O6409" s="52">
        <v>5.7780001312494278E-2</v>
      </c>
      <c r="Q6409">
        <v>299</v>
      </c>
      <c r="R6409" s="52">
        <v>5.2880000323057168E-2</v>
      </c>
    </row>
    <row r="6410" spans="1:19">
      <c r="A6410" t="s">
        <v>356</v>
      </c>
      <c r="B6410" t="s">
        <v>412</v>
      </c>
      <c r="C6410" t="s">
        <v>440</v>
      </c>
      <c r="D6410" t="s">
        <v>330</v>
      </c>
      <c r="E6410" t="s">
        <v>55</v>
      </c>
      <c r="F6410" t="s">
        <v>56</v>
      </c>
      <c r="G6410">
        <v>7</v>
      </c>
      <c r="H6410" t="s">
        <v>342</v>
      </c>
      <c r="I6410" t="s">
        <v>374</v>
      </c>
      <c r="J6410" t="s">
        <v>291</v>
      </c>
      <c r="K6410">
        <v>2</v>
      </c>
      <c r="L6410" s="52">
        <v>4.2550001293420792E-2</v>
      </c>
      <c r="N6410">
        <v>22</v>
      </c>
      <c r="O6410" s="52">
        <v>9.7779996693134308E-2</v>
      </c>
      <c r="Q6410">
        <v>751</v>
      </c>
      <c r="R6410" s="52">
        <v>0.1328299939632416</v>
      </c>
    </row>
    <row r="6411" spans="1:19">
      <c r="A6411" t="s">
        <v>356</v>
      </c>
      <c r="B6411" t="s">
        <v>412</v>
      </c>
      <c r="C6411" t="s">
        <v>440</v>
      </c>
      <c r="D6411" t="s">
        <v>330</v>
      </c>
      <c r="E6411" t="s">
        <v>55</v>
      </c>
      <c r="F6411" t="s">
        <v>56</v>
      </c>
      <c r="G6411">
        <v>7</v>
      </c>
      <c r="H6411" t="s">
        <v>342</v>
      </c>
      <c r="I6411" t="s">
        <v>374</v>
      </c>
      <c r="J6411" t="s">
        <v>292</v>
      </c>
      <c r="K6411">
        <v>11</v>
      </c>
      <c r="L6411" s="52">
        <v>0.23404000699520111</v>
      </c>
      <c r="N6411">
        <v>48</v>
      </c>
      <c r="O6411" s="52">
        <v>0.21333000063896179</v>
      </c>
      <c r="Q6411">
        <v>1246</v>
      </c>
      <c r="R6411" s="52">
        <v>0.22036999464035029</v>
      </c>
    </row>
    <row r="6412" spans="1:19">
      <c r="A6412" t="s">
        <v>356</v>
      </c>
      <c r="B6412" t="s">
        <v>412</v>
      </c>
      <c r="C6412" t="s">
        <v>440</v>
      </c>
      <c r="D6412" t="s">
        <v>330</v>
      </c>
      <c r="E6412" t="s">
        <v>55</v>
      </c>
      <c r="F6412" t="s">
        <v>56</v>
      </c>
      <c r="G6412">
        <v>7</v>
      </c>
      <c r="H6412" t="s">
        <v>342</v>
      </c>
      <c r="I6412" t="s">
        <v>374</v>
      </c>
      <c r="J6412" t="s">
        <v>293</v>
      </c>
      <c r="K6412">
        <v>7</v>
      </c>
      <c r="L6412" s="52">
        <v>0.1489399969577789</v>
      </c>
      <c r="N6412">
        <v>40</v>
      </c>
      <c r="O6412" s="52">
        <v>0.17778000235557559</v>
      </c>
      <c r="Q6412">
        <v>1034</v>
      </c>
      <c r="R6412" s="52">
        <v>0.18287999927997589</v>
      </c>
    </row>
    <row r="6413" spans="1:19">
      <c r="A6413" t="s">
        <v>356</v>
      </c>
      <c r="B6413" t="s">
        <v>412</v>
      </c>
      <c r="C6413" t="s">
        <v>440</v>
      </c>
      <c r="D6413" t="s">
        <v>330</v>
      </c>
      <c r="E6413" t="s">
        <v>55</v>
      </c>
      <c r="F6413" t="s">
        <v>56</v>
      </c>
      <c r="G6413">
        <v>7</v>
      </c>
      <c r="H6413" t="s">
        <v>342</v>
      </c>
      <c r="I6413" t="s">
        <v>374</v>
      </c>
      <c r="J6413" t="s">
        <v>294</v>
      </c>
      <c r="K6413">
        <v>9</v>
      </c>
      <c r="L6413" s="52">
        <v>0.1914899945259094</v>
      </c>
      <c r="N6413">
        <v>41</v>
      </c>
      <c r="O6413" s="52">
        <v>0.18221999704837799</v>
      </c>
      <c r="Q6413">
        <v>1115</v>
      </c>
      <c r="R6413" s="52">
        <v>0.19720999896526339</v>
      </c>
    </row>
    <row r="6414" spans="1:19">
      <c r="A6414" t="s">
        <v>356</v>
      </c>
      <c r="B6414" t="s">
        <v>412</v>
      </c>
      <c r="C6414" t="s">
        <v>440</v>
      </c>
      <c r="D6414" t="s">
        <v>330</v>
      </c>
      <c r="E6414" t="s">
        <v>55</v>
      </c>
      <c r="F6414" t="s">
        <v>56</v>
      </c>
      <c r="G6414">
        <v>7</v>
      </c>
      <c r="H6414" t="s">
        <v>342</v>
      </c>
      <c r="I6414" t="s">
        <v>374</v>
      </c>
      <c r="J6414" t="s">
        <v>295</v>
      </c>
      <c r="K6414">
        <v>16</v>
      </c>
      <c r="L6414" s="52">
        <v>0.34042999148368841</v>
      </c>
      <c r="N6414">
        <v>59</v>
      </c>
      <c r="O6414" s="52">
        <v>0.26221999526023859</v>
      </c>
      <c r="Q6414">
        <v>1180</v>
      </c>
      <c r="R6414" s="52">
        <v>0.20870000123977661</v>
      </c>
    </row>
    <row r="6415" spans="1:19">
      <c r="A6415" t="s">
        <v>356</v>
      </c>
      <c r="B6415" t="s">
        <v>412</v>
      </c>
      <c r="C6415" t="s">
        <v>440</v>
      </c>
      <c r="D6415" t="s">
        <v>330</v>
      </c>
      <c r="E6415" t="s">
        <v>55</v>
      </c>
      <c r="F6415" t="s">
        <v>56</v>
      </c>
      <c r="G6415">
        <v>7</v>
      </c>
      <c r="H6415" t="s">
        <v>342</v>
      </c>
      <c r="I6415" t="s">
        <v>734</v>
      </c>
      <c r="J6415" t="s">
        <v>299</v>
      </c>
      <c r="K6415">
        <v>0</v>
      </c>
      <c r="L6415" s="52">
        <v>0</v>
      </c>
      <c r="M6415" s="52">
        <v>0</v>
      </c>
      <c r="N6415">
        <v>5</v>
      </c>
      <c r="O6415" s="52">
        <v>2.2220000624656681E-2</v>
      </c>
      <c r="P6415" s="52">
        <v>2.2420000284910199E-2</v>
      </c>
      <c r="Q6415">
        <v>265</v>
      </c>
      <c r="R6415" s="52">
        <v>4.6870000660419457E-2</v>
      </c>
      <c r="S6415" s="52">
        <v>4.7959998250007629E-2</v>
      </c>
    </row>
    <row r="6416" spans="1:19">
      <c r="A6416" t="s">
        <v>356</v>
      </c>
      <c r="B6416" t="s">
        <v>412</v>
      </c>
      <c r="C6416" t="s">
        <v>440</v>
      </c>
      <c r="D6416" t="s">
        <v>330</v>
      </c>
      <c r="E6416" t="s">
        <v>55</v>
      </c>
      <c r="F6416" t="s">
        <v>56</v>
      </c>
      <c r="G6416">
        <v>7</v>
      </c>
      <c r="H6416" t="s">
        <v>342</v>
      </c>
      <c r="I6416" t="s">
        <v>734</v>
      </c>
      <c r="J6416" t="s">
        <v>300</v>
      </c>
      <c r="K6416">
        <v>0</v>
      </c>
      <c r="L6416" s="52">
        <v>0</v>
      </c>
      <c r="M6416" s="52">
        <v>0</v>
      </c>
      <c r="N6416">
        <v>2</v>
      </c>
      <c r="O6416" s="52">
        <v>8.8900001719594002E-3</v>
      </c>
      <c r="P6416" s="52">
        <v>8.9699998497962952E-3</v>
      </c>
      <c r="Q6416">
        <v>218</v>
      </c>
      <c r="R6416" s="52">
        <v>3.8559999316930771E-2</v>
      </c>
      <c r="S6416" s="52">
        <v>3.945000097155571E-2</v>
      </c>
    </row>
    <row r="6417" spans="1:19">
      <c r="A6417" t="s">
        <v>356</v>
      </c>
      <c r="B6417" t="s">
        <v>412</v>
      </c>
      <c r="C6417" t="s">
        <v>440</v>
      </c>
      <c r="D6417" t="s">
        <v>330</v>
      </c>
      <c r="E6417" t="s">
        <v>55</v>
      </c>
      <c r="F6417" t="s">
        <v>56</v>
      </c>
      <c r="G6417">
        <v>7</v>
      </c>
      <c r="H6417" t="s">
        <v>342</v>
      </c>
      <c r="I6417" t="s">
        <v>734</v>
      </c>
      <c r="J6417" t="s">
        <v>269</v>
      </c>
      <c r="K6417">
        <v>0</v>
      </c>
      <c r="L6417" s="52">
        <v>0</v>
      </c>
      <c r="M6417" s="52">
        <v>0</v>
      </c>
      <c r="N6417">
        <v>0</v>
      </c>
      <c r="O6417" s="52">
        <v>0</v>
      </c>
      <c r="P6417" s="52">
        <v>0</v>
      </c>
      <c r="Q6417">
        <v>43</v>
      </c>
      <c r="R6417" s="52">
        <v>7.61000020429492E-3</v>
      </c>
      <c r="S6417" s="52">
        <v>7.780000101774931E-3</v>
      </c>
    </row>
    <row r="6418" spans="1:19">
      <c r="A6418" t="s">
        <v>356</v>
      </c>
      <c r="B6418" t="s">
        <v>412</v>
      </c>
      <c r="C6418" t="s">
        <v>440</v>
      </c>
      <c r="D6418" t="s">
        <v>330</v>
      </c>
      <c r="E6418" t="s">
        <v>55</v>
      </c>
      <c r="F6418" t="s">
        <v>56</v>
      </c>
      <c r="G6418">
        <v>7</v>
      </c>
      <c r="H6418" t="s">
        <v>342</v>
      </c>
      <c r="I6418" t="s">
        <v>734</v>
      </c>
      <c r="J6418" t="s">
        <v>301</v>
      </c>
      <c r="K6418">
        <v>0</v>
      </c>
      <c r="L6418" s="52">
        <v>0</v>
      </c>
      <c r="M6418" s="52">
        <v>0</v>
      </c>
      <c r="N6418">
        <v>0</v>
      </c>
      <c r="O6418" s="52">
        <v>0</v>
      </c>
      <c r="P6418" s="52">
        <v>0</v>
      </c>
      <c r="Q6418">
        <v>117</v>
      </c>
      <c r="R6418" s="52">
        <v>2.0689999684691429E-2</v>
      </c>
      <c r="S6418" s="52">
        <v>2.1169999614357948E-2</v>
      </c>
    </row>
    <row r="6419" spans="1:19">
      <c r="A6419" t="s">
        <v>356</v>
      </c>
      <c r="B6419" t="s">
        <v>412</v>
      </c>
      <c r="C6419" t="s">
        <v>440</v>
      </c>
      <c r="D6419" t="s">
        <v>330</v>
      </c>
      <c r="E6419" t="s">
        <v>55</v>
      </c>
      <c r="F6419" t="s">
        <v>56</v>
      </c>
      <c r="G6419">
        <v>7</v>
      </c>
      <c r="H6419" t="s">
        <v>342</v>
      </c>
      <c r="I6419" t="s">
        <v>734</v>
      </c>
      <c r="J6419" t="s">
        <v>270</v>
      </c>
      <c r="K6419">
        <v>0</v>
      </c>
      <c r="L6419" s="52">
        <v>0</v>
      </c>
      <c r="N6419">
        <v>2</v>
      </c>
      <c r="O6419" s="52">
        <v>8.8900001719594002E-3</v>
      </c>
      <c r="Q6419">
        <v>128</v>
      </c>
      <c r="R6419" s="52">
        <v>2.263999916613102E-2</v>
      </c>
    </row>
    <row r="6420" spans="1:19">
      <c r="A6420" t="s">
        <v>356</v>
      </c>
      <c r="B6420" t="s">
        <v>412</v>
      </c>
      <c r="C6420" t="s">
        <v>440</v>
      </c>
      <c r="D6420" t="s">
        <v>330</v>
      </c>
      <c r="E6420" t="s">
        <v>55</v>
      </c>
      <c r="F6420" t="s">
        <v>56</v>
      </c>
      <c r="G6420">
        <v>7</v>
      </c>
      <c r="H6420" t="s">
        <v>342</v>
      </c>
      <c r="I6420" t="s">
        <v>734</v>
      </c>
      <c r="J6420" t="s">
        <v>268</v>
      </c>
      <c r="K6420">
        <v>47</v>
      </c>
      <c r="L6420" s="52">
        <v>1</v>
      </c>
      <c r="M6420" s="52">
        <v>1</v>
      </c>
      <c r="N6420">
        <v>216</v>
      </c>
      <c r="O6420" s="52">
        <v>0.95999997854232788</v>
      </c>
      <c r="P6420" s="52">
        <v>0.96860998868942261</v>
      </c>
      <c r="Q6420">
        <v>4883</v>
      </c>
      <c r="R6420" s="52">
        <v>0.86364001035690308</v>
      </c>
      <c r="S6420" s="52">
        <v>0.88363999128341675</v>
      </c>
    </row>
    <row r="6421" spans="1:19">
      <c r="A6421" t="s">
        <v>356</v>
      </c>
      <c r="B6421" t="s">
        <v>412</v>
      </c>
      <c r="C6421" t="s">
        <v>440</v>
      </c>
      <c r="D6421" t="s">
        <v>330</v>
      </c>
      <c r="E6421" t="s">
        <v>55</v>
      </c>
      <c r="F6421" t="s">
        <v>56</v>
      </c>
      <c r="G6421">
        <v>7</v>
      </c>
      <c r="H6421" t="s">
        <v>342</v>
      </c>
      <c r="I6421" t="s">
        <v>307</v>
      </c>
      <c r="J6421" t="s">
        <v>329</v>
      </c>
      <c r="K6421">
        <v>47</v>
      </c>
      <c r="L6421" s="52">
        <v>1</v>
      </c>
      <c r="N6421">
        <v>225</v>
      </c>
      <c r="O6421" s="52">
        <v>1</v>
      </c>
      <c r="Q6421">
        <v>5610</v>
      </c>
      <c r="R6421" s="52">
        <v>0.99221998453140259</v>
      </c>
    </row>
    <row r="6422" spans="1:19">
      <c r="A6422" t="s">
        <v>356</v>
      </c>
      <c r="B6422" t="s">
        <v>412</v>
      </c>
      <c r="C6422" t="s">
        <v>440</v>
      </c>
      <c r="D6422" t="s">
        <v>330</v>
      </c>
      <c r="E6422" t="s">
        <v>55</v>
      </c>
      <c r="F6422" t="s">
        <v>56</v>
      </c>
      <c r="G6422">
        <v>7</v>
      </c>
      <c r="H6422" t="s">
        <v>342</v>
      </c>
      <c r="I6422" t="s">
        <v>307</v>
      </c>
      <c r="J6422" t="s">
        <v>309</v>
      </c>
      <c r="K6422">
        <v>0</v>
      </c>
      <c r="L6422" s="52">
        <v>0</v>
      </c>
      <c r="N6422">
        <v>0</v>
      </c>
      <c r="O6422" s="52">
        <v>0</v>
      </c>
      <c r="Q6422">
        <v>44</v>
      </c>
      <c r="R6422" s="52">
        <v>7.780000101774931E-3</v>
      </c>
    </row>
    <row r="6423" spans="1:19">
      <c r="A6423" t="s">
        <v>356</v>
      </c>
      <c r="B6423" t="s">
        <v>412</v>
      </c>
      <c r="C6423" t="s">
        <v>440</v>
      </c>
      <c r="D6423" t="s">
        <v>330</v>
      </c>
      <c r="E6423" t="s">
        <v>55</v>
      </c>
      <c r="F6423" t="s">
        <v>56</v>
      </c>
      <c r="G6423">
        <v>7</v>
      </c>
      <c r="H6423" t="s">
        <v>342</v>
      </c>
      <c r="I6423" t="s">
        <v>375</v>
      </c>
      <c r="J6423" t="s">
        <v>302</v>
      </c>
      <c r="K6423">
        <v>16</v>
      </c>
      <c r="L6423" s="52">
        <v>0.34042999148368841</v>
      </c>
      <c r="N6423">
        <v>72</v>
      </c>
      <c r="O6423" s="52">
        <v>0.31999999284744263</v>
      </c>
      <c r="Q6423">
        <v>1795</v>
      </c>
      <c r="R6423" s="52">
        <v>0.3174700140953064</v>
      </c>
    </row>
    <row r="6424" spans="1:19">
      <c r="A6424" t="s">
        <v>356</v>
      </c>
      <c r="B6424" t="s">
        <v>412</v>
      </c>
      <c r="C6424" t="s">
        <v>440</v>
      </c>
      <c r="D6424" t="s">
        <v>330</v>
      </c>
      <c r="E6424" t="s">
        <v>55</v>
      </c>
      <c r="F6424" t="s">
        <v>56</v>
      </c>
      <c r="G6424">
        <v>7</v>
      </c>
      <c r="H6424" t="s">
        <v>342</v>
      </c>
      <c r="I6424" t="s">
        <v>375</v>
      </c>
      <c r="J6424" t="s">
        <v>303</v>
      </c>
      <c r="K6424">
        <v>21</v>
      </c>
      <c r="L6424" s="52">
        <v>0.44681000709533691</v>
      </c>
      <c r="N6424">
        <v>82</v>
      </c>
      <c r="O6424" s="52">
        <v>0.36443999409675598</v>
      </c>
      <c r="Q6424">
        <v>1789</v>
      </c>
      <c r="R6424" s="52">
        <v>0.31641000509262079</v>
      </c>
    </row>
    <row r="6425" spans="1:19">
      <c r="A6425" t="s">
        <v>356</v>
      </c>
      <c r="B6425" t="s">
        <v>412</v>
      </c>
      <c r="C6425" t="s">
        <v>440</v>
      </c>
      <c r="D6425" t="s">
        <v>330</v>
      </c>
      <c r="E6425" t="s">
        <v>55</v>
      </c>
      <c r="F6425" t="s">
        <v>56</v>
      </c>
      <c r="G6425">
        <v>7</v>
      </c>
      <c r="H6425" t="s">
        <v>342</v>
      </c>
      <c r="I6425" t="s">
        <v>375</v>
      </c>
      <c r="J6425" t="s">
        <v>304</v>
      </c>
      <c r="K6425">
        <v>10</v>
      </c>
      <c r="L6425" s="52">
        <v>0.2127700001001358</v>
      </c>
      <c r="N6425">
        <v>71</v>
      </c>
      <c r="O6425" s="52">
        <v>0.31556001305580139</v>
      </c>
      <c r="Q6425">
        <v>2070</v>
      </c>
      <c r="R6425" s="52">
        <v>0.36610999703407288</v>
      </c>
    </row>
    <row r="6426" spans="1:19">
      <c r="A6426" t="s">
        <v>356</v>
      </c>
      <c r="B6426" t="s">
        <v>412</v>
      </c>
      <c r="C6426" t="s">
        <v>440</v>
      </c>
      <c r="D6426" t="s">
        <v>330</v>
      </c>
      <c r="E6426" t="s">
        <v>55</v>
      </c>
      <c r="F6426" t="s">
        <v>56</v>
      </c>
      <c r="G6426">
        <v>7</v>
      </c>
      <c r="H6426" t="s">
        <v>342</v>
      </c>
      <c r="I6426" t="s">
        <v>377</v>
      </c>
      <c r="J6426" t="s">
        <v>13</v>
      </c>
      <c r="K6426">
        <v>28</v>
      </c>
      <c r="L6426" s="52">
        <v>0.59574002027511597</v>
      </c>
      <c r="N6426">
        <v>119</v>
      </c>
      <c r="O6426" s="52">
        <v>0.52889001369476318</v>
      </c>
      <c r="Q6426">
        <v>2991</v>
      </c>
      <c r="R6426" s="52">
        <v>0.52900999784469604</v>
      </c>
    </row>
    <row r="6427" spans="1:19">
      <c r="A6427" t="s">
        <v>356</v>
      </c>
      <c r="B6427" t="s">
        <v>412</v>
      </c>
      <c r="C6427" t="s">
        <v>440</v>
      </c>
      <c r="D6427" t="s">
        <v>330</v>
      </c>
      <c r="E6427" t="s">
        <v>55</v>
      </c>
      <c r="F6427" t="s">
        <v>56</v>
      </c>
      <c r="G6427">
        <v>7</v>
      </c>
      <c r="H6427" t="s">
        <v>342</v>
      </c>
      <c r="I6427" t="s">
        <v>377</v>
      </c>
      <c r="J6427" t="s">
        <v>382</v>
      </c>
      <c r="K6427">
        <v>19</v>
      </c>
      <c r="L6427" s="52">
        <v>0.40426000952720642</v>
      </c>
      <c r="N6427">
        <v>106</v>
      </c>
      <c r="O6427" s="52">
        <v>0.47110998630523682</v>
      </c>
      <c r="Q6427">
        <v>2663</v>
      </c>
      <c r="R6427" s="52">
        <v>0.47099000215530401</v>
      </c>
    </row>
    <row r="6428" spans="1:19">
      <c r="A6428" t="s">
        <v>356</v>
      </c>
      <c r="B6428" t="s">
        <v>412</v>
      </c>
      <c r="C6428" t="s">
        <v>440</v>
      </c>
      <c r="D6428" t="s">
        <v>330</v>
      </c>
      <c r="E6428" t="s">
        <v>55</v>
      </c>
      <c r="F6428" t="s">
        <v>56</v>
      </c>
      <c r="G6428">
        <v>7</v>
      </c>
      <c r="H6428" t="s">
        <v>342</v>
      </c>
      <c r="I6428" t="s">
        <v>378</v>
      </c>
      <c r="J6428" t="s">
        <v>13</v>
      </c>
      <c r="K6428">
        <v>40</v>
      </c>
      <c r="L6428" s="52">
        <v>0.85105997323989868</v>
      </c>
      <c r="N6428">
        <v>197</v>
      </c>
      <c r="O6428" s="52">
        <v>0.87555998563766479</v>
      </c>
      <c r="Q6428">
        <v>5030</v>
      </c>
      <c r="R6428" s="52">
        <v>0.88963997364044189</v>
      </c>
    </row>
    <row r="6429" spans="1:19">
      <c r="A6429" t="s">
        <v>356</v>
      </c>
      <c r="B6429" t="s">
        <v>412</v>
      </c>
      <c r="C6429" t="s">
        <v>440</v>
      </c>
      <c r="D6429" t="s">
        <v>330</v>
      </c>
      <c r="E6429" t="s">
        <v>55</v>
      </c>
      <c r="F6429" t="s">
        <v>56</v>
      </c>
      <c r="G6429">
        <v>7</v>
      </c>
      <c r="H6429" t="s">
        <v>342</v>
      </c>
      <c r="I6429" t="s">
        <v>378</v>
      </c>
      <c r="J6429" t="s">
        <v>382</v>
      </c>
      <c r="K6429">
        <v>7</v>
      </c>
      <c r="L6429" s="52">
        <v>0.1489399969577789</v>
      </c>
      <c r="N6429">
        <v>28</v>
      </c>
      <c r="O6429" s="52">
        <v>0.124439999461174</v>
      </c>
      <c r="Q6429">
        <v>624</v>
      </c>
      <c r="R6429" s="52">
        <v>0.1103599965572357</v>
      </c>
    </row>
    <row r="6430" spans="1:19">
      <c r="A6430" t="s">
        <v>356</v>
      </c>
      <c r="B6430" t="s">
        <v>412</v>
      </c>
      <c r="C6430" t="s">
        <v>440</v>
      </c>
      <c r="D6430" t="s">
        <v>330</v>
      </c>
      <c r="E6430" t="s">
        <v>55</v>
      </c>
      <c r="F6430" t="s">
        <v>56</v>
      </c>
      <c r="G6430">
        <v>7</v>
      </c>
      <c r="H6430" t="s">
        <v>342</v>
      </c>
      <c r="I6430" t="s">
        <v>379</v>
      </c>
      <c r="J6430" t="s">
        <v>13</v>
      </c>
      <c r="K6430">
        <v>30</v>
      </c>
      <c r="L6430" s="52">
        <v>0.63830000162124634</v>
      </c>
      <c r="N6430">
        <v>152</v>
      </c>
      <c r="O6430" s="52">
        <v>0.67555999755859375</v>
      </c>
      <c r="Q6430">
        <v>3976</v>
      </c>
      <c r="R6430" s="52">
        <v>0.70322000980377197</v>
      </c>
    </row>
    <row r="6431" spans="1:19">
      <c r="A6431" t="s">
        <v>356</v>
      </c>
      <c r="B6431" t="s">
        <v>412</v>
      </c>
      <c r="C6431" t="s">
        <v>440</v>
      </c>
      <c r="D6431" t="s">
        <v>330</v>
      </c>
      <c r="E6431" t="s">
        <v>55</v>
      </c>
      <c r="F6431" t="s">
        <v>56</v>
      </c>
      <c r="G6431">
        <v>7</v>
      </c>
      <c r="H6431" t="s">
        <v>342</v>
      </c>
      <c r="I6431" t="s">
        <v>379</v>
      </c>
      <c r="J6431" t="s">
        <v>382</v>
      </c>
      <c r="K6431">
        <v>17</v>
      </c>
      <c r="L6431" s="52">
        <v>0.36169999837875372</v>
      </c>
      <c r="N6431">
        <v>73</v>
      </c>
      <c r="O6431" s="52">
        <v>0.32444000244140631</v>
      </c>
      <c r="Q6431">
        <v>1678</v>
      </c>
      <c r="R6431" s="52">
        <v>0.29677999019622803</v>
      </c>
    </row>
    <row r="6432" spans="1:19">
      <c r="A6432" t="s">
        <v>356</v>
      </c>
      <c r="B6432" t="s">
        <v>412</v>
      </c>
      <c r="C6432" t="s">
        <v>440</v>
      </c>
      <c r="D6432" t="s">
        <v>330</v>
      </c>
      <c r="E6432" t="s">
        <v>55</v>
      </c>
      <c r="F6432" t="s">
        <v>56</v>
      </c>
      <c r="G6432">
        <v>7</v>
      </c>
      <c r="H6432" t="s">
        <v>342</v>
      </c>
      <c r="I6432" t="s">
        <v>380</v>
      </c>
      <c r="J6432" t="s">
        <v>13</v>
      </c>
      <c r="K6432">
        <v>33</v>
      </c>
      <c r="L6432" s="52">
        <v>0.7021300196647644</v>
      </c>
      <c r="N6432">
        <v>163</v>
      </c>
      <c r="O6432" s="52">
        <v>0.72443997859954834</v>
      </c>
      <c r="Q6432">
        <v>4071</v>
      </c>
      <c r="R6432" s="52">
        <v>0.72001999616622925</v>
      </c>
    </row>
    <row r="6433" spans="1:19">
      <c r="A6433" t="s">
        <v>356</v>
      </c>
      <c r="B6433" t="s">
        <v>412</v>
      </c>
      <c r="C6433" t="s">
        <v>440</v>
      </c>
      <c r="D6433" t="s">
        <v>330</v>
      </c>
      <c r="E6433" t="s">
        <v>55</v>
      </c>
      <c r="F6433" t="s">
        <v>56</v>
      </c>
      <c r="G6433">
        <v>7</v>
      </c>
      <c r="H6433" t="s">
        <v>342</v>
      </c>
      <c r="I6433" t="s">
        <v>380</v>
      </c>
      <c r="J6433" t="s">
        <v>382</v>
      </c>
      <c r="K6433">
        <v>14</v>
      </c>
      <c r="L6433" s="52">
        <v>0.29787001013755798</v>
      </c>
      <c r="N6433">
        <v>62</v>
      </c>
      <c r="O6433" s="52">
        <v>0.27555999159812927</v>
      </c>
      <c r="Q6433">
        <v>1583</v>
      </c>
      <c r="R6433" s="52">
        <v>0.27998000383377081</v>
      </c>
    </row>
    <row r="6434" spans="1:19">
      <c r="A6434" t="s">
        <v>356</v>
      </c>
      <c r="B6434" t="s">
        <v>412</v>
      </c>
      <c r="C6434" t="s">
        <v>440</v>
      </c>
      <c r="D6434" t="s">
        <v>330</v>
      </c>
      <c r="E6434" t="s">
        <v>55</v>
      </c>
      <c r="F6434" t="s">
        <v>56</v>
      </c>
      <c r="G6434">
        <v>7</v>
      </c>
      <c r="H6434" t="s">
        <v>342</v>
      </c>
      <c r="I6434" t="s">
        <v>381</v>
      </c>
      <c r="J6434" t="s">
        <v>13</v>
      </c>
      <c r="K6434">
        <v>26</v>
      </c>
      <c r="L6434" s="52">
        <v>0.55318999290466309</v>
      </c>
      <c r="N6434">
        <v>130</v>
      </c>
      <c r="O6434" s="52">
        <v>0.57778000831604004</v>
      </c>
      <c r="Q6434">
        <v>3439</v>
      </c>
      <c r="R6434" s="52">
        <v>0.60824000835418701</v>
      </c>
    </row>
    <row r="6435" spans="1:19">
      <c r="A6435" t="s">
        <v>356</v>
      </c>
      <c r="B6435" t="s">
        <v>412</v>
      </c>
      <c r="C6435" t="s">
        <v>440</v>
      </c>
      <c r="D6435" t="s">
        <v>330</v>
      </c>
      <c r="E6435" t="s">
        <v>55</v>
      </c>
      <c r="F6435" t="s">
        <v>56</v>
      </c>
      <c r="G6435">
        <v>7</v>
      </c>
      <c r="H6435" t="s">
        <v>342</v>
      </c>
      <c r="I6435" t="s">
        <v>381</v>
      </c>
      <c r="J6435" t="s">
        <v>382</v>
      </c>
      <c r="K6435">
        <v>21</v>
      </c>
      <c r="L6435" s="52">
        <v>0.44681000709533691</v>
      </c>
      <c r="N6435">
        <v>95</v>
      </c>
      <c r="O6435" s="52">
        <v>0.42221999168396002</v>
      </c>
      <c r="Q6435">
        <v>2215</v>
      </c>
      <c r="R6435" s="52">
        <v>0.39175999164581299</v>
      </c>
    </row>
    <row r="6436" spans="1:19">
      <c r="A6436" t="s">
        <v>356</v>
      </c>
      <c r="B6436" t="s">
        <v>412</v>
      </c>
      <c r="C6436" t="s">
        <v>440</v>
      </c>
      <c r="D6436" t="s">
        <v>330</v>
      </c>
      <c r="E6436" t="s">
        <v>57</v>
      </c>
      <c r="F6436" t="s">
        <v>274</v>
      </c>
      <c r="G6436">
        <v>5</v>
      </c>
      <c r="H6436" t="s">
        <v>340</v>
      </c>
      <c r="I6436" t="s">
        <v>374</v>
      </c>
      <c r="J6436" t="s">
        <v>289</v>
      </c>
      <c r="K6436">
        <v>0</v>
      </c>
      <c r="L6436" s="52">
        <v>0</v>
      </c>
      <c r="N6436">
        <v>2</v>
      </c>
      <c r="O6436" s="52">
        <v>6.4099999144673347E-3</v>
      </c>
      <c r="Q6436">
        <v>29</v>
      </c>
      <c r="R6436" s="52">
        <v>5.1299999468028554E-3</v>
      </c>
    </row>
    <row r="6437" spans="1:19">
      <c r="A6437" t="s">
        <v>356</v>
      </c>
      <c r="B6437" t="s">
        <v>412</v>
      </c>
      <c r="C6437" t="s">
        <v>440</v>
      </c>
      <c r="D6437" t="s">
        <v>330</v>
      </c>
      <c r="E6437" t="s">
        <v>57</v>
      </c>
      <c r="F6437" t="s">
        <v>274</v>
      </c>
      <c r="G6437">
        <v>5</v>
      </c>
      <c r="H6437" t="s">
        <v>340</v>
      </c>
      <c r="I6437" t="s">
        <v>374</v>
      </c>
      <c r="J6437" t="s">
        <v>290</v>
      </c>
      <c r="K6437">
        <v>2</v>
      </c>
      <c r="L6437" s="52">
        <v>6.8970002233982086E-2</v>
      </c>
      <c r="N6437">
        <v>12</v>
      </c>
      <c r="O6437" s="52">
        <v>3.8460001349449158E-2</v>
      </c>
      <c r="Q6437">
        <v>299</v>
      </c>
      <c r="R6437" s="52">
        <v>5.2880000323057168E-2</v>
      </c>
    </row>
    <row r="6438" spans="1:19">
      <c r="A6438" t="s">
        <v>356</v>
      </c>
      <c r="B6438" t="s">
        <v>412</v>
      </c>
      <c r="C6438" t="s">
        <v>440</v>
      </c>
      <c r="D6438" t="s">
        <v>330</v>
      </c>
      <c r="E6438" t="s">
        <v>57</v>
      </c>
      <c r="F6438" t="s">
        <v>274</v>
      </c>
      <c r="G6438">
        <v>5</v>
      </c>
      <c r="H6438" t="s">
        <v>340</v>
      </c>
      <c r="I6438" t="s">
        <v>374</v>
      </c>
      <c r="J6438" t="s">
        <v>291</v>
      </c>
      <c r="K6438">
        <v>2</v>
      </c>
      <c r="L6438" s="52">
        <v>6.8970002233982086E-2</v>
      </c>
      <c r="N6438">
        <v>32</v>
      </c>
      <c r="O6438" s="52">
        <v>0.1025599986314774</v>
      </c>
      <c r="Q6438">
        <v>751</v>
      </c>
      <c r="R6438" s="52">
        <v>0.1328299939632416</v>
      </c>
    </row>
    <row r="6439" spans="1:19">
      <c r="A6439" t="s">
        <v>356</v>
      </c>
      <c r="B6439" t="s">
        <v>412</v>
      </c>
      <c r="C6439" t="s">
        <v>440</v>
      </c>
      <c r="D6439" t="s">
        <v>330</v>
      </c>
      <c r="E6439" t="s">
        <v>57</v>
      </c>
      <c r="F6439" t="s">
        <v>274</v>
      </c>
      <c r="G6439">
        <v>5</v>
      </c>
      <c r="H6439" t="s">
        <v>340</v>
      </c>
      <c r="I6439" t="s">
        <v>374</v>
      </c>
      <c r="J6439" t="s">
        <v>292</v>
      </c>
      <c r="K6439">
        <v>6</v>
      </c>
      <c r="L6439" s="52">
        <v>0.20690000057220459</v>
      </c>
      <c r="N6439">
        <v>56</v>
      </c>
      <c r="O6439" s="52">
        <v>0.17949000000953669</v>
      </c>
      <c r="Q6439">
        <v>1246</v>
      </c>
      <c r="R6439" s="52">
        <v>0.22036999464035029</v>
      </c>
    </row>
    <row r="6440" spans="1:19">
      <c r="A6440" t="s">
        <v>356</v>
      </c>
      <c r="B6440" t="s">
        <v>412</v>
      </c>
      <c r="C6440" t="s">
        <v>440</v>
      </c>
      <c r="D6440" t="s">
        <v>330</v>
      </c>
      <c r="E6440" t="s">
        <v>57</v>
      </c>
      <c r="F6440" t="s">
        <v>274</v>
      </c>
      <c r="G6440">
        <v>5</v>
      </c>
      <c r="H6440" t="s">
        <v>340</v>
      </c>
      <c r="I6440" t="s">
        <v>374</v>
      </c>
      <c r="J6440" t="s">
        <v>293</v>
      </c>
      <c r="K6440">
        <v>9</v>
      </c>
      <c r="L6440" s="52">
        <v>0.31033998727798462</v>
      </c>
      <c r="N6440">
        <v>60</v>
      </c>
      <c r="O6440" s="52">
        <v>0.19231000542640689</v>
      </c>
      <c r="Q6440">
        <v>1034</v>
      </c>
      <c r="R6440" s="52">
        <v>0.18287999927997589</v>
      </c>
    </row>
    <row r="6441" spans="1:19">
      <c r="A6441" t="s">
        <v>356</v>
      </c>
      <c r="B6441" t="s">
        <v>412</v>
      </c>
      <c r="C6441" t="s">
        <v>440</v>
      </c>
      <c r="D6441" t="s">
        <v>330</v>
      </c>
      <c r="E6441" t="s">
        <v>57</v>
      </c>
      <c r="F6441" t="s">
        <v>274</v>
      </c>
      <c r="G6441">
        <v>5</v>
      </c>
      <c r="H6441" t="s">
        <v>340</v>
      </c>
      <c r="I6441" t="s">
        <v>374</v>
      </c>
      <c r="J6441" t="s">
        <v>294</v>
      </c>
      <c r="K6441">
        <v>8</v>
      </c>
      <c r="L6441" s="52">
        <v>0.2758600115776062</v>
      </c>
      <c r="N6441">
        <v>72</v>
      </c>
      <c r="O6441" s="52">
        <v>0.23077000677585599</v>
      </c>
      <c r="Q6441">
        <v>1115</v>
      </c>
      <c r="R6441" s="52">
        <v>0.19720999896526339</v>
      </c>
    </row>
    <row r="6442" spans="1:19">
      <c r="A6442" t="s">
        <v>356</v>
      </c>
      <c r="B6442" t="s">
        <v>412</v>
      </c>
      <c r="C6442" t="s">
        <v>440</v>
      </c>
      <c r="D6442" t="s">
        <v>330</v>
      </c>
      <c r="E6442" t="s">
        <v>57</v>
      </c>
      <c r="F6442" t="s">
        <v>274</v>
      </c>
      <c r="G6442">
        <v>5</v>
      </c>
      <c r="H6442" t="s">
        <v>340</v>
      </c>
      <c r="I6442" t="s">
        <v>374</v>
      </c>
      <c r="J6442" t="s">
        <v>295</v>
      </c>
      <c r="K6442">
        <v>2</v>
      </c>
      <c r="L6442" s="52">
        <v>6.8970002233982086E-2</v>
      </c>
      <c r="N6442">
        <v>78</v>
      </c>
      <c r="O6442" s="52">
        <v>0.25</v>
      </c>
      <c r="Q6442">
        <v>1180</v>
      </c>
      <c r="R6442" s="52">
        <v>0.20870000123977661</v>
      </c>
    </row>
    <row r="6443" spans="1:19">
      <c r="A6443" t="s">
        <v>356</v>
      </c>
      <c r="B6443" t="s">
        <v>412</v>
      </c>
      <c r="C6443" t="s">
        <v>440</v>
      </c>
      <c r="D6443" t="s">
        <v>330</v>
      </c>
      <c r="E6443" t="s">
        <v>57</v>
      </c>
      <c r="F6443" t="s">
        <v>274</v>
      </c>
      <c r="G6443">
        <v>5</v>
      </c>
      <c r="H6443" t="s">
        <v>340</v>
      </c>
      <c r="I6443" t="s">
        <v>734</v>
      </c>
      <c r="J6443" t="s">
        <v>299</v>
      </c>
      <c r="K6443">
        <v>0</v>
      </c>
      <c r="L6443" s="52">
        <v>0</v>
      </c>
      <c r="M6443" s="52">
        <v>0</v>
      </c>
      <c r="N6443">
        <v>2</v>
      </c>
      <c r="O6443" s="52">
        <v>6.4099999144673347E-3</v>
      </c>
      <c r="P6443" s="52">
        <v>6.4500002190470704E-3</v>
      </c>
      <c r="Q6443">
        <v>265</v>
      </c>
      <c r="R6443" s="52">
        <v>4.6870000660419457E-2</v>
      </c>
      <c r="S6443" s="52">
        <v>4.7959998250007629E-2</v>
      </c>
    </row>
    <row r="6444" spans="1:19">
      <c r="A6444" t="s">
        <v>356</v>
      </c>
      <c r="B6444" t="s">
        <v>412</v>
      </c>
      <c r="C6444" t="s">
        <v>440</v>
      </c>
      <c r="D6444" t="s">
        <v>330</v>
      </c>
      <c r="E6444" t="s">
        <v>57</v>
      </c>
      <c r="F6444" t="s">
        <v>274</v>
      </c>
      <c r="G6444">
        <v>5</v>
      </c>
      <c r="H6444" t="s">
        <v>340</v>
      </c>
      <c r="I6444" t="s">
        <v>734</v>
      </c>
      <c r="J6444" t="s">
        <v>300</v>
      </c>
      <c r="K6444">
        <v>0</v>
      </c>
      <c r="L6444" s="52">
        <v>0</v>
      </c>
      <c r="M6444" s="52">
        <v>0</v>
      </c>
      <c r="N6444">
        <v>2</v>
      </c>
      <c r="O6444" s="52">
        <v>6.4099999144673347E-3</v>
      </c>
      <c r="P6444" s="52">
        <v>6.4500002190470704E-3</v>
      </c>
      <c r="Q6444">
        <v>218</v>
      </c>
      <c r="R6444" s="52">
        <v>3.8559999316930771E-2</v>
      </c>
      <c r="S6444" s="52">
        <v>3.945000097155571E-2</v>
      </c>
    </row>
    <row r="6445" spans="1:19">
      <c r="A6445" t="s">
        <v>356</v>
      </c>
      <c r="B6445" t="s">
        <v>412</v>
      </c>
      <c r="C6445" t="s">
        <v>440</v>
      </c>
      <c r="D6445" t="s">
        <v>330</v>
      </c>
      <c r="E6445" t="s">
        <v>57</v>
      </c>
      <c r="F6445" t="s">
        <v>274</v>
      </c>
      <c r="G6445">
        <v>5</v>
      </c>
      <c r="H6445" t="s">
        <v>340</v>
      </c>
      <c r="I6445" t="s">
        <v>734</v>
      </c>
      <c r="J6445" t="s">
        <v>269</v>
      </c>
      <c r="K6445">
        <v>0</v>
      </c>
      <c r="L6445" s="52">
        <v>0</v>
      </c>
      <c r="M6445" s="52">
        <v>0</v>
      </c>
      <c r="N6445">
        <v>2</v>
      </c>
      <c r="O6445" s="52">
        <v>6.4099999144673347E-3</v>
      </c>
      <c r="P6445" s="52">
        <v>6.4500002190470704E-3</v>
      </c>
      <c r="Q6445">
        <v>43</v>
      </c>
      <c r="R6445" s="52">
        <v>7.61000020429492E-3</v>
      </c>
      <c r="S6445" s="52">
        <v>7.780000101774931E-3</v>
      </c>
    </row>
    <row r="6446" spans="1:19">
      <c r="A6446" t="s">
        <v>356</v>
      </c>
      <c r="B6446" t="s">
        <v>412</v>
      </c>
      <c r="C6446" t="s">
        <v>440</v>
      </c>
      <c r="D6446" t="s">
        <v>330</v>
      </c>
      <c r="E6446" t="s">
        <v>57</v>
      </c>
      <c r="F6446" t="s">
        <v>274</v>
      </c>
      <c r="G6446">
        <v>5</v>
      </c>
      <c r="H6446" t="s">
        <v>340</v>
      </c>
      <c r="I6446" t="s">
        <v>734</v>
      </c>
      <c r="J6446" t="s">
        <v>301</v>
      </c>
      <c r="K6446">
        <v>0</v>
      </c>
      <c r="L6446" s="52">
        <v>0</v>
      </c>
      <c r="M6446" s="52">
        <v>0</v>
      </c>
      <c r="N6446">
        <v>0</v>
      </c>
      <c r="O6446" s="52">
        <v>0</v>
      </c>
      <c r="P6446" s="52">
        <v>0</v>
      </c>
      <c r="Q6446">
        <v>117</v>
      </c>
      <c r="R6446" s="52">
        <v>2.0689999684691429E-2</v>
      </c>
      <c r="S6446" s="52">
        <v>2.1169999614357948E-2</v>
      </c>
    </row>
    <row r="6447" spans="1:19">
      <c r="A6447" t="s">
        <v>356</v>
      </c>
      <c r="B6447" t="s">
        <v>412</v>
      </c>
      <c r="C6447" t="s">
        <v>440</v>
      </c>
      <c r="D6447" t="s">
        <v>330</v>
      </c>
      <c r="E6447" t="s">
        <v>57</v>
      </c>
      <c r="F6447" t="s">
        <v>274</v>
      </c>
      <c r="G6447">
        <v>5</v>
      </c>
      <c r="H6447" t="s">
        <v>340</v>
      </c>
      <c r="I6447" t="s">
        <v>734</v>
      </c>
      <c r="J6447" t="s">
        <v>270</v>
      </c>
      <c r="K6447">
        <v>0</v>
      </c>
      <c r="L6447" s="52">
        <v>0</v>
      </c>
      <c r="N6447">
        <v>2</v>
      </c>
      <c r="O6447" s="52">
        <v>6.4099999144673347E-3</v>
      </c>
      <c r="Q6447">
        <v>128</v>
      </c>
      <c r="R6447" s="52">
        <v>2.263999916613102E-2</v>
      </c>
    </row>
    <row r="6448" spans="1:19">
      <c r="A6448" t="s">
        <v>356</v>
      </c>
      <c r="B6448" t="s">
        <v>412</v>
      </c>
      <c r="C6448" t="s">
        <v>440</v>
      </c>
      <c r="D6448" t="s">
        <v>330</v>
      </c>
      <c r="E6448" t="s">
        <v>57</v>
      </c>
      <c r="F6448" t="s">
        <v>274</v>
      </c>
      <c r="G6448">
        <v>5</v>
      </c>
      <c r="H6448" t="s">
        <v>340</v>
      </c>
      <c r="I6448" t="s">
        <v>734</v>
      </c>
      <c r="J6448" t="s">
        <v>268</v>
      </c>
      <c r="K6448">
        <v>29</v>
      </c>
      <c r="L6448" s="52">
        <v>1</v>
      </c>
      <c r="M6448" s="52">
        <v>1</v>
      </c>
      <c r="N6448">
        <v>304</v>
      </c>
      <c r="O6448" s="52">
        <v>0.97435998916625977</v>
      </c>
      <c r="P6448" s="52">
        <v>0.98065000772476196</v>
      </c>
      <c r="Q6448">
        <v>4883</v>
      </c>
      <c r="R6448" s="52">
        <v>0.86364001035690308</v>
      </c>
      <c r="S6448" s="52">
        <v>0.88363999128341675</v>
      </c>
    </row>
    <row r="6449" spans="1:18">
      <c r="A6449" t="s">
        <v>356</v>
      </c>
      <c r="B6449" t="s">
        <v>412</v>
      </c>
      <c r="C6449" t="s">
        <v>440</v>
      </c>
      <c r="D6449" t="s">
        <v>330</v>
      </c>
      <c r="E6449" t="s">
        <v>57</v>
      </c>
      <c r="F6449" t="s">
        <v>274</v>
      </c>
      <c r="G6449">
        <v>5</v>
      </c>
      <c r="H6449" t="s">
        <v>340</v>
      </c>
      <c r="I6449" t="s">
        <v>307</v>
      </c>
      <c r="J6449" t="s">
        <v>329</v>
      </c>
      <c r="K6449">
        <v>29</v>
      </c>
      <c r="L6449" s="52">
        <v>1</v>
      </c>
      <c r="N6449">
        <v>310</v>
      </c>
      <c r="O6449" s="52">
        <v>0.99358999729156494</v>
      </c>
      <c r="Q6449">
        <v>5610</v>
      </c>
      <c r="R6449" s="52">
        <v>0.99221998453140259</v>
      </c>
    </row>
    <row r="6450" spans="1:18">
      <c r="A6450" t="s">
        <v>356</v>
      </c>
      <c r="B6450" t="s">
        <v>412</v>
      </c>
      <c r="C6450" t="s">
        <v>440</v>
      </c>
      <c r="D6450" t="s">
        <v>330</v>
      </c>
      <c r="E6450" t="s">
        <v>57</v>
      </c>
      <c r="F6450" t="s">
        <v>274</v>
      </c>
      <c r="G6450">
        <v>5</v>
      </c>
      <c r="H6450" t="s">
        <v>340</v>
      </c>
      <c r="I6450" t="s">
        <v>307</v>
      </c>
      <c r="J6450" t="s">
        <v>309</v>
      </c>
      <c r="K6450">
        <v>0</v>
      </c>
      <c r="L6450" s="52">
        <v>0</v>
      </c>
      <c r="N6450">
        <v>2</v>
      </c>
      <c r="O6450" s="52">
        <v>6.4099999144673347E-3</v>
      </c>
      <c r="Q6450">
        <v>44</v>
      </c>
      <c r="R6450" s="52">
        <v>7.780000101774931E-3</v>
      </c>
    </row>
    <row r="6451" spans="1:18">
      <c r="A6451" t="s">
        <v>356</v>
      </c>
      <c r="B6451" t="s">
        <v>412</v>
      </c>
      <c r="C6451" t="s">
        <v>440</v>
      </c>
      <c r="D6451" t="s">
        <v>330</v>
      </c>
      <c r="E6451" t="s">
        <v>57</v>
      </c>
      <c r="F6451" t="s">
        <v>274</v>
      </c>
      <c r="G6451">
        <v>5</v>
      </c>
      <c r="H6451" t="s">
        <v>340</v>
      </c>
      <c r="I6451" t="s">
        <v>375</v>
      </c>
      <c r="J6451" t="s">
        <v>302</v>
      </c>
      <c r="K6451">
        <v>9</v>
      </c>
      <c r="L6451" s="52">
        <v>0.31033998727798462</v>
      </c>
      <c r="N6451">
        <v>92</v>
      </c>
      <c r="O6451" s="52">
        <v>0.29486998915672302</v>
      </c>
      <c r="Q6451">
        <v>1795</v>
      </c>
      <c r="R6451" s="52">
        <v>0.3174700140953064</v>
      </c>
    </row>
    <row r="6452" spans="1:18">
      <c r="A6452" t="s">
        <v>356</v>
      </c>
      <c r="B6452" t="s">
        <v>412</v>
      </c>
      <c r="C6452" t="s">
        <v>440</v>
      </c>
      <c r="D6452" t="s">
        <v>330</v>
      </c>
      <c r="E6452" t="s">
        <v>57</v>
      </c>
      <c r="F6452" t="s">
        <v>274</v>
      </c>
      <c r="G6452">
        <v>5</v>
      </c>
      <c r="H6452" t="s">
        <v>340</v>
      </c>
      <c r="I6452" t="s">
        <v>375</v>
      </c>
      <c r="J6452" t="s">
        <v>303</v>
      </c>
      <c r="K6452">
        <v>9</v>
      </c>
      <c r="L6452" s="52">
        <v>0.31033998727798462</v>
      </c>
      <c r="N6452">
        <v>99</v>
      </c>
      <c r="O6452" s="52">
        <v>0.31731000542640692</v>
      </c>
      <c r="Q6452">
        <v>1789</v>
      </c>
      <c r="R6452" s="52">
        <v>0.31641000509262079</v>
      </c>
    </row>
    <row r="6453" spans="1:18">
      <c r="A6453" t="s">
        <v>356</v>
      </c>
      <c r="B6453" t="s">
        <v>412</v>
      </c>
      <c r="C6453" t="s">
        <v>440</v>
      </c>
      <c r="D6453" t="s">
        <v>330</v>
      </c>
      <c r="E6453" t="s">
        <v>57</v>
      </c>
      <c r="F6453" t="s">
        <v>274</v>
      </c>
      <c r="G6453">
        <v>5</v>
      </c>
      <c r="H6453" t="s">
        <v>340</v>
      </c>
      <c r="I6453" t="s">
        <v>375</v>
      </c>
      <c r="J6453" t="s">
        <v>304</v>
      </c>
      <c r="K6453">
        <v>11</v>
      </c>
      <c r="L6453" s="52">
        <v>0.3793100118637085</v>
      </c>
      <c r="N6453">
        <v>121</v>
      </c>
      <c r="O6453" s="52">
        <v>0.38782000541687012</v>
      </c>
      <c r="Q6453">
        <v>2070</v>
      </c>
      <c r="R6453" s="52">
        <v>0.36610999703407288</v>
      </c>
    </row>
    <row r="6454" spans="1:18">
      <c r="A6454" t="s">
        <v>356</v>
      </c>
      <c r="B6454" t="s">
        <v>412</v>
      </c>
      <c r="C6454" t="s">
        <v>440</v>
      </c>
      <c r="D6454" t="s">
        <v>330</v>
      </c>
      <c r="E6454" t="s">
        <v>57</v>
      </c>
      <c r="F6454" t="s">
        <v>274</v>
      </c>
      <c r="G6454">
        <v>5</v>
      </c>
      <c r="H6454" t="s">
        <v>340</v>
      </c>
      <c r="I6454" t="s">
        <v>377</v>
      </c>
      <c r="J6454" t="s">
        <v>13</v>
      </c>
      <c r="K6454">
        <v>18</v>
      </c>
      <c r="L6454" s="52">
        <v>0.6206899881362915</v>
      </c>
      <c r="N6454">
        <v>156</v>
      </c>
      <c r="O6454" s="52">
        <v>0.5</v>
      </c>
      <c r="Q6454">
        <v>2991</v>
      </c>
      <c r="R6454" s="52">
        <v>0.52900999784469604</v>
      </c>
    </row>
    <row r="6455" spans="1:18">
      <c r="A6455" t="s">
        <v>356</v>
      </c>
      <c r="B6455" t="s">
        <v>412</v>
      </c>
      <c r="C6455" t="s">
        <v>440</v>
      </c>
      <c r="D6455" t="s">
        <v>330</v>
      </c>
      <c r="E6455" t="s">
        <v>57</v>
      </c>
      <c r="F6455" t="s">
        <v>274</v>
      </c>
      <c r="G6455">
        <v>5</v>
      </c>
      <c r="H6455" t="s">
        <v>340</v>
      </c>
      <c r="I6455" t="s">
        <v>377</v>
      </c>
      <c r="J6455" t="s">
        <v>382</v>
      </c>
      <c r="K6455">
        <v>11</v>
      </c>
      <c r="L6455" s="52">
        <v>0.3793100118637085</v>
      </c>
      <c r="N6455">
        <v>156</v>
      </c>
      <c r="O6455" s="52">
        <v>0.5</v>
      </c>
      <c r="Q6455">
        <v>2663</v>
      </c>
      <c r="R6455" s="52">
        <v>0.47099000215530401</v>
      </c>
    </row>
    <row r="6456" spans="1:18">
      <c r="A6456" t="s">
        <v>356</v>
      </c>
      <c r="B6456" t="s">
        <v>412</v>
      </c>
      <c r="C6456" t="s">
        <v>440</v>
      </c>
      <c r="D6456" t="s">
        <v>330</v>
      </c>
      <c r="E6456" t="s">
        <v>57</v>
      </c>
      <c r="F6456" t="s">
        <v>274</v>
      </c>
      <c r="G6456">
        <v>5</v>
      </c>
      <c r="H6456" t="s">
        <v>340</v>
      </c>
      <c r="I6456" t="s">
        <v>378</v>
      </c>
      <c r="J6456" t="s">
        <v>13</v>
      </c>
      <c r="K6456">
        <v>27</v>
      </c>
      <c r="L6456" s="52">
        <v>0.93102997541427612</v>
      </c>
      <c r="N6456">
        <v>273</v>
      </c>
      <c r="O6456" s="52">
        <v>0.875</v>
      </c>
      <c r="Q6456">
        <v>5030</v>
      </c>
      <c r="R6456" s="52">
        <v>0.88963997364044189</v>
      </c>
    </row>
    <row r="6457" spans="1:18">
      <c r="A6457" t="s">
        <v>356</v>
      </c>
      <c r="B6457" t="s">
        <v>412</v>
      </c>
      <c r="C6457" t="s">
        <v>440</v>
      </c>
      <c r="D6457" t="s">
        <v>330</v>
      </c>
      <c r="E6457" t="s">
        <v>57</v>
      </c>
      <c r="F6457" t="s">
        <v>274</v>
      </c>
      <c r="G6457">
        <v>5</v>
      </c>
      <c r="H6457" t="s">
        <v>340</v>
      </c>
      <c r="I6457" t="s">
        <v>378</v>
      </c>
      <c r="J6457" t="s">
        <v>382</v>
      </c>
      <c r="K6457">
        <v>2</v>
      </c>
      <c r="L6457" s="52">
        <v>6.8970002233982086E-2</v>
      </c>
      <c r="N6457">
        <v>39</v>
      </c>
      <c r="O6457" s="52">
        <v>0.125</v>
      </c>
      <c r="Q6457">
        <v>624</v>
      </c>
      <c r="R6457" s="52">
        <v>0.1103599965572357</v>
      </c>
    </row>
    <row r="6458" spans="1:18">
      <c r="A6458" t="s">
        <v>356</v>
      </c>
      <c r="B6458" t="s">
        <v>412</v>
      </c>
      <c r="C6458" t="s">
        <v>440</v>
      </c>
      <c r="D6458" t="s">
        <v>330</v>
      </c>
      <c r="E6458" t="s">
        <v>57</v>
      </c>
      <c r="F6458" t="s">
        <v>274</v>
      </c>
      <c r="G6458">
        <v>5</v>
      </c>
      <c r="H6458" t="s">
        <v>340</v>
      </c>
      <c r="I6458" t="s">
        <v>379</v>
      </c>
      <c r="J6458" t="s">
        <v>13</v>
      </c>
      <c r="K6458">
        <v>23</v>
      </c>
      <c r="L6458" s="52">
        <v>0.79309999942779541</v>
      </c>
      <c r="N6458">
        <v>211</v>
      </c>
      <c r="O6458" s="52">
        <v>0.67628002166748047</v>
      </c>
      <c r="Q6458">
        <v>3976</v>
      </c>
      <c r="R6458" s="52">
        <v>0.70322000980377197</v>
      </c>
    </row>
    <row r="6459" spans="1:18">
      <c r="A6459" t="s">
        <v>356</v>
      </c>
      <c r="B6459" t="s">
        <v>412</v>
      </c>
      <c r="C6459" t="s">
        <v>440</v>
      </c>
      <c r="D6459" t="s">
        <v>330</v>
      </c>
      <c r="E6459" t="s">
        <v>57</v>
      </c>
      <c r="F6459" t="s">
        <v>274</v>
      </c>
      <c r="G6459">
        <v>5</v>
      </c>
      <c r="H6459" t="s">
        <v>340</v>
      </c>
      <c r="I6459" t="s">
        <v>379</v>
      </c>
      <c r="J6459" t="s">
        <v>382</v>
      </c>
      <c r="K6459">
        <v>6</v>
      </c>
      <c r="L6459" s="52">
        <v>0.20690000057220459</v>
      </c>
      <c r="N6459">
        <v>101</v>
      </c>
      <c r="O6459" s="52">
        <v>0.32372000813484192</v>
      </c>
      <c r="Q6459">
        <v>1678</v>
      </c>
      <c r="R6459" s="52">
        <v>0.29677999019622803</v>
      </c>
    </row>
    <row r="6460" spans="1:18">
      <c r="A6460" t="s">
        <v>356</v>
      </c>
      <c r="B6460" t="s">
        <v>412</v>
      </c>
      <c r="C6460" t="s">
        <v>440</v>
      </c>
      <c r="D6460" t="s">
        <v>330</v>
      </c>
      <c r="E6460" t="s">
        <v>57</v>
      </c>
      <c r="F6460" t="s">
        <v>274</v>
      </c>
      <c r="G6460">
        <v>5</v>
      </c>
      <c r="H6460" t="s">
        <v>340</v>
      </c>
      <c r="I6460" t="s">
        <v>380</v>
      </c>
      <c r="J6460" t="s">
        <v>13</v>
      </c>
      <c r="K6460">
        <v>24</v>
      </c>
      <c r="L6460" s="52">
        <v>0.82758998870849609</v>
      </c>
      <c r="N6460">
        <v>230</v>
      </c>
      <c r="O6460" s="52">
        <v>0.73717999458312988</v>
      </c>
      <c r="Q6460">
        <v>4071</v>
      </c>
      <c r="R6460" s="52">
        <v>0.72001999616622925</v>
      </c>
    </row>
    <row r="6461" spans="1:18">
      <c r="A6461" t="s">
        <v>356</v>
      </c>
      <c r="B6461" t="s">
        <v>412</v>
      </c>
      <c r="C6461" t="s">
        <v>440</v>
      </c>
      <c r="D6461" t="s">
        <v>330</v>
      </c>
      <c r="E6461" t="s">
        <v>57</v>
      </c>
      <c r="F6461" t="s">
        <v>274</v>
      </c>
      <c r="G6461">
        <v>5</v>
      </c>
      <c r="H6461" t="s">
        <v>340</v>
      </c>
      <c r="I6461" t="s">
        <v>380</v>
      </c>
      <c r="J6461" t="s">
        <v>382</v>
      </c>
      <c r="K6461">
        <v>5</v>
      </c>
      <c r="L6461" s="52">
        <v>0.17240999639034271</v>
      </c>
      <c r="N6461">
        <v>82</v>
      </c>
      <c r="O6461" s="52">
        <v>0.26282000541687012</v>
      </c>
      <c r="Q6461">
        <v>1583</v>
      </c>
      <c r="R6461" s="52">
        <v>0.27998000383377081</v>
      </c>
    </row>
    <row r="6462" spans="1:18">
      <c r="A6462" t="s">
        <v>356</v>
      </c>
      <c r="B6462" t="s">
        <v>412</v>
      </c>
      <c r="C6462" t="s">
        <v>440</v>
      </c>
      <c r="D6462" t="s">
        <v>330</v>
      </c>
      <c r="E6462" t="s">
        <v>57</v>
      </c>
      <c r="F6462" t="s">
        <v>274</v>
      </c>
      <c r="G6462">
        <v>5</v>
      </c>
      <c r="H6462" t="s">
        <v>340</v>
      </c>
      <c r="I6462" t="s">
        <v>381</v>
      </c>
      <c r="J6462" t="s">
        <v>13</v>
      </c>
      <c r="K6462">
        <v>14</v>
      </c>
      <c r="L6462" s="52">
        <v>0.48276001214981079</v>
      </c>
      <c r="N6462">
        <v>201</v>
      </c>
      <c r="O6462" s="52">
        <v>0.64423000812530518</v>
      </c>
      <c r="Q6462">
        <v>3439</v>
      </c>
      <c r="R6462" s="52">
        <v>0.60824000835418701</v>
      </c>
    </row>
    <row r="6463" spans="1:18">
      <c r="A6463" t="s">
        <v>356</v>
      </c>
      <c r="B6463" t="s">
        <v>412</v>
      </c>
      <c r="C6463" t="s">
        <v>440</v>
      </c>
      <c r="D6463" t="s">
        <v>330</v>
      </c>
      <c r="E6463" t="s">
        <v>57</v>
      </c>
      <c r="F6463" t="s">
        <v>274</v>
      </c>
      <c r="G6463">
        <v>5</v>
      </c>
      <c r="H6463" t="s">
        <v>340</v>
      </c>
      <c r="I6463" t="s">
        <v>381</v>
      </c>
      <c r="J6463" t="s">
        <v>382</v>
      </c>
      <c r="K6463">
        <v>15</v>
      </c>
      <c r="L6463" s="52">
        <v>0.51723998785018921</v>
      </c>
      <c r="N6463">
        <v>111</v>
      </c>
      <c r="O6463" s="52">
        <v>0.35576999187469482</v>
      </c>
      <c r="Q6463">
        <v>2215</v>
      </c>
      <c r="R6463" s="52">
        <v>0.39175999164581299</v>
      </c>
    </row>
    <row r="6464" spans="1:18">
      <c r="A6464" t="s">
        <v>356</v>
      </c>
      <c r="B6464" t="s">
        <v>412</v>
      </c>
      <c r="C6464" t="s">
        <v>440</v>
      </c>
      <c r="D6464" t="s">
        <v>330</v>
      </c>
      <c r="E6464" t="s">
        <v>59</v>
      </c>
      <c r="F6464" t="s">
        <v>60</v>
      </c>
      <c r="G6464">
        <v>1</v>
      </c>
      <c r="H6464" t="s">
        <v>347</v>
      </c>
      <c r="I6464" t="s">
        <v>374</v>
      </c>
      <c r="J6464" t="s">
        <v>289</v>
      </c>
      <c r="K6464">
        <v>0</v>
      </c>
      <c r="L6464" s="52">
        <v>0</v>
      </c>
      <c r="N6464">
        <v>2</v>
      </c>
      <c r="O6464" s="52">
        <v>5.6300000287592411E-3</v>
      </c>
      <c r="Q6464">
        <v>29</v>
      </c>
      <c r="R6464" s="52">
        <v>5.1299999468028554E-3</v>
      </c>
    </row>
    <row r="6465" spans="1:19">
      <c r="A6465" t="s">
        <v>356</v>
      </c>
      <c r="B6465" t="s">
        <v>412</v>
      </c>
      <c r="C6465" t="s">
        <v>440</v>
      </c>
      <c r="D6465" t="s">
        <v>330</v>
      </c>
      <c r="E6465" t="s">
        <v>59</v>
      </c>
      <c r="F6465" t="s">
        <v>60</v>
      </c>
      <c r="G6465">
        <v>1</v>
      </c>
      <c r="H6465" t="s">
        <v>347</v>
      </c>
      <c r="I6465" t="s">
        <v>374</v>
      </c>
      <c r="J6465" t="s">
        <v>290</v>
      </c>
      <c r="K6465">
        <v>2</v>
      </c>
      <c r="L6465" s="52">
        <v>3.4480001777410507E-2</v>
      </c>
      <c r="N6465">
        <v>18</v>
      </c>
      <c r="O6465" s="52">
        <v>5.0700001418590553E-2</v>
      </c>
      <c r="Q6465">
        <v>299</v>
      </c>
      <c r="R6465" s="52">
        <v>5.2880000323057168E-2</v>
      </c>
    </row>
    <row r="6466" spans="1:19">
      <c r="A6466" t="s">
        <v>356</v>
      </c>
      <c r="B6466" t="s">
        <v>412</v>
      </c>
      <c r="C6466" t="s">
        <v>440</v>
      </c>
      <c r="D6466" t="s">
        <v>330</v>
      </c>
      <c r="E6466" t="s">
        <v>59</v>
      </c>
      <c r="F6466" t="s">
        <v>60</v>
      </c>
      <c r="G6466">
        <v>1</v>
      </c>
      <c r="H6466" t="s">
        <v>347</v>
      </c>
      <c r="I6466" t="s">
        <v>374</v>
      </c>
      <c r="J6466" t="s">
        <v>291</v>
      </c>
      <c r="K6466">
        <v>13</v>
      </c>
      <c r="L6466" s="52">
        <v>0.22414000332355499</v>
      </c>
      <c r="N6466">
        <v>50</v>
      </c>
      <c r="O6466" s="52">
        <v>0.14084999263286591</v>
      </c>
      <c r="Q6466">
        <v>751</v>
      </c>
      <c r="R6466" s="52">
        <v>0.1328299939632416</v>
      </c>
    </row>
    <row r="6467" spans="1:19">
      <c r="A6467" t="s">
        <v>356</v>
      </c>
      <c r="B6467" t="s">
        <v>412</v>
      </c>
      <c r="C6467" t="s">
        <v>440</v>
      </c>
      <c r="D6467" t="s">
        <v>330</v>
      </c>
      <c r="E6467" t="s">
        <v>59</v>
      </c>
      <c r="F6467" t="s">
        <v>60</v>
      </c>
      <c r="G6467">
        <v>1</v>
      </c>
      <c r="H6467" t="s">
        <v>347</v>
      </c>
      <c r="I6467" t="s">
        <v>374</v>
      </c>
      <c r="J6467" t="s">
        <v>292</v>
      </c>
      <c r="K6467">
        <v>10</v>
      </c>
      <c r="L6467" s="52">
        <v>0.17240999639034271</v>
      </c>
      <c r="N6467">
        <v>70</v>
      </c>
      <c r="O6467" s="52">
        <v>0.19718000292778021</v>
      </c>
      <c r="Q6467">
        <v>1246</v>
      </c>
      <c r="R6467" s="52">
        <v>0.22036999464035029</v>
      </c>
    </row>
    <row r="6468" spans="1:19">
      <c r="A6468" t="s">
        <v>356</v>
      </c>
      <c r="B6468" t="s">
        <v>412</v>
      </c>
      <c r="C6468" t="s">
        <v>440</v>
      </c>
      <c r="D6468" t="s">
        <v>330</v>
      </c>
      <c r="E6468" t="s">
        <v>59</v>
      </c>
      <c r="F6468" t="s">
        <v>60</v>
      </c>
      <c r="G6468">
        <v>1</v>
      </c>
      <c r="H6468" t="s">
        <v>347</v>
      </c>
      <c r="I6468" t="s">
        <v>374</v>
      </c>
      <c r="J6468" t="s">
        <v>293</v>
      </c>
      <c r="K6468">
        <v>10</v>
      </c>
      <c r="L6468" s="52">
        <v>0.17240999639034271</v>
      </c>
      <c r="N6468">
        <v>69</v>
      </c>
      <c r="O6468" s="52">
        <v>0.19437000155448911</v>
      </c>
      <c r="Q6468">
        <v>1034</v>
      </c>
      <c r="R6468" s="52">
        <v>0.18287999927997589</v>
      </c>
    </row>
    <row r="6469" spans="1:19">
      <c r="A6469" t="s">
        <v>356</v>
      </c>
      <c r="B6469" t="s">
        <v>412</v>
      </c>
      <c r="C6469" t="s">
        <v>440</v>
      </c>
      <c r="D6469" t="s">
        <v>330</v>
      </c>
      <c r="E6469" t="s">
        <v>59</v>
      </c>
      <c r="F6469" t="s">
        <v>60</v>
      </c>
      <c r="G6469">
        <v>1</v>
      </c>
      <c r="H6469" t="s">
        <v>347</v>
      </c>
      <c r="I6469" t="s">
        <v>374</v>
      </c>
      <c r="J6469" t="s">
        <v>294</v>
      </c>
      <c r="K6469">
        <v>12</v>
      </c>
      <c r="L6469" s="52">
        <v>0.20690000057220459</v>
      </c>
      <c r="N6469">
        <v>81</v>
      </c>
      <c r="O6469" s="52">
        <v>0.2281699925661087</v>
      </c>
      <c r="Q6469">
        <v>1115</v>
      </c>
      <c r="R6469" s="52">
        <v>0.19720999896526339</v>
      </c>
    </row>
    <row r="6470" spans="1:19">
      <c r="A6470" t="s">
        <v>356</v>
      </c>
      <c r="B6470" t="s">
        <v>412</v>
      </c>
      <c r="C6470" t="s">
        <v>440</v>
      </c>
      <c r="D6470" t="s">
        <v>330</v>
      </c>
      <c r="E6470" t="s">
        <v>59</v>
      </c>
      <c r="F6470" t="s">
        <v>60</v>
      </c>
      <c r="G6470">
        <v>1</v>
      </c>
      <c r="H6470" t="s">
        <v>347</v>
      </c>
      <c r="I6470" t="s">
        <v>374</v>
      </c>
      <c r="J6470" t="s">
        <v>295</v>
      </c>
      <c r="K6470">
        <v>11</v>
      </c>
      <c r="L6470" s="52">
        <v>0.18965999782085419</v>
      </c>
      <c r="N6470">
        <v>65</v>
      </c>
      <c r="O6470" s="52">
        <v>0.18310000002384191</v>
      </c>
      <c r="Q6470">
        <v>1180</v>
      </c>
      <c r="R6470" s="52">
        <v>0.20870000123977661</v>
      </c>
    </row>
    <row r="6471" spans="1:19">
      <c r="A6471" t="s">
        <v>356</v>
      </c>
      <c r="B6471" t="s">
        <v>412</v>
      </c>
      <c r="C6471" t="s">
        <v>440</v>
      </c>
      <c r="D6471" t="s">
        <v>330</v>
      </c>
      <c r="E6471" t="s">
        <v>59</v>
      </c>
      <c r="F6471" t="s">
        <v>60</v>
      </c>
      <c r="G6471">
        <v>1</v>
      </c>
      <c r="H6471" t="s">
        <v>347</v>
      </c>
      <c r="I6471" t="s">
        <v>734</v>
      </c>
      <c r="J6471" t="s">
        <v>299</v>
      </c>
      <c r="K6471">
        <v>0</v>
      </c>
      <c r="L6471" s="52">
        <v>0</v>
      </c>
      <c r="M6471" s="52">
        <v>0</v>
      </c>
      <c r="N6471">
        <v>2</v>
      </c>
      <c r="O6471" s="52">
        <v>5.6300000287592411E-3</v>
      </c>
      <c r="P6471" s="52">
        <v>5.6699998676776886E-3</v>
      </c>
      <c r="Q6471">
        <v>265</v>
      </c>
      <c r="R6471" s="52">
        <v>4.6870000660419457E-2</v>
      </c>
      <c r="S6471" s="52">
        <v>4.7959998250007629E-2</v>
      </c>
    </row>
    <row r="6472" spans="1:19">
      <c r="A6472" t="s">
        <v>356</v>
      </c>
      <c r="B6472" t="s">
        <v>412</v>
      </c>
      <c r="C6472" t="s">
        <v>440</v>
      </c>
      <c r="D6472" t="s">
        <v>330</v>
      </c>
      <c r="E6472" t="s">
        <v>59</v>
      </c>
      <c r="F6472" t="s">
        <v>60</v>
      </c>
      <c r="G6472">
        <v>1</v>
      </c>
      <c r="H6472" t="s">
        <v>347</v>
      </c>
      <c r="I6472" t="s">
        <v>734</v>
      </c>
      <c r="J6472" t="s">
        <v>300</v>
      </c>
      <c r="K6472">
        <v>0</v>
      </c>
      <c r="L6472" s="52">
        <v>0</v>
      </c>
      <c r="M6472" s="52">
        <v>0</v>
      </c>
      <c r="N6472">
        <v>2</v>
      </c>
      <c r="O6472" s="52">
        <v>5.6300000287592411E-3</v>
      </c>
      <c r="P6472" s="52">
        <v>5.6699998676776886E-3</v>
      </c>
      <c r="Q6472">
        <v>218</v>
      </c>
      <c r="R6472" s="52">
        <v>3.8559999316930771E-2</v>
      </c>
      <c r="S6472" s="52">
        <v>3.945000097155571E-2</v>
      </c>
    </row>
    <row r="6473" spans="1:19">
      <c r="A6473" t="s">
        <v>356</v>
      </c>
      <c r="B6473" t="s">
        <v>412</v>
      </c>
      <c r="C6473" t="s">
        <v>440</v>
      </c>
      <c r="D6473" t="s">
        <v>330</v>
      </c>
      <c r="E6473" t="s">
        <v>59</v>
      </c>
      <c r="F6473" t="s">
        <v>60</v>
      </c>
      <c r="G6473">
        <v>1</v>
      </c>
      <c r="H6473" t="s">
        <v>347</v>
      </c>
      <c r="I6473" t="s">
        <v>734</v>
      </c>
      <c r="J6473" t="s">
        <v>269</v>
      </c>
      <c r="K6473">
        <v>2</v>
      </c>
      <c r="L6473" s="52">
        <v>3.4480001777410507E-2</v>
      </c>
      <c r="M6473" s="52">
        <v>3.5089999437332153E-2</v>
      </c>
      <c r="N6473">
        <v>2</v>
      </c>
      <c r="O6473" s="52">
        <v>5.6300000287592411E-3</v>
      </c>
      <c r="P6473" s="52">
        <v>5.6699998676776886E-3</v>
      </c>
      <c r="Q6473">
        <v>43</v>
      </c>
      <c r="R6473" s="52">
        <v>7.61000020429492E-3</v>
      </c>
      <c r="S6473" s="52">
        <v>7.780000101774931E-3</v>
      </c>
    </row>
    <row r="6474" spans="1:19">
      <c r="A6474" t="s">
        <v>356</v>
      </c>
      <c r="B6474" t="s">
        <v>412</v>
      </c>
      <c r="C6474" t="s">
        <v>440</v>
      </c>
      <c r="D6474" t="s">
        <v>330</v>
      </c>
      <c r="E6474" t="s">
        <v>59</v>
      </c>
      <c r="F6474" t="s">
        <v>60</v>
      </c>
      <c r="G6474">
        <v>1</v>
      </c>
      <c r="H6474" t="s">
        <v>347</v>
      </c>
      <c r="I6474" t="s">
        <v>734</v>
      </c>
      <c r="J6474" t="s">
        <v>301</v>
      </c>
      <c r="K6474">
        <v>2</v>
      </c>
      <c r="L6474" s="52">
        <v>3.4480001777410507E-2</v>
      </c>
      <c r="M6474" s="52">
        <v>3.5089999437332153E-2</v>
      </c>
      <c r="N6474">
        <v>2</v>
      </c>
      <c r="O6474" s="52">
        <v>5.6300000287592411E-3</v>
      </c>
      <c r="P6474" s="52">
        <v>5.6699998676776886E-3</v>
      </c>
      <c r="Q6474">
        <v>117</v>
      </c>
      <c r="R6474" s="52">
        <v>2.0689999684691429E-2</v>
      </c>
      <c r="S6474" s="52">
        <v>2.1169999614357948E-2</v>
      </c>
    </row>
    <row r="6475" spans="1:19">
      <c r="A6475" t="s">
        <v>356</v>
      </c>
      <c r="B6475" t="s">
        <v>412</v>
      </c>
      <c r="C6475" t="s">
        <v>440</v>
      </c>
      <c r="D6475" t="s">
        <v>330</v>
      </c>
      <c r="E6475" t="s">
        <v>59</v>
      </c>
      <c r="F6475" t="s">
        <v>60</v>
      </c>
      <c r="G6475">
        <v>1</v>
      </c>
      <c r="H6475" t="s">
        <v>347</v>
      </c>
      <c r="I6475" t="s">
        <v>734</v>
      </c>
      <c r="J6475" t="s">
        <v>270</v>
      </c>
      <c r="K6475">
        <v>1</v>
      </c>
      <c r="L6475" s="52">
        <v>1.724000088870525E-2</v>
      </c>
      <c r="N6475">
        <v>2</v>
      </c>
      <c r="O6475" s="52">
        <v>5.6300000287592411E-3</v>
      </c>
      <c r="Q6475">
        <v>128</v>
      </c>
      <c r="R6475" s="52">
        <v>2.263999916613102E-2</v>
      </c>
    </row>
    <row r="6476" spans="1:19">
      <c r="A6476" t="s">
        <v>356</v>
      </c>
      <c r="B6476" t="s">
        <v>412</v>
      </c>
      <c r="C6476" t="s">
        <v>440</v>
      </c>
      <c r="D6476" t="s">
        <v>330</v>
      </c>
      <c r="E6476" t="s">
        <v>59</v>
      </c>
      <c r="F6476" t="s">
        <v>60</v>
      </c>
      <c r="G6476">
        <v>1</v>
      </c>
      <c r="H6476" t="s">
        <v>347</v>
      </c>
      <c r="I6476" t="s">
        <v>734</v>
      </c>
      <c r="J6476" t="s">
        <v>268</v>
      </c>
      <c r="K6476">
        <v>53</v>
      </c>
      <c r="L6476" s="52">
        <v>0.91378998756408691</v>
      </c>
      <c r="M6476" s="52">
        <v>0.92982000112533569</v>
      </c>
      <c r="N6476">
        <v>345</v>
      </c>
      <c r="O6476" s="52">
        <v>0.97183001041412354</v>
      </c>
      <c r="P6476" s="52">
        <v>0.9773399829864502</v>
      </c>
      <c r="Q6476">
        <v>4883</v>
      </c>
      <c r="R6476" s="52">
        <v>0.86364001035690308</v>
      </c>
      <c r="S6476" s="52">
        <v>0.88363999128341675</v>
      </c>
    </row>
    <row r="6477" spans="1:19">
      <c r="A6477" t="s">
        <v>356</v>
      </c>
      <c r="B6477" t="s">
        <v>412</v>
      </c>
      <c r="C6477" t="s">
        <v>440</v>
      </c>
      <c r="D6477" t="s">
        <v>330</v>
      </c>
      <c r="E6477" t="s">
        <v>59</v>
      </c>
      <c r="F6477" t="s">
        <v>60</v>
      </c>
      <c r="G6477">
        <v>1</v>
      </c>
      <c r="H6477" t="s">
        <v>347</v>
      </c>
      <c r="I6477" t="s">
        <v>307</v>
      </c>
      <c r="J6477" t="s">
        <v>329</v>
      </c>
      <c r="K6477">
        <v>56</v>
      </c>
      <c r="L6477" s="52">
        <v>0.96552002429962158</v>
      </c>
      <c r="N6477">
        <v>353</v>
      </c>
      <c r="O6477" s="52">
        <v>0.9943699836730957</v>
      </c>
      <c r="Q6477">
        <v>5610</v>
      </c>
      <c r="R6477" s="52">
        <v>0.99221998453140259</v>
      </c>
    </row>
    <row r="6478" spans="1:19">
      <c r="A6478" t="s">
        <v>356</v>
      </c>
      <c r="B6478" t="s">
        <v>412</v>
      </c>
      <c r="C6478" t="s">
        <v>440</v>
      </c>
      <c r="D6478" t="s">
        <v>330</v>
      </c>
      <c r="E6478" t="s">
        <v>59</v>
      </c>
      <c r="F6478" t="s">
        <v>60</v>
      </c>
      <c r="G6478">
        <v>1</v>
      </c>
      <c r="H6478" t="s">
        <v>347</v>
      </c>
      <c r="I6478" t="s">
        <v>307</v>
      </c>
      <c r="J6478" t="s">
        <v>309</v>
      </c>
      <c r="K6478">
        <v>2</v>
      </c>
      <c r="L6478" s="52">
        <v>3.4480001777410507E-2</v>
      </c>
      <c r="N6478">
        <v>2</v>
      </c>
      <c r="O6478" s="52">
        <v>5.6300000287592411E-3</v>
      </c>
      <c r="Q6478">
        <v>44</v>
      </c>
      <c r="R6478" s="52">
        <v>7.780000101774931E-3</v>
      </c>
    </row>
    <row r="6479" spans="1:19">
      <c r="A6479" t="s">
        <v>356</v>
      </c>
      <c r="B6479" t="s">
        <v>412</v>
      </c>
      <c r="C6479" t="s">
        <v>440</v>
      </c>
      <c r="D6479" t="s">
        <v>330</v>
      </c>
      <c r="E6479" t="s">
        <v>59</v>
      </c>
      <c r="F6479" t="s">
        <v>60</v>
      </c>
      <c r="G6479">
        <v>1</v>
      </c>
      <c r="H6479" t="s">
        <v>347</v>
      </c>
      <c r="I6479" t="s">
        <v>375</v>
      </c>
      <c r="J6479" t="s">
        <v>302</v>
      </c>
      <c r="K6479">
        <v>19</v>
      </c>
      <c r="L6479" s="52">
        <v>0.32758998870849609</v>
      </c>
      <c r="N6479">
        <v>107</v>
      </c>
      <c r="O6479" s="52">
        <v>0.30140998959541321</v>
      </c>
      <c r="Q6479">
        <v>1795</v>
      </c>
      <c r="R6479" s="52">
        <v>0.3174700140953064</v>
      </c>
    </row>
    <row r="6480" spans="1:19">
      <c r="A6480" t="s">
        <v>356</v>
      </c>
      <c r="B6480" t="s">
        <v>412</v>
      </c>
      <c r="C6480" t="s">
        <v>440</v>
      </c>
      <c r="D6480" t="s">
        <v>330</v>
      </c>
      <c r="E6480" t="s">
        <v>59</v>
      </c>
      <c r="F6480" t="s">
        <v>60</v>
      </c>
      <c r="G6480">
        <v>1</v>
      </c>
      <c r="H6480" t="s">
        <v>347</v>
      </c>
      <c r="I6480" t="s">
        <v>375</v>
      </c>
      <c r="J6480" t="s">
        <v>303</v>
      </c>
      <c r="K6480">
        <v>23</v>
      </c>
      <c r="L6480" s="52">
        <v>0.39654999971389771</v>
      </c>
      <c r="N6480">
        <v>124</v>
      </c>
      <c r="O6480" s="52">
        <v>0.34929999709129328</v>
      </c>
      <c r="Q6480">
        <v>1789</v>
      </c>
      <c r="R6480" s="52">
        <v>0.31641000509262079</v>
      </c>
    </row>
    <row r="6481" spans="1:18">
      <c r="A6481" t="s">
        <v>356</v>
      </c>
      <c r="B6481" t="s">
        <v>412</v>
      </c>
      <c r="C6481" t="s">
        <v>440</v>
      </c>
      <c r="D6481" t="s">
        <v>330</v>
      </c>
      <c r="E6481" t="s">
        <v>59</v>
      </c>
      <c r="F6481" t="s">
        <v>60</v>
      </c>
      <c r="G6481">
        <v>1</v>
      </c>
      <c r="H6481" t="s">
        <v>347</v>
      </c>
      <c r="I6481" t="s">
        <v>375</v>
      </c>
      <c r="J6481" t="s">
        <v>304</v>
      </c>
      <c r="K6481">
        <v>16</v>
      </c>
      <c r="L6481" s="52">
        <v>0.2758600115776062</v>
      </c>
      <c r="N6481">
        <v>124</v>
      </c>
      <c r="O6481" s="52">
        <v>0.34929999709129328</v>
      </c>
      <c r="Q6481">
        <v>2070</v>
      </c>
      <c r="R6481" s="52">
        <v>0.36610999703407288</v>
      </c>
    </row>
    <row r="6482" spans="1:18">
      <c r="A6482" t="s">
        <v>356</v>
      </c>
      <c r="B6482" t="s">
        <v>412</v>
      </c>
      <c r="C6482" t="s">
        <v>440</v>
      </c>
      <c r="D6482" t="s">
        <v>330</v>
      </c>
      <c r="E6482" t="s">
        <v>59</v>
      </c>
      <c r="F6482" t="s">
        <v>60</v>
      </c>
      <c r="G6482">
        <v>1</v>
      </c>
      <c r="H6482" t="s">
        <v>347</v>
      </c>
      <c r="I6482" t="s">
        <v>377</v>
      </c>
      <c r="J6482" t="s">
        <v>13</v>
      </c>
      <c r="K6482">
        <v>33</v>
      </c>
      <c r="L6482" s="52">
        <v>0.56897002458572388</v>
      </c>
      <c r="N6482">
        <v>190</v>
      </c>
      <c r="O6482" s="52">
        <v>0.5352100133895874</v>
      </c>
      <c r="Q6482">
        <v>2991</v>
      </c>
      <c r="R6482" s="52">
        <v>0.52900999784469604</v>
      </c>
    </row>
    <row r="6483" spans="1:18">
      <c r="A6483" t="s">
        <v>356</v>
      </c>
      <c r="B6483" t="s">
        <v>412</v>
      </c>
      <c r="C6483" t="s">
        <v>440</v>
      </c>
      <c r="D6483" t="s">
        <v>330</v>
      </c>
      <c r="E6483" t="s">
        <v>59</v>
      </c>
      <c r="F6483" t="s">
        <v>60</v>
      </c>
      <c r="G6483">
        <v>1</v>
      </c>
      <c r="H6483" t="s">
        <v>347</v>
      </c>
      <c r="I6483" t="s">
        <v>377</v>
      </c>
      <c r="J6483" t="s">
        <v>382</v>
      </c>
      <c r="K6483">
        <v>25</v>
      </c>
      <c r="L6483" s="52">
        <v>0.43103000521659851</v>
      </c>
      <c r="N6483">
        <v>165</v>
      </c>
      <c r="O6483" s="52">
        <v>0.4647899866104126</v>
      </c>
      <c r="Q6483">
        <v>2663</v>
      </c>
      <c r="R6483" s="52">
        <v>0.47099000215530401</v>
      </c>
    </row>
    <row r="6484" spans="1:18">
      <c r="A6484" t="s">
        <v>356</v>
      </c>
      <c r="B6484" t="s">
        <v>412</v>
      </c>
      <c r="C6484" t="s">
        <v>440</v>
      </c>
      <c r="D6484" t="s">
        <v>330</v>
      </c>
      <c r="E6484" t="s">
        <v>59</v>
      </c>
      <c r="F6484" t="s">
        <v>60</v>
      </c>
      <c r="G6484">
        <v>1</v>
      </c>
      <c r="H6484" t="s">
        <v>347</v>
      </c>
      <c r="I6484" t="s">
        <v>378</v>
      </c>
      <c r="J6484" t="s">
        <v>13</v>
      </c>
      <c r="K6484">
        <v>53</v>
      </c>
      <c r="L6484" s="52">
        <v>0.91378998756408691</v>
      </c>
      <c r="N6484">
        <v>320</v>
      </c>
      <c r="O6484" s="52">
        <v>0.90140998363494873</v>
      </c>
      <c r="Q6484">
        <v>5030</v>
      </c>
      <c r="R6484" s="52">
        <v>0.88963997364044189</v>
      </c>
    </row>
    <row r="6485" spans="1:18">
      <c r="A6485" t="s">
        <v>356</v>
      </c>
      <c r="B6485" t="s">
        <v>412</v>
      </c>
      <c r="C6485" t="s">
        <v>440</v>
      </c>
      <c r="D6485" t="s">
        <v>330</v>
      </c>
      <c r="E6485" t="s">
        <v>59</v>
      </c>
      <c r="F6485" t="s">
        <v>60</v>
      </c>
      <c r="G6485">
        <v>1</v>
      </c>
      <c r="H6485" t="s">
        <v>347</v>
      </c>
      <c r="I6485" t="s">
        <v>378</v>
      </c>
      <c r="J6485" t="s">
        <v>382</v>
      </c>
      <c r="K6485">
        <v>5</v>
      </c>
      <c r="L6485" s="52">
        <v>8.6209997534751892E-2</v>
      </c>
      <c r="N6485">
        <v>35</v>
      </c>
      <c r="O6485" s="52">
        <v>9.8590001463890076E-2</v>
      </c>
      <c r="Q6485">
        <v>624</v>
      </c>
      <c r="R6485" s="52">
        <v>0.1103599965572357</v>
      </c>
    </row>
    <row r="6486" spans="1:18">
      <c r="A6486" t="s">
        <v>356</v>
      </c>
      <c r="B6486" t="s">
        <v>412</v>
      </c>
      <c r="C6486" t="s">
        <v>440</v>
      </c>
      <c r="D6486" t="s">
        <v>330</v>
      </c>
      <c r="E6486" t="s">
        <v>59</v>
      </c>
      <c r="F6486" t="s">
        <v>60</v>
      </c>
      <c r="G6486">
        <v>1</v>
      </c>
      <c r="H6486" t="s">
        <v>347</v>
      </c>
      <c r="I6486" t="s">
        <v>379</v>
      </c>
      <c r="J6486" t="s">
        <v>13</v>
      </c>
      <c r="K6486">
        <v>47</v>
      </c>
      <c r="L6486" s="52">
        <v>0.81033998727798462</v>
      </c>
      <c r="N6486">
        <v>252</v>
      </c>
      <c r="O6486" s="52">
        <v>0.70986002683639526</v>
      </c>
      <c r="Q6486">
        <v>3976</v>
      </c>
      <c r="R6486" s="52">
        <v>0.70322000980377197</v>
      </c>
    </row>
    <row r="6487" spans="1:18">
      <c r="A6487" t="s">
        <v>356</v>
      </c>
      <c r="B6487" t="s">
        <v>412</v>
      </c>
      <c r="C6487" t="s">
        <v>440</v>
      </c>
      <c r="D6487" t="s">
        <v>330</v>
      </c>
      <c r="E6487" t="s">
        <v>59</v>
      </c>
      <c r="F6487" t="s">
        <v>60</v>
      </c>
      <c r="G6487">
        <v>1</v>
      </c>
      <c r="H6487" t="s">
        <v>347</v>
      </c>
      <c r="I6487" t="s">
        <v>379</v>
      </c>
      <c r="J6487" t="s">
        <v>382</v>
      </c>
      <c r="K6487">
        <v>11</v>
      </c>
      <c r="L6487" s="52">
        <v>0.18965999782085419</v>
      </c>
      <c r="N6487">
        <v>103</v>
      </c>
      <c r="O6487" s="52">
        <v>0.29014000296592712</v>
      </c>
      <c r="Q6487">
        <v>1678</v>
      </c>
      <c r="R6487" s="52">
        <v>0.29677999019622803</v>
      </c>
    </row>
    <row r="6488" spans="1:18">
      <c r="A6488" t="s">
        <v>356</v>
      </c>
      <c r="B6488" t="s">
        <v>412</v>
      </c>
      <c r="C6488" t="s">
        <v>440</v>
      </c>
      <c r="D6488" t="s">
        <v>330</v>
      </c>
      <c r="E6488" t="s">
        <v>59</v>
      </c>
      <c r="F6488" t="s">
        <v>60</v>
      </c>
      <c r="G6488">
        <v>1</v>
      </c>
      <c r="H6488" t="s">
        <v>347</v>
      </c>
      <c r="I6488" t="s">
        <v>380</v>
      </c>
      <c r="J6488" t="s">
        <v>13</v>
      </c>
      <c r="K6488">
        <v>40</v>
      </c>
      <c r="L6488" s="52">
        <v>0.68966001272201538</v>
      </c>
      <c r="N6488">
        <v>252</v>
      </c>
      <c r="O6488" s="52">
        <v>0.70986002683639526</v>
      </c>
      <c r="Q6488">
        <v>4071</v>
      </c>
      <c r="R6488" s="52">
        <v>0.72001999616622925</v>
      </c>
    </row>
    <row r="6489" spans="1:18">
      <c r="A6489" t="s">
        <v>356</v>
      </c>
      <c r="B6489" t="s">
        <v>412</v>
      </c>
      <c r="C6489" t="s">
        <v>440</v>
      </c>
      <c r="D6489" t="s">
        <v>330</v>
      </c>
      <c r="E6489" t="s">
        <v>59</v>
      </c>
      <c r="F6489" t="s">
        <v>60</v>
      </c>
      <c r="G6489">
        <v>1</v>
      </c>
      <c r="H6489" t="s">
        <v>347</v>
      </c>
      <c r="I6489" t="s">
        <v>380</v>
      </c>
      <c r="J6489" t="s">
        <v>382</v>
      </c>
      <c r="K6489">
        <v>18</v>
      </c>
      <c r="L6489" s="52">
        <v>0.31033998727798462</v>
      </c>
      <c r="N6489">
        <v>103</v>
      </c>
      <c r="O6489" s="52">
        <v>0.29014000296592712</v>
      </c>
      <c r="Q6489">
        <v>1583</v>
      </c>
      <c r="R6489" s="52">
        <v>0.27998000383377081</v>
      </c>
    </row>
    <row r="6490" spans="1:18">
      <c r="A6490" t="s">
        <v>356</v>
      </c>
      <c r="B6490" t="s">
        <v>412</v>
      </c>
      <c r="C6490" t="s">
        <v>440</v>
      </c>
      <c r="D6490" t="s">
        <v>330</v>
      </c>
      <c r="E6490" t="s">
        <v>59</v>
      </c>
      <c r="F6490" t="s">
        <v>60</v>
      </c>
      <c r="G6490">
        <v>1</v>
      </c>
      <c r="H6490" t="s">
        <v>347</v>
      </c>
      <c r="I6490" t="s">
        <v>381</v>
      </c>
      <c r="J6490" t="s">
        <v>13</v>
      </c>
      <c r="K6490">
        <v>35</v>
      </c>
      <c r="L6490" s="52">
        <v>0.60345000028610229</v>
      </c>
      <c r="N6490">
        <v>229</v>
      </c>
      <c r="O6490" s="52">
        <v>0.64507001638412476</v>
      </c>
      <c r="Q6490">
        <v>3439</v>
      </c>
      <c r="R6490" s="52">
        <v>0.60824000835418701</v>
      </c>
    </row>
    <row r="6491" spans="1:18">
      <c r="A6491" t="s">
        <v>356</v>
      </c>
      <c r="B6491" t="s">
        <v>412</v>
      </c>
      <c r="C6491" t="s">
        <v>440</v>
      </c>
      <c r="D6491" t="s">
        <v>330</v>
      </c>
      <c r="E6491" t="s">
        <v>59</v>
      </c>
      <c r="F6491" t="s">
        <v>60</v>
      </c>
      <c r="G6491">
        <v>1</v>
      </c>
      <c r="H6491" t="s">
        <v>347</v>
      </c>
      <c r="I6491" t="s">
        <v>381</v>
      </c>
      <c r="J6491" t="s">
        <v>382</v>
      </c>
      <c r="K6491">
        <v>23</v>
      </c>
      <c r="L6491" s="52">
        <v>0.39654999971389771</v>
      </c>
      <c r="N6491">
        <v>126</v>
      </c>
      <c r="O6491" s="52">
        <v>0.35493001341819758</v>
      </c>
      <c r="Q6491">
        <v>2215</v>
      </c>
      <c r="R6491" s="52">
        <v>0.39175999164581299</v>
      </c>
    </row>
    <row r="6492" spans="1:18">
      <c r="A6492" t="s">
        <v>356</v>
      </c>
      <c r="B6492" t="s">
        <v>412</v>
      </c>
      <c r="C6492" t="s">
        <v>440</v>
      </c>
      <c r="D6492" t="s">
        <v>330</v>
      </c>
      <c r="E6492" t="s">
        <v>61</v>
      </c>
      <c r="F6492" t="s">
        <v>62</v>
      </c>
      <c r="G6492">
        <v>14</v>
      </c>
      <c r="H6492" t="s">
        <v>397</v>
      </c>
      <c r="I6492" t="s">
        <v>374</v>
      </c>
      <c r="J6492" t="s">
        <v>289</v>
      </c>
      <c r="K6492">
        <v>2</v>
      </c>
      <c r="L6492" s="52">
        <v>8.3329997956752777E-2</v>
      </c>
      <c r="N6492">
        <v>2</v>
      </c>
      <c r="O6492" s="52">
        <v>5.9899999760091296E-3</v>
      </c>
      <c r="Q6492">
        <v>29</v>
      </c>
      <c r="R6492" s="52">
        <v>5.1299999468028554E-3</v>
      </c>
    </row>
    <row r="6493" spans="1:18">
      <c r="A6493" t="s">
        <v>356</v>
      </c>
      <c r="B6493" t="s">
        <v>412</v>
      </c>
      <c r="C6493" t="s">
        <v>440</v>
      </c>
      <c r="D6493" t="s">
        <v>330</v>
      </c>
      <c r="E6493" t="s">
        <v>61</v>
      </c>
      <c r="F6493" t="s">
        <v>62</v>
      </c>
      <c r="G6493">
        <v>14</v>
      </c>
      <c r="H6493" t="s">
        <v>397</v>
      </c>
      <c r="I6493" t="s">
        <v>374</v>
      </c>
      <c r="J6493" t="s">
        <v>290</v>
      </c>
      <c r="K6493">
        <v>2</v>
      </c>
      <c r="L6493" s="52">
        <v>8.3329997956752777E-2</v>
      </c>
      <c r="N6493">
        <v>24</v>
      </c>
      <c r="O6493" s="52">
        <v>7.1860000491142273E-2</v>
      </c>
      <c r="Q6493">
        <v>299</v>
      </c>
      <c r="R6493" s="52">
        <v>5.2880000323057168E-2</v>
      </c>
    </row>
    <row r="6494" spans="1:18">
      <c r="A6494" t="s">
        <v>356</v>
      </c>
      <c r="B6494" t="s">
        <v>412</v>
      </c>
      <c r="C6494" t="s">
        <v>440</v>
      </c>
      <c r="D6494" t="s">
        <v>330</v>
      </c>
      <c r="E6494" t="s">
        <v>61</v>
      </c>
      <c r="F6494" t="s">
        <v>62</v>
      </c>
      <c r="G6494">
        <v>14</v>
      </c>
      <c r="H6494" t="s">
        <v>397</v>
      </c>
      <c r="I6494" t="s">
        <v>374</v>
      </c>
      <c r="J6494" t="s">
        <v>291</v>
      </c>
      <c r="K6494">
        <v>2</v>
      </c>
      <c r="L6494" s="52">
        <v>8.3329997956752777E-2</v>
      </c>
      <c r="N6494">
        <v>57</v>
      </c>
      <c r="O6494" s="52">
        <v>0.17066000401973719</v>
      </c>
      <c r="Q6494">
        <v>751</v>
      </c>
      <c r="R6494" s="52">
        <v>0.1328299939632416</v>
      </c>
    </row>
    <row r="6495" spans="1:18">
      <c r="A6495" t="s">
        <v>356</v>
      </c>
      <c r="B6495" t="s">
        <v>412</v>
      </c>
      <c r="C6495" t="s">
        <v>440</v>
      </c>
      <c r="D6495" t="s">
        <v>330</v>
      </c>
      <c r="E6495" t="s">
        <v>61</v>
      </c>
      <c r="F6495" t="s">
        <v>62</v>
      </c>
      <c r="G6495">
        <v>14</v>
      </c>
      <c r="H6495" t="s">
        <v>397</v>
      </c>
      <c r="I6495" t="s">
        <v>374</v>
      </c>
      <c r="J6495" t="s">
        <v>292</v>
      </c>
      <c r="K6495">
        <v>9</v>
      </c>
      <c r="L6495" s="52">
        <v>0.375</v>
      </c>
      <c r="N6495">
        <v>70</v>
      </c>
      <c r="O6495" s="52">
        <v>0.20958000421524051</v>
      </c>
      <c r="Q6495">
        <v>1246</v>
      </c>
      <c r="R6495" s="52">
        <v>0.22036999464035029</v>
      </c>
    </row>
    <row r="6496" spans="1:18">
      <c r="A6496" t="s">
        <v>356</v>
      </c>
      <c r="B6496" t="s">
        <v>412</v>
      </c>
      <c r="C6496" t="s">
        <v>440</v>
      </c>
      <c r="D6496" t="s">
        <v>330</v>
      </c>
      <c r="E6496" t="s">
        <v>61</v>
      </c>
      <c r="F6496" t="s">
        <v>62</v>
      </c>
      <c r="G6496">
        <v>14</v>
      </c>
      <c r="H6496" t="s">
        <v>397</v>
      </c>
      <c r="I6496" t="s">
        <v>374</v>
      </c>
      <c r="J6496" t="s">
        <v>293</v>
      </c>
      <c r="K6496">
        <v>5</v>
      </c>
      <c r="L6496" s="52">
        <v>0.2083300054073334</v>
      </c>
      <c r="N6496">
        <v>56</v>
      </c>
      <c r="O6496" s="52">
        <v>0.1676599979400635</v>
      </c>
      <c r="Q6496">
        <v>1034</v>
      </c>
      <c r="R6496" s="52">
        <v>0.18287999927997589</v>
      </c>
    </row>
    <row r="6497" spans="1:19">
      <c r="A6497" t="s">
        <v>356</v>
      </c>
      <c r="B6497" t="s">
        <v>412</v>
      </c>
      <c r="C6497" t="s">
        <v>440</v>
      </c>
      <c r="D6497" t="s">
        <v>330</v>
      </c>
      <c r="E6497" t="s">
        <v>61</v>
      </c>
      <c r="F6497" t="s">
        <v>62</v>
      </c>
      <c r="G6497">
        <v>14</v>
      </c>
      <c r="H6497" t="s">
        <v>397</v>
      </c>
      <c r="I6497" t="s">
        <v>374</v>
      </c>
      <c r="J6497" t="s">
        <v>294</v>
      </c>
      <c r="K6497">
        <v>2</v>
      </c>
      <c r="L6497" s="52">
        <v>8.3329997956752777E-2</v>
      </c>
      <c r="N6497">
        <v>53</v>
      </c>
      <c r="O6497" s="52">
        <v>0.15868000686168671</v>
      </c>
      <c r="Q6497">
        <v>1115</v>
      </c>
      <c r="R6497" s="52">
        <v>0.19720999896526339</v>
      </c>
    </row>
    <row r="6498" spans="1:19">
      <c r="A6498" t="s">
        <v>356</v>
      </c>
      <c r="B6498" t="s">
        <v>412</v>
      </c>
      <c r="C6498" t="s">
        <v>440</v>
      </c>
      <c r="D6498" t="s">
        <v>330</v>
      </c>
      <c r="E6498" t="s">
        <v>61</v>
      </c>
      <c r="F6498" t="s">
        <v>62</v>
      </c>
      <c r="G6498">
        <v>14</v>
      </c>
      <c r="H6498" t="s">
        <v>397</v>
      </c>
      <c r="I6498" t="s">
        <v>374</v>
      </c>
      <c r="J6498" t="s">
        <v>295</v>
      </c>
      <c r="K6498">
        <v>2</v>
      </c>
      <c r="L6498" s="52">
        <v>8.3329997956752777E-2</v>
      </c>
      <c r="N6498">
        <v>72</v>
      </c>
      <c r="O6498" s="52">
        <v>0.21557000279426569</v>
      </c>
      <c r="Q6498">
        <v>1180</v>
      </c>
      <c r="R6498" s="52">
        <v>0.20870000123977661</v>
      </c>
    </row>
    <row r="6499" spans="1:19">
      <c r="A6499" t="s">
        <v>356</v>
      </c>
      <c r="B6499" t="s">
        <v>412</v>
      </c>
      <c r="C6499" t="s">
        <v>440</v>
      </c>
      <c r="D6499" t="s">
        <v>330</v>
      </c>
      <c r="E6499" t="s">
        <v>61</v>
      </c>
      <c r="F6499" t="s">
        <v>62</v>
      </c>
      <c r="G6499">
        <v>14</v>
      </c>
      <c r="H6499" t="s">
        <v>397</v>
      </c>
      <c r="I6499" t="s">
        <v>734</v>
      </c>
      <c r="J6499" t="s">
        <v>299</v>
      </c>
      <c r="K6499">
        <v>2</v>
      </c>
      <c r="L6499" s="52">
        <v>8.3329997956752777E-2</v>
      </c>
      <c r="M6499" s="52">
        <v>8.3329997956752777E-2</v>
      </c>
      <c r="N6499">
        <v>52</v>
      </c>
      <c r="O6499" s="52">
        <v>0.15568999946117401</v>
      </c>
      <c r="P6499" s="52">
        <v>0.15853999555110929</v>
      </c>
      <c r="Q6499">
        <v>265</v>
      </c>
      <c r="R6499" s="52">
        <v>4.6870000660419457E-2</v>
      </c>
      <c r="S6499" s="52">
        <v>4.7959998250007629E-2</v>
      </c>
    </row>
    <row r="6500" spans="1:19">
      <c r="A6500" t="s">
        <v>356</v>
      </c>
      <c r="B6500" t="s">
        <v>412</v>
      </c>
      <c r="C6500" t="s">
        <v>440</v>
      </c>
      <c r="D6500" t="s">
        <v>330</v>
      </c>
      <c r="E6500" t="s">
        <v>61</v>
      </c>
      <c r="F6500" t="s">
        <v>62</v>
      </c>
      <c r="G6500">
        <v>14</v>
      </c>
      <c r="H6500" t="s">
        <v>397</v>
      </c>
      <c r="I6500" t="s">
        <v>734</v>
      </c>
      <c r="J6500" t="s">
        <v>300</v>
      </c>
      <c r="K6500">
        <v>11</v>
      </c>
      <c r="L6500" s="52">
        <v>0.45833000540733337</v>
      </c>
      <c r="M6500" s="52">
        <v>0.45833000540733337</v>
      </c>
      <c r="N6500">
        <v>39</v>
      </c>
      <c r="O6500" s="52">
        <v>0.1167699992656708</v>
      </c>
      <c r="P6500" s="52">
        <v>0.11890000104904171</v>
      </c>
      <c r="Q6500">
        <v>218</v>
      </c>
      <c r="R6500" s="52">
        <v>3.8559999316930771E-2</v>
      </c>
      <c r="S6500" s="52">
        <v>3.945000097155571E-2</v>
      </c>
    </row>
    <row r="6501" spans="1:19">
      <c r="A6501" t="s">
        <v>356</v>
      </c>
      <c r="B6501" t="s">
        <v>412</v>
      </c>
      <c r="C6501" t="s">
        <v>440</v>
      </c>
      <c r="D6501" t="s">
        <v>330</v>
      </c>
      <c r="E6501" t="s">
        <v>61</v>
      </c>
      <c r="F6501" t="s">
        <v>62</v>
      </c>
      <c r="G6501">
        <v>14</v>
      </c>
      <c r="H6501" t="s">
        <v>397</v>
      </c>
      <c r="I6501" t="s">
        <v>734</v>
      </c>
      <c r="J6501" t="s">
        <v>269</v>
      </c>
      <c r="K6501">
        <v>0</v>
      </c>
      <c r="L6501" s="52">
        <v>0</v>
      </c>
      <c r="M6501" s="52">
        <v>0</v>
      </c>
      <c r="N6501">
        <v>6</v>
      </c>
      <c r="O6501" s="52">
        <v>1.7960000783205029E-2</v>
      </c>
      <c r="P6501" s="52">
        <v>1.829000003635883E-2</v>
      </c>
      <c r="Q6501">
        <v>43</v>
      </c>
      <c r="R6501" s="52">
        <v>7.61000020429492E-3</v>
      </c>
      <c r="S6501" s="52">
        <v>7.780000101774931E-3</v>
      </c>
    </row>
    <row r="6502" spans="1:19">
      <c r="A6502" t="s">
        <v>356</v>
      </c>
      <c r="B6502" t="s">
        <v>412</v>
      </c>
      <c r="C6502" t="s">
        <v>440</v>
      </c>
      <c r="D6502" t="s">
        <v>330</v>
      </c>
      <c r="E6502" t="s">
        <v>61</v>
      </c>
      <c r="F6502" t="s">
        <v>62</v>
      </c>
      <c r="G6502">
        <v>14</v>
      </c>
      <c r="H6502" t="s">
        <v>397</v>
      </c>
      <c r="I6502" t="s">
        <v>734</v>
      </c>
      <c r="J6502" t="s">
        <v>301</v>
      </c>
      <c r="K6502">
        <v>0</v>
      </c>
      <c r="L6502" s="52">
        <v>0</v>
      </c>
      <c r="M6502" s="52">
        <v>0</v>
      </c>
      <c r="N6502">
        <v>30</v>
      </c>
      <c r="O6502" s="52">
        <v>8.9819997549057007E-2</v>
      </c>
      <c r="P6502" s="52">
        <v>9.1459996998310089E-2</v>
      </c>
      <c r="Q6502">
        <v>117</v>
      </c>
      <c r="R6502" s="52">
        <v>2.0689999684691429E-2</v>
      </c>
      <c r="S6502" s="52">
        <v>2.1169999614357948E-2</v>
      </c>
    </row>
    <row r="6503" spans="1:19">
      <c r="A6503" t="s">
        <v>356</v>
      </c>
      <c r="B6503" t="s">
        <v>412</v>
      </c>
      <c r="C6503" t="s">
        <v>440</v>
      </c>
      <c r="D6503" t="s">
        <v>330</v>
      </c>
      <c r="E6503" t="s">
        <v>61</v>
      </c>
      <c r="F6503" t="s">
        <v>62</v>
      </c>
      <c r="G6503">
        <v>14</v>
      </c>
      <c r="H6503" t="s">
        <v>397</v>
      </c>
      <c r="I6503" t="s">
        <v>734</v>
      </c>
      <c r="J6503" t="s">
        <v>270</v>
      </c>
      <c r="K6503">
        <v>0</v>
      </c>
      <c r="L6503" s="52">
        <v>0</v>
      </c>
      <c r="N6503">
        <v>6</v>
      </c>
      <c r="O6503" s="52">
        <v>1.7960000783205029E-2</v>
      </c>
      <c r="Q6503">
        <v>128</v>
      </c>
      <c r="R6503" s="52">
        <v>2.263999916613102E-2</v>
      </c>
    </row>
    <row r="6504" spans="1:19">
      <c r="A6504" t="s">
        <v>356</v>
      </c>
      <c r="B6504" t="s">
        <v>412</v>
      </c>
      <c r="C6504" t="s">
        <v>440</v>
      </c>
      <c r="D6504" t="s">
        <v>330</v>
      </c>
      <c r="E6504" t="s">
        <v>61</v>
      </c>
      <c r="F6504" t="s">
        <v>62</v>
      </c>
      <c r="G6504">
        <v>14</v>
      </c>
      <c r="H6504" t="s">
        <v>397</v>
      </c>
      <c r="I6504" t="s">
        <v>734</v>
      </c>
      <c r="J6504" t="s">
        <v>268</v>
      </c>
      <c r="K6504">
        <v>11</v>
      </c>
      <c r="L6504" s="52">
        <v>0.45833000540733337</v>
      </c>
      <c r="M6504" s="52">
        <v>0.45833000540733337</v>
      </c>
      <c r="N6504">
        <v>201</v>
      </c>
      <c r="O6504" s="52">
        <v>0.60180002450942993</v>
      </c>
      <c r="P6504" s="52">
        <v>0.6128000020980835</v>
      </c>
      <c r="Q6504">
        <v>4883</v>
      </c>
      <c r="R6504" s="52">
        <v>0.86364001035690308</v>
      </c>
      <c r="S6504" s="52">
        <v>0.88363999128341675</v>
      </c>
    </row>
    <row r="6505" spans="1:19">
      <c r="A6505" t="s">
        <v>356</v>
      </c>
      <c r="B6505" t="s">
        <v>412</v>
      </c>
      <c r="C6505" t="s">
        <v>440</v>
      </c>
      <c r="D6505" t="s">
        <v>330</v>
      </c>
      <c r="E6505" t="s">
        <v>61</v>
      </c>
      <c r="F6505" t="s">
        <v>62</v>
      </c>
      <c r="G6505">
        <v>14</v>
      </c>
      <c r="H6505" t="s">
        <v>397</v>
      </c>
      <c r="I6505" t="s">
        <v>307</v>
      </c>
      <c r="J6505" t="s">
        <v>329</v>
      </c>
      <c r="K6505">
        <v>24</v>
      </c>
      <c r="L6505" s="52">
        <v>1</v>
      </c>
      <c r="N6505">
        <v>334</v>
      </c>
      <c r="O6505" s="52">
        <v>1</v>
      </c>
      <c r="Q6505">
        <v>5610</v>
      </c>
      <c r="R6505" s="52">
        <v>0.99221998453140259</v>
      </c>
    </row>
    <row r="6506" spans="1:19">
      <c r="A6506" t="s">
        <v>356</v>
      </c>
      <c r="B6506" t="s">
        <v>412</v>
      </c>
      <c r="C6506" t="s">
        <v>440</v>
      </c>
      <c r="D6506" t="s">
        <v>330</v>
      </c>
      <c r="E6506" t="s">
        <v>61</v>
      </c>
      <c r="F6506" t="s">
        <v>62</v>
      </c>
      <c r="G6506">
        <v>14</v>
      </c>
      <c r="H6506" t="s">
        <v>397</v>
      </c>
      <c r="I6506" t="s">
        <v>307</v>
      </c>
      <c r="J6506" t="s">
        <v>309</v>
      </c>
      <c r="K6506">
        <v>0</v>
      </c>
      <c r="L6506" s="52">
        <v>0</v>
      </c>
      <c r="N6506">
        <v>0</v>
      </c>
      <c r="O6506" s="52">
        <v>0</v>
      </c>
      <c r="Q6506">
        <v>44</v>
      </c>
      <c r="R6506" s="52">
        <v>7.780000101774931E-3</v>
      </c>
    </row>
    <row r="6507" spans="1:19">
      <c r="A6507" t="s">
        <v>356</v>
      </c>
      <c r="B6507" t="s">
        <v>412</v>
      </c>
      <c r="C6507" t="s">
        <v>440</v>
      </c>
      <c r="D6507" t="s">
        <v>330</v>
      </c>
      <c r="E6507" t="s">
        <v>61</v>
      </c>
      <c r="F6507" t="s">
        <v>62</v>
      </c>
      <c r="G6507">
        <v>14</v>
      </c>
      <c r="H6507" t="s">
        <v>397</v>
      </c>
      <c r="I6507" t="s">
        <v>375</v>
      </c>
      <c r="J6507" t="s">
        <v>302</v>
      </c>
      <c r="K6507">
        <v>2</v>
      </c>
      <c r="L6507" s="52">
        <v>8.3329997956752777E-2</v>
      </c>
      <c r="N6507">
        <v>107</v>
      </c>
      <c r="O6507" s="52">
        <v>0.32036000490188599</v>
      </c>
      <c r="Q6507">
        <v>1795</v>
      </c>
      <c r="R6507" s="52">
        <v>0.3174700140953064</v>
      </c>
    </row>
    <row r="6508" spans="1:19">
      <c r="A6508" t="s">
        <v>356</v>
      </c>
      <c r="B6508" t="s">
        <v>412</v>
      </c>
      <c r="C6508" t="s">
        <v>440</v>
      </c>
      <c r="D6508" t="s">
        <v>330</v>
      </c>
      <c r="E6508" t="s">
        <v>61</v>
      </c>
      <c r="F6508" t="s">
        <v>62</v>
      </c>
      <c r="G6508">
        <v>14</v>
      </c>
      <c r="H6508" t="s">
        <v>397</v>
      </c>
      <c r="I6508" t="s">
        <v>375</v>
      </c>
      <c r="J6508" t="s">
        <v>303</v>
      </c>
      <c r="K6508">
        <v>6</v>
      </c>
      <c r="L6508" s="52">
        <v>0.25</v>
      </c>
      <c r="N6508">
        <v>102</v>
      </c>
      <c r="O6508" s="52">
        <v>0.30539000034332281</v>
      </c>
      <c r="Q6508">
        <v>1789</v>
      </c>
      <c r="R6508" s="52">
        <v>0.31641000509262079</v>
      </c>
    </row>
    <row r="6509" spans="1:19">
      <c r="A6509" t="s">
        <v>356</v>
      </c>
      <c r="B6509" t="s">
        <v>412</v>
      </c>
      <c r="C6509" t="s">
        <v>440</v>
      </c>
      <c r="D6509" t="s">
        <v>330</v>
      </c>
      <c r="E6509" t="s">
        <v>61</v>
      </c>
      <c r="F6509" t="s">
        <v>62</v>
      </c>
      <c r="G6509">
        <v>14</v>
      </c>
      <c r="H6509" t="s">
        <v>397</v>
      </c>
      <c r="I6509" t="s">
        <v>375</v>
      </c>
      <c r="J6509" t="s">
        <v>304</v>
      </c>
      <c r="K6509">
        <v>16</v>
      </c>
      <c r="L6509" s="52">
        <v>0.66667002439498901</v>
      </c>
      <c r="N6509">
        <v>125</v>
      </c>
      <c r="O6509" s="52">
        <v>0.37424999475479132</v>
      </c>
      <c r="Q6509">
        <v>2070</v>
      </c>
      <c r="R6509" s="52">
        <v>0.36610999703407288</v>
      </c>
    </row>
    <row r="6510" spans="1:19">
      <c r="A6510" t="s">
        <v>356</v>
      </c>
      <c r="B6510" t="s">
        <v>412</v>
      </c>
      <c r="C6510" t="s">
        <v>440</v>
      </c>
      <c r="D6510" t="s">
        <v>330</v>
      </c>
      <c r="E6510" t="s">
        <v>61</v>
      </c>
      <c r="F6510" t="s">
        <v>62</v>
      </c>
      <c r="G6510">
        <v>14</v>
      </c>
      <c r="H6510" t="s">
        <v>397</v>
      </c>
      <c r="I6510" t="s">
        <v>377</v>
      </c>
      <c r="J6510" t="s">
        <v>13</v>
      </c>
      <c r="K6510">
        <v>12</v>
      </c>
      <c r="L6510" s="52">
        <v>0.5</v>
      </c>
      <c r="N6510">
        <v>169</v>
      </c>
      <c r="O6510" s="52">
        <v>0.50599002838134766</v>
      </c>
      <c r="Q6510">
        <v>2991</v>
      </c>
      <c r="R6510" s="52">
        <v>0.52900999784469604</v>
      </c>
    </row>
    <row r="6511" spans="1:19">
      <c r="A6511" t="s">
        <v>356</v>
      </c>
      <c r="B6511" t="s">
        <v>412</v>
      </c>
      <c r="C6511" t="s">
        <v>440</v>
      </c>
      <c r="D6511" t="s">
        <v>330</v>
      </c>
      <c r="E6511" t="s">
        <v>61</v>
      </c>
      <c r="F6511" t="s">
        <v>62</v>
      </c>
      <c r="G6511">
        <v>14</v>
      </c>
      <c r="H6511" t="s">
        <v>397</v>
      </c>
      <c r="I6511" t="s">
        <v>377</v>
      </c>
      <c r="J6511" t="s">
        <v>382</v>
      </c>
      <c r="K6511">
        <v>12</v>
      </c>
      <c r="L6511" s="52">
        <v>0.5</v>
      </c>
      <c r="N6511">
        <v>165</v>
      </c>
      <c r="O6511" s="52">
        <v>0.49401000142097468</v>
      </c>
      <c r="Q6511">
        <v>2663</v>
      </c>
      <c r="R6511" s="52">
        <v>0.47099000215530401</v>
      </c>
    </row>
    <row r="6512" spans="1:19">
      <c r="A6512" t="s">
        <v>356</v>
      </c>
      <c r="B6512" t="s">
        <v>412</v>
      </c>
      <c r="C6512" t="s">
        <v>440</v>
      </c>
      <c r="D6512" t="s">
        <v>330</v>
      </c>
      <c r="E6512" t="s">
        <v>61</v>
      </c>
      <c r="F6512" t="s">
        <v>62</v>
      </c>
      <c r="G6512">
        <v>14</v>
      </c>
      <c r="H6512" t="s">
        <v>397</v>
      </c>
      <c r="I6512" t="s">
        <v>378</v>
      </c>
      <c r="J6512" t="s">
        <v>13</v>
      </c>
      <c r="K6512">
        <v>24</v>
      </c>
      <c r="L6512" s="52">
        <v>1</v>
      </c>
      <c r="N6512">
        <v>313</v>
      </c>
      <c r="O6512" s="52">
        <v>0.93712997436523438</v>
      </c>
      <c r="Q6512">
        <v>5030</v>
      </c>
      <c r="R6512" s="52">
        <v>0.88963997364044189</v>
      </c>
    </row>
    <row r="6513" spans="1:19">
      <c r="A6513" t="s">
        <v>356</v>
      </c>
      <c r="B6513" t="s">
        <v>412</v>
      </c>
      <c r="C6513" t="s">
        <v>440</v>
      </c>
      <c r="D6513" t="s">
        <v>330</v>
      </c>
      <c r="E6513" t="s">
        <v>61</v>
      </c>
      <c r="F6513" t="s">
        <v>62</v>
      </c>
      <c r="G6513">
        <v>14</v>
      </c>
      <c r="H6513" t="s">
        <v>397</v>
      </c>
      <c r="I6513" t="s">
        <v>378</v>
      </c>
      <c r="J6513" t="s">
        <v>382</v>
      </c>
      <c r="K6513">
        <v>0</v>
      </c>
      <c r="L6513" s="52">
        <v>0</v>
      </c>
      <c r="N6513">
        <v>21</v>
      </c>
      <c r="O6513" s="52">
        <v>6.2870003283023834E-2</v>
      </c>
      <c r="Q6513">
        <v>624</v>
      </c>
      <c r="R6513" s="52">
        <v>0.1103599965572357</v>
      </c>
    </row>
    <row r="6514" spans="1:19">
      <c r="A6514" t="s">
        <v>356</v>
      </c>
      <c r="B6514" t="s">
        <v>412</v>
      </c>
      <c r="C6514" t="s">
        <v>440</v>
      </c>
      <c r="D6514" t="s">
        <v>330</v>
      </c>
      <c r="E6514" t="s">
        <v>61</v>
      </c>
      <c r="F6514" t="s">
        <v>62</v>
      </c>
      <c r="G6514">
        <v>14</v>
      </c>
      <c r="H6514" t="s">
        <v>397</v>
      </c>
      <c r="I6514" t="s">
        <v>379</v>
      </c>
      <c r="J6514" t="s">
        <v>13</v>
      </c>
      <c r="K6514">
        <v>15</v>
      </c>
      <c r="L6514" s="52">
        <v>0.625</v>
      </c>
      <c r="N6514">
        <v>249</v>
      </c>
      <c r="O6514" s="52">
        <v>0.74550998210906982</v>
      </c>
      <c r="Q6514">
        <v>3976</v>
      </c>
      <c r="R6514" s="52">
        <v>0.70322000980377197</v>
      </c>
    </row>
    <row r="6515" spans="1:19">
      <c r="A6515" t="s">
        <v>356</v>
      </c>
      <c r="B6515" t="s">
        <v>412</v>
      </c>
      <c r="C6515" t="s">
        <v>440</v>
      </c>
      <c r="D6515" t="s">
        <v>330</v>
      </c>
      <c r="E6515" t="s">
        <v>61</v>
      </c>
      <c r="F6515" t="s">
        <v>62</v>
      </c>
      <c r="G6515">
        <v>14</v>
      </c>
      <c r="H6515" t="s">
        <v>397</v>
      </c>
      <c r="I6515" t="s">
        <v>379</v>
      </c>
      <c r="J6515" t="s">
        <v>382</v>
      </c>
      <c r="K6515">
        <v>9</v>
      </c>
      <c r="L6515" s="52">
        <v>0.375</v>
      </c>
      <c r="N6515">
        <v>85</v>
      </c>
      <c r="O6515" s="52">
        <v>0.25448998808860779</v>
      </c>
      <c r="Q6515">
        <v>1678</v>
      </c>
      <c r="R6515" s="52">
        <v>0.29677999019622803</v>
      </c>
    </row>
    <row r="6516" spans="1:19">
      <c r="A6516" t="s">
        <v>356</v>
      </c>
      <c r="B6516" t="s">
        <v>412</v>
      </c>
      <c r="C6516" t="s">
        <v>440</v>
      </c>
      <c r="D6516" t="s">
        <v>330</v>
      </c>
      <c r="E6516" t="s">
        <v>61</v>
      </c>
      <c r="F6516" t="s">
        <v>62</v>
      </c>
      <c r="G6516">
        <v>14</v>
      </c>
      <c r="H6516" t="s">
        <v>397</v>
      </c>
      <c r="I6516" t="s">
        <v>380</v>
      </c>
      <c r="J6516" t="s">
        <v>13</v>
      </c>
      <c r="K6516">
        <v>14</v>
      </c>
      <c r="L6516" s="52">
        <v>0.58332997560501099</v>
      </c>
      <c r="N6516">
        <v>248</v>
      </c>
      <c r="O6516" s="52">
        <v>0.74251002073287964</v>
      </c>
      <c r="Q6516">
        <v>4071</v>
      </c>
      <c r="R6516" s="52">
        <v>0.72001999616622925</v>
      </c>
    </row>
    <row r="6517" spans="1:19">
      <c r="A6517" t="s">
        <v>356</v>
      </c>
      <c r="B6517" t="s">
        <v>412</v>
      </c>
      <c r="C6517" t="s">
        <v>440</v>
      </c>
      <c r="D6517" t="s">
        <v>330</v>
      </c>
      <c r="E6517" t="s">
        <v>61</v>
      </c>
      <c r="F6517" t="s">
        <v>62</v>
      </c>
      <c r="G6517">
        <v>14</v>
      </c>
      <c r="H6517" t="s">
        <v>397</v>
      </c>
      <c r="I6517" t="s">
        <v>380</v>
      </c>
      <c r="J6517" t="s">
        <v>382</v>
      </c>
      <c r="K6517">
        <v>10</v>
      </c>
      <c r="L6517" s="52">
        <v>0.41666999459266663</v>
      </c>
      <c r="N6517">
        <v>86</v>
      </c>
      <c r="O6517" s="52">
        <v>0.25749000906944269</v>
      </c>
      <c r="Q6517">
        <v>1583</v>
      </c>
      <c r="R6517" s="52">
        <v>0.27998000383377081</v>
      </c>
    </row>
    <row r="6518" spans="1:19">
      <c r="A6518" t="s">
        <v>356</v>
      </c>
      <c r="B6518" t="s">
        <v>412</v>
      </c>
      <c r="C6518" t="s">
        <v>440</v>
      </c>
      <c r="D6518" t="s">
        <v>330</v>
      </c>
      <c r="E6518" t="s">
        <v>61</v>
      </c>
      <c r="F6518" t="s">
        <v>62</v>
      </c>
      <c r="G6518">
        <v>14</v>
      </c>
      <c r="H6518" t="s">
        <v>397</v>
      </c>
      <c r="I6518" t="s">
        <v>381</v>
      </c>
      <c r="J6518" t="s">
        <v>13</v>
      </c>
      <c r="K6518">
        <v>14</v>
      </c>
      <c r="L6518" s="52">
        <v>0.58332997560501099</v>
      </c>
      <c r="N6518">
        <v>201</v>
      </c>
      <c r="O6518" s="52">
        <v>0.60180002450942993</v>
      </c>
      <c r="Q6518">
        <v>3439</v>
      </c>
      <c r="R6518" s="52">
        <v>0.60824000835418701</v>
      </c>
    </row>
    <row r="6519" spans="1:19">
      <c r="A6519" t="s">
        <v>356</v>
      </c>
      <c r="B6519" t="s">
        <v>412</v>
      </c>
      <c r="C6519" t="s">
        <v>440</v>
      </c>
      <c r="D6519" t="s">
        <v>330</v>
      </c>
      <c r="E6519" t="s">
        <v>61</v>
      </c>
      <c r="F6519" t="s">
        <v>62</v>
      </c>
      <c r="G6519">
        <v>14</v>
      </c>
      <c r="H6519" t="s">
        <v>397</v>
      </c>
      <c r="I6519" t="s">
        <v>381</v>
      </c>
      <c r="J6519" t="s">
        <v>382</v>
      </c>
      <c r="K6519">
        <v>10</v>
      </c>
      <c r="L6519" s="52">
        <v>0.41666999459266663</v>
      </c>
      <c r="N6519">
        <v>133</v>
      </c>
      <c r="O6519" s="52">
        <v>0.39820000529289251</v>
      </c>
      <c r="Q6519">
        <v>2215</v>
      </c>
      <c r="R6519" s="52">
        <v>0.39175999164581299</v>
      </c>
    </row>
    <row r="6520" spans="1:19">
      <c r="A6520" t="s">
        <v>356</v>
      </c>
      <c r="B6520" t="s">
        <v>412</v>
      </c>
      <c r="C6520" t="s">
        <v>440</v>
      </c>
      <c r="D6520" t="s">
        <v>330</v>
      </c>
      <c r="E6520" t="s">
        <v>63</v>
      </c>
      <c r="F6520" t="s">
        <v>64</v>
      </c>
      <c r="G6520">
        <v>16</v>
      </c>
      <c r="H6520" t="s">
        <v>346</v>
      </c>
      <c r="I6520" t="s">
        <v>374</v>
      </c>
      <c r="J6520" t="s">
        <v>289</v>
      </c>
      <c r="K6520">
        <v>2</v>
      </c>
      <c r="L6520" s="52">
        <v>5.5560000240802758E-2</v>
      </c>
      <c r="N6520">
        <v>2</v>
      </c>
      <c r="O6520" s="52">
        <v>8.7000001221895218E-3</v>
      </c>
      <c r="Q6520">
        <v>29</v>
      </c>
      <c r="R6520" s="52">
        <v>5.1299999468028554E-3</v>
      </c>
    </row>
    <row r="6521" spans="1:19">
      <c r="A6521" t="s">
        <v>356</v>
      </c>
      <c r="B6521" t="s">
        <v>412</v>
      </c>
      <c r="C6521" t="s">
        <v>440</v>
      </c>
      <c r="D6521" t="s">
        <v>330</v>
      </c>
      <c r="E6521" t="s">
        <v>63</v>
      </c>
      <c r="F6521" t="s">
        <v>64</v>
      </c>
      <c r="G6521">
        <v>16</v>
      </c>
      <c r="H6521" t="s">
        <v>346</v>
      </c>
      <c r="I6521" t="s">
        <v>374</v>
      </c>
      <c r="J6521" t="s">
        <v>290</v>
      </c>
      <c r="K6521">
        <v>2</v>
      </c>
      <c r="L6521" s="52">
        <v>5.5560000240802758E-2</v>
      </c>
      <c r="N6521">
        <v>15</v>
      </c>
      <c r="O6521" s="52">
        <v>6.5219998359680176E-2</v>
      </c>
      <c r="Q6521">
        <v>299</v>
      </c>
      <c r="R6521" s="52">
        <v>5.2880000323057168E-2</v>
      </c>
    </row>
    <row r="6522" spans="1:19">
      <c r="A6522" t="s">
        <v>356</v>
      </c>
      <c r="B6522" t="s">
        <v>412</v>
      </c>
      <c r="C6522" t="s">
        <v>440</v>
      </c>
      <c r="D6522" t="s">
        <v>330</v>
      </c>
      <c r="E6522" t="s">
        <v>63</v>
      </c>
      <c r="F6522" t="s">
        <v>64</v>
      </c>
      <c r="G6522">
        <v>16</v>
      </c>
      <c r="H6522" t="s">
        <v>346</v>
      </c>
      <c r="I6522" t="s">
        <v>374</v>
      </c>
      <c r="J6522" t="s">
        <v>291</v>
      </c>
      <c r="K6522">
        <v>5</v>
      </c>
      <c r="L6522" s="52">
        <v>0.13888999819755549</v>
      </c>
      <c r="N6522">
        <v>31</v>
      </c>
      <c r="O6522" s="52">
        <v>0.13478000462055209</v>
      </c>
      <c r="Q6522">
        <v>751</v>
      </c>
      <c r="R6522" s="52">
        <v>0.1328299939632416</v>
      </c>
    </row>
    <row r="6523" spans="1:19">
      <c r="A6523" t="s">
        <v>356</v>
      </c>
      <c r="B6523" t="s">
        <v>412</v>
      </c>
      <c r="C6523" t="s">
        <v>440</v>
      </c>
      <c r="D6523" t="s">
        <v>330</v>
      </c>
      <c r="E6523" t="s">
        <v>63</v>
      </c>
      <c r="F6523" t="s">
        <v>64</v>
      </c>
      <c r="G6523">
        <v>16</v>
      </c>
      <c r="H6523" t="s">
        <v>346</v>
      </c>
      <c r="I6523" t="s">
        <v>374</v>
      </c>
      <c r="J6523" t="s">
        <v>292</v>
      </c>
      <c r="K6523">
        <v>10</v>
      </c>
      <c r="L6523" s="52">
        <v>0.27777999639511108</v>
      </c>
      <c r="N6523">
        <v>60</v>
      </c>
      <c r="O6523" s="52">
        <v>0.26087000966072083</v>
      </c>
      <c r="Q6523">
        <v>1246</v>
      </c>
      <c r="R6523" s="52">
        <v>0.22036999464035029</v>
      </c>
    </row>
    <row r="6524" spans="1:19">
      <c r="A6524" t="s">
        <v>356</v>
      </c>
      <c r="B6524" t="s">
        <v>412</v>
      </c>
      <c r="C6524" t="s">
        <v>440</v>
      </c>
      <c r="D6524" t="s">
        <v>330</v>
      </c>
      <c r="E6524" t="s">
        <v>63</v>
      </c>
      <c r="F6524" t="s">
        <v>64</v>
      </c>
      <c r="G6524">
        <v>16</v>
      </c>
      <c r="H6524" t="s">
        <v>346</v>
      </c>
      <c r="I6524" t="s">
        <v>374</v>
      </c>
      <c r="J6524" t="s">
        <v>293</v>
      </c>
      <c r="K6524">
        <v>5</v>
      </c>
      <c r="L6524" s="52">
        <v>0.13888999819755549</v>
      </c>
      <c r="N6524">
        <v>35</v>
      </c>
      <c r="O6524" s="52">
        <v>0.15217000246047971</v>
      </c>
      <c r="Q6524">
        <v>1034</v>
      </c>
      <c r="R6524" s="52">
        <v>0.18287999927997589</v>
      </c>
    </row>
    <row r="6525" spans="1:19">
      <c r="A6525" t="s">
        <v>356</v>
      </c>
      <c r="B6525" t="s">
        <v>412</v>
      </c>
      <c r="C6525" t="s">
        <v>440</v>
      </c>
      <c r="D6525" t="s">
        <v>330</v>
      </c>
      <c r="E6525" t="s">
        <v>63</v>
      </c>
      <c r="F6525" t="s">
        <v>64</v>
      </c>
      <c r="G6525">
        <v>16</v>
      </c>
      <c r="H6525" t="s">
        <v>346</v>
      </c>
      <c r="I6525" t="s">
        <v>374</v>
      </c>
      <c r="J6525" t="s">
        <v>294</v>
      </c>
      <c r="K6525">
        <v>5</v>
      </c>
      <c r="L6525" s="52">
        <v>0.13888999819755549</v>
      </c>
      <c r="N6525">
        <v>39</v>
      </c>
      <c r="O6525" s="52">
        <v>0.16956999897956851</v>
      </c>
      <c r="Q6525">
        <v>1115</v>
      </c>
      <c r="R6525" s="52">
        <v>0.19720999896526339</v>
      </c>
    </row>
    <row r="6526" spans="1:19">
      <c r="A6526" t="s">
        <v>356</v>
      </c>
      <c r="B6526" t="s">
        <v>412</v>
      </c>
      <c r="C6526" t="s">
        <v>440</v>
      </c>
      <c r="D6526" t="s">
        <v>330</v>
      </c>
      <c r="E6526" t="s">
        <v>63</v>
      </c>
      <c r="F6526" t="s">
        <v>64</v>
      </c>
      <c r="G6526">
        <v>16</v>
      </c>
      <c r="H6526" t="s">
        <v>346</v>
      </c>
      <c r="I6526" t="s">
        <v>374</v>
      </c>
      <c r="J6526" t="s">
        <v>295</v>
      </c>
      <c r="K6526">
        <v>7</v>
      </c>
      <c r="L6526" s="52">
        <v>0.1944400072097778</v>
      </c>
      <c r="N6526">
        <v>48</v>
      </c>
      <c r="O6526" s="52">
        <v>0.20870000123977661</v>
      </c>
      <c r="Q6526">
        <v>1180</v>
      </c>
      <c r="R6526" s="52">
        <v>0.20870000123977661</v>
      </c>
    </row>
    <row r="6527" spans="1:19">
      <c r="A6527" t="s">
        <v>356</v>
      </c>
      <c r="B6527" t="s">
        <v>412</v>
      </c>
      <c r="C6527" t="s">
        <v>440</v>
      </c>
      <c r="D6527" t="s">
        <v>330</v>
      </c>
      <c r="E6527" t="s">
        <v>63</v>
      </c>
      <c r="F6527" t="s">
        <v>64</v>
      </c>
      <c r="G6527">
        <v>16</v>
      </c>
      <c r="H6527" t="s">
        <v>346</v>
      </c>
      <c r="I6527" t="s">
        <v>734</v>
      </c>
      <c r="J6527" t="s">
        <v>299</v>
      </c>
      <c r="K6527">
        <v>2</v>
      </c>
      <c r="L6527" s="52">
        <v>5.5560000240802758E-2</v>
      </c>
      <c r="M6527" s="52">
        <v>5.714000016450882E-2</v>
      </c>
      <c r="N6527">
        <v>7</v>
      </c>
      <c r="O6527" s="52">
        <v>3.0430000275373459E-2</v>
      </c>
      <c r="P6527" s="52">
        <v>3.1109999865293499E-2</v>
      </c>
      <c r="Q6527">
        <v>265</v>
      </c>
      <c r="R6527" s="52">
        <v>4.6870000660419457E-2</v>
      </c>
      <c r="S6527" s="52">
        <v>4.7959998250007629E-2</v>
      </c>
    </row>
    <row r="6528" spans="1:19">
      <c r="A6528" t="s">
        <v>356</v>
      </c>
      <c r="B6528" t="s">
        <v>412</v>
      </c>
      <c r="C6528" t="s">
        <v>440</v>
      </c>
      <c r="D6528" t="s">
        <v>330</v>
      </c>
      <c r="E6528" t="s">
        <v>63</v>
      </c>
      <c r="F6528" t="s">
        <v>64</v>
      </c>
      <c r="G6528">
        <v>16</v>
      </c>
      <c r="H6528" t="s">
        <v>346</v>
      </c>
      <c r="I6528" t="s">
        <v>734</v>
      </c>
      <c r="J6528" t="s">
        <v>300</v>
      </c>
      <c r="K6528">
        <v>2</v>
      </c>
      <c r="L6528" s="52">
        <v>5.5560000240802758E-2</v>
      </c>
      <c r="M6528" s="52">
        <v>5.714000016450882E-2</v>
      </c>
      <c r="N6528">
        <v>8</v>
      </c>
      <c r="O6528" s="52">
        <v>3.4779999405145652E-2</v>
      </c>
      <c r="P6528" s="52">
        <v>3.5560000687837601E-2</v>
      </c>
      <c r="Q6528">
        <v>218</v>
      </c>
      <c r="R6528" s="52">
        <v>3.8559999316930771E-2</v>
      </c>
      <c r="S6528" s="52">
        <v>3.945000097155571E-2</v>
      </c>
    </row>
    <row r="6529" spans="1:19">
      <c r="A6529" t="s">
        <v>356</v>
      </c>
      <c r="B6529" t="s">
        <v>412</v>
      </c>
      <c r="C6529" t="s">
        <v>440</v>
      </c>
      <c r="D6529" t="s">
        <v>330</v>
      </c>
      <c r="E6529" t="s">
        <v>63</v>
      </c>
      <c r="F6529" t="s">
        <v>64</v>
      </c>
      <c r="G6529">
        <v>16</v>
      </c>
      <c r="H6529" t="s">
        <v>346</v>
      </c>
      <c r="I6529" t="s">
        <v>734</v>
      </c>
      <c r="J6529" t="s">
        <v>269</v>
      </c>
      <c r="K6529">
        <v>2</v>
      </c>
      <c r="L6529" s="52">
        <v>5.5560000240802758E-2</v>
      </c>
      <c r="M6529" s="52">
        <v>5.714000016450882E-2</v>
      </c>
      <c r="N6529">
        <v>2</v>
      </c>
      <c r="O6529" s="52">
        <v>8.7000001221895218E-3</v>
      </c>
      <c r="P6529" s="52">
        <v>8.8900001719594002E-3</v>
      </c>
      <c r="Q6529">
        <v>43</v>
      </c>
      <c r="R6529" s="52">
        <v>7.61000020429492E-3</v>
      </c>
      <c r="S6529" s="52">
        <v>7.780000101774931E-3</v>
      </c>
    </row>
    <row r="6530" spans="1:19">
      <c r="A6530" t="s">
        <v>356</v>
      </c>
      <c r="B6530" t="s">
        <v>412</v>
      </c>
      <c r="C6530" t="s">
        <v>440</v>
      </c>
      <c r="D6530" t="s">
        <v>330</v>
      </c>
      <c r="E6530" t="s">
        <v>63</v>
      </c>
      <c r="F6530" t="s">
        <v>64</v>
      </c>
      <c r="G6530">
        <v>16</v>
      </c>
      <c r="H6530" t="s">
        <v>346</v>
      </c>
      <c r="I6530" t="s">
        <v>734</v>
      </c>
      <c r="J6530" t="s">
        <v>301</v>
      </c>
      <c r="K6530">
        <v>0</v>
      </c>
      <c r="L6530" s="52">
        <v>0</v>
      </c>
      <c r="M6530" s="52">
        <v>0</v>
      </c>
      <c r="N6530">
        <v>0</v>
      </c>
      <c r="O6530" s="52">
        <v>0</v>
      </c>
      <c r="P6530" s="52">
        <v>0</v>
      </c>
      <c r="Q6530">
        <v>117</v>
      </c>
      <c r="R6530" s="52">
        <v>2.0689999684691429E-2</v>
      </c>
      <c r="S6530" s="52">
        <v>2.1169999614357948E-2</v>
      </c>
    </row>
    <row r="6531" spans="1:19">
      <c r="A6531" t="s">
        <v>356</v>
      </c>
      <c r="B6531" t="s">
        <v>412</v>
      </c>
      <c r="C6531" t="s">
        <v>440</v>
      </c>
      <c r="D6531" t="s">
        <v>330</v>
      </c>
      <c r="E6531" t="s">
        <v>63</v>
      </c>
      <c r="F6531" t="s">
        <v>64</v>
      </c>
      <c r="G6531">
        <v>16</v>
      </c>
      <c r="H6531" t="s">
        <v>346</v>
      </c>
      <c r="I6531" t="s">
        <v>734</v>
      </c>
      <c r="J6531" t="s">
        <v>270</v>
      </c>
      <c r="K6531">
        <v>1</v>
      </c>
      <c r="L6531" s="52">
        <v>2.7780000120401379E-2</v>
      </c>
      <c r="N6531">
        <v>5</v>
      </c>
      <c r="O6531" s="52">
        <v>2.1740000694990162E-2</v>
      </c>
      <c r="Q6531">
        <v>128</v>
      </c>
      <c r="R6531" s="52">
        <v>2.263999916613102E-2</v>
      </c>
    </row>
    <row r="6532" spans="1:19">
      <c r="A6532" t="s">
        <v>356</v>
      </c>
      <c r="B6532" t="s">
        <v>412</v>
      </c>
      <c r="C6532" t="s">
        <v>440</v>
      </c>
      <c r="D6532" t="s">
        <v>330</v>
      </c>
      <c r="E6532" t="s">
        <v>63</v>
      </c>
      <c r="F6532" t="s">
        <v>64</v>
      </c>
      <c r="G6532">
        <v>16</v>
      </c>
      <c r="H6532" t="s">
        <v>346</v>
      </c>
      <c r="I6532" t="s">
        <v>734</v>
      </c>
      <c r="J6532" t="s">
        <v>268</v>
      </c>
      <c r="K6532">
        <v>29</v>
      </c>
      <c r="L6532" s="52">
        <v>0.80555999279022217</v>
      </c>
      <c r="M6532" s="52">
        <v>0.82857000827789307</v>
      </c>
      <c r="N6532">
        <v>208</v>
      </c>
      <c r="O6532" s="52">
        <v>0.90434998273849487</v>
      </c>
      <c r="P6532" s="52">
        <v>0.92444002628326416</v>
      </c>
      <c r="Q6532">
        <v>4883</v>
      </c>
      <c r="R6532" s="52">
        <v>0.86364001035690308</v>
      </c>
      <c r="S6532" s="52">
        <v>0.88363999128341675</v>
      </c>
    </row>
    <row r="6533" spans="1:19">
      <c r="A6533" t="s">
        <v>356</v>
      </c>
      <c r="B6533" t="s">
        <v>412</v>
      </c>
      <c r="C6533" t="s">
        <v>440</v>
      </c>
      <c r="D6533" t="s">
        <v>330</v>
      </c>
      <c r="E6533" t="s">
        <v>63</v>
      </c>
      <c r="F6533" t="s">
        <v>64</v>
      </c>
      <c r="G6533">
        <v>16</v>
      </c>
      <c r="H6533" t="s">
        <v>346</v>
      </c>
      <c r="I6533" t="s">
        <v>307</v>
      </c>
      <c r="J6533" t="s">
        <v>329</v>
      </c>
      <c r="K6533">
        <v>34</v>
      </c>
      <c r="L6533" s="52">
        <v>0.94444000720977783</v>
      </c>
      <c r="N6533">
        <v>228</v>
      </c>
      <c r="O6533" s="52">
        <v>0.99129998683929443</v>
      </c>
      <c r="Q6533">
        <v>5610</v>
      </c>
      <c r="R6533" s="52">
        <v>0.99221998453140259</v>
      </c>
    </row>
    <row r="6534" spans="1:19">
      <c r="A6534" t="s">
        <v>356</v>
      </c>
      <c r="B6534" t="s">
        <v>412</v>
      </c>
      <c r="C6534" t="s">
        <v>440</v>
      </c>
      <c r="D6534" t="s">
        <v>330</v>
      </c>
      <c r="E6534" t="s">
        <v>63</v>
      </c>
      <c r="F6534" t="s">
        <v>64</v>
      </c>
      <c r="G6534">
        <v>16</v>
      </c>
      <c r="H6534" t="s">
        <v>346</v>
      </c>
      <c r="I6534" t="s">
        <v>307</v>
      </c>
      <c r="J6534" t="s">
        <v>309</v>
      </c>
      <c r="K6534">
        <v>2</v>
      </c>
      <c r="L6534" s="52">
        <v>5.5560000240802758E-2</v>
      </c>
      <c r="N6534">
        <v>2</v>
      </c>
      <c r="O6534" s="52">
        <v>8.7000001221895218E-3</v>
      </c>
      <c r="Q6534">
        <v>44</v>
      </c>
      <c r="R6534" s="52">
        <v>7.780000101774931E-3</v>
      </c>
    </row>
    <row r="6535" spans="1:19">
      <c r="A6535" t="s">
        <v>356</v>
      </c>
      <c r="B6535" t="s">
        <v>412</v>
      </c>
      <c r="C6535" t="s">
        <v>440</v>
      </c>
      <c r="D6535" t="s">
        <v>330</v>
      </c>
      <c r="E6535" t="s">
        <v>63</v>
      </c>
      <c r="F6535" t="s">
        <v>64</v>
      </c>
      <c r="G6535">
        <v>16</v>
      </c>
      <c r="H6535" t="s">
        <v>346</v>
      </c>
      <c r="I6535" t="s">
        <v>375</v>
      </c>
      <c r="J6535" t="s">
        <v>302</v>
      </c>
      <c r="K6535">
        <v>8</v>
      </c>
      <c r="L6535" s="52">
        <v>0.22222000360488889</v>
      </c>
      <c r="N6535">
        <v>66</v>
      </c>
      <c r="O6535" s="52">
        <v>0.28696000576019293</v>
      </c>
      <c r="Q6535">
        <v>1795</v>
      </c>
      <c r="R6535" s="52">
        <v>0.3174700140953064</v>
      </c>
    </row>
    <row r="6536" spans="1:19">
      <c r="A6536" t="s">
        <v>356</v>
      </c>
      <c r="B6536" t="s">
        <v>412</v>
      </c>
      <c r="C6536" t="s">
        <v>440</v>
      </c>
      <c r="D6536" t="s">
        <v>330</v>
      </c>
      <c r="E6536" t="s">
        <v>63</v>
      </c>
      <c r="F6536" t="s">
        <v>64</v>
      </c>
      <c r="G6536">
        <v>16</v>
      </c>
      <c r="H6536" t="s">
        <v>346</v>
      </c>
      <c r="I6536" t="s">
        <v>375</v>
      </c>
      <c r="J6536" t="s">
        <v>303</v>
      </c>
      <c r="K6536">
        <v>13</v>
      </c>
      <c r="L6536" s="52">
        <v>0.36111000180244451</v>
      </c>
      <c r="N6536">
        <v>82</v>
      </c>
      <c r="O6536" s="52">
        <v>0.35651999711990362</v>
      </c>
      <c r="Q6536">
        <v>1789</v>
      </c>
      <c r="R6536" s="52">
        <v>0.31641000509262079</v>
      </c>
    </row>
    <row r="6537" spans="1:19">
      <c r="A6537" t="s">
        <v>356</v>
      </c>
      <c r="B6537" t="s">
        <v>412</v>
      </c>
      <c r="C6537" t="s">
        <v>440</v>
      </c>
      <c r="D6537" t="s">
        <v>330</v>
      </c>
      <c r="E6537" t="s">
        <v>63</v>
      </c>
      <c r="F6537" t="s">
        <v>64</v>
      </c>
      <c r="G6537">
        <v>16</v>
      </c>
      <c r="H6537" t="s">
        <v>346</v>
      </c>
      <c r="I6537" t="s">
        <v>375</v>
      </c>
      <c r="J6537" t="s">
        <v>304</v>
      </c>
      <c r="K6537">
        <v>15</v>
      </c>
      <c r="L6537" s="52">
        <v>0.41666999459266663</v>
      </c>
      <c r="N6537">
        <v>82</v>
      </c>
      <c r="O6537" s="52">
        <v>0.35651999711990362</v>
      </c>
      <c r="Q6537">
        <v>2070</v>
      </c>
      <c r="R6537" s="52">
        <v>0.36610999703407288</v>
      </c>
    </row>
    <row r="6538" spans="1:19">
      <c r="A6538" t="s">
        <v>356</v>
      </c>
      <c r="B6538" t="s">
        <v>412</v>
      </c>
      <c r="C6538" t="s">
        <v>440</v>
      </c>
      <c r="D6538" t="s">
        <v>330</v>
      </c>
      <c r="E6538" t="s">
        <v>63</v>
      </c>
      <c r="F6538" t="s">
        <v>64</v>
      </c>
      <c r="G6538">
        <v>16</v>
      </c>
      <c r="H6538" t="s">
        <v>346</v>
      </c>
      <c r="I6538" t="s">
        <v>377</v>
      </c>
      <c r="J6538" t="s">
        <v>13</v>
      </c>
      <c r="K6538">
        <v>18</v>
      </c>
      <c r="L6538" s="52">
        <v>0.5</v>
      </c>
      <c r="N6538">
        <v>127</v>
      </c>
      <c r="O6538" s="52">
        <v>0.55216997861862183</v>
      </c>
      <c r="Q6538">
        <v>2991</v>
      </c>
      <c r="R6538" s="52">
        <v>0.52900999784469604</v>
      </c>
    </row>
    <row r="6539" spans="1:19">
      <c r="A6539" t="s">
        <v>356</v>
      </c>
      <c r="B6539" t="s">
        <v>412</v>
      </c>
      <c r="C6539" t="s">
        <v>440</v>
      </c>
      <c r="D6539" t="s">
        <v>330</v>
      </c>
      <c r="E6539" t="s">
        <v>63</v>
      </c>
      <c r="F6539" t="s">
        <v>64</v>
      </c>
      <c r="G6539">
        <v>16</v>
      </c>
      <c r="H6539" t="s">
        <v>346</v>
      </c>
      <c r="I6539" t="s">
        <v>377</v>
      </c>
      <c r="J6539" t="s">
        <v>382</v>
      </c>
      <c r="K6539">
        <v>18</v>
      </c>
      <c r="L6539" s="52">
        <v>0.5</v>
      </c>
      <c r="N6539">
        <v>103</v>
      </c>
      <c r="O6539" s="52">
        <v>0.44782999157905579</v>
      </c>
      <c r="Q6539">
        <v>2663</v>
      </c>
      <c r="R6539" s="52">
        <v>0.47099000215530401</v>
      </c>
    </row>
    <row r="6540" spans="1:19">
      <c r="A6540" t="s">
        <v>356</v>
      </c>
      <c r="B6540" t="s">
        <v>412</v>
      </c>
      <c r="C6540" t="s">
        <v>440</v>
      </c>
      <c r="D6540" t="s">
        <v>330</v>
      </c>
      <c r="E6540" t="s">
        <v>63</v>
      </c>
      <c r="F6540" t="s">
        <v>64</v>
      </c>
      <c r="G6540">
        <v>16</v>
      </c>
      <c r="H6540" t="s">
        <v>346</v>
      </c>
      <c r="I6540" t="s">
        <v>378</v>
      </c>
      <c r="J6540" t="s">
        <v>13</v>
      </c>
      <c r="K6540">
        <v>34</v>
      </c>
      <c r="L6540" s="52">
        <v>0.94444000720977783</v>
      </c>
      <c r="N6540">
        <v>206</v>
      </c>
      <c r="O6540" s="52">
        <v>0.89565002918243408</v>
      </c>
      <c r="Q6540">
        <v>5030</v>
      </c>
      <c r="R6540" s="52">
        <v>0.88963997364044189</v>
      </c>
    </row>
    <row r="6541" spans="1:19">
      <c r="A6541" t="s">
        <v>356</v>
      </c>
      <c r="B6541" t="s">
        <v>412</v>
      </c>
      <c r="C6541" t="s">
        <v>440</v>
      </c>
      <c r="D6541" t="s">
        <v>330</v>
      </c>
      <c r="E6541" t="s">
        <v>63</v>
      </c>
      <c r="F6541" t="s">
        <v>64</v>
      </c>
      <c r="G6541">
        <v>16</v>
      </c>
      <c r="H6541" t="s">
        <v>346</v>
      </c>
      <c r="I6541" t="s">
        <v>378</v>
      </c>
      <c r="J6541" t="s">
        <v>382</v>
      </c>
      <c r="K6541">
        <v>2</v>
      </c>
      <c r="L6541" s="52">
        <v>5.5560000240802758E-2</v>
      </c>
      <c r="N6541">
        <v>24</v>
      </c>
      <c r="O6541" s="52">
        <v>0.10435000061988831</v>
      </c>
      <c r="Q6541">
        <v>624</v>
      </c>
      <c r="R6541" s="52">
        <v>0.1103599965572357</v>
      </c>
    </row>
    <row r="6542" spans="1:19">
      <c r="A6542" t="s">
        <v>356</v>
      </c>
      <c r="B6542" t="s">
        <v>412</v>
      </c>
      <c r="C6542" t="s">
        <v>440</v>
      </c>
      <c r="D6542" t="s">
        <v>330</v>
      </c>
      <c r="E6542" t="s">
        <v>63</v>
      </c>
      <c r="F6542" t="s">
        <v>64</v>
      </c>
      <c r="G6542">
        <v>16</v>
      </c>
      <c r="H6542" t="s">
        <v>346</v>
      </c>
      <c r="I6542" t="s">
        <v>379</v>
      </c>
      <c r="J6542" t="s">
        <v>13</v>
      </c>
      <c r="K6542">
        <v>27</v>
      </c>
      <c r="L6542" s="52">
        <v>0.75</v>
      </c>
      <c r="N6542">
        <v>169</v>
      </c>
      <c r="O6542" s="52">
        <v>0.73478001356124878</v>
      </c>
      <c r="Q6542">
        <v>3976</v>
      </c>
      <c r="R6542" s="52">
        <v>0.70322000980377197</v>
      </c>
    </row>
    <row r="6543" spans="1:19">
      <c r="A6543" t="s">
        <v>356</v>
      </c>
      <c r="B6543" t="s">
        <v>412</v>
      </c>
      <c r="C6543" t="s">
        <v>440</v>
      </c>
      <c r="D6543" t="s">
        <v>330</v>
      </c>
      <c r="E6543" t="s">
        <v>63</v>
      </c>
      <c r="F6543" t="s">
        <v>64</v>
      </c>
      <c r="G6543">
        <v>16</v>
      </c>
      <c r="H6543" t="s">
        <v>346</v>
      </c>
      <c r="I6543" t="s">
        <v>379</v>
      </c>
      <c r="J6543" t="s">
        <v>382</v>
      </c>
      <c r="K6543">
        <v>9</v>
      </c>
      <c r="L6543" s="52">
        <v>0.25</v>
      </c>
      <c r="N6543">
        <v>61</v>
      </c>
      <c r="O6543" s="52">
        <v>0.26521998643875122</v>
      </c>
      <c r="Q6543">
        <v>1678</v>
      </c>
      <c r="R6543" s="52">
        <v>0.29677999019622803</v>
      </c>
    </row>
    <row r="6544" spans="1:19">
      <c r="A6544" t="s">
        <v>356</v>
      </c>
      <c r="B6544" t="s">
        <v>412</v>
      </c>
      <c r="C6544" t="s">
        <v>440</v>
      </c>
      <c r="D6544" t="s">
        <v>330</v>
      </c>
      <c r="E6544" t="s">
        <v>63</v>
      </c>
      <c r="F6544" t="s">
        <v>64</v>
      </c>
      <c r="G6544">
        <v>16</v>
      </c>
      <c r="H6544" t="s">
        <v>346</v>
      </c>
      <c r="I6544" t="s">
        <v>380</v>
      </c>
      <c r="J6544" t="s">
        <v>13</v>
      </c>
      <c r="K6544">
        <v>25</v>
      </c>
      <c r="L6544" s="52">
        <v>0.69444000720977783</v>
      </c>
      <c r="N6544">
        <v>163</v>
      </c>
      <c r="O6544" s="52">
        <v>0.70870000123977661</v>
      </c>
      <c r="Q6544">
        <v>4071</v>
      </c>
      <c r="R6544" s="52">
        <v>0.72001999616622925</v>
      </c>
    </row>
    <row r="6545" spans="1:19">
      <c r="A6545" t="s">
        <v>356</v>
      </c>
      <c r="B6545" t="s">
        <v>412</v>
      </c>
      <c r="C6545" t="s">
        <v>440</v>
      </c>
      <c r="D6545" t="s">
        <v>330</v>
      </c>
      <c r="E6545" t="s">
        <v>63</v>
      </c>
      <c r="F6545" t="s">
        <v>64</v>
      </c>
      <c r="G6545">
        <v>16</v>
      </c>
      <c r="H6545" t="s">
        <v>346</v>
      </c>
      <c r="I6545" t="s">
        <v>380</v>
      </c>
      <c r="J6545" t="s">
        <v>382</v>
      </c>
      <c r="K6545">
        <v>11</v>
      </c>
      <c r="L6545" s="52">
        <v>0.30555999279022222</v>
      </c>
      <c r="N6545">
        <v>67</v>
      </c>
      <c r="O6545" s="52">
        <v>0.29129999876022339</v>
      </c>
      <c r="Q6545">
        <v>1583</v>
      </c>
      <c r="R6545" s="52">
        <v>0.27998000383377081</v>
      </c>
    </row>
    <row r="6546" spans="1:19">
      <c r="A6546" t="s">
        <v>356</v>
      </c>
      <c r="B6546" t="s">
        <v>412</v>
      </c>
      <c r="C6546" t="s">
        <v>440</v>
      </c>
      <c r="D6546" t="s">
        <v>330</v>
      </c>
      <c r="E6546" t="s">
        <v>63</v>
      </c>
      <c r="F6546" t="s">
        <v>64</v>
      </c>
      <c r="G6546">
        <v>16</v>
      </c>
      <c r="H6546" t="s">
        <v>346</v>
      </c>
      <c r="I6546" t="s">
        <v>381</v>
      </c>
      <c r="J6546" t="s">
        <v>13</v>
      </c>
      <c r="K6546">
        <v>24</v>
      </c>
      <c r="L6546" s="52">
        <v>0.66667002439498901</v>
      </c>
      <c r="N6546">
        <v>145</v>
      </c>
      <c r="O6546" s="52">
        <v>0.63042998313903809</v>
      </c>
      <c r="Q6546">
        <v>3439</v>
      </c>
      <c r="R6546" s="52">
        <v>0.60824000835418701</v>
      </c>
    </row>
    <row r="6547" spans="1:19">
      <c r="A6547" t="s">
        <v>356</v>
      </c>
      <c r="B6547" t="s">
        <v>412</v>
      </c>
      <c r="C6547" t="s">
        <v>440</v>
      </c>
      <c r="D6547" t="s">
        <v>330</v>
      </c>
      <c r="E6547" t="s">
        <v>63</v>
      </c>
      <c r="F6547" t="s">
        <v>64</v>
      </c>
      <c r="G6547">
        <v>16</v>
      </c>
      <c r="H6547" t="s">
        <v>346</v>
      </c>
      <c r="I6547" t="s">
        <v>381</v>
      </c>
      <c r="J6547" t="s">
        <v>382</v>
      </c>
      <c r="K6547">
        <v>12</v>
      </c>
      <c r="L6547" s="52">
        <v>0.33333000540733337</v>
      </c>
      <c r="N6547">
        <v>85</v>
      </c>
      <c r="O6547" s="52">
        <v>0.36956998705863953</v>
      </c>
      <c r="Q6547">
        <v>2215</v>
      </c>
      <c r="R6547" s="52">
        <v>0.39175999164581299</v>
      </c>
    </row>
    <row r="6548" spans="1:19">
      <c r="A6548" t="s">
        <v>356</v>
      </c>
      <c r="B6548" t="s">
        <v>412</v>
      </c>
      <c r="C6548" t="s">
        <v>440</v>
      </c>
      <c r="D6548" t="s">
        <v>330</v>
      </c>
      <c r="E6548" t="s">
        <v>65</v>
      </c>
      <c r="F6548" t="s">
        <v>66</v>
      </c>
      <c r="G6548">
        <v>7</v>
      </c>
      <c r="H6548" t="s">
        <v>342</v>
      </c>
      <c r="I6548" t="s">
        <v>374</v>
      </c>
      <c r="J6548" t="s">
        <v>289</v>
      </c>
      <c r="K6548">
        <v>0</v>
      </c>
      <c r="L6548" s="52">
        <v>0</v>
      </c>
      <c r="N6548">
        <v>2</v>
      </c>
      <c r="O6548" s="52">
        <v>8.8900001719594002E-3</v>
      </c>
      <c r="Q6548">
        <v>29</v>
      </c>
      <c r="R6548" s="52">
        <v>5.1299999468028554E-3</v>
      </c>
    </row>
    <row r="6549" spans="1:19">
      <c r="A6549" t="s">
        <v>356</v>
      </c>
      <c r="B6549" t="s">
        <v>412</v>
      </c>
      <c r="C6549" t="s">
        <v>440</v>
      </c>
      <c r="D6549" t="s">
        <v>330</v>
      </c>
      <c r="E6549" t="s">
        <v>65</v>
      </c>
      <c r="F6549" t="s">
        <v>66</v>
      </c>
      <c r="G6549">
        <v>7</v>
      </c>
      <c r="H6549" t="s">
        <v>342</v>
      </c>
      <c r="I6549" t="s">
        <v>374</v>
      </c>
      <c r="J6549" t="s">
        <v>290</v>
      </c>
      <c r="K6549">
        <v>2</v>
      </c>
      <c r="L6549" s="52">
        <v>4.8780001699924469E-2</v>
      </c>
      <c r="N6549">
        <v>13</v>
      </c>
      <c r="O6549" s="52">
        <v>5.7780001312494278E-2</v>
      </c>
      <c r="Q6549">
        <v>299</v>
      </c>
      <c r="R6549" s="52">
        <v>5.2880000323057168E-2</v>
      </c>
    </row>
    <row r="6550" spans="1:19">
      <c r="A6550" t="s">
        <v>356</v>
      </c>
      <c r="B6550" t="s">
        <v>412</v>
      </c>
      <c r="C6550" t="s">
        <v>440</v>
      </c>
      <c r="D6550" t="s">
        <v>330</v>
      </c>
      <c r="E6550" t="s">
        <v>65</v>
      </c>
      <c r="F6550" t="s">
        <v>66</v>
      </c>
      <c r="G6550">
        <v>7</v>
      </c>
      <c r="H6550" t="s">
        <v>342</v>
      </c>
      <c r="I6550" t="s">
        <v>374</v>
      </c>
      <c r="J6550" t="s">
        <v>291</v>
      </c>
      <c r="K6550">
        <v>2</v>
      </c>
      <c r="L6550" s="52">
        <v>4.8780001699924469E-2</v>
      </c>
      <c r="N6550">
        <v>22</v>
      </c>
      <c r="O6550" s="52">
        <v>9.7779996693134308E-2</v>
      </c>
      <c r="Q6550">
        <v>751</v>
      </c>
      <c r="R6550" s="52">
        <v>0.1328299939632416</v>
      </c>
    </row>
    <row r="6551" spans="1:19">
      <c r="A6551" t="s">
        <v>356</v>
      </c>
      <c r="B6551" t="s">
        <v>412</v>
      </c>
      <c r="C6551" t="s">
        <v>440</v>
      </c>
      <c r="D6551" t="s">
        <v>330</v>
      </c>
      <c r="E6551" t="s">
        <v>65</v>
      </c>
      <c r="F6551" t="s">
        <v>66</v>
      </c>
      <c r="G6551">
        <v>7</v>
      </c>
      <c r="H6551" t="s">
        <v>342</v>
      </c>
      <c r="I6551" t="s">
        <v>374</v>
      </c>
      <c r="J6551" t="s">
        <v>292</v>
      </c>
      <c r="K6551">
        <v>11</v>
      </c>
      <c r="L6551" s="52">
        <v>0.26829001307487488</v>
      </c>
      <c r="N6551">
        <v>48</v>
      </c>
      <c r="O6551" s="52">
        <v>0.21333000063896179</v>
      </c>
      <c r="Q6551">
        <v>1246</v>
      </c>
      <c r="R6551" s="52">
        <v>0.22036999464035029</v>
      </c>
    </row>
    <row r="6552" spans="1:19">
      <c r="A6552" t="s">
        <v>356</v>
      </c>
      <c r="B6552" t="s">
        <v>412</v>
      </c>
      <c r="C6552" t="s">
        <v>440</v>
      </c>
      <c r="D6552" t="s">
        <v>330</v>
      </c>
      <c r="E6552" t="s">
        <v>65</v>
      </c>
      <c r="F6552" t="s">
        <v>66</v>
      </c>
      <c r="G6552">
        <v>7</v>
      </c>
      <c r="H6552" t="s">
        <v>342</v>
      </c>
      <c r="I6552" t="s">
        <v>374</v>
      </c>
      <c r="J6552" t="s">
        <v>293</v>
      </c>
      <c r="K6552">
        <v>9</v>
      </c>
      <c r="L6552" s="52">
        <v>0.21951000392436981</v>
      </c>
      <c r="N6552">
        <v>40</v>
      </c>
      <c r="O6552" s="52">
        <v>0.17778000235557559</v>
      </c>
      <c r="Q6552">
        <v>1034</v>
      </c>
      <c r="R6552" s="52">
        <v>0.18287999927997589</v>
      </c>
    </row>
    <row r="6553" spans="1:19">
      <c r="A6553" t="s">
        <v>356</v>
      </c>
      <c r="B6553" t="s">
        <v>412</v>
      </c>
      <c r="C6553" t="s">
        <v>440</v>
      </c>
      <c r="D6553" t="s">
        <v>330</v>
      </c>
      <c r="E6553" t="s">
        <v>65</v>
      </c>
      <c r="F6553" t="s">
        <v>66</v>
      </c>
      <c r="G6553">
        <v>7</v>
      </c>
      <c r="H6553" t="s">
        <v>342</v>
      </c>
      <c r="I6553" t="s">
        <v>374</v>
      </c>
      <c r="J6553" t="s">
        <v>294</v>
      </c>
      <c r="K6553">
        <v>8</v>
      </c>
      <c r="L6553" s="52">
        <v>0.1951200067996979</v>
      </c>
      <c r="N6553">
        <v>41</v>
      </c>
      <c r="O6553" s="52">
        <v>0.18221999704837799</v>
      </c>
      <c r="Q6553">
        <v>1115</v>
      </c>
      <c r="R6553" s="52">
        <v>0.19720999896526339</v>
      </c>
    </row>
    <row r="6554" spans="1:19">
      <c r="A6554" t="s">
        <v>356</v>
      </c>
      <c r="B6554" t="s">
        <v>412</v>
      </c>
      <c r="C6554" t="s">
        <v>440</v>
      </c>
      <c r="D6554" t="s">
        <v>330</v>
      </c>
      <c r="E6554" t="s">
        <v>65</v>
      </c>
      <c r="F6554" t="s">
        <v>66</v>
      </c>
      <c r="G6554">
        <v>7</v>
      </c>
      <c r="H6554" t="s">
        <v>342</v>
      </c>
      <c r="I6554" t="s">
        <v>374</v>
      </c>
      <c r="J6554" t="s">
        <v>295</v>
      </c>
      <c r="K6554">
        <v>9</v>
      </c>
      <c r="L6554" s="52">
        <v>0.21951000392436981</v>
      </c>
      <c r="N6554">
        <v>59</v>
      </c>
      <c r="O6554" s="52">
        <v>0.26221999526023859</v>
      </c>
      <c r="Q6554">
        <v>1180</v>
      </c>
      <c r="R6554" s="52">
        <v>0.20870000123977661</v>
      </c>
    </row>
    <row r="6555" spans="1:19">
      <c r="A6555" t="s">
        <v>356</v>
      </c>
      <c r="B6555" t="s">
        <v>412</v>
      </c>
      <c r="C6555" t="s">
        <v>440</v>
      </c>
      <c r="D6555" t="s">
        <v>330</v>
      </c>
      <c r="E6555" t="s">
        <v>65</v>
      </c>
      <c r="F6555" t="s">
        <v>66</v>
      </c>
      <c r="G6555">
        <v>7</v>
      </c>
      <c r="H6555" t="s">
        <v>342</v>
      </c>
      <c r="I6555" t="s">
        <v>734</v>
      </c>
      <c r="J6555" t="s">
        <v>299</v>
      </c>
      <c r="K6555">
        <v>0</v>
      </c>
      <c r="L6555" s="52">
        <v>0</v>
      </c>
      <c r="M6555" s="52">
        <v>0</v>
      </c>
      <c r="N6555">
        <v>5</v>
      </c>
      <c r="O6555" s="52">
        <v>2.2220000624656681E-2</v>
      </c>
      <c r="P6555" s="52">
        <v>2.2420000284910199E-2</v>
      </c>
      <c r="Q6555">
        <v>265</v>
      </c>
      <c r="R6555" s="52">
        <v>4.6870000660419457E-2</v>
      </c>
      <c r="S6555" s="52">
        <v>4.7959998250007629E-2</v>
      </c>
    </row>
    <row r="6556" spans="1:19">
      <c r="A6556" t="s">
        <v>356</v>
      </c>
      <c r="B6556" t="s">
        <v>412</v>
      </c>
      <c r="C6556" t="s">
        <v>440</v>
      </c>
      <c r="D6556" t="s">
        <v>330</v>
      </c>
      <c r="E6556" t="s">
        <v>65</v>
      </c>
      <c r="F6556" t="s">
        <v>66</v>
      </c>
      <c r="G6556">
        <v>7</v>
      </c>
      <c r="H6556" t="s">
        <v>342</v>
      </c>
      <c r="I6556" t="s">
        <v>734</v>
      </c>
      <c r="J6556" t="s">
        <v>300</v>
      </c>
      <c r="K6556">
        <v>0</v>
      </c>
      <c r="L6556" s="52">
        <v>0</v>
      </c>
      <c r="M6556" s="52">
        <v>0</v>
      </c>
      <c r="N6556">
        <v>2</v>
      </c>
      <c r="O6556" s="52">
        <v>8.8900001719594002E-3</v>
      </c>
      <c r="P6556" s="52">
        <v>8.9699998497962952E-3</v>
      </c>
      <c r="Q6556">
        <v>218</v>
      </c>
      <c r="R6556" s="52">
        <v>3.8559999316930771E-2</v>
      </c>
      <c r="S6556" s="52">
        <v>3.945000097155571E-2</v>
      </c>
    </row>
    <row r="6557" spans="1:19">
      <c r="A6557" t="s">
        <v>356</v>
      </c>
      <c r="B6557" t="s">
        <v>412</v>
      </c>
      <c r="C6557" t="s">
        <v>440</v>
      </c>
      <c r="D6557" t="s">
        <v>330</v>
      </c>
      <c r="E6557" t="s">
        <v>65</v>
      </c>
      <c r="F6557" t="s">
        <v>66</v>
      </c>
      <c r="G6557">
        <v>7</v>
      </c>
      <c r="H6557" t="s">
        <v>342</v>
      </c>
      <c r="I6557" t="s">
        <v>734</v>
      </c>
      <c r="J6557" t="s">
        <v>269</v>
      </c>
      <c r="K6557">
        <v>0</v>
      </c>
      <c r="L6557" s="52">
        <v>0</v>
      </c>
      <c r="M6557" s="52">
        <v>0</v>
      </c>
      <c r="N6557">
        <v>0</v>
      </c>
      <c r="O6557" s="52">
        <v>0</v>
      </c>
      <c r="P6557" s="52">
        <v>0</v>
      </c>
      <c r="Q6557">
        <v>43</v>
      </c>
      <c r="R6557" s="52">
        <v>7.61000020429492E-3</v>
      </c>
      <c r="S6557" s="52">
        <v>7.780000101774931E-3</v>
      </c>
    </row>
    <row r="6558" spans="1:19">
      <c r="A6558" t="s">
        <v>356</v>
      </c>
      <c r="B6558" t="s">
        <v>412</v>
      </c>
      <c r="C6558" t="s">
        <v>440</v>
      </c>
      <c r="D6558" t="s">
        <v>330</v>
      </c>
      <c r="E6558" t="s">
        <v>65</v>
      </c>
      <c r="F6558" t="s">
        <v>66</v>
      </c>
      <c r="G6558">
        <v>7</v>
      </c>
      <c r="H6558" t="s">
        <v>342</v>
      </c>
      <c r="I6558" t="s">
        <v>734</v>
      </c>
      <c r="J6558" t="s">
        <v>301</v>
      </c>
      <c r="K6558">
        <v>0</v>
      </c>
      <c r="L6558" s="52">
        <v>0</v>
      </c>
      <c r="M6558" s="52">
        <v>0</v>
      </c>
      <c r="N6558">
        <v>0</v>
      </c>
      <c r="O6558" s="52">
        <v>0</v>
      </c>
      <c r="P6558" s="52">
        <v>0</v>
      </c>
      <c r="Q6558">
        <v>117</v>
      </c>
      <c r="R6558" s="52">
        <v>2.0689999684691429E-2</v>
      </c>
      <c r="S6558" s="52">
        <v>2.1169999614357948E-2</v>
      </c>
    </row>
    <row r="6559" spans="1:19">
      <c r="A6559" t="s">
        <v>356</v>
      </c>
      <c r="B6559" t="s">
        <v>412</v>
      </c>
      <c r="C6559" t="s">
        <v>440</v>
      </c>
      <c r="D6559" t="s">
        <v>330</v>
      </c>
      <c r="E6559" t="s">
        <v>65</v>
      </c>
      <c r="F6559" t="s">
        <v>66</v>
      </c>
      <c r="G6559">
        <v>7</v>
      </c>
      <c r="H6559" t="s">
        <v>342</v>
      </c>
      <c r="I6559" t="s">
        <v>734</v>
      </c>
      <c r="J6559" t="s">
        <v>270</v>
      </c>
      <c r="K6559">
        <v>0</v>
      </c>
      <c r="L6559" s="52">
        <v>0</v>
      </c>
      <c r="N6559">
        <v>2</v>
      </c>
      <c r="O6559" s="52">
        <v>8.8900001719594002E-3</v>
      </c>
      <c r="Q6559">
        <v>128</v>
      </c>
      <c r="R6559" s="52">
        <v>2.263999916613102E-2</v>
      </c>
    </row>
    <row r="6560" spans="1:19">
      <c r="A6560" t="s">
        <v>356</v>
      </c>
      <c r="B6560" t="s">
        <v>412</v>
      </c>
      <c r="C6560" t="s">
        <v>440</v>
      </c>
      <c r="D6560" t="s">
        <v>330</v>
      </c>
      <c r="E6560" t="s">
        <v>65</v>
      </c>
      <c r="F6560" t="s">
        <v>66</v>
      </c>
      <c r="G6560">
        <v>7</v>
      </c>
      <c r="H6560" t="s">
        <v>342</v>
      </c>
      <c r="I6560" t="s">
        <v>734</v>
      </c>
      <c r="J6560" t="s">
        <v>268</v>
      </c>
      <c r="K6560">
        <v>41</v>
      </c>
      <c r="L6560" s="52">
        <v>1</v>
      </c>
      <c r="M6560" s="52">
        <v>1</v>
      </c>
      <c r="N6560">
        <v>216</v>
      </c>
      <c r="O6560" s="52">
        <v>0.95999997854232788</v>
      </c>
      <c r="P6560" s="52">
        <v>0.96860998868942261</v>
      </c>
      <c r="Q6560">
        <v>4883</v>
      </c>
      <c r="R6560" s="52">
        <v>0.86364001035690308</v>
      </c>
      <c r="S6560" s="52">
        <v>0.88363999128341675</v>
      </c>
    </row>
    <row r="6561" spans="1:18">
      <c r="A6561" t="s">
        <v>356</v>
      </c>
      <c r="B6561" t="s">
        <v>412</v>
      </c>
      <c r="C6561" t="s">
        <v>440</v>
      </c>
      <c r="D6561" t="s">
        <v>330</v>
      </c>
      <c r="E6561" t="s">
        <v>65</v>
      </c>
      <c r="F6561" t="s">
        <v>66</v>
      </c>
      <c r="G6561">
        <v>7</v>
      </c>
      <c r="H6561" t="s">
        <v>342</v>
      </c>
      <c r="I6561" t="s">
        <v>307</v>
      </c>
      <c r="J6561" t="s">
        <v>329</v>
      </c>
      <c r="K6561">
        <v>41</v>
      </c>
      <c r="L6561" s="52">
        <v>1</v>
      </c>
      <c r="N6561">
        <v>225</v>
      </c>
      <c r="O6561" s="52">
        <v>1</v>
      </c>
      <c r="Q6561">
        <v>5610</v>
      </c>
      <c r="R6561" s="52">
        <v>0.99221998453140259</v>
      </c>
    </row>
    <row r="6562" spans="1:18">
      <c r="A6562" t="s">
        <v>356</v>
      </c>
      <c r="B6562" t="s">
        <v>412</v>
      </c>
      <c r="C6562" t="s">
        <v>440</v>
      </c>
      <c r="D6562" t="s">
        <v>330</v>
      </c>
      <c r="E6562" t="s">
        <v>65</v>
      </c>
      <c r="F6562" t="s">
        <v>66</v>
      </c>
      <c r="G6562">
        <v>7</v>
      </c>
      <c r="H6562" t="s">
        <v>342</v>
      </c>
      <c r="I6562" t="s">
        <v>307</v>
      </c>
      <c r="J6562" t="s">
        <v>309</v>
      </c>
      <c r="K6562">
        <v>0</v>
      </c>
      <c r="L6562" s="52">
        <v>0</v>
      </c>
      <c r="N6562">
        <v>0</v>
      </c>
      <c r="O6562" s="52">
        <v>0</v>
      </c>
      <c r="Q6562">
        <v>44</v>
      </c>
      <c r="R6562" s="52">
        <v>7.780000101774931E-3</v>
      </c>
    </row>
    <row r="6563" spans="1:18">
      <c r="A6563" t="s">
        <v>356</v>
      </c>
      <c r="B6563" t="s">
        <v>412</v>
      </c>
      <c r="C6563" t="s">
        <v>440</v>
      </c>
      <c r="D6563" t="s">
        <v>330</v>
      </c>
      <c r="E6563" t="s">
        <v>65</v>
      </c>
      <c r="F6563" t="s">
        <v>66</v>
      </c>
      <c r="G6563">
        <v>7</v>
      </c>
      <c r="H6563" t="s">
        <v>342</v>
      </c>
      <c r="I6563" t="s">
        <v>375</v>
      </c>
      <c r="J6563" t="s">
        <v>302</v>
      </c>
      <c r="K6563">
        <v>11</v>
      </c>
      <c r="L6563" s="52">
        <v>0.26829001307487488</v>
      </c>
      <c r="N6563">
        <v>72</v>
      </c>
      <c r="O6563" s="52">
        <v>0.31999999284744263</v>
      </c>
      <c r="Q6563">
        <v>1795</v>
      </c>
      <c r="R6563" s="52">
        <v>0.3174700140953064</v>
      </c>
    </row>
    <row r="6564" spans="1:18">
      <c r="A6564" t="s">
        <v>356</v>
      </c>
      <c r="B6564" t="s">
        <v>412</v>
      </c>
      <c r="C6564" t="s">
        <v>440</v>
      </c>
      <c r="D6564" t="s">
        <v>330</v>
      </c>
      <c r="E6564" t="s">
        <v>65</v>
      </c>
      <c r="F6564" t="s">
        <v>66</v>
      </c>
      <c r="G6564">
        <v>7</v>
      </c>
      <c r="H6564" t="s">
        <v>342</v>
      </c>
      <c r="I6564" t="s">
        <v>375</v>
      </c>
      <c r="J6564" t="s">
        <v>303</v>
      </c>
      <c r="K6564">
        <v>14</v>
      </c>
      <c r="L6564" s="52">
        <v>0.34145998954772949</v>
      </c>
      <c r="N6564">
        <v>82</v>
      </c>
      <c r="O6564" s="52">
        <v>0.36443999409675598</v>
      </c>
      <c r="Q6564">
        <v>1789</v>
      </c>
      <c r="R6564" s="52">
        <v>0.31641000509262079</v>
      </c>
    </row>
    <row r="6565" spans="1:18">
      <c r="A6565" t="s">
        <v>356</v>
      </c>
      <c r="B6565" t="s">
        <v>412</v>
      </c>
      <c r="C6565" t="s">
        <v>440</v>
      </c>
      <c r="D6565" t="s">
        <v>330</v>
      </c>
      <c r="E6565" t="s">
        <v>65</v>
      </c>
      <c r="F6565" t="s">
        <v>66</v>
      </c>
      <c r="G6565">
        <v>7</v>
      </c>
      <c r="H6565" t="s">
        <v>342</v>
      </c>
      <c r="I6565" t="s">
        <v>375</v>
      </c>
      <c r="J6565" t="s">
        <v>304</v>
      </c>
      <c r="K6565">
        <v>16</v>
      </c>
      <c r="L6565" s="52">
        <v>0.39024001359939581</v>
      </c>
      <c r="N6565">
        <v>71</v>
      </c>
      <c r="O6565" s="52">
        <v>0.31556001305580139</v>
      </c>
      <c r="Q6565">
        <v>2070</v>
      </c>
      <c r="R6565" s="52">
        <v>0.36610999703407288</v>
      </c>
    </row>
    <row r="6566" spans="1:18">
      <c r="A6566" t="s">
        <v>356</v>
      </c>
      <c r="B6566" t="s">
        <v>412</v>
      </c>
      <c r="C6566" t="s">
        <v>440</v>
      </c>
      <c r="D6566" t="s">
        <v>330</v>
      </c>
      <c r="E6566" t="s">
        <v>65</v>
      </c>
      <c r="F6566" t="s">
        <v>66</v>
      </c>
      <c r="G6566">
        <v>7</v>
      </c>
      <c r="H6566" t="s">
        <v>342</v>
      </c>
      <c r="I6566" t="s">
        <v>377</v>
      </c>
      <c r="J6566" t="s">
        <v>13</v>
      </c>
      <c r="K6566">
        <v>21</v>
      </c>
      <c r="L6566" s="52">
        <v>0.5121999979019165</v>
      </c>
      <c r="N6566">
        <v>119</v>
      </c>
      <c r="O6566" s="52">
        <v>0.52889001369476318</v>
      </c>
      <c r="Q6566">
        <v>2991</v>
      </c>
      <c r="R6566" s="52">
        <v>0.52900999784469604</v>
      </c>
    </row>
    <row r="6567" spans="1:18">
      <c r="A6567" t="s">
        <v>356</v>
      </c>
      <c r="B6567" t="s">
        <v>412</v>
      </c>
      <c r="C6567" t="s">
        <v>440</v>
      </c>
      <c r="D6567" t="s">
        <v>330</v>
      </c>
      <c r="E6567" t="s">
        <v>65</v>
      </c>
      <c r="F6567" t="s">
        <v>66</v>
      </c>
      <c r="G6567">
        <v>7</v>
      </c>
      <c r="H6567" t="s">
        <v>342</v>
      </c>
      <c r="I6567" t="s">
        <v>377</v>
      </c>
      <c r="J6567" t="s">
        <v>382</v>
      </c>
      <c r="K6567">
        <v>20</v>
      </c>
      <c r="L6567" s="52">
        <v>0.4878000020980835</v>
      </c>
      <c r="N6567">
        <v>106</v>
      </c>
      <c r="O6567" s="52">
        <v>0.47110998630523682</v>
      </c>
      <c r="Q6567">
        <v>2663</v>
      </c>
      <c r="R6567" s="52">
        <v>0.47099000215530401</v>
      </c>
    </row>
    <row r="6568" spans="1:18">
      <c r="A6568" t="s">
        <v>356</v>
      </c>
      <c r="B6568" t="s">
        <v>412</v>
      </c>
      <c r="C6568" t="s">
        <v>440</v>
      </c>
      <c r="D6568" t="s">
        <v>330</v>
      </c>
      <c r="E6568" t="s">
        <v>65</v>
      </c>
      <c r="F6568" t="s">
        <v>66</v>
      </c>
      <c r="G6568">
        <v>7</v>
      </c>
      <c r="H6568" t="s">
        <v>342</v>
      </c>
      <c r="I6568" t="s">
        <v>378</v>
      </c>
      <c r="J6568" t="s">
        <v>13</v>
      </c>
      <c r="K6568">
        <v>32</v>
      </c>
      <c r="L6568" s="52">
        <v>0.78048998117446899</v>
      </c>
      <c r="N6568">
        <v>197</v>
      </c>
      <c r="O6568" s="52">
        <v>0.87555998563766479</v>
      </c>
      <c r="Q6568">
        <v>5030</v>
      </c>
      <c r="R6568" s="52">
        <v>0.88963997364044189</v>
      </c>
    </row>
    <row r="6569" spans="1:18">
      <c r="A6569" t="s">
        <v>356</v>
      </c>
      <c r="B6569" t="s">
        <v>412</v>
      </c>
      <c r="C6569" t="s">
        <v>440</v>
      </c>
      <c r="D6569" t="s">
        <v>330</v>
      </c>
      <c r="E6569" t="s">
        <v>65</v>
      </c>
      <c r="F6569" t="s">
        <v>66</v>
      </c>
      <c r="G6569">
        <v>7</v>
      </c>
      <c r="H6569" t="s">
        <v>342</v>
      </c>
      <c r="I6569" t="s">
        <v>378</v>
      </c>
      <c r="J6569" t="s">
        <v>382</v>
      </c>
      <c r="K6569">
        <v>9</v>
      </c>
      <c r="L6569" s="52">
        <v>0.21951000392436981</v>
      </c>
      <c r="N6569">
        <v>28</v>
      </c>
      <c r="O6569" s="52">
        <v>0.124439999461174</v>
      </c>
      <c r="Q6569">
        <v>624</v>
      </c>
      <c r="R6569" s="52">
        <v>0.1103599965572357</v>
      </c>
    </row>
    <row r="6570" spans="1:18">
      <c r="A6570" t="s">
        <v>356</v>
      </c>
      <c r="B6570" t="s">
        <v>412</v>
      </c>
      <c r="C6570" t="s">
        <v>440</v>
      </c>
      <c r="D6570" t="s">
        <v>330</v>
      </c>
      <c r="E6570" t="s">
        <v>65</v>
      </c>
      <c r="F6570" t="s">
        <v>66</v>
      </c>
      <c r="G6570">
        <v>7</v>
      </c>
      <c r="H6570" t="s">
        <v>342</v>
      </c>
      <c r="I6570" t="s">
        <v>379</v>
      </c>
      <c r="J6570" t="s">
        <v>13</v>
      </c>
      <c r="K6570">
        <v>25</v>
      </c>
      <c r="L6570" s="52">
        <v>0.60975998640060425</v>
      </c>
      <c r="N6570">
        <v>152</v>
      </c>
      <c r="O6570" s="52">
        <v>0.67555999755859375</v>
      </c>
      <c r="Q6570">
        <v>3976</v>
      </c>
      <c r="R6570" s="52">
        <v>0.70322000980377197</v>
      </c>
    </row>
    <row r="6571" spans="1:18">
      <c r="A6571" t="s">
        <v>356</v>
      </c>
      <c r="B6571" t="s">
        <v>412</v>
      </c>
      <c r="C6571" t="s">
        <v>440</v>
      </c>
      <c r="D6571" t="s">
        <v>330</v>
      </c>
      <c r="E6571" t="s">
        <v>65</v>
      </c>
      <c r="F6571" t="s">
        <v>66</v>
      </c>
      <c r="G6571">
        <v>7</v>
      </c>
      <c r="H6571" t="s">
        <v>342</v>
      </c>
      <c r="I6571" t="s">
        <v>379</v>
      </c>
      <c r="J6571" t="s">
        <v>382</v>
      </c>
      <c r="K6571">
        <v>16</v>
      </c>
      <c r="L6571" s="52">
        <v>0.39024001359939581</v>
      </c>
      <c r="N6571">
        <v>73</v>
      </c>
      <c r="O6571" s="52">
        <v>0.32444000244140631</v>
      </c>
      <c r="Q6571">
        <v>1678</v>
      </c>
      <c r="R6571" s="52">
        <v>0.29677999019622803</v>
      </c>
    </row>
    <row r="6572" spans="1:18">
      <c r="A6572" t="s">
        <v>356</v>
      </c>
      <c r="B6572" t="s">
        <v>412</v>
      </c>
      <c r="C6572" t="s">
        <v>440</v>
      </c>
      <c r="D6572" t="s">
        <v>330</v>
      </c>
      <c r="E6572" t="s">
        <v>65</v>
      </c>
      <c r="F6572" t="s">
        <v>66</v>
      </c>
      <c r="G6572">
        <v>7</v>
      </c>
      <c r="H6572" t="s">
        <v>342</v>
      </c>
      <c r="I6572" t="s">
        <v>380</v>
      </c>
      <c r="J6572" t="s">
        <v>13</v>
      </c>
      <c r="K6572">
        <v>32</v>
      </c>
      <c r="L6572" s="52">
        <v>0.78048998117446899</v>
      </c>
      <c r="N6572">
        <v>163</v>
      </c>
      <c r="O6572" s="52">
        <v>0.72443997859954834</v>
      </c>
      <c r="Q6572">
        <v>4071</v>
      </c>
      <c r="R6572" s="52">
        <v>0.72001999616622925</v>
      </c>
    </row>
    <row r="6573" spans="1:18">
      <c r="A6573" t="s">
        <v>356</v>
      </c>
      <c r="B6573" t="s">
        <v>412</v>
      </c>
      <c r="C6573" t="s">
        <v>440</v>
      </c>
      <c r="D6573" t="s">
        <v>330</v>
      </c>
      <c r="E6573" t="s">
        <v>65</v>
      </c>
      <c r="F6573" t="s">
        <v>66</v>
      </c>
      <c r="G6573">
        <v>7</v>
      </c>
      <c r="H6573" t="s">
        <v>342</v>
      </c>
      <c r="I6573" t="s">
        <v>380</v>
      </c>
      <c r="J6573" t="s">
        <v>382</v>
      </c>
      <c r="K6573">
        <v>9</v>
      </c>
      <c r="L6573" s="52">
        <v>0.21951000392436981</v>
      </c>
      <c r="N6573">
        <v>62</v>
      </c>
      <c r="O6573" s="52">
        <v>0.27555999159812927</v>
      </c>
      <c r="Q6573">
        <v>1583</v>
      </c>
      <c r="R6573" s="52">
        <v>0.27998000383377081</v>
      </c>
    </row>
    <row r="6574" spans="1:18">
      <c r="A6574" t="s">
        <v>356</v>
      </c>
      <c r="B6574" t="s">
        <v>412</v>
      </c>
      <c r="C6574" t="s">
        <v>440</v>
      </c>
      <c r="D6574" t="s">
        <v>330</v>
      </c>
      <c r="E6574" t="s">
        <v>65</v>
      </c>
      <c r="F6574" t="s">
        <v>66</v>
      </c>
      <c r="G6574">
        <v>7</v>
      </c>
      <c r="H6574" t="s">
        <v>342</v>
      </c>
      <c r="I6574" t="s">
        <v>381</v>
      </c>
      <c r="J6574" t="s">
        <v>13</v>
      </c>
      <c r="K6574">
        <v>24</v>
      </c>
      <c r="L6574" s="52">
        <v>0.58537000417709351</v>
      </c>
      <c r="N6574">
        <v>130</v>
      </c>
      <c r="O6574" s="52">
        <v>0.57778000831604004</v>
      </c>
      <c r="Q6574">
        <v>3439</v>
      </c>
      <c r="R6574" s="52">
        <v>0.60824000835418701</v>
      </c>
    </row>
    <row r="6575" spans="1:18">
      <c r="A6575" t="s">
        <v>356</v>
      </c>
      <c r="B6575" t="s">
        <v>412</v>
      </c>
      <c r="C6575" t="s">
        <v>440</v>
      </c>
      <c r="D6575" t="s">
        <v>330</v>
      </c>
      <c r="E6575" t="s">
        <v>65</v>
      </c>
      <c r="F6575" t="s">
        <v>66</v>
      </c>
      <c r="G6575">
        <v>7</v>
      </c>
      <c r="H6575" t="s">
        <v>342</v>
      </c>
      <c r="I6575" t="s">
        <v>381</v>
      </c>
      <c r="J6575" t="s">
        <v>382</v>
      </c>
      <c r="K6575">
        <v>17</v>
      </c>
      <c r="L6575" s="52">
        <v>0.41462999582290649</v>
      </c>
      <c r="N6575">
        <v>95</v>
      </c>
      <c r="O6575" s="52">
        <v>0.42221999168396002</v>
      </c>
      <c r="Q6575">
        <v>2215</v>
      </c>
      <c r="R6575" s="52">
        <v>0.39175999164581299</v>
      </c>
    </row>
    <row r="6576" spans="1:18">
      <c r="A6576" t="s">
        <v>356</v>
      </c>
      <c r="B6576" t="s">
        <v>412</v>
      </c>
      <c r="C6576" t="s">
        <v>440</v>
      </c>
      <c r="D6576" t="s">
        <v>330</v>
      </c>
      <c r="E6576" t="s">
        <v>67</v>
      </c>
      <c r="F6576" t="s">
        <v>68</v>
      </c>
      <c r="G6576">
        <v>18</v>
      </c>
      <c r="H6576" t="s">
        <v>332</v>
      </c>
      <c r="I6576" t="s">
        <v>374</v>
      </c>
      <c r="J6576" t="s">
        <v>289</v>
      </c>
      <c r="K6576">
        <v>0</v>
      </c>
      <c r="L6576" s="52">
        <v>0</v>
      </c>
      <c r="N6576">
        <v>0</v>
      </c>
      <c r="O6576" s="52">
        <v>0</v>
      </c>
      <c r="Q6576">
        <v>29</v>
      </c>
      <c r="R6576" s="52">
        <v>5.1299999468028554E-3</v>
      </c>
    </row>
    <row r="6577" spans="1:19">
      <c r="A6577" t="s">
        <v>356</v>
      </c>
      <c r="B6577" t="s">
        <v>412</v>
      </c>
      <c r="C6577" t="s">
        <v>440</v>
      </c>
      <c r="D6577" t="s">
        <v>330</v>
      </c>
      <c r="E6577" t="s">
        <v>67</v>
      </c>
      <c r="F6577" t="s">
        <v>68</v>
      </c>
      <c r="G6577">
        <v>18</v>
      </c>
      <c r="H6577" t="s">
        <v>332</v>
      </c>
      <c r="I6577" t="s">
        <v>374</v>
      </c>
      <c r="J6577" t="s">
        <v>290</v>
      </c>
      <c r="K6577">
        <v>0</v>
      </c>
      <c r="L6577" s="52">
        <v>0</v>
      </c>
      <c r="N6577">
        <v>15</v>
      </c>
      <c r="O6577" s="52">
        <v>4.7320000827312469E-2</v>
      </c>
      <c r="Q6577">
        <v>299</v>
      </c>
      <c r="R6577" s="52">
        <v>5.2880000323057168E-2</v>
      </c>
    </row>
    <row r="6578" spans="1:19">
      <c r="A6578" t="s">
        <v>356</v>
      </c>
      <c r="B6578" t="s">
        <v>412</v>
      </c>
      <c r="C6578" t="s">
        <v>440</v>
      </c>
      <c r="D6578" t="s">
        <v>330</v>
      </c>
      <c r="E6578" t="s">
        <v>67</v>
      </c>
      <c r="F6578" t="s">
        <v>68</v>
      </c>
      <c r="G6578">
        <v>18</v>
      </c>
      <c r="H6578" t="s">
        <v>332</v>
      </c>
      <c r="I6578" t="s">
        <v>374</v>
      </c>
      <c r="J6578" t="s">
        <v>291</v>
      </c>
      <c r="K6578">
        <v>2</v>
      </c>
      <c r="L6578" s="52">
        <v>0.1111100018024445</v>
      </c>
      <c r="N6578">
        <v>37</v>
      </c>
      <c r="O6578" s="52">
        <v>0.11671999841928481</v>
      </c>
      <c r="Q6578">
        <v>751</v>
      </c>
      <c r="R6578" s="52">
        <v>0.1328299939632416</v>
      </c>
    </row>
    <row r="6579" spans="1:19">
      <c r="A6579" t="s">
        <v>356</v>
      </c>
      <c r="B6579" t="s">
        <v>412</v>
      </c>
      <c r="C6579" t="s">
        <v>440</v>
      </c>
      <c r="D6579" t="s">
        <v>330</v>
      </c>
      <c r="E6579" t="s">
        <v>67</v>
      </c>
      <c r="F6579" t="s">
        <v>68</v>
      </c>
      <c r="G6579">
        <v>18</v>
      </c>
      <c r="H6579" t="s">
        <v>332</v>
      </c>
      <c r="I6579" t="s">
        <v>374</v>
      </c>
      <c r="J6579" t="s">
        <v>292</v>
      </c>
      <c r="K6579">
        <v>2</v>
      </c>
      <c r="L6579" s="52">
        <v>0.1111100018024445</v>
      </c>
      <c r="N6579">
        <v>71</v>
      </c>
      <c r="O6579" s="52">
        <v>0.22396999597549441</v>
      </c>
      <c r="Q6579">
        <v>1246</v>
      </c>
      <c r="R6579" s="52">
        <v>0.22036999464035029</v>
      </c>
    </row>
    <row r="6580" spans="1:19">
      <c r="A6580" t="s">
        <v>356</v>
      </c>
      <c r="B6580" t="s">
        <v>412</v>
      </c>
      <c r="C6580" t="s">
        <v>440</v>
      </c>
      <c r="D6580" t="s">
        <v>330</v>
      </c>
      <c r="E6580" t="s">
        <v>67</v>
      </c>
      <c r="F6580" t="s">
        <v>68</v>
      </c>
      <c r="G6580">
        <v>18</v>
      </c>
      <c r="H6580" t="s">
        <v>332</v>
      </c>
      <c r="I6580" t="s">
        <v>374</v>
      </c>
      <c r="J6580" t="s">
        <v>293</v>
      </c>
      <c r="K6580">
        <v>2</v>
      </c>
      <c r="L6580" s="52">
        <v>0.1111100018024445</v>
      </c>
      <c r="N6580">
        <v>61</v>
      </c>
      <c r="O6580" s="52">
        <v>0.19243000447750089</v>
      </c>
      <c r="Q6580">
        <v>1034</v>
      </c>
      <c r="R6580" s="52">
        <v>0.18287999927997589</v>
      </c>
    </row>
    <row r="6581" spans="1:19">
      <c r="A6581" t="s">
        <v>356</v>
      </c>
      <c r="B6581" t="s">
        <v>412</v>
      </c>
      <c r="C6581" t="s">
        <v>440</v>
      </c>
      <c r="D6581" t="s">
        <v>330</v>
      </c>
      <c r="E6581" t="s">
        <v>67</v>
      </c>
      <c r="F6581" t="s">
        <v>68</v>
      </c>
      <c r="G6581">
        <v>18</v>
      </c>
      <c r="H6581" t="s">
        <v>332</v>
      </c>
      <c r="I6581" t="s">
        <v>374</v>
      </c>
      <c r="J6581" t="s">
        <v>294</v>
      </c>
      <c r="K6581">
        <v>2</v>
      </c>
      <c r="L6581" s="52">
        <v>0.1111100018024445</v>
      </c>
      <c r="N6581">
        <v>65</v>
      </c>
      <c r="O6581" s="52">
        <v>0.20505000650882721</v>
      </c>
      <c r="Q6581">
        <v>1115</v>
      </c>
      <c r="R6581" s="52">
        <v>0.19720999896526339</v>
      </c>
    </row>
    <row r="6582" spans="1:19">
      <c r="A6582" t="s">
        <v>356</v>
      </c>
      <c r="B6582" t="s">
        <v>412</v>
      </c>
      <c r="C6582" t="s">
        <v>440</v>
      </c>
      <c r="D6582" t="s">
        <v>330</v>
      </c>
      <c r="E6582" t="s">
        <v>67</v>
      </c>
      <c r="F6582" t="s">
        <v>68</v>
      </c>
      <c r="G6582">
        <v>18</v>
      </c>
      <c r="H6582" t="s">
        <v>332</v>
      </c>
      <c r="I6582" t="s">
        <v>374</v>
      </c>
      <c r="J6582" t="s">
        <v>295</v>
      </c>
      <c r="K6582">
        <v>10</v>
      </c>
      <c r="L6582" s="52">
        <v>0.55555999279022217</v>
      </c>
      <c r="N6582">
        <v>68</v>
      </c>
      <c r="O6582" s="52">
        <v>0.2145099937915802</v>
      </c>
      <c r="Q6582">
        <v>1180</v>
      </c>
      <c r="R6582" s="52">
        <v>0.20870000123977661</v>
      </c>
    </row>
    <row r="6583" spans="1:19">
      <c r="A6583" t="s">
        <v>356</v>
      </c>
      <c r="B6583" t="s">
        <v>412</v>
      </c>
      <c r="C6583" t="s">
        <v>440</v>
      </c>
      <c r="D6583" t="s">
        <v>330</v>
      </c>
      <c r="E6583" t="s">
        <v>67</v>
      </c>
      <c r="F6583" t="s">
        <v>68</v>
      </c>
      <c r="G6583">
        <v>18</v>
      </c>
      <c r="H6583" t="s">
        <v>332</v>
      </c>
      <c r="I6583" t="s">
        <v>734</v>
      </c>
      <c r="J6583" t="s">
        <v>299</v>
      </c>
      <c r="K6583">
        <v>0</v>
      </c>
      <c r="L6583" s="52">
        <v>0</v>
      </c>
      <c r="M6583" s="52">
        <v>0</v>
      </c>
      <c r="N6583">
        <v>6</v>
      </c>
      <c r="O6583" s="52">
        <v>1.8929999321699139E-2</v>
      </c>
      <c r="P6583" s="52">
        <v>1.9610000774264339E-2</v>
      </c>
      <c r="Q6583">
        <v>265</v>
      </c>
      <c r="R6583" s="52">
        <v>4.6870000660419457E-2</v>
      </c>
      <c r="S6583" s="52">
        <v>4.7959998250007629E-2</v>
      </c>
    </row>
    <row r="6584" spans="1:19">
      <c r="A6584" t="s">
        <v>356</v>
      </c>
      <c r="B6584" t="s">
        <v>412</v>
      </c>
      <c r="C6584" t="s">
        <v>440</v>
      </c>
      <c r="D6584" t="s">
        <v>330</v>
      </c>
      <c r="E6584" t="s">
        <v>67</v>
      </c>
      <c r="F6584" t="s">
        <v>68</v>
      </c>
      <c r="G6584">
        <v>18</v>
      </c>
      <c r="H6584" t="s">
        <v>332</v>
      </c>
      <c r="I6584" t="s">
        <v>734</v>
      </c>
      <c r="J6584" t="s">
        <v>300</v>
      </c>
      <c r="K6584">
        <v>0</v>
      </c>
      <c r="L6584" s="52">
        <v>0</v>
      </c>
      <c r="M6584" s="52">
        <v>0</v>
      </c>
      <c r="N6584">
        <v>2</v>
      </c>
      <c r="O6584" s="52">
        <v>6.3100000843405724E-3</v>
      </c>
      <c r="P6584" s="52">
        <v>6.5399999730288982E-3</v>
      </c>
      <c r="Q6584">
        <v>218</v>
      </c>
      <c r="R6584" s="52">
        <v>3.8559999316930771E-2</v>
      </c>
      <c r="S6584" s="52">
        <v>3.945000097155571E-2</v>
      </c>
    </row>
    <row r="6585" spans="1:19">
      <c r="A6585" t="s">
        <v>356</v>
      </c>
      <c r="B6585" t="s">
        <v>412</v>
      </c>
      <c r="C6585" t="s">
        <v>440</v>
      </c>
      <c r="D6585" t="s">
        <v>330</v>
      </c>
      <c r="E6585" t="s">
        <v>67</v>
      </c>
      <c r="F6585" t="s">
        <v>68</v>
      </c>
      <c r="G6585">
        <v>18</v>
      </c>
      <c r="H6585" t="s">
        <v>332</v>
      </c>
      <c r="I6585" t="s">
        <v>734</v>
      </c>
      <c r="J6585" t="s">
        <v>269</v>
      </c>
      <c r="K6585">
        <v>0</v>
      </c>
      <c r="L6585" s="52">
        <v>0</v>
      </c>
      <c r="M6585" s="52">
        <v>0</v>
      </c>
      <c r="N6585">
        <v>2</v>
      </c>
      <c r="O6585" s="52">
        <v>6.3100000843405724E-3</v>
      </c>
      <c r="P6585" s="52">
        <v>6.5399999730288982E-3</v>
      </c>
      <c r="Q6585">
        <v>43</v>
      </c>
      <c r="R6585" s="52">
        <v>7.61000020429492E-3</v>
      </c>
      <c r="S6585" s="52">
        <v>7.780000101774931E-3</v>
      </c>
    </row>
    <row r="6586" spans="1:19">
      <c r="A6586" t="s">
        <v>356</v>
      </c>
      <c r="B6586" t="s">
        <v>412</v>
      </c>
      <c r="C6586" t="s">
        <v>440</v>
      </c>
      <c r="D6586" t="s">
        <v>330</v>
      </c>
      <c r="E6586" t="s">
        <v>67</v>
      </c>
      <c r="F6586" t="s">
        <v>68</v>
      </c>
      <c r="G6586">
        <v>18</v>
      </c>
      <c r="H6586" t="s">
        <v>332</v>
      </c>
      <c r="I6586" t="s">
        <v>734</v>
      </c>
      <c r="J6586" t="s">
        <v>301</v>
      </c>
      <c r="K6586">
        <v>0</v>
      </c>
      <c r="L6586" s="52">
        <v>0</v>
      </c>
      <c r="M6586" s="52">
        <v>0</v>
      </c>
      <c r="N6586">
        <v>9</v>
      </c>
      <c r="O6586" s="52">
        <v>2.8389999642968181E-2</v>
      </c>
      <c r="P6586" s="52">
        <v>2.9410000890493389E-2</v>
      </c>
      <c r="Q6586">
        <v>117</v>
      </c>
      <c r="R6586" s="52">
        <v>2.0689999684691429E-2</v>
      </c>
      <c r="S6586" s="52">
        <v>2.1169999614357948E-2</v>
      </c>
    </row>
    <row r="6587" spans="1:19">
      <c r="A6587" t="s">
        <v>356</v>
      </c>
      <c r="B6587" t="s">
        <v>412</v>
      </c>
      <c r="C6587" t="s">
        <v>440</v>
      </c>
      <c r="D6587" t="s">
        <v>330</v>
      </c>
      <c r="E6587" t="s">
        <v>67</v>
      </c>
      <c r="F6587" t="s">
        <v>68</v>
      </c>
      <c r="G6587">
        <v>18</v>
      </c>
      <c r="H6587" t="s">
        <v>332</v>
      </c>
      <c r="I6587" t="s">
        <v>734</v>
      </c>
      <c r="J6587" t="s">
        <v>270</v>
      </c>
      <c r="K6587">
        <v>1</v>
      </c>
      <c r="L6587" s="52">
        <v>5.5560000240802758E-2</v>
      </c>
      <c r="N6587">
        <v>11</v>
      </c>
      <c r="O6587" s="52">
        <v>3.4699998795986182E-2</v>
      </c>
      <c r="Q6587">
        <v>128</v>
      </c>
      <c r="R6587" s="52">
        <v>2.263999916613102E-2</v>
      </c>
    </row>
    <row r="6588" spans="1:19">
      <c r="A6588" t="s">
        <v>356</v>
      </c>
      <c r="B6588" t="s">
        <v>412</v>
      </c>
      <c r="C6588" t="s">
        <v>440</v>
      </c>
      <c r="D6588" t="s">
        <v>330</v>
      </c>
      <c r="E6588" t="s">
        <v>67</v>
      </c>
      <c r="F6588" t="s">
        <v>68</v>
      </c>
      <c r="G6588">
        <v>18</v>
      </c>
      <c r="H6588" t="s">
        <v>332</v>
      </c>
      <c r="I6588" t="s">
        <v>734</v>
      </c>
      <c r="J6588" t="s">
        <v>268</v>
      </c>
      <c r="K6588">
        <v>17</v>
      </c>
      <c r="L6588" s="52">
        <v>0.94444000720977783</v>
      </c>
      <c r="M6588" s="52">
        <v>1</v>
      </c>
      <c r="N6588">
        <v>287</v>
      </c>
      <c r="O6588" s="52">
        <v>0.90535998344421387</v>
      </c>
      <c r="P6588" s="52">
        <v>0.93791002035140991</v>
      </c>
      <c r="Q6588">
        <v>4883</v>
      </c>
      <c r="R6588" s="52">
        <v>0.86364001035690308</v>
      </c>
      <c r="S6588" s="52">
        <v>0.88363999128341675</v>
      </c>
    </row>
    <row r="6589" spans="1:19">
      <c r="A6589" t="s">
        <v>356</v>
      </c>
      <c r="B6589" t="s">
        <v>412</v>
      </c>
      <c r="C6589" t="s">
        <v>440</v>
      </c>
      <c r="D6589" t="s">
        <v>330</v>
      </c>
      <c r="E6589" t="s">
        <v>67</v>
      </c>
      <c r="F6589" t="s">
        <v>68</v>
      </c>
      <c r="G6589">
        <v>18</v>
      </c>
      <c r="H6589" t="s">
        <v>332</v>
      </c>
      <c r="I6589" t="s">
        <v>307</v>
      </c>
      <c r="J6589" t="s">
        <v>329</v>
      </c>
      <c r="K6589">
        <v>18</v>
      </c>
      <c r="L6589" s="52">
        <v>1</v>
      </c>
      <c r="N6589">
        <v>315</v>
      </c>
      <c r="O6589" s="52">
        <v>0.99369001388549805</v>
      </c>
      <c r="Q6589">
        <v>5610</v>
      </c>
      <c r="R6589" s="52">
        <v>0.99221998453140259</v>
      </c>
    </row>
    <row r="6590" spans="1:19">
      <c r="A6590" t="s">
        <v>356</v>
      </c>
      <c r="B6590" t="s">
        <v>412</v>
      </c>
      <c r="C6590" t="s">
        <v>440</v>
      </c>
      <c r="D6590" t="s">
        <v>330</v>
      </c>
      <c r="E6590" t="s">
        <v>67</v>
      </c>
      <c r="F6590" t="s">
        <v>68</v>
      </c>
      <c r="G6590">
        <v>18</v>
      </c>
      <c r="H6590" t="s">
        <v>332</v>
      </c>
      <c r="I6590" t="s">
        <v>307</v>
      </c>
      <c r="J6590" t="s">
        <v>309</v>
      </c>
      <c r="K6590">
        <v>0</v>
      </c>
      <c r="L6590" s="52">
        <v>0</v>
      </c>
      <c r="N6590">
        <v>2</v>
      </c>
      <c r="O6590" s="52">
        <v>6.3100000843405724E-3</v>
      </c>
      <c r="Q6590">
        <v>44</v>
      </c>
      <c r="R6590" s="52">
        <v>7.780000101774931E-3</v>
      </c>
    </row>
    <row r="6591" spans="1:19">
      <c r="A6591" t="s">
        <v>356</v>
      </c>
      <c r="B6591" t="s">
        <v>412</v>
      </c>
      <c r="C6591" t="s">
        <v>440</v>
      </c>
      <c r="D6591" t="s">
        <v>330</v>
      </c>
      <c r="E6591" t="s">
        <v>67</v>
      </c>
      <c r="F6591" t="s">
        <v>68</v>
      </c>
      <c r="G6591">
        <v>18</v>
      </c>
      <c r="H6591" t="s">
        <v>332</v>
      </c>
      <c r="I6591" t="s">
        <v>375</v>
      </c>
      <c r="J6591" t="s">
        <v>302</v>
      </c>
      <c r="K6591">
        <v>2</v>
      </c>
      <c r="L6591" s="52">
        <v>0.1111100018024445</v>
      </c>
      <c r="N6591">
        <v>110</v>
      </c>
      <c r="O6591" s="52">
        <v>0.34700000286102289</v>
      </c>
      <c r="Q6591">
        <v>1795</v>
      </c>
      <c r="R6591" s="52">
        <v>0.3174700140953064</v>
      </c>
    </row>
    <row r="6592" spans="1:19">
      <c r="A6592" t="s">
        <v>356</v>
      </c>
      <c r="B6592" t="s">
        <v>412</v>
      </c>
      <c r="C6592" t="s">
        <v>440</v>
      </c>
      <c r="D6592" t="s">
        <v>330</v>
      </c>
      <c r="E6592" t="s">
        <v>67</v>
      </c>
      <c r="F6592" t="s">
        <v>68</v>
      </c>
      <c r="G6592">
        <v>18</v>
      </c>
      <c r="H6592" t="s">
        <v>332</v>
      </c>
      <c r="I6592" t="s">
        <v>375</v>
      </c>
      <c r="J6592" t="s">
        <v>303</v>
      </c>
      <c r="K6592">
        <v>7</v>
      </c>
      <c r="L6592" s="52">
        <v>0.38888999819755549</v>
      </c>
      <c r="N6592">
        <v>93</v>
      </c>
      <c r="O6592" s="52">
        <v>0.29337999224662781</v>
      </c>
      <c r="Q6592">
        <v>1789</v>
      </c>
      <c r="R6592" s="52">
        <v>0.31641000509262079</v>
      </c>
    </row>
    <row r="6593" spans="1:18">
      <c r="A6593" t="s">
        <v>356</v>
      </c>
      <c r="B6593" t="s">
        <v>412</v>
      </c>
      <c r="C6593" t="s">
        <v>440</v>
      </c>
      <c r="D6593" t="s">
        <v>330</v>
      </c>
      <c r="E6593" t="s">
        <v>67</v>
      </c>
      <c r="F6593" t="s">
        <v>68</v>
      </c>
      <c r="G6593">
        <v>18</v>
      </c>
      <c r="H6593" t="s">
        <v>332</v>
      </c>
      <c r="I6593" t="s">
        <v>375</v>
      </c>
      <c r="J6593" t="s">
        <v>304</v>
      </c>
      <c r="K6593">
        <v>9</v>
      </c>
      <c r="L6593" s="52">
        <v>0.5</v>
      </c>
      <c r="N6593">
        <v>114</v>
      </c>
      <c r="O6593" s="52">
        <v>0.35962000489234919</v>
      </c>
      <c r="Q6593">
        <v>2070</v>
      </c>
      <c r="R6593" s="52">
        <v>0.36610999703407288</v>
      </c>
    </row>
    <row r="6594" spans="1:18">
      <c r="A6594" t="s">
        <v>356</v>
      </c>
      <c r="B6594" t="s">
        <v>412</v>
      </c>
      <c r="C6594" t="s">
        <v>440</v>
      </c>
      <c r="D6594" t="s">
        <v>330</v>
      </c>
      <c r="E6594" t="s">
        <v>67</v>
      </c>
      <c r="F6594" t="s">
        <v>68</v>
      </c>
      <c r="G6594">
        <v>18</v>
      </c>
      <c r="H6594" t="s">
        <v>332</v>
      </c>
      <c r="I6594" t="s">
        <v>377</v>
      </c>
      <c r="J6594" t="s">
        <v>13</v>
      </c>
      <c r="K6594">
        <v>7</v>
      </c>
      <c r="L6594" s="52">
        <v>0.38888999819755549</v>
      </c>
      <c r="N6594">
        <v>159</v>
      </c>
      <c r="O6594" s="52">
        <v>0.50157999992370605</v>
      </c>
      <c r="Q6594">
        <v>2991</v>
      </c>
      <c r="R6594" s="52">
        <v>0.52900999784469604</v>
      </c>
    </row>
    <row r="6595" spans="1:18">
      <c r="A6595" t="s">
        <v>356</v>
      </c>
      <c r="B6595" t="s">
        <v>412</v>
      </c>
      <c r="C6595" t="s">
        <v>440</v>
      </c>
      <c r="D6595" t="s">
        <v>330</v>
      </c>
      <c r="E6595" t="s">
        <v>67</v>
      </c>
      <c r="F6595" t="s">
        <v>68</v>
      </c>
      <c r="G6595">
        <v>18</v>
      </c>
      <c r="H6595" t="s">
        <v>332</v>
      </c>
      <c r="I6595" t="s">
        <v>377</v>
      </c>
      <c r="J6595" t="s">
        <v>382</v>
      </c>
      <c r="K6595">
        <v>11</v>
      </c>
      <c r="L6595" s="52">
        <v>0.61110997200012207</v>
      </c>
      <c r="N6595">
        <v>158</v>
      </c>
      <c r="O6595" s="52">
        <v>0.49842000007629389</v>
      </c>
      <c r="Q6595">
        <v>2663</v>
      </c>
      <c r="R6595" s="52">
        <v>0.47099000215530401</v>
      </c>
    </row>
    <row r="6596" spans="1:18">
      <c r="A6596" t="s">
        <v>356</v>
      </c>
      <c r="B6596" t="s">
        <v>412</v>
      </c>
      <c r="C6596" t="s">
        <v>440</v>
      </c>
      <c r="D6596" t="s">
        <v>330</v>
      </c>
      <c r="E6596" t="s">
        <v>67</v>
      </c>
      <c r="F6596" t="s">
        <v>68</v>
      </c>
      <c r="G6596">
        <v>18</v>
      </c>
      <c r="H6596" t="s">
        <v>332</v>
      </c>
      <c r="I6596" t="s">
        <v>378</v>
      </c>
      <c r="J6596" t="s">
        <v>13</v>
      </c>
      <c r="K6596">
        <v>16</v>
      </c>
      <c r="L6596" s="52">
        <v>0.88889002799987793</v>
      </c>
      <c r="N6596">
        <v>276</v>
      </c>
      <c r="O6596" s="52">
        <v>0.87066000699996948</v>
      </c>
      <c r="Q6596">
        <v>5030</v>
      </c>
      <c r="R6596" s="52">
        <v>0.88963997364044189</v>
      </c>
    </row>
    <row r="6597" spans="1:18">
      <c r="A6597" t="s">
        <v>356</v>
      </c>
      <c r="B6597" t="s">
        <v>412</v>
      </c>
      <c r="C6597" t="s">
        <v>440</v>
      </c>
      <c r="D6597" t="s">
        <v>330</v>
      </c>
      <c r="E6597" t="s">
        <v>67</v>
      </c>
      <c r="F6597" t="s">
        <v>68</v>
      </c>
      <c r="G6597">
        <v>18</v>
      </c>
      <c r="H6597" t="s">
        <v>332</v>
      </c>
      <c r="I6597" t="s">
        <v>378</v>
      </c>
      <c r="J6597" t="s">
        <v>382</v>
      </c>
      <c r="K6597">
        <v>2</v>
      </c>
      <c r="L6597" s="52">
        <v>0.1111100018024445</v>
      </c>
      <c r="N6597">
        <v>41</v>
      </c>
      <c r="O6597" s="52">
        <v>0.12933999300003049</v>
      </c>
      <c r="Q6597">
        <v>624</v>
      </c>
      <c r="R6597" s="52">
        <v>0.1103599965572357</v>
      </c>
    </row>
    <row r="6598" spans="1:18">
      <c r="A6598" t="s">
        <v>356</v>
      </c>
      <c r="B6598" t="s">
        <v>412</v>
      </c>
      <c r="C6598" t="s">
        <v>440</v>
      </c>
      <c r="D6598" t="s">
        <v>330</v>
      </c>
      <c r="E6598" t="s">
        <v>67</v>
      </c>
      <c r="F6598" t="s">
        <v>68</v>
      </c>
      <c r="G6598">
        <v>18</v>
      </c>
      <c r="H6598" t="s">
        <v>332</v>
      </c>
      <c r="I6598" t="s">
        <v>379</v>
      </c>
      <c r="J6598" t="s">
        <v>13</v>
      </c>
      <c r="K6598">
        <v>12</v>
      </c>
      <c r="L6598" s="52">
        <v>0.66667002439498901</v>
      </c>
      <c r="N6598">
        <v>218</v>
      </c>
      <c r="O6598" s="52">
        <v>0.68769997358322144</v>
      </c>
      <c r="Q6598">
        <v>3976</v>
      </c>
      <c r="R6598" s="52">
        <v>0.70322000980377197</v>
      </c>
    </row>
    <row r="6599" spans="1:18">
      <c r="A6599" t="s">
        <v>356</v>
      </c>
      <c r="B6599" t="s">
        <v>412</v>
      </c>
      <c r="C6599" t="s">
        <v>440</v>
      </c>
      <c r="D6599" t="s">
        <v>330</v>
      </c>
      <c r="E6599" t="s">
        <v>67</v>
      </c>
      <c r="F6599" t="s">
        <v>68</v>
      </c>
      <c r="G6599">
        <v>18</v>
      </c>
      <c r="H6599" t="s">
        <v>332</v>
      </c>
      <c r="I6599" t="s">
        <v>379</v>
      </c>
      <c r="J6599" t="s">
        <v>382</v>
      </c>
      <c r="K6599">
        <v>6</v>
      </c>
      <c r="L6599" s="52">
        <v>0.33333000540733337</v>
      </c>
      <c r="N6599">
        <v>99</v>
      </c>
      <c r="O6599" s="52">
        <v>0.31229999661445618</v>
      </c>
      <c r="Q6599">
        <v>1678</v>
      </c>
      <c r="R6599" s="52">
        <v>0.29677999019622803</v>
      </c>
    </row>
    <row r="6600" spans="1:18">
      <c r="A6600" t="s">
        <v>356</v>
      </c>
      <c r="B6600" t="s">
        <v>412</v>
      </c>
      <c r="C6600" t="s">
        <v>440</v>
      </c>
      <c r="D6600" t="s">
        <v>330</v>
      </c>
      <c r="E6600" t="s">
        <v>67</v>
      </c>
      <c r="F6600" t="s">
        <v>68</v>
      </c>
      <c r="G6600">
        <v>18</v>
      </c>
      <c r="H6600" t="s">
        <v>332</v>
      </c>
      <c r="I6600" t="s">
        <v>380</v>
      </c>
      <c r="J6600" t="s">
        <v>13</v>
      </c>
      <c r="K6600">
        <v>13</v>
      </c>
      <c r="L6600" s="52">
        <v>0.72222000360488892</v>
      </c>
      <c r="N6600">
        <v>242</v>
      </c>
      <c r="O6600" s="52">
        <v>0.76340997219085693</v>
      </c>
      <c r="Q6600">
        <v>4071</v>
      </c>
      <c r="R6600" s="52">
        <v>0.72001999616622925</v>
      </c>
    </row>
    <row r="6601" spans="1:18">
      <c r="A6601" t="s">
        <v>356</v>
      </c>
      <c r="B6601" t="s">
        <v>412</v>
      </c>
      <c r="C6601" t="s">
        <v>440</v>
      </c>
      <c r="D6601" t="s">
        <v>330</v>
      </c>
      <c r="E6601" t="s">
        <v>67</v>
      </c>
      <c r="F6601" t="s">
        <v>68</v>
      </c>
      <c r="G6601">
        <v>18</v>
      </c>
      <c r="H6601" t="s">
        <v>332</v>
      </c>
      <c r="I6601" t="s">
        <v>380</v>
      </c>
      <c r="J6601" t="s">
        <v>382</v>
      </c>
      <c r="K6601">
        <v>5</v>
      </c>
      <c r="L6601" s="52">
        <v>0.27777999639511108</v>
      </c>
      <c r="N6601">
        <v>75</v>
      </c>
      <c r="O6601" s="52">
        <v>0.23658999800682071</v>
      </c>
      <c r="Q6601">
        <v>1583</v>
      </c>
      <c r="R6601" s="52">
        <v>0.27998000383377081</v>
      </c>
    </row>
    <row r="6602" spans="1:18">
      <c r="A6602" t="s">
        <v>356</v>
      </c>
      <c r="B6602" t="s">
        <v>412</v>
      </c>
      <c r="C6602" t="s">
        <v>440</v>
      </c>
      <c r="D6602" t="s">
        <v>330</v>
      </c>
      <c r="E6602" t="s">
        <v>67</v>
      </c>
      <c r="F6602" t="s">
        <v>68</v>
      </c>
      <c r="G6602">
        <v>18</v>
      </c>
      <c r="H6602" t="s">
        <v>332</v>
      </c>
      <c r="I6602" t="s">
        <v>381</v>
      </c>
      <c r="J6602" t="s">
        <v>13</v>
      </c>
      <c r="K6602">
        <v>10</v>
      </c>
      <c r="L6602" s="52">
        <v>0.55555999279022217</v>
      </c>
      <c r="N6602">
        <v>194</v>
      </c>
      <c r="O6602" s="52">
        <v>0.61198997497558594</v>
      </c>
      <c r="Q6602">
        <v>3439</v>
      </c>
      <c r="R6602" s="52">
        <v>0.60824000835418701</v>
      </c>
    </row>
    <row r="6603" spans="1:18">
      <c r="A6603" t="s">
        <v>356</v>
      </c>
      <c r="B6603" t="s">
        <v>412</v>
      </c>
      <c r="C6603" t="s">
        <v>440</v>
      </c>
      <c r="D6603" t="s">
        <v>330</v>
      </c>
      <c r="E6603" t="s">
        <v>67</v>
      </c>
      <c r="F6603" t="s">
        <v>68</v>
      </c>
      <c r="G6603">
        <v>18</v>
      </c>
      <c r="H6603" t="s">
        <v>332</v>
      </c>
      <c r="I6603" t="s">
        <v>381</v>
      </c>
      <c r="J6603" t="s">
        <v>382</v>
      </c>
      <c r="K6603">
        <v>8</v>
      </c>
      <c r="L6603" s="52">
        <v>0.44444000720977778</v>
      </c>
      <c r="N6603">
        <v>123</v>
      </c>
      <c r="O6603" s="52">
        <v>0.38800999522209167</v>
      </c>
      <c r="Q6603">
        <v>2215</v>
      </c>
      <c r="R6603" s="52">
        <v>0.39175999164581299</v>
      </c>
    </row>
    <row r="6604" spans="1:18">
      <c r="A6604" t="s">
        <v>356</v>
      </c>
      <c r="B6604" t="s">
        <v>412</v>
      </c>
      <c r="C6604" t="s">
        <v>440</v>
      </c>
      <c r="D6604" t="s">
        <v>330</v>
      </c>
      <c r="E6604" t="s">
        <v>193</v>
      </c>
      <c r="F6604" t="s">
        <v>275</v>
      </c>
      <c r="G6604">
        <v>8</v>
      </c>
      <c r="H6604" t="s">
        <v>339</v>
      </c>
      <c r="I6604" t="s">
        <v>374</v>
      </c>
      <c r="J6604" t="s">
        <v>289</v>
      </c>
      <c r="K6604">
        <v>0</v>
      </c>
      <c r="L6604" s="52">
        <v>0</v>
      </c>
      <c r="N6604">
        <v>8</v>
      </c>
      <c r="O6604" s="52">
        <v>1.276000030338764E-2</v>
      </c>
      <c r="Q6604">
        <v>29</v>
      </c>
      <c r="R6604" s="52">
        <v>5.1299999468028554E-3</v>
      </c>
    </row>
    <row r="6605" spans="1:18">
      <c r="A6605" t="s">
        <v>356</v>
      </c>
      <c r="B6605" t="s">
        <v>412</v>
      </c>
      <c r="C6605" t="s">
        <v>440</v>
      </c>
      <c r="D6605" t="s">
        <v>330</v>
      </c>
      <c r="E6605" t="s">
        <v>193</v>
      </c>
      <c r="F6605" t="s">
        <v>275</v>
      </c>
      <c r="G6605">
        <v>8</v>
      </c>
      <c r="H6605" t="s">
        <v>339</v>
      </c>
      <c r="I6605" t="s">
        <v>374</v>
      </c>
      <c r="J6605" t="s">
        <v>290</v>
      </c>
      <c r="K6605">
        <v>2</v>
      </c>
      <c r="L6605" s="52">
        <v>5.2629999816417687E-2</v>
      </c>
      <c r="N6605">
        <v>35</v>
      </c>
      <c r="O6605" s="52">
        <v>5.5819999426603317E-2</v>
      </c>
      <c r="Q6605">
        <v>299</v>
      </c>
      <c r="R6605" s="52">
        <v>5.2880000323057168E-2</v>
      </c>
    </row>
    <row r="6606" spans="1:18">
      <c r="A6606" t="s">
        <v>356</v>
      </c>
      <c r="B6606" t="s">
        <v>412</v>
      </c>
      <c r="C6606" t="s">
        <v>440</v>
      </c>
      <c r="D6606" t="s">
        <v>330</v>
      </c>
      <c r="E6606" t="s">
        <v>193</v>
      </c>
      <c r="F6606" t="s">
        <v>275</v>
      </c>
      <c r="G6606">
        <v>8</v>
      </c>
      <c r="H6606" t="s">
        <v>339</v>
      </c>
      <c r="I6606" t="s">
        <v>374</v>
      </c>
      <c r="J6606" t="s">
        <v>291</v>
      </c>
      <c r="K6606">
        <v>2</v>
      </c>
      <c r="L6606" s="52">
        <v>5.2629999816417687E-2</v>
      </c>
      <c r="N6606">
        <v>87</v>
      </c>
      <c r="O6606" s="52">
        <v>0.13876000046730039</v>
      </c>
      <c r="Q6606">
        <v>751</v>
      </c>
      <c r="R6606" s="52">
        <v>0.1328299939632416</v>
      </c>
    </row>
    <row r="6607" spans="1:18">
      <c r="A6607" t="s">
        <v>356</v>
      </c>
      <c r="B6607" t="s">
        <v>412</v>
      </c>
      <c r="C6607" t="s">
        <v>440</v>
      </c>
      <c r="D6607" t="s">
        <v>330</v>
      </c>
      <c r="E6607" t="s">
        <v>193</v>
      </c>
      <c r="F6607" t="s">
        <v>275</v>
      </c>
      <c r="G6607">
        <v>8</v>
      </c>
      <c r="H6607" t="s">
        <v>339</v>
      </c>
      <c r="I6607" t="s">
        <v>374</v>
      </c>
      <c r="J6607" t="s">
        <v>292</v>
      </c>
      <c r="K6607">
        <v>7</v>
      </c>
      <c r="L6607" s="52">
        <v>0.18421000242233279</v>
      </c>
      <c r="N6607">
        <v>148</v>
      </c>
      <c r="O6607" s="52">
        <v>0.23603999614715579</v>
      </c>
      <c r="Q6607">
        <v>1246</v>
      </c>
      <c r="R6607" s="52">
        <v>0.22036999464035029</v>
      </c>
    </row>
    <row r="6608" spans="1:18">
      <c r="A6608" t="s">
        <v>356</v>
      </c>
      <c r="B6608" t="s">
        <v>412</v>
      </c>
      <c r="C6608" t="s">
        <v>440</v>
      </c>
      <c r="D6608" t="s">
        <v>330</v>
      </c>
      <c r="E6608" t="s">
        <v>193</v>
      </c>
      <c r="F6608" t="s">
        <v>275</v>
      </c>
      <c r="G6608">
        <v>8</v>
      </c>
      <c r="H6608" t="s">
        <v>339</v>
      </c>
      <c r="I6608" t="s">
        <v>374</v>
      </c>
      <c r="J6608" t="s">
        <v>293</v>
      </c>
      <c r="K6608">
        <v>2</v>
      </c>
      <c r="L6608" s="52">
        <v>5.2629999816417687E-2</v>
      </c>
      <c r="N6608">
        <v>98</v>
      </c>
      <c r="O6608" s="52">
        <v>0.15629999339580539</v>
      </c>
      <c r="Q6608">
        <v>1034</v>
      </c>
      <c r="R6608" s="52">
        <v>0.18287999927997589</v>
      </c>
    </row>
    <row r="6609" spans="1:19">
      <c r="A6609" t="s">
        <v>356</v>
      </c>
      <c r="B6609" t="s">
        <v>412</v>
      </c>
      <c r="C6609" t="s">
        <v>440</v>
      </c>
      <c r="D6609" t="s">
        <v>330</v>
      </c>
      <c r="E6609" t="s">
        <v>193</v>
      </c>
      <c r="F6609" t="s">
        <v>275</v>
      </c>
      <c r="G6609">
        <v>8</v>
      </c>
      <c r="H6609" t="s">
        <v>339</v>
      </c>
      <c r="I6609" t="s">
        <v>374</v>
      </c>
      <c r="J6609" t="s">
        <v>294</v>
      </c>
      <c r="K6609">
        <v>7</v>
      </c>
      <c r="L6609" s="52">
        <v>0.18421000242233279</v>
      </c>
      <c r="N6609">
        <v>119</v>
      </c>
      <c r="O6609" s="52">
        <v>0.18978999555110929</v>
      </c>
      <c r="Q6609">
        <v>1115</v>
      </c>
      <c r="R6609" s="52">
        <v>0.19720999896526339</v>
      </c>
    </row>
    <row r="6610" spans="1:19">
      <c r="A6610" t="s">
        <v>356</v>
      </c>
      <c r="B6610" t="s">
        <v>412</v>
      </c>
      <c r="C6610" t="s">
        <v>440</v>
      </c>
      <c r="D6610" t="s">
        <v>330</v>
      </c>
      <c r="E6610" t="s">
        <v>193</v>
      </c>
      <c r="F6610" t="s">
        <v>275</v>
      </c>
      <c r="G6610">
        <v>8</v>
      </c>
      <c r="H6610" t="s">
        <v>339</v>
      </c>
      <c r="I6610" t="s">
        <v>374</v>
      </c>
      <c r="J6610" t="s">
        <v>295</v>
      </c>
      <c r="K6610">
        <v>18</v>
      </c>
      <c r="L6610" s="52">
        <v>0.47367998957633972</v>
      </c>
      <c r="N6610">
        <v>132</v>
      </c>
      <c r="O6610" s="52">
        <v>0.21052999794483179</v>
      </c>
      <c r="Q6610">
        <v>1180</v>
      </c>
      <c r="R6610" s="52">
        <v>0.20870000123977661</v>
      </c>
    </row>
    <row r="6611" spans="1:19">
      <c r="A6611" t="s">
        <v>356</v>
      </c>
      <c r="B6611" t="s">
        <v>412</v>
      </c>
      <c r="C6611" t="s">
        <v>440</v>
      </c>
      <c r="D6611" t="s">
        <v>330</v>
      </c>
      <c r="E6611" t="s">
        <v>193</v>
      </c>
      <c r="F6611" t="s">
        <v>275</v>
      </c>
      <c r="G6611">
        <v>8</v>
      </c>
      <c r="H6611" t="s">
        <v>339</v>
      </c>
      <c r="I6611" t="s">
        <v>734</v>
      </c>
      <c r="J6611" t="s">
        <v>299</v>
      </c>
      <c r="K6611">
        <v>2</v>
      </c>
      <c r="L6611" s="52">
        <v>5.2629999816417687E-2</v>
      </c>
      <c r="M6611" s="52">
        <v>5.2629999816417687E-2</v>
      </c>
      <c r="N6611">
        <v>52</v>
      </c>
      <c r="O6611" s="52">
        <v>8.2929998636245728E-2</v>
      </c>
      <c r="P6611" s="52">
        <v>8.4009997546672821E-2</v>
      </c>
      <c r="Q6611">
        <v>265</v>
      </c>
      <c r="R6611" s="52">
        <v>4.6870000660419457E-2</v>
      </c>
      <c r="S6611" s="52">
        <v>4.7959998250007629E-2</v>
      </c>
    </row>
    <row r="6612" spans="1:19">
      <c r="A6612" t="s">
        <v>356</v>
      </c>
      <c r="B6612" t="s">
        <v>412</v>
      </c>
      <c r="C6612" t="s">
        <v>440</v>
      </c>
      <c r="D6612" t="s">
        <v>330</v>
      </c>
      <c r="E6612" t="s">
        <v>193</v>
      </c>
      <c r="F6612" t="s">
        <v>275</v>
      </c>
      <c r="G6612">
        <v>8</v>
      </c>
      <c r="H6612" t="s">
        <v>339</v>
      </c>
      <c r="I6612" t="s">
        <v>734</v>
      </c>
      <c r="J6612" t="s">
        <v>300</v>
      </c>
      <c r="K6612">
        <v>0</v>
      </c>
      <c r="L6612" s="52">
        <v>0</v>
      </c>
      <c r="M6612" s="52">
        <v>0</v>
      </c>
      <c r="N6612">
        <v>20</v>
      </c>
      <c r="O6612" s="52">
        <v>3.189999982714653E-2</v>
      </c>
      <c r="P6612" s="52">
        <v>3.231000155210495E-2</v>
      </c>
      <c r="Q6612">
        <v>218</v>
      </c>
      <c r="R6612" s="52">
        <v>3.8559999316930771E-2</v>
      </c>
      <c r="S6612" s="52">
        <v>3.945000097155571E-2</v>
      </c>
    </row>
    <row r="6613" spans="1:19">
      <c r="A6613" t="s">
        <v>356</v>
      </c>
      <c r="B6613" t="s">
        <v>412</v>
      </c>
      <c r="C6613" t="s">
        <v>440</v>
      </c>
      <c r="D6613" t="s">
        <v>330</v>
      </c>
      <c r="E6613" t="s">
        <v>193</v>
      </c>
      <c r="F6613" t="s">
        <v>275</v>
      </c>
      <c r="G6613">
        <v>8</v>
      </c>
      <c r="H6613" t="s">
        <v>339</v>
      </c>
      <c r="I6613" t="s">
        <v>734</v>
      </c>
      <c r="J6613" t="s">
        <v>269</v>
      </c>
      <c r="K6613">
        <v>2</v>
      </c>
      <c r="L6613" s="52">
        <v>5.2629999816417687E-2</v>
      </c>
      <c r="M6613" s="52">
        <v>5.2629999816417687E-2</v>
      </c>
      <c r="N6613">
        <v>8</v>
      </c>
      <c r="O6613" s="52">
        <v>1.276000030338764E-2</v>
      </c>
      <c r="P6613" s="52">
        <v>1.291999965906143E-2</v>
      </c>
      <c r="Q6613">
        <v>43</v>
      </c>
      <c r="R6613" s="52">
        <v>7.61000020429492E-3</v>
      </c>
      <c r="S6613" s="52">
        <v>7.780000101774931E-3</v>
      </c>
    </row>
    <row r="6614" spans="1:19">
      <c r="A6614" t="s">
        <v>356</v>
      </c>
      <c r="B6614" t="s">
        <v>412</v>
      </c>
      <c r="C6614" t="s">
        <v>440</v>
      </c>
      <c r="D6614" t="s">
        <v>330</v>
      </c>
      <c r="E6614" t="s">
        <v>193</v>
      </c>
      <c r="F6614" t="s">
        <v>275</v>
      </c>
      <c r="G6614">
        <v>8</v>
      </c>
      <c r="H6614" t="s">
        <v>339</v>
      </c>
      <c r="I6614" t="s">
        <v>734</v>
      </c>
      <c r="J6614" t="s">
        <v>301</v>
      </c>
      <c r="K6614">
        <v>0</v>
      </c>
      <c r="L6614" s="52">
        <v>0</v>
      </c>
      <c r="M6614" s="52">
        <v>0</v>
      </c>
      <c r="N6614">
        <v>10</v>
      </c>
      <c r="O6614" s="52">
        <v>1.5949999913573269E-2</v>
      </c>
      <c r="P6614" s="52">
        <v>1.6160000115633011E-2</v>
      </c>
      <c r="Q6614">
        <v>117</v>
      </c>
      <c r="R6614" s="52">
        <v>2.0689999684691429E-2</v>
      </c>
      <c r="S6614" s="52">
        <v>2.1169999614357948E-2</v>
      </c>
    </row>
    <row r="6615" spans="1:19">
      <c r="A6615" t="s">
        <v>356</v>
      </c>
      <c r="B6615" t="s">
        <v>412</v>
      </c>
      <c r="C6615" t="s">
        <v>440</v>
      </c>
      <c r="D6615" t="s">
        <v>330</v>
      </c>
      <c r="E6615" t="s">
        <v>193</v>
      </c>
      <c r="F6615" t="s">
        <v>275</v>
      </c>
      <c r="G6615">
        <v>8</v>
      </c>
      <c r="H6615" t="s">
        <v>339</v>
      </c>
      <c r="I6615" t="s">
        <v>734</v>
      </c>
      <c r="J6615" t="s">
        <v>270</v>
      </c>
      <c r="K6615">
        <v>0</v>
      </c>
      <c r="L6615" s="52">
        <v>0</v>
      </c>
      <c r="N6615">
        <v>8</v>
      </c>
      <c r="O6615" s="52">
        <v>1.276000030338764E-2</v>
      </c>
      <c r="Q6615">
        <v>128</v>
      </c>
      <c r="R6615" s="52">
        <v>2.263999916613102E-2</v>
      </c>
    </row>
    <row r="6616" spans="1:19">
      <c r="A6616" t="s">
        <v>356</v>
      </c>
      <c r="B6616" t="s">
        <v>412</v>
      </c>
      <c r="C6616" t="s">
        <v>440</v>
      </c>
      <c r="D6616" t="s">
        <v>330</v>
      </c>
      <c r="E6616" t="s">
        <v>193</v>
      </c>
      <c r="F6616" t="s">
        <v>275</v>
      </c>
      <c r="G6616">
        <v>8</v>
      </c>
      <c r="H6616" t="s">
        <v>339</v>
      </c>
      <c r="I6616" t="s">
        <v>734</v>
      </c>
      <c r="J6616" t="s">
        <v>268</v>
      </c>
      <c r="K6616">
        <v>34</v>
      </c>
      <c r="L6616" s="52">
        <v>0.89473998546600342</v>
      </c>
      <c r="M6616" s="52">
        <v>0.89473998546600342</v>
      </c>
      <c r="N6616">
        <v>529</v>
      </c>
      <c r="O6616" s="52">
        <v>0.84369999170303345</v>
      </c>
      <c r="P6616" s="52">
        <v>0.85460001230239868</v>
      </c>
      <c r="Q6616">
        <v>4883</v>
      </c>
      <c r="R6616" s="52">
        <v>0.86364001035690308</v>
      </c>
      <c r="S6616" s="52">
        <v>0.88363999128341675</v>
      </c>
    </row>
    <row r="6617" spans="1:19">
      <c r="A6617" t="s">
        <v>356</v>
      </c>
      <c r="B6617" t="s">
        <v>412</v>
      </c>
      <c r="C6617" t="s">
        <v>440</v>
      </c>
      <c r="D6617" t="s">
        <v>330</v>
      </c>
      <c r="E6617" t="s">
        <v>193</v>
      </c>
      <c r="F6617" t="s">
        <v>275</v>
      </c>
      <c r="G6617">
        <v>8</v>
      </c>
      <c r="H6617" t="s">
        <v>339</v>
      </c>
      <c r="I6617" t="s">
        <v>307</v>
      </c>
      <c r="J6617" t="s">
        <v>329</v>
      </c>
      <c r="K6617">
        <v>36</v>
      </c>
      <c r="L6617" s="52">
        <v>0.94736999273300171</v>
      </c>
      <c r="N6617">
        <v>620</v>
      </c>
      <c r="O6617" s="52">
        <v>0.98883998394012451</v>
      </c>
      <c r="Q6617">
        <v>5610</v>
      </c>
      <c r="R6617" s="52">
        <v>0.99221998453140259</v>
      </c>
    </row>
    <row r="6618" spans="1:19">
      <c r="A6618" t="s">
        <v>356</v>
      </c>
      <c r="B6618" t="s">
        <v>412</v>
      </c>
      <c r="C6618" t="s">
        <v>440</v>
      </c>
      <c r="D6618" t="s">
        <v>330</v>
      </c>
      <c r="E6618" t="s">
        <v>193</v>
      </c>
      <c r="F6618" s="1" t="s">
        <v>275</v>
      </c>
      <c r="G6618" s="1">
        <v>8</v>
      </c>
      <c r="H6618" s="1" t="s">
        <v>339</v>
      </c>
      <c r="I6618" t="s">
        <v>307</v>
      </c>
      <c r="J6618" t="s">
        <v>309</v>
      </c>
      <c r="K6618">
        <v>2</v>
      </c>
      <c r="L6618" s="52">
        <v>5.2629999816417687E-2</v>
      </c>
      <c r="N6618">
        <v>7</v>
      </c>
      <c r="O6618" s="52">
        <v>1.116000022739172E-2</v>
      </c>
      <c r="Q6618">
        <v>44</v>
      </c>
      <c r="R6618" s="52">
        <v>7.780000101774931E-3</v>
      </c>
    </row>
    <row r="6619" spans="1:19">
      <c r="A6619" t="s">
        <v>356</v>
      </c>
      <c r="B6619" t="s">
        <v>412</v>
      </c>
      <c r="C6619" t="s">
        <v>440</v>
      </c>
      <c r="D6619" t="s">
        <v>330</v>
      </c>
      <c r="E6619" t="s">
        <v>193</v>
      </c>
      <c r="F6619" t="s">
        <v>275</v>
      </c>
      <c r="G6619">
        <v>8</v>
      </c>
      <c r="H6619" t="s">
        <v>339</v>
      </c>
      <c r="I6619" t="s">
        <v>375</v>
      </c>
      <c r="J6619" t="s">
        <v>302</v>
      </c>
      <c r="K6619">
        <v>12</v>
      </c>
      <c r="L6619" s="52">
        <v>0.31578999757766718</v>
      </c>
      <c r="N6619">
        <v>207</v>
      </c>
      <c r="O6619" s="52">
        <v>0.33013999462127691</v>
      </c>
      <c r="Q6619">
        <v>1795</v>
      </c>
      <c r="R6619" s="52">
        <v>0.3174700140953064</v>
      </c>
    </row>
    <row r="6620" spans="1:19">
      <c r="A6620" t="s">
        <v>356</v>
      </c>
      <c r="B6620" t="s">
        <v>412</v>
      </c>
      <c r="C6620" t="s">
        <v>440</v>
      </c>
      <c r="D6620" t="s">
        <v>330</v>
      </c>
      <c r="E6620" t="s">
        <v>193</v>
      </c>
      <c r="F6620" t="s">
        <v>275</v>
      </c>
      <c r="G6620">
        <v>8</v>
      </c>
      <c r="H6620" t="s">
        <v>339</v>
      </c>
      <c r="I6620" t="s">
        <v>375</v>
      </c>
      <c r="J6620" t="s">
        <v>303</v>
      </c>
      <c r="K6620">
        <v>11</v>
      </c>
      <c r="L6620" s="52">
        <v>0.28946998715400701</v>
      </c>
      <c r="N6620">
        <v>201</v>
      </c>
      <c r="O6620" s="52">
        <v>0.32056999206542969</v>
      </c>
      <c r="Q6620">
        <v>1789</v>
      </c>
      <c r="R6620" s="52">
        <v>0.31641000509262079</v>
      </c>
    </row>
    <row r="6621" spans="1:19">
      <c r="A6621" t="s">
        <v>356</v>
      </c>
      <c r="B6621" t="s">
        <v>412</v>
      </c>
      <c r="C6621" t="s">
        <v>440</v>
      </c>
      <c r="D6621" t="s">
        <v>330</v>
      </c>
      <c r="E6621" t="s">
        <v>193</v>
      </c>
      <c r="F6621" t="s">
        <v>275</v>
      </c>
      <c r="G6621">
        <v>8</v>
      </c>
      <c r="H6621" t="s">
        <v>339</v>
      </c>
      <c r="I6621" t="s">
        <v>375</v>
      </c>
      <c r="J6621" t="s">
        <v>304</v>
      </c>
      <c r="K6621">
        <v>15</v>
      </c>
      <c r="L6621" s="52">
        <v>0.39473998546600342</v>
      </c>
      <c r="N6621">
        <v>219</v>
      </c>
      <c r="O6621" s="52">
        <v>0.34927999973297119</v>
      </c>
      <c r="Q6621">
        <v>2070</v>
      </c>
      <c r="R6621" s="52">
        <v>0.36610999703407288</v>
      </c>
    </row>
    <row r="6622" spans="1:19">
      <c r="A6622" t="s">
        <v>356</v>
      </c>
      <c r="B6622" t="s">
        <v>412</v>
      </c>
      <c r="C6622" t="s">
        <v>440</v>
      </c>
      <c r="D6622" t="s">
        <v>330</v>
      </c>
      <c r="E6622" t="s">
        <v>193</v>
      </c>
      <c r="F6622" t="s">
        <v>275</v>
      </c>
      <c r="G6622">
        <v>8</v>
      </c>
      <c r="H6622" t="s">
        <v>339</v>
      </c>
      <c r="I6622" t="s">
        <v>377</v>
      </c>
      <c r="J6622" t="s">
        <v>13</v>
      </c>
      <c r="K6622">
        <v>15</v>
      </c>
      <c r="L6622" s="52">
        <v>0.39473998546600342</v>
      </c>
      <c r="N6622">
        <v>339</v>
      </c>
      <c r="O6622" s="52">
        <v>0.54066997766494751</v>
      </c>
      <c r="Q6622">
        <v>2991</v>
      </c>
      <c r="R6622" s="52">
        <v>0.52900999784469604</v>
      </c>
    </row>
    <row r="6623" spans="1:19">
      <c r="A6623" t="s">
        <v>356</v>
      </c>
      <c r="B6623" t="s">
        <v>412</v>
      </c>
      <c r="C6623" t="s">
        <v>440</v>
      </c>
      <c r="D6623" t="s">
        <v>330</v>
      </c>
      <c r="E6623" t="s">
        <v>193</v>
      </c>
      <c r="F6623" t="s">
        <v>275</v>
      </c>
      <c r="G6623">
        <v>8</v>
      </c>
      <c r="H6623" t="s">
        <v>339</v>
      </c>
      <c r="I6623" t="s">
        <v>377</v>
      </c>
      <c r="J6623" t="s">
        <v>382</v>
      </c>
      <c r="K6623">
        <v>23</v>
      </c>
      <c r="L6623" s="52">
        <v>0.60526001453399658</v>
      </c>
      <c r="N6623">
        <v>288</v>
      </c>
      <c r="O6623" s="52">
        <v>0.4593299925327301</v>
      </c>
      <c r="Q6623">
        <v>2663</v>
      </c>
      <c r="R6623" s="52">
        <v>0.47099000215530401</v>
      </c>
    </row>
    <row r="6624" spans="1:19">
      <c r="A6624" t="s">
        <v>356</v>
      </c>
      <c r="B6624" t="s">
        <v>412</v>
      </c>
      <c r="C6624" t="s">
        <v>440</v>
      </c>
      <c r="D6624" t="s">
        <v>330</v>
      </c>
      <c r="E6624" t="s">
        <v>193</v>
      </c>
      <c r="F6624" t="s">
        <v>275</v>
      </c>
      <c r="G6624">
        <v>8</v>
      </c>
      <c r="H6624" t="s">
        <v>339</v>
      </c>
      <c r="I6624" t="s">
        <v>378</v>
      </c>
      <c r="J6624" t="s">
        <v>13</v>
      </c>
      <c r="K6624">
        <v>33</v>
      </c>
      <c r="L6624" s="52">
        <v>0.86842000484466553</v>
      </c>
      <c r="N6624">
        <v>567</v>
      </c>
      <c r="O6624" s="52">
        <v>0.90430998802185059</v>
      </c>
      <c r="Q6624">
        <v>5030</v>
      </c>
      <c r="R6624" s="52">
        <v>0.88963997364044189</v>
      </c>
    </row>
    <row r="6625" spans="1:19">
      <c r="A6625" t="s">
        <v>356</v>
      </c>
      <c r="B6625" t="s">
        <v>412</v>
      </c>
      <c r="C6625" t="s">
        <v>440</v>
      </c>
      <c r="D6625" t="s">
        <v>330</v>
      </c>
      <c r="E6625" t="s">
        <v>193</v>
      </c>
      <c r="F6625" t="s">
        <v>275</v>
      </c>
      <c r="G6625">
        <v>8</v>
      </c>
      <c r="H6625" t="s">
        <v>339</v>
      </c>
      <c r="I6625" t="s">
        <v>378</v>
      </c>
      <c r="J6625" t="s">
        <v>382</v>
      </c>
      <c r="K6625">
        <v>5</v>
      </c>
      <c r="L6625" s="52">
        <v>0.1315799951553345</v>
      </c>
      <c r="N6625">
        <v>60</v>
      </c>
      <c r="O6625" s="52">
        <v>9.568999707698822E-2</v>
      </c>
      <c r="Q6625">
        <v>624</v>
      </c>
      <c r="R6625" s="52">
        <v>0.1103599965572357</v>
      </c>
    </row>
    <row r="6626" spans="1:19">
      <c r="A6626" t="s">
        <v>356</v>
      </c>
      <c r="B6626" t="s">
        <v>412</v>
      </c>
      <c r="C6626" t="s">
        <v>440</v>
      </c>
      <c r="D6626" t="s">
        <v>330</v>
      </c>
      <c r="E6626" t="s">
        <v>193</v>
      </c>
      <c r="F6626" t="s">
        <v>275</v>
      </c>
      <c r="G6626">
        <v>8</v>
      </c>
      <c r="H6626" t="s">
        <v>339</v>
      </c>
      <c r="I6626" t="s">
        <v>379</v>
      </c>
      <c r="J6626" t="s">
        <v>13</v>
      </c>
      <c r="K6626">
        <v>29</v>
      </c>
      <c r="L6626" s="52">
        <v>0.76315999031066895</v>
      </c>
      <c r="N6626">
        <v>454</v>
      </c>
      <c r="O6626" s="52">
        <v>0.72408002614974976</v>
      </c>
      <c r="Q6626">
        <v>3976</v>
      </c>
      <c r="R6626" s="52">
        <v>0.70322000980377197</v>
      </c>
    </row>
    <row r="6627" spans="1:19">
      <c r="A6627" t="s">
        <v>356</v>
      </c>
      <c r="B6627" t="s">
        <v>412</v>
      </c>
      <c r="C6627" t="s">
        <v>440</v>
      </c>
      <c r="D6627" t="s">
        <v>330</v>
      </c>
      <c r="E6627" t="s">
        <v>193</v>
      </c>
      <c r="F6627" t="s">
        <v>275</v>
      </c>
      <c r="G6627">
        <v>8</v>
      </c>
      <c r="H6627" t="s">
        <v>339</v>
      </c>
      <c r="I6627" t="s">
        <v>379</v>
      </c>
      <c r="J6627" t="s">
        <v>382</v>
      </c>
      <c r="K6627">
        <v>9</v>
      </c>
      <c r="L6627" s="52">
        <v>0.23683999478816989</v>
      </c>
      <c r="N6627">
        <v>173</v>
      </c>
      <c r="O6627" s="52">
        <v>0.27592000365257258</v>
      </c>
      <c r="Q6627">
        <v>1678</v>
      </c>
      <c r="R6627" s="52">
        <v>0.29677999019622803</v>
      </c>
    </row>
    <row r="6628" spans="1:19">
      <c r="A6628" t="s">
        <v>356</v>
      </c>
      <c r="B6628" t="s">
        <v>412</v>
      </c>
      <c r="C6628" t="s">
        <v>440</v>
      </c>
      <c r="D6628" t="s">
        <v>330</v>
      </c>
      <c r="E6628" t="s">
        <v>193</v>
      </c>
      <c r="F6628" t="s">
        <v>275</v>
      </c>
      <c r="G6628">
        <v>8</v>
      </c>
      <c r="H6628" t="s">
        <v>339</v>
      </c>
      <c r="I6628" t="s">
        <v>380</v>
      </c>
      <c r="J6628" t="s">
        <v>13</v>
      </c>
      <c r="K6628">
        <v>27</v>
      </c>
      <c r="L6628" s="52">
        <v>0.71052998304367065</v>
      </c>
      <c r="N6628">
        <v>420</v>
      </c>
      <c r="O6628" s="52">
        <v>0.66986000537872314</v>
      </c>
      <c r="Q6628">
        <v>4071</v>
      </c>
      <c r="R6628" s="52">
        <v>0.72001999616622925</v>
      </c>
    </row>
    <row r="6629" spans="1:19">
      <c r="A6629" t="s">
        <v>356</v>
      </c>
      <c r="B6629" t="s">
        <v>412</v>
      </c>
      <c r="C6629" t="s">
        <v>440</v>
      </c>
      <c r="D6629" t="s">
        <v>330</v>
      </c>
      <c r="E6629" t="s">
        <v>193</v>
      </c>
      <c r="F6629" t="s">
        <v>275</v>
      </c>
      <c r="G6629">
        <v>8</v>
      </c>
      <c r="H6629" t="s">
        <v>339</v>
      </c>
      <c r="I6629" t="s">
        <v>380</v>
      </c>
      <c r="J6629" t="s">
        <v>382</v>
      </c>
      <c r="K6629">
        <v>11</v>
      </c>
      <c r="L6629" s="52">
        <v>0.28946998715400701</v>
      </c>
      <c r="N6629">
        <v>207</v>
      </c>
      <c r="O6629" s="52">
        <v>0.33013999462127691</v>
      </c>
      <c r="Q6629">
        <v>1583</v>
      </c>
      <c r="R6629" s="52">
        <v>0.27998000383377081</v>
      </c>
    </row>
    <row r="6630" spans="1:19">
      <c r="A6630" t="s">
        <v>356</v>
      </c>
      <c r="B6630" t="s">
        <v>412</v>
      </c>
      <c r="C6630" t="s">
        <v>440</v>
      </c>
      <c r="D6630" t="s">
        <v>330</v>
      </c>
      <c r="E6630" t="s">
        <v>193</v>
      </c>
      <c r="F6630" t="s">
        <v>275</v>
      </c>
      <c r="G6630">
        <v>8</v>
      </c>
      <c r="H6630" t="s">
        <v>339</v>
      </c>
      <c r="I6630" t="s">
        <v>381</v>
      </c>
      <c r="J6630" t="s">
        <v>13</v>
      </c>
      <c r="K6630">
        <v>23</v>
      </c>
      <c r="L6630" s="52">
        <v>0.60526001453399658</v>
      </c>
      <c r="N6630">
        <v>376</v>
      </c>
      <c r="O6630" s="52">
        <v>0.59968000650405884</v>
      </c>
      <c r="Q6630">
        <v>3439</v>
      </c>
      <c r="R6630" s="52">
        <v>0.60824000835418701</v>
      </c>
    </row>
    <row r="6631" spans="1:19">
      <c r="A6631" t="s">
        <v>356</v>
      </c>
      <c r="B6631" t="s">
        <v>412</v>
      </c>
      <c r="C6631" t="s">
        <v>440</v>
      </c>
      <c r="D6631" t="s">
        <v>330</v>
      </c>
      <c r="E6631" t="s">
        <v>193</v>
      </c>
      <c r="F6631" t="s">
        <v>275</v>
      </c>
      <c r="G6631">
        <v>8</v>
      </c>
      <c r="H6631" t="s">
        <v>339</v>
      </c>
      <c r="I6631" t="s">
        <v>381</v>
      </c>
      <c r="J6631" t="s">
        <v>382</v>
      </c>
      <c r="K6631">
        <v>15</v>
      </c>
      <c r="L6631" s="52">
        <v>0.39473998546600342</v>
      </c>
      <c r="N6631">
        <v>251</v>
      </c>
      <c r="O6631" s="52">
        <v>0.40031999349594122</v>
      </c>
      <c r="Q6631">
        <v>2215</v>
      </c>
      <c r="R6631" s="52">
        <v>0.39175999164581299</v>
      </c>
    </row>
    <row r="6632" spans="1:19">
      <c r="A6632" t="s">
        <v>356</v>
      </c>
      <c r="B6632" t="s">
        <v>412</v>
      </c>
      <c r="C6632" t="s">
        <v>440</v>
      </c>
      <c r="D6632" t="s">
        <v>330</v>
      </c>
      <c r="E6632" t="s">
        <v>69</v>
      </c>
      <c r="F6632" t="s">
        <v>70</v>
      </c>
      <c r="G6632">
        <v>5</v>
      </c>
      <c r="H6632" t="s">
        <v>340</v>
      </c>
      <c r="I6632" t="s">
        <v>374</v>
      </c>
      <c r="J6632" t="s">
        <v>289</v>
      </c>
      <c r="K6632">
        <v>0</v>
      </c>
      <c r="L6632" s="52">
        <v>0</v>
      </c>
      <c r="N6632">
        <v>2</v>
      </c>
      <c r="O6632" s="52">
        <v>6.4099999144673347E-3</v>
      </c>
      <c r="Q6632">
        <v>29</v>
      </c>
      <c r="R6632" s="52">
        <v>5.1299999468028554E-3</v>
      </c>
    </row>
    <row r="6633" spans="1:19">
      <c r="A6633" t="s">
        <v>356</v>
      </c>
      <c r="B6633" t="s">
        <v>412</v>
      </c>
      <c r="C6633" t="s">
        <v>440</v>
      </c>
      <c r="D6633" t="s">
        <v>330</v>
      </c>
      <c r="E6633" t="s">
        <v>69</v>
      </c>
      <c r="F6633" t="s">
        <v>70</v>
      </c>
      <c r="G6633">
        <v>5</v>
      </c>
      <c r="H6633" t="s">
        <v>340</v>
      </c>
      <c r="I6633" t="s">
        <v>374</v>
      </c>
      <c r="J6633" t="s">
        <v>290</v>
      </c>
      <c r="K6633">
        <v>2</v>
      </c>
      <c r="L6633" s="52">
        <v>8.3329997956752777E-2</v>
      </c>
      <c r="N6633">
        <v>12</v>
      </c>
      <c r="O6633" s="52">
        <v>3.8460001349449158E-2</v>
      </c>
      <c r="Q6633">
        <v>299</v>
      </c>
      <c r="R6633" s="52">
        <v>5.2880000323057168E-2</v>
      </c>
    </row>
    <row r="6634" spans="1:19">
      <c r="A6634" t="s">
        <v>356</v>
      </c>
      <c r="B6634" t="s">
        <v>412</v>
      </c>
      <c r="C6634" t="s">
        <v>440</v>
      </c>
      <c r="D6634" t="s">
        <v>330</v>
      </c>
      <c r="E6634" t="s">
        <v>69</v>
      </c>
      <c r="F6634" t="s">
        <v>70</v>
      </c>
      <c r="G6634">
        <v>5</v>
      </c>
      <c r="H6634" t="s">
        <v>340</v>
      </c>
      <c r="I6634" t="s">
        <v>374</v>
      </c>
      <c r="J6634" t="s">
        <v>291</v>
      </c>
      <c r="K6634">
        <v>2</v>
      </c>
      <c r="L6634" s="52">
        <v>8.3329997956752777E-2</v>
      </c>
      <c r="N6634">
        <v>32</v>
      </c>
      <c r="O6634" s="52">
        <v>0.1025599986314774</v>
      </c>
      <c r="Q6634">
        <v>751</v>
      </c>
      <c r="R6634" s="52">
        <v>0.1328299939632416</v>
      </c>
    </row>
    <row r="6635" spans="1:19">
      <c r="A6635" t="s">
        <v>356</v>
      </c>
      <c r="B6635" t="s">
        <v>412</v>
      </c>
      <c r="C6635" t="s">
        <v>440</v>
      </c>
      <c r="D6635" t="s">
        <v>330</v>
      </c>
      <c r="E6635" t="s">
        <v>69</v>
      </c>
      <c r="F6635" t="s">
        <v>70</v>
      </c>
      <c r="G6635">
        <v>5</v>
      </c>
      <c r="H6635" t="s">
        <v>340</v>
      </c>
      <c r="I6635" t="s">
        <v>374</v>
      </c>
      <c r="J6635" t="s">
        <v>292</v>
      </c>
      <c r="K6635">
        <v>2</v>
      </c>
      <c r="L6635" s="52">
        <v>8.3329997956752777E-2</v>
      </c>
      <c r="N6635">
        <v>56</v>
      </c>
      <c r="O6635" s="52">
        <v>0.17949000000953669</v>
      </c>
      <c r="Q6635">
        <v>1246</v>
      </c>
      <c r="R6635" s="52">
        <v>0.22036999464035029</v>
      </c>
    </row>
    <row r="6636" spans="1:19">
      <c r="A6636" t="s">
        <v>356</v>
      </c>
      <c r="B6636" t="s">
        <v>412</v>
      </c>
      <c r="C6636" t="s">
        <v>440</v>
      </c>
      <c r="D6636" t="s">
        <v>330</v>
      </c>
      <c r="E6636" t="s">
        <v>69</v>
      </c>
      <c r="F6636" t="s">
        <v>70</v>
      </c>
      <c r="G6636">
        <v>5</v>
      </c>
      <c r="H6636" t="s">
        <v>340</v>
      </c>
      <c r="I6636" t="s">
        <v>374</v>
      </c>
      <c r="J6636" t="s">
        <v>293</v>
      </c>
      <c r="K6636">
        <v>5</v>
      </c>
      <c r="L6636" s="52">
        <v>0.2083300054073334</v>
      </c>
      <c r="N6636">
        <v>60</v>
      </c>
      <c r="O6636" s="52">
        <v>0.19231000542640689</v>
      </c>
      <c r="Q6636">
        <v>1034</v>
      </c>
      <c r="R6636" s="52">
        <v>0.18287999927997589</v>
      </c>
    </row>
    <row r="6637" spans="1:19">
      <c r="A6637" t="s">
        <v>356</v>
      </c>
      <c r="B6637" t="s">
        <v>412</v>
      </c>
      <c r="C6637" t="s">
        <v>440</v>
      </c>
      <c r="D6637" t="s">
        <v>330</v>
      </c>
      <c r="E6637" t="s">
        <v>69</v>
      </c>
      <c r="F6637" t="s">
        <v>70</v>
      </c>
      <c r="G6637">
        <v>5</v>
      </c>
      <c r="H6637" t="s">
        <v>340</v>
      </c>
      <c r="I6637" t="s">
        <v>374</v>
      </c>
      <c r="J6637" t="s">
        <v>294</v>
      </c>
      <c r="K6637">
        <v>5</v>
      </c>
      <c r="L6637" s="52">
        <v>0.2083300054073334</v>
      </c>
      <c r="N6637">
        <v>72</v>
      </c>
      <c r="O6637" s="52">
        <v>0.23077000677585599</v>
      </c>
      <c r="Q6637">
        <v>1115</v>
      </c>
      <c r="R6637" s="52">
        <v>0.19720999896526339</v>
      </c>
    </row>
    <row r="6638" spans="1:19">
      <c r="A6638" t="s">
        <v>356</v>
      </c>
      <c r="B6638" t="s">
        <v>412</v>
      </c>
      <c r="C6638" t="s">
        <v>440</v>
      </c>
      <c r="D6638" t="s">
        <v>330</v>
      </c>
      <c r="E6638" t="s">
        <v>69</v>
      </c>
      <c r="F6638" s="1" t="s">
        <v>70</v>
      </c>
      <c r="G6638" s="1">
        <v>5</v>
      </c>
      <c r="H6638" s="1" t="s">
        <v>340</v>
      </c>
      <c r="I6638" t="s">
        <v>374</v>
      </c>
      <c r="J6638" t="s">
        <v>295</v>
      </c>
      <c r="K6638">
        <v>8</v>
      </c>
      <c r="L6638" s="52">
        <v>0.33333000540733337</v>
      </c>
      <c r="N6638">
        <v>78</v>
      </c>
      <c r="O6638" s="52">
        <v>0.25</v>
      </c>
      <c r="Q6638">
        <v>1180</v>
      </c>
      <c r="R6638" s="52">
        <v>0.20870000123977661</v>
      </c>
    </row>
    <row r="6639" spans="1:19">
      <c r="A6639" t="s">
        <v>356</v>
      </c>
      <c r="B6639" t="s">
        <v>412</v>
      </c>
      <c r="C6639" t="s">
        <v>440</v>
      </c>
      <c r="D6639" t="s">
        <v>330</v>
      </c>
      <c r="E6639" t="s">
        <v>69</v>
      </c>
      <c r="F6639" t="s">
        <v>70</v>
      </c>
      <c r="G6639">
        <v>5</v>
      </c>
      <c r="H6639" t="s">
        <v>340</v>
      </c>
      <c r="I6639" t="s">
        <v>734</v>
      </c>
      <c r="J6639" t="s">
        <v>299</v>
      </c>
      <c r="K6639">
        <v>2</v>
      </c>
      <c r="L6639" s="52">
        <v>8.3329997956752777E-2</v>
      </c>
      <c r="M6639" s="52">
        <v>8.6960002779960632E-2</v>
      </c>
      <c r="N6639">
        <v>2</v>
      </c>
      <c r="O6639" s="52">
        <v>6.4099999144673347E-3</v>
      </c>
      <c r="P6639" s="52">
        <v>6.4500002190470704E-3</v>
      </c>
      <c r="Q6639">
        <v>265</v>
      </c>
      <c r="R6639" s="52">
        <v>4.6870000660419457E-2</v>
      </c>
      <c r="S6639" s="52">
        <v>4.7959998250007629E-2</v>
      </c>
    </row>
    <row r="6640" spans="1:19">
      <c r="A6640" t="s">
        <v>356</v>
      </c>
      <c r="B6640" t="s">
        <v>412</v>
      </c>
      <c r="C6640" t="s">
        <v>440</v>
      </c>
      <c r="D6640" t="s">
        <v>330</v>
      </c>
      <c r="E6640" t="s">
        <v>69</v>
      </c>
      <c r="F6640" t="s">
        <v>70</v>
      </c>
      <c r="G6640">
        <v>5</v>
      </c>
      <c r="H6640" t="s">
        <v>340</v>
      </c>
      <c r="I6640" t="s">
        <v>734</v>
      </c>
      <c r="J6640" t="s">
        <v>300</v>
      </c>
      <c r="K6640">
        <v>0</v>
      </c>
      <c r="L6640" s="52">
        <v>0</v>
      </c>
      <c r="M6640" s="52">
        <v>0</v>
      </c>
      <c r="N6640">
        <v>2</v>
      </c>
      <c r="O6640" s="52">
        <v>6.4099999144673347E-3</v>
      </c>
      <c r="P6640" s="52">
        <v>6.4500002190470704E-3</v>
      </c>
      <c r="Q6640">
        <v>218</v>
      </c>
      <c r="R6640" s="52">
        <v>3.8559999316930771E-2</v>
      </c>
      <c r="S6640" s="52">
        <v>3.945000097155571E-2</v>
      </c>
    </row>
    <row r="6641" spans="1:19">
      <c r="A6641" t="s">
        <v>356</v>
      </c>
      <c r="B6641" t="s">
        <v>412</v>
      </c>
      <c r="C6641" t="s">
        <v>440</v>
      </c>
      <c r="D6641" t="s">
        <v>330</v>
      </c>
      <c r="E6641" t="s">
        <v>69</v>
      </c>
      <c r="F6641" t="s">
        <v>70</v>
      </c>
      <c r="G6641">
        <v>5</v>
      </c>
      <c r="H6641" t="s">
        <v>340</v>
      </c>
      <c r="I6641" t="s">
        <v>734</v>
      </c>
      <c r="J6641" t="s">
        <v>269</v>
      </c>
      <c r="K6641">
        <v>0</v>
      </c>
      <c r="L6641" s="52">
        <v>0</v>
      </c>
      <c r="M6641" s="52">
        <v>0</v>
      </c>
      <c r="N6641">
        <v>2</v>
      </c>
      <c r="O6641" s="52">
        <v>6.4099999144673347E-3</v>
      </c>
      <c r="P6641" s="52">
        <v>6.4500002190470704E-3</v>
      </c>
      <c r="Q6641">
        <v>43</v>
      </c>
      <c r="R6641" s="52">
        <v>7.61000020429492E-3</v>
      </c>
      <c r="S6641" s="52">
        <v>7.780000101774931E-3</v>
      </c>
    </row>
    <row r="6642" spans="1:19">
      <c r="A6642" t="s">
        <v>356</v>
      </c>
      <c r="B6642" t="s">
        <v>412</v>
      </c>
      <c r="C6642" t="s">
        <v>440</v>
      </c>
      <c r="D6642" t="s">
        <v>330</v>
      </c>
      <c r="E6642" t="s">
        <v>69</v>
      </c>
      <c r="F6642" t="s">
        <v>70</v>
      </c>
      <c r="G6642">
        <v>5</v>
      </c>
      <c r="H6642" t="s">
        <v>340</v>
      </c>
      <c r="I6642" t="s">
        <v>734</v>
      </c>
      <c r="J6642" t="s">
        <v>301</v>
      </c>
      <c r="K6642">
        <v>0</v>
      </c>
      <c r="L6642" s="52">
        <v>0</v>
      </c>
      <c r="M6642" s="52">
        <v>0</v>
      </c>
      <c r="N6642">
        <v>0</v>
      </c>
      <c r="O6642" s="52">
        <v>0</v>
      </c>
      <c r="P6642" s="52">
        <v>0</v>
      </c>
      <c r="Q6642">
        <v>117</v>
      </c>
      <c r="R6642" s="52">
        <v>2.0689999684691429E-2</v>
      </c>
      <c r="S6642" s="52">
        <v>2.1169999614357948E-2</v>
      </c>
    </row>
    <row r="6643" spans="1:19">
      <c r="A6643" t="s">
        <v>356</v>
      </c>
      <c r="B6643" t="s">
        <v>412</v>
      </c>
      <c r="C6643" t="s">
        <v>440</v>
      </c>
      <c r="D6643" t="s">
        <v>330</v>
      </c>
      <c r="E6643" t="s">
        <v>69</v>
      </c>
      <c r="F6643" t="s">
        <v>70</v>
      </c>
      <c r="G6643">
        <v>5</v>
      </c>
      <c r="H6643" t="s">
        <v>340</v>
      </c>
      <c r="I6643" t="s">
        <v>734</v>
      </c>
      <c r="J6643" t="s">
        <v>270</v>
      </c>
      <c r="K6643">
        <v>1</v>
      </c>
      <c r="L6643" s="52">
        <v>4.1669998317956917E-2</v>
      </c>
      <c r="N6643">
        <v>2</v>
      </c>
      <c r="O6643" s="52">
        <v>6.4099999144673347E-3</v>
      </c>
      <c r="Q6643">
        <v>128</v>
      </c>
      <c r="R6643" s="52">
        <v>2.263999916613102E-2</v>
      </c>
    </row>
    <row r="6644" spans="1:19">
      <c r="A6644" t="s">
        <v>356</v>
      </c>
      <c r="B6644" t="s">
        <v>412</v>
      </c>
      <c r="C6644" t="s">
        <v>440</v>
      </c>
      <c r="D6644" t="s">
        <v>330</v>
      </c>
      <c r="E6644" t="s">
        <v>69</v>
      </c>
      <c r="F6644" t="s">
        <v>70</v>
      </c>
      <c r="G6644">
        <v>5</v>
      </c>
      <c r="H6644" t="s">
        <v>340</v>
      </c>
      <c r="I6644" t="s">
        <v>734</v>
      </c>
      <c r="J6644" t="s">
        <v>268</v>
      </c>
      <c r="K6644">
        <v>21</v>
      </c>
      <c r="L6644" s="52">
        <v>0.875</v>
      </c>
      <c r="M6644" s="52">
        <v>0.91303998231887817</v>
      </c>
      <c r="N6644">
        <v>304</v>
      </c>
      <c r="O6644" s="52">
        <v>0.97435998916625977</v>
      </c>
      <c r="P6644" s="52">
        <v>0.98065000772476196</v>
      </c>
      <c r="Q6644">
        <v>4883</v>
      </c>
      <c r="R6644" s="52">
        <v>0.86364001035690308</v>
      </c>
      <c r="S6644" s="52">
        <v>0.88363999128341675</v>
      </c>
    </row>
    <row r="6645" spans="1:19">
      <c r="A6645" t="s">
        <v>356</v>
      </c>
      <c r="B6645" t="s">
        <v>412</v>
      </c>
      <c r="C6645" t="s">
        <v>440</v>
      </c>
      <c r="D6645" t="s">
        <v>330</v>
      </c>
      <c r="E6645" t="s">
        <v>69</v>
      </c>
      <c r="F6645" t="s">
        <v>70</v>
      </c>
      <c r="G6645">
        <v>5</v>
      </c>
      <c r="H6645" t="s">
        <v>340</v>
      </c>
      <c r="I6645" t="s">
        <v>307</v>
      </c>
      <c r="J6645" t="s">
        <v>329</v>
      </c>
      <c r="K6645">
        <v>24</v>
      </c>
      <c r="L6645" s="52">
        <v>1</v>
      </c>
      <c r="N6645">
        <v>310</v>
      </c>
      <c r="O6645" s="52">
        <v>0.99358999729156494</v>
      </c>
      <c r="Q6645">
        <v>5610</v>
      </c>
      <c r="R6645" s="52">
        <v>0.99221998453140259</v>
      </c>
    </row>
    <row r="6646" spans="1:19">
      <c r="A6646" t="s">
        <v>356</v>
      </c>
      <c r="B6646" t="s">
        <v>412</v>
      </c>
      <c r="C6646" t="s">
        <v>440</v>
      </c>
      <c r="D6646" t="s">
        <v>330</v>
      </c>
      <c r="E6646" t="s">
        <v>69</v>
      </c>
      <c r="F6646" t="s">
        <v>70</v>
      </c>
      <c r="G6646">
        <v>5</v>
      </c>
      <c r="H6646" t="s">
        <v>340</v>
      </c>
      <c r="I6646" t="s">
        <v>307</v>
      </c>
      <c r="J6646" t="s">
        <v>309</v>
      </c>
      <c r="K6646">
        <v>0</v>
      </c>
      <c r="L6646" s="52">
        <v>0</v>
      </c>
      <c r="N6646">
        <v>2</v>
      </c>
      <c r="O6646" s="52">
        <v>6.4099999144673347E-3</v>
      </c>
      <c r="Q6646">
        <v>44</v>
      </c>
      <c r="R6646" s="52">
        <v>7.780000101774931E-3</v>
      </c>
    </row>
    <row r="6647" spans="1:19">
      <c r="A6647" t="s">
        <v>356</v>
      </c>
      <c r="B6647" t="s">
        <v>412</v>
      </c>
      <c r="C6647" t="s">
        <v>440</v>
      </c>
      <c r="D6647" t="s">
        <v>330</v>
      </c>
      <c r="E6647" t="s">
        <v>69</v>
      </c>
      <c r="F6647" t="s">
        <v>70</v>
      </c>
      <c r="G6647">
        <v>5</v>
      </c>
      <c r="H6647" t="s">
        <v>340</v>
      </c>
      <c r="I6647" t="s">
        <v>375</v>
      </c>
      <c r="J6647" t="s">
        <v>302</v>
      </c>
      <c r="K6647">
        <v>8</v>
      </c>
      <c r="L6647" s="52">
        <v>0.33333000540733337</v>
      </c>
      <c r="N6647">
        <v>92</v>
      </c>
      <c r="O6647" s="52">
        <v>0.29486998915672302</v>
      </c>
      <c r="Q6647">
        <v>1795</v>
      </c>
      <c r="R6647" s="52">
        <v>0.3174700140953064</v>
      </c>
    </row>
    <row r="6648" spans="1:19">
      <c r="A6648" t="s">
        <v>356</v>
      </c>
      <c r="B6648" t="s">
        <v>412</v>
      </c>
      <c r="C6648" t="s">
        <v>440</v>
      </c>
      <c r="D6648" t="s">
        <v>330</v>
      </c>
      <c r="E6648" t="s">
        <v>69</v>
      </c>
      <c r="F6648" t="s">
        <v>70</v>
      </c>
      <c r="G6648">
        <v>5</v>
      </c>
      <c r="H6648" t="s">
        <v>340</v>
      </c>
      <c r="I6648" t="s">
        <v>375</v>
      </c>
      <c r="J6648" t="s">
        <v>303</v>
      </c>
      <c r="K6648">
        <v>10</v>
      </c>
      <c r="L6648" s="52">
        <v>0.41666999459266663</v>
      </c>
      <c r="N6648">
        <v>99</v>
      </c>
      <c r="O6648" s="52">
        <v>0.31731000542640692</v>
      </c>
      <c r="Q6648">
        <v>1789</v>
      </c>
      <c r="R6648" s="52">
        <v>0.31641000509262079</v>
      </c>
    </row>
    <row r="6649" spans="1:19">
      <c r="A6649" t="s">
        <v>356</v>
      </c>
      <c r="B6649" t="s">
        <v>412</v>
      </c>
      <c r="C6649" t="s">
        <v>440</v>
      </c>
      <c r="D6649" t="s">
        <v>330</v>
      </c>
      <c r="E6649" t="s">
        <v>69</v>
      </c>
      <c r="F6649" t="s">
        <v>70</v>
      </c>
      <c r="G6649">
        <v>5</v>
      </c>
      <c r="H6649" t="s">
        <v>340</v>
      </c>
      <c r="I6649" t="s">
        <v>375</v>
      </c>
      <c r="J6649" t="s">
        <v>304</v>
      </c>
      <c r="K6649">
        <v>6</v>
      </c>
      <c r="L6649" s="52">
        <v>0.25</v>
      </c>
      <c r="N6649">
        <v>121</v>
      </c>
      <c r="O6649" s="52">
        <v>0.38782000541687012</v>
      </c>
      <c r="Q6649">
        <v>2070</v>
      </c>
      <c r="R6649" s="52">
        <v>0.36610999703407288</v>
      </c>
    </row>
    <row r="6650" spans="1:19">
      <c r="A6650" t="s">
        <v>356</v>
      </c>
      <c r="B6650" t="s">
        <v>412</v>
      </c>
      <c r="C6650" t="s">
        <v>440</v>
      </c>
      <c r="D6650" t="s">
        <v>330</v>
      </c>
      <c r="E6650" t="s">
        <v>69</v>
      </c>
      <c r="F6650" t="s">
        <v>70</v>
      </c>
      <c r="G6650">
        <v>5</v>
      </c>
      <c r="H6650" t="s">
        <v>340</v>
      </c>
      <c r="I6650" t="s">
        <v>377</v>
      </c>
      <c r="J6650" t="s">
        <v>13</v>
      </c>
      <c r="K6650">
        <v>12</v>
      </c>
      <c r="L6650" s="52">
        <v>0.5</v>
      </c>
      <c r="N6650">
        <v>156</v>
      </c>
      <c r="O6650" s="52">
        <v>0.5</v>
      </c>
      <c r="Q6650">
        <v>2991</v>
      </c>
      <c r="R6650" s="52">
        <v>0.52900999784469604</v>
      </c>
    </row>
    <row r="6651" spans="1:19">
      <c r="A6651" t="s">
        <v>356</v>
      </c>
      <c r="B6651" t="s">
        <v>412</v>
      </c>
      <c r="C6651" t="s">
        <v>440</v>
      </c>
      <c r="D6651" t="s">
        <v>330</v>
      </c>
      <c r="E6651" t="s">
        <v>69</v>
      </c>
      <c r="F6651" t="s">
        <v>70</v>
      </c>
      <c r="G6651">
        <v>5</v>
      </c>
      <c r="H6651" t="s">
        <v>340</v>
      </c>
      <c r="I6651" t="s">
        <v>377</v>
      </c>
      <c r="J6651" t="s">
        <v>382</v>
      </c>
      <c r="K6651">
        <v>12</v>
      </c>
      <c r="L6651" s="52">
        <v>0.5</v>
      </c>
      <c r="N6651">
        <v>156</v>
      </c>
      <c r="O6651" s="52">
        <v>0.5</v>
      </c>
      <c r="Q6651">
        <v>2663</v>
      </c>
      <c r="R6651" s="52">
        <v>0.47099000215530401</v>
      </c>
    </row>
    <row r="6652" spans="1:19">
      <c r="A6652" t="s">
        <v>356</v>
      </c>
      <c r="B6652" t="s">
        <v>412</v>
      </c>
      <c r="C6652" t="s">
        <v>440</v>
      </c>
      <c r="D6652" t="s">
        <v>330</v>
      </c>
      <c r="E6652" t="s">
        <v>69</v>
      </c>
      <c r="F6652" t="s">
        <v>70</v>
      </c>
      <c r="G6652">
        <v>5</v>
      </c>
      <c r="H6652" t="s">
        <v>340</v>
      </c>
      <c r="I6652" t="s">
        <v>378</v>
      </c>
      <c r="J6652" t="s">
        <v>13</v>
      </c>
      <c r="K6652">
        <v>22</v>
      </c>
      <c r="L6652" s="52">
        <v>0.91667002439498901</v>
      </c>
      <c r="N6652">
        <v>273</v>
      </c>
      <c r="O6652" s="52">
        <v>0.875</v>
      </c>
      <c r="Q6652">
        <v>5030</v>
      </c>
      <c r="R6652" s="52">
        <v>0.88963997364044189</v>
      </c>
    </row>
    <row r="6653" spans="1:19">
      <c r="A6653" t="s">
        <v>356</v>
      </c>
      <c r="B6653" t="s">
        <v>412</v>
      </c>
      <c r="C6653" t="s">
        <v>440</v>
      </c>
      <c r="D6653" t="s">
        <v>330</v>
      </c>
      <c r="E6653" t="s">
        <v>69</v>
      </c>
      <c r="F6653" t="s">
        <v>70</v>
      </c>
      <c r="G6653">
        <v>5</v>
      </c>
      <c r="H6653" t="s">
        <v>340</v>
      </c>
      <c r="I6653" t="s">
        <v>378</v>
      </c>
      <c r="J6653" t="s">
        <v>382</v>
      </c>
      <c r="K6653">
        <v>2</v>
      </c>
      <c r="L6653" s="52">
        <v>8.3329997956752777E-2</v>
      </c>
      <c r="N6653">
        <v>39</v>
      </c>
      <c r="O6653" s="52">
        <v>0.125</v>
      </c>
      <c r="Q6653">
        <v>624</v>
      </c>
      <c r="R6653" s="52">
        <v>0.1103599965572357</v>
      </c>
    </row>
    <row r="6654" spans="1:19">
      <c r="A6654" t="s">
        <v>356</v>
      </c>
      <c r="B6654" t="s">
        <v>412</v>
      </c>
      <c r="C6654" t="s">
        <v>440</v>
      </c>
      <c r="D6654" t="s">
        <v>330</v>
      </c>
      <c r="E6654" t="s">
        <v>69</v>
      </c>
      <c r="F6654" t="s">
        <v>70</v>
      </c>
      <c r="G6654">
        <v>5</v>
      </c>
      <c r="H6654" t="s">
        <v>340</v>
      </c>
      <c r="I6654" t="s">
        <v>379</v>
      </c>
      <c r="J6654" t="s">
        <v>13</v>
      </c>
      <c r="K6654">
        <v>19</v>
      </c>
      <c r="L6654" s="52">
        <v>0.79167002439498901</v>
      </c>
      <c r="N6654">
        <v>211</v>
      </c>
      <c r="O6654" s="52">
        <v>0.67628002166748047</v>
      </c>
      <c r="Q6654">
        <v>3976</v>
      </c>
      <c r="R6654" s="52">
        <v>0.70322000980377197</v>
      </c>
    </row>
    <row r="6655" spans="1:19">
      <c r="A6655" t="s">
        <v>356</v>
      </c>
      <c r="B6655" t="s">
        <v>412</v>
      </c>
      <c r="C6655" t="s">
        <v>440</v>
      </c>
      <c r="D6655" t="s">
        <v>330</v>
      </c>
      <c r="E6655" t="s">
        <v>69</v>
      </c>
      <c r="F6655" t="s">
        <v>70</v>
      </c>
      <c r="G6655">
        <v>5</v>
      </c>
      <c r="H6655" t="s">
        <v>340</v>
      </c>
      <c r="I6655" t="s">
        <v>379</v>
      </c>
      <c r="J6655" t="s">
        <v>382</v>
      </c>
      <c r="K6655">
        <v>5</v>
      </c>
      <c r="L6655" s="52">
        <v>0.2083300054073334</v>
      </c>
      <c r="N6655">
        <v>101</v>
      </c>
      <c r="O6655" s="52">
        <v>0.32372000813484192</v>
      </c>
      <c r="Q6655">
        <v>1678</v>
      </c>
      <c r="R6655" s="52">
        <v>0.29677999019622803</v>
      </c>
    </row>
    <row r="6656" spans="1:19">
      <c r="A6656" t="s">
        <v>356</v>
      </c>
      <c r="B6656" t="s">
        <v>412</v>
      </c>
      <c r="C6656" t="s">
        <v>440</v>
      </c>
      <c r="D6656" t="s">
        <v>330</v>
      </c>
      <c r="E6656" t="s">
        <v>69</v>
      </c>
      <c r="F6656" t="s">
        <v>70</v>
      </c>
      <c r="G6656">
        <v>5</v>
      </c>
      <c r="H6656" t="s">
        <v>340</v>
      </c>
      <c r="I6656" t="s">
        <v>380</v>
      </c>
      <c r="J6656" t="s">
        <v>13</v>
      </c>
      <c r="K6656">
        <v>22</v>
      </c>
      <c r="L6656" s="52">
        <v>0.91667002439498901</v>
      </c>
      <c r="N6656">
        <v>230</v>
      </c>
      <c r="O6656" s="52">
        <v>0.73717999458312988</v>
      </c>
      <c r="Q6656">
        <v>4071</v>
      </c>
      <c r="R6656" s="52">
        <v>0.72001999616622925</v>
      </c>
    </row>
    <row r="6657" spans="1:19">
      <c r="A6657" t="s">
        <v>356</v>
      </c>
      <c r="B6657" t="s">
        <v>412</v>
      </c>
      <c r="C6657" t="s">
        <v>440</v>
      </c>
      <c r="D6657" t="s">
        <v>330</v>
      </c>
      <c r="E6657" t="s">
        <v>69</v>
      </c>
      <c r="F6657" t="s">
        <v>70</v>
      </c>
      <c r="G6657">
        <v>5</v>
      </c>
      <c r="H6657" t="s">
        <v>340</v>
      </c>
      <c r="I6657" t="s">
        <v>380</v>
      </c>
      <c r="J6657" t="s">
        <v>382</v>
      </c>
      <c r="K6657">
        <v>2</v>
      </c>
      <c r="L6657" s="52">
        <v>8.3329997956752777E-2</v>
      </c>
      <c r="N6657">
        <v>82</v>
      </c>
      <c r="O6657" s="52">
        <v>0.26282000541687012</v>
      </c>
      <c r="Q6657">
        <v>1583</v>
      </c>
      <c r="R6657" s="52">
        <v>0.27998000383377081</v>
      </c>
    </row>
    <row r="6658" spans="1:19">
      <c r="A6658" t="s">
        <v>356</v>
      </c>
      <c r="B6658" t="s">
        <v>412</v>
      </c>
      <c r="C6658" t="s">
        <v>440</v>
      </c>
      <c r="D6658" t="s">
        <v>330</v>
      </c>
      <c r="E6658" t="s">
        <v>69</v>
      </c>
      <c r="F6658" t="s">
        <v>70</v>
      </c>
      <c r="G6658">
        <v>5</v>
      </c>
      <c r="H6658" t="s">
        <v>340</v>
      </c>
      <c r="I6658" t="s">
        <v>381</v>
      </c>
      <c r="J6658" t="s">
        <v>13</v>
      </c>
      <c r="K6658">
        <v>13</v>
      </c>
      <c r="L6658" s="52">
        <v>0.54167002439498901</v>
      </c>
      <c r="N6658">
        <v>201</v>
      </c>
      <c r="O6658" s="52">
        <v>0.64423000812530518</v>
      </c>
      <c r="Q6658">
        <v>3439</v>
      </c>
      <c r="R6658" s="52">
        <v>0.60824000835418701</v>
      </c>
    </row>
    <row r="6659" spans="1:19">
      <c r="A6659" t="s">
        <v>356</v>
      </c>
      <c r="B6659" t="s">
        <v>412</v>
      </c>
      <c r="C6659" t="s">
        <v>440</v>
      </c>
      <c r="D6659" t="s">
        <v>330</v>
      </c>
      <c r="E6659" t="s">
        <v>69</v>
      </c>
      <c r="F6659" t="s">
        <v>70</v>
      </c>
      <c r="G6659">
        <v>5</v>
      </c>
      <c r="H6659" t="s">
        <v>340</v>
      </c>
      <c r="I6659" t="s">
        <v>381</v>
      </c>
      <c r="J6659" t="s">
        <v>382</v>
      </c>
      <c r="K6659">
        <v>11</v>
      </c>
      <c r="L6659" s="52">
        <v>0.45833000540733337</v>
      </c>
      <c r="N6659">
        <v>111</v>
      </c>
      <c r="O6659" s="52">
        <v>0.35576999187469482</v>
      </c>
      <c r="Q6659">
        <v>2215</v>
      </c>
      <c r="R6659" s="52">
        <v>0.39175999164581299</v>
      </c>
    </row>
    <row r="6660" spans="1:19">
      <c r="A6660" t="s">
        <v>356</v>
      </c>
      <c r="B6660" t="s">
        <v>412</v>
      </c>
      <c r="C6660" t="s">
        <v>440</v>
      </c>
      <c r="D6660" t="s">
        <v>330</v>
      </c>
      <c r="E6660" t="s">
        <v>71</v>
      </c>
      <c r="F6660" t="s">
        <v>72</v>
      </c>
      <c r="G6660">
        <v>16</v>
      </c>
      <c r="H6660" t="s">
        <v>346</v>
      </c>
      <c r="I6660" t="s">
        <v>374</v>
      </c>
      <c r="J6660" t="s">
        <v>289</v>
      </c>
      <c r="K6660">
        <v>2</v>
      </c>
      <c r="L6660" s="52">
        <v>2.5639999657869339E-2</v>
      </c>
      <c r="N6660">
        <v>2</v>
      </c>
      <c r="O6660" s="52">
        <v>8.7000001221895218E-3</v>
      </c>
      <c r="Q6660">
        <v>29</v>
      </c>
      <c r="R6660" s="52">
        <v>5.1299999468028554E-3</v>
      </c>
    </row>
    <row r="6661" spans="1:19">
      <c r="A6661" t="s">
        <v>356</v>
      </c>
      <c r="B6661" t="s">
        <v>412</v>
      </c>
      <c r="C6661" t="s">
        <v>440</v>
      </c>
      <c r="D6661" t="s">
        <v>330</v>
      </c>
      <c r="E6661" t="s">
        <v>71</v>
      </c>
      <c r="F6661" t="s">
        <v>72</v>
      </c>
      <c r="G6661">
        <v>16</v>
      </c>
      <c r="H6661" t="s">
        <v>346</v>
      </c>
      <c r="I6661" t="s">
        <v>374</v>
      </c>
      <c r="J6661" t="s">
        <v>290</v>
      </c>
      <c r="K6661">
        <v>2</v>
      </c>
      <c r="L6661" s="52">
        <v>2.5639999657869339E-2</v>
      </c>
      <c r="N6661">
        <v>15</v>
      </c>
      <c r="O6661" s="52">
        <v>6.5219998359680176E-2</v>
      </c>
      <c r="Q6661">
        <v>299</v>
      </c>
      <c r="R6661" s="52">
        <v>5.2880000323057168E-2</v>
      </c>
    </row>
    <row r="6662" spans="1:19">
      <c r="A6662" t="s">
        <v>356</v>
      </c>
      <c r="B6662" t="s">
        <v>412</v>
      </c>
      <c r="C6662" t="s">
        <v>440</v>
      </c>
      <c r="D6662" t="s">
        <v>330</v>
      </c>
      <c r="E6662" t="s">
        <v>71</v>
      </c>
      <c r="F6662" t="s">
        <v>72</v>
      </c>
      <c r="G6662">
        <v>16</v>
      </c>
      <c r="H6662" t="s">
        <v>346</v>
      </c>
      <c r="I6662" t="s">
        <v>374</v>
      </c>
      <c r="J6662" t="s">
        <v>291</v>
      </c>
      <c r="K6662">
        <v>8</v>
      </c>
      <c r="L6662" s="52">
        <v>0.1025599986314774</v>
      </c>
      <c r="N6662">
        <v>31</v>
      </c>
      <c r="O6662" s="52">
        <v>0.13478000462055209</v>
      </c>
      <c r="Q6662">
        <v>751</v>
      </c>
      <c r="R6662" s="52">
        <v>0.1328299939632416</v>
      </c>
    </row>
    <row r="6663" spans="1:19">
      <c r="A6663" t="s">
        <v>356</v>
      </c>
      <c r="B6663" t="s">
        <v>412</v>
      </c>
      <c r="C6663" t="s">
        <v>440</v>
      </c>
      <c r="D6663" t="s">
        <v>330</v>
      </c>
      <c r="E6663" t="s">
        <v>71</v>
      </c>
      <c r="F6663" t="s">
        <v>72</v>
      </c>
      <c r="G6663">
        <v>16</v>
      </c>
      <c r="H6663" t="s">
        <v>346</v>
      </c>
      <c r="I6663" t="s">
        <v>374</v>
      </c>
      <c r="J6663" t="s">
        <v>292</v>
      </c>
      <c r="K6663">
        <v>18</v>
      </c>
      <c r="L6663" s="52">
        <v>0.23077000677585599</v>
      </c>
      <c r="N6663">
        <v>60</v>
      </c>
      <c r="O6663" s="52">
        <v>0.26087000966072083</v>
      </c>
      <c r="Q6663">
        <v>1246</v>
      </c>
      <c r="R6663" s="52">
        <v>0.22036999464035029</v>
      </c>
    </row>
    <row r="6664" spans="1:19">
      <c r="A6664" t="s">
        <v>356</v>
      </c>
      <c r="B6664" t="s">
        <v>412</v>
      </c>
      <c r="C6664" t="s">
        <v>440</v>
      </c>
      <c r="D6664" t="s">
        <v>330</v>
      </c>
      <c r="E6664" t="s">
        <v>71</v>
      </c>
      <c r="F6664" t="s">
        <v>72</v>
      </c>
      <c r="G6664">
        <v>16</v>
      </c>
      <c r="H6664" t="s">
        <v>346</v>
      </c>
      <c r="I6664" t="s">
        <v>374</v>
      </c>
      <c r="J6664" t="s">
        <v>293</v>
      </c>
      <c r="K6664">
        <v>10</v>
      </c>
      <c r="L6664" s="52">
        <v>0.1282099932432175</v>
      </c>
      <c r="N6664">
        <v>35</v>
      </c>
      <c r="O6664" s="52">
        <v>0.15217000246047971</v>
      </c>
      <c r="Q6664">
        <v>1034</v>
      </c>
      <c r="R6664" s="52">
        <v>0.18287999927997589</v>
      </c>
    </row>
    <row r="6665" spans="1:19">
      <c r="A6665" t="s">
        <v>356</v>
      </c>
      <c r="B6665" t="s">
        <v>412</v>
      </c>
      <c r="C6665" t="s">
        <v>440</v>
      </c>
      <c r="D6665" t="s">
        <v>330</v>
      </c>
      <c r="E6665" t="s">
        <v>71</v>
      </c>
      <c r="F6665" t="s">
        <v>72</v>
      </c>
      <c r="G6665">
        <v>16</v>
      </c>
      <c r="H6665" t="s">
        <v>346</v>
      </c>
      <c r="I6665" t="s">
        <v>374</v>
      </c>
      <c r="J6665" t="s">
        <v>294</v>
      </c>
      <c r="K6665">
        <v>14</v>
      </c>
      <c r="L6665" s="52">
        <v>0.17949000000953669</v>
      </c>
      <c r="N6665">
        <v>39</v>
      </c>
      <c r="O6665" s="52">
        <v>0.16956999897956851</v>
      </c>
      <c r="Q6665">
        <v>1115</v>
      </c>
      <c r="R6665" s="52">
        <v>0.19720999896526339</v>
      </c>
    </row>
    <row r="6666" spans="1:19">
      <c r="A6666" t="s">
        <v>356</v>
      </c>
      <c r="B6666" t="s">
        <v>412</v>
      </c>
      <c r="C6666" t="s">
        <v>440</v>
      </c>
      <c r="D6666" t="s">
        <v>330</v>
      </c>
      <c r="E6666" t="s">
        <v>71</v>
      </c>
      <c r="F6666" t="s">
        <v>72</v>
      </c>
      <c r="G6666">
        <v>16</v>
      </c>
      <c r="H6666" t="s">
        <v>346</v>
      </c>
      <c r="I6666" t="s">
        <v>374</v>
      </c>
      <c r="J6666" t="s">
        <v>295</v>
      </c>
      <c r="K6666">
        <v>24</v>
      </c>
      <c r="L6666" s="52">
        <v>0.30768999457359308</v>
      </c>
      <c r="N6666">
        <v>48</v>
      </c>
      <c r="O6666" s="52">
        <v>0.20870000123977661</v>
      </c>
      <c r="Q6666">
        <v>1180</v>
      </c>
      <c r="R6666" s="52">
        <v>0.20870000123977661</v>
      </c>
    </row>
    <row r="6667" spans="1:19">
      <c r="A6667" t="s">
        <v>356</v>
      </c>
      <c r="B6667" t="s">
        <v>412</v>
      </c>
      <c r="C6667" t="s">
        <v>440</v>
      </c>
      <c r="D6667" t="s">
        <v>330</v>
      </c>
      <c r="E6667" t="s">
        <v>71</v>
      </c>
      <c r="F6667" t="s">
        <v>72</v>
      </c>
      <c r="G6667">
        <v>16</v>
      </c>
      <c r="H6667" t="s">
        <v>346</v>
      </c>
      <c r="I6667" t="s">
        <v>734</v>
      </c>
      <c r="J6667" t="s">
        <v>299</v>
      </c>
      <c r="K6667">
        <v>2</v>
      </c>
      <c r="L6667" s="52">
        <v>2.5639999657869339E-2</v>
      </c>
      <c r="M6667" s="52">
        <v>2.5970000773668289E-2</v>
      </c>
      <c r="N6667">
        <v>7</v>
      </c>
      <c r="O6667" s="52">
        <v>3.0430000275373459E-2</v>
      </c>
      <c r="P6667" s="52">
        <v>3.1109999865293499E-2</v>
      </c>
      <c r="Q6667">
        <v>265</v>
      </c>
      <c r="R6667" s="52">
        <v>4.6870000660419457E-2</v>
      </c>
      <c r="S6667" s="52">
        <v>4.7959998250007629E-2</v>
      </c>
    </row>
    <row r="6668" spans="1:19">
      <c r="A6668" t="s">
        <v>356</v>
      </c>
      <c r="B6668" t="s">
        <v>412</v>
      </c>
      <c r="C6668" t="s">
        <v>440</v>
      </c>
      <c r="D6668" t="s">
        <v>330</v>
      </c>
      <c r="E6668" t="s">
        <v>71</v>
      </c>
      <c r="F6668" t="s">
        <v>72</v>
      </c>
      <c r="G6668">
        <v>16</v>
      </c>
      <c r="H6668" t="s">
        <v>346</v>
      </c>
      <c r="I6668" t="s">
        <v>734</v>
      </c>
      <c r="J6668" t="s">
        <v>300</v>
      </c>
      <c r="K6668">
        <v>0</v>
      </c>
      <c r="L6668" s="52">
        <v>0</v>
      </c>
      <c r="M6668" s="52">
        <v>0</v>
      </c>
      <c r="N6668">
        <v>8</v>
      </c>
      <c r="O6668" s="52">
        <v>3.4779999405145652E-2</v>
      </c>
      <c r="P6668" s="52">
        <v>3.5560000687837601E-2</v>
      </c>
      <c r="Q6668">
        <v>218</v>
      </c>
      <c r="R6668" s="52">
        <v>3.8559999316930771E-2</v>
      </c>
      <c r="S6668" s="52">
        <v>3.945000097155571E-2</v>
      </c>
    </row>
    <row r="6669" spans="1:19">
      <c r="A6669" t="s">
        <v>356</v>
      </c>
      <c r="B6669" t="s">
        <v>412</v>
      </c>
      <c r="C6669" t="s">
        <v>440</v>
      </c>
      <c r="D6669" t="s">
        <v>330</v>
      </c>
      <c r="E6669" t="s">
        <v>71</v>
      </c>
      <c r="F6669" t="s">
        <v>72</v>
      </c>
      <c r="G6669">
        <v>16</v>
      </c>
      <c r="H6669" t="s">
        <v>346</v>
      </c>
      <c r="I6669" t="s">
        <v>734</v>
      </c>
      <c r="J6669" t="s">
        <v>269</v>
      </c>
      <c r="K6669">
        <v>2</v>
      </c>
      <c r="L6669" s="52">
        <v>2.5639999657869339E-2</v>
      </c>
      <c r="M6669" s="52">
        <v>2.5970000773668289E-2</v>
      </c>
      <c r="N6669">
        <v>2</v>
      </c>
      <c r="O6669" s="52">
        <v>8.7000001221895218E-3</v>
      </c>
      <c r="P6669" s="52">
        <v>8.8900001719594002E-3</v>
      </c>
      <c r="Q6669">
        <v>43</v>
      </c>
      <c r="R6669" s="52">
        <v>7.61000020429492E-3</v>
      </c>
      <c r="S6669" s="52">
        <v>7.780000101774931E-3</v>
      </c>
    </row>
    <row r="6670" spans="1:19">
      <c r="A6670" t="s">
        <v>356</v>
      </c>
      <c r="B6670" t="s">
        <v>412</v>
      </c>
      <c r="C6670" t="s">
        <v>440</v>
      </c>
      <c r="D6670" t="s">
        <v>330</v>
      </c>
      <c r="E6670" t="s">
        <v>71</v>
      </c>
      <c r="F6670" t="s">
        <v>72</v>
      </c>
      <c r="G6670">
        <v>16</v>
      </c>
      <c r="H6670" t="s">
        <v>346</v>
      </c>
      <c r="I6670" t="s">
        <v>734</v>
      </c>
      <c r="J6670" t="s">
        <v>301</v>
      </c>
      <c r="K6670">
        <v>0</v>
      </c>
      <c r="L6670" s="52">
        <v>0</v>
      </c>
      <c r="M6670" s="52">
        <v>0</v>
      </c>
      <c r="N6670">
        <v>0</v>
      </c>
      <c r="O6670" s="52">
        <v>0</v>
      </c>
      <c r="P6670" s="52">
        <v>0</v>
      </c>
      <c r="Q6670">
        <v>117</v>
      </c>
      <c r="R6670" s="52">
        <v>2.0689999684691429E-2</v>
      </c>
      <c r="S6670" s="52">
        <v>2.1169999614357948E-2</v>
      </c>
    </row>
    <row r="6671" spans="1:19">
      <c r="A6671" t="s">
        <v>356</v>
      </c>
      <c r="B6671" t="s">
        <v>412</v>
      </c>
      <c r="C6671" t="s">
        <v>440</v>
      </c>
      <c r="D6671" t="s">
        <v>330</v>
      </c>
      <c r="E6671" t="s">
        <v>71</v>
      </c>
      <c r="F6671" t="s">
        <v>72</v>
      </c>
      <c r="G6671">
        <v>16</v>
      </c>
      <c r="H6671" t="s">
        <v>346</v>
      </c>
      <c r="I6671" t="s">
        <v>734</v>
      </c>
      <c r="J6671" t="s">
        <v>270</v>
      </c>
      <c r="K6671">
        <v>1</v>
      </c>
      <c r="L6671" s="52">
        <v>1.2819999828934669E-2</v>
      </c>
      <c r="N6671">
        <v>5</v>
      </c>
      <c r="O6671" s="52">
        <v>2.1740000694990162E-2</v>
      </c>
      <c r="Q6671">
        <v>128</v>
      </c>
      <c r="R6671" s="52">
        <v>2.263999916613102E-2</v>
      </c>
    </row>
    <row r="6672" spans="1:19">
      <c r="A6672" t="s">
        <v>356</v>
      </c>
      <c r="B6672" t="s">
        <v>412</v>
      </c>
      <c r="C6672" t="s">
        <v>440</v>
      </c>
      <c r="D6672" t="s">
        <v>330</v>
      </c>
      <c r="E6672" t="s">
        <v>71</v>
      </c>
      <c r="F6672" t="s">
        <v>72</v>
      </c>
      <c r="G6672">
        <v>16</v>
      </c>
      <c r="H6672" t="s">
        <v>346</v>
      </c>
      <c r="I6672" t="s">
        <v>734</v>
      </c>
      <c r="J6672" t="s">
        <v>268</v>
      </c>
      <c r="K6672">
        <v>73</v>
      </c>
      <c r="L6672" s="52">
        <v>0.93589997291564941</v>
      </c>
      <c r="M6672" s="52">
        <v>0.94805002212524414</v>
      </c>
      <c r="N6672">
        <v>208</v>
      </c>
      <c r="O6672" s="52">
        <v>0.90434998273849487</v>
      </c>
      <c r="P6672" s="52">
        <v>0.92444002628326416</v>
      </c>
      <c r="Q6672">
        <v>4883</v>
      </c>
      <c r="R6672" s="52">
        <v>0.86364001035690308</v>
      </c>
      <c r="S6672" s="52">
        <v>0.88363999128341675</v>
      </c>
    </row>
    <row r="6673" spans="1:18">
      <c r="A6673" t="s">
        <v>356</v>
      </c>
      <c r="B6673" t="s">
        <v>412</v>
      </c>
      <c r="C6673" t="s">
        <v>440</v>
      </c>
      <c r="D6673" t="s">
        <v>330</v>
      </c>
      <c r="E6673" t="s">
        <v>71</v>
      </c>
      <c r="F6673" t="s">
        <v>72</v>
      </c>
      <c r="G6673">
        <v>16</v>
      </c>
      <c r="H6673" t="s">
        <v>346</v>
      </c>
      <c r="I6673" t="s">
        <v>307</v>
      </c>
      <c r="J6673" t="s">
        <v>329</v>
      </c>
      <c r="K6673">
        <v>78</v>
      </c>
      <c r="L6673" s="52">
        <v>1</v>
      </c>
      <c r="N6673">
        <v>228</v>
      </c>
      <c r="O6673" s="52">
        <v>0.99129998683929443</v>
      </c>
      <c r="Q6673">
        <v>5610</v>
      </c>
      <c r="R6673" s="52">
        <v>0.99221998453140259</v>
      </c>
    </row>
    <row r="6674" spans="1:18">
      <c r="A6674" t="s">
        <v>356</v>
      </c>
      <c r="B6674" t="s">
        <v>412</v>
      </c>
      <c r="C6674" t="s">
        <v>440</v>
      </c>
      <c r="D6674" t="s">
        <v>330</v>
      </c>
      <c r="E6674" t="s">
        <v>71</v>
      </c>
      <c r="F6674" t="s">
        <v>72</v>
      </c>
      <c r="G6674">
        <v>16</v>
      </c>
      <c r="H6674" t="s">
        <v>346</v>
      </c>
      <c r="I6674" t="s">
        <v>307</v>
      </c>
      <c r="J6674" t="s">
        <v>309</v>
      </c>
      <c r="K6674">
        <v>0</v>
      </c>
      <c r="L6674" s="52">
        <v>0</v>
      </c>
      <c r="N6674">
        <v>2</v>
      </c>
      <c r="O6674" s="52">
        <v>8.7000001221895218E-3</v>
      </c>
      <c r="Q6674">
        <v>44</v>
      </c>
      <c r="R6674" s="52">
        <v>7.780000101774931E-3</v>
      </c>
    </row>
    <row r="6675" spans="1:18">
      <c r="A6675" t="s">
        <v>356</v>
      </c>
      <c r="B6675" t="s">
        <v>412</v>
      </c>
      <c r="C6675" t="s">
        <v>440</v>
      </c>
      <c r="D6675" t="s">
        <v>330</v>
      </c>
      <c r="E6675" t="s">
        <v>71</v>
      </c>
      <c r="F6675" t="s">
        <v>72</v>
      </c>
      <c r="G6675">
        <v>16</v>
      </c>
      <c r="H6675" t="s">
        <v>346</v>
      </c>
      <c r="I6675" t="s">
        <v>375</v>
      </c>
      <c r="J6675" t="s">
        <v>302</v>
      </c>
      <c r="K6675">
        <v>27</v>
      </c>
      <c r="L6675" s="52">
        <v>0.34615001082420349</v>
      </c>
      <c r="N6675">
        <v>66</v>
      </c>
      <c r="O6675" s="52">
        <v>0.28696000576019293</v>
      </c>
      <c r="Q6675">
        <v>1795</v>
      </c>
      <c r="R6675" s="52">
        <v>0.3174700140953064</v>
      </c>
    </row>
    <row r="6676" spans="1:18">
      <c r="A6676" t="s">
        <v>356</v>
      </c>
      <c r="B6676" t="s">
        <v>412</v>
      </c>
      <c r="C6676" t="s">
        <v>440</v>
      </c>
      <c r="D6676" t="s">
        <v>330</v>
      </c>
      <c r="E6676" t="s">
        <v>71</v>
      </c>
      <c r="F6676" s="1" t="s">
        <v>72</v>
      </c>
      <c r="G6676" s="1">
        <v>16</v>
      </c>
      <c r="H6676" s="1" t="s">
        <v>346</v>
      </c>
      <c r="I6676" t="s">
        <v>375</v>
      </c>
      <c r="J6676" t="s">
        <v>303</v>
      </c>
      <c r="K6676">
        <v>26</v>
      </c>
      <c r="L6676" s="52">
        <v>0.33333000540733337</v>
      </c>
      <c r="N6676">
        <v>82</v>
      </c>
      <c r="O6676" s="52">
        <v>0.35651999711990362</v>
      </c>
      <c r="Q6676">
        <v>1789</v>
      </c>
      <c r="R6676" s="52">
        <v>0.31641000509262079</v>
      </c>
    </row>
    <row r="6677" spans="1:18">
      <c r="A6677" t="s">
        <v>356</v>
      </c>
      <c r="B6677" t="s">
        <v>412</v>
      </c>
      <c r="C6677" t="s">
        <v>440</v>
      </c>
      <c r="D6677" t="s">
        <v>330</v>
      </c>
      <c r="E6677" t="s">
        <v>71</v>
      </c>
      <c r="F6677" t="s">
        <v>72</v>
      </c>
      <c r="G6677">
        <v>16</v>
      </c>
      <c r="H6677" t="s">
        <v>346</v>
      </c>
      <c r="I6677" t="s">
        <v>375</v>
      </c>
      <c r="J6677" t="s">
        <v>304</v>
      </c>
      <c r="K6677">
        <v>25</v>
      </c>
      <c r="L6677" s="52">
        <v>0.32050999999046331</v>
      </c>
      <c r="N6677">
        <v>82</v>
      </c>
      <c r="O6677" s="52">
        <v>0.35651999711990362</v>
      </c>
      <c r="Q6677">
        <v>2070</v>
      </c>
      <c r="R6677" s="52">
        <v>0.36610999703407288</v>
      </c>
    </row>
    <row r="6678" spans="1:18">
      <c r="A6678" t="s">
        <v>356</v>
      </c>
      <c r="B6678" t="s">
        <v>412</v>
      </c>
      <c r="C6678" t="s">
        <v>440</v>
      </c>
      <c r="D6678" t="s">
        <v>330</v>
      </c>
      <c r="E6678" t="s">
        <v>71</v>
      </c>
      <c r="F6678" t="s">
        <v>72</v>
      </c>
      <c r="G6678">
        <v>16</v>
      </c>
      <c r="H6678" t="s">
        <v>346</v>
      </c>
      <c r="I6678" t="s">
        <v>377</v>
      </c>
      <c r="J6678" t="s">
        <v>13</v>
      </c>
      <c r="K6678">
        <v>40</v>
      </c>
      <c r="L6678" s="52">
        <v>0.51282000541687012</v>
      </c>
      <c r="N6678">
        <v>127</v>
      </c>
      <c r="O6678" s="52">
        <v>0.55216997861862183</v>
      </c>
      <c r="Q6678">
        <v>2991</v>
      </c>
      <c r="R6678" s="52">
        <v>0.52900999784469604</v>
      </c>
    </row>
    <row r="6679" spans="1:18">
      <c r="A6679" t="s">
        <v>356</v>
      </c>
      <c r="B6679" t="s">
        <v>412</v>
      </c>
      <c r="C6679" t="s">
        <v>440</v>
      </c>
      <c r="D6679" t="s">
        <v>330</v>
      </c>
      <c r="E6679" t="s">
        <v>71</v>
      </c>
      <c r="F6679" t="s">
        <v>72</v>
      </c>
      <c r="G6679">
        <v>16</v>
      </c>
      <c r="H6679" t="s">
        <v>346</v>
      </c>
      <c r="I6679" t="s">
        <v>377</v>
      </c>
      <c r="J6679" t="s">
        <v>382</v>
      </c>
      <c r="K6679">
        <v>38</v>
      </c>
      <c r="L6679" s="52">
        <v>0.48717999458312988</v>
      </c>
      <c r="N6679">
        <v>103</v>
      </c>
      <c r="O6679" s="52">
        <v>0.44782999157905579</v>
      </c>
      <c r="Q6679">
        <v>2663</v>
      </c>
      <c r="R6679" s="52">
        <v>0.47099000215530401</v>
      </c>
    </row>
    <row r="6680" spans="1:18">
      <c r="A6680" t="s">
        <v>356</v>
      </c>
      <c r="B6680" t="s">
        <v>412</v>
      </c>
      <c r="C6680" t="s">
        <v>440</v>
      </c>
      <c r="D6680" t="s">
        <v>330</v>
      </c>
      <c r="E6680" t="s">
        <v>71</v>
      </c>
      <c r="F6680" t="s">
        <v>72</v>
      </c>
      <c r="G6680">
        <v>16</v>
      </c>
      <c r="H6680" t="s">
        <v>346</v>
      </c>
      <c r="I6680" t="s">
        <v>378</v>
      </c>
      <c r="J6680" t="s">
        <v>13</v>
      </c>
      <c r="K6680">
        <v>68</v>
      </c>
      <c r="L6680" s="52">
        <v>0.87178999185562134</v>
      </c>
      <c r="N6680">
        <v>206</v>
      </c>
      <c r="O6680" s="52">
        <v>0.89565002918243408</v>
      </c>
      <c r="Q6680">
        <v>5030</v>
      </c>
      <c r="R6680" s="52">
        <v>0.88963997364044189</v>
      </c>
    </row>
    <row r="6681" spans="1:18">
      <c r="A6681" t="s">
        <v>356</v>
      </c>
      <c r="B6681" t="s">
        <v>412</v>
      </c>
      <c r="C6681" t="s">
        <v>440</v>
      </c>
      <c r="D6681" t="s">
        <v>330</v>
      </c>
      <c r="E6681" t="s">
        <v>71</v>
      </c>
      <c r="F6681" t="s">
        <v>72</v>
      </c>
      <c r="G6681">
        <v>16</v>
      </c>
      <c r="H6681" t="s">
        <v>346</v>
      </c>
      <c r="I6681" t="s">
        <v>378</v>
      </c>
      <c r="J6681" t="s">
        <v>382</v>
      </c>
      <c r="K6681">
        <v>10</v>
      </c>
      <c r="L6681" s="52">
        <v>0.1282099932432175</v>
      </c>
      <c r="N6681">
        <v>24</v>
      </c>
      <c r="O6681" s="52">
        <v>0.10435000061988831</v>
      </c>
      <c r="Q6681">
        <v>624</v>
      </c>
      <c r="R6681" s="52">
        <v>0.1103599965572357</v>
      </c>
    </row>
    <row r="6682" spans="1:18">
      <c r="A6682" t="s">
        <v>356</v>
      </c>
      <c r="B6682" t="s">
        <v>412</v>
      </c>
      <c r="C6682" t="s">
        <v>440</v>
      </c>
      <c r="D6682" t="s">
        <v>330</v>
      </c>
      <c r="E6682" t="s">
        <v>71</v>
      </c>
      <c r="F6682" t="s">
        <v>72</v>
      </c>
      <c r="G6682">
        <v>16</v>
      </c>
      <c r="H6682" t="s">
        <v>346</v>
      </c>
      <c r="I6682" t="s">
        <v>379</v>
      </c>
      <c r="J6682" t="s">
        <v>13</v>
      </c>
      <c r="K6682">
        <v>56</v>
      </c>
      <c r="L6682" s="52">
        <v>0.71794998645782471</v>
      </c>
      <c r="N6682">
        <v>169</v>
      </c>
      <c r="O6682" s="52">
        <v>0.73478001356124878</v>
      </c>
      <c r="Q6682">
        <v>3976</v>
      </c>
      <c r="R6682" s="52">
        <v>0.70322000980377197</v>
      </c>
    </row>
    <row r="6683" spans="1:18">
      <c r="A6683" t="s">
        <v>356</v>
      </c>
      <c r="B6683" t="s">
        <v>412</v>
      </c>
      <c r="C6683" t="s">
        <v>440</v>
      </c>
      <c r="D6683" t="s">
        <v>330</v>
      </c>
      <c r="E6683" t="s">
        <v>71</v>
      </c>
      <c r="F6683" t="s">
        <v>72</v>
      </c>
      <c r="G6683">
        <v>16</v>
      </c>
      <c r="H6683" t="s">
        <v>346</v>
      </c>
      <c r="I6683" t="s">
        <v>379</v>
      </c>
      <c r="J6683" t="s">
        <v>382</v>
      </c>
      <c r="K6683">
        <v>22</v>
      </c>
      <c r="L6683" s="52">
        <v>0.28205001354217529</v>
      </c>
      <c r="N6683">
        <v>61</v>
      </c>
      <c r="O6683" s="52">
        <v>0.26521998643875122</v>
      </c>
      <c r="Q6683">
        <v>1678</v>
      </c>
      <c r="R6683" s="52">
        <v>0.29677999019622803</v>
      </c>
    </row>
    <row r="6684" spans="1:18">
      <c r="A6684" t="s">
        <v>356</v>
      </c>
      <c r="B6684" t="s">
        <v>412</v>
      </c>
      <c r="C6684" t="s">
        <v>440</v>
      </c>
      <c r="D6684" t="s">
        <v>330</v>
      </c>
      <c r="E6684" t="s">
        <v>71</v>
      </c>
      <c r="F6684" s="1" t="s">
        <v>72</v>
      </c>
      <c r="G6684" s="1">
        <v>16</v>
      </c>
      <c r="H6684" s="1" t="s">
        <v>346</v>
      </c>
      <c r="I6684" t="s">
        <v>380</v>
      </c>
      <c r="J6684" t="s">
        <v>13</v>
      </c>
      <c r="K6684">
        <v>52</v>
      </c>
      <c r="L6684" s="52">
        <v>0.66667002439498901</v>
      </c>
      <c r="N6684">
        <v>163</v>
      </c>
      <c r="O6684" s="52">
        <v>0.70870000123977661</v>
      </c>
      <c r="Q6684">
        <v>4071</v>
      </c>
      <c r="R6684" s="52">
        <v>0.72001999616622925</v>
      </c>
    </row>
    <row r="6685" spans="1:18">
      <c r="A6685" t="s">
        <v>356</v>
      </c>
      <c r="B6685" t="s">
        <v>412</v>
      </c>
      <c r="C6685" t="s">
        <v>440</v>
      </c>
      <c r="D6685" t="s">
        <v>330</v>
      </c>
      <c r="E6685" t="s">
        <v>71</v>
      </c>
      <c r="F6685" t="s">
        <v>72</v>
      </c>
      <c r="G6685">
        <v>16</v>
      </c>
      <c r="H6685" t="s">
        <v>346</v>
      </c>
      <c r="I6685" t="s">
        <v>380</v>
      </c>
      <c r="J6685" t="s">
        <v>382</v>
      </c>
      <c r="K6685">
        <v>26</v>
      </c>
      <c r="L6685" s="52">
        <v>0.33333000540733337</v>
      </c>
      <c r="N6685">
        <v>67</v>
      </c>
      <c r="O6685" s="52">
        <v>0.29129999876022339</v>
      </c>
      <c r="Q6685">
        <v>1583</v>
      </c>
      <c r="R6685" s="52">
        <v>0.27998000383377081</v>
      </c>
    </row>
    <row r="6686" spans="1:18">
      <c r="A6686" t="s">
        <v>356</v>
      </c>
      <c r="B6686" t="s">
        <v>412</v>
      </c>
      <c r="C6686" t="s">
        <v>440</v>
      </c>
      <c r="D6686" t="s">
        <v>330</v>
      </c>
      <c r="E6686" t="s">
        <v>71</v>
      </c>
      <c r="F6686" t="s">
        <v>72</v>
      </c>
      <c r="G6686">
        <v>16</v>
      </c>
      <c r="H6686" t="s">
        <v>346</v>
      </c>
      <c r="I6686" t="s">
        <v>381</v>
      </c>
      <c r="J6686" t="s">
        <v>13</v>
      </c>
      <c r="K6686">
        <v>52</v>
      </c>
      <c r="L6686" s="52">
        <v>0.66667002439498901</v>
      </c>
      <c r="N6686">
        <v>145</v>
      </c>
      <c r="O6686" s="52">
        <v>0.63042998313903809</v>
      </c>
      <c r="Q6686">
        <v>3439</v>
      </c>
      <c r="R6686" s="52">
        <v>0.60824000835418701</v>
      </c>
    </row>
    <row r="6687" spans="1:18">
      <c r="A6687" t="s">
        <v>356</v>
      </c>
      <c r="B6687" t="s">
        <v>412</v>
      </c>
      <c r="C6687" t="s">
        <v>440</v>
      </c>
      <c r="D6687" t="s">
        <v>330</v>
      </c>
      <c r="E6687" t="s">
        <v>71</v>
      </c>
      <c r="F6687" t="s">
        <v>72</v>
      </c>
      <c r="G6687">
        <v>16</v>
      </c>
      <c r="H6687" t="s">
        <v>346</v>
      </c>
      <c r="I6687" t="s">
        <v>381</v>
      </c>
      <c r="J6687" t="s">
        <v>382</v>
      </c>
      <c r="K6687">
        <v>26</v>
      </c>
      <c r="L6687" s="52">
        <v>0.33333000540733337</v>
      </c>
      <c r="N6687">
        <v>85</v>
      </c>
      <c r="O6687" s="52">
        <v>0.36956998705863953</v>
      </c>
      <c r="Q6687">
        <v>2215</v>
      </c>
      <c r="R6687" s="52">
        <v>0.39175999164581299</v>
      </c>
    </row>
    <row r="6688" spans="1:18">
      <c r="A6688" t="s">
        <v>356</v>
      </c>
      <c r="B6688" t="s">
        <v>412</v>
      </c>
      <c r="C6688" t="s">
        <v>440</v>
      </c>
      <c r="D6688" t="s">
        <v>330</v>
      </c>
      <c r="E6688" t="s">
        <v>73</v>
      </c>
      <c r="F6688" t="s">
        <v>74</v>
      </c>
      <c r="G6688">
        <v>2</v>
      </c>
      <c r="H6688" t="s">
        <v>348</v>
      </c>
      <c r="I6688" t="s">
        <v>374</v>
      </c>
      <c r="J6688" t="s">
        <v>289</v>
      </c>
      <c r="K6688">
        <v>0</v>
      </c>
      <c r="L6688" s="52">
        <v>0</v>
      </c>
      <c r="N6688">
        <v>0</v>
      </c>
      <c r="O6688" s="52">
        <v>0</v>
      </c>
      <c r="Q6688">
        <v>29</v>
      </c>
      <c r="R6688" s="52">
        <v>5.1299999468028554E-3</v>
      </c>
    </row>
    <row r="6689" spans="1:19">
      <c r="A6689" t="s">
        <v>356</v>
      </c>
      <c r="B6689" t="s">
        <v>412</v>
      </c>
      <c r="C6689" t="s">
        <v>440</v>
      </c>
      <c r="D6689" t="s">
        <v>330</v>
      </c>
      <c r="E6689" t="s">
        <v>73</v>
      </c>
      <c r="F6689" t="s">
        <v>74</v>
      </c>
      <c r="G6689">
        <v>2</v>
      </c>
      <c r="H6689" t="s">
        <v>348</v>
      </c>
      <c r="I6689" t="s">
        <v>374</v>
      </c>
      <c r="J6689" t="s">
        <v>290</v>
      </c>
      <c r="K6689">
        <v>2</v>
      </c>
      <c r="L6689" s="52">
        <v>4.544999822974205E-2</v>
      </c>
      <c r="N6689">
        <v>6</v>
      </c>
      <c r="O6689" s="52">
        <v>3.5500001162290573E-2</v>
      </c>
      <c r="Q6689">
        <v>299</v>
      </c>
      <c r="R6689" s="52">
        <v>5.2880000323057168E-2</v>
      </c>
    </row>
    <row r="6690" spans="1:19">
      <c r="A6690" t="s">
        <v>356</v>
      </c>
      <c r="B6690" t="s">
        <v>412</v>
      </c>
      <c r="C6690" t="s">
        <v>440</v>
      </c>
      <c r="D6690" t="s">
        <v>330</v>
      </c>
      <c r="E6690" t="s">
        <v>73</v>
      </c>
      <c r="F6690" t="s">
        <v>74</v>
      </c>
      <c r="G6690">
        <v>2</v>
      </c>
      <c r="H6690" t="s">
        <v>348</v>
      </c>
      <c r="I6690" t="s">
        <v>374</v>
      </c>
      <c r="J6690" t="s">
        <v>291</v>
      </c>
      <c r="K6690">
        <v>2</v>
      </c>
      <c r="L6690" s="52">
        <v>4.544999822974205E-2</v>
      </c>
      <c r="N6690">
        <v>12</v>
      </c>
      <c r="O6690" s="52">
        <v>7.1010001003742218E-2</v>
      </c>
      <c r="Q6690">
        <v>751</v>
      </c>
      <c r="R6690" s="52">
        <v>0.1328299939632416</v>
      </c>
    </row>
    <row r="6691" spans="1:19">
      <c r="A6691" t="s">
        <v>356</v>
      </c>
      <c r="B6691" t="s">
        <v>412</v>
      </c>
      <c r="C6691" t="s">
        <v>440</v>
      </c>
      <c r="D6691" t="s">
        <v>330</v>
      </c>
      <c r="E6691" t="s">
        <v>73</v>
      </c>
      <c r="F6691" t="s">
        <v>74</v>
      </c>
      <c r="G6691">
        <v>2</v>
      </c>
      <c r="H6691" t="s">
        <v>348</v>
      </c>
      <c r="I6691" t="s">
        <v>374</v>
      </c>
      <c r="J6691" t="s">
        <v>292</v>
      </c>
      <c r="K6691">
        <v>16</v>
      </c>
      <c r="L6691" s="52">
        <v>0.36364001035690308</v>
      </c>
      <c r="N6691">
        <v>45</v>
      </c>
      <c r="O6691" s="52">
        <v>0.26627001166343689</v>
      </c>
      <c r="Q6691">
        <v>1246</v>
      </c>
      <c r="R6691" s="52">
        <v>0.22036999464035029</v>
      </c>
    </row>
    <row r="6692" spans="1:19">
      <c r="A6692" t="s">
        <v>356</v>
      </c>
      <c r="B6692" t="s">
        <v>412</v>
      </c>
      <c r="C6692" t="s">
        <v>440</v>
      </c>
      <c r="D6692" t="s">
        <v>330</v>
      </c>
      <c r="E6692" t="s">
        <v>73</v>
      </c>
      <c r="F6692" t="s">
        <v>74</v>
      </c>
      <c r="G6692">
        <v>2</v>
      </c>
      <c r="H6692" t="s">
        <v>348</v>
      </c>
      <c r="I6692" t="s">
        <v>374</v>
      </c>
      <c r="J6692" t="s">
        <v>293</v>
      </c>
      <c r="K6692">
        <v>7</v>
      </c>
      <c r="L6692" s="52">
        <v>0.1590899974107742</v>
      </c>
      <c r="N6692">
        <v>29</v>
      </c>
      <c r="O6692" s="52">
        <v>0.17159999907016751</v>
      </c>
      <c r="Q6692">
        <v>1034</v>
      </c>
      <c r="R6692" s="52">
        <v>0.18287999927997589</v>
      </c>
    </row>
    <row r="6693" spans="1:19">
      <c r="A6693" t="s">
        <v>356</v>
      </c>
      <c r="B6693" t="s">
        <v>412</v>
      </c>
      <c r="C6693" t="s">
        <v>440</v>
      </c>
      <c r="D6693" t="s">
        <v>330</v>
      </c>
      <c r="E6693" t="s">
        <v>73</v>
      </c>
      <c r="F6693" t="s">
        <v>74</v>
      </c>
      <c r="G6693">
        <v>2</v>
      </c>
      <c r="H6693" t="s">
        <v>348</v>
      </c>
      <c r="I6693" t="s">
        <v>374</v>
      </c>
      <c r="J6693" t="s">
        <v>294</v>
      </c>
      <c r="K6693">
        <v>11</v>
      </c>
      <c r="L6693" s="52">
        <v>0.25</v>
      </c>
      <c r="N6693">
        <v>41</v>
      </c>
      <c r="O6693" s="52">
        <v>0.24259999394416809</v>
      </c>
      <c r="Q6693">
        <v>1115</v>
      </c>
      <c r="R6693" s="52">
        <v>0.19720999896526339</v>
      </c>
    </row>
    <row r="6694" spans="1:19">
      <c r="A6694" t="s">
        <v>356</v>
      </c>
      <c r="B6694" t="s">
        <v>412</v>
      </c>
      <c r="C6694" t="s">
        <v>440</v>
      </c>
      <c r="D6694" t="s">
        <v>330</v>
      </c>
      <c r="E6694" t="s">
        <v>73</v>
      </c>
      <c r="F6694" t="s">
        <v>74</v>
      </c>
      <c r="G6694">
        <v>2</v>
      </c>
      <c r="H6694" t="s">
        <v>348</v>
      </c>
      <c r="I6694" t="s">
        <v>374</v>
      </c>
      <c r="J6694" t="s">
        <v>295</v>
      </c>
      <c r="K6694">
        <v>6</v>
      </c>
      <c r="L6694" s="52">
        <v>0.13636000454425809</v>
      </c>
      <c r="N6694">
        <v>36</v>
      </c>
      <c r="O6694" s="52">
        <v>0.21301999688148501</v>
      </c>
      <c r="Q6694">
        <v>1180</v>
      </c>
      <c r="R6694" s="52">
        <v>0.20870000123977661</v>
      </c>
    </row>
    <row r="6695" spans="1:19">
      <c r="A6695" t="s">
        <v>356</v>
      </c>
      <c r="B6695" t="s">
        <v>412</v>
      </c>
      <c r="C6695" t="s">
        <v>440</v>
      </c>
      <c r="D6695" t="s">
        <v>330</v>
      </c>
      <c r="E6695" t="s">
        <v>73</v>
      </c>
      <c r="F6695" t="s">
        <v>74</v>
      </c>
      <c r="G6695">
        <v>2</v>
      </c>
      <c r="H6695" t="s">
        <v>348</v>
      </c>
      <c r="I6695" t="s">
        <v>734</v>
      </c>
      <c r="J6695" t="s">
        <v>299</v>
      </c>
      <c r="K6695">
        <v>2</v>
      </c>
      <c r="L6695" s="52">
        <v>4.544999822974205E-2</v>
      </c>
      <c r="M6695" s="52">
        <v>4.544999822974205E-2</v>
      </c>
      <c r="N6695">
        <v>6</v>
      </c>
      <c r="O6695" s="52">
        <v>3.5500001162290573E-2</v>
      </c>
      <c r="P6695" s="52">
        <v>3.63599993288517E-2</v>
      </c>
      <c r="Q6695">
        <v>265</v>
      </c>
      <c r="R6695" s="52">
        <v>4.6870000660419457E-2</v>
      </c>
      <c r="S6695" s="52">
        <v>4.7959998250007629E-2</v>
      </c>
    </row>
    <row r="6696" spans="1:19">
      <c r="A6696" t="s">
        <v>356</v>
      </c>
      <c r="B6696" t="s">
        <v>412</v>
      </c>
      <c r="C6696" t="s">
        <v>440</v>
      </c>
      <c r="D6696" t="s">
        <v>330</v>
      </c>
      <c r="E6696" t="s">
        <v>73</v>
      </c>
      <c r="F6696" t="s">
        <v>74</v>
      </c>
      <c r="G6696">
        <v>2</v>
      </c>
      <c r="H6696" t="s">
        <v>348</v>
      </c>
      <c r="I6696" t="s">
        <v>734</v>
      </c>
      <c r="J6696" t="s">
        <v>300</v>
      </c>
      <c r="K6696">
        <v>0</v>
      </c>
      <c r="L6696" s="52">
        <v>0</v>
      </c>
      <c r="M6696" s="52">
        <v>0</v>
      </c>
      <c r="N6696">
        <v>2</v>
      </c>
      <c r="O6696" s="52">
        <v>1.1830000206828121E-2</v>
      </c>
      <c r="P6696" s="52">
        <v>1.212000008672476E-2</v>
      </c>
      <c r="Q6696">
        <v>218</v>
      </c>
      <c r="R6696" s="52">
        <v>3.8559999316930771E-2</v>
      </c>
      <c r="S6696" s="52">
        <v>3.945000097155571E-2</v>
      </c>
    </row>
    <row r="6697" spans="1:19">
      <c r="A6697" t="s">
        <v>356</v>
      </c>
      <c r="B6697" t="s">
        <v>412</v>
      </c>
      <c r="C6697" t="s">
        <v>440</v>
      </c>
      <c r="D6697" t="s">
        <v>330</v>
      </c>
      <c r="E6697" t="s">
        <v>73</v>
      </c>
      <c r="F6697" t="s">
        <v>74</v>
      </c>
      <c r="G6697">
        <v>2</v>
      </c>
      <c r="H6697" t="s">
        <v>348</v>
      </c>
      <c r="I6697" t="s">
        <v>734</v>
      </c>
      <c r="J6697" t="s">
        <v>269</v>
      </c>
      <c r="K6697">
        <v>0</v>
      </c>
      <c r="L6697" s="52">
        <v>0</v>
      </c>
      <c r="M6697" s="52">
        <v>0</v>
      </c>
      <c r="N6697">
        <v>2</v>
      </c>
      <c r="O6697" s="52">
        <v>1.1830000206828121E-2</v>
      </c>
      <c r="P6697" s="52">
        <v>1.212000008672476E-2</v>
      </c>
      <c r="Q6697">
        <v>43</v>
      </c>
      <c r="R6697" s="52">
        <v>7.61000020429492E-3</v>
      </c>
      <c r="S6697" s="52">
        <v>7.780000101774931E-3</v>
      </c>
    </row>
    <row r="6698" spans="1:19">
      <c r="A6698" t="s">
        <v>356</v>
      </c>
      <c r="B6698" t="s">
        <v>412</v>
      </c>
      <c r="C6698" t="s">
        <v>440</v>
      </c>
      <c r="D6698" t="s">
        <v>330</v>
      </c>
      <c r="E6698" t="s">
        <v>73</v>
      </c>
      <c r="F6698" t="s">
        <v>74</v>
      </c>
      <c r="G6698">
        <v>2</v>
      </c>
      <c r="H6698" t="s">
        <v>348</v>
      </c>
      <c r="I6698" t="s">
        <v>734</v>
      </c>
      <c r="J6698" t="s">
        <v>301</v>
      </c>
      <c r="K6698">
        <v>0</v>
      </c>
      <c r="L6698" s="52">
        <v>0</v>
      </c>
      <c r="M6698" s="52">
        <v>0</v>
      </c>
      <c r="N6698">
        <v>2</v>
      </c>
      <c r="O6698" s="52">
        <v>1.1830000206828121E-2</v>
      </c>
      <c r="P6698" s="52">
        <v>1.212000008672476E-2</v>
      </c>
      <c r="Q6698">
        <v>117</v>
      </c>
      <c r="R6698" s="52">
        <v>2.0689999684691429E-2</v>
      </c>
      <c r="S6698" s="52">
        <v>2.1169999614357948E-2</v>
      </c>
    </row>
    <row r="6699" spans="1:19">
      <c r="A6699" t="s">
        <v>356</v>
      </c>
      <c r="B6699" t="s">
        <v>412</v>
      </c>
      <c r="C6699" t="s">
        <v>440</v>
      </c>
      <c r="D6699" t="s">
        <v>330</v>
      </c>
      <c r="E6699" t="s">
        <v>73</v>
      </c>
      <c r="F6699" t="s">
        <v>74</v>
      </c>
      <c r="G6699">
        <v>2</v>
      </c>
      <c r="H6699" t="s">
        <v>348</v>
      </c>
      <c r="I6699" t="s">
        <v>734</v>
      </c>
      <c r="J6699" t="s">
        <v>270</v>
      </c>
      <c r="K6699">
        <v>0</v>
      </c>
      <c r="L6699" s="52">
        <v>0</v>
      </c>
      <c r="N6699">
        <v>4</v>
      </c>
      <c r="O6699" s="52">
        <v>2.366999909281731E-2</v>
      </c>
      <c r="Q6699">
        <v>128</v>
      </c>
      <c r="R6699" s="52">
        <v>2.263999916613102E-2</v>
      </c>
    </row>
    <row r="6700" spans="1:19">
      <c r="A6700" t="s">
        <v>356</v>
      </c>
      <c r="B6700" t="s">
        <v>412</v>
      </c>
      <c r="C6700" t="s">
        <v>440</v>
      </c>
      <c r="D6700" t="s">
        <v>330</v>
      </c>
      <c r="E6700" t="s">
        <v>73</v>
      </c>
      <c r="F6700" t="s">
        <v>74</v>
      </c>
      <c r="G6700">
        <v>2</v>
      </c>
      <c r="H6700" t="s">
        <v>348</v>
      </c>
      <c r="I6700" t="s">
        <v>734</v>
      </c>
      <c r="J6700" t="s">
        <v>268</v>
      </c>
      <c r="K6700">
        <v>42</v>
      </c>
      <c r="L6700" s="52">
        <v>0.95455002784729004</v>
      </c>
      <c r="M6700" s="52">
        <v>0.95455002784729004</v>
      </c>
      <c r="N6700">
        <v>153</v>
      </c>
      <c r="O6700" s="52">
        <v>0.90533000230789185</v>
      </c>
      <c r="P6700" s="52">
        <v>0.92726999521255493</v>
      </c>
      <c r="Q6700">
        <v>4883</v>
      </c>
      <c r="R6700" s="52">
        <v>0.86364001035690308</v>
      </c>
      <c r="S6700" s="52">
        <v>0.88363999128341675</v>
      </c>
    </row>
    <row r="6701" spans="1:19">
      <c r="A6701" t="s">
        <v>356</v>
      </c>
      <c r="B6701" t="s">
        <v>412</v>
      </c>
      <c r="C6701" t="s">
        <v>440</v>
      </c>
      <c r="D6701" t="s">
        <v>330</v>
      </c>
      <c r="E6701" t="s">
        <v>73</v>
      </c>
      <c r="F6701" t="s">
        <v>74</v>
      </c>
      <c r="G6701">
        <v>2</v>
      </c>
      <c r="H6701" t="s">
        <v>348</v>
      </c>
      <c r="I6701" t="s">
        <v>307</v>
      </c>
      <c r="J6701" t="s">
        <v>329</v>
      </c>
      <c r="K6701">
        <v>44</v>
      </c>
      <c r="L6701" s="52">
        <v>1</v>
      </c>
      <c r="N6701">
        <v>167</v>
      </c>
      <c r="O6701" s="52">
        <v>0.98817002773284912</v>
      </c>
      <c r="Q6701">
        <v>5610</v>
      </c>
      <c r="R6701" s="52">
        <v>0.99221998453140259</v>
      </c>
    </row>
    <row r="6702" spans="1:19">
      <c r="A6702" t="s">
        <v>356</v>
      </c>
      <c r="B6702" t="s">
        <v>412</v>
      </c>
      <c r="C6702" t="s">
        <v>440</v>
      </c>
      <c r="D6702" t="s">
        <v>330</v>
      </c>
      <c r="E6702" t="s">
        <v>73</v>
      </c>
      <c r="F6702" t="s">
        <v>74</v>
      </c>
      <c r="G6702">
        <v>2</v>
      </c>
      <c r="H6702" t="s">
        <v>348</v>
      </c>
      <c r="I6702" t="s">
        <v>307</v>
      </c>
      <c r="J6702" t="s">
        <v>309</v>
      </c>
      <c r="K6702">
        <v>0</v>
      </c>
      <c r="L6702" s="52">
        <v>0</v>
      </c>
      <c r="N6702">
        <v>2</v>
      </c>
      <c r="O6702" s="52">
        <v>1.1830000206828121E-2</v>
      </c>
      <c r="Q6702">
        <v>44</v>
      </c>
      <c r="R6702" s="52">
        <v>7.780000101774931E-3</v>
      </c>
    </row>
    <row r="6703" spans="1:19">
      <c r="A6703" t="s">
        <v>356</v>
      </c>
      <c r="B6703" t="s">
        <v>412</v>
      </c>
      <c r="C6703" t="s">
        <v>440</v>
      </c>
      <c r="D6703" t="s">
        <v>330</v>
      </c>
      <c r="E6703" t="s">
        <v>73</v>
      </c>
      <c r="F6703" t="s">
        <v>74</v>
      </c>
      <c r="G6703">
        <v>2</v>
      </c>
      <c r="H6703" t="s">
        <v>348</v>
      </c>
      <c r="I6703" t="s">
        <v>375</v>
      </c>
      <c r="J6703" t="s">
        <v>302</v>
      </c>
      <c r="K6703">
        <v>18</v>
      </c>
      <c r="L6703" s="52">
        <v>0.40909001231193542</v>
      </c>
      <c r="N6703">
        <v>58</v>
      </c>
      <c r="O6703" s="52">
        <v>0.34319999814033508</v>
      </c>
      <c r="Q6703">
        <v>1795</v>
      </c>
      <c r="R6703" s="52">
        <v>0.3174700140953064</v>
      </c>
    </row>
    <row r="6704" spans="1:19">
      <c r="A6704" t="s">
        <v>356</v>
      </c>
      <c r="B6704" t="s">
        <v>412</v>
      </c>
      <c r="C6704" t="s">
        <v>440</v>
      </c>
      <c r="D6704" t="s">
        <v>330</v>
      </c>
      <c r="E6704" t="s">
        <v>73</v>
      </c>
      <c r="F6704" t="s">
        <v>74</v>
      </c>
      <c r="G6704">
        <v>2</v>
      </c>
      <c r="H6704" t="s">
        <v>348</v>
      </c>
      <c r="I6704" t="s">
        <v>375</v>
      </c>
      <c r="J6704" t="s">
        <v>303</v>
      </c>
      <c r="K6704">
        <v>10</v>
      </c>
      <c r="L6704" s="52">
        <v>0.22727000713348389</v>
      </c>
      <c r="N6704">
        <v>47</v>
      </c>
      <c r="O6704" s="52">
        <v>0.27810999751090998</v>
      </c>
      <c r="Q6704">
        <v>1789</v>
      </c>
      <c r="R6704" s="52">
        <v>0.31641000509262079</v>
      </c>
    </row>
    <row r="6705" spans="1:18">
      <c r="A6705" t="s">
        <v>356</v>
      </c>
      <c r="B6705" t="s">
        <v>412</v>
      </c>
      <c r="C6705" t="s">
        <v>440</v>
      </c>
      <c r="D6705" t="s">
        <v>330</v>
      </c>
      <c r="E6705" t="s">
        <v>73</v>
      </c>
      <c r="F6705" t="s">
        <v>74</v>
      </c>
      <c r="G6705">
        <v>2</v>
      </c>
      <c r="H6705" t="s">
        <v>348</v>
      </c>
      <c r="I6705" t="s">
        <v>375</v>
      </c>
      <c r="J6705" t="s">
        <v>304</v>
      </c>
      <c r="K6705">
        <v>16</v>
      </c>
      <c r="L6705" s="52">
        <v>0.36364001035690308</v>
      </c>
      <c r="N6705">
        <v>64</v>
      </c>
      <c r="O6705" s="52">
        <v>0.37869998812675482</v>
      </c>
      <c r="Q6705">
        <v>2070</v>
      </c>
      <c r="R6705" s="52">
        <v>0.36610999703407288</v>
      </c>
    </row>
    <row r="6706" spans="1:18">
      <c r="A6706" t="s">
        <v>356</v>
      </c>
      <c r="B6706" t="s">
        <v>412</v>
      </c>
      <c r="C6706" t="s">
        <v>440</v>
      </c>
      <c r="D6706" t="s">
        <v>330</v>
      </c>
      <c r="E6706" t="s">
        <v>73</v>
      </c>
      <c r="F6706" t="s">
        <v>74</v>
      </c>
      <c r="G6706">
        <v>2</v>
      </c>
      <c r="H6706" t="s">
        <v>348</v>
      </c>
      <c r="I6706" t="s">
        <v>377</v>
      </c>
      <c r="J6706" t="s">
        <v>13</v>
      </c>
      <c r="K6706">
        <v>27</v>
      </c>
      <c r="L6706" s="52">
        <v>0.61364001035690308</v>
      </c>
      <c r="N6706">
        <v>100</v>
      </c>
      <c r="O6706" s="52">
        <v>0.59171998500823975</v>
      </c>
      <c r="Q6706">
        <v>2991</v>
      </c>
      <c r="R6706" s="52">
        <v>0.52900999784469604</v>
      </c>
    </row>
    <row r="6707" spans="1:18">
      <c r="A6707" t="s">
        <v>356</v>
      </c>
      <c r="B6707" t="s">
        <v>412</v>
      </c>
      <c r="C6707" t="s">
        <v>440</v>
      </c>
      <c r="D6707" t="s">
        <v>330</v>
      </c>
      <c r="E6707" t="s">
        <v>73</v>
      </c>
      <c r="F6707" t="s">
        <v>74</v>
      </c>
      <c r="G6707">
        <v>2</v>
      </c>
      <c r="H6707" t="s">
        <v>348</v>
      </c>
      <c r="I6707" t="s">
        <v>377</v>
      </c>
      <c r="J6707" t="s">
        <v>382</v>
      </c>
      <c r="K6707">
        <v>17</v>
      </c>
      <c r="L6707" s="52">
        <v>0.38635998964309692</v>
      </c>
      <c r="N6707">
        <v>69</v>
      </c>
      <c r="O6707" s="52">
        <v>0.40827998518943792</v>
      </c>
      <c r="Q6707">
        <v>2663</v>
      </c>
      <c r="R6707" s="52">
        <v>0.47099000215530401</v>
      </c>
    </row>
    <row r="6708" spans="1:18">
      <c r="A6708" t="s">
        <v>356</v>
      </c>
      <c r="B6708" t="s">
        <v>412</v>
      </c>
      <c r="C6708" t="s">
        <v>440</v>
      </c>
      <c r="D6708" t="s">
        <v>330</v>
      </c>
      <c r="E6708" t="s">
        <v>73</v>
      </c>
      <c r="F6708" s="1" t="s">
        <v>74</v>
      </c>
      <c r="G6708" s="1">
        <v>2</v>
      </c>
      <c r="H6708" s="1" t="s">
        <v>348</v>
      </c>
      <c r="I6708" t="s">
        <v>378</v>
      </c>
      <c r="J6708" t="s">
        <v>13</v>
      </c>
      <c r="K6708">
        <v>39</v>
      </c>
      <c r="L6708" s="52">
        <v>0.88635998964309692</v>
      </c>
      <c r="N6708">
        <v>151</v>
      </c>
      <c r="O6708" s="52">
        <v>0.8934900164604187</v>
      </c>
      <c r="Q6708">
        <v>5030</v>
      </c>
      <c r="R6708" s="52">
        <v>0.88963997364044189</v>
      </c>
    </row>
    <row r="6709" spans="1:18">
      <c r="A6709" t="s">
        <v>356</v>
      </c>
      <c r="B6709" t="s">
        <v>412</v>
      </c>
      <c r="C6709" t="s">
        <v>440</v>
      </c>
      <c r="D6709" t="s">
        <v>330</v>
      </c>
      <c r="E6709" t="s">
        <v>73</v>
      </c>
      <c r="F6709" t="s">
        <v>74</v>
      </c>
      <c r="G6709">
        <v>2</v>
      </c>
      <c r="H6709" t="s">
        <v>348</v>
      </c>
      <c r="I6709" t="s">
        <v>378</v>
      </c>
      <c r="J6709" t="s">
        <v>382</v>
      </c>
      <c r="K6709">
        <v>5</v>
      </c>
      <c r="L6709" s="52">
        <v>0.11364000290632249</v>
      </c>
      <c r="N6709">
        <v>18</v>
      </c>
      <c r="O6709" s="52">
        <v>0.10650999844074251</v>
      </c>
      <c r="Q6709">
        <v>624</v>
      </c>
      <c r="R6709" s="52">
        <v>0.1103599965572357</v>
      </c>
    </row>
    <row r="6710" spans="1:18">
      <c r="A6710" t="s">
        <v>356</v>
      </c>
      <c r="B6710" t="s">
        <v>412</v>
      </c>
      <c r="C6710" t="s">
        <v>440</v>
      </c>
      <c r="D6710" t="s">
        <v>330</v>
      </c>
      <c r="E6710" t="s">
        <v>73</v>
      </c>
      <c r="F6710" t="s">
        <v>74</v>
      </c>
      <c r="G6710">
        <v>2</v>
      </c>
      <c r="H6710" t="s">
        <v>348</v>
      </c>
      <c r="I6710" t="s">
        <v>379</v>
      </c>
      <c r="J6710" t="s">
        <v>13</v>
      </c>
      <c r="K6710">
        <v>37</v>
      </c>
      <c r="L6710" s="52">
        <v>0.84091001749038696</v>
      </c>
      <c r="N6710">
        <v>128</v>
      </c>
      <c r="O6710" s="52">
        <v>0.75739997625350952</v>
      </c>
      <c r="Q6710">
        <v>3976</v>
      </c>
      <c r="R6710" s="52">
        <v>0.70322000980377197</v>
      </c>
    </row>
    <row r="6711" spans="1:18">
      <c r="A6711" t="s">
        <v>356</v>
      </c>
      <c r="B6711" t="s">
        <v>412</v>
      </c>
      <c r="C6711" t="s">
        <v>440</v>
      </c>
      <c r="D6711" t="s">
        <v>330</v>
      </c>
      <c r="E6711" t="s">
        <v>73</v>
      </c>
      <c r="F6711" t="s">
        <v>74</v>
      </c>
      <c r="G6711">
        <v>2</v>
      </c>
      <c r="H6711" t="s">
        <v>348</v>
      </c>
      <c r="I6711" t="s">
        <v>379</v>
      </c>
      <c r="J6711" t="s">
        <v>382</v>
      </c>
      <c r="K6711">
        <v>7</v>
      </c>
      <c r="L6711" s="52">
        <v>0.1590899974107742</v>
      </c>
      <c r="N6711">
        <v>41</v>
      </c>
      <c r="O6711" s="52">
        <v>0.24259999394416809</v>
      </c>
      <c r="Q6711">
        <v>1678</v>
      </c>
      <c r="R6711" s="52">
        <v>0.29677999019622803</v>
      </c>
    </row>
    <row r="6712" spans="1:18">
      <c r="A6712" t="s">
        <v>356</v>
      </c>
      <c r="B6712" t="s">
        <v>412</v>
      </c>
      <c r="C6712" t="s">
        <v>440</v>
      </c>
      <c r="D6712" t="s">
        <v>330</v>
      </c>
      <c r="E6712" t="s">
        <v>73</v>
      </c>
      <c r="F6712" t="s">
        <v>74</v>
      </c>
      <c r="G6712">
        <v>2</v>
      </c>
      <c r="H6712" t="s">
        <v>348</v>
      </c>
      <c r="I6712" t="s">
        <v>380</v>
      </c>
      <c r="J6712" t="s">
        <v>13</v>
      </c>
      <c r="K6712">
        <v>30</v>
      </c>
      <c r="L6712" s="52">
        <v>0.68181997537612915</v>
      </c>
      <c r="N6712">
        <v>124</v>
      </c>
      <c r="O6712" s="52">
        <v>0.7337300181388855</v>
      </c>
      <c r="Q6712">
        <v>4071</v>
      </c>
      <c r="R6712" s="52">
        <v>0.72001999616622925</v>
      </c>
    </row>
    <row r="6713" spans="1:18">
      <c r="A6713" t="s">
        <v>356</v>
      </c>
      <c r="B6713" t="s">
        <v>412</v>
      </c>
      <c r="C6713" t="s">
        <v>440</v>
      </c>
      <c r="D6713" t="s">
        <v>330</v>
      </c>
      <c r="E6713" t="s">
        <v>73</v>
      </c>
      <c r="F6713" t="s">
        <v>74</v>
      </c>
      <c r="G6713">
        <v>2</v>
      </c>
      <c r="H6713" t="s">
        <v>348</v>
      </c>
      <c r="I6713" t="s">
        <v>380</v>
      </c>
      <c r="J6713" t="s">
        <v>382</v>
      </c>
      <c r="K6713">
        <v>14</v>
      </c>
      <c r="L6713" s="52">
        <v>0.31817999482154852</v>
      </c>
      <c r="N6713">
        <v>45</v>
      </c>
      <c r="O6713" s="52">
        <v>0.26627001166343689</v>
      </c>
      <c r="Q6713">
        <v>1583</v>
      </c>
      <c r="R6713" s="52">
        <v>0.27998000383377081</v>
      </c>
    </row>
    <row r="6714" spans="1:18">
      <c r="A6714" t="s">
        <v>356</v>
      </c>
      <c r="B6714" t="s">
        <v>412</v>
      </c>
      <c r="C6714" t="s">
        <v>440</v>
      </c>
      <c r="D6714" t="s">
        <v>330</v>
      </c>
      <c r="E6714" t="s">
        <v>73</v>
      </c>
      <c r="F6714" t="s">
        <v>74</v>
      </c>
      <c r="G6714">
        <v>2</v>
      </c>
      <c r="H6714" t="s">
        <v>348</v>
      </c>
      <c r="I6714" t="s">
        <v>381</v>
      </c>
      <c r="J6714" t="s">
        <v>13</v>
      </c>
      <c r="K6714">
        <v>22</v>
      </c>
      <c r="L6714" s="52">
        <v>0.5</v>
      </c>
      <c r="N6714">
        <v>84</v>
      </c>
      <c r="O6714" s="52">
        <v>0.49704000353813171</v>
      </c>
      <c r="Q6714">
        <v>3439</v>
      </c>
      <c r="R6714" s="52">
        <v>0.60824000835418701</v>
      </c>
    </row>
    <row r="6715" spans="1:18">
      <c r="A6715" t="s">
        <v>356</v>
      </c>
      <c r="B6715" t="s">
        <v>412</v>
      </c>
      <c r="C6715" t="s">
        <v>440</v>
      </c>
      <c r="D6715" t="s">
        <v>330</v>
      </c>
      <c r="E6715" t="s">
        <v>73</v>
      </c>
      <c r="F6715" t="s">
        <v>74</v>
      </c>
      <c r="G6715">
        <v>2</v>
      </c>
      <c r="H6715" t="s">
        <v>348</v>
      </c>
      <c r="I6715" t="s">
        <v>381</v>
      </c>
      <c r="J6715" t="s">
        <v>382</v>
      </c>
      <c r="K6715">
        <v>22</v>
      </c>
      <c r="L6715" s="52">
        <v>0.5</v>
      </c>
      <c r="N6715">
        <v>85</v>
      </c>
      <c r="O6715" s="52">
        <v>0.50296002626419067</v>
      </c>
      <c r="Q6715">
        <v>2215</v>
      </c>
      <c r="R6715" s="52">
        <v>0.39175999164581299</v>
      </c>
    </row>
    <row r="6716" spans="1:18">
      <c r="A6716" t="s">
        <v>356</v>
      </c>
      <c r="B6716" t="s">
        <v>412</v>
      </c>
      <c r="C6716" t="s">
        <v>440</v>
      </c>
      <c r="D6716" t="s">
        <v>330</v>
      </c>
      <c r="E6716" t="s">
        <v>75</v>
      </c>
      <c r="F6716" t="s">
        <v>76</v>
      </c>
      <c r="G6716">
        <v>10</v>
      </c>
      <c r="H6716" t="s">
        <v>341</v>
      </c>
      <c r="I6716" t="s">
        <v>374</v>
      </c>
      <c r="J6716" t="s">
        <v>289</v>
      </c>
      <c r="K6716">
        <v>0</v>
      </c>
      <c r="L6716" s="52">
        <v>0</v>
      </c>
      <c r="N6716">
        <v>2</v>
      </c>
      <c r="O6716" s="52">
        <v>8.4400000050663948E-3</v>
      </c>
      <c r="Q6716">
        <v>29</v>
      </c>
      <c r="R6716" s="52">
        <v>5.1299999468028554E-3</v>
      </c>
    </row>
    <row r="6717" spans="1:18">
      <c r="A6717" t="s">
        <v>356</v>
      </c>
      <c r="B6717" t="s">
        <v>412</v>
      </c>
      <c r="C6717" t="s">
        <v>440</v>
      </c>
      <c r="D6717" t="s">
        <v>330</v>
      </c>
      <c r="E6717" t="s">
        <v>75</v>
      </c>
      <c r="F6717" t="s">
        <v>76</v>
      </c>
      <c r="G6717">
        <v>10</v>
      </c>
      <c r="H6717" t="s">
        <v>341</v>
      </c>
      <c r="I6717" t="s">
        <v>374</v>
      </c>
      <c r="J6717" t="s">
        <v>290</v>
      </c>
      <c r="K6717">
        <v>2</v>
      </c>
      <c r="L6717" s="52">
        <v>5.2629999816417687E-2</v>
      </c>
      <c r="N6717">
        <v>6</v>
      </c>
      <c r="O6717" s="52">
        <v>2.531999908387661E-2</v>
      </c>
      <c r="Q6717">
        <v>299</v>
      </c>
      <c r="R6717" s="52">
        <v>5.2880000323057168E-2</v>
      </c>
    </row>
    <row r="6718" spans="1:18">
      <c r="A6718" t="s">
        <v>356</v>
      </c>
      <c r="B6718" t="s">
        <v>412</v>
      </c>
      <c r="C6718" t="s">
        <v>440</v>
      </c>
      <c r="D6718" t="s">
        <v>330</v>
      </c>
      <c r="E6718" t="s">
        <v>75</v>
      </c>
      <c r="F6718" t="s">
        <v>76</v>
      </c>
      <c r="G6718">
        <v>10</v>
      </c>
      <c r="H6718" t="s">
        <v>341</v>
      </c>
      <c r="I6718" t="s">
        <v>374</v>
      </c>
      <c r="J6718" t="s">
        <v>291</v>
      </c>
      <c r="K6718">
        <v>2</v>
      </c>
      <c r="L6718" s="52">
        <v>5.2629999816417687E-2</v>
      </c>
      <c r="N6718">
        <v>31</v>
      </c>
      <c r="O6718" s="52">
        <v>0.13079999387264249</v>
      </c>
      <c r="Q6718">
        <v>751</v>
      </c>
      <c r="R6718" s="52">
        <v>0.1328299939632416</v>
      </c>
    </row>
    <row r="6719" spans="1:18">
      <c r="A6719" t="s">
        <v>356</v>
      </c>
      <c r="B6719" t="s">
        <v>412</v>
      </c>
      <c r="C6719" t="s">
        <v>440</v>
      </c>
      <c r="D6719" t="s">
        <v>330</v>
      </c>
      <c r="E6719" t="s">
        <v>75</v>
      </c>
      <c r="F6719" t="s">
        <v>76</v>
      </c>
      <c r="G6719">
        <v>10</v>
      </c>
      <c r="H6719" t="s">
        <v>341</v>
      </c>
      <c r="I6719" t="s">
        <v>374</v>
      </c>
      <c r="J6719" t="s">
        <v>292</v>
      </c>
      <c r="K6719">
        <v>7</v>
      </c>
      <c r="L6719" s="52">
        <v>0.18421000242233279</v>
      </c>
      <c r="N6719">
        <v>48</v>
      </c>
      <c r="O6719" s="52">
        <v>0.20252999663352969</v>
      </c>
      <c r="Q6719">
        <v>1246</v>
      </c>
      <c r="R6719" s="52">
        <v>0.22036999464035029</v>
      </c>
    </row>
    <row r="6720" spans="1:18">
      <c r="A6720" t="s">
        <v>356</v>
      </c>
      <c r="B6720" t="s">
        <v>412</v>
      </c>
      <c r="C6720" t="s">
        <v>440</v>
      </c>
      <c r="D6720" t="s">
        <v>330</v>
      </c>
      <c r="E6720" t="s">
        <v>75</v>
      </c>
      <c r="F6720" t="s">
        <v>76</v>
      </c>
      <c r="G6720">
        <v>10</v>
      </c>
      <c r="H6720" t="s">
        <v>341</v>
      </c>
      <c r="I6720" t="s">
        <v>374</v>
      </c>
      <c r="J6720" t="s">
        <v>293</v>
      </c>
      <c r="K6720">
        <v>8</v>
      </c>
      <c r="L6720" s="52">
        <v>0.21052999794483179</v>
      </c>
      <c r="N6720">
        <v>41</v>
      </c>
      <c r="O6720" s="52">
        <v>0.17299999296665189</v>
      </c>
      <c r="Q6720">
        <v>1034</v>
      </c>
      <c r="R6720" s="52">
        <v>0.18287999927997589</v>
      </c>
    </row>
    <row r="6721" spans="1:19">
      <c r="A6721" t="s">
        <v>356</v>
      </c>
      <c r="B6721" t="s">
        <v>412</v>
      </c>
      <c r="C6721" t="s">
        <v>440</v>
      </c>
      <c r="D6721" t="s">
        <v>330</v>
      </c>
      <c r="E6721" t="s">
        <v>75</v>
      </c>
      <c r="F6721" t="s">
        <v>76</v>
      </c>
      <c r="G6721">
        <v>10</v>
      </c>
      <c r="H6721" t="s">
        <v>341</v>
      </c>
      <c r="I6721" t="s">
        <v>374</v>
      </c>
      <c r="J6721" t="s">
        <v>294</v>
      </c>
      <c r="K6721">
        <v>11</v>
      </c>
      <c r="L6721" s="52">
        <v>0.28946998715400701</v>
      </c>
      <c r="N6721">
        <v>50</v>
      </c>
      <c r="O6721" s="52">
        <v>0.21096999943256381</v>
      </c>
      <c r="Q6721">
        <v>1115</v>
      </c>
      <c r="R6721" s="52">
        <v>0.19720999896526339</v>
      </c>
    </row>
    <row r="6722" spans="1:19">
      <c r="A6722" t="s">
        <v>356</v>
      </c>
      <c r="B6722" t="s">
        <v>412</v>
      </c>
      <c r="C6722" t="s">
        <v>440</v>
      </c>
      <c r="D6722" t="s">
        <v>330</v>
      </c>
      <c r="E6722" t="s">
        <v>75</v>
      </c>
      <c r="F6722" t="s">
        <v>76</v>
      </c>
      <c r="G6722">
        <v>10</v>
      </c>
      <c r="H6722" t="s">
        <v>341</v>
      </c>
      <c r="I6722" t="s">
        <v>374</v>
      </c>
      <c r="J6722" t="s">
        <v>295</v>
      </c>
      <c r="K6722">
        <v>8</v>
      </c>
      <c r="L6722" s="52">
        <v>0.21052999794483179</v>
      </c>
      <c r="N6722">
        <v>59</v>
      </c>
      <c r="O6722" s="52">
        <v>0.24895000457763669</v>
      </c>
      <c r="Q6722">
        <v>1180</v>
      </c>
      <c r="R6722" s="52">
        <v>0.20870000123977661</v>
      </c>
    </row>
    <row r="6723" spans="1:19">
      <c r="A6723" t="s">
        <v>356</v>
      </c>
      <c r="B6723" t="s">
        <v>412</v>
      </c>
      <c r="C6723" t="s">
        <v>440</v>
      </c>
      <c r="D6723" t="s">
        <v>330</v>
      </c>
      <c r="E6723" t="s">
        <v>75</v>
      </c>
      <c r="F6723" t="s">
        <v>76</v>
      </c>
      <c r="G6723">
        <v>10</v>
      </c>
      <c r="H6723" t="s">
        <v>341</v>
      </c>
      <c r="I6723" t="s">
        <v>734</v>
      </c>
      <c r="J6723" t="s">
        <v>299</v>
      </c>
      <c r="K6723">
        <v>0</v>
      </c>
      <c r="L6723" s="52">
        <v>0</v>
      </c>
      <c r="M6723" s="52">
        <v>0</v>
      </c>
      <c r="N6723">
        <v>2</v>
      </c>
      <c r="O6723" s="52">
        <v>8.4400000050663948E-3</v>
      </c>
      <c r="P6723" s="52">
        <v>8.659999817609787E-3</v>
      </c>
      <c r="Q6723">
        <v>265</v>
      </c>
      <c r="R6723" s="52">
        <v>4.6870000660419457E-2</v>
      </c>
      <c r="S6723" s="52">
        <v>4.7959998250007629E-2</v>
      </c>
    </row>
    <row r="6724" spans="1:19">
      <c r="A6724" t="s">
        <v>356</v>
      </c>
      <c r="B6724" t="s">
        <v>412</v>
      </c>
      <c r="C6724" t="s">
        <v>440</v>
      </c>
      <c r="D6724" t="s">
        <v>330</v>
      </c>
      <c r="E6724" t="s">
        <v>75</v>
      </c>
      <c r="F6724" t="s">
        <v>76</v>
      </c>
      <c r="G6724">
        <v>10</v>
      </c>
      <c r="H6724" t="s">
        <v>341</v>
      </c>
      <c r="I6724" t="s">
        <v>734</v>
      </c>
      <c r="J6724" t="s">
        <v>300</v>
      </c>
      <c r="K6724">
        <v>2</v>
      </c>
      <c r="L6724" s="52">
        <v>5.2629999816417687E-2</v>
      </c>
      <c r="M6724" s="52">
        <v>5.8820001780986793E-2</v>
      </c>
      <c r="N6724">
        <v>2</v>
      </c>
      <c r="O6724" s="52">
        <v>8.4400000050663948E-3</v>
      </c>
      <c r="P6724" s="52">
        <v>8.659999817609787E-3</v>
      </c>
      <c r="Q6724">
        <v>218</v>
      </c>
      <c r="R6724" s="52">
        <v>3.8559999316930771E-2</v>
      </c>
      <c r="S6724" s="52">
        <v>3.945000097155571E-2</v>
      </c>
    </row>
    <row r="6725" spans="1:19">
      <c r="A6725" t="s">
        <v>356</v>
      </c>
      <c r="B6725" t="s">
        <v>412</v>
      </c>
      <c r="C6725" t="s">
        <v>440</v>
      </c>
      <c r="D6725" t="s">
        <v>330</v>
      </c>
      <c r="E6725" t="s">
        <v>75</v>
      </c>
      <c r="F6725" t="s">
        <v>76</v>
      </c>
      <c r="G6725">
        <v>10</v>
      </c>
      <c r="H6725" t="s">
        <v>341</v>
      </c>
      <c r="I6725" t="s">
        <v>734</v>
      </c>
      <c r="J6725" t="s">
        <v>269</v>
      </c>
      <c r="K6725">
        <v>0</v>
      </c>
      <c r="L6725" s="52">
        <v>0</v>
      </c>
      <c r="M6725" s="52">
        <v>0</v>
      </c>
      <c r="N6725">
        <v>2</v>
      </c>
      <c r="O6725" s="52">
        <v>8.4400000050663948E-3</v>
      </c>
      <c r="P6725" s="52">
        <v>8.659999817609787E-3</v>
      </c>
      <c r="Q6725">
        <v>43</v>
      </c>
      <c r="R6725" s="52">
        <v>7.61000020429492E-3</v>
      </c>
      <c r="S6725" s="52">
        <v>7.780000101774931E-3</v>
      </c>
    </row>
    <row r="6726" spans="1:19">
      <c r="A6726" t="s">
        <v>356</v>
      </c>
      <c r="B6726" t="s">
        <v>412</v>
      </c>
      <c r="C6726" t="s">
        <v>440</v>
      </c>
      <c r="D6726" t="s">
        <v>330</v>
      </c>
      <c r="E6726" t="s">
        <v>75</v>
      </c>
      <c r="F6726" t="s">
        <v>76</v>
      </c>
      <c r="G6726">
        <v>10</v>
      </c>
      <c r="H6726" t="s">
        <v>341</v>
      </c>
      <c r="I6726" t="s">
        <v>734</v>
      </c>
      <c r="J6726" t="s">
        <v>301</v>
      </c>
      <c r="K6726">
        <v>0</v>
      </c>
      <c r="L6726" s="52">
        <v>0</v>
      </c>
      <c r="M6726" s="52">
        <v>0</v>
      </c>
      <c r="N6726">
        <v>2</v>
      </c>
      <c r="O6726" s="52">
        <v>8.4400000050663948E-3</v>
      </c>
      <c r="P6726" s="52">
        <v>8.659999817609787E-3</v>
      </c>
      <c r="Q6726">
        <v>117</v>
      </c>
      <c r="R6726" s="52">
        <v>2.0689999684691429E-2</v>
      </c>
      <c r="S6726" s="52">
        <v>2.1169999614357948E-2</v>
      </c>
    </row>
    <row r="6727" spans="1:19">
      <c r="A6727" t="s">
        <v>356</v>
      </c>
      <c r="B6727" t="s">
        <v>412</v>
      </c>
      <c r="C6727" t="s">
        <v>440</v>
      </c>
      <c r="D6727" t="s">
        <v>330</v>
      </c>
      <c r="E6727" t="s">
        <v>75</v>
      </c>
      <c r="F6727" t="s">
        <v>76</v>
      </c>
      <c r="G6727">
        <v>10</v>
      </c>
      <c r="H6727" t="s">
        <v>341</v>
      </c>
      <c r="I6727" t="s">
        <v>734</v>
      </c>
      <c r="J6727" t="s">
        <v>270</v>
      </c>
      <c r="K6727">
        <v>4</v>
      </c>
      <c r="L6727" s="52">
        <v>0.1052599996328354</v>
      </c>
      <c r="N6727">
        <v>6</v>
      </c>
      <c r="O6727" s="52">
        <v>2.531999908387661E-2</v>
      </c>
      <c r="Q6727">
        <v>128</v>
      </c>
      <c r="R6727" s="52">
        <v>2.263999916613102E-2</v>
      </c>
    </row>
    <row r="6728" spans="1:19">
      <c r="A6728" t="s">
        <v>356</v>
      </c>
      <c r="B6728" t="s">
        <v>412</v>
      </c>
      <c r="C6728" t="s">
        <v>440</v>
      </c>
      <c r="D6728" t="s">
        <v>330</v>
      </c>
      <c r="E6728" t="s">
        <v>75</v>
      </c>
      <c r="F6728" t="s">
        <v>76</v>
      </c>
      <c r="G6728">
        <v>10</v>
      </c>
      <c r="H6728" t="s">
        <v>341</v>
      </c>
      <c r="I6728" t="s">
        <v>734</v>
      </c>
      <c r="J6728" t="s">
        <v>268</v>
      </c>
      <c r="K6728">
        <v>32</v>
      </c>
      <c r="L6728" s="52">
        <v>0.84210997819900513</v>
      </c>
      <c r="M6728" s="52">
        <v>0.94117999076843262</v>
      </c>
      <c r="N6728">
        <v>223</v>
      </c>
      <c r="O6728" s="52">
        <v>0.94093000888824463</v>
      </c>
      <c r="P6728" s="52">
        <v>0.96536999940872192</v>
      </c>
      <c r="Q6728">
        <v>4883</v>
      </c>
      <c r="R6728" s="52">
        <v>0.86364001035690308</v>
      </c>
      <c r="S6728" s="52">
        <v>0.88363999128341675</v>
      </c>
    </row>
    <row r="6729" spans="1:19">
      <c r="A6729" t="s">
        <v>356</v>
      </c>
      <c r="B6729" t="s">
        <v>412</v>
      </c>
      <c r="C6729" t="s">
        <v>440</v>
      </c>
      <c r="D6729" t="s">
        <v>330</v>
      </c>
      <c r="E6729" t="s">
        <v>75</v>
      </c>
      <c r="F6729" s="1" t="s">
        <v>76</v>
      </c>
      <c r="G6729" s="1">
        <v>10</v>
      </c>
      <c r="H6729" s="1" t="s">
        <v>341</v>
      </c>
      <c r="I6729" t="s">
        <v>307</v>
      </c>
      <c r="J6729" t="s">
        <v>329</v>
      </c>
      <c r="K6729">
        <v>38</v>
      </c>
      <c r="L6729" s="52">
        <v>1</v>
      </c>
      <c r="N6729">
        <v>237</v>
      </c>
      <c r="O6729" s="52">
        <v>1</v>
      </c>
      <c r="Q6729">
        <v>5610</v>
      </c>
      <c r="R6729" s="52">
        <v>0.99221998453140259</v>
      </c>
    </row>
    <row r="6730" spans="1:19">
      <c r="A6730" t="s">
        <v>356</v>
      </c>
      <c r="B6730" t="s">
        <v>412</v>
      </c>
      <c r="C6730" t="s">
        <v>440</v>
      </c>
      <c r="D6730" t="s">
        <v>330</v>
      </c>
      <c r="E6730" t="s">
        <v>75</v>
      </c>
      <c r="F6730" t="s">
        <v>76</v>
      </c>
      <c r="G6730">
        <v>10</v>
      </c>
      <c r="H6730" t="s">
        <v>341</v>
      </c>
      <c r="I6730" t="s">
        <v>307</v>
      </c>
      <c r="J6730" t="s">
        <v>309</v>
      </c>
      <c r="K6730">
        <v>0</v>
      </c>
      <c r="L6730" s="52">
        <v>0</v>
      </c>
      <c r="N6730">
        <v>0</v>
      </c>
      <c r="O6730" s="52">
        <v>0</v>
      </c>
      <c r="Q6730">
        <v>44</v>
      </c>
      <c r="R6730" s="52">
        <v>7.780000101774931E-3</v>
      </c>
    </row>
    <row r="6731" spans="1:19">
      <c r="A6731" t="s">
        <v>356</v>
      </c>
      <c r="B6731" t="s">
        <v>412</v>
      </c>
      <c r="C6731" t="s">
        <v>440</v>
      </c>
      <c r="D6731" t="s">
        <v>330</v>
      </c>
      <c r="E6731" t="s">
        <v>75</v>
      </c>
      <c r="F6731" t="s">
        <v>76</v>
      </c>
      <c r="G6731">
        <v>10</v>
      </c>
      <c r="H6731" t="s">
        <v>341</v>
      </c>
      <c r="I6731" t="s">
        <v>375</v>
      </c>
      <c r="J6731" t="s">
        <v>302</v>
      </c>
      <c r="K6731">
        <v>16</v>
      </c>
      <c r="L6731" s="52">
        <v>0.42105001211166382</v>
      </c>
      <c r="N6731">
        <v>72</v>
      </c>
      <c r="O6731" s="52">
        <v>0.30379998683929438</v>
      </c>
      <c r="Q6731">
        <v>1795</v>
      </c>
      <c r="R6731" s="52">
        <v>0.3174700140953064</v>
      </c>
    </row>
    <row r="6732" spans="1:19">
      <c r="A6732" t="s">
        <v>356</v>
      </c>
      <c r="B6732" t="s">
        <v>412</v>
      </c>
      <c r="C6732" t="s">
        <v>440</v>
      </c>
      <c r="D6732" t="s">
        <v>330</v>
      </c>
      <c r="E6732" t="s">
        <v>75</v>
      </c>
      <c r="F6732" t="s">
        <v>76</v>
      </c>
      <c r="G6732">
        <v>10</v>
      </c>
      <c r="H6732" t="s">
        <v>341</v>
      </c>
      <c r="I6732" t="s">
        <v>375</v>
      </c>
      <c r="J6732" t="s">
        <v>303</v>
      </c>
      <c r="K6732">
        <v>13</v>
      </c>
      <c r="L6732" s="52">
        <v>0.34211000800132751</v>
      </c>
      <c r="N6732">
        <v>64</v>
      </c>
      <c r="O6732" s="52">
        <v>0.27004000544548029</v>
      </c>
      <c r="Q6732">
        <v>1789</v>
      </c>
      <c r="R6732" s="52">
        <v>0.31641000509262079</v>
      </c>
    </row>
    <row r="6733" spans="1:19">
      <c r="A6733" t="s">
        <v>356</v>
      </c>
      <c r="B6733" t="s">
        <v>412</v>
      </c>
      <c r="C6733" t="s">
        <v>440</v>
      </c>
      <c r="D6733" t="s">
        <v>330</v>
      </c>
      <c r="E6733" t="s">
        <v>75</v>
      </c>
      <c r="F6733" t="s">
        <v>76</v>
      </c>
      <c r="G6733">
        <v>10</v>
      </c>
      <c r="H6733" t="s">
        <v>341</v>
      </c>
      <c r="I6733" t="s">
        <v>375</v>
      </c>
      <c r="J6733" t="s">
        <v>304</v>
      </c>
      <c r="K6733">
        <v>9</v>
      </c>
      <c r="L6733" s="52">
        <v>0.23683999478816989</v>
      </c>
      <c r="N6733">
        <v>101</v>
      </c>
      <c r="O6733" s="52">
        <v>0.42616000771522522</v>
      </c>
      <c r="Q6733">
        <v>2070</v>
      </c>
      <c r="R6733" s="52">
        <v>0.36610999703407288</v>
      </c>
    </row>
    <row r="6734" spans="1:19">
      <c r="A6734" t="s">
        <v>356</v>
      </c>
      <c r="B6734" t="s">
        <v>412</v>
      </c>
      <c r="C6734" t="s">
        <v>440</v>
      </c>
      <c r="D6734" t="s">
        <v>330</v>
      </c>
      <c r="E6734" t="s">
        <v>75</v>
      </c>
      <c r="F6734" t="s">
        <v>76</v>
      </c>
      <c r="G6734">
        <v>10</v>
      </c>
      <c r="H6734" t="s">
        <v>341</v>
      </c>
      <c r="I6734" t="s">
        <v>377</v>
      </c>
      <c r="J6734" t="s">
        <v>13</v>
      </c>
      <c r="K6734">
        <v>20</v>
      </c>
      <c r="L6734" s="52">
        <v>0.52631998062133789</v>
      </c>
      <c r="N6734">
        <v>131</v>
      </c>
      <c r="O6734" s="52">
        <v>0.55273997783660889</v>
      </c>
      <c r="Q6734">
        <v>2991</v>
      </c>
      <c r="R6734" s="52">
        <v>0.52900999784469604</v>
      </c>
    </row>
    <row r="6735" spans="1:19">
      <c r="A6735" t="s">
        <v>356</v>
      </c>
      <c r="B6735" t="s">
        <v>412</v>
      </c>
      <c r="C6735" t="s">
        <v>440</v>
      </c>
      <c r="D6735" t="s">
        <v>330</v>
      </c>
      <c r="E6735" t="s">
        <v>75</v>
      </c>
      <c r="F6735" t="s">
        <v>76</v>
      </c>
      <c r="G6735">
        <v>10</v>
      </c>
      <c r="H6735" t="s">
        <v>341</v>
      </c>
      <c r="I6735" t="s">
        <v>377</v>
      </c>
      <c r="J6735" t="s">
        <v>382</v>
      </c>
      <c r="K6735">
        <v>18</v>
      </c>
      <c r="L6735" s="52">
        <v>0.47367998957633972</v>
      </c>
      <c r="N6735">
        <v>106</v>
      </c>
      <c r="O6735" s="52">
        <v>0.44725999236106873</v>
      </c>
      <c r="Q6735">
        <v>2663</v>
      </c>
      <c r="R6735" s="52">
        <v>0.47099000215530401</v>
      </c>
    </row>
    <row r="6736" spans="1:19">
      <c r="A6736" t="s">
        <v>356</v>
      </c>
      <c r="B6736" t="s">
        <v>412</v>
      </c>
      <c r="C6736" t="s">
        <v>440</v>
      </c>
      <c r="D6736" t="s">
        <v>330</v>
      </c>
      <c r="E6736" t="s">
        <v>75</v>
      </c>
      <c r="F6736" t="s">
        <v>76</v>
      </c>
      <c r="G6736">
        <v>10</v>
      </c>
      <c r="H6736" t="s">
        <v>341</v>
      </c>
      <c r="I6736" t="s">
        <v>378</v>
      </c>
      <c r="J6736" t="s">
        <v>13</v>
      </c>
      <c r="K6736">
        <v>36</v>
      </c>
      <c r="L6736" s="52">
        <v>0.94736999273300171</v>
      </c>
      <c r="N6736">
        <v>209</v>
      </c>
      <c r="O6736" s="52">
        <v>0.88186001777648926</v>
      </c>
      <c r="Q6736">
        <v>5030</v>
      </c>
      <c r="R6736" s="52">
        <v>0.88963997364044189</v>
      </c>
    </row>
    <row r="6737" spans="1:19">
      <c r="A6737" t="s">
        <v>356</v>
      </c>
      <c r="B6737" t="s">
        <v>412</v>
      </c>
      <c r="C6737" t="s">
        <v>440</v>
      </c>
      <c r="D6737" t="s">
        <v>330</v>
      </c>
      <c r="E6737" t="s">
        <v>75</v>
      </c>
      <c r="F6737" t="s">
        <v>76</v>
      </c>
      <c r="G6737">
        <v>10</v>
      </c>
      <c r="H6737" t="s">
        <v>341</v>
      </c>
      <c r="I6737" t="s">
        <v>378</v>
      </c>
      <c r="J6737" t="s">
        <v>382</v>
      </c>
      <c r="K6737">
        <v>2</v>
      </c>
      <c r="L6737" s="52">
        <v>5.2629999816417687E-2</v>
      </c>
      <c r="N6737">
        <v>28</v>
      </c>
      <c r="O6737" s="52">
        <v>0.11813999712467189</v>
      </c>
      <c r="Q6737">
        <v>624</v>
      </c>
      <c r="R6737" s="52">
        <v>0.1103599965572357</v>
      </c>
    </row>
    <row r="6738" spans="1:19">
      <c r="A6738" t="s">
        <v>356</v>
      </c>
      <c r="B6738" t="s">
        <v>412</v>
      </c>
      <c r="C6738" t="s">
        <v>440</v>
      </c>
      <c r="D6738" t="s">
        <v>330</v>
      </c>
      <c r="E6738" t="s">
        <v>75</v>
      </c>
      <c r="F6738" t="s">
        <v>76</v>
      </c>
      <c r="G6738">
        <v>10</v>
      </c>
      <c r="H6738" t="s">
        <v>341</v>
      </c>
      <c r="I6738" t="s">
        <v>379</v>
      </c>
      <c r="J6738" t="s">
        <v>13</v>
      </c>
      <c r="K6738">
        <v>23</v>
      </c>
      <c r="L6738" s="52">
        <v>0.60526001453399658</v>
      </c>
      <c r="N6738">
        <v>158</v>
      </c>
      <c r="O6738" s="52">
        <v>0.66667002439498901</v>
      </c>
      <c r="Q6738">
        <v>3976</v>
      </c>
      <c r="R6738" s="52">
        <v>0.70322000980377197</v>
      </c>
    </row>
    <row r="6739" spans="1:19">
      <c r="A6739" t="s">
        <v>356</v>
      </c>
      <c r="B6739" t="s">
        <v>412</v>
      </c>
      <c r="C6739" t="s">
        <v>440</v>
      </c>
      <c r="D6739" t="s">
        <v>330</v>
      </c>
      <c r="E6739" t="s">
        <v>75</v>
      </c>
      <c r="F6739" t="s">
        <v>76</v>
      </c>
      <c r="G6739">
        <v>10</v>
      </c>
      <c r="H6739" t="s">
        <v>341</v>
      </c>
      <c r="I6739" t="s">
        <v>379</v>
      </c>
      <c r="J6739" t="s">
        <v>382</v>
      </c>
      <c r="K6739">
        <v>15</v>
      </c>
      <c r="L6739" s="52">
        <v>0.39473998546600342</v>
      </c>
      <c r="N6739">
        <v>79</v>
      </c>
      <c r="O6739" s="52">
        <v>0.33333000540733337</v>
      </c>
      <c r="Q6739">
        <v>1678</v>
      </c>
      <c r="R6739" s="52">
        <v>0.29677999019622803</v>
      </c>
    </row>
    <row r="6740" spans="1:19">
      <c r="A6740" t="s">
        <v>356</v>
      </c>
      <c r="B6740" t="s">
        <v>412</v>
      </c>
      <c r="C6740" t="s">
        <v>440</v>
      </c>
      <c r="D6740" t="s">
        <v>330</v>
      </c>
      <c r="E6740" t="s">
        <v>75</v>
      </c>
      <c r="F6740" t="s">
        <v>76</v>
      </c>
      <c r="G6740">
        <v>10</v>
      </c>
      <c r="H6740" t="s">
        <v>341</v>
      </c>
      <c r="I6740" t="s">
        <v>380</v>
      </c>
      <c r="J6740" t="s">
        <v>13</v>
      </c>
      <c r="K6740">
        <v>29</v>
      </c>
      <c r="L6740" s="52">
        <v>0.76315999031066895</v>
      </c>
      <c r="N6740">
        <v>167</v>
      </c>
      <c r="O6740" s="52">
        <v>0.7046399712562561</v>
      </c>
      <c r="Q6740">
        <v>4071</v>
      </c>
      <c r="R6740" s="52">
        <v>0.72001999616622925</v>
      </c>
    </row>
    <row r="6741" spans="1:19">
      <c r="A6741" t="s">
        <v>356</v>
      </c>
      <c r="B6741" t="s">
        <v>412</v>
      </c>
      <c r="C6741" t="s">
        <v>440</v>
      </c>
      <c r="D6741" t="s">
        <v>330</v>
      </c>
      <c r="E6741" t="s">
        <v>75</v>
      </c>
      <c r="F6741" t="s">
        <v>76</v>
      </c>
      <c r="G6741">
        <v>10</v>
      </c>
      <c r="H6741" t="s">
        <v>341</v>
      </c>
      <c r="I6741" t="s">
        <v>380</v>
      </c>
      <c r="J6741" t="s">
        <v>382</v>
      </c>
      <c r="K6741">
        <v>9</v>
      </c>
      <c r="L6741" s="52">
        <v>0.23683999478816989</v>
      </c>
      <c r="N6741">
        <v>70</v>
      </c>
      <c r="O6741" s="52">
        <v>0.29535999894142151</v>
      </c>
      <c r="Q6741">
        <v>1583</v>
      </c>
      <c r="R6741" s="52">
        <v>0.27998000383377081</v>
      </c>
    </row>
    <row r="6742" spans="1:19">
      <c r="A6742" t="s">
        <v>356</v>
      </c>
      <c r="B6742" t="s">
        <v>412</v>
      </c>
      <c r="C6742" t="s">
        <v>440</v>
      </c>
      <c r="D6742" t="s">
        <v>330</v>
      </c>
      <c r="E6742" t="s">
        <v>75</v>
      </c>
      <c r="F6742" t="s">
        <v>76</v>
      </c>
      <c r="G6742">
        <v>10</v>
      </c>
      <c r="H6742" t="s">
        <v>341</v>
      </c>
      <c r="I6742" t="s">
        <v>381</v>
      </c>
      <c r="J6742" t="s">
        <v>13</v>
      </c>
      <c r="K6742">
        <v>25</v>
      </c>
      <c r="L6742" s="52">
        <v>0.65789002180099487</v>
      </c>
      <c r="N6742">
        <v>148</v>
      </c>
      <c r="O6742" s="52">
        <v>0.62446999549865723</v>
      </c>
      <c r="Q6742">
        <v>3439</v>
      </c>
      <c r="R6742" s="52">
        <v>0.60824000835418701</v>
      </c>
    </row>
    <row r="6743" spans="1:19">
      <c r="A6743" t="s">
        <v>356</v>
      </c>
      <c r="B6743" t="s">
        <v>412</v>
      </c>
      <c r="C6743" t="s">
        <v>440</v>
      </c>
      <c r="D6743" t="s">
        <v>330</v>
      </c>
      <c r="E6743" t="s">
        <v>75</v>
      </c>
      <c r="F6743" t="s">
        <v>76</v>
      </c>
      <c r="G6743">
        <v>10</v>
      </c>
      <c r="H6743" t="s">
        <v>341</v>
      </c>
      <c r="I6743" t="s">
        <v>381</v>
      </c>
      <c r="J6743" t="s">
        <v>382</v>
      </c>
      <c r="K6743">
        <v>13</v>
      </c>
      <c r="L6743" s="52">
        <v>0.34211000800132751</v>
      </c>
      <c r="N6743">
        <v>89</v>
      </c>
      <c r="O6743" s="52">
        <v>0.37553000450134277</v>
      </c>
      <c r="Q6743">
        <v>2215</v>
      </c>
      <c r="R6743" s="52">
        <v>0.39175999164581299</v>
      </c>
    </row>
    <row r="6744" spans="1:19">
      <c r="A6744" t="s">
        <v>356</v>
      </c>
      <c r="B6744" t="s">
        <v>412</v>
      </c>
      <c r="C6744" t="s">
        <v>440</v>
      </c>
      <c r="D6744" t="s">
        <v>330</v>
      </c>
      <c r="E6744" t="s">
        <v>77</v>
      </c>
      <c r="F6744" t="s">
        <v>78</v>
      </c>
      <c r="G6744">
        <v>17</v>
      </c>
      <c r="H6744" t="s">
        <v>334</v>
      </c>
      <c r="I6744" t="s">
        <v>374</v>
      </c>
      <c r="J6744" t="s">
        <v>289</v>
      </c>
      <c r="K6744">
        <v>2</v>
      </c>
      <c r="L6744" s="52">
        <v>3.2260000705718987E-2</v>
      </c>
      <c r="N6744">
        <v>2</v>
      </c>
      <c r="O6744" s="52">
        <v>4.720000084489584E-3</v>
      </c>
      <c r="Q6744">
        <v>29</v>
      </c>
      <c r="R6744" s="52">
        <v>5.1299999468028554E-3</v>
      </c>
    </row>
    <row r="6745" spans="1:19">
      <c r="A6745" t="s">
        <v>356</v>
      </c>
      <c r="B6745" t="s">
        <v>412</v>
      </c>
      <c r="C6745" t="s">
        <v>440</v>
      </c>
      <c r="D6745" t="s">
        <v>330</v>
      </c>
      <c r="E6745" t="s">
        <v>77</v>
      </c>
      <c r="F6745" t="s">
        <v>78</v>
      </c>
      <c r="G6745">
        <v>17</v>
      </c>
      <c r="H6745" t="s">
        <v>334</v>
      </c>
      <c r="I6745" t="s">
        <v>374</v>
      </c>
      <c r="J6745" t="s">
        <v>290</v>
      </c>
      <c r="K6745">
        <v>2</v>
      </c>
      <c r="L6745" s="52">
        <v>3.2260000705718987E-2</v>
      </c>
      <c r="N6745">
        <v>13</v>
      </c>
      <c r="O6745" s="52">
        <v>3.0659999698400501E-2</v>
      </c>
      <c r="Q6745">
        <v>299</v>
      </c>
      <c r="R6745" s="52">
        <v>5.2880000323057168E-2</v>
      </c>
    </row>
    <row r="6746" spans="1:19">
      <c r="A6746" t="s">
        <v>356</v>
      </c>
      <c r="B6746" t="s">
        <v>412</v>
      </c>
      <c r="C6746" t="s">
        <v>440</v>
      </c>
      <c r="D6746" t="s">
        <v>330</v>
      </c>
      <c r="E6746" t="s">
        <v>77</v>
      </c>
      <c r="F6746" t="s">
        <v>78</v>
      </c>
      <c r="G6746">
        <v>17</v>
      </c>
      <c r="H6746" t="s">
        <v>334</v>
      </c>
      <c r="I6746" t="s">
        <v>374</v>
      </c>
      <c r="J6746" t="s">
        <v>291</v>
      </c>
      <c r="K6746">
        <v>8</v>
      </c>
      <c r="L6746" s="52">
        <v>0.1290300041437149</v>
      </c>
      <c r="N6746">
        <v>62</v>
      </c>
      <c r="O6746" s="52">
        <v>0.1462299972772598</v>
      </c>
      <c r="Q6746">
        <v>751</v>
      </c>
      <c r="R6746" s="52">
        <v>0.1328299939632416</v>
      </c>
    </row>
    <row r="6747" spans="1:19">
      <c r="A6747" t="s">
        <v>356</v>
      </c>
      <c r="B6747" t="s">
        <v>412</v>
      </c>
      <c r="C6747" t="s">
        <v>440</v>
      </c>
      <c r="D6747" t="s">
        <v>330</v>
      </c>
      <c r="E6747" t="s">
        <v>77</v>
      </c>
      <c r="F6747" t="s">
        <v>78</v>
      </c>
      <c r="G6747">
        <v>17</v>
      </c>
      <c r="H6747" t="s">
        <v>334</v>
      </c>
      <c r="I6747" t="s">
        <v>374</v>
      </c>
      <c r="J6747" t="s">
        <v>292</v>
      </c>
      <c r="K6747">
        <v>13</v>
      </c>
      <c r="L6747" s="52">
        <v>0.20968000590801239</v>
      </c>
      <c r="N6747">
        <v>92</v>
      </c>
      <c r="O6747" s="52">
        <v>0.21697999536991119</v>
      </c>
      <c r="Q6747">
        <v>1246</v>
      </c>
      <c r="R6747" s="52">
        <v>0.22036999464035029</v>
      </c>
    </row>
    <row r="6748" spans="1:19">
      <c r="A6748" t="s">
        <v>356</v>
      </c>
      <c r="B6748" t="s">
        <v>412</v>
      </c>
      <c r="C6748" t="s">
        <v>440</v>
      </c>
      <c r="D6748" t="s">
        <v>330</v>
      </c>
      <c r="E6748" t="s">
        <v>77</v>
      </c>
      <c r="F6748" t="s">
        <v>78</v>
      </c>
      <c r="G6748">
        <v>17</v>
      </c>
      <c r="H6748" t="s">
        <v>334</v>
      </c>
      <c r="I6748" t="s">
        <v>374</v>
      </c>
      <c r="J6748" t="s">
        <v>293</v>
      </c>
      <c r="K6748">
        <v>13</v>
      </c>
      <c r="L6748" s="52">
        <v>0.20968000590801239</v>
      </c>
      <c r="N6748">
        <v>85</v>
      </c>
      <c r="O6748" s="52">
        <v>0.20047000050544739</v>
      </c>
      <c r="Q6748">
        <v>1034</v>
      </c>
      <c r="R6748" s="52">
        <v>0.18287999927997589</v>
      </c>
    </row>
    <row r="6749" spans="1:19">
      <c r="A6749" t="s">
        <v>356</v>
      </c>
      <c r="B6749" t="s">
        <v>412</v>
      </c>
      <c r="C6749" t="s">
        <v>440</v>
      </c>
      <c r="D6749" t="s">
        <v>330</v>
      </c>
      <c r="E6749" t="s">
        <v>77</v>
      </c>
      <c r="F6749" t="s">
        <v>78</v>
      </c>
      <c r="G6749">
        <v>17</v>
      </c>
      <c r="H6749" t="s">
        <v>334</v>
      </c>
      <c r="I6749" t="s">
        <v>374</v>
      </c>
      <c r="J6749" t="s">
        <v>294</v>
      </c>
      <c r="K6749">
        <v>12</v>
      </c>
      <c r="L6749" s="52">
        <v>0.19355000555515289</v>
      </c>
      <c r="N6749">
        <v>83</v>
      </c>
      <c r="O6749" s="52">
        <v>0.19574999809265139</v>
      </c>
      <c r="Q6749">
        <v>1115</v>
      </c>
      <c r="R6749" s="52">
        <v>0.19720999896526339</v>
      </c>
    </row>
    <row r="6750" spans="1:19">
      <c r="A6750" t="s">
        <v>356</v>
      </c>
      <c r="B6750" t="s">
        <v>412</v>
      </c>
      <c r="C6750" t="s">
        <v>440</v>
      </c>
      <c r="D6750" t="s">
        <v>330</v>
      </c>
      <c r="E6750" t="s">
        <v>77</v>
      </c>
      <c r="F6750" t="s">
        <v>78</v>
      </c>
      <c r="G6750">
        <v>17</v>
      </c>
      <c r="H6750" t="s">
        <v>334</v>
      </c>
      <c r="I6750" t="s">
        <v>374</v>
      </c>
      <c r="J6750" t="s">
        <v>295</v>
      </c>
      <c r="K6750">
        <v>12</v>
      </c>
      <c r="L6750" s="52">
        <v>0.19355000555515289</v>
      </c>
      <c r="N6750">
        <v>87</v>
      </c>
      <c r="O6750" s="52">
        <v>0.20519000291824341</v>
      </c>
      <c r="Q6750">
        <v>1180</v>
      </c>
      <c r="R6750" s="52">
        <v>0.20870000123977661</v>
      </c>
    </row>
    <row r="6751" spans="1:19">
      <c r="A6751" t="s">
        <v>356</v>
      </c>
      <c r="B6751" t="s">
        <v>412</v>
      </c>
      <c r="C6751" t="s">
        <v>440</v>
      </c>
      <c r="D6751" t="s">
        <v>330</v>
      </c>
      <c r="E6751" t="s">
        <v>77</v>
      </c>
      <c r="F6751" t="s">
        <v>78</v>
      </c>
      <c r="G6751">
        <v>17</v>
      </c>
      <c r="H6751" t="s">
        <v>334</v>
      </c>
      <c r="I6751" t="s">
        <v>734</v>
      </c>
      <c r="J6751" t="s">
        <v>299</v>
      </c>
      <c r="K6751">
        <v>0</v>
      </c>
      <c r="L6751" s="52">
        <v>0</v>
      </c>
      <c r="M6751" s="52">
        <v>0</v>
      </c>
      <c r="N6751">
        <v>15</v>
      </c>
      <c r="O6751" s="52">
        <v>3.5379998385906219E-2</v>
      </c>
      <c r="P6751" s="52">
        <v>3.7590000778436661E-2</v>
      </c>
      <c r="Q6751">
        <v>265</v>
      </c>
      <c r="R6751" s="52">
        <v>4.6870000660419457E-2</v>
      </c>
      <c r="S6751" s="52">
        <v>4.7959998250007629E-2</v>
      </c>
    </row>
    <row r="6752" spans="1:19">
      <c r="A6752" t="s">
        <v>356</v>
      </c>
      <c r="B6752" t="s">
        <v>412</v>
      </c>
      <c r="C6752" t="s">
        <v>440</v>
      </c>
      <c r="D6752" t="s">
        <v>330</v>
      </c>
      <c r="E6752" t="s">
        <v>77</v>
      </c>
      <c r="F6752" t="s">
        <v>78</v>
      </c>
      <c r="G6752">
        <v>17</v>
      </c>
      <c r="H6752" t="s">
        <v>334</v>
      </c>
      <c r="I6752" t="s">
        <v>734</v>
      </c>
      <c r="J6752" t="s">
        <v>300</v>
      </c>
      <c r="K6752">
        <v>0</v>
      </c>
      <c r="L6752" s="52">
        <v>0</v>
      </c>
      <c r="M6752" s="52">
        <v>0</v>
      </c>
      <c r="N6752">
        <v>5</v>
      </c>
      <c r="O6752" s="52">
        <v>1.1789999902248381E-2</v>
      </c>
      <c r="P6752" s="52">
        <v>1.252999994903803E-2</v>
      </c>
      <c r="Q6752">
        <v>218</v>
      </c>
      <c r="R6752" s="52">
        <v>3.8559999316930771E-2</v>
      </c>
      <c r="S6752" s="52">
        <v>3.945000097155571E-2</v>
      </c>
    </row>
    <row r="6753" spans="1:19">
      <c r="A6753" t="s">
        <v>356</v>
      </c>
      <c r="B6753" t="s">
        <v>412</v>
      </c>
      <c r="C6753" t="s">
        <v>440</v>
      </c>
      <c r="D6753" t="s">
        <v>330</v>
      </c>
      <c r="E6753" t="s">
        <v>77</v>
      </c>
      <c r="F6753" t="s">
        <v>78</v>
      </c>
      <c r="G6753">
        <v>17</v>
      </c>
      <c r="H6753" t="s">
        <v>334</v>
      </c>
      <c r="I6753" t="s">
        <v>734</v>
      </c>
      <c r="J6753" t="s">
        <v>269</v>
      </c>
      <c r="K6753">
        <v>0</v>
      </c>
      <c r="L6753" s="52">
        <v>0</v>
      </c>
      <c r="M6753" s="52">
        <v>0</v>
      </c>
      <c r="N6753">
        <v>2</v>
      </c>
      <c r="O6753" s="52">
        <v>4.720000084489584E-3</v>
      </c>
      <c r="P6753" s="52">
        <v>5.0099999643862247E-3</v>
      </c>
      <c r="Q6753">
        <v>43</v>
      </c>
      <c r="R6753" s="52">
        <v>7.61000020429492E-3</v>
      </c>
      <c r="S6753" s="52">
        <v>7.780000101774931E-3</v>
      </c>
    </row>
    <row r="6754" spans="1:19">
      <c r="A6754" t="s">
        <v>356</v>
      </c>
      <c r="B6754" t="s">
        <v>412</v>
      </c>
      <c r="C6754" t="s">
        <v>440</v>
      </c>
      <c r="D6754" t="s">
        <v>330</v>
      </c>
      <c r="E6754" t="s">
        <v>77</v>
      </c>
      <c r="F6754" t="s">
        <v>78</v>
      </c>
      <c r="G6754">
        <v>17</v>
      </c>
      <c r="H6754" t="s">
        <v>334</v>
      </c>
      <c r="I6754" t="s">
        <v>734</v>
      </c>
      <c r="J6754" t="s">
        <v>301</v>
      </c>
      <c r="K6754">
        <v>2</v>
      </c>
      <c r="L6754" s="52">
        <v>3.2260000705718987E-2</v>
      </c>
      <c r="M6754" s="52">
        <v>3.4480001777410507E-2</v>
      </c>
      <c r="N6754">
        <v>9</v>
      </c>
      <c r="O6754" s="52">
        <v>2.1229999139904979E-2</v>
      </c>
      <c r="P6754" s="52">
        <v>2.2560000419616699E-2</v>
      </c>
      <c r="Q6754">
        <v>117</v>
      </c>
      <c r="R6754" s="52">
        <v>2.0689999684691429E-2</v>
      </c>
      <c r="S6754" s="52">
        <v>2.1169999614357948E-2</v>
      </c>
    </row>
    <row r="6755" spans="1:19">
      <c r="A6755" t="s">
        <v>356</v>
      </c>
      <c r="B6755" t="s">
        <v>412</v>
      </c>
      <c r="C6755" t="s">
        <v>440</v>
      </c>
      <c r="D6755" t="s">
        <v>330</v>
      </c>
      <c r="E6755" t="s">
        <v>77</v>
      </c>
      <c r="F6755" t="s">
        <v>78</v>
      </c>
      <c r="G6755">
        <v>17</v>
      </c>
      <c r="H6755" t="s">
        <v>334</v>
      </c>
      <c r="I6755" t="s">
        <v>734</v>
      </c>
      <c r="J6755" t="s">
        <v>270</v>
      </c>
      <c r="K6755">
        <v>4</v>
      </c>
      <c r="L6755" s="52">
        <v>6.4520001411437988E-2</v>
      </c>
      <c r="N6755">
        <v>25</v>
      </c>
      <c r="O6755" s="52">
        <v>5.8959998190402978E-2</v>
      </c>
      <c r="Q6755">
        <v>128</v>
      </c>
      <c r="R6755" s="52">
        <v>2.263999916613102E-2</v>
      </c>
    </row>
    <row r="6756" spans="1:19">
      <c r="A6756" t="s">
        <v>356</v>
      </c>
      <c r="B6756" t="s">
        <v>412</v>
      </c>
      <c r="C6756" t="s">
        <v>440</v>
      </c>
      <c r="D6756" t="s">
        <v>330</v>
      </c>
      <c r="E6756" t="s">
        <v>77</v>
      </c>
      <c r="F6756" t="s">
        <v>78</v>
      </c>
      <c r="G6756">
        <v>17</v>
      </c>
      <c r="H6756" t="s">
        <v>334</v>
      </c>
      <c r="I6756" t="s">
        <v>734</v>
      </c>
      <c r="J6756" t="s">
        <v>268</v>
      </c>
      <c r="K6756">
        <v>56</v>
      </c>
      <c r="L6756" s="52">
        <v>0.90323001146316528</v>
      </c>
      <c r="M6756" s="52">
        <v>0.96552002429962158</v>
      </c>
      <c r="N6756">
        <v>368</v>
      </c>
      <c r="O6756" s="52">
        <v>0.86791998147964478</v>
      </c>
      <c r="P6756" s="52">
        <v>0.9223099946975708</v>
      </c>
      <c r="Q6756">
        <v>4883</v>
      </c>
      <c r="R6756" s="52">
        <v>0.86364001035690308</v>
      </c>
      <c r="S6756" s="52">
        <v>0.88363999128341675</v>
      </c>
    </row>
    <row r="6757" spans="1:19">
      <c r="A6757" t="s">
        <v>356</v>
      </c>
      <c r="B6757" t="s">
        <v>412</v>
      </c>
      <c r="C6757" t="s">
        <v>440</v>
      </c>
      <c r="D6757" t="s">
        <v>330</v>
      </c>
      <c r="E6757" t="s">
        <v>77</v>
      </c>
      <c r="F6757" t="s">
        <v>78</v>
      </c>
      <c r="G6757">
        <v>17</v>
      </c>
      <c r="H6757" t="s">
        <v>334</v>
      </c>
      <c r="I6757" t="s">
        <v>307</v>
      </c>
      <c r="J6757" t="s">
        <v>329</v>
      </c>
      <c r="K6757">
        <v>60</v>
      </c>
      <c r="L6757" s="52">
        <v>0.96773999929428101</v>
      </c>
      <c r="N6757">
        <v>419</v>
      </c>
      <c r="O6757" s="52">
        <v>0.98821002244949341</v>
      </c>
      <c r="Q6757">
        <v>5610</v>
      </c>
      <c r="R6757" s="52">
        <v>0.99221998453140259</v>
      </c>
    </row>
    <row r="6758" spans="1:19">
      <c r="A6758" t="s">
        <v>356</v>
      </c>
      <c r="B6758" t="s">
        <v>412</v>
      </c>
      <c r="C6758" t="s">
        <v>440</v>
      </c>
      <c r="D6758" t="s">
        <v>330</v>
      </c>
      <c r="E6758" t="s">
        <v>77</v>
      </c>
      <c r="F6758" t="s">
        <v>78</v>
      </c>
      <c r="G6758">
        <v>17</v>
      </c>
      <c r="H6758" t="s">
        <v>334</v>
      </c>
      <c r="I6758" t="s">
        <v>307</v>
      </c>
      <c r="J6758" t="s">
        <v>309</v>
      </c>
      <c r="K6758">
        <v>2</v>
      </c>
      <c r="L6758" s="52">
        <v>3.2260000705718987E-2</v>
      </c>
      <c r="N6758">
        <v>5</v>
      </c>
      <c r="O6758" s="52">
        <v>1.1789999902248381E-2</v>
      </c>
      <c r="Q6758">
        <v>44</v>
      </c>
      <c r="R6758" s="52">
        <v>7.780000101774931E-3</v>
      </c>
    </row>
    <row r="6759" spans="1:19">
      <c r="A6759" t="s">
        <v>356</v>
      </c>
      <c r="B6759" t="s">
        <v>412</v>
      </c>
      <c r="C6759" t="s">
        <v>440</v>
      </c>
      <c r="D6759" t="s">
        <v>330</v>
      </c>
      <c r="E6759" t="s">
        <v>77</v>
      </c>
      <c r="F6759" t="s">
        <v>78</v>
      </c>
      <c r="G6759">
        <v>17</v>
      </c>
      <c r="H6759" t="s">
        <v>334</v>
      </c>
      <c r="I6759" t="s">
        <v>375</v>
      </c>
      <c r="J6759" t="s">
        <v>302</v>
      </c>
      <c r="K6759">
        <v>21</v>
      </c>
      <c r="L6759" s="52">
        <v>0.33871001005172729</v>
      </c>
      <c r="N6759">
        <v>135</v>
      </c>
      <c r="O6759" s="52">
        <v>0.31839999556541437</v>
      </c>
      <c r="Q6759">
        <v>1795</v>
      </c>
      <c r="R6759" s="52">
        <v>0.3174700140953064</v>
      </c>
    </row>
    <row r="6760" spans="1:19">
      <c r="A6760" t="s">
        <v>356</v>
      </c>
      <c r="B6760" t="s">
        <v>412</v>
      </c>
      <c r="C6760" t="s">
        <v>440</v>
      </c>
      <c r="D6760" t="s">
        <v>330</v>
      </c>
      <c r="E6760" t="s">
        <v>77</v>
      </c>
      <c r="F6760" t="s">
        <v>78</v>
      </c>
      <c r="G6760">
        <v>17</v>
      </c>
      <c r="H6760" t="s">
        <v>334</v>
      </c>
      <c r="I6760" t="s">
        <v>375</v>
      </c>
      <c r="J6760" t="s">
        <v>303</v>
      </c>
      <c r="K6760">
        <v>23</v>
      </c>
      <c r="L6760" s="52">
        <v>0.37097001075744629</v>
      </c>
      <c r="N6760">
        <v>139</v>
      </c>
      <c r="O6760" s="52">
        <v>0.3278299868106842</v>
      </c>
      <c r="Q6760">
        <v>1789</v>
      </c>
      <c r="R6760" s="52">
        <v>0.31641000509262079</v>
      </c>
    </row>
    <row r="6761" spans="1:19">
      <c r="A6761" t="s">
        <v>356</v>
      </c>
      <c r="B6761" t="s">
        <v>412</v>
      </c>
      <c r="C6761" t="s">
        <v>440</v>
      </c>
      <c r="D6761" t="s">
        <v>330</v>
      </c>
      <c r="E6761" t="s">
        <v>77</v>
      </c>
      <c r="F6761" t="s">
        <v>78</v>
      </c>
      <c r="G6761">
        <v>17</v>
      </c>
      <c r="H6761" t="s">
        <v>334</v>
      </c>
      <c r="I6761" t="s">
        <v>375</v>
      </c>
      <c r="J6761" t="s">
        <v>304</v>
      </c>
      <c r="K6761">
        <v>18</v>
      </c>
      <c r="L6761" s="52">
        <v>0.2903200089931488</v>
      </c>
      <c r="N6761">
        <v>150</v>
      </c>
      <c r="O6761" s="52">
        <v>0.35376998782157898</v>
      </c>
      <c r="Q6761">
        <v>2070</v>
      </c>
      <c r="R6761" s="52">
        <v>0.36610999703407288</v>
      </c>
    </row>
    <row r="6762" spans="1:19">
      <c r="A6762" t="s">
        <v>356</v>
      </c>
      <c r="B6762" t="s">
        <v>412</v>
      </c>
      <c r="C6762" t="s">
        <v>440</v>
      </c>
      <c r="D6762" t="s">
        <v>330</v>
      </c>
      <c r="E6762" t="s">
        <v>77</v>
      </c>
      <c r="F6762" t="s">
        <v>78</v>
      </c>
      <c r="G6762">
        <v>17</v>
      </c>
      <c r="H6762" t="s">
        <v>334</v>
      </c>
      <c r="I6762" t="s">
        <v>377</v>
      </c>
      <c r="J6762" t="s">
        <v>13</v>
      </c>
      <c r="K6762">
        <v>25</v>
      </c>
      <c r="L6762" s="52">
        <v>0.40323001146316528</v>
      </c>
      <c r="N6762">
        <v>211</v>
      </c>
      <c r="O6762" s="52">
        <v>0.49764001369476318</v>
      </c>
      <c r="Q6762">
        <v>2991</v>
      </c>
      <c r="R6762" s="52">
        <v>0.52900999784469604</v>
      </c>
    </row>
    <row r="6763" spans="1:19">
      <c r="A6763" t="s">
        <v>356</v>
      </c>
      <c r="B6763" t="s">
        <v>412</v>
      </c>
      <c r="C6763" t="s">
        <v>440</v>
      </c>
      <c r="D6763" t="s">
        <v>330</v>
      </c>
      <c r="E6763" t="s">
        <v>77</v>
      </c>
      <c r="F6763" t="s">
        <v>78</v>
      </c>
      <c r="G6763">
        <v>17</v>
      </c>
      <c r="H6763" t="s">
        <v>334</v>
      </c>
      <c r="I6763" t="s">
        <v>377</v>
      </c>
      <c r="J6763" t="s">
        <v>382</v>
      </c>
      <c r="K6763">
        <v>37</v>
      </c>
      <c r="L6763" s="52">
        <v>0.59676998853683472</v>
      </c>
      <c r="N6763">
        <v>213</v>
      </c>
      <c r="O6763" s="52">
        <v>0.50235998630523682</v>
      </c>
      <c r="Q6763">
        <v>2663</v>
      </c>
      <c r="R6763" s="52">
        <v>0.47099000215530401</v>
      </c>
    </row>
    <row r="6764" spans="1:19">
      <c r="A6764" t="s">
        <v>356</v>
      </c>
      <c r="B6764" t="s">
        <v>412</v>
      </c>
      <c r="C6764" t="s">
        <v>440</v>
      </c>
      <c r="D6764" t="s">
        <v>330</v>
      </c>
      <c r="E6764" t="s">
        <v>77</v>
      </c>
      <c r="F6764" t="s">
        <v>78</v>
      </c>
      <c r="G6764">
        <v>17</v>
      </c>
      <c r="H6764" t="s">
        <v>334</v>
      </c>
      <c r="I6764" t="s">
        <v>378</v>
      </c>
      <c r="J6764" t="s">
        <v>13</v>
      </c>
      <c r="K6764">
        <v>60</v>
      </c>
      <c r="L6764" s="52">
        <v>0.96773999929428101</v>
      </c>
      <c r="N6764">
        <v>379</v>
      </c>
      <c r="O6764" s="52">
        <v>0.89386999607086182</v>
      </c>
      <c r="Q6764">
        <v>5030</v>
      </c>
      <c r="R6764" s="52">
        <v>0.88963997364044189</v>
      </c>
    </row>
    <row r="6765" spans="1:19">
      <c r="A6765" t="s">
        <v>356</v>
      </c>
      <c r="B6765" t="s">
        <v>412</v>
      </c>
      <c r="C6765" t="s">
        <v>440</v>
      </c>
      <c r="D6765" t="s">
        <v>330</v>
      </c>
      <c r="E6765" t="s">
        <v>77</v>
      </c>
      <c r="F6765" t="s">
        <v>78</v>
      </c>
      <c r="G6765">
        <v>17</v>
      </c>
      <c r="H6765" t="s">
        <v>334</v>
      </c>
      <c r="I6765" t="s">
        <v>378</v>
      </c>
      <c r="J6765" t="s">
        <v>382</v>
      </c>
      <c r="K6765">
        <v>2</v>
      </c>
      <c r="L6765" s="52">
        <v>3.2260000705718987E-2</v>
      </c>
      <c r="N6765">
        <v>45</v>
      </c>
      <c r="O6765" s="52">
        <v>0.1061299964785576</v>
      </c>
      <c r="Q6765">
        <v>624</v>
      </c>
      <c r="R6765" s="52">
        <v>0.1103599965572357</v>
      </c>
    </row>
    <row r="6766" spans="1:19">
      <c r="A6766" t="s">
        <v>356</v>
      </c>
      <c r="B6766" t="s">
        <v>412</v>
      </c>
      <c r="C6766" t="s">
        <v>440</v>
      </c>
      <c r="D6766" t="s">
        <v>330</v>
      </c>
      <c r="E6766" t="s">
        <v>77</v>
      </c>
      <c r="F6766" t="s">
        <v>78</v>
      </c>
      <c r="G6766">
        <v>17</v>
      </c>
      <c r="H6766" t="s">
        <v>334</v>
      </c>
      <c r="I6766" t="s">
        <v>379</v>
      </c>
      <c r="J6766" t="s">
        <v>13</v>
      </c>
      <c r="K6766">
        <v>41</v>
      </c>
      <c r="L6766" s="52">
        <v>0.66128998994827271</v>
      </c>
      <c r="N6766">
        <v>300</v>
      </c>
      <c r="O6766" s="52">
        <v>0.70754998922348022</v>
      </c>
      <c r="Q6766">
        <v>3976</v>
      </c>
      <c r="R6766" s="52">
        <v>0.70322000980377197</v>
      </c>
    </row>
    <row r="6767" spans="1:19">
      <c r="A6767" t="s">
        <v>356</v>
      </c>
      <c r="B6767" t="s">
        <v>412</v>
      </c>
      <c r="C6767" t="s">
        <v>440</v>
      </c>
      <c r="D6767" t="s">
        <v>330</v>
      </c>
      <c r="E6767" t="s">
        <v>77</v>
      </c>
      <c r="F6767" t="s">
        <v>78</v>
      </c>
      <c r="G6767">
        <v>17</v>
      </c>
      <c r="H6767" t="s">
        <v>334</v>
      </c>
      <c r="I6767" t="s">
        <v>379</v>
      </c>
      <c r="J6767" t="s">
        <v>382</v>
      </c>
      <c r="K6767">
        <v>21</v>
      </c>
      <c r="L6767" s="52">
        <v>0.33871001005172729</v>
      </c>
      <c r="N6767">
        <v>124</v>
      </c>
      <c r="O6767" s="52">
        <v>0.29245001077651978</v>
      </c>
      <c r="Q6767">
        <v>1678</v>
      </c>
      <c r="R6767" s="52">
        <v>0.29677999019622803</v>
      </c>
    </row>
    <row r="6768" spans="1:19">
      <c r="A6768" t="s">
        <v>356</v>
      </c>
      <c r="B6768" t="s">
        <v>412</v>
      </c>
      <c r="C6768" t="s">
        <v>440</v>
      </c>
      <c r="D6768" t="s">
        <v>330</v>
      </c>
      <c r="E6768" t="s">
        <v>77</v>
      </c>
      <c r="F6768" t="s">
        <v>78</v>
      </c>
      <c r="G6768">
        <v>17</v>
      </c>
      <c r="H6768" t="s">
        <v>334</v>
      </c>
      <c r="I6768" t="s">
        <v>380</v>
      </c>
      <c r="J6768" t="s">
        <v>13</v>
      </c>
      <c r="K6768">
        <v>39</v>
      </c>
      <c r="L6768" s="52">
        <v>0.62902998924255371</v>
      </c>
      <c r="N6768">
        <v>310</v>
      </c>
      <c r="O6768" s="52">
        <v>0.73113000392913818</v>
      </c>
      <c r="Q6768">
        <v>4071</v>
      </c>
      <c r="R6768" s="52">
        <v>0.72001999616622925</v>
      </c>
    </row>
    <row r="6769" spans="1:19">
      <c r="A6769" t="s">
        <v>356</v>
      </c>
      <c r="B6769" t="s">
        <v>412</v>
      </c>
      <c r="C6769" t="s">
        <v>440</v>
      </c>
      <c r="D6769" t="s">
        <v>330</v>
      </c>
      <c r="E6769" t="s">
        <v>77</v>
      </c>
      <c r="F6769" t="s">
        <v>78</v>
      </c>
      <c r="G6769">
        <v>17</v>
      </c>
      <c r="H6769" t="s">
        <v>334</v>
      </c>
      <c r="I6769" t="s">
        <v>380</v>
      </c>
      <c r="J6769" t="s">
        <v>382</v>
      </c>
      <c r="K6769">
        <v>23</v>
      </c>
      <c r="L6769" s="52">
        <v>0.37097001075744629</v>
      </c>
      <c r="N6769">
        <v>114</v>
      </c>
      <c r="O6769" s="52">
        <v>0.26886999607086182</v>
      </c>
      <c r="Q6769">
        <v>1583</v>
      </c>
      <c r="R6769" s="52">
        <v>0.27998000383377081</v>
      </c>
    </row>
    <row r="6770" spans="1:19">
      <c r="A6770" t="s">
        <v>356</v>
      </c>
      <c r="B6770" t="s">
        <v>412</v>
      </c>
      <c r="C6770" t="s">
        <v>440</v>
      </c>
      <c r="D6770" t="s">
        <v>330</v>
      </c>
      <c r="E6770" t="s">
        <v>77</v>
      </c>
      <c r="F6770" t="s">
        <v>78</v>
      </c>
      <c r="G6770">
        <v>17</v>
      </c>
      <c r="H6770" t="s">
        <v>334</v>
      </c>
      <c r="I6770" t="s">
        <v>381</v>
      </c>
      <c r="J6770" t="s">
        <v>13</v>
      </c>
      <c r="K6770">
        <v>38</v>
      </c>
      <c r="L6770" s="52">
        <v>0.6129000186920166</v>
      </c>
      <c r="N6770">
        <v>274</v>
      </c>
      <c r="O6770" s="52">
        <v>0.64622998237609863</v>
      </c>
      <c r="Q6770">
        <v>3439</v>
      </c>
      <c r="R6770" s="52">
        <v>0.60824000835418701</v>
      </c>
    </row>
    <row r="6771" spans="1:19">
      <c r="A6771" t="s">
        <v>356</v>
      </c>
      <c r="B6771" t="s">
        <v>412</v>
      </c>
      <c r="C6771" t="s">
        <v>440</v>
      </c>
      <c r="D6771" t="s">
        <v>330</v>
      </c>
      <c r="E6771" t="s">
        <v>77</v>
      </c>
      <c r="F6771" t="s">
        <v>78</v>
      </c>
      <c r="G6771">
        <v>17</v>
      </c>
      <c r="H6771" t="s">
        <v>334</v>
      </c>
      <c r="I6771" t="s">
        <v>381</v>
      </c>
      <c r="J6771" t="s">
        <v>382</v>
      </c>
      <c r="K6771">
        <v>24</v>
      </c>
      <c r="L6771" s="52">
        <v>0.38710001111030579</v>
      </c>
      <c r="N6771">
        <v>150</v>
      </c>
      <c r="O6771" s="52">
        <v>0.35376998782157898</v>
      </c>
      <c r="Q6771">
        <v>2215</v>
      </c>
      <c r="R6771" s="52">
        <v>0.39175999164581299</v>
      </c>
    </row>
    <row r="6772" spans="1:19">
      <c r="A6772" t="s">
        <v>356</v>
      </c>
      <c r="B6772" t="s">
        <v>412</v>
      </c>
      <c r="C6772" t="s">
        <v>440</v>
      </c>
      <c r="D6772" t="s">
        <v>330</v>
      </c>
      <c r="E6772" t="s">
        <v>79</v>
      </c>
      <c r="F6772" t="s">
        <v>80</v>
      </c>
      <c r="G6772">
        <v>11</v>
      </c>
      <c r="H6772" t="s">
        <v>337</v>
      </c>
      <c r="I6772" t="s">
        <v>374</v>
      </c>
      <c r="J6772" t="s">
        <v>289</v>
      </c>
      <c r="K6772">
        <v>0</v>
      </c>
      <c r="L6772" s="52">
        <v>0</v>
      </c>
      <c r="N6772">
        <v>2</v>
      </c>
      <c r="O6772" s="52">
        <v>6.1499997973442078E-3</v>
      </c>
      <c r="Q6772">
        <v>29</v>
      </c>
      <c r="R6772" s="52">
        <v>5.1299999468028554E-3</v>
      </c>
    </row>
    <row r="6773" spans="1:19">
      <c r="A6773" t="s">
        <v>356</v>
      </c>
      <c r="B6773" t="s">
        <v>412</v>
      </c>
      <c r="C6773" t="s">
        <v>440</v>
      </c>
      <c r="D6773" t="s">
        <v>330</v>
      </c>
      <c r="E6773" t="s">
        <v>79</v>
      </c>
      <c r="F6773" t="s">
        <v>80</v>
      </c>
      <c r="G6773">
        <v>11</v>
      </c>
      <c r="H6773" t="s">
        <v>337</v>
      </c>
      <c r="I6773" t="s">
        <v>374</v>
      </c>
      <c r="J6773" t="s">
        <v>290</v>
      </c>
      <c r="K6773">
        <v>2</v>
      </c>
      <c r="L6773" s="52">
        <v>5.2629999816417687E-2</v>
      </c>
      <c r="N6773">
        <v>24</v>
      </c>
      <c r="O6773" s="52">
        <v>7.3849998414516449E-2</v>
      </c>
      <c r="Q6773">
        <v>299</v>
      </c>
      <c r="R6773" s="52">
        <v>5.2880000323057168E-2</v>
      </c>
    </row>
    <row r="6774" spans="1:19">
      <c r="A6774" t="s">
        <v>356</v>
      </c>
      <c r="B6774" t="s">
        <v>412</v>
      </c>
      <c r="C6774" t="s">
        <v>440</v>
      </c>
      <c r="D6774" t="s">
        <v>330</v>
      </c>
      <c r="E6774" t="s">
        <v>79</v>
      </c>
      <c r="F6774" t="s">
        <v>80</v>
      </c>
      <c r="G6774">
        <v>11</v>
      </c>
      <c r="H6774" t="s">
        <v>337</v>
      </c>
      <c r="I6774" t="s">
        <v>374</v>
      </c>
      <c r="J6774" t="s">
        <v>291</v>
      </c>
      <c r="K6774">
        <v>8</v>
      </c>
      <c r="L6774" s="52">
        <v>0.21052999794483179</v>
      </c>
      <c r="N6774">
        <v>44</v>
      </c>
      <c r="O6774" s="52">
        <v>0.13537999987602231</v>
      </c>
      <c r="Q6774">
        <v>751</v>
      </c>
      <c r="R6774" s="52">
        <v>0.1328299939632416</v>
      </c>
    </row>
    <row r="6775" spans="1:19">
      <c r="A6775" t="s">
        <v>356</v>
      </c>
      <c r="B6775" t="s">
        <v>412</v>
      </c>
      <c r="C6775" t="s">
        <v>440</v>
      </c>
      <c r="D6775" t="s">
        <v>330</v>
      </c>
      <c r="E6775" t="s">
        <v>79</v>
      </c>
      <c r="F6775" t="s">
        <v>80</v>
      </c>
      <c r="G6775">
        <v>11</v>
      </c>
      <c r="H6775" t="s">
        <v>337</v>
      </c>
      <c r="I6775" t="s">
        <v>374</v>
      </c>
      <c r="J6775" t="s">
        <v>292</v>
      </c>
      <c r="K6775">
        <v>5</v>
      </c>
      <c r="L6775" s="52">
        <v>0.1315799951553345</v>
      </c>
      <c r="N6775">
        <v>67</v>
      </c>
      <c r="O6775" s="52">
        <v>0.20614999532699579</v>
      </c>
      <c r="Q6775">
        <v>1246</v>
      </c>
      <c r="R6775" s="52">
        <v>0.22036999464035029</v>
      </c>
    </row>
    <row r="6776" spans="1:19">
      <c r="A6776" t="s">
        <v>356</v>
      </c>
      <c r="B6776" t="s">
        <v>412</v>
      </c>
      <c r="C6776" t="s">
        <v>440</v>
      </c>
      <c r="D6776" t="s">
        <v>330</v>
      </c>
      <c r="E6776" t="s">
        <v>79</v>
      </c>
      <c r="F6776" t="s">
        <v>80</v>
      </c>
      <c r="G6776">
        <v>11</v>
      </c>
      <c r="H6776" t="s">
        <v>337</v>
      </c>
      <c r="I6776" t="s">
        <v>374</v>
      </c>
      <c r="J6776" t="s">
        <v>293</v>
      </c>
      <c r="K6776">
        <v>7</v>
      </c>
      <c r="L6776" s="52">
        <v>0.18421000242233279</v>
      </c>
      <c r="N6776">
        <v>63</v>
      </c>
      <c r="O6776" s="52">
        <v>0.19384999573230741</v>
      </c>
      <c r="Q6776">
        <v>1034</v>
      </c>
      <c r="R6776" s="52">
        <v>0.18287999927997589</v>
      </c>
    </row>
    <row r="6777" spans="1:19">
      <c r="A6777" t="s">
        <v>356</v>
      </c>
      <c r="B6777" t="s">
        <v>412</v>
      </c>
      <c r="C6777" t="s">
        <v>440</v>
      </c>
      <c r="D6777" t="s">
        <v>330</v>
      </c>
      <c r="E6777" t="s">
        <v>79</v>
      </c>
      <c r="F6777" t="s">
        <v>80</v>
      </c>
      <c r="G6777">
        <v>11</v>
      </c>
      <c r="H6777" t="s">
        <v>337</v>
      </c>
      <c r="I6777" t="s">
        <v>374</v>
      </c>
      <c r="J6777" t="s">
        <v>294</v>
      </c>
      <c r="K6777">
        <v>2</v>
      </c>
      <c r="L6777" s="52">
        <v>5.2629999816417687E-2</v>
      </c>
      <c r="N6777">
        <v>70</v>
      </c>
      <c r="O6777" s="52">
        <v>0.215379998087883</v>
      </c>
      <c r="Q6777">
        <v>1115</v>
      </c>
      <c r="R6777" s="52">
        <v>0.19720999896526339</v>
      </c>
    </row>
    <row r="6778" spans="1:19">
      <c r="A6778" t="s">
        <v>356</v>
      </c>
      <c r="B6778" t="s">
        <v>412</v>
      </c>
      <c r="C6778" t="s">
        <v>440</v>
      </c>
      <c r="D6778" t="s">
        <v>330</v>
      </c>
      <c r="E6778" t="s">
        <v>79</v>
      </c>
      <c r="F6778" t="s">
        <v>80</v>
      </c>
      <c r="G6778">
        <v>11</v>
      </c>
      <c r="H6778" t="s">
        <v>337</v>
      </c>
      <c r="I6778" t="s">
        <v>374</v>
      </c>
      <c r="J6778" t="s">
        <v>295</v>
      </c>
      <c r="K6778">
        <v>14</v>
      </c>
      <c r="L6778" s="52">
        <v>0.36842000484466553</v>
      </c>
      <c r="N6778">
        <v>55</v>
      </c>
      <c r="O6778" s="52">
        <v>0.16922999918460849</v>
      </c>
      <c r="Q6778">
        <v>1180</v>
      </c>
      <c r="R6778" s="52">
        <v>0.20870000123977661</v>
      </c>
    </row>
    <row r="6779" spans="1:19">
      <c r="A6779" t="s">
        <v>356</v>
      </c>
      <c r="B6779" t="s">
        <v>412</v>
      </c>
      <c r="C6779" t="s">
        <v>440</v>
      </c>
      <c r="D6779" t="s">
        <v>330</v>
      </c>
      <c r="E6779" t="s">
        <v>79</v>
      </c>
      <c r="F6779" t="s">
        <v>80</v>
      </c>
      <c r="G6779">
        <v>11</v>
      </c>
      <c r="H6779" t="s">
        <v>337</v>
      </c>
      <c r="I6779" t="s">
        <v>734</v>
      </c>
      <c r="J6779" t="s">
        <v>299</v>
      </c>
      <c r="K6779">
        <v>2</v>
      </c>
      <c r="L6779" s="52">
        <v>5.2629999816417687E-2</v>
      </c>
      <c r="M6779" s="52">
        <v>5.2629999816417687E-2</v>
      </c>
      <c r="N6779">
        <v>9</v>
      </c>
      <c r="O6779" s="52">
        <v>2.7690000832080841E-2</v>
      </c>
      <c r="P6779" s="52">
        <v>2.8389999642968181E-2</v>
      </c>
      <c r="Q6779">
        <v>265</v>
      </c>
      <c r="R6779" s="52">
        <v>4.6870000660419457E-2</v>
      </c>
      <c r="S6779" s="52">
        <v>4.7959998250007629E-2</v>
      </c>
    </row>
    <row r="6780" spans="1:19">
      <c r="A6780" t="s">
        <v>356</v>
      </c>
      <c r="B6780" t="s">
        <v>412</v>
      </c>
      <c r="C6780" t="s">
        <v>440</v>
      </c>
      <c r="D6780" t="s">
        <v>330</v>
      </c>
      <c r="E6780" t="s">
        <v>79</v>
      </c>
      <c r="F6780" t="s">
        <v>80</v>
      </c>
      <c r="G6780">
        <v>11</v>
      </c>
      <c r="H6780" t="s">
        <v>337</v>
      </c>
      <c r="I6780" t="s">
        <v>734</v>
      </c>
      <c r="J6780" t="s">
        <v>300</v>
      </c>
      <c r="K6780">
        <v>2</v>
      </c>
      <c r="L6780" s="52">
        <v>5.2629999816417687E-2</v>
      </c>
      <c r="M6780" s="52">
        <v>5.2629999816417687E-2</v>
      </c>
      <c r="N6780">
        <v>11</v>
      </c>
      <c r="O6780" s="52">
        <v>3.3849999308586121E-2</v>
      </c>
      <c r="P6780" s="52">
        <v>3.4699998795986182E-2</v>
      </c>
      <c r="Q6780">
        <v>218</v>
      </c>
      <c r="R6780" s="52">
        <v>3.8559999316930771E-2</v>
      </c>
      <c r="S6780" s="52">
        <v>3.945000097155571E-2</v>
      </c>
    </row>
    <row r="6781" spans="1:19">
      <c r="A6781" t="s">
        <v>356</v>
      </c>
      <c r="B6781" t="s">
        <v>412</v>
      </c>
      <c r="C6781" t="s">
        <v>440</v>
      </c>
      <c r="D6781" t="s">
        <v>330</v>
      </c>
      <c r="E6781" t="s">
        <v>79</v>
      </c>
      <c r="F6781" t="s">
        <v>80</v>
      </c>
      <c r="G6781">
        <v>11</v>
      </c>
      <c r="H6781" t="s">
        <v>337</v>
      </c>
      <c r="I6781" t="s">
        <v>734</v>
      </c>
      <c r="J6781" t="s">
        <v>269</v>
      </c>
      <c r="K6781">
        <v>0</v>
      </c>
      <c r="L6781" s="52">
        <v>0</v>
      </c>
      <c r="M6781" s="52">
        <v>0</v>
      </c>
      <c r="N6781">
        <v>2</v>
      </c>
      <c r="O6781" s="52">
        <v>6.1499997973442078E-3</v>
      </c>
      <c r="P6781" s="52">
        <v>6.3100000843405724E-3</v>
      </c>
      <c r="Q6781">
        <v>43</v>
      </c>
      <c r="R6781" s="52">
        <v>7.61000020429492E-3</v>
      </c>
      <c r="S6781" s="52">
        <v>7.780000101774931E-3</v>
      </c>
    </row>
    <row r="6782" spans="1:19">
      <c r="A6782" t="s">
        <v>356</v>
      </c>
      <c r="B6782" t="s">
        <v>412</v>
      </c>
      <c r="C6782" t="s">
        <v>440</v>
      </c>
      <c r="D6782" t="s">
        <v>330</v>
      </c>
      <c r="E6782" t="s">
        <v>79</v>
      </c>
      <c r="F6782" t="s">
        <v>80</v>
      </c>
      <c r="G6782">
        <v>11</v>
      </c>
      <c r="H6782" t="s">
        <v>337</v>
      </c>
      <c r="I6782" t="s">
        <v>734</v>
      </c>
      <c r="J6782" t="s">
        <v>301</v>
      </c>
      <c r="K6782">
        <v>2</v>
      </c>
      <c r="L6782" s="52">
        <v>5.2629999816417687E-2</v>
      </c>
      <c r="M6782" s="52">
        <v>5.2629999816417687E-2</v>
      </c>
      <c r="N6782">
        <v>5</v>
      </c>
      <c r="O6782" s="52">
        <v>1.537999976426363E-2</v>
      </c>
      <c r="P6782" s="52">
        <v>1.576999947428703E-2</v>
      </c>
      <c r="Q6782">
        <v>117</v>
      </c>
      <c r="R6782" s="52">
        <v>2.0689999684691429E-2</v>
      </c>
      <c r="S6782" s="52">
        <v>2.1169999614357948E-2</v>
      </c>
    </row>
    <row r="6783" spans="1:19">
      <c r="A6783" t="s">
        <v>356</v>
      </c>
      <c r="B6783" t="s">
        <v>412</v>
      </c>
      <c r="C6783" t="s">
        <v>440</v>
      </c>
      <c r="D6783" t="s">
        <v>330</v>
      </c>
      <c r="E6783" t="s">
        <v>79</v>
      </c>
      <c r="F6783" t="s">
        <v>80</v>
      </c>
      <c r="G6783">
        <v>11</v>
      </c>
      <c r="H6783" t="s">
        <v>337</v>
      </c>
      <c r="I6783" t="s">
        <v>734</v>
      </c>
      <c r="J6783" t="s">
        <v>270</v>
      </c>
      <c r="K6783">
        <v>0</v>
      </c>
      <c r="L6783" s="52">
        <v>0</v>
      </c>
      <c r="N6783">
        <v>8</v>
      </c>
      <c r="O6783" s="52">
        <v>2.462000027298927E-2</v>
      </c>
      <c r="Q6783">
        <v>128</v>
      </c>
      <c r="R6783" s="52">
        <v>2.263999916613102E-2</v>
      </c>
    </row>
    <row r="6784" spans="1:19">
      <c r="A6784" t="s">
        <v>356</v>
      </c>
      <c r="B6784" t="s">
        <v>412</v>
      </c>
      <c r="C6784" t="s">
        <v>440</v>
      </c>
      <c r="D6784" t="s">
        <v>330</v>
      </c>
      <c r="E6784" t="s">
        <v>79</v>
      </c>
      <c r="F6784" t="s">
        <v>80</v>
      </c>
      <c r="G6784">
        <v>11</v>
      </c>
      <c r="H6784" t="s">
        <v>337</v>
      </c>
      <c r="I6784" t="s">
        <v>734</v>
      </c>
      <c r="J6784" t="s">
        <v>268</v>
      </c>
      <c r="K6784">
        <v>32</v>
      </c>
      <c r="L6784" s="52">
        <v>0.84210997819900513</v>
      </c>
      <c r="M6784" s="52">
        <v>0.84210997819900513</v>
      </c>
      <c r="N6784">
        <v>290</v>
      </c>
      <c r="O6784" s="52">
        <v>0.89231002330780029</v>
      </c>
      <c r="P6784" s="52">
        <v>0.91483002901077271</v>
      </c>
      <c r="Q6784">
        <v>4883</v>
      </c>
      <c r="R6784" s="52">
        <v>0.86364001035690308</v>
      </c>
      <c r="S6784" s="52">
        <v>0.88363999128341675</v>
      </c>
    </row>
    <row r="6785" spans="1:18">
      <c r="A6785" t="s">
        <v>356</v>
      </c>
      <c r="B6785" t="s">
        <v>412</v>
      </c>
      <c r="C6785" t="s">
        <v>440</v>
      </c>
      <c r="D6785" t="s">
        <v>330</v>
      </c>
      <c r="E6785" t="s">
        <v>79</v>
      </c>
      <c r="F6785" t="s">
        <v>80</v>
      </c>
      <c r="G6785">
        <v>11</v>
      </c>
      <c r="H6785" t="s">
        <v>337</v>
      </c>
      <c r="I6785" t="s">
        <v>307</v>
      </c>
      <c r="J6785" t="s">
        <v>329</v>
      </c>
      <c r="K6785">
        <v>38</v>
      </c>
      <c r="L6785" s="52">
        <v>1</v>
      </c>
      <c r="N6785">
        <v>323</v>
      </c>
      <c r="O6785" s="52">
        <v>0.9938499927520752</v>
      </c>
      <c r="Q6785">
        <v>5610</v>
      </c>
      <c r="R6785" s="52">
        <v>0.99221998453140259</v>
      </c>
    </row>
    <row r="6786" spans="1:18">
      <c r="A6786" t="s">
        <v>356</v>
      </c>
      <c r="B6786" t="s">
        <v>412</v>
      </c>
      <c r="C6786" t="s">
        <v>440</v>
      </c>
      <c r="D6786" t="s">
        <v>330</v>
      </c>
      <c r="E6786" t="s">
        <v>79</v>
      </c>
      <c r="F6786" t="s">
        <v>80</v>
      </c>
      <c r="G6786">
        <v>11</v>
      </c>
      <c r="H6786" t="s">
        <v>337</v>
      </c>
      <c r="I6786" t="s">
        <v>307</v>
      </c>
      <c r="J6786" t="s">
        <v>309</v>
      </c>
      <c r="K6786">
        <v>0</v>
      </c>
      <c r="L6786" s="52">
        <v>0</v>
      </c>
      <c r="N6786">
        <v>2</v>
      </c>
      <c r="O6786" s="52">
        <v>6.1499997973442078E-3</v>
      </c>
      <c r="Q6786">
        <v>44</v>
      </c>
      <c r="R6786" s="52">
        <v>7.780000101774931E-3</v>
      </c>
    </row>
    <row r="6787" spans="1:18">
      <c r="A6787" t="s">
        <v>356</v>
      </c>
      <c r="B6787" t="s">
        <v>412</v>
      </c>
      <c r="C6787" t="s">
        <v>440</v>
      </c>
      <c r="D6787" t="s">
        <v>330</v>
      </c>
      <c r="E6787" t="s">
        <v>79</v>
      </c>
      <c r="F6787" t="s">
        <v>80</v>
      </c>
      <c r="G6787">
        <v>11</v>
      </c>
      <c r="H6787" t="s">
        <v>337</v>
      </c>
      <c r="I6787" t="s">
        <v>375</v>
      </c>
      <c r="J6787" t="s">
        <v>302</v>
      </c>
      <c r="K6787">
        <v>12</v>
      </c>
      <c r="L6787" s="52">
        <v>0.31578999757766718</v>
      </c>
      <c r="N6787">
        <v>95</v>
      </c>
      <c r="O6787" s="52">
        <v>0.29230999946594238</v>
      </c>
      <c r="Q6787">
        <v>1795</v>
      </c>
      <c r="R6787" s="52">
        <v>0.3174700140953064</v>
      </c>
    </row>
    <row r="6788" spans="1:18">
      <c r="A6788" t="s">
        <v>356</v>
      </c>
      <c r="B6788" t="s">
        <v>412</v>
      </c>
      <c r="C6788" t="s">
        <v>440</v>
      </c>
      <c r="D6788" t="s">
        <v>330</v>
      </c>
      <c r="E6788" t="s">
        <v>79</v>
      </c>
      <c r="F6788" t="s">
        <v>80</v>
      </c>
      <c r="G6788">
        <v>11</v>
      </c>
      <c r="H6788" t="s">
        <v>337</v>
      </c>
      <c r="I6788" t="s">
        <v>375</v>
      </c>
      <c r="J6788" t="s">
        <v>303</v>
      </c>
      <c r="K6788">
        <v>6</v>
      </c>
      <c r="L6788" s="52">
        <v>0.15789000689983371</v>
      </c>
      <c r="N6788">
        <v>105</v>
      </c>
      <c r="O6788" s="52">
        <v>0.32308000326156622</v>
      </c>
      <c r="Q6788">
        <v>1789</v>
      </c>
      <c r="R6788" s="52">
        <v>0.31641000509262079</v>
      </c>
    </row>
    <row r="6789" spans="1:18">
      <c r="A6789" t="s">
        <v>356</v>
      </c>
      <c r="B6789" t="s">
        <v>412</v>
      </c>
      <c r="C6789" t="s">
        <v>440</v>
      </c>
      <c r="D6789" t="s">
        <v>330</v>
      </c>
      <c r="E6789" t="s">
        <v>79</v>
      </c>
      <c r="F6789" t="s">
        <v>80</v>
      </c>
      <c r="G6789">
        <v>11</v>
      </c>
      <c r="H6789" t="s">
        <v>337</v>
      </c>
      <c r="I6789" t="s">
        <v>375</v>
      </c>
      <c r="J6789" t="s">
        <v>304</v>
      </c>
      <c r="K6789">
        <v>20</v>
      </c>
      <c r="L6789" s="52">
        <v>0.52631998062133789</v>
      </c>
      <c r="N6789">
        <v>125</v>
      </c>
      <c r="O6789" s="52">
        <v>0.38462001085281372</v>
      </c>
      <c r="Q6789">
        <v>2070</v>
      </c>
      <c r="R6789" s="52">
        <v>0.36610999703407288</v>
      </c>
    </row>
    <row r="6790" spans="1:18">
      <c r="A6790" t="s">
        <v>356</v>
      </c>
      <c r="B6790" t="s">
        <v>412</v>
      </c>
      <c r="C6790" t="s">
        <v>440</v>
      </c>
      <c r="D6790" t="s">
        <v>330</v>
      </c>
      <c r="E6790" t="s">
        <v>79</v>
      </c>
      <c r="F6790" t="s">
        <v>80</v>
      </c>
      <c r="G6790">
        <v>11</v>
      </c>
      <c r="H6790" t="s">
        <v>337</v>
      </c>
      <c r="I6790" t="s">
        <v>377</v>
      </c>
      <c r="J6790" t="s">
        <v>13</v>
      </c>
      <c r="K6790">
        <v>17</v>
      </c>
      <c r="L6790" s="52">
        <v>0.44736999273300171</v>
      </c>
      <c r="N6790">
        <v>166</v>
      </c>
      <c r="O6790" s="52">
        <v>0.51077002286911011</v>
      </c>
      <c r="Q6790">
        <v>2991</v>
      </c>
      <c r="R6790" s="52">
        <v>0.52900999784469604</v>
      </c>
    </row>
    <row r="6791" spans="1:18">
      <c r="A6791" t="s">
        <v>356</v>
      </c>
      <c r="B6791" t="s">
        <v>412</v>
      </c>
      <c r="C6791" t="s">
        <v>440</v>
      </c>
      <c r="D6791" t="s">
        <v>330</v>
      </c>
      <c r="E6791" t="s">
        <v>79</v>
      </c>
      <c r="F6791" t="s">
        <v>80</v>
      </c>
      <c r="G6791">
        <v>11</v>
      </c>
      <c r="H6791" t="s">
        <v>337</v>
      </c>
      <c r="I6791" t="s">
        <v>377</v>
      </c>
      <c r="J6791" t="s">
        <v>382</v>
      </c>
      <c r="K6791">
        <v>21</v>
      </c>
      <c r="L6791" s="52">
        <v>0.55263000726699829</v>
      </c>
      <c r="N6791">
        <v>159</v>
      </c>
      <c r="O6791" s="52">
        <v>0.48923000693321228</v>
      </c>
      <c r="Q6791">
        <v>2663</v>
      </c>
      <c r="R6791" s="52">
        <v>0.47099000215530401</v>
      </c>
    </row>
    <row r="6792" spans="1:18">
      <c r="A6792" t="s">
        <v>356</v>
      </c>
      <c r="B6792" t="s">
        <v>412</v>
      </c>
      <c r="C6792" t="s">
        <v>440</v>
      </c>
      <c r="D6792" t="s">
        <v>330</v>
      </c>
      <c r="E6792" t="s">
        <v>79</v>
      </c>
      <c r="F6792" t="s">
        <v>80</v>
      </c>
      <c r="G6792">
        <v>11</v>
      </c>
      <c r="H6792" t="s">
        <v>337</v>
      </c>
      <c r="I6792" t="s">
        <v>378</v>
      </c>
      <c r="J6792" t="s">
        <v>13</v>
      </c>
      <c r="K6792">
        <v>32</v>
      </c>
      <c r="L6792" s="52">
        <v>0.84210997819900513</v>
      </c>
      <c r="N6792">
        <v>291</v>
      </c>
      <c r="O6792" s="52">
        <v>0.89538002014160156</v>
      </c>
      <c r="Q6792">
        <v>5030</v>
      </c>
      <c r="R6792" s="52">
        <v>0.88963997364044189</v>
      </c>
    </row>
    <row r="6793" spans="1:18">
      <c r="A6793" t="s">
        <v>356</v>
      </c>
      <c r="B6793" t="s">
        <v>412</v>
      </c>
      <c r="C6793" t="s">
        <v>440</v>
      </c>
      <c r="D6793" t="s">
        <v>330</v>
      </c>
      <c r="E6793" t="s">
        <v>79</v>
      </c>
      <c r="F6793" t="s">
        <v>80</v>
      </c>
      <c r="G6793">
        <v>11</v>
      </c>
      <c r="H6793" t="s">
        <v>337</v>
      </c>
      <c r="I6793" t="s">
        <v>378</v>
      </c>
      <c r="J6793" t="s">
        <v>382</v>
      </c>
      <c r="K6793">
        <v>6</v>
      </c>
      <c r="L6793" s="52">
        <v>0.15789000689983371</v>
      </c>
      <c r="N6793">
        <v>34</v>
      </c>
      <c r="O6793" s="52">
        <v>0.1046200022101402</v>
      </c>
      <c r="Q6793">
        <v>624</v>
      </c>
      <c r="R6793" s="52">
        <v>0.1103599965572357</v>
      </c>
    </row>
    <row r="6794" spans="1:18">
      <c r="A6794" t="s">
        <v>356</v>
      </c>
      <c r="B6794" t="s">
        <v>412</v>
      </c>
      <c r="C6794" t="s">
        <v>440</v>
      </c>
      <c r="D6794" t="s">
        <v>330</v>
      </c>
      <c r="E6794" t="s">
        <v>79</v>
      </c>
      <c r="F6794" t="s">
        <v>80</v>
      </c>
      <c r="G6794">
        <v>11</v>
      </c>
      <c r="H6794" t="s">
        <v>337</v>
      </c>
      <c r="I6794" t="s">
        <v>379</v>
      </c>
      <c r="J6794" t="s">
        <v>13</v>
      </c>
      <c r="K6794">
        <v>20</v>
      </c>
      <c r="L6794" s="52">
        <v>0.52631998062133789</v>
      </c>
      <c r="N6794">
        <v>214</v>
      </c>
      <c r="O6794" s="52">
        <v>0.65846002101898193</v>
      </c>
      <c r="Q6794">
        <v>3976</v>
      </c>
      <c r="R6794" s="52">
        <v>0.70322000980377197</v>
      </c>
    </row>
    <row r="6795" spans="1:18">
      <c r="A6795" t="s">
        <v>356</v>
      </c>
      <c r="B6795" t="s">
        <v>412</v>
      </c>
      <c r="C6795" t="s">
        <v>440</v>
      </c>
      <c r="D6795" t="s">
        <v>330</v>
      </c>
      <c r="E6795" t="s">
        <v>79</v>
      </c>
      <c r="F6795" t="s">
        <v>80</v>
      </c>
      <c r="G6795">
        <v>11</v>
      </c>
      <c r="H6795" t="s">
        <v>337</v>
      </c>
      <c r="I6795" t="s">
        <v>379</v>
      </c>
      <c r="J6795" t="s">
        <v>382</v>
      </c>
      <c r="K6795">
        <v>18</v>
      </c>
      <c r="L6795" s="52">
        <v>0.47367998957633972</v>
      </c>
      <c r="N6795">
        <v>111</v>
      </c>
      <c r="O6795" s="52">
        <v>0.34154000878334051</v>
      </c>
      <c r="Q6795">
        <v>1678</v>
      </c>
      <c r="R6795" s="52">
        <v>0.29677999019622803</v>
      </c>
    </row>
    <row r="6796" spans="1:18">
      <c r="A6796" t="s">
        <v>356</v>
      </c>
      <c r="B6796" t="s">
        <v>412</v>
      </c>
      <c r="C6796" t="s">
        <v>440</v>
      </c>
      <c r="D6796" t="s">
        <v>330</v>
      </c>
      <c r="E6796" t="s">
        <v>79</v>
      </c>
      <c r="F6796" t="s">
        <v>80</v>
      </c>
      <c r="G6796">
        <v>11</v>
      </c>
      <c r="H6796" t="s">
        <v>337</v>
      </c>
      <c r="I6796" t="s">
        <v>380</v>
      </c>
      <c r="J6796" t="s">
        <v>13</v>
      </c>
      <c r="K6796">
        <v>23</v>
      </c>
      <c r="L6796" s="52">
        <v>0.60526001453399658</v>
      </c>
      <c r="N6796">
        <v>233</v>
      </c>
      <c r="O6796" s="52">
        <v>0.71692001819610596</v>
      </c>
      <c r="Q6796">
        <v>4071</v>
      </c>
      <c r="R6796" s="52">
        <v>0.72001999616622925</v>
      </c>
    </row>
    <row r="6797" spans="1:18">
      <c r="A6797" t="s">
        <v>356</v>
      </c>
      <c r="B6797" t="s">
        <v>412</v>
      </c>
      <c r="C6797" t="s">
        <v>440</v>
      </c>
      <c r="D6797" t="s">
        <v>330</v>
      </c>
      <c r="E6797" t="s">
        <v>79</v>
      </c>
      <c r="F6797" t="s">
        <v>80</v>
      </c>
      <c r="G6797">
        <v>11</v>
      </c>
      <c r="H6797" t="s">
        <v>337</v>
      </c>
      <c r="I6797" t="s">
        <v>380</v>
      </c>
      <c r="J6797" t="s">
        <v>382</v>
      </c>
      <c r="K6797">
        <v>15</v>
      </c>
      <c r="L6797" s="52">
        <v>0.39473998546600342</v>
      </c>
      <c r="N6797">
        <v>92</v>
      </c>
      <c r="O6797" s="52">
        <v>0.28308001160621638</v>
      </c>
      <c r="Q6797">
        <v>1583</v>
      </c>
      <c r="R6797" s="52">
        <v>0.27998000383377081</v>
      </c>
    </row>
    <row r="6798" spans="1:18">
      <c r="A6798" t="s">
        <v>356</v>
      </c>
      <c r="B6798" t="s">
        <v>412</v>
      </c>
      <c r="C6798" t="s">
        <v>440</v>
      </c>
      <c r="D6798" t="s">
        <v>330</v>
      </c>
      <c r="E6798" t="s">
        <v>79</v>
      </c>
      <c r="F6798" t="s">
        <v>80</v>
      </c>
      <c r="G6798">
        <v>11</v>
      </c>
      <c r="H6798" t="s">
        <v>337</v>
      </c>
      <c r="I6798" t="s">
        <v>381</v>
      </c>
      <c r="J6798" t="s">
        <v>13</v>
      </c>
      <c r="K6798">
        <v>21</v>
      </c>
      <c r="L6798" s="52">
        <v>0.55263000726699829</v>
      </c>
      <c r="N6798">
        <v>203</v>
      </c>
      <c r="O6798" s="52">
        <v>0.62462002038955688</v>
      </c>
      <c r="Q6798">
        <v>3439</v>
      </c>
      <c r="R6798" s="52">
        <v>0.60824000835418701</v>
      </c>
    </row>
    <row r="6799" spans="1:18">
      <c r="A6799" t="s">
        <v>356</v>
      </c>
      <c r="B6799" t="s">
        <v>412</v>
      </c>
      <c r="C6799" t="s">
        <v>440</v>
      </c>
      <c r="D6799" t="s">
        <v>330</v>
      </c>
      <c r="E6799" t="s">
        <v>79</v>
      </c>
      <c r="F6799" t="s">
        <v>80</v>
      </c>
      <c r="G6799">
        <v>11</v>
      </c>
      <c r="H6799" t="s">
        <v>337</v>
      </c>
      <c r="I6799" t="s">
        <v>381</v>
      </c>
      <c r="J6799" t="s">
        <v>382</v>
      </c>
      <c r="K6799">
        <v>17</v>
      </c>
      <c r="L6799" s="52">
        <v>0.44736999273300171</v>
      </c>
      <c r="N6799">
        <v>122</v>
      </c>
      <c r="O6799" s="52">
        <v>0.3753800094127655</v>
      </c>
      <c r="Q6799">
        <v>2215</v>
      </c>
      <c r="R6799" s="52">
        <v>0.39175999164581299</v>
      </c>
    </row>
    <row r="6800" spans="1:18">
      <c r="A6800" t="s">
        <v>356</v>
      </c>
      <c r="B6800" t="s">
        <v>412</v>
      </c>
      <c r="C6800" t="s">
        <v>440</v>
      </c>
      <c r="D6800" t="s">
        <v>330</v>
      </c>
      <c r="E6800" t="s">
        <v>81</v>
      </c>
      <c r="F6800" t="s">
        <v>82</v>
      </c>
      <c r="G6800">
        <v>17</v>
      </c>
      <c r="H6800" t="s">
        <v>334</v>
      </c>
      <c r="I6800" t="s">
        <v>374</v>
      </c>
      <c r="J6800" t="s">
        <v>289</v>
      </c>
      <c r="K6800">
        <v>0</v>
      </c>
      <c r="L6800" s="52">
        <v>0</v>
      </c>
      <c r="N6800">
        <v>2</v>
      </c>
      <c r="O6800" s="52">
        <v>4.720000084489584E-3</v>
      </c>
      <c r="Q6800">
        <v>29</v>
      </c>
      <c r="R6800" s="52">
        <v>5.1299999468028554E-3</v>
      </c>
    </row>
    <row r="6801" spans="1:19">
      <c r="A6801" t="s">
        <v>356</v>
      </c>
      <c r="B6801" t="s">
        <v>412</v>
      </c>
      <c r="C6801" t="s">
        <v>440</v>
      </c>
      <c r="D6801" t="s">
        <v>330</v>
      </c>
      <c r="E6801" t="s">
        <v>81</v>
      </c>
      <c r="F6801" t="s">
        <v>82</v>
      </c>
      <c r="G6801">
        <v>17</v>
      </c>
      <c r="H6801" t="s">
        <v>334</v>
      </c>
      <c r="I6801" t="s">
        <v>374</v>
      </c>
      <c r="J6801" t="s">
        <v>290</v>
      </c>
      <c r="K6801">
        <v>2</v>
      </c>
      <c r="L6801" s="52">
        <v>2.1740000694990162E-2</v>
      </c>
      <c r="N6801">
        <v>13</v>
      </c>
      <c r="O6801" s="52">
        <v>3.0659999698400501E-2</v>
      </c>
      <c r="Q6801">
        <v>299</v>
      </c>
      <c r="R6801" s="52">
        <v>5.2880000323057168E-2</v>
      </c>
    </row>
    <row r="6802" spans="1:19">
      <c r="A6802" t="s">
        <v>356</v>
      </c>
      <c r="B6802" t="s">
        <v>412</v>
      </c>
      <c r="C6802" t="s">
        <v>440</v>
      </c>
      <c r="D6802" t="s">
        <v>330</v>
      </c>
      <c r="E6802" t="s">
        <v>81</v>
      </c>
      <c r="F6802" t="s">
        <v>82</v>
      </c>
      <c r="G6802">
        <v>17</v>
      </c>
      <c r="H6802" t="s">
        <v>334</v>
      </c>
      <c r="I6802" t="s">
        <v>374</v>
      </c>
      <c r="J6802" t="s">
        <v>291</v>
      </c>
      <c r="K6802">
        <v>13</v>
      </c>
      <c r="L6802" s="52">
        <v>0.14129999279975891</v>
      </c>
      <c r="N6802">
        <v>62</v>
      </c>
      <c r="O6802" s="52">
        <v>0.1462299972772598</v>
      </c>
      <c r="Q6802">
        <v>751</v>
      </c>
      <c r="R6802" s="52">
        <v>0.1328299939632416</v>
      </c>
    </row>
    <row r="6803" spans="1:19">
      <c r="A6803" t="s">
        <v>356</v>
      </c>
      <c r="B6803" t="s">
        <v>412</v>
      </c>
      <c r="C6803" t="s">
        <v>440</v>
      </c>
      <c r="D6803" t="s">
        <v>330</v>
      </c>
      <c r="E6803" t="s">
        <v>81</v>
      </c>
      <c r="F6803" t="s">
        <v>82</v>
      </c>
      <c r="G6803">
        <v>17</v>
      </c>
      <c r="H6803" t="s">
        <v>334</v>
      </c>
      <c r="I6803" t="s">
        <v>374</v>
      </c>
      <c r="J6803" t="s">
        <v>292</v>
      </c>
      <c r="K6803">
        <v>20</v>
      </c>
      <c r="L6803" s="52">
        <v>0.21739000082015991</v>
      </c>
      <c r="N6803">
        <v>92</v>
      </c>
      <c r="O6803" s="52">
        <v>0.21697999536991119</v>
      </c>
      <c r="Q6803">
        <v>1246</v>
      </c>
      <c r="R6803" s="52">
        <v>0.22036999464035029</v>
      </c>
    </row>
    <row r="6804" spans="1:19">
      <c r="A6804" t="s">
        <v>356</v>
      </c>
      <c r="B6804" t="s">
        <v>412</v>
      </c>
      <c r="C6804" t="s">
        <v>440</v>
      </c>
      <c r="D6804" t="s">
        <v>330</v>
      </c>
      <c r="E6804" t="s">
        <v>81</v>
      </c>
      <c r="F6804" t="s">
        <v>82</v>
      </c>
      <c r="G6804">
        <v>17</v>
      </c>
      <c r="H6804" t="s">
        <v>334</v>
      </c>
      <c r="I6804" t="s">
        <v>374</v>
      </c>
      <c r="J6804" t="s">
        <v>293</v>
      </c>
      <c r="K6804">
        <v>19</v>
      </c>
      <c r="L6804" s="52">
        <v>0.20652000606060031</v>
      </c>
      <c r="N6804">
        <v>85</v>
      </c>
      <c r="O6804" s="52">
        <v>0.20047000050544739</v>
      </c>
      <c r="Q6804">
        <v>1034</v>
      </c>
      <c r="R6804" s="52">
        <v>0.18287999927997589</v>
      </c>
    </row>
    <row r="6805" spans="1:19">
      <c r="A6805" t="s">
        <v>356</v>
      </c>
      <c r="B6805" t="s">
        <v>412</v>
      </c>
      <c r="C6805" t="s">
        <v>440</v>
      </c>
      <c r="D6805" t="s">
        <v>330</v>
      </c>
      <c r="E6805" t="s">
        <v>81</v>
      </c>
      <c r="F6805" t="s">
        <v>82</v>
      </c>
      <c r="G6805">
        <v>17</v>
      </c>
      <c r="H6805" t="s">
        <v>334</v>
      </c>
      <c r="I6805" t="s">
        <v>374</v>
      </c>
      <c r="J6805" t="s">
        <v>294</v>
      </c>
      <c r="K6805">
        <v>16</v>
      </c>
      <c r="L6805" s="52">
        <v>0.17391000688076019</v>
      </c>
      <c r="N6805">
        <v>83</v>
      </c>
      <c r="O6805" s="52">
        <v>0.19574999809265139</v>
      </c>
      <c r="Q6805">
        <v>1115</v>
      </c>
      <c r="R6805" s="52">
        <v>0.19720999896526339</v>
      </c>
    </row>
    <row r="6806" spans="1:19">
      <c r="A6806" t="s">
        <v>356</v>
      </c>
      <c r="B6806" t="s">
        <v>412</v>
      </c>
      <c r="C6806" t="s">
        <v>440</v>
      </c>
      <c r="D6806" t="s">
        <v>330</v>
      </c>
      <c r="E6806" t="s">
        <v>81</v>
      </c>
      <c r="F6806" t="s">
        <v>82</v>
      </c>
      <c r="G6806">
        <v>17</v>
      </c>
      <c r="H6806" t="s">
        <v>334</v>
      </c>
      <c r="I6806" t="s">
        <v>374</v>
      </c>
      <c r="J6806" t="s">
        <v>295</v>
      </c>
      <c r="K6806">
        <v>22</v>
      </c>
      <c r="L6806" s="52">
        <v>0.2391300052404404</v>
      </c>
      <c r="N6806">
        <v>87</v>
      </c>
      <c r="O6806" s="52">
        <v>0.20519000291824341</v>
      </c>
      <c r="Q6806">
        <v>1180</v>
      </c>
      <c r="R6806" s="52">
        <v>0.20870000123977661</v>
      </c>
    </row>
    <row r="6807" spans="1:19">
      <c r="A6807" t="s">
        <v>356</v>
      </c>
      <c r="B6807" t="s">
        <v>412</v>
      </c>
      <c r="C6807" t="s">
        <v>440</v>
      </c>
      <c r="D6807" t="s">
        <v>330</v>
      </c>
      <c r="E6807" t="s">
        <v>81</v>
      </c>
      <c r="F6807" t="s">
        <v>82</v>
      </c>
      <c r="G6807">
        <v>17</v>
      </c>
      <c r="H6807" t="s">
        <v>334</v>
      </c>
      <c r="I6807" t="s">
        <v>734</v>
      </c>
      <c r="J6807" t="s">
        <v>299</v>
      </c>
      <c r="K6807">
        <v>8</v>
      </c>
      <c r="L6807" s="52">
        <v>8.6960002779960632E-2</v>
      </c>
      <c r="M6807" s="52">
        <v>9.1949999332427979E-2</v>
      </c>
      <c r="N6807">
        <v>15</v>
      </c>
      <c r="O6807" s="52">
        <v>3.5379998385906219E-2</v>
      </c>
      <c r="P6807" s="52">
        <v>3.7590000778436661E-2</v>
      </c>
      <c r="Q6807">
        <v>265</v>
      </c>
      <c r="R6807" s="52">
        <v>4.6870000660419457E-2</v>
      </c>
      <c r="S6807" s="52">
        <v>4.7959998250007629E-2</v>
      </c>
    </row>
    <row r="6808" spans="1:19">
      <c r="A6808" t="s">
        <v>356</v>
      </c>
      <c r="B6808" t="s">
        <v>412</v>
      </c>
      <c r="C6808" t="s">
        <v>440</v>
      </c>
      <c r="D6808" t="s">
        <v>330</v>
      </c>
      <c r="E6808" t="s">
        <v>81</v>
      </c>
      <c r="F6808" t="s">
        <v>82</v>
      </c>
      <c r="G6808">
        <v>17</v>
      </c>
      <c r="H6808" t="s">
        <v>334</v>
      </c>
      <c r="I6808" t="s">
        <v>734</v>
      </c>
      <c r="J6808" t="s">
        <v>300</v>
      </c>
      <c r="K6808">
        <v>2</v>
      </c>
      <c r="L6808" s="52">
        <v>2.1740000694990162E-2</v>
      </c>
      <c r="M6808" s="52">
        <v>2.2989999502897259E-2</v>
      </c>
      <c r="N6808">
        <v>5</v>
      </c>
      <c r="O6808" s="52">
        <v>1.1789999902248381E-2</v>
      </c>
      <c r="P6808" s="52">
        <v>1.252999994903803E-2</v>
      </c>
      <c r="Q6808">
        <v>218</v>
      </c>
      <c r="R6808" s="52">
        <v>3.8559999316930771E-2</v>
      </c>
      <c r="S6808" s="52">
        <v>3.945000097155571E-2</v>
      </c>
    </row>
    <row r="6809" spans="1:19">
      <c r="A6809" t="s">
        <v>356</v>
      </c>
      <c r="B6809" t="s">
        <v>412</v>
      </c>
      <c r="C6809" t="s">
        <v>440</v>
      </c>
      <c r="D6809" t="s">
        <v>330</v>
      </c>
      <c r="E6809" t="s">
        <v>81</v>
      </c>
      <c r="F6809" t="s">
        <v>82</v>
      </c>
      <c r="G6809">
        <v>17</v>
      </c>
      <c r="H6809" t="s">
        <v>334</v>
      </c>
      <c r="I6809" t="s">
        <v>734</v>
      </c>
      <c r="J6809" t="s">
        <v>269</v>
      </c>
      <c r="K6809">
        <v>0</v>
      </c>
      <c r="L6809" s="52">
        <v>0</v>
      </c>
      <c r="M6809" s="52">
        <v>0</v>
      </c>
      <c r="N6809">
        <v>2</v>
      </c>
      <c r="O6809" s="52">
        <v>4.720000084489584E-3</v>
      </c>
      <c r="P6809" s="52">
        <v>5.0099999643862247E-3</v>
      </c>
      <c r="Q6809">
        <v>43</v>
      </c>
      <c r="R6809" s="52">
        <v>7.61000020429492E-3</v>
      </c>
      <c r="S6809" s="52">
        <v>7.780000101774931E-3</v>
      </c>
    </row>
    <row r="6810" spans="1:19">
      <c r="A6810" t="s">
        <v>356</v>
      </c>
      <c r="B6810" t="s">
        <v>412</v>
      </c>
      <c r="C6810" t="s">
        <v>440</v>
      </c>
      <c r="D6810" t="s">
        <v>330</v>
      </c>
      <c r="E6810" t="s">
        <v>81</v>
      </c>
      <c r="F6810" t="s">
        <v>82</v>
      </c>
      <c r="G6810">
        <v>17</v>
      </c>
      <c r="H6810" t="s">
        <v>334</v>
      </c>
      <c r="I6810" t="s">
        <v>734</v>
      </c>
      <c r="J6810" t="s">
        <v>301</v>
      </c>
      <c r="K6810">
        <v>2</v>
      </c>
      <c r="L6810" s="52">
        <v>2.1740000694990162E-2</v>
      </c>
      <c r="M6810" s="52">
        <v>2.2989999502897259E-2</v>
      </c>
      <c r="N6810">
        <v>9</v>
      </c>
      <c r="O6810" s="52">
        <v>2.1229999139904979E-2</v>
      </c>
      <c r="P6810" s="52">
        <v>2.2560000419616699E-2</v>
      </c>
      <c r="Q6810">
        <v>117</v>
      </c>
      <c r="R6810" s="52">
        <v>2.0689999684691429E-2</v>
      </c>
      <c r="S6810" s="52">
        <v>2.1169999614357948E-2</v>
      </c>
    </row>
    <row r="6811" spans="1:19">
      <c r="A6811" t="s">
        <v>356</v>
      </c>
      <c r="B6811" t="s">
        <v>412</v>
      </c>
      <c r="C6811" t="s">
        <v>440</v>
      </c>
      <c r="D6811" t="s">
        <v>330</v>
      </c>
      <c r="E6811" t="s">
        <v>81</v>
      </c>
      <c r="F6811" t="s">
        <v>82</v>
      </c>
      <c r="G6811">
        <v>17</v>
      </c>
      <c r="H6811" t="s">
        <v>334</v>
      </c>
      <c r="I6811" t="s">
        <v>734</v>
      </c>
      <c r="J6811" t="s">
        <v>270</v>
      </c>
      <c r="K6811">
        <v>5</v>
      </c>
      <c r="L6811" s="52">
        <v>5.4349999874830253E-2</v>
      </c>
      <c r="N6811">
        <v>25</v>
      </c>
      <c r="O6811" s="52">
        <v>5.8959998190402978E-2</v>
      </c>
      <c r="Q6811">
        <v>128</v>
      </c>
      <c r="R6811" s="52">
        <v>2.263999916613102E-2</v>
      </c>
    </row>
    <row r="6812" spans="1:19">
      <c r="A6812" t="s">
        <v>356</v>
      </c>
      <c r="B6812" t="s">
        <v>412</v>
      </c>
      <c r="C6812" t="s">
        <v>440</v>
      </c>
      <c r="D6812" t="s">
        <v>330</v>
      </c>
      <c r="E6812" t="s">
        <v>81</v>
      </c>
      <c r="F6812" t="s">
        <v>82</v>
      </c>
      <c r="G6812">
        <v>17</v>
      </c>
      <c r="H6812" t="s">
        <v>334</v>
      </c>
      <c r="I6812" t="s">
        <v>734</v>
      </c>
      <c r="J6812" t="s">
        <v>268</v>
      </c>
      <c r="K6812">
        <v>75</v>
      </c>
      <c r="L6812" s="52">
        <v>0.81521999835968018</v>
      </c>
      <c r="M6812" s="52">
        <v>0.86207002401351929</v>
      </c>
      <c r="N6812">
        <v>368</v>
      </c>
      <c r="O6812" s="52">
        <v>0.86791998147964478</v>
      </c>
      <c r="P6812" s="52">
        <v>0.9223099946975708</v>
      </c>
      <c r="Q6812">
        <v>4883</v>
      </c>
      <c r="R6812" s="52">
        <v>0.86364001035690308</v>
      </c>
      <c r="S6812" s="52">
        <v>0.88363999128341675</v>
      </c>
    </row>
    <row r="6813" spans="1:19">
      <c r="A6813" t="s">
        <v>356</v>
      </c>
      <c r="B6813" t="s">
        <v>412</v>
      </c>
      <c r="C6813" t="s">
        <v>440</v>
      </c>
      <c r="D6813" t="s">
        <v>330</v>
      </c>
      <c r="E6813" t="s">
        <v>81</v>
      </c>
      <c r="F6813" t="s">
        <v>82</v>
      </c>
      <c r="G6813">
        <v>17</v>
      </c>
      <c r="H6813" t="s">
        <v>334</v>
      </c>
      <c r="I6813" t="s">
        <v>307</v>
      </c>
      <c r="J6813" t="s">
        <v>329</v>
      </c>
      <c r="K6813">
        <v>92</v>
      </c>
      <c r="L6813" s="52">
        <v>1</v>
      </c>
      <c r="N6813">
        <v>419</v>
      </c>
      <c r="O6813" s="52">
        <v>0.98821002244949341</v>
      </c>
      <c r="Q6813">
        <v>5610</v>
      </c>
      <c r="R6813" s="52">
        <v>0.99221998453140259</v>
      </c>
    </row>
    <row r="6814" spans="1:19">
      <c r="A6814" t="s">
        <v>356</v>
      </c>
      <c r="B6814" t="s">
        <v>412</v>
      </c>
      <c r="C6814" t="s">
        <v>440</v>
      </c>
      <c r="D6814" t="s">
        <v>330</v>
      </c>
      <c r="E6814" t="s">
        <v>81</v>
      </c>
      <c r="F6814" t="s">
        <v>82</v>
      </c>
      <c r="G6814">
        <v>17</v>
      </c>
      <c r="H6814" t="s">
        <v>334</v>
      </c>
      <c r="I6814" t="s">
        <v>307</v>
      </c>
      <c r="J6814" t="s">
        <v>309</v>
      </c>
      <c r="K6814">
        <v>0</v>
      </c>
      <c r="L6814" s="52">
        <v>0</v>
      </c>
      <c r="N6814">
        <v>5</v>
      </c>
      <c r="O6814" s="52">
        <v>1.1789999902248381E-2</v>
      </c>
      <c r="Q6814">
        <v>44</v>
      </c>
      <c r="R6814" s="52">
        <v>7.780000101774931E-3</v>
      </c>
    </row>
    <row r="6815" spans="1:19">
      <c r="A6815" t="s">
        <v>356</v>
      </c>
      <c r="B6815" t="s">
        <v>412</v>
      </c>
      <c r="C6815" t="s">
        <v>440</v>
      </c>
      <c r="D6815" t="s">
        <v>330</v>
      </c>
      <c r="E6815" t="s">
        <v>81</v>
      </c>
      <c r="F6815" t="s">
        <v>82</v>
      </c>
      <c r="G6815">
        <v>17</v>
      </c>
      <c r="H6815" t="s">
        <v>334</v>
      </c>
      <c r="I6815" t="s">
        <v>375</v>
      </c>
      <c r="J6815" t="s">
        <v>302</v>
      </c>
      <c r="K6815">
        <v>28</v>
      </c>
      <c r="L6815" s="52">
        <v>0.30434998869895941</v>
      </c>
      <c r="N6815">
        <v>135</v>
      </c>
      <c r="O6815" s="52">
        <v>0.31839999556541437</v>
      </c>
      <c r="Q6815">
        <v>1795</v>
      </c>
      <c r="R6815" s="52">
        <v>0.3174700140953064</v>
      </c>
    </row>
    <row r="6816" spans="1:19">
      <c r="A6816" t="s">
        <v>356</v>
      </c>
      <c r="B6816" t="s">
        <v>412</v>
      </c>
      <c r="C6816" t="s">
        <v>440</v>
      </c>
      <c r="D6816" t="s">
        <v>330</v>
      </c>
      <c r="E6816" t="s">
        <v>81</v>
      </c>
      <c r="F6816" t="s">
        <v>82</v>
      </c>
      <c r="G6816">
        <v>17</v>
      </c>
      <c r="H6816" t="s">
        <v>334</v>
      </c>
      <c r="I6816" t="s">
        <v>375</v>
      </c>
      <c r="J6816" t="s">
        <v>303</v>
      </c>
      <c r="K6816">
        <v>32</v>
      </c>
      <c r="L6816" s="52">
        <v>0.34782999753952032</v>
      </c>
      <c r="N6816">
        <v>139</v>
      </c>
      <c r="O6816" s="52">
        <v>0.3278299868106842</v>
      </c>
      <c r="Q6816">
        <v>1789</v>
      </c>
      <c r="R6816" s="52">
        <v>0.31641000509262079</v>
      </c>
    </row>
    <row r="6817" spans="1:18">
      <c r="A6817" t="s">
        <v>356</v>
      </c>
      <c r="B6817" t="s">
        <v>412</v>
      </c>
      <c r="C6817" t="s">
        <v>440</v>
      </c>
      <c r="D6817" t="s">
        <v>330</v>
      </c>
      <c r="E6817" t="s">
        <v>81</v>
      </c>
      <c r="F6817" t="s">
        <v>82</v>
      </c>
      <c r="G6817">
        <v>17</v>
      </c>
      <c r="H6817" t="s">
        <v>334</v>
      </c>
      <c r="I6817" t="s">
        <v>375</v>
      </c>
      <c r="J6817" t="s">
        <v>304</v>
      </c>
      <c r="K6817">
        <v>32</v>
      </c>
      <c r="L6817" s="52">
        <v>0.34782999753952032</v>
      </c>
      <c r="N6817">
        <v>150</v>
      </c>
      <c r="O6817" s="52">
        <v>0.35376998782157898</v>
      </c>
      <c r="Q6817">
        <v>2070</v>
      </c>
      <c r="R6817" s="52">
        <v>0.36610999703407288</v>
      </c>
    </row>
    <row r="6818" spans="1:18">
      <c r="A6818" t="s">
        <v>356</v>
      </c>
      <c r="B6818" t="s">
        <v>412</v>
      </c>
      <c r="C6818" t="s">
        <v>440</v>
      </c>
      <c r="D6818" t="s">
        <v>330</v>
      </c>
      <c r="E6818" t="s">
        <v>81</v>
      </c>
      <c r="F6818" t="s">
        <v>82</v>
      </c>
      <c r="G6818">
        <v>17</v>
      </c>
      <c r="H6818" t="s">
        <v>334</v>
      </c>
      <c r="I6818" t="s">
        <v>377</v>
      </c>
      <c r="J6818" t="s">
        <v>13</v>
      </c>
      <c r="K6818">
        <v>58</v>
      </c>
      <c r="L6818" s="52">
        <v>0.63042998313903809</v>
      </c>
      <c r="N6818">
        <v>211</v>
      </c>
      <c r="O6818" s="52">
        <v>0.49764001369476318</v>
      </c>
      <c r="Q6818">
        <v>2991</v>
      </c>
      <c r="R6818" s="52">
        <v>0.52900999784469604</v>
      </c>
    </row>
    <row r="6819" spans="1:18">
      <c r="A6819" t="s">
        <v>356</v>
      </c>
      <c r="B6819" t="s">
        <v>412</v>
      </c>
      <c r="C6819" t="s">
        <v>440</v>
      </c>
      <c r="D6819" t="s">
        <v>330</v>
      </c>
      <c r="E6819" t="s">
        <v>81</v>
      </c>
      <c r="F6819" t="s">
        <v>82</v>
      </c>
      <c r="G6819">
        <v>17</v>
      </c>
      <c r="H6819" t="s">
        <v>334</v>
      </c>
      <c r="I6819" t="s">
        <v>377</v>
      </c>
      <c r="J6819" t="s">
        <v>382</v>
      </c>
      <c r="K6819">
        <v>34</v>
      </c>
      <c r="L6819" s="52">
        <v>0.36956998705863953</v>
      </c>
      <c r="N6819">
        <v>213</v>
      </c>
      <c r="O6819" s="52">
        <v>0.50235998630523682</v>
      </c>
      <c r="Q6819">
        <v>2663</v>
      </c>
      <c r="R6819" s="52">
        <v>0.47099000215530401</v>
      </c>
    </row>
    <row r="6820" spans="1:18">
      <c r="A6820" t="s">
        <v>356</v>
      </c>
      <c r="B6820" t="s">
        <v>412</v>
      </c>
      <c r="C6820" t="s">
        <v>440</v>
      </c>
      <c r="D6820" t="s">
        <v>330</v>
      </c>
      <c r="E6820" t="s">
        <v>81</v>
      </c>
      <c r="F6820" t="s">
        <v>82</v>
      </c>
      <c r="G6820">
        <v>17</v>
      </c>
      <c r="H6820" t="s">
        <v>334</v>
      </c>
      <c r="I6820" t="s">
        <v>378</v>
      </c>
      <c r="J6820" t="s">
        <v>13</v>
      </c>
      <c r="K6820">
        <v>79</v>
      </c>
      <c r="L6820" s="52">
        <v>0.8586999773979187</v>
      </c>
      <c r="N6820">
        <v>379</v>
      </c>
      <c r="O6820" s="52">
        <v>0.89386999607086182</v>
      </c>
      <c r="Q6820">
        <v>5030</v>
      </c>
      <c r="R6820" s="52">
        <v>0.88963997364044189</v>
      </c>
    </row>
    <row r="6821" spans="1:18">
      <c r="A6821" t="s">
        <v>356</v>
      </c>
      <c r="B6821" t="s">
        <v>412</v>
      </c>
      <c r="C6821" t="s">
        <v>440</v>
      </c>
      <c r="D6821" t="s">
        <v>330</v>
      </c>
      <c r="E6821" t="s">
        <v>81</v>
      </c>
      <c r="F6821" t="s">
        <v>82</v>
      </c>
      <c r="G6821">
        <v>17</v>
      </c>
      <c r="H6821" t="s">
        <v>334</v>
      </c>
      <c r="I6821" t="s">
        <v>378</v>
      </c>
      <c r="J6821" t="s">
        <v>382</v>
      </c>
      <c r="K6821">
        <v>13</v>
      </c>
      <c r="L6821" s="52">
        <v>0.14129999279975891</v>
      </c>
      <c r="N6821">
        <v>45</v>
      </c>
      <c r="O6821" s="52">
        <v>0.1061299964785576</v>
      </c>
      <c r="Q6821">
        <v>624</v>
      </c>
      <c r="R6821" s="52">
        <v>0.1103599965572357</v>
      </c>
    </row>
    <row r="6822" spans="1:18">
      <c r="A6822" t="s">
        <v>356</v>
      </c>
      <c r="B6822" t="s">
        <v>412</v>
      </c>
      <c r="C6822" t="s">
        <v>440</v>
      </c>
      <c r="D6822" t="s">
        <v>330</v>
      </c>
      <c r="E6822" t="s">
        <v>81</v>
      </c>
      <c r="F6822" t="s">
        <v>82</v>
      </c>
      <c r="G6822">
        <v>17</v>
      </c>
      <c r="H6822" t="s">
        <v>334</v>
      </c>
      <c r="I6822" t="s">
        <v>379</v>
      </c>
      <c r="J6822" t="s">
        <v>13</v>
      </c>
      <c r="K6822">
        <v>65</v>
      </c>
      <c r="L6822" s="52">
        <v>0.70652002096176147</v>
      </c>
      <c r="N6822">
        <v>300</v>
      </c>
      <c r="O6822" s="52">
        <v>0.70754998922348022</v>
      </c>
      <c r="Q6822">
        <v>3976</v>
      </c>
      <c r="R6822" s="52">
        <v>0.70322000980377197</v>
      </c>
    </row>
    <row r="6823" spans="1:18">
      <c r="A6823" t="s">
        <v>356</v>
      </c>
      <c r="B6823" t="s">
        <v>412</v>
      </c>
      <c r="C6823" t="s">
        <v>440</v>
      </c>
      <c r="D6823" t="s">
        <v>330</v>
      </c>
      <c r="E6823" t="s">
        <v>81</v>
      </c>
      <c r="F6823" t="s">
        <v>82</v>
      </c>
      <c r="G6823">
        <v>17</v>
      </c>
      <c r="H6823" t="s">
        <v>334</v>
      </c>
      <c r="I6823" t="s">
        <v>379</v>
      </c>
      <c r="J6823" t="s">
        <v>382</v>
      </c>
      <c r="K6823">
        <v>27</v>
      </c>
      <c r="L6823" s="52">
        <v>0.29348000884056091</v>
      </c>
      <c r="N6823">
        <v>124</v>
      </c>
      <c r="O6823" s="52">
        <v>0.29245001077651978</v>
      </c>
      <c r="Q6823">
        <v>1678</v>
      </c>
      <c r="R6823" s="52">
        <v>0.29677999019622803</v>
      </c>
    </row>
    <row r="6824" spans="1:18">
      <c r="A6824" t="s">
        <v>356</v>
      </c>
      <c r="B6824" t="s">
        <v>412</v>
      </c>
      <c r="C6824" t="s">
        <v>440</v>
      </c>
      <c r="D6824" t="s">
        <v>330</v>
      </c>
      <c r="E6824" t="s">
        <v>81</v>
      </c>
      <c r="F6824" t="s">
        <v>82</v>
      </c>
      <c r="G6824">
        <v>17</v>
      </c>
      <c r="H6824" t="s">
        <v>334</v>
      </c>
      <c r="I6824" t="s">
        <v>380</v>
      </c>
      <c r="J6824" t="s">
        <v>13</v>
      </c>
      <c r="K6824">
        <v>60</v>
      </c>
      <c r="L6824" s="52">
        <v>0.65217000246047974</v>
      </c>
      <c r="N6824">
        <v>310</v>
      </c>
      <c r="O6824" s="52">
        <v>0.73113000392913818</v>
      </c>
      <c r="Q6824">
        <v>4071</v>
      </c>
      <c r="R6824" s="52">
        <v>0.72001999616622925</v>
      </c>
    </row>
    <row r="6825" spans="1:18">
      <c r="A6825" t="s">
        <v>356</v>
      </c>
      <c r="B6825" t="s">
        <v>412</v>
      </c>
      <c r="C6825" t="s">
        <v>440</v>
      </c>
      <c r="D6825" t="s">
        <v>330</v>
      </c>
      <c r="E6825" t="s">
        <v>81</v>
      </c>
      <c r="F6825" t="s">
        <v>82</v>
      </c>
      <c r="G6825">
        <v>17</v>
      </c>
      <c r="H6825" t="s">
        <v>334</v>
      </c>
      <c r="I6825" t="s">
        <v>380</v>
      </c>
      <c r="J6825" t="s">
        <v>382</v>
      </c>
      <c r="K6825">
        <v>32</v>
      </c>
      <c r="L6825" s="52">
        <v>0.34782999753952032</v>
      </c>
      <c r="N6825">
        <v>114</v>
      </c>
      <c r="O6825" s="52">
        <v>0.26886999607086182</v>
      </c>
      <c r="Q6825">
        <v>1583</v>
      </c>
      <c r="R6825" s="52">
        <v>0.27998000383377081</v>
      </c>
    </row>
    <row r="6826" spans="1:18">
      <c r="A6826" t="s">
        <v>356</v>
      </c>
      <c r="B6826" t="s">
        <v>412</v>
      </c>
      <c r="C6826" t="s">
        <v>440</v>
      </c>
      <c r="D6826" t="s">
        <v>330</v>
      </c>
      <c r="E6826" t="s">
        <v>81</v>
      </c>
      <c r="F6826" t="s">
        <v>82</v>
      </c>
      <c r="G6826">
        <v>17</v>
      </c>
      <c r="H6826" t="s">
        <v>334</v>
      </c>
      <c r="I6826" t="s">
        <v>381</v>
      </c>
      <c r="J6826" t="s">
        <v>13</v>
      </c>
      <c r="K6826">
        <v>48</v>
      </c>
      <c r="L6826" s="52">
        <v>0.52174001932144165</v>
      </c>
      <c r="N6826">
        <v>274</v>
      </c>
      <c r="O6826" s="52">
        <v>0.64622998237609863</v>
      </c>
      <c r="Q6826">
        <v>3439</v>
      </c>
      <c r="R6826" s="52">
        <v>0.60824000835418701</v>
      </c>
    </row>
    <row r="6827" spans="1:18">
      <c r="A6827" t="s">
        <v>356</v>
      </c>
      <c r="B6827" t="s">
        <v>412</v>
      </c>
      <c r="C6827" t="s">
        <v>440</v>
      </c>
      <c r="D6827" t="s">
        <v>330</v>
      </c>
      <c r="E6827" t="s">
        <v>81</v>
      </c>
      <c r="F6827" t="s">
        <v>82</v>
      </c>
      <c r="G6827">
        <v>17</v>
      </c>
      <c r="H6827" t="s">
        <v>334</v>
      </c>
      <c r="I6827" t="s">
        <v>381</v>
      </c>
      <c r="J6827" t="s">
        <v>382</v>
      </c>
      <c r="K6827">
        <v>44</v>
      </c>
      <c r="L6827" s="52">
        <v>0.47826001048088068</v>
      </c>
      <c r="N6827">
        <v>150</v>
      </c>
      <c r="O6827" s="52">
        <v>0.35376998782157898</v>
      </c>
      <c r="Q6827">
        <v>2215</v>
      </c>
      <c r="R6827" s="52">
        <v>0.39175999164581299</v>
      </c>
    </row>
    <row r="6828" spans="1:18">
      <c r="A6828" t="s">
        <v>356</v>
      </c>
      <c r="B6828" t="s">
        <v>412</v>
      </c>
      <c r="C6828" t="s">
        <v>440</v>
      </c>
      <c r="D6828" t="s">
        <v>330</v>
      </c>
      <c r="E6828" t="s">
        <v>83</v>
      </c>
      <c r="F6828" t="s">
        <v>84</v>
      </c>
      <c r="G6828">
        <v>1</v>
      </c>
      <c r="H6828" t="s">
        <v>347</v>
      </c>
      <c r="I6828" t="s">
        <v>374</v>
      </c>
      <c r="J6828" t="s">
        <v>289</v>
      </c>
      <c r="K6828">
        <v>0</v>
      </c>
      <c r="L6828" s="52">
        <v>0</v>
      </c>
      <c r="N6828">
        <v>2</v>
      </c>
      <c r="O6828" s="52">
        <v>5.6300000287592411E-3</v>
      </c>
      <c r="Q6828">
        <v>29</v>
      </c>
      <c r="R6828" s="52">
        <v>5.1299999468028554E-3</v>
      </c>
    </row>
    <row r="6829" spans="1:18">
      <c r="A6829" t="s">
        <v>356</v>
      </c>
      <c r="B6829" t="s">
        <v>412</v>
      </c>
      <c r="C6829" t="s">
        <v>440</v>
      </c>
      <c r="D6829" t="s">
        <v>330</v>
      </c>
      <c r="E6829" t="s">
        <v>83</v>
      </c>
      <c r="F6829" t="s">
        <v>84</v>
      </c>
      <c r="G6829">
        <v>1</v>
      </c>
      <c r="H6829" t="s">
        <v>347</v>
      </c>
      <c r="I6829" t="s">
        <v>374</v>
      </c>
      <c r="J6829" t="s">
        <v>290</v>
      </c>
      <c r="K6829">
        <v>6</v>
      </c>
      <c r="L6829" s="52">
        <v>7.8950002789497375E-2</v>
      </c>
      <c r="N6829">
        <v>18</v>
      </c>
      <c r="O6829" s="52">
        <v>5.0700001418590553E-2</v>
      </c>
      <c r="Q6829">
        <v>299</v>
      </c>
      <c r="R6829" s="52">
        <v>5.2880000323057168E-2</v>
      </c>
    </row>
    <row r="6830" spans="1:18">
      <c r="A6830" t="s">
        <v>356</v>
      </c>
      <c r="B6830" t="s">
        <v>412</v>
      </c>
      <c r="C6830" t="s">
        <v>440</v>
      </c>
      <c r="D6830" t="s">
        <v>330</v>
      </c>
      <c r="E6830" t="s">
        <v>83</v>
      </c>
      <c r="F6830" t="s">
        <v>84</v>
      </c>
      <c r="G6830">
        <v>1</v>
      </c>
      <c r="H6830" t="s">
        <v>347</v>
      </c>
      <c r="I6830" t="s">
        <v>374</v>
      </c>
      <c r="J6830" t="s">
        <v>291</v>
      </c>
      <c r="K6830">
        <v>9</v>
      </c>
      <c r="L6830" s="52">
        <v>0.1184199973940849</v>
      </c>
      <c r="N6830">
        <v>50</v>
      </c>
      <c r="O6830" s="52">
        <v>0.14084999263286591</v>
      </c>
      <c r="Q6830">
        <v>751</v>
      </c>
      <c r="R6830" s="52">
        <v>0.1328299939632416</v>
      </c>
    </row>
    <row r="6831" spans="1:18">
      <c r="A6831" t="s">
        <v>356</v>
      </c>
      <c r="B6831" t="s">
        <v>412</v>
      </c>
      <c r="C6831" t="s">
        <v>440</v>
      </c>
      <c r="D6831" t="s">
        <v>330</v>
      </c>
      <c r="E6831" t="s">
        <v>83</v>
      </c>
      <c r="F6831" t="s">
        <v>84</v>
      </c>
      <c r="G6831">
        <v>1</v>
      </c>
      <c r="H6831" t="s">
        <v>347</v>
      </c>
      <c r="I6831" t="s">
        <v>374</v>
      </c>
      <c r="J6831" t="s">
        <v>292</v>
      </c>
      <c r="K6831">
        <v>15</v>
      </c>
      <c r="L6831" s="52">
        <v>0.19736999273300171</v>
      </c>
      <c r="N6831">
        <v>70</v>
      </c>
      <c r="O6831" s="52">
        <v>0.19718000292778021</v>
      </c>
      <c r="Q6831">
        <v>1246</v>
      </c>
      <c r="R6831" s="52">
        <v>0.22036999464035029</v>
      </c>
    </row>
    <row r="6832" spans="1:18">
      <c r="A6832" t="s">
        <v>356</v>
      </c>
      <c r="B6832" t="s">
        <v>412</v>
      </c>
      <c r="C6832" t="s">
        <v>440</v>
      </c>
      <c r="D6832" t="s">
        <v>330</v>
      </c>
      <c r="E6832" t="s">
        <v>83</v>
      </c>
      <c r="F6832" t="s">
        <v>84</v>
      </c>
      <c r="G6832">
        <v>1</v>
      </c>
      <c r="H6832" t="s">
        <v>347</v>
      </c>
      <c r="I6832" t="s">
        <v>374</v>
      </c>
      <c r="J6832" t="s">
        <v>293</v>
      </c>
      <c r="K6832">
        <v>14</v>
      </c>
      <c r="L6832" s="52">
        <v>0.18421000242233279</v>
      </c>
      <c r="N6832">
        <v>69</v>
      </c>
      <c r="O6832" s="52">
        <v>0.19437000155448911</v>
      </c>
      <c r="Q6832">
        <v>1034</v>
      </c>
      <c r="R6832" s="52">
        <v>0.18287999927997589</v>
      </c>
    </row>
    <row r="6833" spans="1:19">
      <c r="A6833" t="s">
        <v>356</v>
      </c>
      <c r="B6833" t="s">
        <v>412</v>
      </c>
      <c r="C6833" t="s">
        <v>440</v>
      </c>
      <c r="D6833" t="s">
        <v>330</v>
      </c>
      <c r="E6833" t="s">
        <v>83</v>
      </c>
      <c r="F6833" t="s">
        <v>84</v>
      </c>
      <c r="G6833">
        <v>1</v>
      </c>
      <c r="H6833" t="s">
        <v>347</v>
      </c>
      <c r="I6833" t="s">
        <v>374</v>
      </c>
      <c r="J6833" t="s">
        <v>294</v>
      </c>
      <c r="K6833">
        <v>18</v>
      </c>
      <c r="L6833" s="52">
        <v>0.23683999478816989</v>
      </c>
      <c r="N6833">
        <v>81</v>
      </c>
      <c r="O6833" s="52">
        <v>0.2281699925661087</v>
      </c>
      <c r="Q6833">
        <v>1115</v>
      </c>
      <c r="R6833" s="52">
        <v>0.19720999896526339</v>
      </c>
    </row>
    <row r="6834" spans="1:19">
      <c r="A6834" t="s">
        <v>356</v>
      </c>
      <c r="B6834" t="s">
        <v>412</v>
      </c>
      <c r="C6834" t="s">
        <v>440</v>
      </c>
      <c r="D6834" t="s">
        <v>330</v>
      </c>
      <c r="E6834" t="s">
        <v>83</v>
      </c>
      <c r="F6834" t="s">
        <v>84</v>
      </c>
      <c r="G6834">
        <v>1</v>
      </c>
      <c r="H6834" t="s">
        <v>347</v>
      </c>
      <c r="I6834" t="s">
        <v>374</v>
      </c>
      <c r="J6834" t="s">
        <v>295</v>
      </c>
      <c r="K6834">
        <v>14</v>
      </c>
      <c r="L6834" s="52">
        <v>0.18421000242233279</v>
      </c>
      <c r="N6834">
        <v>65</v>
      </c>
      <c r="O6834" s="52">
        <v>0.18310000002384191</v>
      </c>
      <c r="Q6834">
        <v>1180</v>
      </c>
      <c r="R6834" s="52">
        <v>0.20870000123977661</v>
      </c>
    </row>
    <row r="6835" spans="1:19">
      <c r="A6835" t="s">
        <v>356</v>
      </c>
      <c r="B6835" t="s">
        <v>412</v>
      </c>
      <c r="C6835" t="s">
        <v>440</v>
      </c>
      <c r="D6835" t="s">
        <v>330</v>
      </c>
      <c r="E6835" t="s">
        <v>83</v>
      </c>
      <c r="F6835" t="s">
        <v>84</v>
      </c>
      <c r="G6835">
        <v>1</v>
      </c>
      <c r="H6835" t="s">
        <v>347</v>
      </c>
      <c r="I6835" t="s">
        <v>734</v>
      </c>
      <c r="J6835" t="s">
        <v>299</v>
      </c>
      <c r="K6835">
        <v>2</v>
      </c>
      <c r="L6835" s="52">
        <v>2.6319999247789379E-2</v>
      </c>
      <c r="M6835" s="52">
        <v>2.6319999247789379E-2</v>
      </c>
      <c r="N6835">
        <v>2</v>
      </c>
      <c r="O6835" s="52">
        <v>5.6300000287592411E-3</v>
      </c>
      <c r="P6835" s="52">
        <v>5.6699998676776886E-3</v>
      </c>
      <c r="Q6835">
        <v>265</v>
      </c>
      <c r="R6835" s="52">
        <v>4.6870000660419457E-2</v>
      </c>
      <c r="S6835" s="52">
        <v>4.7959998250007629E-2</v>
      </c>
    </row>
    <row r="6836" spans="1:19">
      <c r="A6836" t="s">
        <v>356</v>
      </c>
      <c r="B6836" t="s">
        <v>412</v>
      </c>
      <c r="C6836" t="s">
        <v>440</v>
      </c>
      <c r="D6836" t="s">
        <v>330</v>
      </c>
      <c r="E6836" t="s">
        <v>83</v>
      </c>
      <c r="F6836" t="s">
        <v>84</v>
      </c>
      <c r="G6836">
        <v>1</v>
      </c>
      <c r="H6836" t="s">
        <v>347</v>
      </c>
      <c r="I6836" t="s">
        <v>734</v>
      </c>
      <c r="J6836" t="s">
        <v>300</v>
      </c>
      <c r="K6836">
        <v>0</v>
      </c>
      <c r="L6836" s="52">
        <v>0</v>
      </c>
      <c r="M6836" s="52">
        <v>0</v>
      </c>
      <c r="N6836">
        <v>2</v>
      </c>
      <c r="O6836" s="52">
        <v>5.6300000287592411E-3</v>
      </c>
      <c r="P6836" s="52">
        <v>5.6699998676776886E-3</v>
      </c>
      <c r="Q6836">
        <v>218</v>
      </c>
      <c r="R6836" s="52">
        <v>3.8559999316930771E-2</v>
      </c>
      <c r="S6836" s="52">
        <v>3.945000097155571E-2</v>
      </c>
    </row>
    <row r="6837" spans="1:19">
      <c r="A6837" t="s">
        <v>356</v>
      </c>
      <c r="B6837" t="s">
        <v>412</v>
      </c>
      <c r="C6837" t="s">
        <v>440</v>
      </c>
      <c r="D6837" t="s">
        <v>330</v>
      </c>
      <c r="E6837" t="s">
        <v>83</v>
      </c>
      <c r="F6837" t="s">
        <v>84</v>
      </c>
      <c r="G6837">
        <v>1</v>
      </c>
      <c r="H6837" t="s">
        <v>347</v>
      </c>
      <c r="I6837" t="s">
        <v>734</v>
      </c>
      <c r="J6837" t="s">
        <v>269</v>
      </c>
      <c r="K6837">
        <v>0</v>
      </c>
      <c r="L6837" s="52">
        <v>0</v>
      </c>
      <c r="M6837" s="52">
        <v>0</v>
      </c>
      <c r="N6837">
        <v>2</v>
      </c>
      <c r="O6837" s="52">
        <v>5.6300000287592411E-3</v>
      </c>
      <c r="P6837" s="52">
        <v>5.6699998676776886E-3</v>
      </c>
      <c r="Q6837">
        <v>43</v>
      </c>
      <c r="R6837" s="52">
        <v>7.61000020429492E-3</v>
      </c>
      <c r="S6837" s="52">
        <v>7.780000101774931E-3</v>
      </c>
    </row>
    <row r="6838" spans="1:19">
      <c r="A6838" t="s">
        <v>356</v>
      </c>
      <c r="B6838" t="s">
        <v>412</v>
      </c>
      <c r="C6838" t="s">
        <v>440</v>
      </c>
      <c r="D6838" t="s">
        <v>330</v>
      </c>
      <c r="E6838" t="s">
        <v>83</v>
      </c>
      <c r="F6838" t="s">
        <v>84</v>
      </c>
      <c r="G6838">
        <v>1</v>
      </c>
      <c r="H6838" t="s">
        <v>347</v>
      </c>
      <c r="I6838" t="s">
        <v>734</v>
      </c>
      <c r="J6838" t="s">
        <v>301</v>
      </c>
      <c r="K6838">
        <v>2</v>
      </c>
      <c r="L6838" s="52">
        <v>2.6319999247789379E-2</v>
      </c>
      <c r="M6838" s="52">
        <v>2.6319999247789379E-2</v>
      </c>
      <c r="N6838">
        <v>2</v>
      </c>
      <c r="O6838" s="52">
        <v>5.6300000287592411E-3</v>
      </c>
      <c r="P6838" s="52">
        <v>5.6699998676776886E-3</v>
      </c>
      <c r="Q6838">
        <v>117</v>
      </c>
      <c r="R6838" s="52">
        <v>2.0689999684691429E-2</v>
      </c>
      <c r="S6838" s="52">
        <v>2.1169999614357948E-2</v>
      </c>
    </row>
    <row r="6839" spans="1:19">
      <c r="A6839" t="s">
        <v>356</v>
      </c>
      <c r="B6839" t="s">
        <v>412</v>
      </c>
      <c r="C6839" t="s">
        <v>440</v>
      </c>
      <c r="D6839" t="s">
        <v>330</v>
      </c>
      <c r="E6839" t="s">
        <v>83</v>
      </c>
      <c r="F6839" t="s">
        <v>84</v>
      </c>
      <c r="G6839">
        <v>1</v>
      </c>
      <c r="H6839" t="s">
        <v>347</v>
      </c>
      <c r="I6839" t="s">
        <v>734</v>
      </c>
      <c r="J6839" t="s">
        <v>270</v>
      </c>
      <c r="K6839">
        <v>0</v>
      </c>
      <c r="L6839" s="52">
        <v>0</v>
      </c>
      <c r="N6839">
        <v>2</v>
      </c>
      <c r="O6839" s="52">
        <v>5.6300000287592411E-3</v>
      </c>
      <c r="Q6839">
        <v>128</v>
      </c>
      <c r="R6839" s="52">
        <v>2.263999916613102E-2</v>
      </c>
    </row>
    <row r="6840" spans="1:19">
      <c r="A6840" t="s">
        <v>356</v>
      </c>
      <c r="B6840" t="s">
        <v>412</v>
      </c>
      <c r="C6840" t="s">
        <v>440</v>
      </c>
      <c r="D6840" t="s">
        <v>330</v>
      </c>
      <c r="E6840" t="s">
        <v>83</v>
      </c>
      <c r="F6840" t="s">
        <v>84</v>
      </c>
      <c r="G6840">
        <v>1</v>
      </c>
      <c r="H6840" t="s">
        <v>347</v>
      </c>
      <c r="I6840" t="s">
        <v>734</v>
      </c>
      <c r="J6840" t="s">
        <v>268</v>
      </c>
      <c r="K6840">
        <v>72</v>
      </c>
      <c r="L6840" s="52">
        <v>0.94736999273300171</v>
      </c>
      <c r="M6840" s="52">
        <v>0.94736999273300171</v>
      </c>
      <c r="N6840">
        <v>345</v>
      </c>
      <c r="O6840" s="52">
        <v>0.97183001041412354</v>
      </c>
      <c r="P6840" s="52">
        <v>0.9773399829864502</v>
      </c>
      <c r="Q6840">
        <v>4883</v>
      </c>
      <c r="R6840" s="52">
        <v>0.86364001035690308</v>
      </c>
      <c r="S6840" s="52">
        <v>0.88363999128341675</v>
      </c>
    </row>
    <row r="6841" spans="1:19">
      <c r="A6841" t="s">
        <v>356</v>
      </c>
      <c r="B6841" t="s">
        <v>412</v>
      </c>
      <c r="C6841" t="s">
        <v>440</v>
      </c>
      <c r="D6841" t="s">
        <v>330</v>
      </c>
      <c r="E6841" t="s">
        <v>83</v>
      </c>
      <c r="F6841" t="s">
        <v>84</v>
      </c>
      <c r="G6841">
        <v>1</v>
      </c>
      <c r="H6841" t="s">
        <v>347</v>
      </c>
      <c r="I6841" t="s">
        <v>307</v>
      </c>
      <c r="J6841" t="s">
        <v>329</v>
      </c>
      <c r="K6841">
        <v>74</v>
      </c>
      <c r="L6841" s="52">
        <v>0.97368001937866211</v>
      </c>
      <c r="N6841">
        <v>353</v>
      </c>
      <c r="O6841" s="52">
        <v>0.9943699836730957</v>
      </c>
      <c r="Q6841">
        <v>5610</v>
      </c>
      <c r="R6841" s="52">
        <v>0.99221998453140259</v>
      </c>
    </row>
    <row r="6842" spans="1:19">
      <c r="A6842" t="s">
        <v>356</v>
      </c>
      <c r="B6842" t="s">
        <v>412</v>
      </c>
      <c r="C6842" t="s">
        <v>440</v>
      </c>
      <c r="D6842" t="s">
        <v>330</v>
      </c>
      <c r="E6842" t="s">
        <v>83</v>
      </c>
      <c r="F6842" t="s">
        <v>84</v>
      </c>
      <c r="G6842">
        <v>1</v>
      </c>
      <c r="H6842" t="s">
        <v>347</v>
      </c>
      <c r="I6842" t="s">
        <v>307</v>
      </c>
      <c r="J6842" t="s">
        <v>309</v>
      </c>
      <c r="K6842">
        <v>2</v>
      </c>
      <c r="L6842" s="52">
        <v>2.6319999247789379E-2</v>
      </c>
      <c r="N6842">
        <v>2</v>
      </c>
      <c r="O6842" s="52">
        <v>5.6300000287592411E-3</v>
      </c>
      <c r="Q6842">
        <v>44</v>
      </c>
      <c r="R6842" s="52">
        <v>7.780000101774931E-3</v>
      </c>
    </row>
    <row r="6843" spans="1:19">
      <c r="A6843" t="s">
        <v>356</v>
      </c>
      <c r="B6843" t="s">
        <v>412</v>
      </c>
      <c r="C6843" t="s">
        <v>440</v>
      </c>
      <c r="D6843" t="s">
        <v>330</v>
      </c>
      <c r="E6843" t="s">
        <v>83</v>
      </c>
      <c r="F6843" t="s">
        <v>84</v>
      </c>
      <c r="G6843">
        <v>1</v>
      </c>
      <c r="H6843" t="s">
        <v>347</v>
      </c>
      <c r="I6843" t="s">
        <v>375</v>
      </c>
      <c r="J6843" t="s">
        <v>302</v>
      </c>
      <c r="K6843">
        <v>21</v>
      </c>
      <c r="L6843" s="52">
        <v>0.27632001042366028</v>
      </c>
      <c r="N6843">
        <v>107</v>
      </c>
      <c r="O6843" s="52">
        <v>0.30140998959541321</v>
      </c>
      <c r="Q6843">
        <v>1795</v>
      </c>
      <c r="R6843" s="52">
        <v>0.3174700140953064</v>
      </c>
    </row>
    <row r="6844" spans="1:19">
      <c r="A6844" t="s">
        <v>356</v>
      </c>
      <c r="B6844" t="s">
        <v>412</v>
      </c>
      <c r="C6844" t="s">
        <v>440</v>
      </c>
      <c r="D6844" t="s">
        <v>330</v>
      </c>
      <c r="E6844" t="s">
        <v>83</v>
      </c>
      <c r="F6844" t="s">
        <v>84</v>
      </c>
      <c r="G6844">
        <v>1</v>
      </c>
      <c r="H6844" t="s">
        <v>347</v>
      </c>
      <c r="I6844" t="s">
        <v>375</v>
      </c>
      <c r="J6844" t="s">
        <v>303</v>
      </c>
      <c r="K6844">
        <v>32</v>
      </c>
      <c r="L6844" s="52">
        <v>0.42105001211166382</v>
      </c>
      <c r="N6844">
        <v>124</v>
      </c>
      <c r="O6844" s="52">
        <v>0.34929999709129328</v>
      </c>
      <c r="Q6844">
        <v>1789</v>
      </c>
      <c r="R6844" s="52">
        <v>0.31641000509262079</v>
      </c>
    </row>
    <row r="6845" spans="1:19">
      <c r="A6845" t="s">
        <v>356</v>
      </c>
      <c r="B6845" t="s">
        <v>412</v>
      </c>
      <c r="C6845" t="s">
        <v>440</v>
      </c>
      <c r="D6845" t="s">
        <v>330</v>
      </c>
      <c r="E6845" t="s">
        <v>83</v>
      </c>
      <c r="F6845" t="s">
        <v>84</v>
      </c>
      <c r="G6845">
        <v>1</v>
      </c>
      <c r="H6845" t="s">
        <v>347</v>
      </c>
      <c r="I6845" t="s">
        <v>375</v>
      </c>
      <c r="J6845" t="s">
        <v>304</v>
      </c>
      <c r="K6845">
        <v>23</v>
      </c>
      <c r="L6845" s="52">
        <v>0.30263000726699829</v>
      </c>
      <c r="N6845">
        <v>124</v>
      </c>
      <c r="O6845" s="52">
        <v>0.34929999709129328</v>
      </c>
      <c r="Q6845">
        <v>2070</v>
      </c>
      <c r="R6845" s="52">
        <v>0.36610999703407288</v>
      </c>
    </row>
    <row r="6846" spans="1:19">
      <c r="A6846" t="s">
        <v>356</v>
      </c>
      <c r="B6846" t="s">
        <v>412</v>
      </c>
      <c r="C6846" t="s">
        <v>440</v>
      </c>
      <c r="D6846" t="s">
        <v>330</v>
      </c>
      <c r="E6846" t="s">
        <v>83</v>
      </c>
      <c r="F6846" s="1" t="s">
        <v>84</v>
      </c>
      <c r="G6846">
        <v>1</v>
      </c>
      <c r="H6846" t="s">
        <v>347</v>
      </c>
      <c r="I6846" t="s">
        <v>377</v>
      </c>
      <c r="J6846" t="s">
        <v>13</v>
      </c>
      <c r="K6846">
        <v>40</v>
      </c>
      <c r="L6846" s="52">
        <v>0.52631998062133789</v>
      </c>
      <c r="N6846">
        <v>190</v>
      </c>
      <c r="O6846" s="52">
        <v>0.5352100133895874</v>
      </c>
      <c r="Q6846">
        <v>2991</v>
      </c>
      <c r="R6846" s="52">
        <v>0.52900999784469604</v>
      </c>
    </row>
    <row r="6847" spans="1:19">
      <c r="A6847" t="s">
        <v>356</v>
      </c>
      <c r="B6847" t="s">
        <v>412</v>
      </c>
      <c r="C6847" t="s">
        <v>440</v>
      </c>
      <c r="D6847" t="s">
        <v>330</v>
      </c>
      <c r="E6847" t="s">
        <v>83</v>
      </c>
      <c r="F6847" t="s">
        <v>84</v>
      </c>
      <c r="G6847">
        <v>1</v>
      </c>
      <c r="H6847" t="s">
        <v>347</v>
      </c>
      <c r="I6847" t="s">
        <v>377</v>
      </c>
      <c r="J6847" t="s">
        <v>382</v>
      </c>
      <c r="K6847">
        <v>36</v>
      </c>
      <c r="L6847" s="52">
        <v>0.47367998957633972</v>
      </c>
      <c r="N6847">
        <v>165</v>
      </c>
      <c r="O6847" s="52">
        <v>0.4647899866104126</v>
      </c>
      <c r="Q6847">
        <v>2663</v>
      </c>
      <c r="R6847" s="52">
        <v>0.47099000215530401</v>
      </c>
    </row>
    <row r="6848" spans="1:19">
      <c r="A6848" t="s">
        <v>356</v>
      </c>
      <c r="B6848" t="s">
        <v>412</v>
      </c>
      <c r="C6848" t="s">
        <v>440</v>
      </c>
      <c r="D6848" t="s">
        <v>330</v>
      </c>
      <c r="E6848" t="s">
        <v>83</v>
      </c>
      <c r="F6848" t="s">
        <v>84</v>
      </c>
      <c r="G6848">
        <v>1</v>
      </c>
      <c r="H6848" t="s">
        <v>347</v>
      </c>
      <c r="I6848" t="s">
        <v>378</v>
      </c>
      <c r="J6848" t="s">
        <v>13</v>
      </c>
      <c r="K6848">
        <v>69</v>
      </c>
      <c r="L6848" s="52">
        <v>0.90789002180099487</v>
      </c>
      <c r="N6848">
        <v>320</v>
      </c>
      <c r="O6848" s="52">
        <v>0.90140998363494873</v>
      </c>
      <c r="Q6848">
        <v>5030</v>
      </c>
      <c r="R6848" s="52">
        <v>0.88963997364044189</v>
      </c>
    </row>
    <row r="6849" spans="1:19">
      <c r="A6849" t="s">
        <v>356</v>
      </c>
      <c r="B6849" t="s">
        <v>412</v>
      </c>
      <c r="C6849" t="s">
        <v>440</v>
      </c>
      <c r="D6849" t="s">
        <v>330</v>
      </c>
      <c r="E6849" t="s">
        <v>83</v>
      </c>
      <c r="F6849" t="s">
        <v>84</v>
      </c>
      <c r="G6849">
        <v>1</v>
      </c>
      <c r="H6849" t="s">
        <v>347</v>
      </c>
      <c r="I6849" t="s">
        <v>378</v>
      </c>
      <c r="J6849" t="s">
        <v>382</v>
      </c>
      <c r="K6849">
        <v>7</v>
      </c>
      <c r="L6849" s="52">
        <v>9.2110000550746918E-2</v>
      </c>
      <c r="N6849">
        <v>35</v>
      </c>
      <c r="O6849" s="52">
        <v>9.8590001463890076E-2</v>
      </c>
      <c r="Q6849">
        <v>624</v>
      </c>
      <c r="R6849" s="52">
        <v>0.1103599965572357</v>
      </c>
    </row>
    <row r="6850" spans="1:19">
      <c r="A6850" t="s">
        <v>356</v>
      </c>
      <c r="B6850" t="s">
        <v>412</v>
      </c>
      <c r="C6850" t="s">
        <v>440</v>
      </c>
      <c r="D6850" t="s">
        <v>330</v>
      </c>
      <c r="E6850" t="s">
        <v>83</v>
      </c>
      <c r="F6850" t="s">
        <v>84</v>
      </c>
      <c r="G6850">
        <v>1</v>
      </c>
      <c r="H6850" t="s">
        <v>347</v>
      </c>
      <c r="I6850" t="s">
        <v>379</v>
      </c>
      <c r="J6850" t="s">
        <v>13</v>
      </c>
      <c r="K6850">
        <v>56</v>
      </c>
      <c r="L6850" s="52">
        <v>0.73684000968933105</v>
      </c>
      <c r="N6850">
        <v>252</v>
      </c>
      <c r="O6850" s="52">
        <v>0.70986002683639526</v>
      </c>
      <c r="Q6850">
        <v>3976</v>
      </c>
      <c r="R6850" s="52">
        <v>0.70322000980377197</v>
      </c>
    </row>
    <row r="6851" spans="1:19">
      <c r="A6851" t="s">
        <v>356</v>
      </c>
      <c r="B6851" t="s">
        <v>412</v>
      </c>
      <c r="C6851" t="s">
        <v>440</v>
      </c>
      <c r="D6851" t="s">
        <v>330</v>
      </c>
      <c r="E6851" t="s">
        <v>83</v>
      </c>
      <c r="F6851" t="s">
        <v>84</v>
      </c>
      <c r="G6851">
        <v>1</v>
      </c>
      <c r="H6851" t="s">
        <v>347</v>
      </c>
      <c r="I6851" t="s">
        <v>379</v>
      </c>
      <c r="J6851" t="s">
        <v>382</v>
      </c>
      <c r="K6851">
        <v>20</v>
      </c>
      <c r="L6851" s="52">
        <v>0.26315999031066889</v>
      </c>
      <c r="N6851">
        <v>103</v>
      </c>
      <c r="O6851" s="52">
        <v>0.29014000296592712</v>
      </c>
      <c r="Q6851">
        <v>1678</v>
      </c>
      <c r="R6851" s="52">
        <v>0.29677999019622803</v>
      </c>
    </row>
    <row r="6852" spans="1:19">
      <c r="A6852" t="s">
        <v>356</v>
      </c>
      <c r="B6852" t="s">
        <v>412</v>
      </c>
      <c r="C6852" t="s">
        <v>440</v>
      </c>
      <c r="D6852" t="s">
        <v>330</v>
      </c>
      <c r="E6852" t="s">
        <v>83</v>
      </c>
      <c r="F6852" t="s">
        <v>84</v>
      </c>
      <c r="G6852">
        <v>1</v>
      </c>
      <c r="H6852" t="s">
        <v>347</v>
      </c>
      <c r="I6852" t="s">
        <v>380</v>
      </c>
      <c r="J6852" t="s">
        <v>13</v>
      </c>
      <c r="K6852">
        <v>53</v>
      </c>
      <c r="L6852" s="52">
        <v>0.69736999273300171</v>
      </c>
      <c r="N6852">
        <v>252</v>
      </c>
      <c r="O6852" s="52">
        <v>0.70986002683639526</v>
      </c>
      <c r="Q6852">
        <v>4071</v>
      </c>
      <c r="R6852" s="52">
        <v>0.72001999616622925</v>
      </c>
    </row>
    <row r="6853" spans="1:19">
      <c r="A6853" t="s">
        <v>356</v>
      </c>
      <c r="B6853" t="s">
        <v>412</v>
      </c>
      <c r="C6853" t="s">
        <v>440</v>
      </c>
      <c r="D6853" t="s">
        <v>330</v>
      </c>
      <c r="E6853" t="s">
        <v>83</v>
      </c>
      <c r="F6853" t="s">
        <v>84</v>
      </c>
      <c r="G6853">
        <v>1</v>
      </c>
      <c r="H6853" t="s">
        <v>347</v>
      </c>
      <c r="I6853" t="s">
        <v>380</v>
      </c>
      <c r="J6853" t="s">
        <v>382</v>
      </c>
      <c r="K6853">
        <v>23</v>
      </c>
      <c r="L6853" s="52">
        <v>0.30263000726699829</v>
      </c>
      <c r="N6853">
        <v>103</v>
      </c>
      <c r="O6853" s="52">
        <v>0.29014000296592712</v>
      </c>
      <c r="Q6853">
        <v>1583</v>
      </c>
      <c r="R6853" s="52">
        <v>0.27998000383377081</v>
      </c>
    </row>
    <row r="6854" spans="1:19">
      <c r="A6854" t="s">
        <v>356</v>
      </c>
      <c r="B6854" t="s">
        <v>412</v>
      </c>
      <c r="C6854" t="s">
        <v>440</v>
      </c>
      <c r="D6854" t="s">
        <v>330</v>
      </c>
      <c r="E6854" t="s">
        <v>83</v>
      </c>
      <c r="F6854" t="s">
        <v>84</v>
      </c>
      <c r="G6854">
        <v>1</v>
      </c>
      <c r="H6854" t="s">
        <v>347</v>
      </c>
      <c r="I6854" t="s">
        <v>381</v>
      </c>
      <c r="J6854" t="s">
        <v>13</v>
      </c>
      <c r="K6854">
        <v>50</v>
      </c>
      <c r="L6854" s="52">
        <v>0.65789002180099487</v>
      </c>
      <c r="N6854">
        <v>229</v>
      </c>
      <c r="O6854" s="52">
        <v>0.64507001638412476</v>
      </c>
      <c r="Q6854">
        <v>3439</v>
      </c>
      <c r="R6854" s="52">
        <v>0.60824000835418701</v>
      </c>
    </row>
    <row r="6855" spans="1:19">
      <c r="A6855" t="s">
        <v>356</v>
      </c>
      <c r="B6855" t="s">
        <v>412</v>
      </c>
      <c r="C6855" t="s">
        <v>440</v>
      </c>
      <c r="D6855" t="s">
        <v>330</v>
      </c>
      <c r="E6855" t="s">
        <v>83</v>
      </c>
      <c r="F6855" t="s">
        <v>84</v>
      </c>
      <c r="G6855">
        <v>1</v>
      </c>
      <c r="H6855" t="s">
        <v>347</v>
      </c>
      <c r="I6855" t="s">
        <v>381</v>
      </c>
      <c r="J6855" t="s">
        <v>382</v>
      </c>
      <c r="K6855">
        <v>26</v>
      </c>
      <c r="L6855" s="52">
        <v>0.34211000800132751</v>
      </c>
      <c r="N6855">
        <v>126</v>
      </c>
      <c r="O6855" s="52">
        <v>0.35493001341819758</v>
      </c>
      <c r="Q6855">
        <v>2215</v>
      </c>
      <c r="R6855" s="52">
        <v>0.39175999164581299</v>
      </c>
    </row>
    <row r="6856" spans="1:19">
      <c r="A6856" t="s">
        <v>356</v>
      </c>
      <c r="B6856" t="s">
        <v>412</v>
      </c>
      <c r="C6856" t="s">
        <v>440</v>
      </c>
      <c r="D6856" t="s">
        <v>330</v>
      </c>
      <c r="E6856" t="s">
        <v>85</v>
      </c>
      <c r="F6856" t="s">
        <v>86</v>
      </c>
      <c r="G6856">
        <v>8</v>
      </c>
      <c r="H6856" t="s">
        <v>339</v>
      </c>
      <c r="I6856" t="s">
        <v>374</v>
      </c>
      <c r="J6856" t="s">
        <v>289</v>
      </c>
      <c r="K6856">
        <v>0</v>
      </c>
      <c r="L6856" s="52">
        <v>0</v>
      </c>
      <c r="N6856">
        <v>8</v>
      </c>
      <c r="O6856" s="52">
        <v>1.276000030338764E-2</v>
      </c>
      <c r="Q6856">
        <v>29</v>
      </c>
      <c r="R6856" s="52">
        <v>5.1299999468028554E-3</v>
      </c>
    </row>
    <row r="6857" spans="1:19">
      <c r="A6857" t="s">
        <v>356</v>
      </c>
      <c r="B6857" t="s">
        <v>412</v>
      </c>
      <c r="C6857" t="s">
        <v>440</v>
      </c>
      <c r="D6857" t="s">
        <v>330</v>
      </c>
      <c r="E6857" t="s">
        <v>85</v>
      </c>
      <c r="F6857" t="s">
        <v>86</v>
      </c>
      <c r="G6857">
        <v>8</v>
      </c>
      <c r="H6857" t="s">
        <v>339</v>
      </c>
      <c r="I6857" t="s">
        <v>374</v>
      </c>
      <c r="J6857" t="s">
        <v>290</v>
      </c>
      <c r="K6857">
        <v>2</v>
      </c>
      <c r="L6857" s="52">
        <v>0.10000000149011611</v>
      </c>
      <c r="N6857">
        <v>35</v>
      </c>
      <c r="O6857" s="52">
        <v>5.5819999426603317E-2</v>
      </c>
      <c r="Q6857">
        <v>299</v>
      </c>
      <c r="R6857" s="52">
        <v>5.2880000323057168E-2</v>
      </c>
    </row>
    <row r="6858" spans="1:19">
      <c r="A6858" t="s">
        <v>356</v>
      </c>
      <c r="B6858" t="s">
        <v>412</v>
      </c>
      <c r="C6858" t="s">
        <v>440</v>
      </c>
      <c r="D6858" t="s">
        <v>330</v>
      </c>
      <c r="E6858" t="s">
        <v>85</v>
      </c>
      <c r="F6858" t="s">
        <v>86</v>
      </c>
      <c r="G6858">
        <v>8</v>
      </c>
      <c r="H6858" t="s">
        <v>339</v>
      </c>
      <c r="I6858" t="s">
        <v>374</v>
      </c>
      <c r="J6858" t="s">
        <v>291</v>
      </c>
      <c r="K6858">
        <v>2</v>
      </c>
      <c r="L6858" s="52">
        <v>0.10000000149011611</v>
      </c>
      <c r="N6858">
        <v>87</v>
      </c>
      <c r="O6858" s="52">
        <v>0.13876000046730039</v>
      </c>
      <c r="Q6858">
        <v>751</v>
      </c>
      <c r="R6858" s="52">
        <v>0.1328299939632416</v>
      </c>
    </row>
    <row r="6859" spans="1:19">
      <c r="A6859" t="s">
        <v>356</v>
      </c>
      <c r="B6859" t="s">
        <v>412</v>
      </c>
      <c r="C6859" t="s">
        <v>440</v>
      </c>
      <c r="D6859" t="s">
        <v>330</v>
      </c>
      <c r="E6859" t="s">
        <v>85</v>
      </c>
      <c r="F6859" t="s">
        <v>86</v>
      </c>
      <c r="G6859">
        <v>8</v>
      </c>
      <c r="H6859" t="s">
        <v>339</v>
      </c>
      <c r="I6859" t="s">
        <v>374</v>
      </c>
      <c r="J6859" t="s">
        <v>292</v>
      </c>
      <c r="K6859">
        <v>2</v>
      </c>
      <c r="L6859" s="52">
        <v>0.10000000149011611</v>
      </c>
      <c r="N6859">
        <v>148</v>
      </c>
      <c r="O6859" s="52">
        <v>0.23603999614715579</v>
      </c>
      <c r="Q6859">
        <v>1246</v>
      </c>
      <c r="R6859" s="52">
        <v>0.22036999464035029</v>
      </c>
    </row>
    <row r="6860" spans="1:19">
      <c r="A6860" t="s">
        <v>356</v>
      </c>
      <c r="B6860" t="s">
        <v>412</v>
      </c>
      <c r="C6860" t="s">
        <v>440</v>
      </c>
      <c r="D6860" t="s">
        <v>330</v>
      </c>
      <c r="E6860" t="s">
        <v>85</v>
      </c>
      <c r="F6860" t="s">
        <v>86</v>
      </c>
      <c r="G6860">
        <v>8</v>
      </c>
      <c r="H6860" t="s">
        <v>339</v>
      </c>
      <c r="I6860" t="s">
        <v>374</v>
      </c>
      <c r="J6860" t="s">
        <v>293</v>
      </c>
      <c r="K6860">
        <v>2</v>
      </c>
      <c r="L6860" s="52">
        <v>0.10000000149011611</v>
      </c>
      <c r="N6860">
        <v>98</v>
      </c>
      <c r="O6860" s="52">
        <v>0.15629999339580539</v>
      </c>
      <c r="Q6860">
        <v>1034</v>
      </c>
      <c r="R6860" s="52">
        <v>0.18287999927997589</v>
      </c>
    </row>
    <row r="6861" spans="1:19">
      <c r="A6861" t="s">
        <v>356</v>
      </c>
      <c r="B6861" t="s">
        <v>412</v>
      </c>
      <c r="C6861" t="s">
        <v>440</v>
      </c>
      <c r="D6861" t="s">
        <v>330</v>
      </c>
      <c r="E6861" t="s">
        <v>85</v>
      </c>
      <c r="F6861" t="s">
        <v>86</v>
      </c>
      <c r="G6861">
        <v>8</v>
      </c>
      <c r="H6861" t="s">
        <v>339</v>
      </c>
      <c r="I6861" t="s">
        <v>374</v>
      </c>
      <c r="J6861" t="s">
        <v>294</v>
      </c>
      <c r="K6861">
        <v>2</v>
      </c>
      <c r="L6861" s="52">
        <v>0.10000000149011611</v>
      </c>
      <c r="N6861">
        <v>119</v>
      </c>
      <c r="O6861" s="52">
        <v>0.18978999555110929</v>
      </c>
      <c r="Q6861">
        <v>1115</v>
      </c>
      <c r="R6861" s="52">
        <v>0.19720999896526339</v>
      </c>
    </row>
    <row r="6862" spans="1:19">
      <c r="A6862" t="s">
        <v>356</v>
      </c>
      <c r="B6862" t="s">
        <v>412</v>
      </c>
      <c r="C6862" t="s">
        <v>440</v>
      </c>
      <c r="D6862" t="s">
        <v>330</v>
      </c>
      <c r="E6862" t="s">
        <v>85</v>
      </c>
      <c r="F6862" t="s">
        <v>86</v>
      </c>
      <c r="G6862">
        <v>8</v>
      </c>
      <c r="H6862" t="s">
        <v>339</v>
      </c>
      <c r="I6862" t="s">
        <v>374</v>
      </c>
      <c r="J6862" t="s">
        <v>295</v>
      </c>
      <c r="K6862">
        <v>10</v>
      </c>
      <c r="L6862" s="52">
        <v>0.5</v>
      </c>
      <c r="N6862">
        <v>132</v>
      </c>
      <c r="O6862" s="52">
        <v>0.21052999794483179</v>
      </c>
      <c r="Q6862">
        <v>1180</v>
      </c>
      <c r="R6862" s="52">
        <v>0.20870000123977661</v>
      </c>
    </row>
    <row r="6863" spans="1:19">
      <c r="A6863" t="s">
        <v>356</v>
      </c>
      <c r="B6863" t="s">
        <v>412</v>
      </c>
      <c r="C6863" t="s">
        <v>440</v>
      </c>
      <c r="D6863" t="s">
        <v>330</v>
      </c>
      <c r="E6863" t="s">
        <v>85</v>
      </c>
      <c r="F6863" t="s">
        <v>86</v>
      </c>
      <c r="G6863">
        <v>8</v>
      </c>
      <c r="H6863" t="s">
        <v>339</v>
      </c>
      <c r="I6863" t="s">
        <v>734</v>
      </c>
      <c r="J6863" t="s">
        <v>299</v>
      </c>
      <c r="K6863">
        <v>0</v>
      </c>
      <c r="L6863" s="52">
        <v>0</v>
      </c>
      <c r="M6863" s="52">
        <v>0</v>
      </c>
      <c r="N6863">
        <v>52</v>
      </c>
      <c r="O6863" s="52">
        <v>8.2929998636245728E-2</v>
      </c>
      <c r="P6863" s="52">
        <v>8.4009997546672821E-2</v>
      </c>
      <c r="Q6863">
        <v>265</v>
      </c>
      <c r="R6863" s="52">
        <v>4.6870000660419457E-2</v>
      </c>
      <c r="S6863" s="52">
        <v>4.7959998250007629E-2</v>
      </c>
    </row>
    <row r="6864" spans="1:19">
      <c r="A6864" t="s">
        <v>356</v>
      </c>
      <c r="B6864" t="s">
        <v>412</v>
      </c>
      <c r="C6864" t="s">
        <v>440</v>
      </c>
      <c r="D6864" t="s">
        <v>330</v>
      </c>
      <c r="E6864" t="s">
        <v>85</v>
      </c>
      <c r="F6864" t="s">
        <v>86</v>
      </c>
      <c r="G6864">
        <v>8</v>
      </c>
      <c r="H6864" t="s">
        <v>339</v>
      </c>
      <c r="I6864" t="s">
        <v>734</v>
      </c>
      <c r="J6864" t="s">
        <v>300</v>
      </c>
      <c r="K6864">
        <v>0</v>
      </c>
      <c r="L6864" s="52">
        <v>0</v>
      </c>
      <c r="M6864" s="52">
        <v>0</v>
      </c>
      <c r="N6864">
        <v>20</v>
      </c>
      <c r="O6864" s="52">
        <v>3.189999982714653E-2</v>
      </c>
      <c r="P6864" s="52">
        <v>3.231000155210495E-2</v>
      </c>
      <c r="Q6864">
        <v>218</v>
      </c>
      <c r="R6864" s="52">
        <v>3.8559999316930771E-2</v>
      </c>
      <c r="S6864" s="52">
        <v>3.945000097155571E-2</v>
      </c>
    </row>
    <row r="6865" spans="1:19">
      <c r="A6865" t="s">
        <v>356</v>
      </c>
      <c r="B6865" t="s">
        <v>412</v>
      </c>
      <c r="C6865" t="s">
        <v>440</v>
      </c>
      <c r="D6865" t="s">
        <v>330</v>
      </c>
      <c r="E6865" t="s">
        <v>85</v>
      </c>
      <c r="F6865" t="s">
        <v>86</v>
      </c>
      <c r="G6865">
        <v>8</v>
      </c>
      <c r="H6865" t="s">
        <v>339</v>
      </c>
      <c r="I6865" t="s">
        <v>734</v>
      </c>
      <c r="J6865" t="s">
        <v>269</v>
      </c>
      <c r="K6865">
        <v>0</v>
      </c>
      <c r="L6865" s="52">
        <v>0</v>
      </c>
      <c r="M6865" s="52">
        <v>0</v>
      </c>
      <c r="N6865">
        <v>8</v>
      </c>
      <c r="O6865" s="52">
        <v>1.276000030338764E-2</v>
      </c>
      <c r="P6865" s="52">
        <v>1.291999965906143E-2</v>
      </c>
      <c r="Q6865">
        <v>43</v>
      </c>
      <c r="R6865" s="52">
        <v>7.61000020429492E-3</v>
      </c>
      <c r="S6865" s="52">
        <v>7.780000101774931E-3</v>
      </c>
    </row>
    <row r="6866" spans="1:19">
      <c r="A6866" t="s">
        <v>356</v>
      </c>
      <c r="B6866" t="s">
        <v>412</v>
      </c>
      <c r="C6866" t="s">
        <v>440</v>
      </c>
      <c r="D6866" t="s">
        <v>330</v>
      </c>
      <c r="E6866" t="s">
        <v>85</v>
      </c>
      <c r="F6866" t="s">
        <v>86</v>
      </c>
      <c r="G6866">
        <v>8</v>
      </c>
      <c r="H6866" t="s">
        <v>339</v>
      </c>
      <c r="I6866" t="s">
        <v>734</v>
      </c>
      <c r="J6866" t="s">
        <v>301</v>
      </c>
      <c r="K6866">
        <v>2</v>
      </c>
      <c r="L6866" s="52">
        <v>0.10000000149011611</v>
      </c>
      <c r="M6866" s="52">
        <v>0.1052599996328354</v>
      </c>
      <c r="N6866">
        <v>10</v>
      </c>
      <c r="O6866" s="52">
        <v>1.5949999913573269E-2</v>
      </c>
      <c r="P6866" s="52">
        <v>1.6160000115633011E-2</v>
      </c>
      <c r="Q6866">
        <v>117</v>
      </c>
      <c r="R6866" s="52">
        <v>2.0689999684691429E-2</v>
      </c>
      <c r="S6866" s="52">
        <v>2.1169999614357948E-2</v>
      </c>
    </row>
    <row r="6867" spans="1:19">
      <c r="A6867" t="s">
        <v>356</v>
      </c>
      <c r="B6867" t="s">
        <v>412</v>
      </c>
      <c r="C6867" t="s">
        <v>440</v>
      </c>
      <c r="D6867" t="s">
        <v>330</v>
      </c>
      <c r="E6867" t="s">
        <v>85</v>
      </c>
      <c r="F6867" t="s">
        <v>86</v>
      </c>
      <c r="G6867">
        <v>8</v>
      </c>
      <c r="H6867" t="s">
        <v>339</v>
      </c>
      <c r="I6867" t="s">
        <v>734</v>
      </c>
      <c r="J6867" t="s">
        <v>270</v>
      </c>
      <c r="K6867">
        <v>1</v>
      </c>
      <c r="L6867" s="52">
        <v>5.000000074505806E-2</v>
      </c>
      <c r="N6867">
        <v>8</v>
      </c>
      <c r="O6867" s="52">
        <v>1.276000030338764E-2</v>
      </c>
      <c r="Q6867">
        <v>128</v>
      </c>
      <c r="R6867" s="52">
        <v>2.263999916613102E-2</v>
      </c>
    </row>
    <row r="6868" spans="1:19">
      <c r="A6868" t="s">
        <v>356</v>
      </c>
      <c r="B6868" t="s">
        <v>412</v>
      </c>
      <c r="C6868" t="s">
        <v>440</v>
      </c>
      <c r="D6868" t="s">
        <v>330</v>
      </c>
      <c r="E6868" t="s">
        <v>85</v>
      </c>
      <c r="F6868" t="s">
        <v>86</v>
      </c>
      <c r="G6868">
        <v>8</v>
      </c>
      <c r="H6868" t="s">
        <v>339</v>
      </c>
      <c r="I6868" t="s">
        <v>734</v>
      </c>
      <c r="J6868" t="s">
        <v>268</v>
      </c>
      <c r="K6868">
        <v>17</v>
      </c>
      <c r="L6868" s="52">
        <v>0.85000002384185791</v>
      </c>
      <c r="M6868" s="52">
        <v>0.89473998546600342</v>
      </c>
      <c r="N6868">
        <v>529</v>
      </c>
      <c r="O6868" s="52">
        <v>0.84369999170303345</v>
      </c>
      <c r="P6868" s="52">
        <v>0.85460001230239868</v>
      </c>
      <c r="Q6868">
        <v>4883</v>
      </c>
      <c r="R6868" s="52">
        <v>0.86364001035690308</v>
      </c>
      <c r="S6868" s="52">
        <v>0.88363999128341675</v>
      </c>
    </row>
    <row r="6869" spans="1:19">
      <c r="A6869" t="s">
        <v>356</v>
      </c>
      <c r="B6869" t="s">
        <v>412</v>
      </c>
      <c r="C6869" t="s">
        <v>440</v>
      </c>
      <c r="D6869" t="s">
        <v>330</v>
      </c>
      <c r="E6869" t="s">
        <v>85</v>
      </c>
      <c r="F6869" t="s">
        <v>86</v>
      </c>
      <c r="G6869">
        <v>8</v>
      </c>
      <c r="H6869" t="s">
        <v>339</v>
      </c>
      <c r="I6869" t="s">
        <v>307</v>
      </c>
      <c r="J6869" t="s">
        <v>329</v>
      </c>
      <c r="K6869">
        <v>18</v>
      </c>
      <c r="L6869" s="52">
        <v>0.89999997615814209</v>
      </c>
      <c r="N6869">
        <v>620</v>
      </c>
      <c r="O6869" s="52">
        <v>0.98883998394012451</v>
      </c>
      <c r="Q6869">
        <v>5610</v>
      </c>
      <c r="R6869" s="52">
        <v>0.99221998453140259</v>
      </c>
    </row>
    <row r="6870" spans="1:19">
      <c r="A6870" t="s">
        <v>356</v>
      </c>
      <c r="B6870" t="s">
        <v>412</v>
      </c>
      <c r="C6870" t="s">
        <v>440</v>
      </c>
      <c r="D6870" t="s">
        <v>330</v>
      </c>
      <c r="E6870" t="s">
        <v>85</v>
      </c>
      <c r="F6870" t="s">
        <v>86</v>
      </c>
      <c r="G6870">
        <v>8</v>
      </c>
      <c r="H6870" t="s">
        <v>339</v>
      </c>
      <c r="I6870" t="s">
        <v>307</v>
      </c>
      <c r="J6870" t="s">
        <v>309</v>
      </c>
      <c r="K6870">
        <v>2</v>
      </c>
      <c r="L6870" s="52">
        <v>0.10000000149011611</v>
      </c>
      <c r="N6870">
        <v>7</v>
      </c>
      <c r="O6870" s="52">
        <v>1.116000022739172E-2</v>
      </c>
      <c r="Q6870">
        <v>44</v>
      </c>
      <c r="R6870" s="52">
        <v>7.780000101774931E-3</v>
      </c>
    </row>
    <row r="6871" spans="1:19">
      <c r="A6871" t="s">
        <v>356</v>
      </c>
      <c r="B6871" t="s">
        <v>412</v>
      </c>
      <c r="C6871" t="s">
        <v>440</v>
      </c>
      <c r="D6871" t="s">
        <v>330</v>
      </c>
      <c r="E6871" t="s">
        <v>85</v>
      </c>
      <c r="F6871" t="s">
        <v>86</v>
      </c>
      <c r="G6871">
        <v>8</v>
      </c>
      <c r="H6871" t="s">
        <v>339</v>
      </c>
      <c r="I6871" t="s">
        <v>375</v>
      </c>
      <c r="J6871" t="s">
        <v>302</v>
      </c>
      <c r="K6871">
        <v>6</v>
      </c>
      <c r="L6871" s="52">
        <v>0.30000001192092901</v>
      </c>
      <c r="N6871">
        <v>207</v>
      </c>
      <c r="O6871" s="52">
        <v>0.33013999462127691</v>
      </c>
      <c r="Q6871">
        <v>1795</v>
      </c>
      <c r="R6871" s="52">
        <v>0.3174700140953064</v>
      </c>
    </row>
    <row r="6872" spans="1:19">
      <c r="A6872" t="s">
        <v>356</v>
      </c>
      <c r="B6872" t="s">
        <v>412</v>
      </c>
      <c r="C6872" t="s">
        <v>440</v>
      </c>
      <c r="D6872" t="s">
        <v>330</v>
      </c>
      <c r="E6872" t="s">
        <v>85</v>
      </c>
      <c r="F6872" t="s">
        <v>86</v>
      </c>
      <c r="G6872">
        <v>8</v>
      </c>
      <c r="H6872" t="s">
        <v>339</v>
      </c>
      <c r="I6872" t="s">
        <v>375</v>
      </c>
      <c r="J6872" t="s">
        <v>303</v>
      </c>
      <c r="K6872">
        <v>7</v>
      </c>
      <c r="L6872" s="52">
        <v>0.34999999403953552</v>
      </c>
      <c r="N6872">
        <v>201</v>
      </c>
      <c r="O6872" s="52">
        <v>0.32056999206542969</v>
      </c>
      <c r="Q6872">
        <v>1789</v>
      </c>
      <c r="R6872" s="52">
        <v>0.31641000509262079</v>
      </c>
    </row>
    <row r="6873" spans="1:19">
      <c r="A6873" t="s">
        <v>356</v>
      </c>
      <c r="B6873" t="s">
        <v>412</v>
      </c>
      <c r="C6873" t="s">
        <v>440</v>
      </c>
      <c r="D6873" t="s">
        <v>330</v>
      </c>
      <c r="E6873" t="s">
        <v>85</v>
      </c>
      <c r="F6873" t="s">
        <v>86</v>
      </c>
      <c r="G6873">
        <v>8</v>
      </c>
      <c r="H6873" t="s">
        <v>339</v>
      </c>
      <c r="I6873" t="s">
        <v>375</v>
      </c>
      <c r="J6873" t="s">
        <v>304</v>
      </c>
      <c r="K6873">
        <v>7</v>
      </c>
      <c r="L6873" s="52">
        <v>0.34999999403953552</v>
      </c>
      <c r="N6873">
        <v>219</v>
      </c>
      <c r="O6873" s="52">
        <v>0.34927999973297119</v>
      </c>
      <c r="Q6873">
        <v>2070</v>
      </c>
      <c r="R6873" s="52">
        <v>0.36610999703407288</v>
      </c>
    </row>
    <row r="6874" spans="1:19">
      <c r="A6874" t="s">
        <v>356</v>
      </c>
      <c r="B6874" t="s">
        <v>412</v>
      </c>
      <c r="C6874" t="s">
        <v>440</v>
      </c>
      <c r="D6874" t="s">
        <v>330</v>
      </c>
      <c r="E6874" t="s">
        <v>85</v>
      </c>
      <c r="F6874" t="s">
        <v>86</v>
      </c>
      <c r="G6874">
        <v>8</v>
      </c>
      <c r="H6874" t="s">
        <v>339</v>
      </c>
      <c r="I6874" t="s">
        <v>377</v>
      </c>
      <c r="J6874" t="s">
        <v>13</v>
      </c>
      <c r="K6874">
        <v>10</v>
      </c>
      <c r="L6874" s="52">
        <v>0.5</v>
      </c>
      <c r="N6874">
        <v>339</v>
      </c>
      <c r="O6874" s="52">
        <v>0.54066997766494751</v>
      </c>
      <c r="Q6874">
        <v>2991</v>
      </c>
      <c r="R6874" s="52">
        <v>0.52900999784469604</v>
      </c>
    </row>
    <row r="6875" spans="1:19">
      <c r="A6875" t="s">
        <v>356</v>
      </c>
      <c r="B6875" t="s">
        <v>412</v>
      </c>
      <c r="C6875" t="s">
        <v>440</v>
      </c>
      <c r="D6875" t="s">
        <v>330</v>
      </c>
      <c r="E6875" t="s">
        <v>85</v>
      </c>
      <c r="F6875" t="s">
        <v>86</v>
      </c>
      <c r="G6875">
        <v>8</v>
      </c>
      <c r="H6875" t="s">
        <v>339</v>
      </c>
      <c r="I6875" t="s">
        <v>377</v>
      </c>
      <c r="J6875" t="s">
        <v>382</v>
      </c>
      <c r="K6875">
        <v>10</v>
      </c>
      <c r="L6875" s="52">
        <v>0.5</v>
      </c>
      <c r="N6875">
        <v>288</v>
      </c>
      <c r="O6875" s="52">
        <v>0.4593299925327301</v>
      </c>
      <c r="Q6875">
        <v>2663</v>
      </c>
      <c r="R6875" s="52">
        <v>0.47099000215530401</v>
      </c>
    </row>
    <row r="6876" spans="1:19">
      <c r="A6876" t="s">
        <v>356</v>
      </c>
      <c r="B6876" t="s">
        <v>412</v>
      </c>
      <c r="C6876" t="s">
        <v>440</v>
      </c>
      <c r="D6876" t="s">
        <v>330</v>
      </c>
      <c r="E6876" t="s">
        <v>85</v>
      </c>
      <c r="F6876" t="s">
        <v>86</v>
      </c>
      <c r="G6876">
        <v>8</v>
      </c>
      <c r="H6876" t="s">
        <v>339</v>
      </c>
      <c r="I6876" t="s">
        <v>378</v>
      </c>
      <c r="J6876" t="s">
        <v>13</v>
      </c>
      <c r="K6876">
        <v>18</v>
      </c>
      <c r="L6876" s="52">
        <v>0.89999997615814209</v>
      </c>
      <c r="N6876">
        <v>567</v>
      </c>
      <c r="O6876" s="52">
        <v>0.90430998802185059</v>
      </c>
      <c r="Q6876">
        <v>5030</v>
      </c>
      <c r="R6876" s="52">
        <v>0.88963997364044189</v>
      </c>
    </row>
    <row r="6877" spans="1:19">
      <c r="A6877" t="s">
        <v>356</v>
      </c>
      <c r="B6877" t="s">
        <v>412</v>
      </c>
      <c r="C6877" t="s">
        <v>440</v>
      </c>
      <c r="D6877" t="s">
        <v>330</v>
      </c>
      <c r="E6877" t="s">
        <v>85</v>
      </c>
      <c r="F6877" t="s">
        <v>86</v>
      </c>
      <c r="G6877">
        <v>8</v>
      </c>
      <c r="H6877" t="s">
        <v>339</v>
      </c>
      <c r="I6877" t="s">
        <v>378</v>
      </c>
      <c r="J6877" t="s">
        <v>382</v>
      </c>
      <c r="K6877">
        <v>2</v>
      </c>
      <c r="L6877" s="52">
        <v>0.10000000149011611</v>
      </c>
      <c r="N6877">
        <v>60</v>
      </c>
      <c r="O6877" s="52">
        <v>9.568999707698822E-2</v>
      </c>
      <c r="Q6877">
        <v>624</v>
      </c>
      <c r="R6877" s="52">
        <v>0.1103599965572357</v>
      </c>
    </row>
    <row r="6878" spans="1:19">
      <c r="A6878" t="s">
        <v>356</v>
      </c>
      <c r="B6878" t="s">
        <v>412</v>
      </c>
      <c r="C6878" t="s">
        <v>440</v>
      </c>
      <c r="D6878" t="s">
        <v>330</v>
      </c>
      <c r="E6878" t="s">
        <v>85</v>
      </c>
      <c r="F6878" t="s">
        <v>86</v>
      </c>
      <c r="G6878">
        <v>8</v>
      </c>
      <c r="H6878" t="s">
        <v>339</v>
      </c>
      <c r="I6878" t="s">
        <v>379</v>
      </c>
      <c r="J6878" t="s">
        <v>13</v>
      </c>
      <c r="K6878">
        <v>14</v>
      </c>
      <c r="L6878" s="52">
        <v>0.69999998807907104</v>
      </c>
      <c r="N6878">
        <v>454</v>
      </c>
      <c r="O6878" s="52">
        <v>0.72408002614974976</v>
      </c>
      <c r="Q6878">
        <v>3976</v>
      </c>
      <c r="R6878" s="52">
        <v>0.70322000980377197</v>
      </c>
    </row>
    <row r="6879" spans="1:19">
      <c r="A6879" t="s">
        <v>356</v>
      </c>
      <c r="B6879" t="s">
        <v>412</v>
      </c>
      <c r="C6879" t="s">
        <v>440</v>
      </c>
      <c r="D6879" t="s">
        <v>330</v>
      </c>
      <c r="E6879" t="s">
        <v>85</v>
      </c>
      <c r="F6879" t="s">
        <v>86</v>
      </c>
      <c r="G6879">
        <v>8</v>
      </c>
      <c r="H6879" t="s">
        <v>339</v>
      </c>
      <c r="I6879" t="s">
        <v>379</v>
      </c>
      <c r="J6879" t="s">
        <v>382</v>
      </c>
      <c r="K6879">
        <v>6</v>
      </c>
      <c r="L6879" s="52">
        <v>0.30000001192092901</v>
      </c>
      <c r="N6879">
        <v>173</v>
      </c>
      <c r="O6879" s="52">
        <v>0.27592000365257258</v>
      </c>
      <c r="Q6879">
        <v>1678</v>
      </c>
      <c r="R6879" s="52">
        <v>0.29677999019622803</v>
      </c>
    </row>
    <row r="6880" spans="1:19">
      <c r="A6880" t="s">
        <v>356</v>
      </c>
      <c r="B6880" t="s">
        <v>412</v>
      </c>
      <c r="C6880" t="s">
        <v>440</v>
      </c>
      <c r="D6880" t="s">
        <v>330</v>
      </c>
      <c r="E6880" t="s">
        <v>85</v>
      </c>
      <c r="F6880" t="s">
        <v>86</v>
      </c>
      <c r="G6880">
        <v>8</v>
      </c>
      <c r="H6880" t="s">
        <v>339</v>
      </c>
      <c r="I6880" t="s">
        <v>380</v>
      </c>
      <c r="J6880" t="s">
        <v>13</v>
      </c>
      <c r="K6880">
        <v>12</v>
      </c>
      <c r="L6880" s="52">
        <v>0.60000002384185791</v>
      </c>
      <c r="N6880">
        <v>420</v>
      </c>
      <c r="O6880" s="52">
        <v>0.66986000537872314</v>
      </c>
      <c r="Q6880">
        <v>4071</v>
      </c>
      <c r="R6880" s="52">
        <v>0.72001999616622925</v>
      </c>
    </row>
    <row r="6881" spans="1:19">
      <c r="A6881" t="s">
        <v>356</v>
      </c>
      <c r="B6881" t="s">
        <v>412</v>
      </c>
      <c r="C6881" t="s">
        <v>440</v>
      </c>
      <c r="D6881" t="s">
        <v>330</v>
      </c>
      <c r="E6881" t="s">
        <v>85</v>
      </c>
      <c r="F6881" t="s">
        <v>86</v>
      </c>
      <c r="G6881">
        <v>8</v>
      </c>
      <c r="H6881" t="s">
        <v>339</v>
      </c>
      <c r="I6881" t="s">
        <v>380</v>
      </c>
      <c r="J6881" t="s">
        <v>382</v>
      </c>
      <c r="K6881">
        <v>8</v>
      </c>
      <c r="L6881" s="52">
        <v>0.40000000596046448</v>
      </c>
      <c r="N6881">
        <v>207</v>
      </c>
      <c r="O6881" s="52">
        <v>0.33013999462127691</v>
      </c>
      <c r="Q6881">
        <v>1583</v>
      </c>
      <c r="R6881" s="52">
        <v>0.27998000383377081</v>
      </c>
    </row>
    <row r="6882" spans="1:19">
      <c r="A6882" t="s">
        <v>356</v>
      </c>
      <c r="B6882" t="s">
        <v>412</v>
      </c>
      <c r="C6882" t="s">
        <v>440</v>
      </c>
      <c r="D6882" t="s">
        <v>330</v>
      </c>
      <c r="E6882" t="s">
        <v>85</v>
      </c>
      <c r="F6882" t="s">
        <v>86</v>
      </c>
      <c r="G6882">
        <v>8</v>
      </c>
      <c r="H6882" t="s">
        <v>339</v>
      </c>
      <c r="I6882" t="s">
        <v>381</v>
      </c>
      <c r="J6882" t="s">
        <v>13</v>
      </c>
      <c r="K6882">
        <v>18</v>
      </c>
      <c r="L6882" s="52">
        <v>0.89999997615814209</v>
      </c>
      <c r="N6882">
        <v>376</v>
      </c>
      <c r="O6882" s="52">
        <v>0.59968000650405884</v>
      </c>
      <c r="Q6882">
        <v>3439</v>
      </c>
      <c r="R6882" s="52">
        <v>0.60824000835418701</v>
      </c>
    </row>
    <row r="6883" spans="1:19">
      <c r="A6883" t="s">
        <v>356</v>
      </c>
      <c r="B6883" t="s">
        <v>412</v>
      </c>
      <c r="C6883" t="s">
        <v>440</v>
      </c>
      <c r="D6883" t="s">
        <v>330</v>
      </c>
      <c r="E6883" t="s">
        <v>85</v>
      </c>
      <c r="F6883" t="s">
        <v>86</v>
      </c>
      <c r="G6883">
        <v>8</v>
      </c>
      <c r="H6883" t="s">
        <v>339</v>
      </c>
      <c r="I6883" t="s">
        <v>381</v>
      </c>
      <c r="J6883" t="s">
        <v>382</v>
      </c>
      <c r="K6883">
        <v>2</v>
      </c>
      <c r="L6883" s="52">
        <v>0.10000000149011611</v>
      </c>
      <c r="N6883">
        <v>251</v>
      </c>
      <c r="O6883" s="52">
        <v>0.40031999349594122</v>
      </c>
      <c r="Q6883">
        <v>2215</v>
      </c>
      <c r="R6883" s="52">
        <v>0.39175999164581299</v>
      </c>
    </row>
    <row r="6884" spans="1:19">
      <c r="A6884" t="s">
        <v>356</v>
      </c>
      <c r="B6884" t="s">
        <v>412</v>
      </c>
      <c r="C6884" t="s">
        <v>440</v>
      </c>
      <c r="D6884" t="s">
        <v>330</v>
      </c>
      <c r="E6884" t="s">
        <v>87</v>
      </c>
      <c r="F6884" t="s">
        <v>88</v>
      </c>
      <c r="G6884">
        <v>20</v>
      </c>
      <c r="H6884" t="s">
        <v>399</v>
      </c>
      <c r="I6884" t="s">
        <v>374</v>
      </c>
      <c r="J6884" t="s">
        <v>289</v>
      </c>
      <c r="K6884">
        <v>0</v>
      </c>
      <c r="L6884" s="52">
        <v>0</v>
      </c>
      <c r="N6884">
        <v>0</v>
      </c>
      <c r="O6884" s="52">
        <v>0</v>
      </c>
      <c r="Q6884">
        <v>29</v>
      </c>
      <c r="R6884" s="52">
        <v>5.1299999468028554E-3</v>
      </c>
    </row>
    <row r="6885" spans="1:19">
      <c r="A6885" t="s">
        <v>356</v>
      </c>
      <c r="B6885" t="s">
        <v>412</v>
      </c>
      <c r="C6885" t="s">
        <v>440</v>
      </c>
      <c r="D6885" t="s">
        <v>330</v>
      </c>
      <c r="E6885" t="s">
        <v>87</v>
      </c>
      <c r="F6885" t="s">
        <v>88</v>
      </c>
      <c r="G6885">
        <v>20</v>
      </c>
      <c r="H6885" t="s">
        <v>399</v>
      </c>
      <c r="I6885" t="s">
        <v>374</v>
      </c>
      <c r="J6885" t="s">
        <v>290</v>
      </c>
      <c r="K6885">
        <v>5</v>
      </c>
      <c r="L6885" s="52">
        <v>8.4749996662139893E-2</v>
      </c>
      <c r="N6885">
        <v>12</v>
      </c>
      <c r="O6885" s="52">
        <v>4.544999822974205E-2</v>
      </c>
      <c r="Q6885">
        <v>299</v>
      </c>
      <c r="R6885" s="52">
        <v>5.2880000323057168E-2</v>
      </c>
    </row>
    <row r="6886" spans="1:19">
      <c r="A6886" t="s">
        <v>356</v>
      </c>
      <c r="B6886" t="s">
        <v>412</v>
      </c>
      <c r="C6886" t="s">
        <v>440</v>
      </c>
      <c r="D6886" t="s">
        <v>330</v>
      </c>
      <c r="E6886" t="s">
        <v>87</v>
      </c>
      <c r="F6886" t="s">
        <v>88</v>
      </c>
      <c r="G6886">
        <v>20</v>
      </c>
      <c r="H6886" t="s">
        <v>399</v>
      </c>
      <c r="I6886" t="s">
        <v>374</v>
      </c>
      <c r="J6886" t="s">
        <v>291</v>
      </c>
      <c r="K6886">
        <v>2</v>
      </c>
      <c r="L6886" s="52">
        <v>3.3900000154972083E-2</v>
      </c>
      <c r="N6886">
        <v>32</v>
      </c>
      <c r="O6886" s="52">
        <v>0.1212100014090538</v>
      </c>
      <c r="Q6886">
        <v>751</v>
      </c>
      <c r="R6886" s="52">
        <v>0.1328299939632416</v>
      </c>
    </row>
    <row r="6887" spans="1:19">
      <c r="A6887" t="s">
        <v>356</v>
      </c>
      <c r="B6887" t="s">
        <v>412</v>
      </c>
      <c r="C6887" t="s">
        <v>440</v>
      </c>
      <c r="D6887" t="s">
        <v>330</v>
      </c>
      <c r="E6887" t="s">
        <v>87</v>
      </c>
      <c r="F6887" t="s">
        <v>88</v>
      </c>
      <c r="G6887">
        <v>20</v>
      </c>
      <c r="H6887" t="s">
        <v>399</v>
      </c>
      <c r="I6887" t="s">
        <v>374</v>
      </c>
      <c r="J6887" t="s">
        <v>292</v>
      </c>
      <c r="K6887">
        <v>11</v>
      </c>
      <c r="L6887" s="52">
        <v>0.18644000589847559</v>
      </c>
      <c r="N6887">
        <v>52</v>
      </c>
      <c r="O6887" s="52">
        <v>0.19697000086307531</v>
      </c>
      <c r="Q6887">
        <v>1246</v>
      </c>
      <c r="R6887" s="52">
        <v>0.22036999464035029</v>
      </c>
    </row>
    <row r="6888" spans="1:19">
      <c r="A6888" t="s">
        <v>356</v>
      </c>
      <c r="B6888" t="s">
        <v>412</v>
      </c>
      <c r="C6888" t="s">
        <v>440</v>
      </c>
      <c r="D6888" t="s">
        <v>330</v>
      </c>
      <c r="E6888" t="s">
        <v>87</v>
      </c>
      <c r="F6888" t="s">
        <v>88</v>
      </c>
      <c r="G6888">
        <v>20</v>
      </c>
      <c r="H6888" t="s">
        <v>399</v>
      </c>
      <c r="I6888" t="s">
        <v>374</v>
      </c>
      <c r="J6888" t="s">
        <v>293</v>
      </c>
      <c r="K6888">
        <v>10</v>
      </c>
      <c r="L6888" s="52">
        <v>0.16948999464511871</v>
      </c>
      <c r="N6888">
        <v>44</v>
      </c>
      <c r="O6888" s="52">
        <v>0.1666699945926666</v>
      </c>
      <c r="Q6888">
        <v>1034</v>
      </c>
      <c r="R6888" s="52">
        <v>0.18287999927997589</v>
      </c>
    </row>
    <row r="6889" spans="1:19">
      <c r="A6889" t="s">
        <v>356</v>
      </c>
      <c r="B6889" t="s">
        <v>412</v>
      </c>
      <c r="C6889" t="s">
        <v>440</v>
      </c>
      <c r="D6889" t="s">
        <v>330</v>
      </c>
      <c r="E6889" t="s">
        <v>87</v>
      </c>
      <c r="F6889" t="s">
        <v>88</v>
      </c>
      <c r="G6889">
        <v>20</v>
      </c>
      <c r="H6889" t="s">
        <v>399</v>
      </c>
      <c r="I6889" t="s">
        <v>374</v>
      </c>
      <c r="J6889" t="s">
        <v>294</v>
      </c>
      <c r="K6889">
        <v>17</v>
      </c>
      <c r="L6889" s="52">
        <v>0.28813999891281128</v>
      </c>
      <c r="N6889">
        <v>59</v>
      </c>
      <c r="O6889" s="52">
        <v>0.22348000109195709</v>
      </c>
      <c r="Q6889">
        <v>1115</v>
      </c>
      <c r="R6889" s="52">
        <v>0.19720999896526339</v>
      </c>
    </row>
    <row r="6890" spans="1:19">
      <c r="A6890" t="s">
        <v>356</v>
      </c>
      <c r="B6890" t="s">
        <v>412</v>
      </c>
      <c r="C6890" t="s">
        <v>440</v>
      </c>
      <c r="D6890" t="s">
        <v>330</v>
      </c>
      <c r="E6890" t="s">
        <v>87</v>
      </c>
      <c r="F6890" t="s">
        <v>88</v>
      </c>
      <c r="G6890">
        <v>20</v>
      </c>
      <c r="H6890" t="s">
        <v>399</v>
      </c>
      <c r="I6890" t="s">
        <v>374</v>
      </c>
      <c r="J6890" t="s">
        <v>295</v>
      </c>
      <c r="K6890">
        <v>14</v>
      </c>
      <c r="L6890" s="52">
        <v>0.23728999495506289</v>
      </c>
      <c r="N6890">
        <v>65</v>
      </c>
      <c r="O6890" s="52">
        <v>0.24620999395847321</v>
      </c>
      <c r="Q6890">
        <v>1180</v>
      </c>
      <c r="R6890" s="52">
        <v>0.20870000123977661</v>
      </c>
    </row>
    <row r="6891" spans="1:19">
      <c r="A6891" t="s">
        <v>356</v>
      </c>
      <c r="B6891" t="s">
        <v>412</v>
      </c>
      <c r="C6891" t="s">
        <v>440</v>
      </c>
      <c r="D6891" t="s">
        <v>330</v>
      </c>
      <c r="E6891" t="s">
        <v>87</v>
      </c>
      <c r="F6891" t="s">
        <v>88</v>
      </c>
      <c r="G6891">
        <v>20</v>
      </c>
      <c r="H6891" t="s">
        <v>399</v>
      </c>
      <c r="I6891" t="s">
        <v>734</v>
      </c>
      <c r="J6891" t="s">
        <v>299</v>
      </c>
      <c r="K6891">
        <v>0</v>
      </c>
      <c r="L6891" s="52">
        <v>0</v>
      </c>
      <c r="M6891" s="52">
        <v>0</v>
      </c>
      <c r="N6891">
        <v>2</v>
      </c>
      <c r="O6891" s="52">
        <v>7.5799999758601189E-3</v>
      </c>
      <c r="P6891" s="52">
        <v>7.969999685883522E-3</v>
      </c>
      <c r="Q6891">
        <v>265</v>
      </c>
      <c r="R6891" s="52">
        <v>4.6870000660419457E-2</v>
      </c>
      <c r="S6891" s="52">
        <v>4.7959998250007629E-2</v>
      </c>
    </row>
    <row r="6892" spans="1:19">
      <c r="A6892" t="s">
        <v>356</v>
      </c>
      <c r="B6892" t="s">
        <v>412</v>
      </c>
      <c r="C6892" t="s">
        <v>440</v>
      </c>
      <c r="D6892" t="s">
        <v>330</v>
      </c>
      <c r="E6892" t="s">
        <v>87</v>
      </c>
      <c r="F6892" t="s">
        <v>88</v>
      </c>
      <c r="G6892">
        <v>20</v>
      </c>
      <c r="H6892" t="s">
        <v>399</v>
      </c>
      <c r="I6892" t="s">
        <v>734</v>
      </c>
      <c r="J6892" t="s">
        <v>300</v>
      </c>
      <c r="K6892">
        <v>2</v>
      </c>
      <c r="L6892" s="52">
        <v>3.3900000154972083E-2</v>
      </c>
      <c r="M6892" s="52">
        <v>3.570999950170517E-2</v>
      </c>
      <c r="N6892">
        <v>2</v>
      </c>
      <c r="O6892" s="52">
        <v>7.5799999758601189E-3</v>
      </c>
      <c r="P6892" s="52">
        <v>7.969999685883522E-3</v>
      </c>
      <c r="Q6892">
        <v>218</v>
      </c>
      <c r="R6892" s="52">
        <v>3.8559999316930771E-2</v>
      </c>
      <c r="S6892" s="52">
        <v>3.945000097155571E-2</v>
      </c>
    </row>
    <row r="6893" spans="1:19">
      <c r="A6893" t="s">
        <v>356</v>
      </c>
      <c r="B6893" t="s">
        <v>412</v>
      </c>
      <c r="C6893" t="s">
        <v>440</v>
      </c>
      <c r="D6893" t="s">
        <v>330</v>
      </c>
      <c r="E6893" t="s">
        <v>87</v>
      </c>
      <c r="F6893" t="s">
        <v>88</v>
      </c>
      <c r="G6893">
        <v>20</v>
      </c>
      <c r="H6893" t="s">
        <v>399</v>
      </c>
      <c r="I6893" t="s">
        <v>734</v>
      </c>
      <c r="J6893" t="s">
        <v>269</v>
      </c>
      <c r="K6893">
        <v>0</v>
      </c>
      <c r="L6893" s="52">
        <v>0</v>
      </c>
      <c r="M6893" s="52">
        <v>0</v>
      </c>
      <c r="N6893">
        <v>0</v>
      </c>
      <c r="O6893" s="52">
        <v>0</v>
      </c>
      <c r="P6893" s="52">
        <v>0</v>
      </c>
      <c r="Q6893">
        <v>43</v>
      </c>
      <c r="R6893" s="52">
        <v>7.61000020429492E-3</v>
      </c>
      <c r="S6893" s="52">
        <v>7.780000101774931E-3</v>
      </c>
    </row>
    <row r="6894" spans="1:19">
      <c r="A6894" t="s">
        <v>356</v>
      </c>
      <c r="B6894" t="s">
        <v>412</v>
      </c>
      <c r="C6894" t="s">
        <v>440</v>
      </c>
      <c r="D6894" t="s">
        <v>330</v>
      </c>
      <c r="E6894" t="s">
        <v>87</v>
      </c>
      <c r="F6894" t="s">
        <v>88</v>
      </c>
      <c r="G6894">
        <v>20</v>
      </c>
      <c r="H6894" t="s">
        <v>399</v>
      </c>
      <c r="I6894" t="s">
        <v>734</v>
      </c>
      <c r="J6894" t="s">
        <v>301</v>
      </c>
      <c r="K6894">
        <v>2</v>
      </c>
      <c r="L6894" s="52">
        <v>3.3900000154972083E-2</v>
      </c>
      <c r="M6894" s="52">
        <v>3.570999950170517E-2</v>
      </c>
      <c r="N6894">
        <v>2</v>
      </c>
      <c r="O6894" s="52">
        <v>7.5799999758601189E-3</v>
      </c>
      <c r="P6894" s="52">
        <v>7.969999685883522E-3</v>
      </c>
      <c r="Q6894">
        <v>117</v>
      </c>
      <c r="R6894" s="52">
        <v>2.0689999684691429E-2</v>
      </c>
      <c r="S6894" s="52">
        <v>2.1169999614357948E-2</v>
      </c>
    </row>
    <row r="6895" spans="1:19">
      <c r="A6895" t="s">
        <v>356</v>
      </c>
      <c r="B6895" t="s">
        <v>412</v>
      </c>
      <c r="C6895" t="s">
        <v>440</v>
      </c>
      <c r="D6895" t="s">
        <v>330</v>
      </c>
      <c r="E6895" t="s">
        <v>87</v>
      </c>
      <c r="F6895" t="s">
        <v>88</v>
      </c>
      <c r="G6895">
        <v>20</v>
      </c>
      <c r="H6895" t="s">
        <v>399</v>
      </c>
      <c r="I6895" t="s">
        <v>734</v>
      </c>
      <c r="J6895" t="s">
        <v>270</v>
      </c>
      <c r="K6895">
        <v>3</v>
      </c>
      <c r="L6895" s="52">
        <v>5.0850000232458108E-2</v>
      </c>
      <c r="N6895">
        <v>13</v>
      </c>
      <c r="O6895" s="52">
        <v>4.9240000545978553E-2</v>
      </c>
      <c r="Q6895">
        <v>128</v>
      </c>
      <c r="R6895" s="52">
        <v>2.263999916613102E-2</v>
      </c>
    </row>
    <row r="6896" spans="1:19">
      <c r="A6896" t="s">
        <v>356</v>
      </c>
      <c r="B6896" t="s">
        <v>412</v>
      </c>
      <c r="C6896" t="s">
        <v>440</v>
      </c>
      <c r="D6896" t="s">
        <v>330</v>
      </c>
      <c r="E6896" t="s">
        <v>87</v>
      </c>
      <c r="F6896" t="s">
        <v>88</v>
      </c>
      <c r="G6896">
        <v>20</v>
      </c>
      <c r="H6896" t="s">
        <v>399</v>
      </c>
      <c r="I6896" t="s">
        <v>734</v>
      </c>
      <c r="J6896" t="s">
        <v>268</v>
      </c>
      <c r="K6896">
        <v>52</v>
      </c>
      <c r="L6896" s="52">
        <v>0.88135999441146851</v>
      </c>
      <c r="M6896" s="52">
        <v>0.9285699725151062</v>
      </c>
      <c r="N6896">
        <v>245</v>
      </c>
      <c r="O6896" s="52">
        <v>0.92803001403808594</v>
      </c>
      <c r="P6896" s="52">
        <v>0.97610002756118774</v>
      </c>
      <c r="Q6896">
        <v>4883</v>
      </c>
      <c r="R6896" s="52">
        <v>0.86364001035690308</v>
      </c>
      <c r="S6896" s="52">
        <v>0.88363999128341675</v>
      </c>
    </row>
    <row r="6897" spans="1:18">
      <c r="A6897" t="s">
        <v>356</v>
      </c>
      <c r="B6897" t="s">
        <v>412</v>
      </c>
      <c r="C6897" t="s">
        <v>440</v>
      </c>
      <c r="D6897" t="s">
        <v>330</v>
      </c>
      <c r="E6897" t="s">
        <v>87</v>
      </c>
      <c r="F6897" t="s">
        <v>88</v>
      </c>
      <c r="G6897">
        <v>20</v>
      </c>
      <c r="H6897" t="s">
        <v>399</v>
      </c>
      <c r="I6897" t="s">
        <v>307</v>
      </c>
      <c r="J6897" t="s">
        <v>329</v>
      </c>
      <c r="K6897">
        <v>59</v>
      </c>
      <c r="L6897" s="52">
        <v>1</v>
      </c>
      <c r="N6897">
        <v>262</v>
      </c>
      <c r="O6897" s="52">
        <v>0.9924200177192688</v>
      </c>
      <c r="Q6897">
        <v>5610</v>
      </c>
      <c r="R6897" s="52">
        <v>0.99221998453140259</v>
      </c>
    </row>
    <row r="6898" spans="1:18">
      <c r="A6898" t="s">
        <v>356</v>
      </c>
      <c r="B6898" t="s">
        <v>412</v>
      </c>
      <c r="C6898" t="s">
        <v>440</v>
      </c>
      <c r="D6898" t="s">
        <v>330</v>
      </c>
      <c r="E6898" t="s">
        <v>87</v>
      </c>
      <c r="F6898" t="s">
        <v>88</v>
      </c>
      <c r="G6898">
        <v>20</v>
      </c>
      <c r="H6898" t="s">
        <v>399</v>
      </c>
      <c r="I6898" t="s">
        <v>307</v>
      </c>
      <c r="J6898" t="s">
        <v>309</v>
      </c>
      <c r="K6898">
        <v>0</v>
      </c>
      <c r="L6898" s="52">
        <v>0</v>
      </c>
      <c r="N6898">
        <v>2</v>
      </c>
      <c r="O6898" s="52">
        <v>7.5799999758601189E-3</v>
      </c>
      <c r="Q6898">
        <v>44</v>
      </c>
      <c r="R6898" s="52">
        <v>7.780000101774931E-3</v>
      </c>
    </row>
    <row r="6899" spans="1:18">
      <c r="A6899" t="s">
        <v>356</v>
      </c>
      <c r="B6899" t="s">
        <v>412</v>
      </c>
      <c r="C6899" t="s">
        <v>440</v>
      </c>
      <c r="D6899" t="s">
        <v>330</v>
      </c>
      <c r="E6899" t="s">
        <v>87</v>
      </c>
      <c r="F6899" t="s">
        <v>88</v>
      </c>
      <c r="G6899">
        <v>20</v>
      </c>
      <c r="H6899" t="s">
        <v>399</v>
      </c>
      <c r="I6899" t="s">
        <v>375</v>
      </c>
      <c r="J6899" t="s">
        <v>302</v>
      </c>
      <c r="K6899">
        <v>12</v>
      </c>
      <c r="L6899" s="52">
        <v>0.20339000225067139</v>
      </c>
      <c r="N6899">
        <v>79</v>
      </c>
      <c r="O6899" s="52">
        <v>0.29923999309539789</v>
      </c>
      <c r="Q6899">
        <v>1795</v>
      </c>
      <c r="R6899" s="52">
        <v>0.3174700140953064</v>
      </c>
    </row>
    <row r="6900" spans="1:18">
      <c r="A6900" t="s">
        <v>356</v>
      </c>
      <c r="B6900" t="s">
        <v>412</v>
      </c>
      <c r="C6900" t="s">
        <v>440</v>
      </c>
      <c r="D6900" t="s">
        <v>330</v>
      </c>
      <c r="E6900" t="s">
        <v>87</v>
      </c>
      <c r="F6900" t="s">
        <v>88</v>
      </c>
      <c r="G6900">
        <v>20</v>
      </c>
      <c r="H6900" t="s">
        <v>399</v>
      </c>
      <c r="I6900" t="s">
        <v>375</v>
      </c>
      <c r="J6900" t="s">
        <v>303</v>
      </c>
      <c r="K6900">
        <v>22</v>
      </c>
      <c r="L6900" s="52">
        <v>0.37288001179695129</v>
      </c>
      <c r="N6900">
        <v>82</v>
      </c>
      <c r="O6900" s="52">
        <v>0.31060999631881708</v>
      </c>
      <c r="Q6900">
        <v>1789</v>
      </c>
      <c r="R6900" s="52">
        <v>0.31641000509262079</v>
      </c>
    </row>
    <row r="6901" spans="1:18">
      <c r="A6901" t="s">
        <v>356</v>
      </c>
      <c r="B6901" t="s">
        <v>412</v>
      </c>
      <c r="C6901" t="s">
        <v>440</v>
      </c>
      <c r="D6901" t="s">
        <v>330</v>
      </c>
      <c r="E6901" t="s">
        <v>87</v>
      </c>
      <c r="F6901" t="s">
        <v>88</v>
      </c>
      <c r="G6901">
        <v>20</v>
      </c>
      <c r="H6901" t="s">
        <v>399</v>
      </c>
      <c r="I6901" t="s">
        <v>375</v>
      </c>
      <c r="J6901" t="s">
        <v>304</v>
      </c>
      <c r="K6901">
        <v>25</v>
      </c>
      <c r="L6901" s="52">
        <v>0.42372998595237732</v>
      </c>
      <c r="N6901">
        <v>103</v>
      </c>
      <c r="O6901" s="52">
        <v>0.39015001058578491</v>
      </c>
      <c r="Q6901">
        <v>2070</v>
      </c>
      <c r="R6901" s="52">
        <v>0.36610999703407288</v>
      </c>
    </row>
    <row r="6902" spans="1:18">
      <c r="A6902" t="s">
        <v>356</v>
      </c>
      <c r="B6902" t="s">
        <v>412</v>
      </c>
      <c r="C6902" t="s">
        <v>440</v>
      </c>
      <c r="D6902" t="s">
        <v>330</v>
      </c>
      <c r="E6902" t="s">
        <v>87</v>
      </c>
      <c r="F6902" t="s">
        <v>88</v>
      </c>
      <c r="G6902">
        <v>20</v>
      </c>
      <c r="H6902" t="s">
        <v>399</v>
      </c>
      <c r="I6902" t="s">
        <v>377</v>
      </c>
      <c r="J6902" t="s">
        <v>13</v>
      </c>
      <c r="K6902">
        <v>28</v>
      </c>
      <c r="L6902" s="52">
        <v>0.47457998991012568</v>
      </c>
      <c r="N6902">
        <v>135</v>
      </c>
      <c r="O6902" s="52">
        <v>0.51135998964309692</v>
      </c>
      <c r="Q6902">
        <v>2991</v>
      </c>
      <c r="R6902" s="52">
        <v>0.52900999784469604</v>
      </c>
    </row>
    <row r="6903" spans="1:18">
      <c r="A6903" t="s">
        <v>356</v>
      </c>
      <c r="B6903" t="s">
        <v>412</v>
      </c>
      <c r="C6903" t="s">
        <v>440</v>
      </c>
      <c r="D6903" t="s">
        <v>330</v>
      </c>
      <c r="E6903" t="s">
        <v>87</v>
      </c>
      <c r="F6903" t="s">
        <v>88</v>
      </c>
      <c r="G6903">
        <v>20</v>
      </c>
      <c r="H6903" t="s">
        <v>399</v>
      </c>
      <c r="I6903" t="s">
        <v>377</v>
      </c>
      <c r="J6903" t="s">
        <v>382</v>
      </c>
      <c r="K6903">
        <v>31</v>
      </c>
      <c r="L6903" s="52">
        <v>0.52542001008987427</v>
      </c>
      <c r="N6903">
        <v>129</v>
      </c>
      <c r="O6903" s="52">
        <v>0.48864001035690308</v>
      </c>
      <c r="Q6903">
        <v>2663</v>
      </c>
      <c r="R6903" s="52">
        <v>0.47099000215530401</v>
      </c>
    </row>
    <row r="6904" spans="1:18">
      <c r="A6904" t="s">
        <v>356</v>
      </c>
      <c r="B6904" t="s">
        <v>412</v>
      </c>
      <c r="C6904" t="s">
        <v>440</v>
      </c>
      <c r="D6904" t="s">
        <v>330</v>
      </c>
      <c r="E6904" t="s">
        <v>87</v>
      </c>
      <c r="F6904" t="s">
        <v>88</v>
      </c>
      <c r="G6904">
        <v>20</v>
      </c>
      <c r="H6904" t="s">
        <v>399</v>
      </c>
      <c r="I6904" t="s">
        <v>378</v>
      </c>
      <c r="J6904" t="s">
        <v>13</v>
      </c>
      <c r="K6904">
        <v>57</v>
      </c>
      <c r="L6904" s="52">
        <v>0.96609997749328613</v>
      </c>
      <c r="N6904">
        <v>231</v>
      </c>
      <c r="O6904" s="52">
        <v>0.875</v>
      </c>
      <c r="Q6904">
        <v>5030</v>
      </c>
      <c r="R6904" s="52">
        <v>0.88963997364044189</v>
      </c>
    </row>
    <row r="6905" spans="1:18">
      <c r="A6905" t="s">
        <v>356</v>
      </c>
      <c r="B6905" t="s">
        <v>412</v>
      </c>
      <c r="C6905" t="s">
        <v>440</v>
      </c>
      <c r="D6905" t="s">
        <v>330</v>
      </c>
      <c r="E6905" t="s">
        <v>87</v>
      </c>
      <c r="F6905" t="s">
        <v>88</v>
      </c>
      <c r="G6905">
        <v>20</v>
      </c>
      <c r="H6905" t="s">
        <v>399</v>
      </c>
      <c r="I6905" t="s">
        <v>378</v>
      </c>
      <c r="J6905" t="s">
        <v>382</v>
      </c>
      <c r="K6905">
        <v>2</v>
      </c>
      <c r="L6905" s="52">
        <v>3.3900000154972083E-2</v>
      </c>
      <c r="N6905">
        <v>33</v>
      </c>
      <c r="O6905" s="52">
        <v>0.125</v>
      </c>
      <c r="Q6905">
        <v>624</v>
      </c>
      <c r="R6905" s="52">
        <v>0.1103599965572357</v>
      </c>
    </row>
    <row r="6906" spans="1:18">
      <c r="A6906" t="s">
        <v>356</v>
      </c>
      <c r="B6906" t="s">
        <v>412</v>
      </c>
      <c r="C6906" t="s">
        <v>440</v>
      </c>
      <c r="D6906" t="s">
        <v>330</v>
      </c>
      <c r="E6906" t="s">
        <v>87</v>
      </c>
      <c r="F6906" t="s">
        <v>88</v>
      </c>
      <c r="G6906">
        <v>20</v>
      </c>
      <c r="H6906" t="s">
        <v>399</v>
      </c>
      <c r="I6906" t="s">
        <v>379</v>
      </c>
      <c r="J6906" t="s">
        <v>13</v>
      </c>
      <c r="K6906">
        <v>46</v>
      </c>
      <c r="L6906" s="52">
        <v>0.77965998649597168</v>
      </c>
      <c r="N6906">
        <v>188</v>
      </c>
      <c r="O6906" s="52">
        <v>0.71211999654769897</v>
      </c>
      <c r="Q6906">
        <v>3976</v>
      </c>
      <c r="R6906" s="52">
        <v>0.70322000980377197</v>
      </c>
    </row>
    <row r="6907" spans="1:18">
      <c r="A6907" t="s">
        <v>356</v>
      </c>
      <c r="B6907" t="s">
        <v>412</v>
      </c>
      <c r="C6907" t="s">
        <v>440</v>
      </c>
      <c r="D6907" t="s">
        <v>330</v>
      </c>
      <c r="E6907" t="s">
        <v>87</v>
      </c>
      <c r="F6907" t="s">
        <v>88</v>
      </c>
      <c r="G6907">
        <v>20</v>
      </c>
      <c r="H6907" t="s">
        <v>399</v>
      </c>
      <c r="I6907" t="s">
        <v>379</v>
      </c>
      <c r="J6907" t="s">
        <v>382</v>
      </c>
      <c r="K6907">
        <v>13</v>
      </c>
      <c r="L6907" s="52">
        <v>0.2203399986028671</v>
      </c>
      <c r="N6907">
        <v>76</v>
      </c>
      <c r="O6907" s="52">
        <v>0.28788000345230103</v>
      </c>
      <c r="Q6907">
        <v>1678</v>
      </c>
      <c r="R6907" s="52">
        <v>0.29677999019622803</v>
      </c>
    </row>
    <row r="6908" spans="1:18">
      <c r="A6908" t="s">
        <v>356</v>
      </c>
      <c r="B6908" t="s">
        <v>412</v>
      </c>
      <c r="C6908" t="s">
        <v>440</v>
      </c>
      <c r="D6908" t="s">
        <v>330</v>
      </c>
      <c r="E6908" t="s">
        <v>87</v>
      </c>
      <c r="F6908" t="s">
        <v>88</v>
      </c>
      <c r="G6908">
        <v>20</v>
      </c>
      <c r="H6908" t="s">
        <v>399</v>
      </c>
      <c r="I6908" t="s">
        <v>380</v>
      </c>
      <c r="J6908" t="s">
        <v>13</v>
      </c>
      <c r="K6908">
        <v>44</v>
      </c>
      <c r="L6908" s="52">
        <v>0.74576002359390259</v>
      </c>
      <c r="N6908">
        <v>196</v>
      </c>
      <c r="O6908" s="52">
        <v>0.7424200177192688</v>
      </c>
      <c r="Q6908">
        <v>4071</v>
      </c>
      <c r="R6908" s="52">
        <v>0.72001999616622925</v>
      </c>
    </row>
    <row r="6909" spans="1:18">
      <c r="A6909" t="s">
        <v>356</v>
      </c>
      <c r="B6909" t="s">
        <v>412</v>
      </c>
      <c r="C6909" t="s">
        <v>440</v>
      </c>
      <c r="D6909" t="s">
        <v>330</v>
      </c>
      <c r="E6909" t="s">
        <v>87</v>
      </c>
      <c r="F6909" t="s">
        <v>88</v>
      </c>
      <c r="G6909">
        <v>20</v>
      </c>
      <c r="H6909" t="s">
        <v>399</v>
      </c>
      <c r="I6909" t="s">
        <v>380</v>
      </c>
      <c r="J6909" t="s">
        <v>382</v>
      </c>
      <c r="K6909">
        <v>15</v>
      </c>
      <c r="L6909" s="52">
        <v>0.2542400062084198</v>
      </c>
      <c r="N6909">
        <v>68</v>
      </c>
      <c r="O6909" s="52">
        <v>0.25758001208305359</v>
      </c>
      <c r="Q6909">
        <v>1583</v>
      </c>
      <c r="R6909" s="52">
        <v>0.27998000383377081</v>
      </c>
    </row>
    <row r="6910" spans="1:18">
      <c r="A6910" t="s">
        <v>356</v>
      </c>
      <c r="B6910" t="s">
        <v>412</v>
      </c>
      <c r="C6910" t="s">
        <v>440</v>
      </c>
      <c r="D6910" t="s">
        <v>330</v>
      </c>
      <c r="E6910" t="s">
        <v>87</v>
      </c>
      <c r="F6910" t="s">
        <v>88</v>
      </c>
      <c r="G6910">
        <v>20</v>
      </c>
      <c r="H6910" t="s">
        <v>399</v>
      </c>
      <c r="I6910" t="s">
        <v>381</v>
      </c>
      <c r="J6910" t="s">
        <v>13</v>
      </c>
      <c r="K6910">
        <v>38</v>
      </c>
      <c r="L6910" s="52">
        <v>0.64407002925872803</v>
      </c>
      <c r="N6910">
        <v>157</v>
      </c>
      <c r="O6910" s="52">
        <v>0.59469997882843018</v>
      </c>
      <c r="Q6910">
        <v>3439</v>
      </c>
      <c r="R6910" s="52">
        <v>0.60824000835418701</v>
      </c>
    </row>
    <row r="6911" spans="1:18">
      <c r="A6911" t="s">
        <v>356</v>
      </c>
      <c r="B6911" t="s">
        <v>412</v>
      </c>
      <c r="C6911" t="s">
        <v>440</v>
      </c>
      <c r="D6911" t="s">
        <v>330</v>
      </c>
      <c r="E6911" t="s">
        <v>87</v>
      </c>
      <c r="F6911" t="s">
        <v>88</v>
      </c>
      <c r="G6911">
        <v>20</v>
      </c>
      <c r="H6911" t="s">
        <v>399</v>
      </c>
      <c r="I6911" t="s">
        <v>381</v>
      </c>
      <c r="J6911" t="s">
        <v>382</v>
      </c>
      <c r="K6911">
        <v>21</v>
      </c>
      <c r="L6911" s="52">
        <v>0.35593000054359442</v>
      </c>
      <c r="N6911">
        <v>107</v>
      </c>
      <c r="O6911" s="52">
        <v>0.40529999136924738</v>
      </c>
      <c r="Q6911">
        <v>2215</v>
      </c>
      <c r="R6911" s="52">
        <v>0.39175999164581299</v>
      </c>
    </row>
    <row r="6912" spans="1:18">
      <c r="A6912" t="s">
        <v>356</v>
      </c>
      <c r="B6912" t="s">
        <v>412</v>
      </c>
      <c r="C6912" t="s">
        <v>440</v>
      </c>
      <c r="D6912" t="s">
        <v>330</v>
      </c>
      <c r="E6912" t="s">
        <v>89</v>
      </c>
      <c r="F6912" t="s">
        <v>90</v>
      </c>
      <c r="G6912">
        <v>19</v>
      </c>
      <c r="H6912" t="s">
        <v>343</v>
      </c>
      <c r="I6912" t="s">
        <v>374</v>
      </c>
      <c r="J6912" t="s">
        <v>289</v>
      </c>
      <c r="K6912">
        <v>2</v>
      </c>
      <c r="L6912" s="52">
        <v>2.703000046312809E-2</v>
      </c>
      <c r="N6912">
        <v>2</v>
      </c>
      <c r="O6912" s="52">
        <v>8.3699999377131462E-3</v>
      </c>
      <c r="Q6912">
        <v>29</v>
      </c>
      <c r="R6912" s="52">
        <v>5.1299999468028554E-3</v>
      </c>
    </row>
    <row r="6913" spans="1:19">
      <c r="A6913" t="s">
        <v>356</v>
      </c>
      <c r="B6913" t="s">
        <v>412</v>
      </c>
      <c r="C6913" t="s">
        <v>440</v>
      </c>
      <c r="D6913" t="s">
        <v>330</v>
      </c>
      <c r="E6913" t="s">
        <v>89</v>
      </c>
      <c r="F6913" t="s">
        <v>90</v>
      </c>
      <c r="G6913">
        <v>19</v>
      </c>
      <c r="H6913" t="s">
        <v>343</v>
      </c>
      <c r="I6913" t="s">
        <v>374</v>
      </c>
      <c r="J6913" t="s">
        <v>290</v>
      </c>
      <c r="K6913">
        <v>9</v>
      </c>
      <c r="L6913" s="52">
        <v>0.1216199994087219</v>
      </c>
      <c r="N6913">
        <v>20</v>
      </c>
      <c r="O6913" s="52">
        <v>8.3679996430873871E-2</v>
      </c>
      <c r="Q6913">
        <v>299</v>
      </c>
      <c r="R6913" s="52">
        <v>5.2880000323057168E-2</v>
      </c>
    </row>
    <row r="6914" spans="1:19">
      <c r="A6914" t="s">
        <v>356</v>
      </c>
      <c r="B6914" t="s">
        <v>412</v>
      </c>
      <c r="C6914" t="s">
        <v>440</v>
      </c>
      <c r="D6914" t="s">
        <v>330</v>
      </c>
      <c r="E6914" t="s">
        <v>89</v>
      </c>
      <c r="F6914" t="s">
        <v>90</v>
      </c>
      <c r="G6914">
        <v>19</v>
      </c>
      <c r="H6914" t="s">
        <v>343</v>
      </c>
      <c r="I6914" t="s">
        <v>374</v>
      </c>
      <c r="J6914" t="s">
        <v>291</v>
      </c>
      <c r="K6914">
        <v>7</v>
      </c>
      <c r="L6914" s="52">
        <v>9.4590000808238983E-2</v>
      </c>
      <c r="N6914">
        <v>34</v>
      </c>
      <c r="O6914" s="52">
        <v>0.14226000010967249</v>
      </c>
      <c r="Q6914">
        <v>751</v>
      </c>
      <c r="R6914" s="52">
        <v>0.1328299939632416</v>
      </c>
    </row>
    <row r="6915" spans="1:19">
      <c r="A6915" t="s">
        <v>356</v>
      </c>
      <c r="B6915" t="s">
        <v>412</v>
      </c>
      <c r="C6915" t="s">
        <v>440</v>
      </c>
      <c r="D6915" t="s">
        <v>330</v>
      </c>
      <c r="E6915" t="s">
        <v>89</v>
      </c>
      <c r="F6915" t="s">
        <v>90</v>
      </c>
      <c r="G6915">
        <v>19</v>
      </c>
      <c r="H6915" t="s">
        <v>343</v>
      </c>
      <c r="I6915" t="s">
        <v>374</v>
      </c>
      <c r="J6915" t="s">
        <v>292</v>
      </c>
      <c r="K6915">
        <v>16</v>
      </c>
      <c r="L6915" s="52">
        <v>0.2162200063467026</v>
      </c>
      <c r="N6915">
        <v>47</v>
      </c>
      <c r="O6915" s="52">
        <v>0.19664999842643741</v>
      </c>
      <c r="Q6915">
        <v>1246</v>
      </c>
      <c r="R6915" s="52">
        <v>0.22036999464035029</v>
      </c>
    </row>
    <row r="6916" spans="1:19">
      <c r="A6916" t="s">
        <v>356</v>
      </c>
      <c r="B6916" t="s">
        <v>412</v>
      </c>
      <c r="C6916" t="s">
        <v>440</v>
      </c>
      <c r="D6916" t="s">
        <v>330</v>
      </c>
      <c r="E6916" t="s">
        <v>89</v>
      </c>
      <c r="F6916" t="s">
        <v>90</v>
      </c>
      <c r="G6916">
        <v>19</v>
      </c>
      <c r="H6916" t="s">
        <v>343</v>
      </c>
      <c r="I6916" t="s">
        <v>374</v>
      </c>
      <c r="J6916" t="s">
        <v>293</v>
      </c>
      <c r="K6916">
        <v>16</v>
      </c>
      <c r="L6916" s="52">
        <v>0.2162200063467026</v>
      </c>
      <c r="N6916">
        <v>44</v>
      </c>
      <c r="O6916" s="52">
        <v>0.18410000205039981</v>
      </c>
      <c r="Q6916">
        <v>1034</v>
      </c>
      <c r="R6916" s="52">
        <v>0.18287999927997589</v>
      </c>
    </row>
    <row r="6917" spans="1:19">
      <c r="A6917" t="s">
        <v>356</v>
      </c>
      <c r="B6917" t="s">
        <v>412</v>
      </c>
      <c r="C6917" t="s">
        <v>440</v>
      </c>
      <c r="D6917" t="s">
        <v>330</v>
      </c>
      <c r="E6917" t="s">
        <v>89</v>
      </c>
      <c r="F6917" t="s">
        <v>90</v>
      </c>
      <c r="G6917">
        <v>19</v>
      </c>
      <c r="H6917" t="s">
        <v>343</v>
      </c>
      <c r="I6917" t="s">
        <v>374</v>
      </c>
      <c r="J6917" t="s">
        <v>294</v>
      </c>
      <c r="K6917">
        <v>22</v>
      </c>
      <c r="L6917" s="52">
        <v>0.29730001091957092</v>
      </c>
      <c r="N6917">
        <v>46</v>
      </c>
      <c r="O6917" s="52">
        <v>0.1924699991941452</v>
      </c>
      <c r="Q6917">
        <v>1115</v>
      </c>
      <c r="R6917" s="52">
        <v>0.19720999896526339</v>
      </c>
    </row>
    <row r="6918" spans="1:19">
      <c r="A6918" t="s">
        <v>356</v>
      </c>
      <c r="B6918" t="s">
        <v>412</v>
      </c>
      <c r="C6918" t="s">
        <v>440</v>
      </c>
      <c r="D6918" t="s">
        <v>330</v>
      </c>
      <c r="E6918" t="s">
        <v>89</v>
      </c>
      <c r="F6918" t="s">
        <v>90</v>
      </c>
      <c r="G6918">
        <v>19</v>
      </c>
      <c r="H6918" t="s">
        <v>343</v>
      </c>
      <c r="I6918" t="s">
        <v>374</v>
      </c>
      <c r="J6918" t="s">
        <v>295</v>
      </c>
      <c r="K6918">
        <v>2</v>
      </c>
      <c r="L6918" s="52">
        <v>2.703000046312809E-2</v>
      </c>
      <c r="N6918">
        <v>46</v>
      </c>
      <c r="O6918" s="52">
        <v>0.1924699991941452</v>
      </c>
      <c r="Q6918">
        <v>1180</v>
      </c>
      <c r="R6918" s="52">
        <v>0.20870000123977661</v>
      </c>
    </row>
    <row r="6919" spans="1:19">
      <c r="A6919" t="s">
        <v>356</v>
      </c>
      <c r="B6919" t="s">
        <v>412</v>
      </c>
      <c r="C6919" t="s">
        <v>440</v>
      </c>
      <c r="D6919" t="s">
        <v>330</v>
      </c>
      <c r="E6919" t="s">
        <v>89</v>
      </c>
      <c r="F6919" t="s">
        <v>90</v>
      </c>
      <c r="G6919">
        <v>19</v>
      </c>
      <c r="H6919" t="s">
        <v>343</v>
      </c>
      <c r="I6919" t="s">
        <v>734</v>
      </c>
      <c r="J6919" t="s">
        <v>299</v>
      </c>
      <c r="K6919">
        <v>0</v>
      </c>
      <c r="L6919" s="52">
        <v>0</v>
      </c>
      <c r="M6919" s="52">
        <v>0</v>
      </c>
      <c r="N6919">
        <v>6</v>
      </c>
      <c r="O6919" s="52">
        <v>2.5100000202655789E-2</v>
      </c>
      <c r="P6919" s="52">
        <v>2.6089999824762341E-2</v>
      </c>
      <c r="Q6919">
        <v>265</v>
      </c>
      <c r="R6919" s="52">
        <v>4.6870000660419457E-2</v>
      </c>
      <c r="S6919" s="52">
        <v>4.7959998250007629E-2</v>
      </c>
    </row>
    <row r="6920" spans="1:19">
      <c r="A6920" t="s">
        <v>356</v>
      </c>
      <c r="B6920" t="s">
        <v>412</v>
      </c>
      <c r="C6920" t="s">
        <v>440</v>
      </c>
      <c r="D6920" t="s">
        <v>330</v>
      </c>
      <c r="E6920" t="s">
        <v>89</v>
      </c>
      <c r="F6920" t="s">
        <v>90</v>
      </c>
      <c r="G6920">
        <v>19</v>
      </c>
      <c r="H6920" t="s">
        <v>343</v>
      </c>
      <c r="I6920" t="s">
        <v>734</v>
      </c>
      <c r="J6920" t="s">
        <v>300</v>
      </c>
      <c r="K6920">
        <v>0</v>
      </c>
      <c r="L6920" s="52">
        <v>0</v>
      </c>
      <c r="M6920" s="52">
        <v>0</v>
      </c>
      <c r="N6920">
        <v>2</v>
      </c>
      <c r="O6920" s="52">
        <v>8.3699999377131462E-3</v>
      </c>
      <c r="P6920" s="52">
        <v>8.7000001221895218E-3</v>
      </c>
      <c r="Q6920">
        <v>218</v>
      </c>
      <c r="R6920" s="52">
        <v>3.8559999316930771E-2</v>
      </c>
      <c r="S6920" s="52">
        <v>3.945000097155571E-2</v>
      </c>
    </row>
    <row r="6921" spans="1:19">
      <c r="A6921" t="s">
        <v>356</v>
      </c>
      <c r="B6921" t="s">
        <v>412</v>
      </c>
      <c r="C6921" t="s">
        <v>440</v>
      </c>
      <c r="D6921" t="s">
        <v>330</v>
      </c>
      <c r="E6921" t="s">
        <v>89</v>
      </c>
      <c r="F6921" t="s">
        <v>90</v>
      </c>
      <c r="G6921">
        <v>19</v>
      </c>
      <c r="H6921" t="s">
        <v>343</v>
      </c>
      <c r="I6921" t="s">
        <v>734</v>
      </c>
      <c r="J6921" t="s">
        <v>269</v>
      </c>
      <c r="K6921">
        <v>0</v>
      </c>
      <c r="L6921" s="52">
        <v>0</v>
      </c>
      <c r="M6921" s="52">
        <v>0</v>
      </c>
      <c r="N6921">
        <v>0</v>
      </c>
      <c r="O6921" s="52">
        <v>0</v>
      </c>
      <c r="P6921" s="52">
        <v>0</v>
      </c>
      <c r="Q6921">
        <v>43</v>
      </c>
      <c r="R6921" s="52">
        <v>7.61000020429492E-3</v>
      </c>
      <c r="S6921" s="52">
        <v>7.780000101774931E-3</v>
      </c>
    </row>
    <row r="6922" spans="1:19">
      <c r="A6922" t="s">
        <v>356</v>
      </c>
      <c r="B6922" t="s">
        <v>412</v>
      </c>
      <c r="C6922" t="s">
        <v>440</v>
      </c>
      <c r="D6922" t="s">
        <v>330</v>
      </c>
      <c r="E6922" t="s">
        <v>89</v>
      </c>
      <c r="F6922" t="s">
        <v>90</v>
      </c>
      <c r="G6922">
        <v>19</v>
      </c>
      <c r="H6922" t="s">
        <v>343</v>
      </c>
      <c r="I6922" t="s">
        <v>734</v>
      </c>
      <c r="J6922" t="s">
        <v>301</v>
      </c>
      <c r="K6922">
        <v>2</v>
      </c>
      <c r="L6922" s="52">
        <v>2.703000046312809E-2</v>
      </c>
      <c r="M6922" s="52">
        <v>2.703000046312809E-2</v>
      </c>
      <c r="N6922">
        <v>2</v>
      </c>
      <c r="O6922" s="52">
        <v>8.3699999377131462E-3</v>
      </c>
      <c r="P6922" s="52">
        <v>8.7000001221895218E-3</v>
      </c>
      <c r="Q6922">
        <v>117</v>
      </c>
      <c r="R6922" s="52">
        <v>2.0689999684691429E-2</v>
      </c>
      <c r="S6922" s="52">
        <v>2.1169999614357948E-2</v>
      </c>
    </row>
    <row r="6923" spans="1:19">
      <c r="A6923" t="s">
        <v>356</v>
      </c>
      <c r="B6923" t="s">
        <v>412</v>
      </c>
      <c r="C6923" t="s">
        <v>440</v>
      </c>
      <c r="D6923" t="s">
        <v>330</v>
      </c>
      <c r="E6923" t="s">
        <v>89</v>
      </c>
      <c r="F6923" t="s">
        <v>90</v>
      </c>
      <c r="G6923">
        <v>19</v>
      </c>
      <c r="H6923" t="s">
        <v>343</v>
      </c>
      <c r="I6923" t="s">
        <v>734</v>
      </c>
      <c r="J6923" t="s">
        <v>270</v>
      </c>
      <c r="K6923">
        <v>0</v>
      </c>
      <c r="L6923" s="52">
        <v>0</v>
      </c>
      <c r="N6923">
        <v>9</v>
      </c>
      <c r="O6923" s="52">
        <v>3.765999898314476E-2</v>
      </c>
      <c r="Q6923">
        <v>128</v>
      </c>
      <c r="R6923" s="52">
        <v>2.263999916613102E-2</v>
      </c>
    </row>
    <row r="6924" spans="1:19">
      <c r="A6924" t="s">
        <v>356</v>
      </c>
      <c r="B6924" t="s">
        <v>412</v>
      </c>
      <c r="C6924" t="s">
        <v>440</v>
      </c>
      <c r="D6924" t="s">
        <v>330</v>
      </c>
      <c r="E6924" t="s">
        <v>89</v>
      </c>
      <c r="F6924" t="s">
        <v>90</v>
      </c>
      <c r="G6924">
        <v>19</v>
      </c>
      <c r="H6924" t="s">
        <v>343</v>
      </c>
      <c r="I6924" t="s">
        <v>734</v>
      </c>
      <c r="J6924" t="s">
        <v>268</v>
      </c>
      <c r="K6924">
        <v>72</v>
      </c>
      <c r="L6924" s="52">
        <v>0.97297000885009766</v>
      </c>
      <c r="M6924" s="52">
        <v>0.97297000885009766</v>
      </c>
      <c r="N6924">
        <v>220</v>
      </c>
      <c r="O6924" s="52">
        <v>0.92049998044967651</v>
      </c>
      <c r="P6924" s="52">
        <v>0.95652002096176147</v>
      </c>
      <c r="Q6924">
        <v>4883</v>
      </c>
      <c r="R6924" s="52">
        <v>0.86364001035690308</v>
      </c>
      <c r="S6924" s="52">
        <v>0.88363999128341675</v>
      </c>
    </row>
    <row r="6925" spans="1:19">
      <c r="A6925" t="s">
        <v>356</v>
      </c>
      <c r="B6925" t="s">
        <v>412</v>
      </c>
      <c r="C6925" t="s">
        <v>440</v>
      </c>
      <c r="D6925" t="s">
        <v>330</v>
      </c>
      <c r="E6925" t="s">
        <v>89</v>
      </c>
      <c r="F6925" t="s">
        <v>90</v>
      </c>
      <c r="G6925">
        <v>19</v>
      </c>
      <c r="H6925" t="s">
        <v>343</v>
      </c>
      <c r="I6925" t="s">
        <v>307</v>
      </c>
      <c r="J6925" t="s">
        <v>329</v>
      </c>
      <c r="K6925">
        <v>72</v>
      </c>
      <c r="L6925" s="52">
        <v>0.97297000885009766</v>
      </c>
      <c r="N6925">
        <v>237</v>
      </c>
      <c r="O6925" s="52">
        <v>0.99163001775741577</v>
      </c>
      <c r="Q6925">
        <v>5610</v>
      </c>
      <c r="R6925" s="52">
        <v>0.99221998453140259</v>
      </c>
    </row>
    <row r="6926" spans="1:19">
      <c r="A6926" t="s">
        <v>356</v>
      </c>
      <c r="B6926" t="s">
        <v>412</v>
      </c>
      <c r="C6926" t="s">
        <v>440</v>
      </c>
      <c r="D6926" t="s">
        <v>330</v>
      </c>
      <c r="E6926" t="s">
        <v>89</v>
      </c>
      <c r="F6926" t="s">
        <v>90</v>
      </c>
      <c r="G6926">
        <v>19</v>
      </c>
      <c r="H6926" t="s">
        <v>343</v>
      </c>
      <c r="I6926" t="s">
        <v>307</v>
      </c>
      <c r="J6926" t="s">
        <v>309</v>
      </c>
      <c r="K6926">
        <v>2</v>
      </c>
      <c r="L6926" s="52">
        <v>2.703000046312809E-2</v>
      </c>
      <c r="N6926">
        <v>2</v>
      </c>
      <c r="O6926" s="52">
        <v>8.3699999377131462E-3</v>
      </c>
      <c r="Q6926">
        <v>44</v>
      </c>
      <c r="R6926" s="52">
        <v>7.780000101774931E-3</v>
      </c>
    </row>
    <row r="6927" spans="1:19">
      <c r="A6927" t="s">
        <v>356</v>
      </c>
      <c r="B6927" t="s">
        <v>412</v>
      </c>
      <c r="C6927" t="s">
        <v>440</v>
      </c>
      <c r="D6927" t="s">
        <v>330</v>
      </c>
      <c r="E6927" t="s">
        <v>89</v>
      </c>
      <c r="F6927" t="s">
        <v>90</v>
      </c>
      <c r="G6927">
        <v>19</v>
      </c>
      <c r="H6927" t="s">
        <v>343</v>
      </c>
      <c r="I6927" t="s">
        <v>375</v>
      </c>
      <c r="J6927" t="s">
        <v>302</v>
      </c>
      <c r="K6927">
        <v>32</v>
      </c>
      <c r="L6927" s="52">
        <v>0.43242999911308289</v>
      </c>
      <c r="N6927">
        <v>84</v>
      </c>
      <c r="O6927" s="52">
        <v>0.35146000981330872</v>
      </c>
      <c r="Q6927">
        <v>1795</v>
      </c>
      <c r="R6927" s="52">
        <v>0.3174700140953064</v>
      </c>
    </row>
    <row r="6928" spans="1:19">
      <c r="A6928" t="s">
        <v>356</v>
      </c>
      <c r="B6928" t="s">
        <v>412</v>
      </c>
      <c r="C6928" t="s">
        <v>440</v>
      </c>
      <c r="D6928" t="s">
        <v>330</v>
      </c>
      <c r="E6928" t="s">
        <v>89</v>
      </c>
      <c r="F6928" t="s">
        <v>90</v>
      </c>
      <c r="G6928">
        <v>19</v>
      </c>
      <c r="H6928" t="s">
        <v>343</v>
      </c>
      <c r="I6928" t="s">
        <v>375</v>
      </c>
      <c r="J6928" t="s">
        <v>303</v>
      </c>
      <c r="K6928">
        <v>20</v>
      </c>
      <c r="L6928" s="52">
        <v>0.27026998996734619</v>
      </c>
      <c r="N6928">
        <v>80</v>
      </c>
      <c r="O6928" s="52">
        <v>0.33472999930381769</v>
      </c>
      <c r="Q6928">
        <v>1789</v>
      </c>
      <c r="R6928" s="52">
        <v>0.31641000509262079</v>
      </c>
    </row>
    <row r="6929" spans="1:18">
      <c r="A6929" t="s">
        <v>356</v>
      </c>
      <c r="B6929" t="s">
        <v>412</v>
      </c>
      <c r="C6929" t="s">
        <v>440</v>
      </c>
      <c r="D6929" t="s">
        <v>330</v>
      </c>
      <c r="E6929" t="s">
        <v>89</v>
      </c>
      <c r="F6929" t="s">
        <v>90</v>
      </c>
      <c r="G6929">
        <v>19</v>
      </c>
      <c r="H6929" t="s">
        <v>343</v>
      </c>
      <c r="I6929" t="s">
        <v>375</v>
      </c>
      <c r="J6929" t="s">
        <v>304</v>
      </c>
      <c r="K6929">
        <v>22</v>
      </c>
      <c r="L6929" s="52">
        <v>0.29730001091957092</v>
      </c>
      <c r="N6929">
        <v>75</v>
      </c>
      <c r="O6929" s="52">
        <v>0.31380999088287348</v>
      </c>
      <c r="Q6929">
        <v>2070</v>
      </c>
      <c r="R6929" s="52">
        <v>0.36610999703407288</v>
      </c>
    </row>
    <row r="6930" spans="1:18">
      <c r="A6930" t="s">
        <v>356</v>
      </c>
      <c r="B6930" t="s">
        <v>412</v>
      </c>
      <c r="C6930" t="s">
        <v>440</v>
      </c>
      <c r="D6930" t="s">
        <v>330</v>
      </c>
      <c r="E6930" t="s">
        <v>89</v>
      </c>
      <c r="F6930" t="s">
        <v>90</v>
      </c>
      <c r="G6930">
        <v>19</v>
      </c>
      <c r="H6930" t="s">
        <v>343</v>
      </c>
      <c r="I6930" t="s">
        <v>377</v>
      </c>
      <c r="J6930" t="s">
        <v>13</v>
      </c>
      <c r="K6930">
        <v>36</v>
      </c>
      <c r="L6930" s="52">
        <v>0.48649001121521002</v>
      </c>
      <c r="N6930">
        <v>131</v>
      </c>
      <c r="O6930" s="52">
        <v>0.54812002182006836</v>
      </c>
      <c r="Q6930">
        <v>2991</v>
      </c>
      <c r="R6930" s="52">
        <v>0.52900999784469604</v>
      </c>
    </row>
    <row r="6931" spans="1:18">
      <c r="A6931" t="s">
        <v>356</v>
      </c>
      <c r="B6931" t="s">
        <v>412</v>
      </c>
      <c r="C6931" t="s">
        <v>440</v>
      </c>
      <c r="D6931" t="s">
        <v>330</v>
      </c>
      <c r="E6931" t="s">
        <v>89</v>
      </c>
      <c r="F6931" t="s">
        <v>90</v>
      </c>
      <c r="G6931">
        <v>19</v>
      </c>
      <c r="H6931" t="s">
        <v>343</v>
      </c>
      <c r="I6931" t="s">
        <v>377</v>
      </c>
      <c r="J6931" t="s">
        <v>382</v>
      </c>
      <c r="K6931">
        <v>38</v>
      </c>
      <c r="L6931" s="52">
        <v>0.51350998878479004</v>
      </c>
      <c r="N6931">
        <v>108</v>
      </c>
      <c r="O6931" s="52">
        <v>0.45188000798225397</v>
      </c>
      <c r="Q6931">
        <v>2663</v>
      </c>
      <c r="R6931" s="52">
        <v>0.47099000215530401</v>
      </c>
    </row>
    <row r="6932" spans="1:18">
      <c r="A6932" t="s">
        <v>356</v>
      </c>
      <c r="B6932" t="s">
        <v>412</v>
      </c>
      <c r="C6932" t="s">
        <v>440</v>
      </c>
      <c r="D6932" t="s">
        <v>330</v>
      </c>
      <c r="E6932" t="s">
        <v>89</v>
      </c>
      <c r="F6932" t="s">
        <v>90</v>
      </c>
      <c r="G6932">
        <v>19</v>
      </c>
      <c r="H6932" t="s">
        <v>343</v>
      </c>
      <c r="I6932" t="s">
        <v>378</v>
      </c>
      <c r="J6932" t="s">
        <v>13</v>
      </c>
      <c r="K6932">
        <v>67</v>
      </c>
      <c r="L6932" s="52">
        <v>0.90540999174118042</v>
      </c>
      <c r="N6932">
        <v>215</v>
      </c>
      <c r="O6932" s="52">
        <v>0.89958000183105469</v>
      </c>
      <c r="Q6932">
        <v>5030</v>
      </c>
      <c r="R6932" s="52">
        <v>0.88963997364044189</v>
      </c>
    </row>
    <row r="6933" spans="1:18">
      <c r="A6933" t="s">
        <v>356</v>
      </c>
      <c r="B6933" t="s">
        <v>412</v>
      </c>
      <c r="C6933" t="s">
        <v>440</v>
      </c>
      <c r="D6933" t="s">
        <v>330</v>
      </c>
      <c r="E6933" t="s">
        <v>89</v>
      </c>
      <c r="F6933" t="s">
        <v>90</v>
      </c>
      <c r="G6933">
        <v>19</v>
      </c>
      <c r="H6933" t="s">
        <v>343</v>
      </c>
      <c r="I6933" t="s">
        <v>378</v>
      </c>
      <c r="J6933" t="s">
        <v>382</v>
      </c>
      <c r="K6933">
        <v>7</v>
      </c>
      <c r="L6933" s="52">
        <v>9.4590000808238983E-2</v>
      </c>
      <c r="N6933">
        <v>24</v>
      </c>
      <c r="O6933" s="52">
        <v>0.1004199981689453</v>
      </c>
      <c r="Q6933">
        <v>624</v>
      </c>
      <c r="R6933" s="52">
        <v>0.1103599965572357</v>
      </c>
    </row>
    <row r="6934" spans="1:18">
      <c r="A6934" t="s">
        <v>356</v>
      </c>
      <c r="B6934" t="s">
        <v>412</v>
      </c>
      <c r="C6934" t="s">
        <v>440</v>
      </c>
      <c r="D6934" t="s">
        <v>330</v>
      </c>
      <c r="E6934" t="s">
        <v>89</v>
      </c>
      <c r="F6934" t="s">
        <v>90</v>
      </c>
      <c r="G6934">
        <v>19</v>
      </c>
      <c r="H6934" t="s">
        <v>343</v>
      </c>
      <c r="I6934" t="s">
        <v>379</v>
      </c>
      <c r="J6934" t="s">
        <v>13</v>
      </c>
      <c r="K6934">
        <v>58</v>
      </c>
      <c r="L6934" s="52">
        <v>0.78377997875213623</v>
      </c>
      <c r="N6934">
        <v>168</v>
      </c>
      <c r="O6934" s="52">
        <v>0.70292997360229492</v>
      </c>
      <c r="Q6934">
        <v>3976</v>
      </c>
      <c r="R6934" s="52">
        <v>0.70322000980377197</v>
      </c>
    </row>
    <row r="6935" spans="1:18">
      <c r="A6935" t="s">
        <v>356</v>
      </c>
      <c r="B6935" t="s">
        <v>412</v>
      </c>
      <c r="C6935" t="s">
        <v>440</v>
      </c>
      <c r="D6935" t="s">
        <v>330</v>
      </c>
      <c r="E6935" t="s">
        <v>89</v>
      </c>
      <c r="F6935" t="s">
        <v>90</v>
      </c>
      <c r="G6935">
        <v>19</v>
      </c>
      <c r="H6935" t="s">
        <v>343</v>
      </c>
      <c r="I6935" t="s">
        <v>379</v>
      </c>
      <c r="J6935" t="s">
        <v>382</v>
      </c>
      <c r="K6935">
        <v>16</v>
      </c>
      <c r="L6935" s="52">
        <v>0.2162200063467026</v>
      </c>
      <c r="N6935">
        <v>71</v>
      </c>
      <c r="O6935" s="52">
        <v>0.29706999659538269</v>
      </c>
      <c r="Q6935">
        <v>1678</v>
      </c>
      <c r="R6935" s="52">
        <v>0.29677999019622803</v>
      </c>
    </row>
    <row r="6936" spans="1:18">
      <c r="A6936" t="s">
        <v>356</v>
      </c>
      <c r="B6936" t="s">
        <v>412</v>
      </c>
      <c r="C6936" t="s">
        <v>440</v>
      </c>
      <c r="D6936" t="s">
        <v>330</v>
      </c>
      <c r="E6936" t="s">
        <v>89</v>
      </c>
      <c r="F6936" t="s">
        <v>90</v>
      </c>
      <c r="G6936">
        <v>19</v>
      </c>
      <c r="H6936" t="s">
        <v>343</v>
      </c>
      <c r="I6936" t="s">
        <v>380</v>
      </c>
      <c r="J6936" t="s">
        <v>13</v>
      </c>
      <c r="K6936">
        <v>59</v>
      </c>
      <c r="L6936" s="52">
        <v>0.79729998111724854</v>
      </c>
      <c r="N6936">
        <v>178</v>
      </c>
      <c r="O6936" s="52">
        <v>0.74476999044418335</v>
      </c>
      <c r="Q6936">
        <v>4071</v>
      </c>
      <c r="R6936" s="52">
        <v>0.72001999616622925</v>
      </c>
    </row>
    <row r="6937" spans="1:18">
      <c r="A6937" t="s">
        <v>356</v>
      </c>
      <c r="B6937" t="s">
        <v>412</v>
      </c>
      <c r="C6937" t="s">
        <v>440</v>
      </c>
      <c r="D6937" t="s">
        <v>330</v>
      </c>
      <c r="E6937" t="s">
        <v>89</v>
      </c>
      <c r="F6937" t="s">
        <v>90</v>
      </c>
      <c r="G6937">
        <v>19</v>
      </c>
      <c r="H6937" t="s">
        <v>343</v>
      </c>
      <c r="I6937" t="s">
        <v>380</v>
      </c>
      <c r="J6937" t="s">
        <v>382</v>
      </c>
      <c r="K6937">
        <v>15</v>
      </c>
      <c r="L6937" s="52">
        <v>0.2027000039815903</v>
      </c>
      <c r="N6937">
        <v>61</v>
      </c>
      <c r="O6937" s="52">
        <v>0.25523000955581671</v>
      </c>
      <c r="Q6937">
        <v>1583</v>
      </c>
      <c r="R6937" s="52">
        <v>0.27998000383377081</v>
      </c>
    </row>
    <row r="6938" spans="1:18">
      <c r="A6938" t="s">
        <v>356</v>
      </c>
      <c r="B6938" t="s">
        <v>412</v>
      </c>
      <c r="C6938" t="s">
        <v>440</v>
      </c>
      <c r="D6938" t="s">
        <v>330</v>
      </c>
      <c r="E6938" t="s">
        <v>89</v>
      </c>
      <c r="F6938" t="s">
        <v>90</v>
      </c>
      <c r="G6938">
        <v>19</v>
      </c>
      <c r="H6938" t="s">
        <v>343</v>
      </c>
      <c r="I6938" t="s">
        <v>381</v>
      </c>
      <c r="J6938" t="s">
        <v>13</v>
      </c>
      <c r="K6938">
        <v>48</v>
      </c>
      <c r="L6938" s="52">
        <v>0.64864999055862427</v>
      </c>
      <c r="N6938">
        <v>149</v>
      </c>
      <c r="O6938" s="52">
        <v>0.62343001365661621</v>
      </c>
      <c r="Q6938">
        <v>3439</v>
      </c>
      <c r="R6938" s="52">
        <v>0.60824000835418701</v>
      </c>
    </row>
    <row r="6939" spans="1:18">
      <c r="A6939" t="s">
        <v>356</v>
      </c>
      <c r="B6939" t="s">
        <v>412</v>
      </c>
      <c r="C6939" t="s">
        <v>440</v>
      </c>
      <c r="D6939" t="s">
        <v>330</v>
      </c>
      <c r="E6939" t="s">
        <v>89</v>
      </c>
      <c r="F6939" t="s">
        <v>90</v>
      </c>
      <c r="G6939">
        <v>19</v>
      </c>
      <c r="H6939" t="s">
        <v>343</v>
      </c>
      <c r="I6939" t="s">
        <v>381</v>
      </c>
      <c r="J6939" t="s">
        <v>382</v>
      </c>
      <c r="K6939">
        <v>26</v>
      </c>
      <c r="L6939" s="52">
        <v>0.35135000944137568</v>
      </c>
      <c r="N6939">
        <v>90</v>
      </c>
      <c r="O6939" s="52">
        <v>0.37656998634338379</v>
      </c>
      <c r="Q6939">
        <v>2215</v>
      </c>
      <c r="R6939" s="52">
        <v>0.39175999164581299</v>
      </c>
    </row>
    <row r="6940" spans="1:18">
      <c r="A6940" t="s">
        <v>356</v>
      </c>
      <c r="B6940" t="s">
        <v>412</v>
      </c>
      <c r="C6940" t="s">
        <v>440</v>
      </c>
      <c r="D6940" t="s">
        <v>330</v>
      </c>
      <c r="E6940" t="s">
        <v>91</v>
      </c>
      <c r="F6940" t="s">
        <v>92</v>
      </c>
      <c r="G6940">
        <v>15</v>
      </c>
      <c r="H6940" t="s">
        <v>344</v>
      </c>
      <c r="I6940" t="s">
        <v>374</v>
      </c>
      <c r="J6940" t="s">
        <v>289</v>
      </c>
      <c r="K6940">
        <v>0</v>
      </c>
      <c r="L6940" s="52">
        <v>0</v>
      </c>
      <c r="N6940">
        <v>2</v>
      </c>
      <c r="O6940" s="52">
        <v>9.5699997618794441E-3</v>
      </c>
      <c r="Q6940">
        <v>29</v>
      </c>
      <c r="R6940" s="52">
        <v>5.1299999468028554E-3</v>
      </c>
    </row>
    <row r="6941" spans="1:18">
      <c r="A6941" t="s">
        <v>356</v>
      </c>
      <c r="B6941" t="s">
        <v>412</v>
      </c>
      <c r="C6941" t="s">
        <v>440</v>
      </c>
      <c r="D6941" t="s">
        <v>330</v>
      </c>
      <c r="E6941" t="s">
        <v>91</v>
      </c>
      <c r="F6941" t="s">
        <v>92</v>
      </c>
      <c r="G6941">
        <v>15</v>
      </c>
      <c r="H6941" t="s">
        <v>344</v>
      </c>
      <c r="I6941" t="s">
        <v>374</v>
      </c>
      <c r="J6941" t="s">
        <v>290</v>
      </c>
      <c r="K6941">
        <v>2</v>
      </c>
      <c r="L6941" s="52">
        <v>3.3330000936985023E-2</v>
      </c>
      <c r="N6941">
        <v>11</v>
      </c>
      <c r="O6941" s="52">
        <v>5.2629999816417687E-2</v>
      </c>
      <c r="Q6941">
        <v>299</v>
      </c>
      <c r="R6941" s="52">
        <v>5.2880000323057168E-2</v>
      </c>
    </row>
    <row r="6942" spans="1:18">
      <c r="A6942" t="s">
        <v>356</v>
      </c>
      <c r="B6942" t="s">
        <v>412</v>
      </c>
      <c r="C6942" t="s">
        <v>440</v>
      </c>
      <c r="D6942" t="s">
        <v>330</v>
      </c>
      <c r="E6942" t="s">
        <v>91</v>
      </c>
      <c r="F6942" t="s">
        <v>92</v>
      </c>
      <c r="G6942">
        <v>15</v>
      </c>
      <c r="H6942" t="s">
        <v>344</v>
      </c>
      <c r="I6942" t="s">
        <v>374</v>
      </c>
      <c r="J6942" t="s">
        <v>291</v>
      </c>
      <c r="K6942">
        <v>10</v>
      </c>
      <c r="L6942" s="52">
        <v>0.1666699945926666</v>
      </c>
      <c r="N6942">
        <v>37</v>
      </c>
      <c r="O6942" s="52">
        <v>0.17702999711036679</v>
      </c>
      <c r="Q6942">
        <v>751</v>
      </c>
      <c r="R6942" s="52">
        <v>0.1328299939632416</v>
      </c>
    </row>
    <row r="6943" spans="1:18">
      <c r="A6943" t="s">
        <v>356</v>
      </c>
      <c r="B6943" t="s">
        <v>412</v>
      </c>
      <c r="C6943" t="s">
        <v>440</v>
      </c>
      <c r="D6943" t="s">
        <v>330</v>
      </c>
      <c r="E6943" t="s">
        <v>91</v>
      </c>
      <c r="F6943" t="s">
        <v>92</v>
      </c>
      <c r="G6943">
        <v>15</v>
      </c>
      <c r="H6943" t="s">
        <v>344</v>
      </c>
      <c r="I6943" t="s">
        <v>374</v>
      </c>
      <c r="J6943" t="s">
        <v>292</v>
      </c>
      <c r="K6943">
        <v>17</v>
      </c>
      <c r="L6943" s="52">
        <v>0.28332999348640442</v>
      </c>
      <c r="N6943">
        <v>51</v>
      </c>
      <c r="O6943" s="52">
        <v>0.2440200001001358</v>
      </c>
      <c r="Q6943">
        <v>1246</v>
      </c>
      <c r="R6943" s="52">
        <v>0.22036999464035029</v>
      </c>
    </row>
    <row r="6944" spans="1:18">
      <c r="A6944" t="s">
        <v>356</v>
      </c>
      <c r="B6944" t="s">
        <v>412</v>
      </c>
      <c r="C6944" t="s">
        <v>440</v>
      </c>
      <c r="D6944" t="s">
        <v>330</v>
      </c>
      <c r="E6944" t="s">
        <v>91</v>
      </c>
      <c r="F6944" t="s">
        <v>92</v>
      </c>
      <c r="G6944">
        <v>15</v>
      </c>
      <c r="H6944" t="s">
        <v>344</v>
      </c>
      <c r="I6944" t="s">
        <v>374</v>
      </c>
      <c r="J6944" t="s">
        <v>293</v>
      </c>
      <c r="K6944">
        <v>11</v>
      </c>
      <c r="L6944" s="52">
        <v>0.1833299994468689</v>
      </c>
      <c r="N6944">
        <v>39</v>
      </c>
      <c r="O6944" s="52">
        <v>0.18659999966621399</v>
      </c>
      <c r="Q6944">
        <v>1034</v>
      </c>
      <c r="R6944" s="52">
        <v>0.18287999927997589</v>
      </c>
    </row>
    <row r="6945" spans="1:19">
      <c r="A6945" t="s">
        <v>356</v>
      </c>
      <c r="B6945" t="s">
        <v>412</v>
      </c>
      <c r="C6945" t="s">
        <v>440</v>
      </c>
      <c r="D6945" t="s">
        <v>330</v>
      </c>
      <c r="E6945" t="s">
        <v>91</v>
      </c>
      <c r="F6945" t="s">
        <v>92</v>
      </c>
      <c r="G6945">
        <v>15</v>
      </c>
      <c r="H6945" t="s">
        <v>344</v>
      </c>
      <c r="I6945" t="s">
        <v>374</v>
      </c>
      <c r="J6945" t="s">
        <v>294</v>
      </c>
      <c r="K6945">
        <v>12</v>
      </c>
      <c r="L6945" s="52">
        <v>0.20000000298023221</v>
      </c>
      <c r="N6945">
        <v>38</v>
      </c>
      <c r="O6945" s="52">
        <v>0.18182000517845151</v>
      </c>
      <c r="Q6945">
        <v>1115</v>
      </c>
      <c r="R6945" s="52">
        <v>0.19720999896526339</v>
      </c>
    </row>
    <row r="6946" spans="1:19">
      <c r="A6946" t="s">
        <v>356</v>
      </c>
      <c r="B6946" t="s">
        <v>412</v>
      </c>
      <c r="C6946" t="s">
        <v>440</v>
      </c>
      <c r="D6946" t="s">
        <v>330</v>
      </c>
      <c r="E6946" t="s">
        <v>91</v>
      </c>
      <c r="F6946" t="s">
        <v>92</v>
      </c>
      <c r="G6946">
        <v>15</v>
      </c>
      <c r="H6946" t="s">
        <v>344</v>
      </c>
      <c r="I6946" t="s">
        <v>374</v>
      </c>
      <c r="J6946" t="s">
        <v>295</v>
      </c>
      <c r="K6946">
        <v>8</v>
      </c>
      <c r="L6946" s="52">
        <v>0.13333000242710111</v>
      </c>
      <c r="N6946">
        <v>31</v>
      </c>
      <c r="O6946" s="52">
        <v>0.14833000302314761</v>
      </c>
      <c r="Q6946">
        <v>1180</v>
      </c>
      <c r="R6946" s="52">
        <v>0.20870000123977661</v>
      </c>
    </row>
    <row r="6947" spans="1:19">
      <c r="A6947" t="s">
        <v>356</v>
      </c>
      <c r="B6947" t="s">
        <v>412</v>
      </c>
      <c r="C6947" t="s">
        <v>440</v>
      </c>
      <c r="D6947" t="s">
        <v>330</v>
      </c>
      <c r="E6947" t="s">
        <v>91</v>
      </c>
      <c r="F6947" t="s">
        <v>92</v>
      </c>
      <c r="G6947">
        <v>15</v>
      </c>
      <c r="H6947" t="s">
        <v>344</v>
      </c>
      <c r="I6947" t="s">
        <v>734</v>
      </c>
      <c r="J6947" t="s">
        <v>299</v>
      </c>
      <c r="K6947">
        <v>2</v>
      </c>
      <c r="L6947" s="52">
        <v>3.3330000936985023E-2</v>
      </c>
      <c r="M6947" s="52">
        <v>3.3900000154972083E-2</v>
      </c>
      <c r="N6947">
        <v>16</v>
      </c>
      <c r="O6947" s="52">
        <v>7.6559998095035553E-2</v>
      </c>
      <c r="P6947" s="52">
        <v>7.8819997608661652E-2</v>
      </c>
      <c r="Q6947">
        <v>265</v>
      </c>
      <c r="R6947" s="52">
        <v>4.6870000660419457E-2</v>
      </c>
      <c r="S6947" s="52">
        <v>4.7959998250007629E-2</v>
      </c>
    </row>
    <row r="6948" spans="1:19">
      <c r="A6948" t="s">
        <v>356</v>
      </c>
      <c r="B6948" t="s">
        <v>412</v>
      </c>
      <c r="C6948" t="s">
        <v>440</v>
      </c>
      <c r="D6948" t="s">
        <v>330</v>
      </c>
      <c r="E6948" t="s">
        <v>91</v>
      </c>
      <c r="F6948" t="s">
        <v>92</v>
      </c>
      <c r="G6948">
        <v>15</v>
      </c>
      <c r="H6948" t="s">
        <v>344</v>
      </c>
      <c r="I6948" t="s">
        <v>734</v>
      </c>
      <c r="J6948" t="s">
        <v>300</v>
      </c>
      <c r="K6948">
        <v>18</v>
      </c>
      <c r="L6948" s="52">
        <v>0.30000001192092901</v>
      </c>
      <c r="M6948" s="52">
        <v>0.30507999658584589</v>
      </c>
      <c r="N6948">
        <v>42</v>
      </c>
      <c r="O6948" s="52">
        <v>0.20095999538898471</v>
      </c>
      <c r="P6948" s="52">
        <v>0.20690000057220459</v>
      </c>
      <c r="Q6948">
        <v>218</v>
      </c>
      <c r="R6948" s="52">
        <v>3.8559999316930771E-2</v>
      </c>
      <c r="S6948" s="52">
        <v>3.945000097155571E-2</v>
      </c>
    </row>
    <row r="6949" spans="1:19">
      <c r="A6949" t="s">
        <v>356</v>
      </c>
      <c r="B6949" t="s">
        <v>412</v>
      </c>
      <c r="C6949" t="s">
        <v>440</v>
      </c>
      <c r="D6949" t="s">
        <v>330</v>
      </c>
      <c r="E6949" t="s">
        <v>91</v>
      </c>
      <c r="F6949" t="s">
        <v>92</v>
      </c>
      <c r="G6949">
        <v>15</v>
      </c>
      <c r="H6949" t="s">
        <v>344</v>
      </c>
      <c r="I6949" t="s">
        <v>734</v>
      </c>
      <c r="J6949" t="s">
        <v>269</v>
      </c>
      <c r="K6949">
        <v>2</v>
      </c>
      <c r="L6949" s="52">
        <v>3.3330000936985023E-2</v>
      </c>
      <c r="M6949" s="52">
        <v>3.3900000154972083E-2</v>
      </c>
      <c r="N6949">
        <v>2</v>
      </c>
      <c r="O6949" s="52">
        <v>9.5699997618794441E-3</v>
      </c>
      <c r="P6949" s="52">
        <v>9.8500000312924385E-3</v>
      </c>
      <c r="Q6949">
        <v>43</v>
      </c>
      <c r="R6949" s="52">
        <v>7.61000020429492E-3</v>
      </c>
      <c r="S6949" s="52">
        <v>7.780000101774931E-3</v>
      </c>
    </row>
    <row r="6950" spans="1:19">
      <c r="A6950" t="s">
        <v>356</v>
      </c>
      <c r="B6950" t="s">
        <v>412</v>
      </c>
      <c r="C6950" t="s">
        <v>440</v>
      </c>
      <c r="D6950" t="s">
        <v>330</v>
      </c>
      <c r="E6950" t="s">
        <v>91</v>
      </c>
      <c r="F6950" t="s">
        <v>92</v>
      </c>
      <c r="G6950">
        <v>15</v>
      </c>
      <c r="H6950" t="s">
        <v>344</v>
      </c>
      <c r="I6950" t="s">
        <v>734</v>
      </c>
      <c r="J6950" t="s">
        <v>301</v>
      </c>
      <c r="K6950">
        <v>2</v>
      </c>
      <c r="L6950" s="52">
        <v>3.3330000936985023E-2</v>
      </c>
      <c r="M6950" s="52">
        <v>3.3900000154972083E-2</v>
      </c>
      <c r="N6950">
        <v>12</v>
      </c>
      <c r="O6950" s="52">
        <v>5.7420000433921807E-2</v>
      </c>
      <c r="P6950" s="52">
        <v>5.9110000729560852E-2</v>
      </c>
      <c r="Q6950">
        <v>117</v>
      </c>
      <c r="R6950" s="52">
        <v>2.0689999684691429E-2</v>
      </c>
      <c r="S6950" s="52">
        <v>2.1169999614357948E-2</v>
      </c>
    </row>
    <row r="6951" spans="1:19">
      <c r="A6951" t="s">
        <v>356</v>
      </c>
      <c r="B6951" t="s">
        <v>412</v>
      </c>
      <c r="C6951" t="s">
        <v>440</v>
      </c>
      <c r="D6951" t="s">
        <v>330</v>
      </c>
      <c r="E6951" t="s">
        <v>91</v>
      </c>
      <c r="F6951" t="s">
        <v>92</v>
      </c>
      <c r="G6951">
        <v>15</v>
      </c>
      <c r="H6951" t="s">
        <v>344</v>
      </c>
      <c r="I6951" t="s">
        <v>734</v>
      </c>
      <c r="J6951" t="s">
        <v>270</v>
      </c>
      <c r="K6951">
        <v>1</v>
      </c>
      <c r="L6951" s="52">
        <v>1.666999980807304E-2</v>
      </c>
      <c r="N6951">
        <v>6</v>
      </c>
      <c r="O6951" s="52">
        <v>2.871000021696091E-2</v>
      </c>
      <c r="Q6951">
        <v>128</v>
      </c>
      <c r="R6951" s="52">
        <v>2.263999916613102E-2</v>
      </c>
    </row>
    <row r="6952" spans="1:19">
      <c r="A6952" t="s">
        <v>356</v>
      </c>
      <c r="B6952" t="s">
        <v>412</v>
      </c>
      <c r="C6952" t="s">
        <v>440</v>
      </c>
      <c r="D6952" t="s">
        <v>330</v>
      </c>
      <c r="E6952" t="s">
        <v>91</v>
      </c>
      <c r="F6952" t="s">
        <v>92</v>
      </c>
      <c r="G6952">
        <v>15</v>
      </c>
      <c r="H6952" t="s">
        <v>344</v>
      </c>
      <c r="I6952" t="s">
        <v>734</v>
      </c>
      <c r="J6952" t="s">
        <v>268</v>
      </c>
      <c r="K6952">
        <v>35</v>
      </c>
      <c r="L6952" s="52">
        <v>0.58332997560501099</v>
      </c>
      <c r="M6952" s="52">
        <v>0.59321999549865723</v>
      </c>
      <c r="N6952">
        <v>131</v>
      </c>
      <c r="O6952" s="52">
        <v>0.62678998708724976</v>
      </c>
      <c r="P6952" s="52">
        <v>0.64531999826431274</v>
      </c>
      <c r="Q6952">
        <v>4883</v>
      </c>
      <c r="R6952" s="52">
        <v>0.86364001035690308</v>
      </c>
      <c r="S6952" s="52">
        <v>0.88363999128341675</v>
      </c>
    </row>
    <row r="6953" spans="1:19">
      <c r="A6953" t="s">
        <v>356</v>
      </c>
      <c r="B6953" t="s">
        <v>412</v>
      </c>
      <c r="C6953" t="s">
        <v>440</v>
      </c>
      <c r="D6953" t="s">
        <v>330</v>
      </c>
      <c r="E6953" t="s">
        <v>91</v>
      </c>
      <c r="F6953" t="s">
        <v>92</v>
      </c>
      <c r="G6953">
        <v>15</v>
      </c>
      <c r="H6953" t="s">
        <v>344</v>
      </c>
      <c r="I6953" t="s">
        <v>307</v>
      </c>
      <c r="J6953" t="s">
        <v>329</v>
      </c>
      <c r="K6953">
        <v>58</v>
      </c>
      <c r="L6953" s="52">
        <v>0.96666997671127319</v>
      </c>
      <c r="N6953">
        <v>207</v>
      </c>
      <c r="O6953" s="52">
        <v>0.99042999744415283</v>
      </c>
      <c r="Q6953">
        <v>5610</v>
      </c>
      <c r="R6953" s="52">
        <v>0.99221998453140259</v>
      </c>
    </row>
    <row r="6954" spans="1:19">
      <c r="A6954" t="s">
        <v>356</v>
      </c>
      <c r="B6954" t="s">
        <v>412</v>
      </c>
      <c r="C6954" t="s">
        <v>440</v>
      </c>
      <c r="D6954" t="s">
        <v>330</v>
      </c>
      <c r="E6954" t="s">
        <v>91</v>
      </c>
      <c r="F6954" t="s">
        <v>92</v>
      </c>
      <c r="G6954">
        <v>15</v>
      </c>
      <c r="H6954" t="s">
        <v>344</v>
      </c>
      <c r="I6954" t="s">
        <v>307</v>
      </c>
      <c r="J6954" t="s">
        <v>309</v>
      </c>
      <c r="K6954">
        <v>2</v>
      </c>
      <c r="L6954" s="52">
        <v>3.3330000936985023E-2</v>
      </c>
      <c r="N6954">
        <v>2</v>
      </c>
      <c r="O6954" s="52">
        <v>9.5699997618794441E-3</v>
      </c>
      <c r="Q6954">
        <v>44</v>
      </c>
      <c r="R6954" s="52">
        <v>7.780000101774931E-3</v>
      </c>
    </row>
    <row r="6955" spans="1:19">
      <c r="A6955" t="s">
        <v>356</v>
      </c>
      <c r="B6955" t="s">
        <v>412</v>
      </c>
      <c r="C6955" t="s">
        <v>440</v>
      </c>
      <c r="D6955" t="s">
        <v>330</v>
      </c>
      <c r="E6955" t="s">
        <v>91</v>
      </c>
      <c r="F6955" t="s">
        <v>92</v>
      </c>
      <c r="G6955">
        <v>15</v>
      </c>
      <c r="H6955" t="s">
        <v>344</v>
      </c>
      <c r="I6955" t="s">
        <v>375</v>
      </c>
      <c r="J6955" t="s">
        <v>302</v>
      </c>
      <c r="K6955">
        <v>16</v>
      </c>
      <c r="L6955" s="52">
        <v>0.26666998863220209</v>
      </c>
      <c r="N6955">
        <v>61</v>
      </c>
      <c r="O6955" s="52">
        <v>0.29186999797821039</v>
      </c>
      <c r="Q6955">
        <v>1795</v>
      </c>
      <c r="R6955" s="52">
        <v>0.3174700140953064</v>
      </c>
    </row>
    <row r="6956" spans="1:19">
      <c r="A6956" t="s">
        <v>356</v>
      </c>
      <c r="B6956" t="s">
        <v>412</v>
      </c>
      <c r="C6956" t="s">
        <v>440</v>
      </c>
      <c r="D6956" t="s">
        <v>330</v>
      </c>
      <c r="E6956" t="s">
        <v>91</v>
      </c>
      <c r="F6956" t="s">
        <v>92</v>
      </c>
      <c r="G6956">
        <v>15</v>
      </c>
      <c r="H6956" t="s">
        <v>344</v>
      </c>
      <c r="I6956" t="s">
        <v>375</v>
      </c>
      <c r="J6956" t="s">
        <v>303</v>
      </c>
      <c r="K6956">
        <v>16</v>
      </c>
      <c r="L6956" s="52">
        <v>0.26666998863220209</v>
      </c>
      <c r="N6956">
        <v>69</v>
      </c>
      <c r="O6956" s="52">
        <v>0.33013999462127691</v>
      </c>
      <c r="Q6956">
        <v>1789</v>
      </c>
      <c r="R6956" s="52">
        <v>0.31641000509262079</v>
      </c>
    </row>
    <row r="6957" spans="1:19">
      <c r="A6957" t="s">
        <v>356</v>
      </c>
      <c r="B6957" t="s">
        <v>412</v>
      </c>
      <c r="C6957" t="s">
        <v>440</v>
      </c>
      <c r="D6957" t="s">
        <v>330</v>
      </c>
      <c r="E6957" t="s">
        <v>91</v>
      </c>
      <c r="F6957" t="s">
        <v>92</v>
      </c>
      <c r="G6957">
        <v>15</v>
      </c>
      <c r="H6957" t="s">
        <v>344</v>
      </c>
      <c r="I6957" t="s">
        <v>375</v>
      </c>
      <c r="J6957" t="s">
        <v>304</v>
      </c>
      <c r="K6957">
        <v>28</v>
      </c>
      <c r="L6957" s="52">
        <v>0.46667000651359558</v>
      </c>
      <c r="N6957">
        <v>79</v>
      </c>
      <c r="O6957" s="52">
        <v>0.3779900074005127</v>
      </c>
      <c r="Q6957">
        <v>2070</v>
      </c>
      <c r="R6957" s="52">
        <v>0.36610999703407288</v>
      </c>
    </row>
    <row r="6958" spans="1:19">
      <c r="A6958" t="s">
        <v>356</v>
      </c>
      <c r="B6958" t="s">
        <v>412</v>
      </c>
      <c r="C6958" t="s">
        <v>440</v>
      </c>
      <c r="D6958" t="s">
        <v>330</v>
      </c>
      <c r="E6958" t="s">
        <v>91</v>
      </c>
      <c r="F6958" t="s">
        <v>92</v>
      </c>
      <c r="G6958">
        <v>15</v>
      </c>
      <c r="H6958" t="s">
        <v>344</v>
      </c>
      <c r="I6958" t="s">
        <v>377</v>
      </c>
      <c r="J6958" t="s">
        <v>13</v>
      </c>
      <c r="K6958">
        <v>27</v>
      </c>
      <c r="L6958" s="52">
        <v>0.44999998807907099</v>
      </c>
      <c r="N6958">
        <v>100</v>
      </c>
      <c r="O6958" s="52">
        <v>0.47846999764442438</v>
      </c>
      <c r="Q6958">
        <v>2991</v>
      </c>
      <c r="R6958" s="52">
        <v>0.52900999784469604</v>
      </c>
    </row>
    <row r="6959" spans="1:19">
      <c r="A6959" t="s">
        <v>356</v>
      </c>
      <c r="B6959" t="s">
        <v>412</v>
      </c>
      <c r="C6959" t="s">
        <v>440</v>
      </c>
      <c r="D6959" t="s">
        <v>330</v>
      </c>
      <c r="E6959" t="s">
        <v>91</v>
      </c>
      <c r="F6959" t="s">
        <v>92</v>
      </c>
      <c r="G6959">
        <v>15</v>
      </c>
      <c r="H6959" t="s">
        <v>344</v>
      </c>
      <c r="I6959" t="s">
        <v>377</v>
      </c>
      <c r="J6959" t="s">
        <v>382</v>
      </c>
      <c r="K6959">
        <v>33</v>
      </c>
      <c r="L6959" s="52">
        <v>0.55000001192092896</v>
      </c>
      <c r="N6959">
        <v>109</v>
      </c>
      <c r="O6959" s="52">
        <v>0.52152997255325317</v>
      </c>
      <c r="Q6959">
        <v>2663</v>
      </c>
      <c r="R6959" s="52">
        <v>0.47099000215530401</v>
      </c>
    </row>
    <row r="6960" spans="1:19">
      <c r="A6960" t="s">
        <v>356</v>
      </c>
      <c r="B6960" t="s">
        <v>412</v>
      </c>
      <c r="C6960" t="s">
        <v>440</v>
      </c>
      <c r="D6960" t="s">
        <v>330</v>
      </c>
      <c r="E6960" t="s">
        <v>91</v>
      </c>
      <c r="F6960" t="s">
        <v>92</v>
      </c>
      <c r="G6960">
        <v>15</v>
      </c>
      <c r="H6960" t="s">
        <v>344</v>
      </c>
      <c r="I6960" t="s">
        <v>378</v>
      </c>
      <c r="J6960" t="s">
        <v>13</v>
      </c>
      <c r="K6960">
        <v>46</v>
      </c>
      <c r="L6960" s="52">
        <v>0.76666998863220215</v>
      </c>
      <c r="N6960">
        <v>173</v>
      </c>
      <c r="O6960" s="52">
        <v>0.82775002717971802</v>
      </c>
      <c r="Q6960">
        <v>5030</v>
      </c>
      <c r="R6960" s="52">
        <v>0.88963997364044189</v>
      </c>
    </row>
    <row r="6961" spans="1:19">
      <c r="A6961" t="s">
        <v>356</v>
      </c>
      <c r="B6961" t="s">
        <v>412</v>
      </c>
      <c r="C6961" t="s">
        <v>440</v>
      </c>
      <c r="D6961" t="s">
        <v>330</v>
      </c>
      <c r="E6961" t="s">
        <v>91</v>
      </c>
      <c r="F6961" t="s">
        <v>92</v>
      </c>
      <c r="G6961">
        <v>15</v>
      </c>
      <c r="H6961" t="s">
        <v>344</v>
      </c>
      <c r="I6961" t="s">
        <v>378</v>
      </c>
      <c r="J6961" t="s">
        <v>382</v>
      </c>
      <c r="K6961">
        <v>14</v>
      </c>
      <c r="L6961" s="52">
        <v>0.23332999646663671</v>
      </c>
      <c r="N6961">
        <v>36</v>
      </c>
      <c r="O6961" s="52">
        <v>0.1722500026226044</v>
      </c>
      <c r="Q6961">
        <v>624</v>
      </c>
      <c r="R6961" s="52">
        <v>0.1103599965572357</v>
      </c>
    </row>
    <row r="6962" spans="1:19">
      <c r="A6962" t="s">
        <v>356</v>
      </c>
      <c r="B6962" t="s">
        <v>412</v>
      </c>
      <c r="C6962" t="s">
        <v>440</v>
      </c>
      <c r="D6962" t="s">
        <v>330</v>
      </c>
      <c r="E6962" t="s">
        <v>91</v>
      </c>
      <c r="F6962" t="s">
        <v>92</v>
      </c>
      <c r="G6962">
        <v>15</v>
      </c>
      <c r="H6962" t="s">
        <v>344</v>
      </c>
      <c r="I6962" t="s">
        <v>379</v>
      </c>
      <c r="J6962" t="s">
        <v>13</v>
      </c>
      <c r="K6962">
        <v>38</v>
      </c>
      <c r="L6962" s="52">
        <v>0.63332998752593994</v>
      </c>
      <c r="N6962">
        <v>147</v>
      </c>
      <c r="O6962" s="52">
        <v>0.7033500075340271</v>
      </c>
      <c r="Q6962">
        <v>3976</v>
      </c>
      <c r="R6962" s="52">
        <v>0.70322000980377197</v>
      </c>
    </row>
    <row r="6963" spans="1:19">
      <c r="A6963" t="s">
        <v>356</v>
      </c>
      <c r="B6963" t="s">
        <v>412</v>
      </c>
      <c r="C6963" t="s">
        <v>440</v>
      </c>
      <c r="D6963" t="s">
        <v>330</v>
      </c>
      <c r="E6963" t="s">
        <v>91</v>
      </c>
      <c r="F6963" t="s">
        <v>92</v>
      </c>
      <c r="G6963">
        <v>15</v>
      </c>
      <c r="H6963" t="s">
        <v>344</v>
      </c>
      <c r="I6963" t="s">
        <v>379</v>
      </c>
      <c r="J6963" t="s">
        <v>382</v>
      </c>
      <c r="K6963">
        <v>22</v>
      </c>
      <c r="L6963" s="52">
        <v>0.36667001247406011</v>
      </c>
      <c r="N6963">
        <v>62</v>
      </c>
      <c r="O6963" s="52">
        <v>0.2966499924659729</v>
      </c>
      <c r="Q6963">
        <v>1678</v>
      </c>
      <c r="R6963" s="52">
        <v>0.29677999019622803</v>
      </c>
    </row>
    <row r="6964" spans="1:19">
      <c r="A6964" t="s">
        <v>356</v>
      </c>
      <c r="B6964" t="s">
        <v>412</v>
      </c>
      <c r="C6964" t="s">
        <v>440</v>
      </c>
      <c r="D6964" t="s">
        <v>330</v>
      </c>
      <c r="E6964" t="s">
        <v>91</v>
      </c>
      <c r="F6964" t="s">
        <v>92</v>
      </c>
      <c r="G6964">
        <v>15</v>
      </c>
      <c r="H6964" t="s">
        <v>344</v>
      </c>
      <c r="I6964" t="s">
        <v>380</v>
      </c>
      <c r="J6964" t="s">
        <v>13</v>
      </c>
      <c r="K6964">
        <v>41</v>
      </c>
      <c r="L6964" s="52">
        <v>0.6833299994468689</v>
      </c>
      <c r="N6964">
        <v>155</v>
      </c>
      <c r="O6964" s="52">
        <v>0.74163001775741577</v>
      </c>
      <c r="Q6964">
        <v>4071</v>
      </c>
      <c r="R6964" s="52">
        <v>0.72001999616622925</v>
      </c>
    </row>
    <row r="6965" spans="1:19">
      <c r="A6965" t="s">
        <v>356</v>
      </c>
      <c r="B6965" t="s">
        <v>412</v>
      </c>
      <c r="C6965" t="s">
        <v>440</v>
      </c>
      <c r="D6965" t="s">
        <v>330</v>
      </c>
      <c r="E6965" t="s">
        <v>91</v>
      </c>
      <c r="F6965" t="s">
        <v>92</v>
      </c>
      <c r="G6965">
        <v>15</v>
      </c>
      <c r="H6965" t="s">
        <v>344</v>
      </c>
      <c r="I6965" t="s">
        <v>380</v>
      </c>
      <c r="J6965" t="s">
        <v>382</v>
      </c>
      <c r="K6965">
        <v>19</v>
      </c>
      <c r="L6965" s="52">
        <v>0.3166700005531311</v>
      </c>
      <c r="N6965">
        <v>54</v>
      </c>
      <c r="O6965" s="52">
        <v>0.25837001204490662</v>
      </c>
      <c r="Q6965">
        <v>1583</v>
      </c>
      <c r="R6965" s="52">
        <v>0.27998000383377081</v>
      </c>
    </row>
    <row r="6966" spans="1:19">
      <c r="A6966" t="s">
        <v>356</v>
      </c>
      <c r="B6966" t="s">
        <v>412</v>
      </c>
      <c r="C6966" t="s">
        <v>440</v>
      </c>
      <c r="D6966" t="s">
        <v>330</v>
      </c>
      <c r="E6966" t="s">
        <v>91</v>
      </c>
      <c r="F6966" t="s">
        <v>92</v>
      </c>
      <c r="G6966">
        <v>15</v>
      </c>
      <c r="H6966" t="s">
        <v>344</v>
      </c>
      <c r="I6966" t="s">
        <v>381</v>
      </c>
      <c r="J6966" t="s">
        <v>13</v>
      </c>
      <c r="K6966">
        <v>30</v>
      </c>
      <c r="L6966" s="52">
        <v>0.5</v>
      </c>
      <c r="N6966">
        <v>132</v>
      </c>
      <c r="O6966" s="52">
        <v>0.63157999515533447</v>
      </c>
      <c r="Q6966">
        <v>3439</v>
      </c>
      <c r="R6966" s="52">
        <v>0.60824000835418701</v>
      </c>
    </row>
    <row r="6967" spans="1:19">
      <c r="A6967" t="s">
        <v>356</v>
      </c>
      <c r="B6967" t="s">
        <v>412</v>
      </c>
      <c r="C6967" t="s">
        <v>440</v>
      </c>
      <c r="D6967" t="s">
        <v>330</v>
      </c>
      <c r="E6967" t="s">
        <v>91</v>
      </c>
      <c r="F6967" t="s">
        <v>92</v>
      </c>
      <c r="G6967">
        <v>15</v>
      </c>
      <c r="H6967" t="s">
        <v>344</v>
      </c>
      <c r="I6967" t="s">
        <v>381</v>
      </c>
      <c r="J6967" t="s">
        <v>382</v>
      </c>
      <c r="K6967">
        <v>30</v>
      </c>
      <c r="L6967" s="52">
        <v>0.5</v>
      </c>
      <c r="N6967">
        <v>77</v>
      </c>
      <c r="O6967" s="52">
        <v>0.36842000484466553</v>
      </c>
      <c r="Q6967">
        <v>2215</v>
      </c>
      <c r="R6967" s="52">
        <v>0.39175999164581299</v>
      </c>
    </row>
    <row r="6968" spans="1:19">
      <c r="A6968" t="s">
        <v>356</v>
      </c>
      <c r="B6968" t="s">
        <v>412</v>
      </c>
      <c r="C6968" t="s">
        <v>440</v>
      </c>
      <c r="D6968" t="s">
        <v>330</v>
      </c>
      <c r="E6968" t="s">
        <v>93</v>
      </c>
      <c r="F6968" t="s">
        <v>94</v>
      </c>
      <c r="G6968">
        <v>18</v>
      </c>
      <c r="H6968" t="s">
        <v>332</v>
      </c>
      <c r="I6968" t="s">
        <v>374</v>
      </c>
      <c r="J6968" t="s">
        <v>289</v>
      </c>
      <c r="K6968">
        <v>0</v>
      </c>
      <c r="L6968" s="52">
        <v>0</v>
      </c>
      <c r="N6968">
        <v>0</v>
      </c>
      <c r="O6968" s="52">
        <v>0</v>
      </c>
      <c r="Q6968">
        <v>29</v>
      </c>
      <c r="R6968" s="52">
        <v>5.1299999468028554E-3</v>
      </c>
    </row>
    <row r="6969" spans="1:19">
      <c r="A6969" t="s">
        <v>356</v>
      </c>
      <c r="B6969" t="s">
        <v>412</v>
      </c>
      <c r="C6969" t="s">
        <v>440</v>
      </c>
      <c r="D6969" t="s">
        <v>330</v>
      </c>
      <c r="E6969" t="s">
        <v>93</v>
      </c>
      <c r="F6969" t="s">
        <v>94</v>
      </c>
      <c r="G6969">
        <v>18</v>
      </c>
      <c r="H6969" t="s">
        <v>332</v>
      </c>
      <c r="I6969" t="s">
        <v>374</v>
      </c>
      <c r="J6969" t="s">
        <v>290</v>
      </c>
      <c r="K6969">
        <v>2</v>
      </c>
      <c r="L6969" s="52">
        <v>2.4100000038743019E-2</v>
      </c>
      <c r="N6969">
        <v>15</v>
      </c>
      <c r="O6969" s="52">
        <v>4.7320000827312469E-2</v>
      </c>
      <c r="Q6969">
        <v>299</v>
      </c>
      <c r="R6969" s="52">
        <v>5.2880000323057168E-2</v>
      </c>
    </row>
    <row r="6970" spans="1:19">
      <c r="A6970" t="s">
        <v>356</v>
      </c>
      <c r="B6970" t="s">
        <v>412</v>
      </c>
      <c r="C6970" t="s">
        <v>440</v>
      </c>
      <c r="D6970" t="s">
        <v>330</v>
      </c>
      <c r="E6970" t="s">
        <v>93</v>
      </c>
      <c r="F6970" t="s">
        <v>94</v>
      </c>
      <c r="G6970">
        <v>18</v>
      </c>
      <c r="H6970" t="s">
        <v>332</v>
      </c>
      <c r="I6970" t="s">
        <v>374</v>
      </c>
      <c r="J6970" t="s">
        <v>291</v>
      </c>
      <c r="K6970">
        <v>6</v>
      </c>
      <c r="L6970" s="52">
        <v>7.2290003299713135E-2</v>
      </c>
      <c r="N6970">
        <v>37</v>
      </c>
      <c r="O6970" s="52">
        <v>0.11671999841928481</v>
      </c>
      <c r="Q6970">
        <v>751</v>
      </c>
      <c r="R6970" s="52">
        <v>0.1328299939632416</v>
      </c>
    </row>
    <row r="6971" spans="1:19">
      <c r="A6971" t="s">
        <v>356</v>
      </c>
      <c r="B6971" t="s">
        <v>412</v>
      </c>
      <c r="C6971" t="s">
        <v>440</v>
      </c>
      <c r="D6971" t="s">
        <v>330</v>
      </c>
      <c r="E6971" t="s">
        <v>93</v>
      </c>
      <c r="F6971" t="s">
        <v>94</v>
      </c>
      <c r="G6971">
        <v>18</v>
      </c>
      <c r="H6971" t="s">
        <v>332</v>
      </c>
      <c r="I6971" t="s">
        <v>374</v>
      </c>
      <c r="J6971" t="s">
        <v>292</v>
      </c>
      <c r="K6971">
        <v>20</v>
      </c>
      <c r="L6971" s="52">
        <v>0.24096000194549561</v>
      </c>
      <c r="N6971">
        <v>71</v>
      </c>
      <c r="O6971" s="52">
        <v>0.22396999597549441</v>
      </c>
      <c r="Q6971">
        <v>1246</v>
      </c>
      <c r="R6971" s="52">
        <v>0.22036999464035029</v>
      </c>
    </row>
    <row r="6972" spans="1:19">
      <c r="A6972" t="s">
        <v>356</v>
      </c>
      <c r="B6972" t="s">
        <v>412</v>
      </c>
      <c r="C6972" t="s">
        <v>440</v>
      </c>
      <c r="D6972" t="s">
        <v>330</v>
      </c>
      <c r="E6972" t="s">
        <v>93</v>
      </c>
      <c r="F6972" t="s">
        <v>94</v>
      </c>
      <c r="G6972">
        <v>18</v>
      </c>
      <c r="H6972" t="s">
        <v>332</v>
      </c>
      <c r="I6972" t="s">
        <v>374</v>
      </c>
      <c r="J6972" t="s">
        <v>293</v>
      </c>
      <c r="K6972">
        <v>24</v>
      </c>
      <c r="L6972" s="52">
        <v>0.28916001319885248</v>
      </c>
      <c r="N6972">
        <v>61</v>
      </c>
      <c r="O6972" s="52">
        <v>0.19243000447750089</v>
      </c>
      <c r="Q6972">
        <v>1034</v>
      </c>
      <c r="R6972" s="52">
        <v>0.18287999927997589</v>
      </c>
    </row>
    <row r="6973" spans="1:19">
      <c r="A6973" t="s">
        <v>356</v>
      </c>
      <c r="B6973" t="s">
        <v>412</v>
      </c>
      <c r="C6973" t="s">
        <v>440</v>
      </c>
      <c r="D6973" t="s">
        <v>330</v>
      </c>
      <c r="E6973" t="s">
        <v>93</v>
      </c>
      <c r="F6973" t="s">
        <v>94</v>
      </c>
      <c r="G6973">
        <v>18</v>
      </c>
      <c r="H6973" t="s">
        <v>332</v>
      </c>
      <c r="I6973" t="s">
        <v>374</v>
      </c>
      <c r="J6973" t="s">
        <v>294</v>
      </c>
      <c r="K6973">
        <v>17</v>
      </c>
      <c r="L6973" s="52">
        <v>0.2048200070858002</v>
      </c>
      <c r="N6973">
        <v>65</v>
      </c>
      <c r="O6973" s="52">
        <v>0.20505000650882721</v>
      </c>
      <c r="Q6973">
        <v>1115</v>
      </c>
      <c r="R6973" s="52">
        <v>0.19720999896526339</v>
      </c>
    </row>
    <row r="6974" spans="1:19">
      <c r="A6974" t="s">
        <v>356</v>
      </c>
      <c r="B6974" t="s">
        <v>412</v>
      </c>
      <c r="C6974" t="s">
        <v>440</v>
      </c>
      <c r="D6974" t="s">
        <v>330</v>
      </c>
      <c r="E6974" t="s">
        <v>93</v>
      </c>
      <c r="F6974" t="s">
        <v>94</v>
      </c>
      <c r="G6974">
        <v>18</v>
      </c>
      <c r="H6974" t="s">
        <v>332</v>
      </c>
      <c r="I6974" t="s">
        <v>374</v>
      </c>
      <c r="J6974" t="s">
        <v>295</v>
      </c>
      <c r="K6974">
        <v>14</v>
      </c>
      <c r="L6974" s="52">
        <v>0.1686699986457825</v>
      </c>
      <c r="N6974">
        <v>68</v>
      </c>
      <c r="O6974" s="52">
        <v>0.2145099937915802</v>
      </c>
      <c r="Q6974">
        <v>1180</v>
      </c>
      <c r="R6974" s="52">
        <v>0.20870000123977661</v>
      </c>
    </row>
    <row r="6975" spans="1:19">
      <c r="A6975" t="s">
        <v>356</v>
      </c>
      <c r="B6975" t="s">
        <v>412</v>
      </c>
      <c r="C6975" t="s">
        <v>440</v>
      </c>
      <c r="D6975" t="s">
        <v>330</v>
      </c>
      <c r="E6975" t="s">
        <v>93</v>
      </c>
      <c r="F6975" t="s">
        <v>94</v>
      </c>
      <c r="G6975">
        <v>18</v>
      </c>
      <c r="H6975" t="s">
        <v>332</v>
      </c>
      <c r="I6975" t="s">
        <v>734</v>
      </c>
      <c r="J6975" t="s">
        <v>299</v>
      </c>
      <c r="K6975">
        <v>2</v>
      </c>
      <c r="L6975" s="52">
        <v>2.4100000038743019E-2</v>
      </c>
      <c r="M6975" s="52">
        <v>2.4100000038743019E-2</v>
      </c>
      <c r="N6975">
        <v>6</v>
      </c>
      <c r="O6975" s="52">
        <v>1.8929999321699139E-2</v>
      </c>
      <c r="P6975" s="52">
        <v>1.9610000774264339E-2</v>
      </c>
      <c r="Q6975">
        <v>265</v>
      </c>
      <c r="R6975" s="52">
        <v>4.6870000660419457E-2</v>
      </c>
      <c r="S6975" s="52">
        <v>4.7959998250007629E-2</v>
      </c>
    </row>
    <row r="6976" spans="1:19">
      <c r="A6976" t="s">
        <v>356</v>
      </c>
      <c r="B6976" t="s">
        <v>412</v>
      </c>
      <c r="C6976" t="s">
        <v>440</v>
      </c>
      <c r="D6976" t="s">
        <v>330</v>
      </c>
      <c r="E6976" t="s">
        <v>93</v>
      </c>
      <c r="F6976" t="s">
        <v>94</v>
      </c>
      <c r="G6976">
        <v>18</v>
      </c>
      <c r="H6976" t="s">
        <v>332</v>
      </c>
      <c r="I6976" t="s">
        <v>734</v>
      </c>
      <c r="J6976" t="s">
        <v>300</v>
      </c>
      <c r="K6976">
        <v>0</v>
      </c>
      <c r="L6976" s="52">
        <v>0</v>
      </c>
      <c r="M6976" s="52">
        <v>0</v>
      </c>
      <c r="N6976">
        <v>2</v>
      </c>
      <c r="O6976" s="52">
        <v>6.3100000843405724E-3</v>
      </c>
      <c r="P6976" s="52">
        <v>6.5399999730288982E-3</v>
      </c>
      <c r="Q6976">
        <v>218</v>
      </c>
      <c r="R6976" s="52">
        <v>3.8559999316930771E-2</v>
      </c>
      <c r="S6976" s="52">
        <v>3.945000097155571E-2</v>
      </c>
    </row>
    <row r="6977" spans="1:19">
      <c r="A6977" t="s">
        <v>356</v>
      </c>
      <c r="B6977" t="s">
        <v>412</v>
      </c>
      <c r="C6977" t="s">
        <v>440</v>
      </c>
      <c r="D6977" t="s">
        <v>330</v>
      </c>
      <c r="E6977" t="s">
        <v>93</v>
      </c>
      <c r="F6977" t="s">
        <v>94</v>
      </c>
      <c r="G6977">
        <v>18</v>
      </c>
      <c r="H6977" t="s">
        <v>332</v>
      </c>
      <c r="I6977" t="s">
        <v>734</v>
      </c>
      <c r="J6977" t="s">
        <v>269</v>
      </c>
      <c r="K6977">
        <v>0</v>
      </c>
      <c r="L6977" s="52">
        <v>0</v>
      </c>
      <c r="M6977" s="52">
        <v>0</v>
      </c>
      <c r="N6977">
        <v>2</v>
      </c>
      <c r="O6977" s="52">
        <v>6.3100000843405724E-3</v>
      </c>
      <c r="P6977" s="52">
        <v>6.5399999730288982E-3</v>
      </c>
      <c r="Q6977">
        <v>43</v>
      </c>
      <c r="R6977" s="52">
        <v>7.61000020429492E-3</v>
      </c>
      <c r="S6977" s="52">
        <v>7.780000101774931E-3</v>
      </c>
    </row>
    <row r="6978" spans="1:19">
      <c r="A6978" t="s">
        <v>356</v>
      </c>
      <c r="B6978" t="s">
        <v>412</v>
      </c>
      <c r="C6978" t="s">
        <v>440</v>
      </c>
      <c r="D6978" t="s">
        <v>330</v>
      </c>
      <c r="E6978" t="s">
        <v>93</v>
      </c>
      <c r="F6978" t="s">
        <v>94</v>
      </c>
      <c r="G6978">
        <v>18</v>
      </c>
      <c r="H6978" t="s">
        <v>332</v>
      </c>
      <c r="I6978" t="s">
        <v>734</v>
      </c>
      <c r="J6978" t="s">
        <v>301</v>
      </c>
      <c r="K6978">
        <v>6</v>
      </c>
      <c r="L6978" s="52">
        <v>7.2290003299713135E-2</v>
      </c>
      <c r="M6978" s="52">
        <v>7.2290003299713135E-2</v>
      </c>
      <c r="N6978">
        <v>9</v>
      </c>
      <c r="O6978" s="52">
        <v>2.8389999642968181E-2</v>
      </c>
      <c r="P6978" s="52">
        <v>2.9410000890493389E-2</v>
      </c>
      <c r="Q6978">
        <v>117</v>
      </c>
      <c r="R6978" s="52">
        <v>2.0689999684691429E-2</v>
      </c>
      <c r="S6978" s="52">
        <v>2.1169999614357948E-2</v>
      </c>
    </row>
    <row r="6979" spans="1:19">
      <c r="A6979" t="s">
        <v>356</v>
      </c>
      <c r="B6979" t="s">
        <v>412</v>
      </c>
      <c r="C6979" t="s">
        <v>440</v>
      </c>
      <c r="D6979" t="s">
        <v>330</v>
      </c>
      <c r="E6979" t="s">
        <v>93</v>
      </c>
      <c r="F6979" t="s">
        <v>94</v>
      </c>
      <c r="G6979">
        <v>18</v>
      </c>
      <c r="H6979" t="s">
        <v>332</v>
      </c>
      <c r="I6979" t="s">
        <v>734</v>
      </c>
      <c r="J6979" t="s">
        <v>270</v>
      </c>
      <c r="K6979">
        <v>0</v>
      </c>
      <c r="L6979" s="52">
        <v>0</v>
      </c>
      <c r="N6979">
        <v>11</v>
      </c>
      <c r="O6979" s="52">
        <v>3.4699998795986182E-2</v>
      </c>
      <c r="Q6979">
        <v>128</v>
      </c>
      <c r="R6979" s="52">
        <v>2.263999916613102E-2</v>
      </c>
    </row>
    <row r="6980" spans="1:19">
      <c r="A6980" t="s">
        <v>356</v>
      </c>
      <c r="B6980" t="s">
        <v>412</v>
      </c>
      <c r="C6980" t="s">
        <v>440</v>
      </c>
      <c r="D6980" t="s">
        <v>330</v>
      </c>
      <c r="E6980" t="s">
        <v>93</v>
      </c>
      <c r="F6980" t="s">
        <v>94</v>
      </c>
      <c r="G6980">
        <v>18</v>
      </c>
      <c r="H6980" t="s">
        <v>332</v>
      </c>
      <c r="I6980" t="s">
        <v>734</v>
      </c>
      <c r="J6980" t="s">
        <v>268</v>
      </c>
      <c r="K6980">
        <v>75</v>
      </c>
      <c r="L6980" s="52">
        <v>0.9036099910736084</v>
      </c>
      <c r="M6980" s="52">
        <v>0.9036099910736084</v>
      </c>
      <c r="N6980">
        <v>287</v>
      </c>
      <c r="O6980" s="52">
        <v>0.90535998344421387</v>
      </c>
      <c r="P6980" s="52">
        <v>0.93791002035140991</v>
      </c>
      <c r="Q6980">
        <v>4883</v>
      </c>
      <c r="R6980" s="52">
        <v>0.86364001035690308</v>
      </c>
      <c r="S6980" s="52">
        <v>0.88363999128341675</v>
      </c>
    </row>
    <row r="6981" spans="1:19">
      <c r="A6981" t="s">
        <v>356</v>
      </c>
      <c r="B6981" t="s">
        <v>412</v>
      </c>
      <c r="C6981" t="s">
        <v>440</v>
      </c>
      <c r="D6981" t="s">
        <v>330</v>
      </c>
      <c r="E6981" t="s">
        <v>93</v>
      </c>
      <c r="F6981" t="s">
        <v>94</v>
      </c>
      <c r="G6981">
        <v>18</v>
      </c>
      <c r="H6981" t="s">
        <v>332</v>
      </c>
      <c r="I6981" t="s">
        <v>307</v>
      </c>
      <c r="J6981" t="s">
        <v>329</v>
      </c>
      <c r="K6981">
        <v>83</v>
      </c>
      <c r="L6981" s="52">
        <v>1</v>
      </c>
      <c r="N6981">
        <v>315</v>
      </c>
      <c r="O6981" s="52">
        <v>0.99369001388549805</v>
      </c>
      <c r="Q6981">
        <v>5610</v>
      </c>
      <c r="R6981" s="52">
        <v>0.99221998453140259</v>
      </c>
    </row>
    <row r="6982" spans="1:19">
      <c r="A6982" t="s">
        <v>356</v>
      </c>
      <c r="B6982" t="s">
        <v>412</v>
      </c>
      <c r="C6982" t="s">
        <v>440</v>
      </c>
      <c r="D6982" t="s">
        <v>330</v>
      </c>
      <c r="E6982" t="s">
        <v>93</v>
      </c>
      <c r="F6982" t="s">
        <v>94</v>
      </c>
      <c r="G6982">
        <v>18</v>
      </c>
      <c r="H6982" t="s">
        <v>332</v>
      </c>
      <c r="I6982" t="s">
        <v>307</v>
      </c>
      <c r="J6982" t="s">
        <v>309</v>
      </c>
      <c r="K6982">
        <v>0</v>
      </c>
      <c r="L6982" s="52">
        <v>0</v>
      </c>
      <c r="N6982">
        <v>2</v>
      </c>
      <c r="O6982" s="52">
        <v>6.3100000843405724E-3</v>
      </c>
      <c r="Q6982">
        <v>44</v>
      </c>
      <c r="R6982" s="52">
        <v>7.780000101774931E-3</v>
      </c>
    </row>
    <row r="6983" spans="1:19">
      <c r="A6983" t="s">
        <v>356</v>
      </c>
      <c r="B6983" t="s">
        <v>412</v>
      </c>
      <c r="C6983" t="s">
        <v>440</v>
      </c>
      <c r="D6983" t="s">
        <v>330</v>
      </c>
      <c r="E6983" t="s">
        <v>93</v>
      </c>
      <c r="F6983" t="s">
        <v>94</v>
      </c>
      <c r="G6983">
        <v>18</v>
      </c>
      <c r="H6983" t="s">
        <v>332</v>
      </c>
      <c r="I6983" t="s">
        <v>375</v>
      </c>
      <c r="J6983" t="s">
        <v>302</v>
      </c>
      <c r="K6983">
        <v>30</v>
      </c>
      <c r="L6983" s="52">
        <v>0.36144998669624329</v>
      </c>
      <c r="N6983">
        <v>110</v>
      </c>
      <c r="O6983" s="52">
        <v>0.34700000286102289</v>
      </c>
      <c r="Q6983">
        <v>1795</v>
      </c>
      <c r="R6983" s="52">
        <v>0.3174700140953064</v>
      </c>
    </row>
    <row r="6984" spans="1:19">
      <c r="A6984" t="s">
        <v>356</v>
      </c>
      <c r="B6984" t="s">
        <v>412</v>
      </c>
      <c r="C6984" t="s">
        <v>440</v>
      </c>
      <c r="D6984" t="s">
        <v>330</v>
      </c>
      <c r="E6984" t="s">
        <v>93</v>
      </c>
      <c r="F6984" t="s">
        <v>94</v>
      </c>
      <c r="G6984">
        <v>18</v>
      </c>
      <c r="H6984" t="s">
        <v>332</v>
      </c>
      <c r="I6984" t="s">
        <v>375</v>
      </c>
      <c r="J6984" t="s">
        <v>303</v>
      </c>
      <c r="K6984">
        <v>20</v>
      </c>
      <c r="L6984" s="52">
        <v>0.24096000194549561</v>
      </c>
      <c r="N6984">
        <v>93</v>
      </c>
      <c r="O6984" s="52">
        <v>0.29337999224662781</v>
      </c>
      <c r="Q6984">
        <v>1789</v>
      </c>
      <c r="R6984" s="52">
        <v>0.31641000509262079</v>
      </c>
    </row>
    <row r="6985" spans="1:19">
      <c r="A6985" t="s">
        <v>356</v>
      </c>
      <c r="B6985" t="s">
        <v>412</v>
      </c>
      <c r="C6985" t="s">
        <v>440</v>
      </c>
      <c r="D6985" t="s">
        <v>330</v>
      </c>
      <c r="E6985" t="s">
        <v>93</v>
      </c>
      <c r="F6985" t="s">
        <v>94</v>
      </c>
      <c r="G6985">
        <v>18</v>
      </c>
      <c r="H6985" t="s">
        <v>332</v>
      </c>
      <c r="I6985" t="s">
        <v>375</v>
      </c>
      <c r="J6985" t="s">
        <v>304</v>
      </c>
      <c r="K6985">
        <v>33</v>
      </c>
      <c r="L6985" s="52">
        <v>0.39759001135826111</v>
      </c>
      <c r="N6985">
        <v>114</v>
      </c>
      <c r="O6985" s="52">
        <v>0.35962000489234919</v>
      </c>
      <c r="Q6985">
        <v>2070</v>
      </c>
      <c r="R6985" s="52">
        <v>0.36610999703407288</v>
      </c>
    </row>
    <row r="6986" spans="1:19">
      <c r="A6986" t="s">
        <v>356</v>
      </c>
      <c r="B6986" t="s">
        <v>412</v>
      </c>
      <c r="C6986" t="s">
        <v>440</v>
      </c>
      <c r="D6986" t="s">
        <v>330</v>
      </c>
      <c r="E6986" t="s">
        <v>93</v>
      </c>
      <c r="F6986" t="s">
        <v>94</v>
      </c>
      <c r="G6986">
        <v>18</v>
      </c>
      <c r="H6986" t="s">
        <v>332</v>
      </c>
      <c r="I6986" t="s">
        <v>377</v>
      </c>
      <c r="J6986" t="s">
        <v>13</v>
      </c>
      <c r="K6986">
        <v>36</v>
      </c>
      <c r="L6986" s="52">
        <v>0.43373000621795649</v>
      </c>
      <c r="N6986">
        <v>159</v>
      </c>
      <c r="O6986" s="52">
        <v>0.50157999992370605</v>
      </c>
      <c r="Q6986">
        <v>2991</v>
      </c>
      <c r="R6986" s="52">
        <v>0.52900999784469604</v>
      </c>
    </row>
    <row r="6987" spans="1:19">
      <c r="A6987" t="s">
        <v>356</v>
      </c>
      <c r="B6987" t="s">
        <v>412</v>
      </c>
      <c r="C6987" t="s">
        <v>440</v>
      </c>
      <c r="D6987" t="s">
        <v>330</v>
      </c>
      <c r="E6987" t="s">
        <v>93</v>
      </c>
      <c r="F6987" t="s">
        <v>94</v>
      </c>
      <c r="G6987">
        <v>18</v>
      </c>
      <c r="H6987" t="s">
        <v>332</v>
      </c>
      <c r="I6987" t="s">
        <v>377</v>
      </c>
      <c r="J6987" t="s">
        <v>382</v>
      </c>
      <c r="K6987">
        <v>47</v>
      </c>
      <c r="L6987" s="52">
        <v>0.56626999378204346</v>
      </c>
      <c r="N6987">
        <v>158</v>
      </c>
      <c r="O6987" s="52">
        <v>0.49842000007629389</v>
      </c>
      <c r="Q6987">
        <v>2663</v>
      </c>
      <c r="R6987" s="52">
        <v>0.47099000215530401</v>
      </c>
    </row>
    <row r="6988" spans="1:19">
      <c r="A6988" t="s">
        <v>356</v>
      </c>
      <c r="B6988" t="s">
        <v>412</v>
      </c>
      <c r="C6988" t="s">
        <v>440</v>
      </c>
      <c r="D6988" t="s">
        <v>330</v>
      </c>
      <c r="E6988" t="s">
        <v>93</v>
      </c>
      <c r="F6988" t="s">
        <v>94</v>
      </c>
      <c r="G6988">
        <v>18</v>
      </c>
      <c r="H6988" t="s">
        <v>332</v>
      </c>
      <c r="I6988" t="s">
        <v>378</v>
      </c>
      <c r="J6988" t="s">
        <v>13</v>
      </c>
      <c r="K6988">
        <v>65</v>
      </c>
      <c r="L6988" s="52">
        <v>0.7831299901008606</v>
      </c>
      <c r="N6988">
        <v>276</v>
      </c>
      <c r="O6988" s="52">
        <v>0.87066000699996948</v>
      </c>
      <c r="Q6988">
        <v>5030</v>
      </c>
      <c r="R6988" s="52">
        <v>0.88963997364044189</v>
      </c>
    </row>
    <row r="6989" spans="1:19">
      <c r="A6989" t="s">
        <v>356</v>
      </c>
      <c r="B6989" t="s">
        <v>412</v>
      </c>
      <c r="C6989" t="s">
        <v>440</v>
      </c>
      <c r="D6989" t="s">
        <v>330</v>
      </c>
      <c r="E6989" t="s">
        <v>93</v>
      </c>
      <c r="F6989" t="s">
        <v>94</v>
      </c>
      <c r="G6989">
        <v>18</v>
      </c>
      <c r="H6989" t="s">
        <v>332</v>
      </c>
      <c r="I6989" t="s">
        <v>378</v>
      </c>
      <c r="J6989" t="s">
        <v>382</v>
      </c>
      <c r="K6989">
        <v>18</v>
      </c>
      <c r="L6989" s="52">
        <v>0.21686999499797821</v>
      </c>
      <c r="N6989">
        <v>41</v>
      </c>
      <c r="O6989" s="52">
        <v>0.12933999300003049</v>
      </c>
      <c r="Q6989">
        <v>624</v>
      </c>
      <c r="R6989" s="52">
        <v>0.1103599965572357</v>
      </c>
    </row>
    <row r="6990" spans="1:19">
      <c r="A6990" t="s">
        <v>356</v>
      </c>
      <c r="B6990" t="s">
        <v>412</v>
      </c>
      <c r="C6990" t="s">
        <v>440</v>
      </c>
      <c r="D6990" t="s">
        <v>330</v>
      </c>
      <c r="E6990" t="s">
        <v>93</v>
      </c>
      <c r="F6990" t="s">
        <v>94</v>
      </c>
      <c r="G6990">
        <v>18</v>
      </c>
      <c r="H6990" t="s">
        <v>332</v>
      </c>
      <c r="I6990" t="s">
        <v>379</v>
      </c>
      <c r="J6990" t="s">
        <v>13</v>
      </c>
      <c r="K6990">
        <v>59</v>
      </c>
      <c r="L6990" s="52">
        <v>0.71083998680114746</v>
      </c>
      <c r="N6990">
        <v>218</v>
      </c>
      <c r="O6990" s="52">
        <v>0.68769997358322144</v>
      </c>
      <c r="Q6990">
        <v>3976</v>
      </c>
      <c r="R6990" s="52">
        <v>0.70322000980377197</v>
      </c>
    </row>
    <row r="6991" spans="1:19">
      <c r="A6991" t="s">
        <v>356</v>
      </c>
      <c r="B6991" t="s">
        <v>412</v>
      </c>
      <c r="C6991" t="s">
        <v>440</v>
      </c>
      <c r="D6991" t="s">
        <v>330</v>
      </c>
      <c r="E6991" t="s">
        <v>93</v>
      </c>
      <c r="F6991" t="s">
        <v>94</v>
      </c>
      <c r="G6991">
        <v>18</v>
      </c>
      <c r="H6991" t="s">
        <v>332</v>
      </c>
      <c r="I6991" t="s">
        <v>379</v>
      </c>
      <c r="J6991" t="s">
        <v>382</v>
      </c>
      <c r="K6991">
        <v>24</v>
      </c>
      <c r="L6991" s="52">
        <v>0.28916001319885248</v>
      </c>
      <c r="N6991">
        <v>99</v>
      </c>
      <c r="O6991" s="52">
        <v>0.31229999661445618</v>
      </c>
      <c r="Q6991">
        <v>1678</v>
      </c>
      <c r="R6991" s="52">
        <v>0.29677999019622803</v>
      </c>
    </row>
    <row r="6992" spans="1:19">
      <c r="A6992" t="s">
        <v>356</v>
      </c>
      <c r="B6992" t="s">
        <v>412</v>
      </c>
      <c r="C6992" t="s">
        <v>440</v>
      </c>
      <c r="D6992" t="s">
        <v>330</v>
      </c>
      <c r="E6992" t="s">
        <v>93</v>
      </c>
      <c r="F6992" t="s">
        <v>94</v>
      </c>
      <c r="G6992">
        <v>18</v>
      </c>
      <c r="H6992" t="s">
        <v>332</v>
      </c>
      <c r="I6992" t="s">
        <v>380</v>
      </c>
      <c r="J6992" t="s">
        <v>13</v>
      </c>
      <c r="K6992">
        <v>68</v>
      </c>
      <c r="L6992" s="52">
        <v>0.81928002834320068</v>
      </c>
      <c r="N6992">
        <v>242</v>
      </c>
      <c r="O6992" s="52">
        <v>0.76340997219085693</v>
      </c>
      <c r="Q6992">
        <v>4071</v>
      </c>
      <c r="R6992" s="52">
        <v>0.72001999616622925</v>
      </c>
    </row>
    <row r="6993" spans="1:19">
      <c r="A6993" t="s">
        <v>356</v>
      </c>
      <c r="B6993" t="s">
        <v>412</v>
      </c>
      <c r="C6993" t="s">
        <v>440</v>
      </c>
      <c r="D6993" t="s">
        <v>330</v>
      </c>
      <c r="E6993" t="s">
        <v>93</v>
      </c>
      <c r="F6993" t="s">
        <v>94</v>
      </c>
      <c r="G6993">
        <v>18</v>
      </c>
      <c r="H6993" t="s">
        <v>332</v>
      </c>
      <c r="I6993" t="s">
        <v>380</v>
      </c>
      <c r="J6993" t="s">
        <v>382</v>
      </c>
      <c r="K6993">
        <v>15</v>
      </c>
      <c r="L6993" s="52">
        <v>0.1807200014591217</v>
      </c>
      <c r="N6993">
        <v>75</v>
      </c>
      <c r="O6993" s="52">
        <v>0.23658999800682071</v>
      </c>
      <c r="Q6993">
        <v>1583</v>
      </c>
      <c r="R6993" s="52">
        <v>0.27998000383377081</v>
      </c>
    </row>
    <row r="6994" spans="1:19">
      <c r="A6994" t="s">
        <v>356</v>
      </c>
      <c r="B6994" t="s">
        <v>412</v>
      </c>
      <c r="C6994" t="s">
        <v>440</v>
      </c>
      <c r="D6994" t="s">
        <v>330</v>
      </c>
      <c r="E6994" t="s">
        <v>93</v>
      </c>
      <c r="F6994" t="s">
        <v>94</v>
      </c>
      <c r="G6994">
        <v>18</v>
      </c>
      <c r="H6994" t="s">
        <v>332</v>
      </c>
      <c r="I6994" t="s">
        <v>381</v>
      </c>
      <c r="J6994" t="s">
        <v>13</v>
      </c>
      <c r="K6994">
        <v>61</v>
      </c>
      <c r="L6994" s="52">
        <v>0.73493999242782593</v>
      </c>
      <c r="N6994">
        <v>194</v>
      </c>
      <c r="O6994" s="52">
        <v>0.61198997497558594</v>
      </c>
      <c r="Q6994">
        <v>3439</v>
      </c>
      <c r="R6994" s="52">
        <v>0.60824000835418701</v>
      </c>
    </row>
    <row r="6995" spans="1:19">
      <c r="A6995" t="s">
        <v>356</v>
      </c>
      <c r="B6995" t="s">
        <v>412</v>
      </c>
      <c r="C6995" t="s">
        <v>440</v>
      </c>
      <c r="D6995" t="s">
        <v>330</v>
      </c>
      <c r="E6995" t="s">
        <v>93</v>
      </c>
      <c r="F6995" t="s">
        <v>94</v>
      </c>
      <c r="G6995">
        <v>18</v>
      </c>
      <c r="H6995" t="s">
        <v>332</v>
      </c>
      <c r="I6995" t="s">
        <v>381</v>
      </c>
      <c r="J6995" t="s">
        <v>382</v>
      </c>
      <c r="K6995">
        <v>22</v>
      </c>
      <c r="L6995" s="52">
        <v>0.26506000757217407</v>
      </c>
      <c r="N6995">
        <v>123</v>
      </c>
      <c r="O6995" s="52">
        <v>0.38800999522209167</v>
      </c>
      <c r="Q6995">
        <v>2215</v>
      </c>
      <c r="R6995" s="52">
        <v>0.39175999164581299</v>
      </c>
    </row>
    <row r="6996" spans="1:19">
      <c r="A6996" t="s">
        <v>356</v>
      </c>
      <c r="B6996" t="s">
        <v>412</v>
      </c>
      <c r="C6996" t="s">
        <v>440</v>
      </c>
      <c r="D6996" t="s">
        <v>330</v>
      </c>
      <c r="E6996" t="s">
        <v>95</v>
      </c>
      <c r="F6996" t="s">
        <v>96</v>
      </c>
      <c r="G6996">
        <v>3</v>
      </c>
      <c r="H6996" t="s">
        <v>336</v>
      </c>
      <c r="I6996" t="s">
        <v>374</v>
      </c>
      <c r="J6996" t="s">
        <v>289</v>
      </c>
      <c r="K6996">
        <v>0</v>
      </c>
      <c r="L6996" s="52">
        <v>0</v>
      </c>
      <c r="N6996">
        <v>2</v>
      </c>
      <c r="O6996" s="52">
        <v>1.0259999893605711E-2</v>
      </c>
      <c r="Q6996">
        <v>29</v>
      </c>
      <c r="R6996" s="52">
        <v>5.1299999468028554E-3</v>
      </c>
    </row>
    <row r="6997" spans="1:19">
      <c r="A6997" t="s">
        <v>356</v>
      </c>
      <c r="B6997" t="s">
        <v>412</v>
      </c>
      <c r="C6997" t="s">
        <v>440</v>
      </c>
      <c r="D6997" t="s">
        <v>330</v>
      </c>
      <c r="E6997" t="s">
        <v>95</v>
      </c>
      <c r="F6997" t="s">
        <v>96</v>
      </c>
      <c r="G6997">
        <v>3</v>
      </c>
      <c r="H6997" t="s">
        <v>336</v>
      </c>
      <c r="I6997" t="s">
        <v>374</v>
      </c>
      <c r="J6997" t="s">
        <v>290</v>
      </c>
      <c r="K6997">
        <v>0</v>
      </c>
      <c r="L6997" s="52">
        <v>0</v>
      </c>
      <c r="N6997">
        <v>11</v>
      </c>
      <c r="O6997" s="52">
        <v>5.640999972820282E-2</v>
      </c>
      <c r="Q6997">
        <v>299</v>
      </c>
      <c r="R6997" s="52">
        <v>5.2880000323057168E-2</v>
      </c>
    </row>
    <row r="6998" spans="1:19">
      <c r="A6998" t="s">
        <v>356</v>
      </c>
      <c r="B6998" t="s">
        <v>412</v>
      </c>
      <c r="C6998" t="s">
        <v>440</v>
      </c>
      <c r="D6998" t="s">
        <v>330</v>
      </c>
      <c r="E6998" t="s">
        <v>95</v>
      </c>
      <c r="F6998" t="s">
        <v>96</v>
      </c>
      <c r="G6998">
        <v>3</v>
      </c>
      <c r="H6998" t="s">
        <v>336</v>
      </c>
      <c r="I6998" t="s">
        <v>374</v>
      </c>
      <c r="J6998" t="s">
        <v>291</v>
      </c>
      <c r="K6998">
        <v>2</v>
      </c>
      <c r="L6998" s="52">
        <v>8.6960002779960632E-2</v>
      </c>
      <c r="N6998">
        <v>22</v>
      </c>
      <c r="O6998" s="52">
        <v>0.1128199994564056</v>
      </c>
      <c r="Q6998">
        <v>751</v>
      </c>
      <c r="R6998" s="52">
        <v>0.1328299939632416</v>
      </c>
    </row>
    <row r="6999" spans="1:19">
      <c r="A6999" t="s">
        <v>356</v>
      </c>
      <c r="B6999" t="s">
        <v>412</v>
      </c>
      <c r="C6999" t="s">
        <v>440</v>
      </c>
      <c r="D6999" t="s">
        <v>330</v>
      </c>
      <c r="E6999" t="s">
        <v>95</v>
      </c>
      <c r="F6999" t="s">
        <v>96</v>
      </c>
      <c r="G6999">
        <v>3</v>
      </c>
      <c r="H6999" t="s">
        <v>336</v>
      </c>
      <c r="I6999" t="s">
        <v>374</v>
      </c>
      <c r="J6999" t="s">
        <v>292</v>
      </c>
      <c r="K6999">
        <v>2</v>
      </c>
      <c r="L6999" s="52">
        <v>8.6960002779960632E-2</v>
      </c>
      <c r="N6999">
        <v>49</v>
      </c>
      <c r="O6999" s="52">
        <v>0.25128000974655151</v>
      </c>
      <c r="Q6999">
        <v>1246</v>
      </c>
      <c r="R6999" s="52">
        <v>0.22036999464035029</v>
      </c>
    </row>
    <row r="7000" spans="1:19">
      <c r="A7000" t="s">
        <v>356</v>
      </c>
      <c r="B7000" t="s">
        <v>412</v>
      </c>
      <c r="C7000" t="s">
        <v>440</v>
      </c>
      <c r="D7000" t="s">
        <v>330</v>
      </c>
      <c r="E7000" t="s">
        <v>95</v>
      </c>
      <c r="F7000" t="s">
        <v>96</v>
      </c>
      <c r="G7000">
        <v>3</v>
      </c>
      <c r="H7000" t="s">
        <v>336</v>
      </c>
      <c r="I7000" t="s">
        <v>374</v>
      </c>
      <c r="J7000" t="s">
        <v>293</v>
      </c>
      <c r="K7000">
        <v>2</v>
      </c>
      <c r="L7000" s="52">
        <v>8.6960002779960632E-2</v>
      </c>
      <c r="N7000">
        <v>37</v>
      </c>
      <c r="O7000" s="52">
        <v>0.18974000215530401</v>
      </c>
      <c r="Q7000">
        <v>1034</v>
      </c>
      <c r="R7000" s="52">
        <v>0.18287999927997589</v>
      </c>
    </row>
    <row r="7001" spans="1:19">
      <c r="A7001" t="s">
        <v>356</v>
      </c>
      <c r="B7001" t="s">
        <v>412</v>
      </c>
      <c r="C7001" t="s">
        <v>440</v>
      </c>
      <c r="D7001" t="s">
        <v>330</v>
      </c>
      <c r="E7001" t="s">
        <v>95</v>
      </c>
      <c r="F7001" t="s">
        <v>96</v>
      </c>
      <c r="G7001">
        <v>3</v>
      </c>
      <c r="H7001" t="s">
        <v>336</v>
      </c>
      <c r="I7001" t="s">
        <v>374</v>
      </c>
      <c r="J7001" t="s">
        <v>294</v>
      </c>
      <c r="K7001">
        <v>2</v>
      </c>
      <c r="L7001" s="52">
        <v>8.6960002779960632E-2</v>
      </c>
      <c r="N7001">
        <v>33</v>
      </c>
      <c r="O7001" s="52">
        <v>0.16922999918460849</v>
      </c>
      <c r="Q7001">
        <v>1115</v>
      </c>
      <c r="R7001" s="52">
        <v>0.19720999896526339</v>
      </c>
    </row>
    <row r="7002" spans="1:19">
      <c r="A7002" t="s">
        <v>356</v>
      </c>
      <c r="B7002" t="s">
        <v>412</v>
      </c>
      <c r="C7002" t="s">
        <v>440</v>
      </c>
      <c r="D7002" t="s">
        <v>330</v>
      </c>
      <c r="E7002" t="s">
        <v>95</v>
      </c>
      <c r="F7002" t="s">
        <v>96</v>
      </c>
      <c r="G7002">
        <v>3</v>
      </c>
      <c r="H7002" t="s">
        <v>336</v>
      </c>
      <c r="I7002" t="s">
        <v>374</v>
      </c>
      <c r="J7002" t="s">
        <v>295</v>
      </c>
      <c r="K7002">
        <v>15</v>
      </c>
      <c r="L7002" s="52">
        <v>0.65217000246047974</v>
      </c>
      <c r="N7002">
        <v>41</v>
      </c>
      <c r="O7002" s="52">
        <v>0.21026000380516049</v>
      </c>
      <c r="Q7002">
        <v>1180</v>
      </c>
      <c r="R7002" s="52">
        <v>0.20870000123977661</v>
      </c>
    </row>
    <row r="7003" spans="1:19">
      <c r="A7003" t="s">
        <v>356</v>
      </c>
      <c r="B7003" t="s">
        <v>412</v>
      </c>
      <c r="C7003" t="s">
        <v>440</v>
      </c>
      <c r="D7003" t="s">
        <v>330</v>
      </c>
      <c r="E7003" t="s">
        <v>95</v>
      </c>
      <c r="F7003" t="s">
        <v>96</v>
      </c>
      <c r="G7003">
        <v>3</v>
      </c>
      <c r="H7003" t="s">
        <v>336</v>
      </c>
      <c r="I7003" t="s">
        <v>734</v>
      </c>
      <c r="J7003" t="s">
        <v>299</v>
      </c>
      <c r="K7003">
        <v>0</v>
      </c>
      <c r="L7003" s="52">
        <v>0</v>
      </c>
      <c r="M7003" s="52">
        <v>0</v>
      </c>
      <c r="N7003">
        <v>18</v>
      </c>
      <c r="O7003" s="52">
        <v>9.2309996485710144E-2</v>
      </c>
      <c r="P7003" s="52">
        <v>9.278000146150589E-2</v>
      </c>
      <c r="Q7003">
        <v>265</v>
      </c>
      <c r="R7003" s="52">
        <v>4.6870000660419457E-2</v>
      </c>
      <c r="S7003" s="52">
        <v>4.7959998250007629E-2</v>
      </c>
    </row>
    <row r="7004" spans="1:19">
      <c r="A7004" t="s">
        <v>356</v>
      </c>
      <c r="B7004" t="s">
        <v>412</v>
      </c>
      <c r="C7004" t="s">
        <v>440</v>
      </c>
      <c r="D7004" t="s">
        <v>330</v>
      </c>
      <c r="E7004" t="s">
        <v>95</v>
      </c>
      <c r="F7004" t="s">
        <v>96</v>
      </c>
      <c r="G7004">
        <v>3</v>
      </c>
      <c r="H7004" t="s">
        <v>336</v>
      </c>
      <c r="I7004" t="s">
        <v>734</v>
      </c>
      <c r="J7004" t="s">
        <v>300</v>
      </c>
      <c r="K7004">
        <v>0</v>
      </c>
      <c r="L7004" s="52">
        <v>0</v>
      </c>
      <c r="M7004" s="52">
        <v>0</v>
      </c>
      <c r="N7004">
        <v>5</v>
      </c>
      <c r="O7004" s="52">
        <v>2.5639999657869339E-2</v>
      </c>
      <c r="P7004" s="52">
        <v>2.5769999250769619E-2</v>
      </c>
      <c r="Q7004">
        <v>218</v>
      </c>
      <c r="R7004" s="52">
        <v>3.8559999316930771E-2</v>
      </c>
      <c r="S7004" s="52">
        <v>3.945000097155571E-2</v>
      </c>
    </row>
    <row r="7005" spans="1:19">
      <c r="A7005" t="s">
        <v>356</v>
      </c>
      <c r="B7005" t="s">
        <v>412</v>
      </c>
      <c r="C7005" t="s">
        <v>440</v>
      </c>
      <c r="D7005" t="s">
        <v>330</v>
      </c>
      <c r="E7005" t="s">
        <v>95</v>
      </c>
      <c r="F7005" t="s">
        <v>96</v>
      </c>
      <c r="G7005">
        <v>3</v>
      </c>
      <c r="H7005" t="s">
        <v>336</v>
      </c>
      <c r="I7005" t="s">
        <v>734</v>
      </c>
      <c r="J7005" t="s">
        <v>269</v>
      </c>
      <c r="K7005">
        <v>2</v>
      </c>
      <c r="L7005" s="52">
        <v>8.6960002779960632E-2</v>
      </c>
      <c r="M7005" s="52">
        <v>8.6960002779960632E-2</v>
      </c>
      <c r="N7005">
        <v>2</v>
      </c>
      <c r="O7005" s="52">
        <v>1.0259999893605711E-2</v>
      </c>
      <c r="P7005" s="52">
        <v>1.030999980866909E-2</v>
      </c>
      <c r="Q7005">
        <v>43</v>
      </c>
      <c r="R7005" s="52">
        <v>7.61000020429492E-3</v>
      </c>
      <c r="S7005" s="52">
        <v>7.780000101774931E-3</v>
      </c>
    </row>
    <row r="7006" spans="1:19">
      <c r="A7006" t="s">
        <v>356</v>
      </c>
      <c r="B7006" t="s">
        <v>412</v>
      </c>
      <c r="C7006" t="s">
        <v>440</v>
      </c>
      <c r="D7006" t="s">
        <v>330</v>
      </c>
      <c r="E7006" t="s">
        <v>95</v>
      </c>
      <c r="F7006" t="s">
        <v>96</v>
      </c>
      <c r="G7006">
        <v>3</v>
      </c>
      <c r="H7006" t="s">
        <v>336</v>
      </c>
      <c r="I7006" t="s">
        <v>734</v>
      </c>
      <c r="J7006" t="s">
        <v>301</v>
      </c>
      <c r="K7006">
        <v>0</v>
      </c>
      <c r="L7006" s="52">
        <v>0</v>
      </c>
      <c r="M7006" s="52">
        <v>0</v>
      </c>
      <c r="N7006">
        <v>2</v>
      </c>
      <c r="O7006" s="52">
        <v>1.0259999893605711E-2</v>
      </c>
      <c r="P7006" s="52">
        <v>1.030999980866909E-2</v>
      </c>
      <c r="Q7006">
        <v>117</v>
      </c>
      <c r="R7006" s="52">
        <v>2.0689999684691429E-2</v>
      </c>
      <c r="S7006" s="52">
        <v>2.1169999614357948E-2</v>
      </c>
    </row>
    <row r="7007" spans="1:19">
      <c r="A7007" t="s">
        <v>356</v>
      </c>
      <c r="B7007" t="s">
        <v>412</v>
      </c>
      <c r="C7007" t="s">
        <v>440</v>
      </c>
      <c r="D7007" t="s">
        <v>330</v>
      </c>
      <c r="E7007" t="s">
        <v>95</v>
      </c>
      <c r="F7007" t="s">
        <v>96</v>
      </c>
      <c r="G7007">
        <v>3</v>
      </c>
      <c r="H7007" t="s">
        <v>336</v>
      </c>
      <c r="I7007" t="s">
        <v>734</v>
      </c>
      <c r="J7007" t="s">
        <v>270</v>
      </c>
      <c r="K7007">
        <v>0</v>
      </c>
      <c r="L7007" s="52">
        <v>0</v>
      </c>
      <c r="N7007">
        <v>1</v>
      </c>
      <c r="O7007" s="52">
        <v>5.1299999468028554E-3</v>
      </c>
      <c r="Q7007">
        <v>128</v>
      </c>
      <c r="R7007" s="52">
        <v>2.263999916613102E-2</v>
      </c>
    </row>
    <row r="7008" spans="1:19">
      <c r="A7008" t="s">
        <v>356</v>
      </c>
      <c r="B7008" t="s">
        <v>412</v>
      </c>
      <c r="C7008" t="s">
        <v>440</v>
      </c>
      <c r="D7008" t="s">
        <v>330</v>
      </c>
      <c r="E7008" t="s">
        <v>95</v>
      </c>
      <c r="F7008" t="s">
        <v>96</v>
      </c>
      <c r="G7008">
        <v>3</v>
      </c>
      <c r="H7008" t="s">
        <v>336</v>
      </c>
      <c r="I7008" t="s">
        <v>734</v>
      </c>
      <c r="J7008" t="s">
        <v>268</v>
      </c>
      <c r="K7008">
        <v>21</v>
      </c>
      <c r="L7008" s="52">
        <v>0.91303998231887817</v>
      </c>
      <c r="M7008" s="52">
        <v>0.91303998231887817</v>
      </c>
      <c r="N7008">
        <v>167</v>
      </c>
      <c r="O7008" s="52">
        <v>0.85641002655029297</v>
      </c>
      <c r="P7008" s="52">
        <v>0.86081999540328979</v>
      </c>
      <c r="Q7008">
        <v>4883</v>
      </c>
      <c r="R7008" s="52">
        <v>0.86364001035690308</v>
      </c>
      <c r="S7008" s="52">
        <v>0.88363999128341675</v>
      </c>
    </row>
    <row r="7009" spans="1:18">
      <c r="A7009" t="s">
        <v>356</v>
      </c>
      <c r="B7009" t="s">
        <v>412</v>
      </c>
      <c r="C7009" t="s">
        <v>440</v>
      </c>
      <c r="D7009" t="s">
        <v>330</v>
      </c>
      <c r="E7009" t="s">
        <v>95</v>
      </c>
      <c r="F7009" t="s">
        <v>96</v>
      </c>
      <c r="G7009">
        <v>3</v>
      </c>
      <c r="H7009" t="s">
        <v>336</v>
      </c>
      <c r="I7009" t="s">
        <v>307</v>
      </c>
      <c r="J7009" t="s">
        <v>329</v>
      </c>
      <c r="K7009">
        <v>23</v>
      </c>
      <c r="L7009" s="52">
        <v>1</v>
      </c>
      <c r="N7009">
        <v>193</v>
      </c>
      <c r="O7009" s="52">
        <v>0.98974001407623291</v>
      </c>
      <c r="Q7009">
        <v>5610</v>
      </c>
      <c r="R7009" s="52">
        <v>0.99221998453140259</v>
      </c>
    </row>
    <row r="7010" spans="1:18">
      <c r="A7010" t="s">
        <v>356</v>
      </c>
      <c r="B7010" t="s">
        <v>412</v>
      </c>
      <c r="C7010" t="s">
        <v>440</v>
      </c>
      <c r="D7010" t="s">
        <v>330</v>
      </c>
      <c r="E7010" t="s">
        <v>95</v>
      </c>
      <c r="F7010" t="s">
        <v>96</v>
      </c>
      <c r="G7010">
        <v>3</v>
      </c>
      <c r="H7010" t="s">
        <v>336</v>
      </c>
      <c r="I7010" t="s">
        <v>307</v>
      </c>
      <c r="J7010" t="s">
        <v>309</v>
      </c>
      <c r="K7010">
        <v>0</v>
      </c>
      <c r="L7010" s="52">
        <v>0</v>
      </c>
      <c r="N7010">
        <v>2</v>
      </c>
      <c r="O7010" s="52">
        <v>1.0259999893605711E-2</v>
      </c>
      <c r="Q7010">
        <v>44</v>
      </c>
      <c r="R7010" s="52">
        <v>7.780000101774931E-3</v>
      </c>
    </row>
    <row r="7011" spans="1:18">
      <c r="A7011" t="s">
        <v>356</v>
      </c>
      <c r="B7011" t="s">
        <v>412</v>
      </c>
      <c r="C7011" t="s">
        <v>440</v>
      </c>
      <c r="D7011" t="s">
        <v>330</v>
      </c>
      <c r="E7011" t="s">
        <v>95</v>
      </c>
      <c r="F7011" t="s">
        <v>96</v>
      </c>
      <c r="G7011">
        <v>3</v>
      </c>
      <c r="H7011" t="s">
        <v>336</v>
      </c>
      <c r="I7011" t="s">
        <v>375</v>
      </c>
      <c r="J7011" t="s">
        <v>302</v>
      </c>
      <c r="K7011">
        <v>7</v>
      </c>
      <c r="L7011" s="52">
        <v>0.30434998869895941</v>
      </c>
      <c r="N7011">
        <v>62</v>
      </c>
      <c r="O7011" s="52">
        <v>0.31795001029968262</v>
      </c>
      <c r="Q7011">
        <v>1795</v>
      </c>
      <c r="R7011" s="52">
        <v>0.3174700140953064</v>
      </c>
    </row>
    <row r="7012" spans="1:18">
      <c r="A7012" t="s">
        <v>356</v>
      </c>
      <c r="B7012" t="s">
        <v>412</v>
      </c>
      <c r="C7012" t="s">
        <v>440</v>
      </c>
      <c r="D7012" t="s">
        <v>330</v>
      </c>
      <c r="E7012" t="s">
        <v>95</v>
      </c>
      <c r="F7012" t="s">
        <v>96</v>
      </c>
      <c r="G7012">
        <v>3</v>
      </c>
      <c r="H7012" t="s">
        <v>336</v>
      </c>
      <c r="I7012" t="s">
        <v>375</v>
      </c>
      <c r="J7012" t="s">
        <v>303</v>
      </c>
      <c r="K7012">
        <v>6</v>
      </c>
      <c r="L7012" s="52">
        <v>0.26087000966072083</v>
      </c>
      <c r="N7012">
        <v>67</v>
      </c>
      <c r="O7012" s="52">
        <v>0.34358999133110052</v>
      </c>
      <c r="Q7012">
        <v>1789</v>
      </c>
      <c r="R7012" s="52">
        <v>0.31641000509262079</v>
      </c>
    </row>
    <row r="7013" spans="1:18">
      <c r="A7013" t="s">
        <v>356</v>
      </c>
      <c r="B7013" t="s">
        <v>412</v>
      </c>
      <c r="C7013" t="s">
        <v>440</v>
      </c>
      <c r="D7013" t="s">
        <v>330</v>
      </c>
      <c r="E7013" t="s">
        <v>95</v>
      </c>
      <c r="F7013" t="s">
        <v>96</v>
      </c>
      <c r="G7013">
        <v>3</v>
      </c>
      <c r="H7013" t="s">
        <v>336</v>
      </c>
      <c r="I7013" t="s">
        <v>375</v>
      </c>
      <c r="J7013" t="s">
        <v>304</v>
      </c>
      <c r="K7013">
        <v>10</v>
      </c>
      <c r="L7013" s="52">
        <v>0.43478000164031982</v>
      </c>
      <c r="N7013">
        <v>66</v>
      </c>
      <c r="O7013" s="52">
        <v>0.33845999836921692</v>
      </c>
      <c r="Q7013">
        <v>2070</v>
      </c>
      <c r="R7013" s="52">
        <v>0.36610999703407288</v>
      </c>
    </row>
    <row r="7014" spans="1:18">
      <c r="A7014" t="s">
        <v>356</v>
      </c>
      <c r="B7014" t="s">
        <v>412</v>
      </c>
      <c r="C7014" t="s">
        <v>440</v>
      </c>
      <c r="D7014" t="s">
        <v>330</v>
      </c>
      <c r="E7014" t="s">
        <v>95</v>
      </c>
      <c r="F7014" t="s">
        <v>96</v>
      </c>
      <c r="G7014">
        <v>3</v>
      </c>
      <c r="H7014" t="s">
        <v>336</v>
      </c>
      <c r="I7014" t="s">
        <v>377</v>
      </c>
      <c r="J7014" t="s">
        <v>13</v>
      </c>
      <c r="K7014">
        <v>7</v>
      </c>
      <c r="L7014" s="52">
        <v>0.30434998869895941</v>
      </c>
      <c r="N7014">
        <v>101</v>
      </c>
      <c r="O7014" s="52">
        <v>0.51794999837875366</v>
      </c>
      <c r="Q7014">
        <v>2991</v>
      </c>
      <c r="R7014" s="52">
        <v>0.52900999784469604</v>
      </c>
    </row>
    <row r="7015" spans="1:18">
      <c r="A7015" t="s">
        <v>356</v>
      </c>
      <c r="B7015" t="s">
        <v>412</v>
      </c>
      <c r="C7015" t="s">
        <v>440</v>
      </c>
      <c r="D7015" t="s">
        <v>330</v>
      </c>
      <c r="E7015" t="s">
        <v>95</v>
      </c>
      <c r="F7015" t="s">
        <v>96</v>
      </c>
      <c r="G7015">
        <v>3</v>
      </c>
      <c r="H7015" t="s">
        <v>336</v>
      </c>
      <c r="I7015" t="s">
        <v>377</v>
      </c>
      <c r="J7015" t="s">
        <v>382</v>
      </c>
      <c r="K7015">
        <v>16</v>
      </c>
      <c r="L7015" s="52">
        <v>0.69564998149871826</v>
      </c>
      <c r="N7015">
        <v>94</v>
      </c>
      <c r="O7015" s="52">
        <v>0.48205000162124628</v>
      </c>
      <c r="Q7015">
        <v>2663</v>
      </c>
      <c r="R7015" s="52">
        <v>0.47099000215530401</v>
      </c>
    </row>
    <row r="7016" spans="1:18">
      <c r="A7016" t="s">
        <v>356</v>
      </c>
      <c r="B7016" t="s">
        <v>412</v>
      </c>
      <c r="C7016" t="s">
        <v>440</v>
      </c>
      <c r="D7016" t="s">
        <v>330</v>
      </c>
      <c r="E7016" t="s">
        <v>95</v>
      </c>
      <c r="F7016" t="s">
        <v>96</v>
      </c>
      <c r="G7016">
        <v>3</v>
      </c>
      <c r="H7016" t="s">
        <v>336</v>
      </c>
      <c r="I7016" t="s">
        <v>378</v>
      </c>
      <c r="J7016" t="s">
        <v>13</v>
      </c>
      <c r="K7016">
        <v>21</v>
      </c>
      <c r="L7016" s="52">
        <v>0.91303998231887817</v>
      </c>
      <c r="N7016">
        <v>166</v>
      </c>
      <c r="O7016" s="52">
        <v>0.85127997398376465</v>
      </c>
      <c r="Q7016">
        <v>5030</v>
      </c>
      <c r="R7016" s="52">
        <v>0.88963997364044189</v>
      </c>
    </row>
    <row r="7017" spans="1:18">
      <c r="A7017" t="s">
        <v>356</v>
      </c>
      <c r="B7017" t="s">
        <v>412</v>
      </c>
      <c r="C7017" t="s">
        <v>440</v>
      </c>
      <c r="D7017" t="s">
        <v>330</v>
      </c>
      <c r="E7017" t="s">
        <v>95</v>
      </c>
      <c r="F7017" t="s">
        <v>96</v>
      </c>
      <c r="G7017">
        <v>3</v>
      </c>
      <c r="H7017" t="s">
        <v>336</v>
      </c>
      <c r="I7017" t="s">
        <v>378</v>
      </c>
      <c r="J7017" t="s">
        <v>382</v>
      </c>
      <c r="K7017">
        <v>2</v>
      </c>
      <c r="L7017" s="52">
        <v>8.6960002779960632E-2</v>
      </c>
      <c r="N7017">
        <v>29</v>
      </c>
      <c r="O7017" s="52">
        <v>0.14871999621391299</v>
      </c>
      <c r="Q7017">
        <v>624</v>
      </c>
      <c r="R7017" s="52">
        <v>0.1103599965572357</v>
      </c>
    </row>
    <row r="7018" spans="1:18">
      <c r="A7018" t="s">
        <v>356</v>
      </c>
      <c r="B7018" t="s">
        <v>412</v>
      </c>
      <c r="C7018" t="s">
        <v>440</v>
      </c>
      <c r="D7018" t="s">
        <v>330</v>
      </c>
      <c r="E7018" t="s">
        <v>95</v>
      </c>
      <c r="F7018" t="s">
        <v>96</v>
      </c>
      <c r="G7018">
        <v>3</v>
      </c>
      <c r="H7018" t="s">
        <v>336</v>
      </c>
      <c r="I7018" t="s">
        <v>379</v>
      </c>
      <c r="J7018" t="s">
        <v>13</v>
      </c>
      <c r="K7018">
        <v>21</v>
      </c>
      <c r="L7018" s="52">
        <v>0.91303998231887817</v>
      </c>
      <c r="N7018">
        <v>125</v>
      </c>
      <c r="O7018" s="52">
        <v>0.64103001356124878</v>
      </c>
      <c r="Q7018">
        <v>3976</v>
      </c>
      <c r="R7018" s="52">
        <v>0.70322000980377197</v>
      </c>
    </row>
    <row r="7019" spans="1:18">
      <c r="A7019" t="s">
        <v>356</v>
      </c>
      <c r="B7019" t="s">
        <v>412</v>
      </c>
      <c r="C7019" t="s">
        <v>440</v>
      </c>
      <c r="D7019" t="s">
        <v>330</v>
      </c>
      <c r="E7019" t="s">
        <v>95</v>
      </c>
      <c r="F7019" t="s">
        <v>96</v>
      </c>
      <c r="G7019">
        <v>3</v>
      </c>
      <c r="H7019" t="s">
        <v>336</v>
      </c>
      <c r="I7019" t="s">
        <v>379</v>
      </c>
      <c r="J7019" t="s">
        <v>382</v>
      </c>
      <c r="K7019">
        <v>2</v>
      </c>
      <c r="L7019" s="52">
        <v>8.6960002779960632E-2</v>
      </c>
      <c r="N7019">
        <v>70</v>
      </c>
      <c r="O7019" s="52">
        <v>0.35896998643875122</v>
      </c>
      <c r="Q7019">
        <v>1678</v>
      </c>
      <c r="R7019" s="52">
        <v>0.29677999019622803</v>
      </c>
    </row>
    <row r="7020" spans="1:18">
      <c r="A7020" t="s">
        <v>356</v>
      </c>
      <c r="B7020" t="s">
        <v>412</v>
      </c>
      <c r="C7020" t="s">
        <v>440</v>
      </c>
      <c r="D7020" t="s">
        <v>330</v>
      </c>
      <c r="E7020" t="s">
        <v>95</v>
      </c>
      <c r="F7020" t="s">
        <v>96</v>
      </c>
      <c r="G7020">
        <v>3</v>
      </c>
      <c r="H7020" t="s">
        <v>336</v>
      </c>
      <c r="I7020" t="s">
        <v>380</v>
      </c>
      <c r="J7020" t="s">
        <v>13</v>
      </c>
      <c r="K7020">
        <v>17</v>
      </c>
      <c r="L7020" s="52">
        <v>0.73913002014160156</v>
      </c>
      <c r="N7020">
        <v>129</v>
      </c>
      <c r="O7020" s="52">
        <v>0.66153997182846069</v>
      </c>
      <c r="Q7020">
        <v>4071</v>
      </c>
      <c r="R7020" s="52">
        <v>0.72001999616622925</v>
      </c>
    </row>
    <row r="7021" spans="1:18">
      <c r="A7021" t="s">
        <v>356</v>
      </c>
      <c r="B7021" t="s">
        <v>412</v>
      </c>
      <c r="C7021" t="s">
        <v>440</v>
      </c>
      <c r="D7021" t="s">
        <v>330</v>
      </c>
      <c r="E7021" t="s">
        <v>95</v>
      </c>
      <c r="F7021" t="s">
        <v>96</v>
      </c>
      <c r="G7021">
        <v>3</v>
      </c>
      <c r="H7021" t="s">
        <v>336</v>
      </c>
      <c r="I7021" t="s">
        <v>380</v>
      </c>
      <c r="J7021" t="s">
        <v>382</v>
      </c>
      <c r="K7021">
        <v>6</v>
      </c>
      <c r="L7021" s="52">
        <v>0.26087000966072083</v>
      </c>
      <c r="N7021">
        <v>66</v>
      </c>
      <c r="O7021" s="52">
        <v>0.33845999836921692</v>
      </c>
      <c r="Q7021">
        <v>1583</v>
      </c>
      <c r="R7021" s="52">
        <v>0.27998000383377081</v>
      </c>
    </row>
    <row r="7022" spans="1:18">
      <c r="A7022" t="s">
        <v>356</v>
      </c>
      <c r="B7022" t="s">
        <v>412</v>
      </c>
      <c r="C7022" t="s">
        <v>440</v>
      </c>
      <c r="D7022" t="s">
        <v>330</v>
      </c>
      <c r="E7022" t="s">
        <v>95</v>
      </c>
      <c r="F7022" t="s">
        <v>96</v>
      </c>
      <c r="G7022">
        <v>3</v>
      </c>
      <c r="H7022" t="s">
        <v>336</v>
      </c>
      <c r="I7022" t="s">
        <v>381</v>
      </c>
      <c r="J7022" t="s">
        <v>13</v>
      </c>
      <c r="K7022">
        <v>16</v>
      </c>
      <c r="L7022" s="52">
        <v>0.69564998149871826</v>
      </c>
      <c r="N7022">
        <v>125</v>
      </c>
      <c r="O7022" s="52">
        <v>0.64103001356124878</v>
      </c>
      <c r="Q7022">
        <v>3439</v>
      </c>
      <c r="R7022" s="52">
        <v>0.60824000835418701</v>
      </c>
    </row>
    <row r="7023" spans="1:18">
      <c r="A7023" t="s">
        <v>356</v>
      </c>
      <c r="B7023" t="s">
        <v>412</v>
      </c>
      <c r="C7023" t="s">
        <v>440</v>
      </c>
      <c r="D7023" t="s">
        <v>330</v>
      </c>
      <c r="E7023" t="s">
        <v>95</v>
      </c>
      <c r="F7023" t="s">
        <v>96</v>
      </c>
      <c r="G7023">
        <v>3</v>
      </c>
      <c r="H7023" t="s">
        <v>336</v>
      </c>
      <c r="I7023" t="s">
        <v>381</v>
      </c>
      <c r="J7023" t="s">
        <v>382</v>
      </c>
      <c r="K7023">
        <v>7</v>
      </c>
      <c r="L7023" s="52">
        <v>0.30434998869895941</v>
      </c>
      <c r="N7023">
        <v>70</v>
      </c>
      <c r="O7023" s="52">
        <v>0.35896998643875122</v>
      </c>
      <c r="Q7023">
        <v>2215</v>
      </c>
      <c r="R7023" s="52">
        <v>0.39175999164581299</v>
      </c>
    </row>
    <row r="7024" spans="1:18">
      <c r="A7024" t="s">
        <v>356</v>
      </c>
      <c r="B7024" t="s">
        <v>412</v>
      </c>
      <c r="C7024" t="s">
        <v>440</v>
      </c>
      <c r="D7024" t="s">
        <v>330</v>
      </c>
      <c r="E7024" t="s">
        <v>194</v>
      </c>
      <c r="F7024" t="s">
        <v>276</v>
      </c>
      <c r="G7024">
        <v>14</v>
      </c>
      <c r="H7024" t="s">
        <v>397</v>
      </c>
      <c r="I7024" t="s">
        <v>374</v>
      </c>
      <c r="J7024" t="s">
        <v>289</v>
      </c>
      <c r="K7024">
        <v>0</v>
      </c>
      <c r="L7024" s="52">
        <v>0</v>
      </c>
      <c r="N7024">
        <v>2</v>
      </c>
      <c r="O7024" s="52">
        <v>5.9899999760091296E-3</v>
      </c>
      <c r="Q7024">
        <v>29</v>
      </c>
      <c r="R7024" s="52">
        <v>5.1299999468028554E-3</v>
      </c>
    </row>
    <row r="7025" spans="1:19">
      <c r="A7025" t="s">
        <v>356</v>
      </c>
      <c r="B7025" t="s">
        <v>412</v>
      </c>
      <c r="C7025" t="s">
        <v>440</v>
      </c>
      <c r="D7025" t="s">
        <v>330</v>
      </c>
      <c r="E7025" t="s">
        <v>194</v>
      </c>
      <c r="F7025" t="s">
        <v>276</v>
      </c>
      <c r="G7025">
        <v>14</v>
      </c>
      <c r="H7025" t="s">
        <v>397</v>
      </c>
      <c r="I7025" t="s">
        <v>374</v>
      </c>
      <c r="J7025" t="s">
        <v>290</v>
      </c>
      <c r="K7025">
        <v>2</v>
      </c>
      <c r="L7025" s="52">
        <v>6.0610000044107437E-2</v>
      </c>
      <c r="N7025">
        <v>24</v>
      </c>
      <c r="O7025" s="52">
        <v>7.1860000491142273E-2</v>
      </c>
      <c r="Q7025">
        <v>299</v>
      </c>
      <c r="R7025" s="52">
        <v>5.2880000323057168E-2</v>
      </c>
    </row>
    <row r="7026" spans="1:19">
      <c r="A7026" t="s">
        <v>356</v>
      </c>
      <c r="B7026" t="s">
        <v>412</v>
      </c>
      <c r="C7026" t="s">
        <v>440</v>
      </c>
      <c r="D7026" t="s">
        <v>330</v>
      </c>
      <c r="E7026" t="s">
        <v>194</v>
      </c>
      <c r="F7026" t="s">
        <v>276</v>
      </c>
      <c r="G7026">
        <v>14</v>
      </c>
      <c r="H7026" t="s">
        <v>397</v>
      </c>
      <c r="I7026" t="s">
        <v>374</v>
      </c>
      <c r="J7026" t="s">
        <v>291</v>
      </c>
      <c r="K7026">
        <v>2</v>
      </c>
      <c r="L7026" s="52">
        <v>6.0610000044107437E-2</v>
      </c>
      <c r="N7026">
        <v>57</v>
      </c>
      <c r="O7026" s="52">
        <v>0.17066000401973719</v>
      </c>
      <c r="Q7026">
        <v>751</v>
      </c>
      <c r="R7026" s="52">
        <v>0.1328299939632416</v>
      </c>
    </row>
    <row r="7027" spans="1:19">
      <c r="A7027" t="s">
        <v>356</v>
      </c>
      <c r="B7027" t="s">
        <v>412</v>
      </c>
      <c r="C7027" t="s">
        <v>440</v>
      </c>
      <c r="D7027" t="s">
        <v>330</v>
      </c>
      <c r="E7027" t="s">
        <v>194</v>
      </c>
      <c r="F7027" t="s">
        <v>276</v>
      </c>
      <c r="G7027">
        <v>14</v>
      </c>
      <c r="H7027" t="s">
        <v>397</v>
      </c>
      <c r="I7027" t="s">
        <v>374</v>
      </c>
      <c r="J7027" t="s">
        <v>292</v>
      </c>
      <c r="K7027">
        <v>7</v>
      </c>
      <c r="L7027" s="52">
        <v>0.212119996547699</v>
      </c>
      <c r="N7027">
        <v>70</v>
      </c>
      <c r="O7027" s="52">
        <v>0.20958000421524051</v>
      </c>
      <c r="Q7027">
        <v>1246</v>
      </c>
      <c r="R7027" s="52">
        <v>0.22036999464035029</v>
      </c>
    </row>
    <row r="7028" spans="1:19">
      <c r="A7028" t="s">
        <v>356</v>
      </c>
      <c r="B7028" t="s">
        <v>412</v>
      </c>
      <c r="C7028" t="s">
        <v>440</v>
      </c>
      <c r="D7028" t="s">
        <v>330</v>
      </c>
      <c r="E7028" t="s">
        <v>194</v>
      </c>
      <c r="F7028" t="s">
        <v>276</v>
      </c>
      <c r="G7028">
        <v>14</v>
      </c>
      <c r="H7028" t="s">
        <v>397</v>
      </c>
      <c r="I7028" t="s">
        <v>374</v>
      </c>
      <c r="J7028" t="s">
        <v>293</v>
      </c>
      <c r="K7028">
        <v>2</v>
      </c>
      <c r="L7028" s="52">
        <v>6.0610000044107437E-2</v>
      </c>
      <c r="N7028">
        <v>56</v>
      </c>
      <c r="O7028" s="52">
        <v>0.1676599979400635</v>
      </c>
      <c r="Q7028">
        <v>1034</v>
      </c>
      <c r="R7028" s="52">
        <v>0.18287999927997589</v>
      </c>
    </row>
    <row r="7029" spans="1:19">
      <c r="A7029" t="s">
        <v>356</v>
      </c>
      <c r="B7029" t="s">
        <v>412</v>
      </c>
      <c r="C7029" t="s">
        <v>440</v>
      </c>
      <c r="D7029" t="s">
        <v>330</v>
      </c>
      <c r="E7029" t="s">
        <v>194</v>
      </c>
      <c r="F7029" t="s">
        <v>276</v>
      </c>
      <c r="G7029">
        <v>14</v>
      </c>
      <c r="H7029" t="s">
        <v>397</v>
      </c>
      <c r="I7029" t="s">
        <v>374</v>
      </c>
      <c r="J7029" t="s">
        <v>294</v>
      </c>
      <c r="K7029">
        <v>12</v>
      </c>
      <c r="L7029" s="52">
        <v>0.36364001035690308</v>
      </c>
      <c r="N7029">
        <v>53</v>
      </c>
      <c r="O7029" s="52">
        <v>0.15868000686168671</v>
      </c>
      <c r="Q7029">
        <v>1115</v>
      </c>
      <c r="R7029" s="52">
        <v>0.19720999896526339</v>
      </c>
    </row>
    <row r="7030" spans="1:19">
      <c r="A7030" t="s">
        <v>356</v>
      </c>
      <c r="B7030" t="s">
        <v>412</v>
      </c>
      <c r="C7030" t="s">
        <v>440</v>
      </c>
      <c r="D7030" t="s">
        <v>330</v>
      </c>
      <c r="E7030" t="s">
        <v>194</v>
      </c>
      <c r="F7030" t="s">
        <v>276</v>
      </c>
      <c r="G7030">
        <v>14</v>
      </c>
      <c r="H7030" t="s">
        <v>397</v>
      </c>
      <c r="I7030" t="s">
        <v>374</v>
      </c>
      <c r="J7030" t="s">
        <v>295</v>
      </c>
      <c r="K7030">
        <v>8</v>
      </c>
      <c r="L7030" s="52">
        <v>0.2424200028181076</v>
      </c>
      <c r="N7030">
        <v>72</v>
      </c>
      <c r="O7030" s="52">
        <v>0.21557000279426569</v>
      </c>
      <c r="Q7030">
        <v>1180</v>
      </c>
      <c r="R7030" s="52">
        <v>0.20870000123977661</v>
      </c>
    </row>
    <row r="7031" spans="1:19">
      <c r="A7031" t="s">
        <v>356</v>
      </c>
      <c r="B7031" t="s">
        <v>412</v>
      </c>
      <c r="C7031" t="s">
        <v>440</v>
      </c>
      <c r="D7031" t="s">
        <v>330</v>
      </c>
      <c r="E7031" t="s">
        <v>194</v>
      </c>
      <c r="F7031" t="s">
        <v>276</v>
      </c>
      <c r="G7031">
        <v>14</v>
      </c>
      <c r="H7031" t="s">
        <v>397</v>
      </c>
      <c r="I7031" t="s">
        <v>734</v>
      </c>
      <c r="J7031" t="s">
        <v>299</v>
      </c>
      <c r="K7031">
        <v>7</v>
      </c>
      <c r="L7031" s="52">
        <v>0.212119996547699</v>
      </c>
      <c r="M7031" s="52">
        <v>0.212119996547699</v>
      </c>
      <c r="N7031">
        <v>52</v>
      </c>
      <c r="O7031" s="52">
        <v>0.15568999946117401</v>
      </c>
      <c r="P7031" s="52">
        <v>0.15853999555110929</v>
      </c>
      <c r="Q7031">
        <v>265</v>
      </c>
      <c r="R7031" s="52">
        <v>4.6870000660419457E-2</v>
      </c>
      <c r="S7031" s="52">
        <v>4.7959998250007629E-2</v>
      </c>
    </row>
    <row r="7032" spans="1:19">
      <c r="A7032" t="s">
        <v>356</v>
      </c>
      <c r="B7032" t="s">
        <v>412</v>
      </c>
      <c r="C7032" t="s">
        <v>440</v>
      </c>
      <c r="D7032" t="s">
        <v>330</v>
      </c>
      <c r="E7032" t="s">
        <v>194</v>
      </c>
      <c r="F7032" t="s">
        <v>276</v>
      </c>
      <c r="G7032">
        <v>14</v>
      </c>
      <c r="H7032" t="s">
        <v>397</v>
      </c>
      <c r="I7032" t="s">
        <v>734</v>
      </c>
      <c r="J7032" t="s">
        <v>300</v>
      </c>
      <c r="K7032">
        <v>2</v>
      </c>
      <c r="L7032" s="52">
        <v>6.0610000044107437E-2</v>
      </c>
      <c r="M7032" s="52">
        <v>6.0610000044107437E-2</v>
      </c>
      <c r="N7032">
        <v>39</v>
      </c>
      <c r="O7032" s="52">
        <v>0.1167699992656708</v>
      </c>
      <c r="P7032" s="52">
        <v>0.11890000104904171</v>
      </c>
      <c r="Q7032">
        <v>218</v>
      </c>
      <c r="R7032" s="52">
        <v>3.8559999316930771E-2</v>
      </c>
      <c r="S7032" s="52">
        <v>3.945000097155571E-2</v>
      </c>
    </row>
    <row r="7033" spans="1:19">
      <c r="A7033" t="s">
        <v>356</v>
      </c>
      <c r="B7033" t="s">
        <v>412</v>
      </c>
      <c r="C7033" t="s">
        <v>440</v>
      </c>
      <c r="D7033" t="s">
        <v>330</v>
      </c>
      <c r="E7033" t="s">
        <v>194</v>
      </c>
      <c r="F7033" t="s">
        <v>276</v>
      </c>
      <c r="G7033">
        <v>14</v>
      </c>
      <c r="H7033" t="s">
        <v>397</v>
      </c>
      <c r="I7033" t="s">
        <v>734</v>
      </c>
      <c r="J7033" t="s">
        <v>269</v>
      </c>
      <c r="K7033">
        <v>0</v>
      </c>
      <c r="L7033" s="52">
        <v>0</v>
      </c>
      <c r="M7033" s="52">
        <v>0</v>
      </c>
      <c r="N7033">
        <v>6</v>
      </c>
      <c r="O7033" s="52">
        <v>1.7960000783205029E-2</v>
      </c>
      <c r="P7033" s="52">
        <v>1.829000003635883E-2</v>
      </c>
      <c r="Q7033">
        <v>43</v>
      </c>
      <c r="R7033" s="52">
        <v>7.61000020429492E-3</v>
      </c>
      <c r="S7033" s="52">
        <v>7.780000101774931E-3</v>
      </c>
    </row>
    <row r="7034" spans="1:19">
      <c r="A7034" t="s">
        <v>356</v>
      </c>
      <c r="B7034" t="s">
        <v>412</v>
      </c>
      <c r="C7034" t="s">
        <v>440</v>
      </c>
      <c r="D7034" t="s">
        <v>330</v>
      </c>
      <c r="E7034" t="s">
        <v>194</v>
      </c>
      <c r="F7034" t="s">
        <v>276</v>
      </c>
      <c r="G7034">
        <v>14</v>
      </c>
      <c r="H7034" t="s">
        <v>397</v>
      </c>
      <c r="I7034" t="s">
        <v>734</v>
      </c>
      <c r="J7034" t="s">
        <v>301</v>
      </c>
      <c r="K7034">
        <v>2</v>
      </c>
      <c r="L7034" s="52">
        <v>6.0610000044107437E-2</v>
      </c>
      <c r="M7034" s="52">
        <v>6.0610000044107437E-2</v>
      </c>
      <c r="N7034">
        <v>30</v>
      </c>
      <c r="O7034" s="52">
        <v>8.9819997549057007E-2</v>
      </c>
      <c r="P7034" s="52">
        <v>9.1459996998310089E-2</v>
      </c>
      <c r="Q7034">
        <v>117</v>
      </c>
      <c r="R7034" s="52">
        <v>2.0689999684691429E-2</v>
      </c>
      <c r="S7034" s="52">
        <v>2.1169999614357948E-2</v>
      </c>
    </row>
    <row r="7035" spans="1:19">
      <c r="A7035" t="s">
        <v>356</v>
      </c>
      <c r="B7035" t="s">
        <v>412</v>
      </c>
      <c r="C7035" t="s">
        <v>440</v>
      </c>
      <c r="D7035" t="s">
        <v>330</v>
      </c>
      <c r="E7035" t="s">
        <v>194</v>
      </c>
      <c r="F7035" t="s">
        <v>276</v>
      </c>
      <c r="G7035">
        <v>14</v>
      </c>
      <c r="H7035" t="s">
        <v>397</v>
      </c>
      <c r="I7035" t="s">
        <v>734</v>
      </c>
      <c r="J7035" t="s">
        <v>270</v>
      </c>
      <c r="K7035">
        <v>0</v>
      </c>
      <c r="L7035" s="52">
        <v>0</v>
      </c>
      <c r="N7035">
        <v>6</v>
      </c>
      <c r="O7035" s="52">
        <v>1.7960000783205029E-2</v>
      </c>
      <c r="Q7035">
        <v>128</v>
      </c>
      <c r="R7035" s="52">
        <v>2.263999916613102E-2</v>
      </c>
    </row>
    <row r="7036" spans="1:19">
      <c r="A7036" t="s">
        <v>356</v>
      </c>
      <c r="B7036" t="s">
        <v>412</v>
      </c>
      <c r="C7036" t="s">
        <v>440</v>
      </c>
      <c r="D7036" t="s">
        <v>330</v>
      </c>
      <c r="E7036" t="s">
        <v>194</v>
      </c>
      <c r="F7036" t="s">
        <v>276</v>
      </c>
      <c r="G7036">
        <v>14</v>
      </c>
      <c r="H7036" t="s">
        <v>397</v>
      </c>
      <c r="I7036" t="s">
        <v>734</v>
      </c>
      <c r="J7036" t="s">
        <v>268</v>
      </c>
      <c r="K7036">
        <v>22</v>
      </c>
      <c r="L7036" s="52">
        <v>0.66667002439498901</v>
      </c>
      <c r="M7036" s="52">
        <v>0.66667002439498901</v>
      </c>
      <c r="N7036">
        <v>201</v>
      </c>
      <c r="O7036" s="52">
        <v>0.60180002450942993</v>
      </c>
      <c r="P7036" s="52">
        <v>0.6128000020980835</v>
      </c>
      <c r="Q7036">
        <v>4883</v>
      </c>
      <c r="R7036" s="52">
        <v>0.86364001035690308</v>
      </c>
      <c r="S7036" s="52">
        <v>0.88363999128341675</v>
      </c>
    </row>
    <row r="7037" spans="1:19">
      <c r="A7037" t="s">
        <v>356</v>
      </c>
      <c r="B7037" t="s">
        <v>412</v>
      </c>
      <c r="C7037" t="s">
        <v>440</v>
      </c>
      <c r="D7037" t="s">
        <v>330</v>
      </c>
      <c r="E7037" t="s">
        <v>194</v>
      </c>
      <c r="F7037" t="s">
        <v>276</v>
      </c>
      <c r="G7037">
        <v>14</v>
      </c>
      <c r="H7037" t="s">
        <v>397</v>
      </c>
      <c r="I7037" t="s">
        <v>307</v>
      </c>
      <c r="J7037" t="s">
        <v>329</v>
      </c>
      <c r="K7037">
        <v>33</v>
      </c>
      <c r="L7037" s="52">
        <v>1</v>
      </c>
      <c r="N7037">
        <v>334</v>
      </c>
      <c r="O7037" s="52">
        <v>1</v>
      </c>
      <c r="Q7037">
        <v>5610</v>
      </c>
      <c r="R7037" s="52">
        <v>0.99221998453140259</v>
      </c>
    </row>
    <row r="7038" spans="1:19">
      <c r="A7038" t="s">
        <v>356</v>
      </c>
      <c r="B7038" t="s">
        <v>412</v>
      </c>
      <c r="C7038" t="s">
        <v>440</v>
      </c>
      <c r="D7038" t="s">
        <v>330</v>
      </c>
      <c r="E7038" t="s">
        <v>194</v>
      </c>
      <c r="F7038" t="s">
        <v>276</v>
      </c>
      <c r="G7038">
        <v>14</v>
      </c>
      <c r="H7038" t="s">
        <v>397</v>
      </c>
      <c r="I7038" t="s">
        <v>307</v>
      </c>
      <c r="J7038" t="s">
        <v>309</v>
      </c>
      <c r="K7038">
        <v>0</v>
      </c>
      <c r="L7038" s="52">
        <v>0</v>
      </c>
      <c r="N7038">
        <v>0</v>
      </c>
      <c r="O7038" s="52">
        <v>0</v>
      </c>
      <c r="Q7038">
        <v>44</v>
      </c>
      <c r="R7038" s="52">
        <v>7.780000101774931E-3</v>
      </c>
    </row>
    <row r="7039" spans="1:19">
      <c r="A7039" t="s">
        <v>356</v>
      </c>
      <c r="B7039" t="s">
        <v>412</v>
      </c>
      <c r="C7039" t="s">
        <v>440</v>
      </c>
      <c r="D7039" t="s">
        <v>330</v>
      </c>
      <c r="E7039" t="s">
        <v>194</v>
      </c>
      <c r="F7039" t="s">
        <v>276</v>
      </c>
      <c r="G7039">
        <v>14</v>
      </c>
      <c r="H7039" t="s">
        <v>397</v>
      </c>
      <c r="I7039" t="s">
        <v>375</v>
      </c>
      <c r="J7039" t="s">
        <v>302</v>
      </c>
      <c r="K7039">
        <v>11</v>
      </c>
      <c r="L7039" s="52">
        <v>0.33333000540733337</v>
      </c>
      <c r="N7039">
        <v>107</v>
      </c>
      <c r="O7039" s="52">
        <v>0.32036000490188599</v>
      </c>
      <c r="Q7039">
        <v>1795</v>
      </c>
      <c r="R7039" s="52">
        <v>0.3174700140953064</v>
      </c>
    </row>
    <row r="7040" spans="1:19">
      <c r="A7040" t="s">
        <v>356</v>
      </c>
      <c r="B7040" t="s">
        <v>412</v>
      </c>
      <c r="C7040" t="s">
        <v>440</v>
      </c>
      <c r="D7040" t="s">
        <v>330</v>
      </c>
      <c r="E7040" t="s">
        <v>194</v>
      </c>
      <c r="F7040" t="s">
        <v>276</v>
      </c>
      <c r="G7040">
        <v>14</v>
      </c>
      <c r="H7040" t="s">
        <v>397</v>
      </c>
      <c r="I7040" t="s">
        <v>375</v>
      </c>
      <c r="J7040" t="s">
        <v>303</v>
      </c>
      <c r="K7040">
        <v>11</v>
      </c>
      <c r="L7040" s="52">
        <v>0.33333000540733337</v>
      </c>
      <c r="N7040">
        <v>102</v>
      </c>
      <c r="O7040" s="52">
        <v>0.30539000034332281</v>
      </c>
      <c r="Q7040">
        <v>1789</v>
      </c>
      <c r="R7040" s="52">
        <v>0.31641000509262079</v>
      </c>
    </row>
    <row r="7041" spans="1:18">
      <c r="A7041" t="s">
        <v>356</v>
      </c>
      <c r="B7041" t="s">
        <v>412</v>
      </c>
      <c r="C7041" t="s">
        <v>440</v>
      </c>
      <c r="D7041" t="s">
        <v>330</v>
      </c>
      <c r="E7041" t="s">
        <v>194</v>
      </c>
      <c r="F7041" t="s">
        <v>276</v>
      </c>
      <c r="G7041">
        <v>14</v>
      </c>
      <c r="H7041" t="s">
        <v>397</v>
      </c>
      <c r="I7041" t="s">
        <v>375</v>
      </c>
      <c r="J7041" t="s">
        <v>304</v>
      </c>
      <c r="K7041">
        <v>11</v>
      </c>
      <c r="L7041" s="52">
        <v>0.33333000540733337</v>
      </c>
      <c r="N7041">
        <v>125</v>
      </c>
      <c r="O7041" s="52">
        <v>0.37424999475479132</v>
      </c>
      <c r="Q7041">
        <v>2070</v>
      </c>
      <c r="R7041" s="52">
        <v>0.36610999703407288</v>
      </c>
    </row>
    <row r="7042" spans="1:18">
      <c r="A7042" t="s">
        <v>356</v>
      </c>
      <c r="B7042" t="s">
        <v>412</v>
      </c>
      <c r="C7042" t="s">
        <v>440</v>
      </c>
      <c r="D7042" t="s">
        <v>330</v>
      </c>
      <c r="E7042" t="s">
        <v>194</v>
      </c>
      <c r="F7042" t="s">
        <v>276</v>
      </c>
      <c r="G7042">
        <v>14</v>
      </c>
      <c r="H7042" t="s">
        <v>397</v>
      </c>
      <c r="I7042" t="s">
        <v>377</v>
      </c>
      <c r="J7042" t="s">
        <v>13</v>
      </c>
      <c r="K7042">
        <v>22</v>
      </c>
      <c r="L7042" s="52">
        <v>0.66667002439498901</v>
      </c>
      <c r="N7042">
        <v>169</v>
      </c>
      <c r="O7042" s="52">
        <v>0.50599002838134766</v>
      </c>
      <c r="Q7042">
        <v>2991</v>
      </c>
      <c r="R7042" s="52">
        <v>0.52900999784469604</v>
      </c>
    </row>
    <row r="7043" spans="1:18">
      <c r="A7043" t="s">
        <v>356</v>
      </c>
      <c r="B7043" t="s">
        <v>412</v>
      </c>
      <c r="C7043" t="s">
        <v>440</v>
      </c>
      <c r="D7043" t="s">
        <v>330</v>
      </c>
      <c r="E7043" t="s">
        <v>194</v>
      </c>
      <c r="F7043" t="s">
        <v>276</v>
      </c>
      <c r="G7043">
        <v>14</v>
      </c>
      <c r="H7043" t="s">
        <v>397</v>
      </c>
      <c r="I7043" t="s">
        <v>377</v>
      </c>
      <c r="J7043" t="s">
        <v>382</v>
      </c>
      <c r="K7043">
        <v>11</v>
      </c>
      <c r="L7043" s="52">
        <v>0.33333000540733337</v>
      </c>
      <c r="N7043">
        <v>165</v>
      </c>
      <c r="O7043" s="52">
        <v>0.49401000142097468</v>
      </c>
      <c r="Q7043">
        <v>2663</v>
      </c>
      <c r="R7043" s="52">
        <v>0.47099000215530401</v>
      </c>
    </row>
    <row r="7044" spans="1:18">
      <c r="A7044" t="s">
        <v>356</v>
      </c>
      <c r="B7044" t="s">
        <v>412</v>
      </c>
      <c r="C7044" t="s">
        <v>440</v>
      </c>
      <c r="D7044" t="s">
        <v>330</v>
      </c>
      <c r="E7044" t="s">
        <v>194</v>
      </c>
      <c r="F7044" t="s">
        <v>276</v>
      </c>
      <c r="G7044">
        <v>14</v>
      </c>
      <c r="H7044" t="s">
        <v>397</v>
      </c>
      <c r="I7044" t="s">
        <v>378</v>
      </c>
      <c r="J7044" t="s">
        <v>13</v>
      </c>
      <c r="K7044">
        <v>31</v>
      </c>
      <c r="L7044" s="52">
        <v>0.93939000368118286</v>
      </c>
      <c r="N7044">
        <v>313</v>
      </c>
      <c r="O7044" s="52">
        <v>0.93712997436523438</v>
      </c>
      <c r="Q7044">
        <v>5030</v>
      </c>
      <c r="R7044" s="52">
        <v>0.88963997364044189</v>
      </c>
    </row>
    <row r="7045" spans="1:18">
      <c r="A7045" t="s">
        <v>356</v>
      </c>
      <c r="B7045" t="s">
        <v>412</v>
      </c>
      <c r="C7045" t="s">
        <v>440</v>
      </c>
      <c r="D7045" t="s">
        <v>330</v>
      </c>
      <c r="E7045" t="s">
        <v>194</v>
      </c>
      <c r="F7045" t="s">
        <v>276</v>
      </c>
      <c r="G7045">
        <v>14</v>
      </c>
      <c r="H7045" t="s">
        <v>397</v>
      </c>
      <c r="I7045" t="s">
        <v>378</v>
      </c>
      <c r="J7045" t="s">
        <v>382</v>
      </c>
      <c r="K7045">
        <v>2</v>
      </c>
      <c r="L7045" s="52">
        <v>6.0610000044107437E-2</v>
      </c>
      <c r="N7045">
        <v>21</v>
      </c>
      <c r="O7045" s="52">
        <v>6.2870003283023834E-2</v>
      </c>
      <c r="Q7045">
        <v>624</v>
      </c>
      <c r="R7045" s="52">
        <v>0.1103599965572357</v>
      </c>
    </row>
    <row r="7046" spans="1:18">
      <c r="A7046" t="s">
        <v>356</v>
      </c>
      <c r="B7046" t="s">
        <v>412</v>
      </c>
      <c r="C7046" t="s">
        <v>440</v>
      </c>
      <c r="D7046" t="s">
        <v>330</v>
      </c>
      <c r="E7046" t="s">
        <v>194</v>
      </c>
      <c r="F7046" t="s">
        <v>276</v>
      </c>
      <c r="G7046">
        <v>14</v>
      </c>
      <c r="H7046" t="s">
        <v>397</v>
      </c>
      <c r="I7046" t="s">
        <v>379</v>
      </c>
      <c r="J7046" t="s">
        <v>13</v>
      </c>
      <c r="K7046">
        <v>28</v>
      </c>
      <c r="L7046" s="52">
        <v>0.8484799861907959</v>
      </c>
      <c r="N7046">
        <v>249</v>
      </c>
      <c r="O7046" s="52">
        <v>0.74550998210906982</v>
      </c>
      <c r="Q7046">
        <v>3976</v>
      </c>
      <c r="R7046" s="52">
        <v>0.70322000980377197</v>
      </c>
    </row>
    <row r="7047" spans="1:18">
      <c r="A7047" t="s">
        <v>356</v>
      </c>
      <c r="B7047" t="s">
        <v>412</v>
      </c>
      <c r="C7047" t="s">
        <v>440</v>
      </c>
      <c r="D7047" t="s">
        <v>330</v>
      </c>
      <c r="E7047" t="s">
        <v>194</v>
      </c>
      <c r="F7047" t="s">
        <v>276</v>
      </c>
      <c r="G7047">
        <v>14</v>
      </c>
      <c r="H7047" t="s">
        <v>397</v>
      </c>
      <c r="I7047" t="s">
        <v>379</v>
      </c>
      <c r="J7047" t="s">
        <v>382</v>
      </c>
      <c r="K7047">
        <v>5</v>
      </c>
      <c r="L7047" s="52">
        <v>0.15151999890804291</v>
      </c>
      <c r="N7047">
        <v>85</v>
      </c>
      <c r="O7047" s="52">
        <v>0.25448998808860779</v>
      </c>
      <c r="Q7047">
        <v>1678</v>
      </c>
      <c r="R7047" s="52">
        <v>0.29677999019622803</v>
      </c>
    </row>
    <row r="7048" spans="1:18">
      <c r="A7048" t="s">
        <v>356</v>
      </c>
      <c r="B7048" t="s">
        <v>412</v>
      </c>
      <c r="C7048" t="s">
        <v>440</v>
      </c>
      <c r="D7048" t="s">
        <v>330</v>
      </c>
      <c r="E7048" t="s">
        <v>194</v>
      </c>
      <c r="F7048" t="s">
        <v>276</v>
      </c>
      <c r="G7048">
        <v>14</v>
      </c>
      <c r="H7048" t="s">
        <v>397</v>
      </c>
      <c r="I7048" t="s">
        <v>380</v>
      </c>
      <c r="J7048" t="s">
        <v>13</v>
      </c>
      <c r="K7048">
        <v>24</v>
      </c>
      <c r="L7048" s="52">
        <v>0.72727000713348389</v>
      </c>
      <c r="N7048">
        <v>248</v>
      </c>
      <c r="O7048" s="52">
        <v>0.74251002073287964</v>
      </c>
      <c r="Q7048">
        <v>4071</v>
      </c>
      <c r="R7048" s="52">
        <v>0.72001999616622925</v>
      </c>
    </row>
    <row r="7049" spans="1:18">
      <c r="A7049" t="s">
        <v>356</v>
      </c>
      <c r="B7049" t="s">
        <v>412</v>
      </c>
      <c r="C7049" t="s">
        <v>440</v>
      </c>
      <c r="D7049" t="s">
        <v>330</v>
      </c>
      <c r="E7049" t="s">
        <v>194</v>
      </c>
      <c r="F7049" t="s">
        <v>276</v>
      </c>
      <c r="G7049">
        <v>14</v>
      </c>
      <c r="H7049" t="s">
        <v>397</v>
      </c>
      <c r="I7049" t="s">
        <v>380</v>
      </c>
      <c r="J7049" t="s">
        <v>382</v>
      </c>
      <c r="K7049">
        <v>9</v>
      </c>
      <c r="L7049" s="52">
        <v>0.27272999286651611</v>
      </c>
      <c r="N7049">
        <v>86</v>
      </c>
      <c r="O7049" s="52">
        <v>0.25749000906944269</v>
      </c>
      <c r="Q7049">
        <v>1583</v>
      </c>
      <c r="R7049" s="52">
        <v>0.27998000383377081</v>
      </c>
    </row>
    <row r="7050" spans="1:18">
      <c r="A7050" t="s">
        <v>356</v>
      </c>
      <c r="B7050" t="s">
        <v>412</v>
      </c>
      <c r="C7050" t="s">
        <v>440</v>
      </c>
      <c r="D7050" t="s">
        <v>330</v>
      </c>
      <c r="E7050" t="s">
        <v>194</v>
      </c>
      <c r="F7050" t="s">
        <v>276</v>
      </c>
      <c r="G7050">
        <v>14</v>
      </c>
      <c r="H7050" t="s">
        <v>397</v>
      </c>
      <c r="I7050" t="s">
        <v>381</v>
      </c>
      <c r="J7050" t="s">
        <v>13</v>
      </c>
      <c r="K7050">
        <v>18</v>
      </c>
      <c r="L7050" s="52">
        <v>0.54544997215270996</v>
      </c>
      <c r="N7050">
        <v>201</v>
      </c>
      <c r="O7050" s="52">
        <v>0.60180002450942993</v>
      </c>
      <c r="Q7050">
        <v>3439</v>
      </c>
      <c r="R7050" s="52">
        <v>0.60824000835418701</v>
      </c>
    </row>
    <row r="7051" spans="1:18">
      <c r="A7051" t="s">
        <v>356</v>
      </c>
      <c r="B7051" t="s">
        <v>412</v>
      </c>
      <c r="C7051" t="s">
        <v>440</v>
      </c>
      <c r="D7051" t="s">
        <v>330</v>
      </c>
      <c r="E7051" t="s">
        <v>194</v>
      </c>
      <c r="F7051" t="s">
        <v>276</v>
      </c>
      <c r="G7051">
        <v>14</v>
      </c>
      <c r="H7051" t="s">
        <v>397</v>
      </c>
      <c r="I7051" t="s">
        <v>381</v>
      </c>
      <c r="J7051" t="s">
        <v>382</v>
      </c>
      <c r="K7051">
        <v>15</v>
      </c>
      <c r="L7051" s="52">
        <v>0.45454999804496771</v>
      </c>
      <c r="N7051">
        <v>133</v>
      </c>
      <c r="O7051" s="52">
        <v>0.39820000529289251</v>
      </c>
      <c r="Q7051">
        <v>2215</v>
      </c>
      <c r="R7051" s="52">
        <v>0.39175999164581299</v>
      </c>
    </row>
    <row r="7052" spans="1:18">
      <c r="A7052" t="s">
        <v>356</v>
      </c>
      <c r="B7052" t="s">
        <v>412</v>
      </c>
      <c r="C7052" t="s">
        <v>440</v>
      </c>
      <c r="D7052" t="s">
        <v>330</v>
      </c>
      <c r="E7052" t="s">
        <v>97</v>
      </c>
      <c r="F7052" t="s">
        <v>98</v>
      </c>
      <c r="G7052">
        <v>4</v>
      </c>
      <c r="H7052" t="s">
        <v>398</v>
      </c>
      <c r="I7052" t="s">
        <v>374</v>
      </c>
      <c r="J7052" t="s">
        <v>289</v>
      </c>
      <c r="K7052">
        <v>2</v>
      </c>
      <c r="L7052" s="52">
        <v>5.404999852180481E-2</v>
      </c>
      <c r="N7052">
        <v>2</v>
      </c>
      <c r="O7052" s="52">
        <v>1.7389999702572819E-2</v>
      </c>
      <c r="Q7052">
        <v>29</v>
      </c>
      <c r="R7052" s="52">
        <v>5.1299999468028554E-3</v>
      </c>
    </row>
    <row r="7053" spans="1:18">
      <c r="A7053" t="s">
        <v>356</v>
      </c>
      <c r="B7053" t="s">
        <v>412</v>
      </c>
      <c r="C7053" t="s">
        <v>440</v>
      </c>
      <c r="D7053" t="s">
        <v>330</v>
      </c>
      <c r="E7053" t="s">
        <v>97</v>
      </c>
      <c r="F7053" t="s">
        <v>98</v>
      </c>
      <c r="G7053">
        <v>4</v>
      </c>
      <c r="H7053" t="s">
        <v>398</v>
      </c>
      <c r="I7053" t="s">
        <v>374</v>
      </c>
      <c r="J7053" t="s">
        <v>290</v>
      </c>
      <c r="K7053">
        <v>2</v>
      </c>
      <c r="L7053" s="52">
        <v>5.404999852180481E-2</v>
      </c>
      <c r="N7053">
        <v>6</v>
      </c>
      <c r="O7053" s="52">
        <v>5.2170000970363617E-2</v>
      </c>
      <c r="Q7053">
        <v>299</v>
      </c>
      <c r="R7053" s="52">
        <v>5.2880000323057168E-2</v>
      </c>
    </row>
    <row r="7054" spans="1:18">
      <c r="A7054" t="s">
        <v>356</v>
      </c>
      <c r="B7054" t="s">
        <v>412</v>
      </c>
      <c r="C7054" t="s">
        <v>440</v>
      </c>
      <c r="D7054" t="s">
        <v>330</v>
      </c>
      <c r="E7054" t="s">
        <v>97</v>
      </c>
      <c r="F7054" t="s">
        <v>98</v>
      </c>
      <c r="G7054">
        <v>4</v>
      </c>
      <c r="H7054" t="s">
        <v>398</v>
      </c>
      <c r="I7054" t="s">
        <v>374</v>
      </c>
      <c r="J7054" t="s">
        <v>291</v>
      </c>
      <c r="K7054">
        <v>2</v>
      </c>
      <c r="L7054" s="52">
        <v>5.404999852180481E-2</v>
      </c>
      <c r="N7054">
        <v>10</v>
      </c>
      <c r="O7054" s="52">
        <v>8.6960002779960632E-2</v>
      </c>
      <c r="Q7054">
        <v>751</v>
      </c>
      <c r="R7054" s="52">
        <v>0.1328299939632416</v>
      </c>
    </row>
    <row r="7055" spans="1:18">
      <c r="A7055" t="s">
        <v>356</v>
      </c>
      <c r="B7055" t="s">
        <v>412</v>
      </c>
      <c r="C7055" t="s">
        <v>440</v>
      </c>
      <c r="D7055" t="s">
        <v>330</v>
      </c>
      <c r="E7055" t="s">
        <v>97</v>
      </c>
      <c r="F7055" t="s">
        <v>98</v>
      </c>
      <c r="G7055">
        <v>4</v>
      </c>
      <c r="H7055" t="s">
        <v>398</v>
      </c>
      <c r="I7055" t="s">
        <v>374</v>
      </c>
      <c r="J7055" t="s">
        <v>292</v>
      </c>
      <c r="K7055">
        <v>9</v>
      </c>
      <c r="L7055" s="52">
        <v>0.24323999881744379</v>
      </c>
      <c r="N7055">
        <v>28</v>
      </c>
      <c r="O7055" s="52">
        <v>0.24347999691963201</v>
      </c>
      <c r="Q7055">
        <v>1246</v>
      </c>
      <c r="R7055" s="52">
        <v>0.22036999464035029</v>
      </c>
    </row>
    <row r="7056" spans="1:18">
      <c r="A7056" t="s">
        <v>356</v>
      </c>
      <c r="B7056" t="s">
        <v>412</v>
      </c>
      <c r="C7056" t="s">
        <v>440</v>
      </c>
      <c r="D7056" t="s">
        <v>330</v>
      </c>
      <c r="E7056" t="s">
        <v>97</v>
      </c>
      <c r="F7056" t="s">
        <v>98</v>
      </c>
      <c r="G7056">
        <v>4</v>
      </c>
      <c r="H7056" t="s">
        <v>398</v>
      </c>
      <c r="I7056" t="s">
        <v>374</v>
      </c>
      <c r="J7056" t="s">
        <v>293</v>
      </c>
      <c r="K7056">
        <v>13</v>
      </c>
      <c r="L7056" s="52">
        <v>0.35135000944137568</v>
      </c>
      <c r="N7056">
        <v>35</v>
      </c>
      <c r="O7056" s="52">
        <v>0.30434998869895941</v>
      </c>
      <c r="Q7056">
        <v>1034</v>
      </c>
      <c r="R7056" s="52">
        <v>0.18287999927997589</v>
      </c>
    </row>
    <row r="7057" spans="1:19">
      <c r="A7057" t="s">
        <v>356</v>
      </c>
      <c r="B7057" t="s">
        <v>412</v>
      </c>
      <c r="C7057" t="s">
        <v>440</v>
      </c>
      <c r="D7057" t="s">
        <v>330</v>
      </c>
      <c r="E7057" t="s">
        <v>97</v>
      </c>
      <c r="F7057" t="s">
        <v>98</v>
      </c>
      <c r="G7057">
        <v>4</v>
      </c>
      <c r="H7057" t="s">
        <v>398</v>
      </c>
      <c r="I7057" t="s">
        <v>374</v>
      </c>
      <c r="J7057" t="s">
        <v>294</v>
      </c>
      <c r="K7057">
        <v>7</v>
      </c>
      <c r="L7057" s="52">
        <v>0.18919000029563901</v>
      </c>
      <c r="N7057">
        <v>19</v>
      </c>
      <c r="O7057" s="52">
        <v>0.16522000730037689</v>
      </c>
      <c r="Q7057">
        <v>1115</v>
      </c>
      <c r="R7057" s="52">
        <v>0.19720999896526339</v>
      </c>
    </row>
    <row r="7058" spans="1:19">
      <c r="A7058" t="s">
        <v>356</v>
      </c>
      <c r="B7058" t="s">
        <v>412</v>
      </c>
      <c r="C7058" t="s">
        <v>440</v>
      </c>
      <c r="D7058" t="s">
        <v>330</v>
      </c>
      <c r="E7058" t="s">
        <v>97</v>
      </c>
      <c r="F7058" t="s">
        <v>98</v>
      </c>
      <c r="G7058">
        <v>4</v>
      </c>
      <c r="H7058" t="s">
        <v>398</v>
      </c>
      <c r="I7058" t="s">
        <v>374</v>
      </c>
      <c r="J7058" t="s">
        <v>295</v>
      </c>
      <c r="K7058">
        <v>2</v>
      </c>
      <c r="L7058" s="52">
        <v>5.404999852180481E-2</v>
      </c>
      <c r="N7058">
        <v>15</v>
      </c>
      <c r="O7058" s="52">
        <v>0.13042999804019931</v>
      </c>
      <c r="Q7058">
        <v>1180</v>
      </c>
      <c r="R7058" s="52">
        <v>0.20870000123977661</v>
      </c>
    </row>
    <row r="7059" spans="1:19">
      <c r="A7059" t="s">
        <v>356</v>
      </c>
      <c r="B7059" t="s">
        <v>412</v>
      </c>
      <c r="C7059" t="s">
        <v>440</v>
      </c>
      <c r="D7059" t="s">
        <v>330</v>
      </c>
      <c r="E7059" t="s">
        <v>97</v>
      </c>
      <c r="F7059" t="s">
        <v>98</v>
      </c>
      <c r="G7059">
        <v>4</v>
      </c>
      <c r="H7059" t="s">
        <v>398</v>
      </c>
      <c r="I7059" t="s">
        <v>734</v>
      </c>
      <c r="J7059" t="s">
        <v>299</v>
      </c>
      <c r="K7059">
        <v>0</v>
      </c>
      <c r="L7059" s="52">
        <v>0</v>
      </c>
      <c r="M7059" s="52">
        <v>0</v>
      </c>
      <c r="N7059">
        <v>0</v>
      </c>
      <c r="O7059" s="52">
        <v>0</v>
      </c>
      <c r="P7059" s="52">
        <v>0</v>
      </c>
      <c r="Q7059">
        <v>265</v>
      </c>
      <c r="R7059" s="52">
        <v>4.6870000660419457E-2</v>
      </c>
      <c r="S7059" s="52">
        <v>4.7959998250007629E-2</v>
      </c>
    </row>
    <row r="7060" spans="1:19">
      <c r="A7060" t="s">
        <v>356</v>
      </c>
      <c r="B7060" t="s">
        <v>412</v>
      </c>
      <c r="C7060" t="s">
        <v>440</v>
      </c>
      <c r="D7060" t="s">
        <v>330</v>
      </c>
      <c r="E7060" t="s">
        <v>97</v>
      </c>
      <c r="F7060" t="s">
        <v>98</v>
      </c>
      <c r="G7060">
        <v>4</v>
      </c>
      <c r="H7060" t="s">
        <v>398</v>
      </c>
      <c r="I7060" t="s">
        <v>734</v>
      </c>
      <c r="J7060" t="s">
        <v>300</v>
      </c>
      <c r="K7060">
        <v>0</v>
      </c>
      <c r="L7060" s="52">
        <v>0</v>
      </c>
      <c r="M7060" s="52">
        <v>0</v>
      </c>
      <c r="N7060">
        <v>0</v>
      </c>
      <c r="O7060" s="52">
        <v>0</v>
      </c>
      <c r="P7060" s="52">
        <v>0</v>
      </c>
      <c r="Q7060">
        <v>218</v>
      </c>
      <c r="R7060" s="52">
        <v>3.8559999316930771E-2</v>
      </c>
      <c r="S7060" s="52">
        <v>3.945000097155571E-2</v>
      </c>
    </row>
    <row r="7061" spans="1:19">
      <c r="A7061" t="s">
        <v>356</v>
      </c>
      <c r="B7061" t="s">
        <v>412</v>
      </c>
      <c r="C7061" t="s">
        <v>440</v>
      </c>
      <c r="D7061" t="s">
        <v>330</v>
      </c>
      <c r="E7061" t="s">
        <v>97</v>
      </c>
      <c r="F7061" t="s">
        <v>98</v>
      </c>
      <c r="G7061">
        <v>4</v>
      </c>
      <c r="H7061" t="s">
        <v>398</v>
      </c>
      <c r="I7061" t="s">
        <v>734</v>
      </c>
      <c r="J7061" t="s">
        <v>269</v>
      </c>
      <c r="K7061">
        <v>0</v>
      </c>
      <c r="L7061" s="52">
        <v>0</v>
      </c>
      <c r="M7061" s="52">
        <v>0</v>
      </c>
      <c r="N7061">
        <v>0</v>
      </c>
      <c r="O7061" s="52">
        <v>0</v>
      </c>
      <c r="P7061" s="52">
        <v>0</v>
      </c>
      <c r="Q7061">
        <v>43</v>
      </c>
      <c r="R7061" s="52">
        <v>7.61000020429492E-3</v>
      </c>
      <c r="S7061" s="52">
        <v>7.780000101774931E-3</v>
      </c>
    </row>
    <row r="7062" spans="1:19">
      <c r="A7062" t="s">
        <v>356</v>
      </c>
      <c r="B7062" t="s">
        <v>412</v>
      </c>
      <c r="C7062" t="s">
        <v>440</v>
      </c>
      <c r="D7062" t="s">
        <v>330</v>
      </c>
      <c r="E7062" t="s">
        <v>97</v>
      </c>
      <c r="F7062" t="s">
        <v>98</v>
      </c>
      <c r="G7062">
        <v>4</v>
      </c>
      <c r="H7062" t="s">
        <v>398</v>
      </c>
      <c r="I7062" t="s">
        <v>734</v>
      </c>
      <c r="J7062" t="s">
        <v>301</v>
      </c>
      <c r="K7062">
        <v>2</v>
      </c>
      <c r="L7062" s="52">
        <v>5.404999852180481E-2</v>
      </c>
      <c r="M7062" s="52">
        <v>6.0610000044107437E-2</v>
      </c>
      <c r="N7062">
        <v>2</v>
      </c>
      <c r="O7062" s="52">
        <v>1.7389999702572819E-2</v>
      </c>
      <c r="P7062" s="52">
        <v>1.8349999561905861E-2</v>
      </c>
      <c r="Q7062">
        <v>117</v>
      </c>
      <c r="R7062" s="52">
        <v>2.0689999684691429E-2</v>
      </c>
      <c r="S7062" s="52">
        <v>2.1169999614357948E-2</v>
      </c>
    </row>
    <row r="7063" spans="1:19">
      <c r="A7063" t="s">
        <v>356</v>
      </c>
      <c r="B7063" t="s">
        <v>412</v>
      </c>
      <c r="C7063" t="s">
        <v>440</v>
      </c>
      <c r="D7063" t="s">
        <v>330</v>
      </c>
      <c r="E7063" t="s">
        <v>97</v>
      </c>
      <c r="F7063" t="s">
        <v>98</v>
      </c>
      <c r="G7063">
        <v>4</v>
      </c>
      <c r="H7063" t="s">
        <v>398</v>
      </c>
      <c r="I7063" t="s">
        <v>734</v>
      </c>
      <c r="J7063" t="s">
        <v>270</v>
      </c>
      <c r="K7063">
        <v>4</v>
      </c>
      <c r="L7063" s="52">
        <v>0.1081100031733513</v>
      </c>
      <c r="N7063">
        <v>6</v>
      </c>
      <c r="O7063" s="52">
        <v>5.2170000970363617E-2</v>
      </c>
      <c r="Q7063">
        <v>128</v>
      </c>
      <c r="R7063" s="52">
        <v>2.263999916613102E-2</v>
      </c>
    </row>
    <row r="7064" spans="1:19">
      <c r="A7064" t="s">
        <v>356</v>
      </c>
      <c r="B7064" t="s">
        <v>412</v>
      </c>
      <c r="C7064" t="s">
        <v>440</v>
      </c>
      <c r="D7064" t="s">
        <v>330</v>
      </c>
      <c r="E7064" t="s">
        <v>97</v>
      </c>
      <c r="F7064" s="1" t="s">
        <v>98</v>
      </c>
      <c r="G7064">
        <v>4</v>
      </c>
      <c r="H7064" t="s">
        <v>398</v>
      </c>
      <c r="I7064" t="s">
        <v>734</v>
      </c>
      <c r="J7064" t="s">
        <v>268</v>
      </c>
      <c r="K7064">
        <v>31</v>
      </c>
      <c r="L7064" s="52">
        <v>0.83784002065658569</v>
      </c>
      <c r="M7064" s="52">
        <v>0.93939000368118286</v>
      </c>
      <c r="N7064">
        <v>107</v>
      </c>
      <c r="O7064" s="52">
        <v>0.93042999505996704</v>
      </c>
      <c r="P7064" s="52">
        <v>0.98164999485015869</v>
      </c>
      <c r="Q7064">
        <v>4883</v>
      </c>
      <c r="R7064" s="52">
        <v>0.86364001035690308</v>
      </c>
      <c r="S7064" s="52">
        <v>0.88363999128341675</v>
      </c>
    </row>
    <row r="7065" spans="1:19">
      <c r="A7065" t="s">
        <v>356</v>
      </c>
      <c r="B7065" t="s">
        <v>412</v>
      </c>
      <c r="C7065" t="s">
        <v>440</v>
      </c>
      <c r="D7065" t="s">
        <v>330</v>
      </c>
      <c r="E7065" t="s">
        <v>97</v>
      </c>
      <c r="F7065" t="s">
        <v>98</v>
      </c>
      <c r="G7065">
        <v>4</v>
      </c>
      <c r="H7065" t="s">
        <v>398</v>
      </c>
      <c r="I7065" t="s">
        <v>307</v>
      </c>
      <c r="J7065" t="s">
        <v>329</v>
      </c>
      <c r="K7065">
        <v>35</v>
      </c>
      <c r="L7065" s="52">
        <v>0.9459499716758728</v>
      </c>
      <c r="N7065">
        <v>113</v>
      </c>
      <c r="O7065" s="52">
        <v>0.98260998725891113</v>
      </c>
      <c r="Q7065">
        <v>5610</v>
      </c>
      <c r="R7065" s="52">
        <v>0.99221998453140259</v>
      </c>
    </row>
    <row r="7066" spans="1:19">
      <c r="A7066" t="s">
        <v>356</v>
      </c>
      <c r="B7066" t="s">
        <v>412</v>
      </c>
      <c r="C7066" t="s">
        <v>440</v>
      </c>
      <c r="D7066" t="s">
        <v>330</v>
      </c>
      <c r="E7066" t="s">
        <v>97</v>
      </c>
      <c r="F7066" t="s">
        <v>98</v>
      </c>
      <c r="G7066">
        <v>4</v>
      </c>
      <c r="H7066" t="s">
        <v>398</v>
      </c>
      <c r="I7066" t="s">
        <v>307</v>
      </c>
      <c r="J7066" t="s">
        <v>309</v>
      </c>
      <c r="K7066">
        <v>2</v>
      </c>
      <c r="L7066" s="52">
        <v>5.404999852180481E-2</v>
      </c>
      <c r="N7066">
        <v>2</v>
      </c>
      <c r="O7066" s="52">
        <v>1.7389999702572819E-2</v>
      </c>
      <c r="Q7066">
        <v>44</v>
      </c>
      <c r="R7066" s="52">
        <v>7.780000101774931E-3</v>
      </c>
    </row>
    <row r="7067" spans="1:19">
      <c r="A7067" t="s">
        <v>356</v>
      </c>
      <c r="B7067" t="s">
        <v>412</v>
      </c>
      <c r="C7067" t="s">
        <v>440</v>
      </c>
      <c r="D7067" t="s">
        <v>330</v>
      </c>
      <c r="E7067" t="s">
        <v>97</v>
      </c>
      <c r="F7067" t="s">
        <v>98</v>
      </c>
      <c r="G7067">
        <v>4</v>
      </c>
      <c r="H7067" t="s">
        <v>398</v>
      </c>
      <c r="I7067" t="s">
        <v>375</v>
      </c>
      <c r="J7067" t="s">
        <v>302</v>
      </c>
      <c r="K7067">
        <v>17</v>
      </c>
      <c r="L7067" s="52">
        <v>0.45945999026298517</v>
      </c>
      <c r="N7067">
        <v>46</v>
      </c>
      <c r="O7067" s="52">
        <v>0.40000000596046448</v>
      </c>
      <c r="Q7067">
        <v>1795</v>
      </c>
      <c r="R7067" s="52">
        <v>0.3174700140953064</v>
      </c>
    </row>
    <row r="7068" spans="1:19">
      <c r="A7068" t="s">
        <v>356</v>
      </c>
      <c r="B7068" t="s">
        <v>412</v>
      </c>
      <c r="C7068" t="s">
        <v>440</v>
      </c>
      <c r="D7068" t="s">
        <v>330</v>
      </c>
      <c r="E7068" t="s">
        <v>97</v>
      </c>
      <c r="F7068" t="s">
        <v>98</v>
      </c>
      <c r="G7068">
        <v>4</v>
      </c>
      <c r="H7068" t="s">
        <v>398</v>
      </c>
      <c r="I7068" t="s">
        <v>375</v>
      </c>
      <c r="J7068" t="s">
        <v>303</v>
      </c>
      <c r="K7068">
        <v>8</v>
      </c>
      <c r="L7068" s="52">
        <v>0.2162200063467026</v>
      </c>
      <c r="N7068">
        <v>37</v>
      </c>
      <c r="O7068" s="52">
        <v>0.32174000144004822</v>
      </c>
      <c r="Q7068">
        <v>1789</v>
      </c>
      <c r="R7068" s="52">
        <v>0.31641000509262079</v>
      </c>
    </row>
    <row r="7069" spans="1:19">
      <c r="A7069" t="s">
        <v>356</v>
      </c>
      <c r="B7069" t="s">
        <v>412</v>
      </c>
      <c r="C7069" t="s">
        <v>440</v>
      </c>
      <c r="D7069" t="s">
        <v>330</v>
      </c>
      <c r="E7069" t="s">
        <v>97</v>
      </c>
      <c r="F7069" t="s">
        <v>98</v>
      </c>
      <c r="G7069">
        <v>4</v>
      </c>
      <c r="H7069" t="s">
        <v>398</v>
      </c>
      <c r="I7069" t="s">
        <v>375</v>
      </c>
      <c r="J7069" t="s">
        <v>304</v>
      </c>
      <c r="K7069">
        <v>12</v>
      </c>
      <c r="L7069" s="52">
        <v>0.324319988489151</v>
      </c>
      <c r="N7069">
        <v>32</v>
      </c>
      <c r="O7069" s="52">
        <v>0.2782599925994873</v>
      </c>
      <c r="Q7069">
        <v>2070</v>
      </c>
      <c r="R7069" s="52">
        <v>0.36610999703407288</v>
      </c>
    </row>
    <row r="7070" spans="1:19">
      <c r="A7070" t="s">
        <v>356</v>
      </c>
      <c r="B7070" t="s">
        <v>412</v>
      </c>
      <c r="C7070" t="s">
        <v>440</v>
      </c>
      <c r="D7070" t="s">
        <v>330</v>
      </c>
      <c r="E7070" t="s">
        <v>97</v>
      </c>
      <c r="F7070" t="s">
        <v>98</v>
      </c>
      <c r="G7070">
        <v>4</v>
      </c>
      <c r="H7070" t="s">
        <v>398</v>
      </c>
      <c r="I7070" t="s">
        <v>377</v>
      </c>
      <c r="J7070" t="s">
        <v>13</v>
      </c>
      <c r="K7070">
        <v>23</v>
      </c>
      <c r="L7070" s="52">
        <v>0.62161999940872192</v>
      </c>
      <c r="N7070">
        <v>64</v>
      </c>
      <c r="O7070" s="52">
        <v>0.55651998519897461</v>
      </c>
      <c r="Q7070">
        <v>2991</v>
      </c>
      <c r="R7070" s="52">
        <v>0.52900999784469604</v>
      </c>
    </row>
    <row r="7071" spans="1:19">
      <c r="A7071" t="s">
        <v>356</v>
      </c>
      <c r="B7071" t="s">
        <v>412</v>
      </c>
      <c r="C7071" t="s">
        <v>440</v>
      </c>
      <c r="D7071" t="s">
        <v>330</v>
      </c>
      <c r="E7071" t="s">
        <v>97</v>
      </c>
      <c r="F7071" t="s">
        <v>98</v>
      </c>
      <c r="G7071">
        <v>4</v>
      </c>
      <c r="H7071" t="s">
        <v>398</v>
      </c>
      <c r="I7071" t="s">
        <v>377</v>
      </c>
      <c r="J7071" t="s">
        <v>382</v>
      </c>
      <c r="K7071">
        <v>14</v>
      </c>
      <c r="L7071" s="52">
        <v>0.37838000059127808</v>
      </c>
      <c r="N7071">
        <v>51</v>
      </c>
      <c r="O7071" s="52">
        <v>0.44348001480102539</v>
      </c>
      <c r="Q7071">
        <v>2663</v>
      </c>
      <c r="R7071" s="52">
        <v>0.47099000215530401</v>
      </c>
    </row>
    <row r="7072" spans="1:19">
      <c r="A7072" t="s">
        <v>356</v>
      </c>
      <c r="B7072" t="s">
        <v>412</v>
      </c>
      <c r="C7072" t="s">
        <v>440</v>
      </c>
      <c r="D7072" t="s">
        <v>330</v>
      </c>
      <c r="E7072" t="s">
        <v>97</v>
      </c>
      <c r="F7072" t="s">
        <v>98</v>
      </c>
      <c r="G7072">
        <v>4</v>
      </c>
      <c r="H7072" t="s">
        <v>398</v>
      </c>
      <c r="I7072" t="s">
        <v>378</v>
      </c>
      <c r="J7072" t="s">
        <v>13</v>
      </c>
      <c r="K7072">
        <v>27</v>
      </c>
      <c r="L7072" s="52">
        <v>0.72973001003265381</v>
      </c>
      <c r="N7072">
        <v>97</v>
      </c>
      <c r="O7072" s="52">
        <v>0.84347999095916748</v>
      </c>
      <c r="Q7072">
        <v>5030</v>
      </c>
      <c r="R7072" s="52">
        <v>0.88963997364044189</v>
      </c>
    </row>
    <row r="7073" spans="1:19">
      <c r="A7073" t="s">
        <v>356</v>
      </c>
      <c r="B7073" t="s">
        <v>412</v>
      </c>
      <c r="C7073" t="s">
        <v>440</v>
      </c>
      <c r="D7073" t="s">
        <v>330</v>
      </c>
      <c r="E7073" t="s">
        <v>97</v>
      </c>
      <c r="F7073" t="s">
        <v>98</v>
      </c>
      <c r="G7073">
        <v>4</v>
      </c>
      <c r="H7073" t="s">
        <v>398</v>
      </c>
      <c r="I7073" t="s">
        <v>378</v>
      </c>
      <c r="J7073" t="s">
        <v>382</v>
      </c>
      <c r="K7073">
        <v>10</v>
      </c>
      <c r="L7073" s="52">
        <v>0.27026998996734619</v>
      </c>
      <c r="N7073">
        <v>18</v>
      </c>
      <c r="O7073" s="52">
        <v>0.1565199941396713</v>
      </c>
      <c r="Q7073">
        <v>624</v>
      </c>
      <c r="R7073" s="52">
        <v>0.1103599965572357</v>
      </c>
    </row>
    <row r="7074" spans="1:19">
      <c r="A7074" t="s">
        <v>356</v>
      </c>
      <c r="B7074" t="s">
        <v>412</v>
      </c>
      <c r="C7074" t="s">
        <v>440</v>
      </c>
      <c r="D7074" t="s">
        <v>330</v>
      </c>
      <c r="E7074" t="s">
        <v>97</v>
      </c>
      <c r="F7074" t="s">
        <v>98</v>
      </c>
      <c r="G7074">
        <v>4</v>
      </c>
      <c r="H7074" t="s">
        <v>398</v>
      </c>
      <c r="I7074" t="s">
        <v>379</v>
      </c>
      <c r="J7074" t="s">
        <v>13</v>
      </c>
      <c r="K7074">
        <v>29</v>
      </c>
      <c r="L7074" s="52">
        <v>0.78377997875213623</v>
      </c>
      <c r="N7074">
        <v>82</v>
      </c>
      <c r="O7074" s="52">
        <v>0.71303999423980713</v>
      </c>
      <c r="Q7074">
        <v>3976</v>
      </c>
      <c r="R7074" s="52">
        <v>0.70322000980377197</v>
      </c>
    </row>
    <row r="7075" spans="1:19">
      <c r="A7075" t="s">
        <v>356</v>
      </c>
      <c r="B7075" t="s">
        <v>412</v>
      </c>
      <c r="C7075" t="s">
        <v>440</v>
      </c>
      <c r="D7075" t="s">
        <v>330</v>
      </c>
      <c r="E7075" t="s">
        <v>97</v>
      </c>
      <c r="F7075" t="s">
        <v>98</v>
      </c>
      <c r="G7075">
        <v>4</v>
      </c>
      <c r="H7075" t="s">
        <v>398</v>
      </c>
      <c r="I7075" t="s">
        <v>379</v>
      </c>
      <c r="J7075" t="s">
        <v>382</v>
      </c>
      <c r="K7075">
        <v>8</v>
      </c>
      <c r="L7075" s="52">
        <v>0.2162200063467026</v>
      </c>
      <c r="N7075">
        <v>33</v>
      </c>
      <c r="O7075" s="52">
        <v>0.28696000576019293</v>
      </c>
      <c r="Q7075">
        <v>1678</v>
      </c>
      <c r="R7075" s="52">
        <v>0.29677999019622803</v>
      </c>
    </row>
    <row r="7076" spans="1:19">
      <c r="A7076" t="s">
        <v>356</v>
      </c>
      <c r="B7076" t="s">
        <v>412</v>
      </c>
      <c r="C7076" t="s">
        <v>440</v>
      </c>
      <c r="D7076" t="s">
        <v>330</v>
      </c>
      <c r="E7076" t="s">
        <v>97</v>
      </c>
      <c r="F7076" t="s">
        <v>98</v>
      </c>
      <c r="G7076">
        <v>4</v>
      </c>
      <c r="H7076" t="s">
        <v>398</v>
      </c>
      <c r="I7076" t="s">
        <v>380</v>
      </c>
      <c r="J7076" t="s">
        <v>13</v>
      </c>
      <c r="K7076">
        <v>25</v>
      </c>
      <c r="L7076" s="52">
        <v>0.67567998170852661</v>
      </c>
      <c r="N7076">
        <v>80</v>
      </c>
      <c r="O7076" s="52">
        <v>0.69564998149871826</v>
      </c>
      <c r="Q7076">
        <v>4071</v>
      </c>
      <c r="R7076" s="52">
        <v>0.72001999616622925</v>
      </c>
    </row>
    <row r="7077" spans="1:19">
      <c r="A7077" t="s">
        <v>356</v>
      </c>
      <c r="B7077" t="s">
        <v>412</v>
      </c>
      <c r="C7077" t="s">
        <v>440</v>
      </c>
      <c r="D7077" t="s">
        <v>330</v>
      </c>
      <c r="E7077" t="s">
        <v>97</v>
      </c>
      <c r="F7077" t="s">
        <v>98</v>
      </c>
      <c r="G7077">
        <v>4</v>
      </c>
      <c r="H7077" t="s">
        <v>398</v>
      </c>
      <c r="I7077" t="s">
        <v>380</v>
      </c>
      <c r="J7077" t="s">
        <v>382</v>
      </c>
      <c r="K7077">
        <v>12</v>
      </c>
      <c r="L7077" s="52">
        <v>0.324319988489151</v>
      </c>
      <c r="N7077">
        <v>35</v>
      </c>
      <c r="O7077" s="52">
        <v>0.30434998869895941</v>
      </c>
      <c r="Q7077">
        <v>1583</v>
      </c>
      <c r="R7077" s="52">
        <v>0.27998000383377081</v>
      </c>
    </row>
    <row r="7078" spans="1:19">
      <c r="A7078" t="s">
        <v>356</v>
      </c>
      <c r="B7078" t="s">
        <v>412</v>
      </c>
      <c r="C7078" t="s">
        <v>440</v>
      </c>
      <c r="D7078" t="s">
        <v>330</v>
      </c>
      <c r="E7078" t="s">
        <v>97</v>
      </c>
      <c r="F7078" t="s">
        <v>98</v>
      </c>
      <c r="G7078">
        <v>4</v>
      </c>
      <c r="H7078" t="s">
        <v>398</v>
      </c>
      <c r="I7078" t="s">
        <v>381</v>
      </c>
      <c r="J7078" t="s">
        <v>13</v>
      </c>
      <c r="K7078">
        <v>20</v>
      </c>
      <c r="L7078" s="52">
        <v>0.54053997993469238</v>
      </c>
      <c r="N7078">
        <v>70</v>
      </c>
      <c r="O7078" s="52">
        <v>0.6086999773979187</v>
      </c>
      <c r="Q7078">
        <v>3439</v>
      </c>
      <c r="R7078" s="52">
        <v>0.60824000835418701</v>
      </c>
    </row>
    <row r="7079" spans="1:19">
      <c r="A7079" t="s">
        <v>356</v>
      </c>
      <c r="B7079" t="s">
        <v>412</v>
      </c>
      <c r="C7079" t="s">
        <v>440</v>
      </c>
      <c r="D7079" t="s">
        <v>330</v>
      </c>
      <c r="E7079" t="s">
        <v>97</v>
      </c>
      <c r="F7079" t="s">
        <v>98</v>
      </c>
      <c r="G7079">
        <v>4</v>
      </c>
      <c r="H7079" t="s">
        <v>398</v>
      </c>
      <c r="I7079" t="s">
        <v>381</v>
      </c>
      <c r="J7079" t="s">
        <v>382</v>
      </c>
      <c r="K7079">
        <v>17</v>
      </c>
      <c r="L7079" s="52">
        <v>0.45945999026298517</v>
      </c>
      <c r="N7079">
        <v>45</v>
      </c>
      <c r="O7079" s="52">
        <v>0.39129999279975891</v>
      </c>
      <c r="Q7079">
        <v>2215</v>
      </c>
      <c r="R7079" s="52">
        <v>0.39175999164581299</v>
      </c>
    </row>
    <row r="7080" spans="1:19">
      <c r="A7080" t="s">
        <v>356</v>
      </c>
      <c r="B7080" t="s">
        <v>412</v>
      </c>
      <c r="C7080" t="s">
        <v>440</v>
      </c>
      <c r="D7080" t="s">
        <v>330</v>
      </c>
      <c r="E7080" t="s">
        <v>99</v>
      </c>
      <c r="F7080" t="s">
        <v>100</v>
      </c>
      <c r="G7080">
        <v>14</v>
      </c>
      <c r="H7080" t="s">
        <v>397</v>
      </c>
      <c r="I7080" t="s">
        <v>374</v>
      </c>
      <c r="J7080" t="s">
        <v>289</v>
      </c>
      <c r="K7080">
        <v>0</v>
      </c>
      <c r="L7080" s="52">
        <v>0</v>
      </c>
      <c r="N7080">
        <v>2</v>
      </c>
      <c r="O7080" s="52">
        <v>5.9899999760091296E-3</v>
      </c>
      <c r="Q7080">
        <v>29</v>
      </c>
      <c r="R7080" s="52">
        <v>5.1299999468028554E-3</v>
      </c>
    </row>
    <row r="7081" spans="1:19">
      <c r="A7081" t="s">
        <v>356</v>
      </c>
      <c r="B7081" t="s">
        <v>412</v>
      </c>
      <c r="C7081" t="s">
        <v>440</v>
      </c>
      <c r="D7081" t="s">
        <v>330</v>
      </c>
      <c r="E7081" t="s">
        <v>99</v>
      </c>
      <c r="F7081" t="s">
        <v>100</v>
      </c>
      <c r="G7081">
        <v>14</v>
      </c>
      <c r="H7081" t="s">
        <v>397</v>
      </c>
      <c r="I7081" t="s">
        <v>374</v>
      </c>
      <c r="J7081" t="s">
        <v>290</v>
      </c>
      <c r="K7081">
        <v>2</v>
      </c>
      <c r="L7081" s="52">
        <v>3.9999999105930328E-2</v>
      </c>
      <c r="N7081">
        <v>24</v>
      </c>
      <c r="O7081" s="52">
        <v>7.1860000491142273E-2</v>
      </c>
      <c r="Q7081">
        <v>299</v>
      </c>
      <c r="R7081" s="52">
        <v>5.2880000323057168E-2</v>
      </c>
    </row>
    <row r="7082" spans="1:19">
      <c r="A7082" t="s">
        <v>356</v>
      </c>
      <c r="B7082" t="s">
        <v>412</v>
      </c>
      <c r="C7082" t="s">
        <v>440</v>
      </c>
      <c r="D7082" t="s">
        <v>330</v>
      </c>
      <c r="E7082" t="s">
        <v>99</v>
      </c>
      <c r="F7082" t="s">
        <v>100</v>
      </c>
      <c r="G7082">
        <v>14</v>
      </c>
      <c r="H7082" t="s">
        <v>397</v>
      </c>
      <c r="I7082" t="s">
        <v>374</v>
      </c>
      <c r="J7082" t="s">
        <v>291</v>
      </c>
      <c r="K7082">
        <v>9</v>
      </c>
      <c r="L7082" s="52">
        <v>0.1800000071525574</v>
      </c>
      <c r="N7082">
        <v>57</v>
      </c>
      <c r="O7082" s="52">
        <v>0.17066000401973719</v>
      </c>
      <c r="Q7082">
        <v>751</v>
      </c>
      <c r="R7082" s="52">
        <v>0.1328299939632416</v>
      </c>
    </row>
    <row r="7083" spans="1:19">
      <c r="A7083" t="s">
        <v>356</v>
      </c>
      <c r="B7083" t="s">
        <v>412</v>
      </c>
      <c r="C7083" t="s">
        <v>440</v>
      </c>
      <c r="D7083" t="s">
        <v>330</v>
      </c>
      <c r="E7083" t="s">
        <v>99</v>
      </c>
      <c r="F7083" t="s">
        <v>100</v>
      </c>
      <c r="G7083">
        <v>14</v>
      </c>
      <c r="H7083" t="s">
        <v>397</v>
      </c>
      <c r="I7083" t="s">
        <v>374</v>
      </c>
      <c r="J7083" t="s">
        <v>292</v>
      </c>
      <c r="K7083">
        <v>13</v>
      </c>
      <c r="L7083" s="52">
        <v>0.25999999046325678</v>
      </c>
      <c r="N7083">
        <v>70</v>
      </c>
      <c r="O7083" s="52">
        <v>0.20958000421524051</v>
      </c>
      <c r="Q7083">
        <v>1246</v>
      </c>
      <c r="R7083" s="52">
        <v>0.22036999464035029</v>
      </c>
    </row>
    <row r="7084" spans="1:19">
      <c r="A7084" t="s">
        <v>356</v>
      </c>
      <c r="B7084" t="s">
        <v>412</v>
      </c>
      <c r="C7084" t="s">
        <v>440</v>
      </c>
      <c r="D7084" t="s">
        <v>330</v>
      </c>
      <c r="E7084" t="s">
        <v>99</v>
      </c>
      <c r="F7084" t="s">
        <v>100</v>
      </c>
      <c r="G7084">
        <v>14</v>
      </c>
      <c r="H7084" t="s">
        <v>397</v>
      </c>
      <c r="I7084" t="s">
        <v>374</v>
      </c>
      <c r="J7084" t="s">
        <v>293</v>
      </c>
      <c r="K7084">
        <v>6</v>
      </c>
      <c r="L7084" s="52">
        <v>0.119999997317791</v>
      </c>
      <c r="N7084">
        <v>56</v>
      </c>
      <c r="O7084" s="52">
        <v>0.1676599979400635</v>
      </c>
      <c r="Q7084">
        <v>1034</v>
      </c>
      <c r="R7084" s="52">
        <v>0.18287999927997589</v>
      </c>
    </row>
    <row r="7085" spans="1:19">
      <c r="A7085" t="s">
        <v>356</v>
      </c>
      <c r="B7085" t="s">
        <v>412</v>
      </c>
      <c r="C7085" t="s">
        <v>440</v>
      </c>
      <c r="D7085" t="s">
        <v>330</v>
      </c>
      <c r="E7085" t="s">
        <v>99</v>
      </c>
      <c r="F7085" s="1" t="s">
        <v>100</v>
      </c>
      <c r="G7085" s="1">
        <v>14</v>
      </c>
      <c r="H7085" s="1" t="s">
        <v>397</v>
      </c>
      <c r="I7085" t="s">
        <v>374</v>
      </c>
      <c r="J7085" t="s">
        <v>294</v>
      </c>
      <c r="K7085">
        <v>10</v>
      </c>
      <c r="L7085" s="52">
        <v>0.20000000298023221</v>
      </c>
      <c r="N7085">
        <v>53</v>
      </c>
      <c r="O7085" s="52">
        <v>0.15868000686168671</v>
      </c>
      <c r="Q7085">
        <v>1115</v>
      </c>
      <c r="R7085" s="52">
        <v>0.19720999896526339</v>
      </c>
    </row>
    <row r="7086" spans="1:19">
      <c r="A7086" t="s">
        <v>356</v>
      </c>
      <c r="B7086" t="s">
        <v>412</v>
      </c>
      <c r="C7086" t="s">
        <v>440</v>
      </c>
      <c r="D7086" t="s">
        <v>330</v>
      </c>
      <c r="E7086" t="s">
        <v>99</v>
      </c>
      <c r="F7086" t="s">
        <v>100</v>
      </c>
      <c r="G7086">
        <v>14</v>
      </c>
      <c r="H7086" t="s">
        <v>397</v>
      </c>
      <c r="I7086" t="s">
        <v>374</v>
      </c>
      <c r="J7086" t="s">
        <v>295</v>
      </c>
      <c r="K7086">
        <v>10</v>
      </c>
      <c r="L7086" s="52">
        <v>0.20000000298023221</v>
      </c>
      <c r="N7086">
        <v>72</v>
      </c>
      <c r="O7086" s="52">
        <v>0.21557000279426569</v>
      </c>
      <c r="Q7086">
        <v>1180</v>
      </c>
      <c r="R7086" s="52">
        <v>0.20870000123977661</v>
      </c>
    </row>
    <row r="7087" spans="1:19">
      <c r="A7087" t="s">
        <v>356</v>
      </c>
      <c r="B7087" t="s">
        <v>412</v>
      </c>
      <c r="C7087" t="s">
        <v>440</v>
      </c>
      <c r="D7087" t="s">
        <v>330</v>
      </c>
      <c r="E7087" t="s">
        <v>99</v>
      </c>
      <c r="F7087" t="s">
        <v>100</v>
      </c>
      <c r="G7087">
        <v>14</v>
      </c>
      <c r="H7087" t="s">
        <v>397</v>
      </c>
      <c r="I7087" t="s">
        <v>734</v>
      </c>
      <c r="J7087" t="s">
        <v>299</v>
      </c>
      <c r="K7087">
        <v>2</v>
      </c>
      <c r="L7087" s="52">
        <v>3.9999999105930328E-2</v>
      </c>
      <c r="M7087" s="52">
        <v>3.9999999105930328E-2</v>
      </c>
      <c r="N7087">
        <v>52</v>
      </c>
      <c r="O7087" s="52">
        <v>0.15568999946117401</v>
      </c>
      <c r="P7087" s="52">
        <v>0.15853999555110929</v>
      </c>
      <c r="Q7087">
        <v>265</v>
      </c>
      <c r="R7087" s="52">
        <v>4.6870000660419457E-2</v>
      </c>
      <c r="S7087" s="52">
        <v>4.7959998250007629E-2</v>
      </c>
    </row>
    <row r="7088" spans="1:19">
      <c r="A7088" t="s">
        <v>356</v>
      </c>
      <c r="B7088" t="s">
        <v>412</v>
      </c>
      <c r="C7088" t="s">
        <v>440</v>
      </c>
      <c r="D7088" t="s">
        <v>330</v>
      </c>
      <c r="E7088" t="s">
        <v>99</v>
      </c>
      <c r="F7088" t="s">
        <v>100</v>
      </c>
      <c r="G7088">
        <v>14</v>
      </c>
      <c r="H7088" t="s">
        <v>397</v>
      </c>
      <c r="I7088" t="s">
        <v>734</v>
      </c>
      <c r="J7088" t="s">
        <v>300</v>
      </c>
      <c r="K7088">
        <v>5</v>
      </c>
      <c r="L7088" s="52">
        <v>0.10000000149011611</v>
      </c>
      <c r="M7088" s="52">
        <v>0.10000000149011611</v>
      </c>
      <c r="N7088">
        <v>39</v>
      </c>
      <c r="O7088" s="52">
        <v>0.1167699992656708</v>
      </c>
      <c r="P7088" s="52">
        <v>0.11890000104904171</v>
      </c>
      <c r="Q7088">
        <v>218</v>
      </c>
      <c r="R7088" s="52">
        <v>3.8559999316930771E-2</v>
      </c>
      <c r="S7088" s="52">
        <v>3.945000097155571E-2</v>
      </c>
    </row>
    <row r="7089" spans="1:19">
      <c r="A7089" t="s">
        <v>356</v>
      </c>
      <c r="B7089" t="s">
        <v>412</v>
      </c>
      <c r="C7089" t="s">
        <v>440</v>
      </c>
      <c r="D7089" t="s">
        <v>330</v>
      </c>
      <c r="E7089" t="s">
        <v>99</v>
      </c>
      <c r="F7089" t="s">
        <v>100</v>
      </c>
      <c r="G7089">
        <v>14</v>
      </c>
      <c r="H7089" t="s">
        <v>397</v>
      </c>
      <c r="I7089" t="s">
        <v>734</v>
      </c>
      <c r="J7089" t="s">
        <v>269</v>
      </c>
      <c r="K7089">
        <v>2</v>
      </c>
      <c r="L7089" s="52">
        <v>3.9999999105930328E-2</v>
      </c>
      <c r="M7089" s="52">
        <v>3.9999999105930328E-2</v>
      </c>
      <c r="N7089">
        <v>6</v>
      </c>
      <c r="O7089" s="52">
        <v>1.7960000783205029E-2</v>
      </c>
      <c r="P7089" s="52">
        <v>1.829000003635883E-2</v>
      </c>
      <c r="Q7089">
        <v>43</v>
      </c>
      <c r="R7089" s="52">
        <v>7.61000020429492E-3</v>
      </c>
      <c r="S7089" s="52">
        <v>7.780000101774931E-3</v>
      </c>
    </row>
    <row r="7090" spans="1:19">
      <c r="A7090" t="s">
        <v>356</v>
      </c>
      <c r="B7090" t="s">
        <v>412</v>
      </c>
      <c r="C7090" t="s">
        <v>440</v>
      </c>
      <c r="D7090" t="s">
        <v>330</v>
      </c>
      <c r="E7090" t="s">
        <v>99</v>
      </c>
      <c r="F7090" t="s">
        <v>100</v>
      </c>
      <c r="G7090">
        <v>14</v>
      </c>
      <c r="H7090" t="s">
        <v>397</v>
      </c>
      <c r="I7090" t="s">
        <v>734</v>
      </c>
      <c r="J7090" t="s">
        <v>301</v>
      </c>
      <c r="K7090">
        <v>10</v>
      </c>
      <c r="L7090" s="52">
        <v>0.20000000298023221</v>
      </c>
      <c r="M7090" s="52">
        <v>0.20000000298023221</v>
      </c>
      <c r="N7090">
        <v>30</v>
      </c>
      <c r="O7090" s="52">
        <v>8.9819997549057007E-2</v>
      </c>
      <c r="P7090" s="52">
        <v>9.1459996998310089E-2</v>
      </c>
      <c r="Q7090">
        <v>117</v>
      </c>
      <c r="R7090" s="52">
        <v>2.0689999684691429E-2</v>
      </c>
      <c r="S7090" s="52">
        <v>2.1169999614357948E-2</v>
      </c>
    </row>
    <row r="7091" spans="1:19">
      <c r="A7091" t="s">
        <v>356</v>
      </c>
      <c r="B7091" t="s">
        <v>412</v>
      </c>
      <c r="C7091" t="s">
        <v>440</v>
      </c>
      <c r="D7091" t="s">
        <v>330</v>
      </c>
      <c r="E7091" t="s">
        <v>99</v>
      </c>
      <c r="F7091" t="s">
        <v>100</v>
      </c>
      <c r="G7091">
        <v>14</v>
      </c>
      <c r="H7091" t="s">
        <v>397</v>
      </c>
      <c r="I7091" t="s">
        <v>734</v>
      </c>
      <c r="J7091" t="s">
        <v>270</v>
      </c>
      <c r="K7091">
        <v>0</v>
      </c>
      <c r="L7091" s="52">
        <v>0</v>
      </c>
      <c r="N7091">
        <v>6</v>
      </c>
      <c r="O7091" s="52">
        <v>1.7960000783205029E-2</v>
      </c>
      <c r="Q7091">
        <v>128</v>
      </c>
      <c r="R7091" s="52">
        <v>2.263999916613102E-2</v>
      </c>
    </row>
    <row r="7092" spans="1:19">
      <c r="A7092" t="s">
        <v>356</v>
      </c>
      <c r="B7092" t="s">
        <v>412</v>
      </c>
      <c r="C7092" t="s">
        <v>440</v>
      </c>
      <c r="D7092" t="s">
        <v>330</v>
      </c>
      <c r="E7092" t="s">
        <v>99</v>
      </c>
      <c r="F7092" t="s">
        <v>100</v>
      </c>
      <c r="G7092">
        <v>14</v>
      </c>
      <c r="H7092" t="s">
        <v>397</v>
      </c>
      <c r="I7092" t="s">
        <v>734</v>
      </c>
      <c r="J7092" t="s">
        <v>268</v>
      </c>
      <c r="K7092">
        <v>31</v>
      </c>
      <c r="L7092" s="52">
        <v>0.62000000476837158</v>
      </c>
      <c r="M7092" s="52">
        <v>0.62000000476837158</v>
      </c>
      <c r="N7092">
        <v>201</v>
      </c>
      <c r="O7092" s="52">
        <v>0.60180002450942993</v>
      </c>
      <c r="P7092" s="52">
        <v>0.6128000020980835</v>
      </c>
      <c r="Q7092">
        <v>4883</v>
      </c>
      <c r="R7092" s="52">
        <v>0.86364001035690308</v>
      </c>
      <c r="S7092" s="52">
        <v>0.88363999128341675</v>
      </c>
    </row>
    <row r="7093" spans="1:19">
      <c r="A7093" t="s">
        <v>356</v>
      </c>
      <c r="B7093" t="s">
        <v>412</v>
      </c>
      <c r="C7093" t="s">
        <v>440</v>
      </c>
      <c r="D7093" t="s">
        <v>330</v>
      </c>
      <c r="E7093" t="s">
        <v>99</v>
      </c>
      <c r="F7093" t="s">
        <v>100</v>
      </c>
      <c r="G7093">
        <v>14</v>
      </c>
      <c r="H7093" t="s">
        <v>397</v>
      </c>
      <c r="I7093" t="s">
        <v>307</v>
      </c>
      <c r="J7093" t="s">
        <v>329</v>
      </c>
      <c r="K7093">
        <v>50</v>
      </c>
      <c r="L7093" s="52">
        <v>1</v>
      </c>
      <c r="N7093">
        <v>334</v>
      </c>
      <c r="O7093" s="52">
        <v>1</v>
      </c>
      <c r="Q7093">
        <v>5610</v>
      </c>
      <c r="R7093" s="52">
        <v>0.99221998453140259</v>
      </c>
    </row>
    <row r="7094" spans="1:19">
      <c r="A7094" t="s">
        <v>356</v>
      </c>
      <c r="B7094" t="s">
        <v>412</v>
      </c>
      <c r="C7094" t="s">
        <v>440</v>
      </c>
      <c r="D7094" t="s">
        <v>330</v>
      </c>
      <c r="E7094" t="s">
        <v>99</v>
      </c>
      <c r="F7094" t="s">
        <v>100</v>
      </c>
      <c r="G7094">
        <v>14</v>
      </c>
      <c r="H7094" t="s">
        <v>397</v>
      </c>
      <c r="I7094" t="s">
        <v>307</v>
      </c>
      <c r="J7094" t="s">
        <v>309</v>
      </c>
      <c r="K7094">
        <v>0</v>
      </c>
      <c r="L7094" s="52">
        <v>0</v>
      </c>
      <c r="N7094">
        <v>0</v>
      </c>
      <c r="O7094" s="52">
        <v>0</v>
      </c>
      <c r="Q7094">
        <v>44</v>
      </c>
      <c r="R7094" s="52">
        <v>7.780000101774931E-3</v>
      </c>
    </row>
    <row r="7095" spans="1:19">
      <c r="A7095" t="s">
        <v>356</v>
      </c>
      <c r="B7095" t="s">
        <v>412</v>
      </c>
      <c r="C7095" t="s">
        <v>440</v>
      </c>
      <c r="D7095" t="s">
        <v>330</v>
      </c>
      <c r="E7095" t="s">
        <v>99</v>
      </c>
      <c r="F7095" t="s">
        <v>100</v>
      </c>
      <c r="G7095">
        <v>14</v>
      </c>
      <c r="H7095" t="s">
        <v>397</v>
      </c>
      <c r="I7095" t="s">
        <v>375</v>
      </c>
      <c r="J7095" t="s">
        <v>302</v>
      </c>
      <c r="K7095">
        <v>16</v>
      </c>
      <c r="L7095" s="52">
        <v>0.31999999284744263</v>
      </c>
      <c r="N7095">
        <v>107</v>
      </c>
      <c r="O7095" s="52">
        <v>0.32036000490188599</v>
      </c>
      <c r="Q7095">
        <v>1795</v>
      </c>
      <c r="R7095" s="52">
        <v>0.3174700140953064</v>
      </c>
    </row>
    <row r="7096" spans="1:19">
      <c r="A7096" t="s">
        <v>356</v>
      </c>
      <c r="B7096" t="s">
        <v>412</v>
      </c>
      <c r="C7096" t="s">
        <v>440</v>
      </c>
      <c r="D7096" t="s">
        <v>330</v>
      </c>
      <c r="E7096" t="s">
        <v>99</v>
      </c>
      <c r="F7096" t="s">
        <v>100</v>
      </c>
      <c r="G7096">
        <v>14</v>
      </c>
      <c r="H7096" t="s">
        <v>397</v>
      </c>
      <c r="I7096" t="s">
        <v>375</v>
      </c>
      <c r="J7096" t="s">
        <v>303</v>
      </c>
      <c r="K7096">
        <v>16</v>
      </c>
      <c r="L7096" s="52">
        <v>0.31999999284744263</v>
      </c>
      <c r="N7096">
        <v>102</v>
      </c>
      <c r="O7096" s="52">
        <v>0.30539000034332281</v>
      </c>
      <c r="Q7096">
        <v>1789</v>
      </c>
      <c r="R7096" s="52">
        <v>0.31641000509262079</v>
      </c>
    </row>
    <row r="7097" spans="1:19">
      <c r="A7097" t="s">
        <v>356</v>
      </c>
      <c r="B7097" t="s">
        <v>412</v>
      </c>
      <c r="C7097" t="s">
        <v>440</v>
      </c>
      <c r="D7097" t="s">
        <v>330</v>
      </c>
      <c r="E7097" t="s">
        <v>99</v>
      </c>
      <c r="F7097" t="s">
        <v>100</v>
      </c>
      <c r="G7097">
        <v>14</v>
      </c>
      <c r="H7097" t="s">
        <v>397</v>
      </c>
      <c r="I7097" t="s">
        <v>375</v>
      </c>
      <c r="J7097" t="s">
        <v>304</v>
      </c>
      <c r="K7097">
        <v>18</v>
      </c>
      <c r="L7097" s="52">
        <v>0.36000001430511469</v>
      </c>
      <c r="N7097">
        <v>125</v>
      </c>
      <c r="O7097" s="52">
        <v>0.37424999475479132</v>
      </c>
      <c r="Q7097">
        <v>2070</v>
      </c>
      <c r="R7097" s="52">
        <v>0.36610999703407288</v>
      </c>
    </row>
    <row r="7098" spans="1:19">
      <c r="A7098" t="s">
        <v>356</v>
      </c>
      <c r="B7098" t="s">
        <v>412</v>
      </c>
      <c r="C7098" t="s">
        <v>440</v>
      </c>
      <c r="D7098" t="s">
        <v>330</v>
      </c>
      <c r="E7098" t="s">
        <v>99</v>
      </c>
      <c r="F7098" t="s">
        <v>100</v>
      </c>
      <c r="G7098">
        <v>14</v>
      </c>
      <c r="H7098" t="s">
        <v>397</v>
      </c>
      <c r="I7098" t="s">
        <v>377</v>
      </c>
      <c r="J7098" t="s">
        <v>13</v>
      </c>
      <c r="K7098">
        <v>33</v>
      </c>
      <c r="L7098" s="52">
        <v>0.6600000262260437</v>
      </c>
      <c r="N7098">
        <v>169</v>
      </c>
      <c r="O7098" s="52">
        <v>0.50599002838134766</v>
      </c>
      <c r="Q7098">
        <v>2991</v>
      </c>
      <c r="R7098" s="52">
        <v>0.52900999784469604</v>
      </c>
    </row>
    <row r="7099" spans="1:19">
      <c r="A7099" t="s">
        <v>356</v>
      </c>
      <c r="B7099" t="s">
        <v>412</v>
      </c>
      <c r="C7099" t="s">
        <v>440</v>
      </c>
      <c r="D7099" t="s">
        <v>330</v>
      </c>
      <c r="E7099" t="s">
        <v>99</v>
      </c>
      <c r="F7099" t="s">
        <v>100</v>
      </c>
      <c r="G7099">
        <v>14</v>
      </c>
      <c r="H7099" t="s">
        <v>397</v>
      </c>
      <c r="I7099" t="s">
        <v>377</v>
      </c>
      <c r="J7099" t="s">
        <v>382</v>
      </c>
      <c r="K7099">
        <v>17</v>
      </c>
      <c r="L7099" s="52">
        <v>0.34000000357627869</v>
      </c>
      <c r="N7099">
        <v>165</v>
      </c>
      <c r="O7099" s="52">
        <v>0.49401000142097468</v>
      </c>
      <c r="Q7099">
        <v>2663</v>
      </c>
      <c r="R7099" s="52">
        <v>0.47099000215530401</v>
      </c>
    </row>
    <row r="7100" spans="1:19">
      <c r="A7100" t="s">
        <v>356</v>
      </c>
      <c r="B7100" t="s">
        <v>412</v>
      </c>
      <c r="C7100" t="s">
        <v>440</v>
      </c>
      <c r="D7100" t="s">
        <v>330</v>
      </c>
      <c r="E7100" t="s">
        <v>99</v>
      </c>
      <c r="F7100" t="s">
        <v>100</v>
      </c>
      <c r="G7100">
        <v>14</v>
      </c>
      <c r="H7100" t="s">
        <v>397</v>
      </c>
      <c r="I7100" t="s">
        <v>378</v>
      </c>
      <c r="J7100" t="s">
        <v>13</v>
      </c>
      <c r="K7100">
        <v>48</v>
      </c>
      <c r="L7100" s="52">
        <v>0.95999997854232788</v>
      </c>
      <c r="N7100">
        <v>313</v>
      </c>
      <c r="O7100" s="52">
        <v>0.93712997436523438</v>
      </c>
      <c r="Q7100">
        <v>5030</v>
      </c>
      <c r="R7100" s="52">
        <v>0.88963997364044189</v>
      </c>
    </row>
    <row r="7101" spans="1:19">
      <c r="A7101" t="s">
        <v>356</v>
      </c>
      <c r="B7101" t="s">
        <v>412</v>
      </c>
      <c r="C7101" t="s">
        <v>440</v>
      </c>
      <c r="D7101" t="s">
        <v>330</v>
      </c>
      <c r="E7101" t="s">
        <v>99</v>
      </c>
      <c r="F7101" t="s">
        <v>100</v>
      </c>
      <c r="G7101">
        <v>14</v>
      </c>
      <c r="H7101" t="s">
        <v>397</v>
      </c>
      <c r="I7101" t="s">
        <v>378</v>
      </c>
      <c r="J7101" t="s">
        <v>382</v>
      </c>
      <c r="K7101">
        <v>2</v>
      </c>
      <c r="L7101" s="52">
        <v>3.9999999105930328E-2</v>
      </c>
      <c r="N7101">
        <v>21</v>
      </c>
      <c r="O7101" s="52">
        <v>6.2870003283023834E-2</v>
      </c>
      <c r="Q7101">
        <v>624</v>
      </c>
      <c r="R7101" s="52">
        <v>0.1103599965572357</v>
      </c>
    </row>
    <row r="7102" spans="1:19">
      <c r="A7102" t="s">
        <v>356</v>
      </c>
      <c r="B7102" t="s">
        <v>412</v>
      </c>
      <c r="C7102" t="s">
        <v>440</v>
      </c>
      <c r="D7102" t="s">
        <v>330</v>
      </c>
      <c r="E7102" t="s">
        <v>99</v>
      </c>
      <c r="F7102" t="s">
        <v>100</v>
      </c>
      <c r="G7102">
        <v>14</v>
      </c>
      <c r="H7102" t="s">
        <v>397</v>
      </c>
      <c r="I7102" t="s">
        <v>379</v>
      </c>
      <c r="J7102" t="s">
        <v>13</v>
      </c>
      <c r="K7102">
        <v>38</v>
      </c>
      <c r="L7102" s="52">
        <v>0.75999999046325684</v>
      </c>
      <c r="N7102">
        <v>249</v>
      </c>
      <c r="O7102" s="52">
        <v>0.74550998210906982</v>
      </c>
      <c r="Q7102">
        <v>3976</v>
      </c>
      <c r="R7102" s="52">
        <v>0.70322000980377197</v>
      </c>
    </row>
    <row r="7103" spans="1:19">
      <c r="A7103" t="s">
        <v>356</v>
      </c>
      <c r="B7103" t="s">
        <v>412</v>
      </c>
      <c r="C7103" t="s">
        <v>440</v>
      </c>
      <c r="D7103" t="s">
        <v>330</v>
      </c>
      <c r="E7103" t="s">
        <v>99</v>
      </c>
      <c r="F7103" t="s">
        <v>100</v>
      </c>
      <c r="G7103">
        <v>14</v>
      </c>
      <c r="H7103" t="s">
        <v>397</v>
      </c>
      <c r="I7103" t="s">
        <v>379</v>
      </c>
      <c r="J7103" t="s">
        <v>382</v>
      </c>
      <c r="K7103">
        <v>12</v>
      </c>
      <c r="L7103" s="52">
        <v>0.239999994635582</v>
      </c>
      <c r="N7103">
        <v>85</v>
      </c>
      <c r="O7103" s="52">
        <v>0.25448998808860779</v>
      </c>
      <c r="Q7103">
        <v>1678</v>
      </c>
      <c r="R7103" s="52">
        <v>0.29677999019622803</v>
      </c>
    </row>
    <row r="7104" spans="1:19">
      <c r="A7104" t="s">
        <v>356</v>
      </c>
      <c r="B7104" t="s">
        <v>412</v>
      </c>
      <c r="C7104" t="s">
        <v>440</v>
      </c>
      <c r="D7104" t="s">
        <v>330</v>
      </c>
      <c r="E7104" t="s">
        <v>99</v>
      </c>
      <c r="F7104" t="s">
        <v>100</v>
      </c>
      <c r="G7104">
        <v>14</v>
      </c>
      <c r="H7104" t="s">
        <v>397</v>
      </c>
      <c r="I7104" t="s">
        <v>380</v>
      </c>
      <c r="J7104" t="s">
        <v>13</v>
      </c>
      <c r="K7104">
        <v>42</v>
      </c>
      <c r="L7104" s="52">
        <v>0.8399999737739563</v>
      </c>
      <c r="N7104">
        <v>248</v>
      </c>
      <c r="O7104" s="52">
        <v>0.74251002073287964</v>
      </c>
      <c r="Q7104">
        <v>4071</v>
      </c>
      <c r="R7104" s="52">
        <v>0.72001999616622925</v>
      </c>
    </row>
    <row r="7105" spans="1:19">
      <c r="A7105" t="s">
        <v>356</v>
      </c>
      <c r="B7105" t="s">
        <v>412</v>
      </c>
      <c r="C7105" t="s">
        <v>440</v>
      </c>
      <c r="D7105" t="s">
        <v>330</v>
      </c>
      <c r="E7105" t="s">
        <v>99</v>
      </c>
      <c r="F7105" t="s">
        <v>100</v>
      </c>
      <c r="G7105">
        <v>14</v>
      </c>
      <c r="H7105" t="s">
        <v>397</v>
      </c>
      <c r="I7105" t="s">
        <v>380</v>
      </c>
      <c r="J7105" t="s">
        <v>382</v>
      </c>
      <c r="K7105">
        <v>8</v>
      </c>
      <c r="L7105" s="52">
        <v>0.15999999642372131</v>
      </c>
      <c r="N7105">
        <v>86</v>
      </c>
      <c r="O7105" s="52">
        <v>0.25749000906944269</v>
      </c>
      <c r="Q7105">
        <v>1583</v>
      </c>
      <c r="R7105" s="52">
        <v>0.27998000383377081</v>
      </c>
    </row>
    <row r="7106" spans="1:19">
      <c r="A7106" t="s">
        <v>356</v>
      </c>
      <c r="B7106" t="s">
        <v>412</v>
      </c>
      <c r="C7106" t="s">
        <v>440</v>
      </c>
      <c r="D7106" t="s">
        <v>330</v>
      </c>
      <c r="E7106" t="s">
        <v>99</v>
      </c>
      <c r="F7106" t="s">
        <v>100</v>
      </c>
      <c r="G7106">
        <v>14</v>
      </c>
      <c r="H7106" t="s">
        <v>397</v>
      </c>
      <c r="I7106" t="s">
        <v>381</v>
      </c>
      <c r="J7106" t="s">
        <v>13</v>
      </c>
      <c r="K7106">
        <v>23</v>
      </c>
      <c r="L7106" s="52">
        <v>0.46000000834465032</v>
      </c>
      <c r="N7106">
        <v>201</v>
      </c>
      <c r="O7106" s="52">
        <v>0.60180002450942993</v>
      </c>
      <c r="Q7106">
        <v>3439</v>
      </c>
      <c r="R7106" s="52">
        <v>0.60824000835418701</v>
      </c>
    </row>
    <row r="7107" spans="1:19">
      <c r="A7107" t="s">
        <v>356</v>
      </c>
      <c r="B7107" t="s">
        <v>412</v>
      </c>
      <c r="C7107" t="s">
        <v>440</v>
      </c>
      <c r="D7107" t="s">
        <v>330</v>
      </c>
      <c r="E7107" t="s">
        <v>99</v>
      </c>
      <c r="F7107" t="s">
        <v>100</v>
      </c>
      <c r="G7107">
        <v>14</v>
      </c>
      <c r="H7107" t="s">
        <v>397</v>
      </c>
      <c r="I7107" t="s">
        <v>381</v>
      </c>
      <c r="J7107" t="s">
        <v>382</v>
      </c>
      <c r="K7107">
        <v>27</v>
      </c>
      <c r="L7107" s="52">
        <v>0.54000002145767212</v>
      </c>
      <c r="N7107">
        <v>133</v>
      </c>
      <c r="O7107" s="52">
        <v>0.39820000529289251</v>
      </c>
      <c r="Q7107">
        <v>2215</v>
      </c>
      <c r="R7107" s="52">
        <v>0.39175999164581299</v>
      </c>
    </row>
    <row r="7108" spans="1:19">
      <c r="A7108" t="s">
        <v>356</v>
      </c>
      <c r="B7108" t="s">
        <v>412</v>
      </c>
      <c r="C7108" t="s">
        <v>440</v>
      </c>
      <c r="D7108" t="s">
        <v>330</v>
      </c>
      <c r="E7108" t="s">
        <v>101</v>
      </c>
      <c r="F7108" t="s">
        <v>277</v>
      </c>
      <c r="G7108">
        <v>18</v>
      </c>
      <c r="H7108" t="s">
        <v>332</v>
      </c>
      <c r="I7108" t="s">
        <v>374</v>
      </c>
      <c r="J7108" t="s">
        <v>289</v>
      </c>
      <c r="K7108">
        <v>0</v>
      </c>
      <c r="L7108" s="52">
        <v>0</v>
      </c>
      <c r="N7108">
        <v>0</v>
      </c>
      <c r="O7108" s="52">
        <v>0</v>
      </c>
      <c r="Q7108">
        <v>29</v>
      </c>
      <c r="R7108" s="52">
        <v>5.1299999468028554E-3</v>
      </c>
    </row>
    <row r="7109" spans="1:19">
      <c r="A7109" t="s">
        <v>356</v>
      </c>
      <c r="B7109" t="s">
        <v>412</v>
      </c>
      <c r="C7109" t="s">
        <v>440</v>
      </c>
      <c r="D7109" t="s">
        <v>330</v>
      </c>
      <c r="E7109" t="s">
        <v>101</v>
      </c>
      <c r="F7109" t="s">
        <v>277</v>
      </c>
      <c r="G7109">
        <v>18</v>
      </c>
      <c r="H7109" t="s">
        <v>332</v>
      </c>
      <c r="I7109" t="s">
        <v>374</v>
      </c>
      <c r="J7109" t="s">
        <v>290</v>
      </c>
      <c r="K7109">
        <v>6</v>
      </c>
      <c r="L7109" s="52">
        <v>0.375</v>
      </c>
      <c r="N7109">
        <v>15</v>
      </c>
      <c r="O7109" s="52">
        <v>4.7320000827312469E-2</v>
      </c>
      <c r="Q7109">
        <v>299</v>
      </c>
      <c r="R7109" s="52">
        <v>5.2880000323057168E-2</v>
      </c>
    </row>
    <row r="7110" spans="1:19">
      <c r="A7110" t="s">
        <v>356</v>
      </c>
      <c r="B7110" t="s">
        <v>412</v>
      </c>
      <c r="C7110" t="s">
        <v>440</v>
      </c>
      <c r="D7110" t="s">
        <v>330</v>
      </c>
      <c r="E7110" t="s">
        <v>101</v>
      </c>
      <c r="F7110" t="s">
        <v>277</v>
      </c>
      <c r="G7110">
        <v>18</v>
      </c>
      <c r="H7110" t="s">
        <v>332</v>
      </c>
      <c r="I7110" t="s">
        <v>374</v>
      </c>
      <c r="J7110" t="s">
        <v>291</v>
      </c>
      <c r="K7110">
        <v>2</v>
      </c>
      <c r="L7110" s="52">
        <v>0.125</v>
      </c>
      <c r="N7110">
        <v>37</v>
      </c>
      <c r="O7110" s="52">
        <v>0.11671999841928481</v>
      </c>
      <c r="Q7110">
        <v>751</v>
      </c>
      <c r="R7110" s="52">
        <v>0.1328299939632416</v>
      </c>
    </row>
    <row r="7111" spans="1:19">
      <c r="A7111" t="s">
        <v>356</v>
      </c>
      <c r="B7111" t="s">
        <v>412</v>
      </c>
      <c r="C7111" t="s">
        <v>440</v>
      </c>
      <c r="D7111" t="s">
        <v>330</v>
      </c>
      <c r="E7111" t="s">
        <v>101</v>
      </c>
      <c r="F7111" t="s">
        <v>277</v>
      </c>
      <c r="G7111">
        <v>18</v>
      </c>
      <c r="H7111" t="s">
        <v>332</v>
      </c>
      <c r="I7111" t="s">
        <v>374</v>
      </c>
      <c r="J7111" t="s">
        <v>292</v>
      </c>
      <c r="K7111">
        <v>2</v>
      </c>
      <c r="L7111" s="52">
        <v>0.125</v>
      </c>
      <c r="N7111">
        <v>71</v>
      </c>
      <c r="O7111" s="52">
        <v>0.22396999597549441</v>
      </c>
      <c r="Q7111">
        <v>1246</v>
      </c>
      <c r="R7111" s="52">
        <v>0.22036999464035029</v>
      </c>
    </row>
    <row r="7112" spans="1:19">
      <c r="A7112" t="s">
        <v>356</v>
      </c>
      <c r="B7112" t="s">
        <v>412</v>
      </c>
      <c r="C7112" t="s">
        <v>440</v>
      </c>
      <c r="D7112" t="s">
        <v>330</v>
      </c>
      <c r="E7112" t="s">
        <v>101</v>
      </c>
      <c r="F7112" s="1" t="s">
        <v>277</v>
      </c>
      <c r="G7112" s="1">
        <v>18</v>
      </c>
      <c r="H7112" s="1" t="s">
        <v>332</v>
      </c>
      <c r="I7112" t="s">
        <v>374</v>
      </c>
      <c r="J7112" t="s">
        <v>293</v>
      </c>
      <c r="K7112">
        <v>2</v>
      </c>
      <c r="L7112" s="52">
        <v>0.125</v>
      </c>
      <c r="N7112">
        <v>61</v>
      </c>
      <c r="O7112" s="52">
        <v>0.19243000447750089</v>
      </c>
      <c r="Q7112">
        <v>1034</v>
      </c>
      <c r="R7112" s="52">
        <v>0.18287999927997589</v>
      </c>
    </row>
    <row r="7113" spans="1:19">
      <c r="A7113" t="s">
        <v>356</v>
      </c>
      <c r="B7113" t="s">
        <v>412</v>
      </c>
      <c r="C7113" t="s">
        <v>440</v>
      </c>
      <c r="D7113" t="s">
        <v>330</v>
      </c>
      <c r="E7113" t="s">
        <v>101</v>
      </c>
      <c r="F7113" t="s">
        <v>277</v>
      </c>
      <c r="G7113">
        <v>18</v>
      </c>
      <c r="H7113" t="s">
        <v>332</v>
      </c>
      <c r="I7113" t="s">
        <v>374</v>
      </c>
      <c r="J7113" t="s">
        <v>294</v>
      </c>
      <c r="K7113">
        <v>2</v>
      </c>
      <c r="L7113" s="52">
        <v>0.125</v>
      </c>
      <c r="N7113">
        <v>65</v>
      </c>
      <c r="O7113" s="52">
        <v>0.20505000650882721</v>
      </c>
      <c r="Q7113">
        <v>1115</v>
      </c>
      <c r="R7113" s="52">
        <v>0.19720999896526339</v>
      </c>
    </row>
    <row r="7114" spans="1:19">
      <c r="A7114" t="s">
        <v>356</v>
      </c>
      <c r="B7114" t="s">
        <v>412</v>
      </c>
      <c r="C7114" t="s">
        <v>440</v>
      </c>
      <c r="D7114" t="s">
        <v>330</v>
      </c>
      <c r="E7114" t="s">
        <v>101</v>
      </c>
      <c r="F7114" t="s">
        <v>277</v>
      </c>
      <c r="G7114">
        <v>18</v>
      </c>
      <c r="H7114" t="s">
        <v>332</v>
      </c>
      <c r="I7114" t="s">
        <v>374</v>
      </c>
      <c r="J7114" t="s">
        <v>295</v>
      </c>
      <c r="K7114">
        <v>2</v>
      </c>
      <c r="L7114" s="52">
        <v>0.125</v>
      </c>
      <c r="N7114">
        <v>68</v>
      </c>
      <c r="O7114" s="52">
        <v>0.2145099937915802</v>
      </c>
      <c r="Q7114">
        <v>1180</v>
      </c>
      <c r="R7114" s="52">
        <v>0.20870000123977661</v>
      </c>
    </row>
    <row r="7115" spans="1:19">
      <c r="A7115" t="s">
        <v>356</v>
      </c>
      <c r="B7115" t="s">
        <v>412</v>
      </c>
      <c r="C7115" t="s">
        <v>440</v>
      </c>
      <c r="D7115" t="s">
        <v>330</v>
      </c>
      <c r="E7115" t="s">
        <v>101</v>
      </c>
      <c r="F7115" t="s">
        <v>277</v>
      </c>
      <c r="G7115">
        <v>18</v>
      </c>
      <c r="H7115" t="s">
        <v>332</v>
      </c>
      <c r="I7115" t="s">
        <v>734</v>
      </c>
      <c r="J7115" t="s">
        <v>299</v>
      </c>
      <c r="K7115">
        <v>0</v>
      </c>
      <c r="L7115" s="52">
        <v>0</v>
      </c>
      <c r="M7115" s="52">
        <v>0</v>
      </c>
      <c r="N7115">
        <v>6</v>
      </c>
      <c r="O7115" s="52">
        <v>1.8929999321699139E-2</v>
      </c>
      <c r="P7115" s="52">
        <v>1.9610000774264339E-2</v>
      </c>
      <c r="Q7115">
        <v>265</v>
      </c>
      <c r="R7115" s="52">
        <v>4.6870000660419457E-2</v>
      </c>
      <c r="S7115" s="52">
        <v>4.7959998250007629E-2</v>
      </c>
    </row>
    <row r="7116" spans="1:19">
      <c r="A7116" t="s">
        <v>356</v>
      </c>
      <c r="B7116" t="s">
        <v>412</v>
      </c>
      <c r="C7116" t="s">
        <v>440</v>
      </c>
      <c r="D7116" t="s">
        <v>330</v>
      </c>
      <c r="E7116" t="s">
        <v>101</v>
      </c>
      <c r="F7116" t="s">
        <v>277</v>
      </c>
      <c r="G7116">
        <v>18</v>
      </c>
      <c r="H7116" t="s">
        <v>332</v>
      </c>
      <c r="I7116" t="s">
        <v>734</v>
      </c>
      <c r="J7116" t="s">
        <v>300</v>
      </c>
      <c r="K7116">
        <v>0</v>
      </c>
      <c r="L7116" s="52">
        <v>0</v>
      </c>
      <c r="M7116" s="52">
        <v>0</v>
      </c>
      <c r="N7116">
        <v>2</v>
      </c>
      <c r="O7116" s="52">
        <v>6.3100000843405724E-3</v>
      </c>
      <c r="P7116" s="52">
        <v>6.5399999730288982E-3</v>
      </c>
      <c r="Q7116">
        <v>218</v>
      </c>
      <c r="R7116" s="52">
        <v>3.8559999316930771E-2</v>
      </c>
      <c r="S7116" s="52">
        <v>3.945000097155571E-2</v>
      </c>
    </row>
    <row r="7117" spans="1:19">
      <c r="A7117" t="s">
        <v>356</v>
      </c>
      <c r="B7117" t="s">
        <v>412</v>
      </c>
      <c r="C7117" t="s">
        <v>440</v>
      </c>
      <c r="D7117" t="s">
        <v>330</v>
      </c>
      <c r="E7117" t="s">
        <v>101</v>
      </c>
      <c r="F7117" t="s">
        <v>277</v>
      </c>
      <c r="G7117">
        <v>18</v>
      </c>
      <c r="H7117" t="s">
        <v>332</v>
      </c>
      <c r="I7117" t="s">
        <v>734</v>
      </c>
      <c r="J7117" t="s">
        <v>269</v>
      </c>
      <c r="K7117">
        <v>0</v>
      </c>
      <c r="L7117" s="52">
        <v>0</v>
      </c>
      <c r="M7117" s="52">
        <v>0</v>
      </c>
      <c r="N7117">
        <v>2</v>
      </c>
      <c r="O7117" s="52">
        <v>6.3100000843405724E-3</v>
      </c>
      <c r="P7117" s="52">
        <v>6.5399999730288982E-3</v>
      </c>
      <c r="Q7117">
        <v>43</v>
      </c>
      <c r="R7117" s="52">
        <v>7.61000020429492E-3</v>
      </c>
      <c r="S7117" s="52">
        <v>7.780000101774931E-3</v>
      </c>
    </row>
    <row r="7118" spans="1:19">
      <c r="A7118" t="s">
        <v>356</v>
      </c>
      <c r="B7118" t="s">
        <v>412</v>
      </c>
      <c r="C7118" t="s">
        <v>440</v>
      </c>
      <c r="D7118" t="s">
        <v>330</v>
      </c>
      <c r="E7118" t="s">
        <v>101</v>
      </c>
      <c r="F7118" t="s">
        <v>277</v>
      </c>
      <c r="G7118">
        <v>18</v>
      </c>
      <c r="H7118" t="s">
        <v>332</v>
      </c>
      <c r="I7118" t="s">
        <v>734</v>
      </c>
      <c r="J7118" t="s">
        <v>301</v>
      </c>
      <c r="K7118">
        <v>2</v>
      </c>
      <c r="L7118" s="52">
        <v>0.125</v>
      </c>
      <c r="M7118" s="52">
        <v>0.125</v>
      </c>
      <c r="N7118">
        <v>9</v>
      </c>
      <c r="O7118" s="52">
        <v>2.8389999642968181E-2</v>
      </c>
      <c r="P7118" s="52">
        <v>2.9410000890493389E-2</v>
      </c>
      <c r="Q7118">
        <v>117</v>
      </c>
      <c r="R7118" s="52">
        <v>2.0689999684691429E-2</v>
      </c>
      <c r="S7118" s="52">
        <v>2.1169999614357948E-2</v>
      </c>
    </row>
    <row r="7119" spans="1:19">
      <c r="A7119" t="s">
        <v>356</v>
      </c>
      <c r="B7119" t="s">
        <v>412</v>
      </c>
      <c r="C7119" t="s">
        <v>440</v>
      </c>
      <c r="D7119" t="s">
        <v>330</v>
      </c>
      <c r="E7119" t="s">
        <v>101</v>
      </c>
      <c r="F7119" t="s">
        <v>277</v>
      </c>
      <c r="G7119">
        <v>18</v>
      </c>
      <c r="H7119" t="s">
        <v>332</v>
      </c>
      <c r="I7119" t="s">
        <v>734</v>
      </c>
      <c r="J7119" t="s">
        <v>270</v>
      </c>
      <c r="K7119">
        <v>0</v>
      </c>
      <c r="L7119" s="52">
        <v>0</v>
      </c>
      <c r="N7119">
        <v>11</v>
      </c>
      <c r="O7119" s="52">
        <v>3.4699998795986182E-2</v>
      </c>
      <c r="Q7119">
        <v>128</v>
      </c>
      <c r="R7119" s="52">
        <v>2.263999916613102E-2</v>
      </c>
    </row>
    <row r="7120" spans="1:19">
      <c r="A7120" t="s">
        <v>356</v>
      </c>
      <c r="B7120" t="s">
        <v>412</v>
      </c>
      <c r="C7120" t="s">
        <v>440</v>
      </c>
      <c r="D7120" t="s">
        <v>330</v>
      </c>
      <c r="E7120" t="s">
        <v>101</v>
      </c>
      <c r="F7120" t="s">
        <v>277</v>
      </c>
      <c r="G7120">
        <v>18</v>
      </c>
      <c r="H7120" t="s">
        <v>332</v>
      </c>
      <c r="I7120" t="s">
        <v>734</v>
      </c>
      <c r="J7120" t="s">
        <v>268</v>
      </c>
      <c r="K7120">
        <v>14</v>
      </c>
      <c r="L7120" s="52">
        <v>0.875</v>
      </c>
      <c r="M7120" s="52">
        <v>0.875</v>
      </c>
      <c r="N7120">
        <v>287</v>
      </c>
      <c r="O7120" s="52">
        <v>0.90535998344421387</v>
      </c>
      <c r="P7120" s="52">
        <v>0.93791002035140991</v>
      </c>
      <c r="Q7120">
        <v>4883</v>
      </c>
      <c r="R7120" s="52">
        <v>0.86364001035690308</v>
      </c>
      <c r="S7120" s="52">
        <v>0.88363999128341675</v>
      </c>
    </row>
    <row r="7121" spans="1:18">
      <c r="A7121" t="s">
        <v>356</v>
      </c>
      <c r="B7121" t="s">
        <v>412</v>
      </c>
      <c r="C7121" t="s">
        <v>440</v>
      </c>
      <c r="D7121" t="s">
        <v>330</v>
      </c>
      <c r="E7121" t="s">
        <v>101</v>
      </c>
      <c r="F7121" t="s">
        <v>277</v>
      </c>
      <c r="G7121">
        <v>18</v>
      </c>
      <c r="H7121" t="s">
        <v>332</v>
      </c>
      <c r="I7121" t="s">
        <v>307</v>
      </c>
      <c r="J7121" t="s">
        <v>329</v>
      </c>
      <c r="K7121">
        <v>14</v>
      </c>
      <c r="L7121" s="52">
        <v>0.875</v>
      </c>
      <c r="N7121">
        <v>315</v>
      </c>
      <c r="O7121" s="52">
        <v>0.99369001388549805</v>
      </c>
      <c r="Q7121">
        <v>5610</v>
      </c>
      <c r="R7121" s="52">
        <v>0.99221998453140259</v>
      </c>
    </row>
    <row r="7122" spans="1:18">
      <c r="A7122" t="s">
        <v>356</v>
      </c>
      <c r="B7122" t="s">
        <v>412</v>
      </c>
      <c r="C7122" t="s">
        <v>440</v>
      </c>
      <c r="D7122" t="s">
        <v>330</v>
      </c>
      <c r="E7122" t="s">
        <v>101</v>
      </c>
      <c r="F7122" t="s">
        <v>277</v>
      </c>
      <c r="G7122">
        <v>18</v>
      </c>
      <c r="H7122" t="s">
        <v>332</v>
      </c>
      <c r="I7122" t="s">
        <v>307</v>
      </c>
      <c r="J7122" t="s">
        <v>309</v>
      </c>
      <c r="K7122">
        <v>2</v>
      </c>
      <c r="L7122" s="52">
        <v>0.125</v>
      </c>
      <c r="N7122">
        <v>2</v>
      </c>
      <c r="O7122" s="52">
        <v>6.3100000843405724E-3</v>
      </c>
      <c r="Q7122">
        <v>44</v>
      </c>
      <c r="R7122" s="52">
        <v>7.780000101774931E-3</v>
      </c>
    </row>
    <row r="7123" spans="1:18">
      <c r="A7123" t="s">
        <v>356</v>
      </c>
      <c r="B7123" t="s">
        <v>412</v>
      </c>
      <c r="C7123" t="s">
        <v>440</v>
      </c>
      <c r="D7123" t="s">
        <v>330</v>
      </c>
      <c r="E7123" t="s">
        <v>101</v>
      </c>
      <c r="F7123" t="s">
        <v>277</v>
      </c>
      <c r="G7123">
        <v>18</v>
      </c>
      <c r="H7123" t="s">
        <v>332</v>
      </c>
      <c r="I7123" t="s">
        <v>375</v>
      </c>
      <c r="J7123" t="s">
        <v>302</v>
      </c>
      <c r="K7123">
        <v>2</v>
      </c>
      <c r="L7123" s="52">
        <v>0.125</v>
      </c>
      <c r="N7123">
        <v>110</v>
      </c>
      <c r="O7123" s="52">
        <v>0.34700000286102289</v>
      </c>
      <c r="Q7123">
        <v>1795</v>
      </c>
      <c r="R7123" s="52">
        <v>0.3174700140953064</v>
      </c>
    </row>
    <row r="7124" spans="1:18">
      <c r="A7124" t="s">
        <v>356</v>
      </c>
      <c r="B7124" t="s">
        <v>412</v>
      </c>
      <c r="C7124" t="s">
        <v>440</v>
      </c>
      <c r="D7124" t="s">
        <v>330</v>
      </c>
      <c r="E7124" t="s">
        <v>101</v>
      </c>
      <c r="F7124" t="s">
        <v>277</v>
      </c>
      <c r="G7124">
        <v>18</v>
      </c>
      <c r="H7124" t="s">
        <v>332</v>
      </c>
      <c r="I7124" t="s">
        <v>375</v>
      </c>
      <c r="J7124" t="s">
        <v>303</v>
      </c>
      <c r="K7124">
        <v>6</v>
      </c>
      <c r="L7124" s="52">
        <v>0.375</v>
      </c>
      <c r="N7124">
        <v>93</v>
      </c>
      <c r="O7124" s="52">
        <v>0.29337999224662781</v>
      </c>
      <c r="Q7124">
        <v>1789</v>
      </c>
      <c r="R7124" s="52">
        <v>0.31641000509262079</v>
      </c>
    </row>
    <row r="7125" spans="1:18">
      <c r="A7125" t="s">
        <v>356</v>
      </c>
      <c r="B7125" t="s">
        <v>412</v>
      </c>
      <c r="C7125" t="s">
        <v>440</v>
      </c>
      <c r="D7125" t="s">
        <v>330</v>
      </c>
      <c r="E7125" t="s">
        <v>101</v>
      </c>
      <c r="F7125" t="s">
        <v>277</v>
      </c>
      <c r="G7125">
        <v>18</v>
      </c>
      <c r="H7125" t="s">
        <v>332</v>
      </c>
      <c r="I7125" t="s">
        <v>375</v>
      </c>
      <c r="J7125" t="s">
        <v>304</v>
      </c>
      <c r="K7125">
        <v>8</v>
      </c>
      <c r="L7125" s="52">
        <v>0.5</v>
      </c>
      <c r="N7125">
        <v>114</v>
      </c>
      <c r="O7125" s="52">
        <v>0.35962000489234919</v>
      </c>
      <c r="Q7125">
        <v>2070</v>
      </c>
      <c r="R7125" s="52">
        <v>0.36610999703407288</v>
      </c>
    </row>
    <row r="7126" spans="1:18">
      <c r="A7126" t="s">
        <v>356</v>
      </c>
      <c r="B7126" t="s">
        <v>412</v>
      </c>
      <c r="C7126" t="s">
        <v>440</v>
      </c>
      <c r="D7126" t="s">
        <v>330</v>
      </c>
      <c r="E7126" t="s">
        <v>101</v>
      </c>
      <c r="F7126" t="s">
        <v>277</v>
      </c>
      <c r="G7126">
        <v>18</v>
      </c>
      <c r="H7126" t="s">
        <v>332</v>
      </c>
      <c r="I7126" t="s">
        <v>377</v>
      </c>
      <c r="J7126" t="s">
        <v>13</v>
      </c>
      <c r="K7126">
        <v>7</v>
      </c>
      <c r="L7126" s="52">
        <v>0.4375</v>
      </c>
      <c r="N7126">
        <v>159</v>
      </c>
      <c r="O7126" s="52">
        <v>0.50157999992370605</v>
      </c>
      <c r="Q7126">
        <v>2991</v>
      </c>
      <c r="R7126" s="52">
        <v>0.52900999784469604</v>
      </c>
    </row>
    <row r="7127" spans="1:18">
      <c r="A7127" t="s">
        <v>356</v>
      </c>
      <c r="B7127" t="s">
        <v>412</v>
      </c>
      <c r="C7127" t="s">
        <v>440</v>
      </c>
      <c r="D7127" t="s">
        <v>330</v>
      </c>
      <c r="E7127" t="s">
        <v>101</v>
      </c>
      <c r="F7127" t="s">
        <v>277</v>
      </c>
      <c r="G7127">
        <v>18</v>
      </c>
      <c r="H7127" t="s">
        <v>332</v>
      </c>
      <c r="I7127" t="s">
        <v>377</v>
      </c>
      <c r="J7127" t="s">
        <v>382</v>
      </c>
      <c r="K7127">
        <v>9</v>
      </c>
      <c r="L7127" s="52">
        <v>0.5625</v>
      </c>
      <c r="N7127">
        <v>158</v>
      </c>
      <c r="O7127" s="52">
        <v>0.49842000007629389</v>
      </c>
      <c r="Q7127">
        <v>2663</v>
      </c>
      <c r="R7127" s="52">
        <v>0.47099000215530401</v>
      </c>
    </row>
    <row r="7128" spans="1:18">
      <c r="A7128" t="s">
        <v>356</v>
      </c>
      <c r="B7128" t="s">
        <v>412</v>
      </c>
      <c r="C7128" t="s">
        <v>440</v>
      </c>
      <c r="D7128" t="s">
        <v>330</v>
      </c>
      <c r="E7128" t="s">
        <v>101</v>
      </c>
      <c r="F7128" t="s">
        <v>277</v>
      </c>
      <c r="G7128">
        <v>18</v>
      </c>
      <c r="H7128" t="s">
        <v>332</v>
      </c>
      <c r="I7128" t="s">
        <v>378</v>
      </c>
      <c r="J7128" t="s">
        <v>13</v>
      </c>
      <c r="K7128">
        <v>14</v>
      </c>
      <c r="L7128" s="52">
        <v>0.875</v>
      </c>
      <c r="N7128">
        <v>276</v>
      </c>
      <c r="O7128" s="52">
        <v>0.87066000699996948</v>
      </c>
      <c r="Q7128">
        <v>5030</v>
      </c>
      <c r="R7128" s="52">
        <v>0.88963997364044189</v>
      </c>
    </row>
    <row r="7129" spans="1:18">
      <c r="A7129" t="s">
        <v>356</v>
      </c>
      <c r="B7129" t="s">
        <v>412</v>
      </c>
      <c r="C7129" t="s">
        <v>440</v>
      </c>
      <c r="D7129" t="s">
        <v>330</v>
      </c>
      <c r="E7129" t="s">
        <v>101</v>
      </c>
      <c r="F7129" s="1" t="s">
        <v>277</v>
      </c>
      <c r="G7129" s="1">
        <v>18</v>
      </c>
      <c r="H7129" s="1" t="s">
        <v>332</v>
      </c>
      <c r="I7129" t="s">
        <v>378</v>
      </c>
      <c r="J7129" t="s">
        <v>382</v>
      </c>
      <c r="K7129">
        <v>2</v>
      </c>
      <c r="L7129" s="52">
        <v>0.125</v>
      </c>
      <c r="N7129">
        <v>41</v>
      </c>
      <c r="O7129" s="52">
        <v>0.12933999300003049</v>
      </c>
      <c r="Q7129">
        <v>624</v>
      </c>
      <c r="R7129" s="52">
        <v>0.1103599965572357</v>
      </c>
    </row>
    <row r="7130" spans="1:18">
      <c r="A7130" t="s">
        <v>356</v>
      </c>
      <c r="B7130" t="s">
        <v>412</v>
      </c>
      <c r="C7130" t="s">
        <v>440</v>
      </c>
      <c r="D7130" t="s">
        <v>330</v>
      </c>
      <c r="E7130" t="s">
        <v>101</v>
      </c>
      <c r="F7130" t="s">
        <v>277</v>
      </c>
      <c r="G7130">
        <v>18</v>
      </c>
      <c r="H7130" t="s">
        <v>332</v>
      </c>
      <c r="I7130" t="s">
        <v>379</v>
      </c>
      <c r="J7130" t="s">
        <v>13</v>
      </c>
      <c r="K7130">
        <v>14</v>
      </c>
      <c r="L7130" s="52">
        <v>0.875</v>
      </c>
      <c r="N7130">
        <v>218</v>
      </c>
      <c r="O7130" s="52">
        <v>0.68769997358322144</v>
      </c>
      <c r="Q7130">
        <v>3976</v>
      </c>
      <c r="R7130" s="52">
        <v>0.70322000980377197</v>
      </c>
    </row>
    <row r="7131" spans="1:18">
      <c r="A7131" t="s">
        <v>356</v>
      </c>
      <c r="B7131" t="s">
        <v>412</v>
      </c>
      <c r="C7131" t="s">
        <v>440</v>
      </c>
      <c r="D7131" t="s">
        <v>330</v>
      </c>
      <c r="E7131" t="s">
        <v>101</v>
      </c>
      <c r="F7131" t="s">
        <v>277</v>
      </c>
      <c r="G7131">
        <v>18</v>
      </c>
      <c r="H7131" t="s">
        <v>332</v>
      </c>
      <c r="I7131" t="s">
        <v>379</v>
      </c>
      <c r="J7131" t="s">
        <v>382</v>
      </c>
      <c r="K7131">
        <v>2</v>
      </c>
      <c r="L7131" s="52">
        <v>0.125</v>
      </c>
      <c r="N7131">
        <v>99</v>
      </c>
      <c r="O7131" s="52">
        <v>0.31229999661445618</v>
      </c>
      <c r="Q7131">
        <v>1678</v>
      </c>
      <c r="R7131" s="52">
        <v>0.29677999019622803</v>
      </c>
    </row>
    <row r="7132" spans="1:18">
      <c r="A7132" t="s">
        <v>356</v>
      </c>
      <c r="B7132" t="s">
        <v>412</v>
      </c>
      <c r="C7132" t="s">
        <v>440</v>
      </c>
      <c r="D7132" t="s">
        <v>330</v>
      </c>
      <c r="E7132" t="s">
        <v>101</v>
      </c>
      <c r="F7132" t="s">
        <v>277</v>
      </c>
      <c r="G7132">
        <v>18</v>
      </c>
      <c r="H7132" t="s">
        <v>332</v>
      </c>
      <c r="I7132" t="s">
        <v>380</v>
      </c>
      <c r="J7132" t="s">
        <v>13</v>
      </c>
      <c r="K7132">
        <v>14</v>
      </c>
      <c r="L7132" s="52">
        <v>0.875</v>
      </c>
      <c r="N7132">
        <v>242</v>
      </c>
      <c r="O7132" s="52">
        <v>0.76340997219085693</v>
      </c>
      <c r="Q7132">
        <v>4071</v>
      </c>
      <c r="R7132" s="52">
        <v>0.72001999616622925</v>
      </c>
    </row>
    <row r="7133" spans="1:18">
      <c r="A7133" t="s">
        <v>356</v>
      </c>
      <c r="B7133" t="s">
        <v>412</v>
      </c>
      <c r="C7133" t="s">
        <v>440</v>
      </c>
      <c r="D7133" t="s">
        <v>330</v>
      </c>
      <c r="E7133" t="s">
        <v>101</v>
      </c>
      <c r="F7133" t="s">
        <v>277</v>
      </c>
      <c r="G7133">
        <v>18</v>
      </c>
      <c r="H7133" t="s">
        <v>332</v>
      </c>
      <c r="I7133" t="s">
        <v>380</v>
      </c>
      <c r="J7133" t="s">
        <v>382</v>
      </c>
      <c r="K7133">
        <v>2</v>
      </c>
      <c r="L7133" s="52">
        <v>0.125</v>
      </c>
      <c r="N7133">
        <v>75</v>
      </c>
      <c r="O7133" s="52">
        <v>0.23658999800682071</v>
      </c>
      <c r="Q7133">
        <v>1583</v>
      </c>
      <c r="R7133" s="52">
        <v>0.27998000383377081</v>
      </c>
    </row>
    <row r="7134" spans="1:18">
      <c r="A7134" t="s">
        <v>356</v>
      </c>
      <c r="B7134" t="s">
        <v>412</v>
      </c>
      <c r="C7134" t="s">
        <v>440</v>
      </c>
      <c r="D7134" t="s">
        <v>330</v>
      </c>
      <c r="E7134" t="s">
        <v>101</v>
      </c>
      <c r="F7134" t="s">
        <v>277</v>
      </c>
      <c r="G7134">
        <v>18</v>
      </c>
      <c r="H7134" t="s">
        <v>332</v>
      </c>
      <c r="I7134" t="s">
        <v>381</v>
      </c>
      <c r="J7134" t="s">
        <v>13</v>
      </c>
      <c r="K7134">
        <v>7</v>
      </c>
      <c r="L7134" s="52">
        <v>0.4375</v>
      </c>
      <c r="N7134">
        <v>194</v>
      </c>
      <c r="O7134" s="52">
        <v>0.61198997497558594</v>
      </c>
      <c r="Q7134">
        <v>3439</v>
      </c>
      <c r="R7134" s="52">
        <v>0.60824000835418701</v>
      </c>
    </row>
    <row r="7135" spans="1:18">
      <c r="A7135" t="s">
        <v>356</v>
      </c>
      <c r="B7135" t="s">
        <v>412</v>
      </c>
      <c r="C7135" t="s">
        <v>440</v>
      </c>
      <c r="D7135" t="s">
        <v>330</v>
      </c>
      <c r="E7135" t="s">
        <v>101</v>
      </c>
      <c r="F7135" t="s">
        <v>277</v>
      </c>
      <c r="G7135">
        <v>18</v>
      </c>
      <c r="H7135" t="s">
        <v>332</v>
      </c>
      <c r="I7135" t="s">
        <v>381</v>
      </c>
      <c r="J7135" t="s">
        <v>382</v>
      </c>
      <c r="K7135">
        <v>9</v>
      </c>
      <c r="L7135" s="52">
        <v>0.5625</v>
      </c>
      <c r="N7135">
        <v>123</v>
      </c>
      <c r="O7135" s="52">
        <v>0.38800999522209167</v>
      </c>
      <c r="Q7135">
        <v>2215</v>
      </c>
      <c r="R7135" s="52">
        <v>0.39175999164581299</v>
      </c>
    </row>
    <row r="7136" spans="1:18">
      <c r="A7136" t="s">
        <v>356</v>
      </c>
      <c r="B7136" t="s">
        <v>412</v>
      </c>
      <c r="C7136" t="s">
        <v>440</v>
      </c>
      <c r="D7136" t="s">
        <v>330</v>
      </c>
      <c r="E7136" t="s">
        <v>103</v>
      </c>
      <c r="F7136" t="s">
        <v>104</v>
      </c>
      <c r="G7136">
        <v>10</v>
      </c>
      <c r="H7136" t="s">
        <v>341</v>
      </c>
      <c r="I7136" t="s">
        <v>374</v>
      </c>
      <c r="J7136" t="s">
        <v>289</v>
      </c>
      <c r="K7136">
        <v>0</v>
      </c>
      <c r="L7136" s="52">
        <v>0</v>
      </c>
      <c r="N7136">
        <v>2</v>
      </c>
      <c r="O7136" s="52">
        <v>8.4400000050663948E-3</v>
      </c>
      <c r="Q7136">
        <v>29</v>
      </c>
      <c r="R7136" s="52">
        <v>5.1299999468028554E-3</v>
      </c>
    </row>
    <row r="7137" spans="1:19">
      <c r="A7137" t="s">
        <v>356</v>
      </c>
      <c r="B7137" t="s">
        <v>412</v>
      </c>
      <c r="C7137" t="s">
        <v>440</v>
      </c>
      <c r="D7137" t="s">
        <v>330</v>
      </c>
      <c r="E7137" t="s">
        <v>103</v>
      </c>
      <c r="F7137" t="s">
        <v>104</v>
      </c>
      <c r="G7137">
        <v>10</v>
      </c>
      <c r="H7137" t="s">
        <v>341</v>
      </c>
      <c r="I7137" t="s">
        <v>374</v>
      </c>
      <c r="J7137" t="s">
        <v>290</v>
      </c>
      <c r="K7137">
        <v>0</v>
      </c>
      <c r="L7137" s="52">
        <v>0</v>
      </c>
      <c r="N7137">
        <v>6</v>
      </c>
      <c r="O7137" s="52">
        <v>2.531999908387661E-2</v>
      </c>
      <c r="Q7137">
        <v>299</v>
      </c>
      <c r="R7137" s="52">
        <v>5.2880000323057168E-2</v>
      </c>
    </row>
    <row r="7138" spans="1:19">
      <c r="A7138" t="s">
        <v>356</v>
      </c>
      <c r="B7138" t="s">
        <v>412</v>
      </c>
      <c r="C7138" t="s">
        <v>440</v>
      </c>
      <c r="D7138" t="s">
        <v>330</v>
      </c>
      <c r="E7138" t="s">
        <v>103</v>
      </c>
      <c r="F7138" t="s">
        <v>104</v>
      </c>
      <c r="G7138">
        <v>10</v>
      </c>
      <c r="H7138" t="s">
        <v>341</v>
      </c>
      <c r="I7138" t="s">
        <v>374</v>
      </c>
      <c r="J7138" t="s">
        <v>291</v>
      </c>
      <c r="K7138">
        <v>2</v>
      </c>
      <c r="L7138" s="52">
        <v>0.125</v>
      </c>
      <c r="N7138">
        <v>31</v>
      </c>
      <c r="O7138" s="52">
        <v>0.13079999387264249</v>
      </c>
      <c r="Q7138">
        <v>751</v>
      </c>
      <c r="R7138" s="52">
        <v>0.1328299939632416</v>
      </c>
    </row>
    <row r="7139" spans="1:19">
      <c r="A7139" t="s">
        <v>356</v>
      </c>
      <c r="B7139" t="s">
        <v>412</v>
      </c>
      <c r="C7139" t="s">
        <v>440</v>
      </c>
      <c r="D7139" t="s">
        <v>330</v>
      </c>
      <c r="E7139" t="s">
        <v>103</v>
      </c>
      <c r="F7139" s="1" t="s">
        <v>104</v>
      </c>
      <c r="G7139" s="1">
        <v>10</v>
      </c>
      <c r="H7139" s="1" t="s">
        <v>341</v>
      </c>
      <c r="I7139" t="s">
        <v>374</v>
      </c>
      <c r="J7139" t="s">
        <v>292</v>
      </c>
      <c r="K7139">
        <v>8</v>
      </c>
      <c r="L7139" s="52">
        <v>0.5</v>
      </c>
      <c r="N7139">
        <v>48</v>
      </c>
      <c r="O7139" s="52">
        <v>0.20252999663352969</v>
      </c>
      <c r="Q7139">
        <v>1246</v>
      </c>
      <c r="R7139" s="52">
        <v>0.22036999464035029</v>
      </c>
    </row>
    <row r="7140" spans="1:19">
      <c r="A7140" t="s">
        <v>356</v>
      </c>
      <c r="B7140" t="s">
        <v>412</v>
      </c>
      <c r="C7140" t="s">
        <v>440</v>
      </c>
      <c r="D7140" t="s">
        <v>330</v>
      </c>
      <c r="E7140" t="s">
        <v>103</v>
      </c>
      <c r="F7140" t="s">
        <v>104</v>
      </c>
      <c r="G7140">
        <v>10</v>
      </c>
      <c r="H7140" t="s">
        <v>341</v>
      </c>
      <c r="I7140" t="s">
        <v>374</v>
      </c>
      <c r="J7140" t="s">
        <v>293</v>
      </c>
      <c r="K7140">
        <v>2</v>
      </c>
      <c r="L7140" s="52">
        <v>0.125</v>
      </c>
      <c r="N7140">
        <v>41</v>
      </c>
      <c r="O7140" s="52">
        <v>0.17299999296665189</v>
      </c>
      <c r="Q7140">
        <v>1034</v>
      </c>
      <c r="R7140" s="52">
        <v>0.18287999927997589</v>
      </c>
    </row>
    <row r="7141" spans="1:19">
      <c r="A7141" t="s">
        <v>356</v>
      </c>
      <c r="B7141" t="s">
        <v>412</v>
      </c>
      <c r="C7141" t="s">
        <v>440</v>
      </c>
      <c r="D7141" t="s">
        <v>330</v>
      </c>
      <c r="E7141" t="s">
        <v>103</v>
      </c>
      <c r="F7141" t="s">
        <v>104</v>
      </c>
      <c r="G7141">
        <v>10</v>
      </c>
      <c r="H7141" t="s">
        <v>341</v>
      </c>
      <c r="I7141" t="s">
        <v>374</v>
      </c>
      <c r="J7141" t="s">
        <v>294</v>
      </c>
      <c r="K7141">
        <v>2</v>
      </c>
      <c r="L7141" s="52">
        <v>0.125</v>
      </c>
      <c r="N7141">
        <v>50</v>
      </c>
      <c r="O7141" s="52">
        <v>0.21096999943256381</v>
      </c>
      <c r="Q7141">
        <v>1115</v>
      </c>
      <c r="R7141" s="52">
        <v>0.19720999896526339</v>
      </c>
    </row>
    <row r="7142" spans="1:19">
      <c r="A7142" t="s">
        <v>356</v>
      </c>
      <c r="B7142" t="s">
        <v>412</v>
      </c>
      <c r="C7142" t="s">
        <v>440</v>
      </c>
      <c r="D7142" t="s">
        <v>330</v>
      </c>
      <c r="E7142" t="s">
        <v>103</v>
      </c>
      <c r="F7142" t="s">
        <v>104</v>
      </c>
      <c r="G7142">
        <v>10</v>
      </c>
      <c r="H7142" t="s">
        <v>341</v>
      </c>
      <c r="I7142" t="s">
        <v>374</v>
      </c>
      <c r="J7142" t="s">
        <v>295</v>
      </c>
      <c r="K7142">
        <v>2</v>
      </c>
      <c r="L7142" s="52">
        <v>0.125</v>
      </c>
      <c r="N7142">
        <v>59</v>
      </c>
      <c r="O7142" s="52">
        <v>0.24895000457763669</v>
      </c>
      <c r="Q7142">
        <v>1180</v>
      </c>
      <c r="R7142" s="52">
        <v>0.20870000123977661</v>
      </c>
    </row>
    <row r="7143" spans="1:19">
      <c r="A7143" t="s">
        <v>356</v>
      </c>
      <c r="B7143" t="s">
        <v>412</v>
      </c>
      <c r="C7143" t="s">
        <v>440</v>
      </c>
      <c r="D7143" t="s">
        <v>330</v>
      </c>
      <c r="E7143" t="s">
        <v>103</v>
      </c>
      <c r="F7143" t="s">
        <v>104</v>
      </c>
      <c r="G7143">
        <v>10</v>
      </c>
      <c r="H7143" t="s">
        <v>341</v>
      </c>
      <c r="I7143" t="s">
        <v>734</v>
      </c>
      <c r="J7143" t="s">
        <v>299</v>
      </c>
      <c r="K7143">
        <v>0</v>
      </c>
      <c r="L7143" s="52">
        <v>0</v>
      </c>
      <c r="M7143" s="52">
        <v>0</v>
      </c>
      <c r="N7143">
        <v>2</v>
      </c>
      <c r="O7143" s="52">
        <v>8.4400000050663948E-3</v>
      </c>
      <c r="P7143" s="52">
        <v>8.659999817609787E-3</v>
      </c>
      <c r="Q7143">
        <v>265</v>
      </c>
      <c r="R7143" s="52">
        <v>4.6870000660419457E-2</v>
      </c>
      <c r="S7143" s="52">
        <v>4.7959998250007629E-2</v>
      </c>
    </row>
    <row r="7144" spans="1:19">
      <c r="A7144" t="s">
        <v>356</v>
      </c>
      <c r="B7144" t="s">
        <v>412</v>
      </c>
      <c r="C7144" t="s">
        <v>440</v>
      </c>
      <c r="D7144" t="s">
        <v>330</v>
      </c>
      <c r="E7144" t="s">
        <v>103</v>
      </c>
      <c r="F7144" t="s">
        <v>104</v>
      </c>
      <c r="G7144">
        <v>10</v>
      </c>
      <c r="H7144" t="s">
        <v>341</v>
      </c>
      <c r="I7144" t="s">
        <v>734</v>
      </c>
      <c r="J7144" t="s">
        <v>300</v>
      </c>
      <c r="K7144">
        <v>0</v>
      </c>
      <c r="L7144" s="52">
        <v>0</v>
      </c>
      <c r="M7144" s="52">
        <v>0</v>
      </c>
      <c r="N7144">
        <v>2</v>
      </c>
      <c r="O7144" s="52">
        <v>8.4400000050663948E-3</v>
      </c>
      <c r="P7144" s="52">
        <v>8.659999817609787E-3</v>
      </c>
      <c r="Q7144">
        <v>218</v>
      </c>
      <c r="R7144" s="52">
        <v>3.8559999316930771E-2</v>
      </c>
      <c r="S7144" s="52">
        <v>3.945000097155571E-2</v>
      </c>
    </row>
    <row r="7145" spans="1:19">
      <c r="A7145" t="s">
        <v>356</v>
      </c>
      <c r="B7145" t="s">
        <v>412</v>
      </c>
      <c r="C7145" t="s">
        <v>440</v>
      </c>
      <c r="D7145" t="s">
        <v>330</v>
      </c>
      <c r="E7145" t="s">
        <v>103</v>
      </c>
      <c r="F7145" t="s">
        <v>104</v>
      </c>
      <c r="G7145">
        <v>10</v>
      </c>
      <c r="H7145" t="s">
        <v>341</v>
      </c>
      <c r="I7145" t="s">
        <v>734</v>
      </c>
      <c r="J7145" t="s">
        <v>269</v>
      </c>
      <c r="K7145">
        <v>0</v>
      </c>
      <c r="L7145" s="52">
        <v>0</v>
      </c>
      <c r="M7145" s="52">
        <v>0</v>
      </c>
      <c r="N7145">
        <v>2</v>
      </c>
      <c r="O7145" s="52">
        <v>8.4400000050663948E-3</v>
      </c>
      <c r="P7145" s="52">
        <v>8.659999817609787E-3</v>
      </c>
      <c r="Q7145">
        <v>43</v>
      </c>
      <c r="R7145" s="52">
        <v>7.61000020429492E-3</v>
      </c>
      <c r="S7145" s="52">
        <v>7.780000101774931E-3</v>
      </c>
    </row>
    <row r="7146" spans="1:19">
      <c r="A7146" t="s">
        <v>356</v>
      </c>
      <c r="B7146" t="s">
        <v>412</v>
      </c>
      <c r="C7146" t="s">
        <v>440</v>
      </c>
      <c r="D7146" t="s">
        <v>330</v>
      </c>
      <c r="E7146" t="s">
        <v>103</v>
      </c>
      <c r="F7146" t="s">
        <v>104</v>
      </c>
      <c r="G7146">
        <v>10</v>
      </c>
      <c r="H7146" t="s">
        <v>341</v>
      </c>
      <c r="I7146" t="s">
        <v>734</v>
      </c>
      <c r="J7146" t="s">
        <v>301</v>
      </c>
      <c r="K7146">
        <v>2</v>
      </c>
      <c r="L7146" s="52">
        <v>0.125</v>
      </c>
      <c r="M7146" s="52">
        <v>0.13333000242710111</v>
      </c>
      <c r="N7146">
        <v>2</v>
      </c>
      <c r="O7146" s="52">
        <v>8.4400000050663948E-3</v>
      </c>
      <c r="P7146" s="52">
        <v>8.659999817609787E-3</v>
      </c>
      <c r="Q7146">
        <v>117</v>
      </c>
      <c r="R7146" s="52">
        <v>2.0689999684691429E-2</v>
      </c>
      <c r="S7146" s="52">
        <v>2.1169999614357948E-2</v>
      </c>
    </row>
    <row r="7147" spans="1:19">
      <c r="A7147" t="s">
        <v>356</v>
      </c>
      <c r="B7147" t="s">
        <v>412</v>
      </c>
      <c r="C7147" t="s">
        <v>440</v>
      </c>
      <c r="D7147" t="s">
        <v>330</v>
      </c>
      <c r="E7147" t="s">
        <v>103</v>
      </c>
      <c r="F7147" t="s">
        <v>104</v>
      </c>
      <c r="G7147">
        <v>10</v>
      </c>
      <c r="H7147" t="s">
        <v>341</v>
      </c>
      <c r="I7147" t="s">
        <v>734</v>
      </c>
      <c r="J7147" t="s">
        <v>270</v>
      </c>
      <c r="K7147">
        <v>1</v>
      </c>
      <c r="L7147" s="52">
        <v>6.25E-2</v>
      </c>
      <c r="N7147">
        <v>6</v>
      </c>
      <c r="O7147" s="52">
        <v>2.531999908387661E-2</v>
      </c>
      <c r="Q7147">
        <v>128</v>
      </c>
      <c r="R7147" s="52">
        <v>2.263999916613102E-2</v>
      </c>
    </row>
    <row r="7148" spans="1:19">
      <c r="A7148" t="s">
        <v>356</v>
      </c>
      <c r="B7148" t="s">
        <v>412</v>
      </c>
      <c r="C7148" t="s">
        <v>440</v>
      </c>
      <c r="D7148" t="s">
        <v>330</v>
      </c>
      <c r="E7148" t="s">
        <v>103</v>
      </c>
      <c r="F7148" t="s">
        <v>104</v>
      </c>
      <c r="G7148">
        <v>10</v>
      </c>
      <c r="H7148" t="s">
        <v>341</v>
      </c>
      <c r="I7148" t="s">
        <v>734</v>
      </c>
      <c r="J7148" t="s">
        <v>268</v>
      </c>
      <c r="K7148">
        <v>13</v>
      </c>
      <c r="L7148" s="52">
        <v>0.8125</v>
      </c>
      <c r="M7148" s="52">
        <v>0.86667001247406006</v>
      </c>
      <c r="N7148">
        <v>223</v>
      </c>
      <c r="O7148" s="52">
        <v>0.94093000888824463</v>
      </c>
      <c r="P7148" s="52">
        <v>0.96536999940872192</v>
      </c>
      <c r="Q7148">
        <v>4883</v>
      </c>
      <c r="R7148" s="52">
        <v>0.86364001035690308</v>
      </c>
      <c r="S7148" s="52">
        <v>0.88363999128341675</v>
      </c>
    </row>
    <row r="7149" spans="1:19">
      <c r="A7149" t="s">
        <v>356</v>
      </c>
      <c r="B7149" t="s">
        <v>412</v>
      </c>
      <c r="C7149" t="s">
        <v>440</v>
      </c>
      <c r="D7149" t="s">
        <v>330</v>
      </c>
      <c r="E7149" t="s">
        <v>103</v>
      </c>
      <c r="F7149" t="s">
        <v>104</v>
      </c>
      <c r="G7149">
        <v>10</v>
      </c>
      <c r="H7149" t="s">
        <v>341</v>
      </c>
      <c r="I7149" t="s">
        <v>307</v>
      </c>
      <c r="J7149" t="s">
        <v>329</v>
      </c>
      <c r="K7149">
        <v>16</v>
      </c>
      <c r="L7149" s="52">
        <v>1</v>
      </c>
      <c r="N7149">
        <v>237</v>
      </c>
      <c r="O7149" s="52">
        <v>1</v>
      </c>
      <c r="Q7149">
        <v>5610</v>
      </c>
      <c r="R7149" s="52">
        <v>0.99221998453140259</v>
      </c>
    </row>
    <row r="7150" spans="1:19">
      <c r="A7150" t="s">
        <v>356</v>
      </c>
      <c r="B7150" t="s">
        <v>412</v>
      </c>
      <c r="C7150" t="s">
        <v>440</v>
      </c>
      <c r="D7150" t="s">
        <v>330</v>
      </c>
      <c r="E7150" t="s">
        <v>103</v>
      </c>
      <c r="F7150" t="s">
        <v>104</v>
      </c>
      <c r="G7150">
        <v>10</v>
      </c>
      <c r="H7150" t="s">
        <v>341</v>
      </c>
      <c r="I7150" t="s">
        <v>307</v>
      </c>
      <c r="J7150" t="s">
        <v>309</v>
      </c>
      <c r="K7150">
        <v>0</v>
      </c>
      <c r="L7150" s="52">
        <v>0</v>
      </c>
      <c r="N7150">
        <v>0</v>
      </c>
      <c r="O7150" s="52">
        <v>0</v>
      </c>
      <c r="Q7150">
        <v>44</v>
      </c>
      <c r="R7150" s="52">
        <v>7.780000101774931E-3</v>
      </c>
    </row>
    <row r="7151" spans="1:19">
      <c r="A7151" t="s">
        <v>356</v>
      </c>
      <c r="B7151" t="s">
        <v>412</v>
      </c>
      <c r="C7151" t="s">
        <v>440</v>
      </c>
      <c r="D7151" t="s">
        <v>330</v>
      </c>
      <c r="E7151" t="s">
        <v>103</v>
      </c>
      <c r="F7151" t="s">
        <v>104</v>
      </c>
      <c r="G7151">
        <v>10</v>
      </c>
      <c r="H7151" t="s">
        <v>341</v>
      </c>
      <c r="I7151" t="s">
        <v>375</v>
      </c>
      <c r="J7151" t="s">
        <v>302</v>
      </c>
      <c r="K7151">
        <v>6</v>
      </c>
      <c r="L7151" s="52">
        <v>0.375</v>
      </c>
      <c r="N7151">
        <v>72</v>
      </c>
      <c r="O7151" s="52">
        <v>0.30379998683929438</v>
      </c>
      <c r="Q7151">
        <v>1795</v>
      </c>
      <c r="R7151" s="52">
        <v>0.3174700140953064</v>
      </c>
    </row>
    <row r="7152" spans="1:19">
      <c r="A7152" t="s">
        <v>356</v>
      </c>
      <c r="B7152" t="s">
        <v>412</v>
      </c>
      <c r="C7152" t="s">
        <v>440</v>
      </c>
      <c r="D7152" t="s">
        <v>330</v>
      </c>
      <c r="E7152" t="s">
        <v>103</v>
      </c>
      <c r="F7152" t="s">
        <v>104</v>
      </c>
      <c r="G7152">
        <v>10</v>
      </c>
      <c r="H7152" t="s">
        <v>341</v>
      </c>
      <c r="I7152" t="s">
        <v>375</v>
      </c>
      <c r="J7152" t="s">
        <v>303</v>
      </c>
      <c r="K7152">
        <v>2</v>
      </c>
      <c r="L7152" s="52">
        <v>0.125</v>
      </c>
      <c r="N7152">
        <v>64</v>
      </c>
      <c r="O7152" s="52">
        <v>0.27004000544548029</v>
      </c>
      <c r="Q7152">
        <v>1789</v>
      </c>
      <c r="R7152" s="52">
        <v>0.31641000509262079</v>
      </c>
    </row>
    <row r="7153" spans="1:18">
      <c r="A7153" t="s">
        <v>356</v>
      </c>
      <c r="B7153" t="s">
        <v>412</v>
      </c>
      <c r="C7153" t="s">
        <v>440</v>
      </c>
      <c r="D7153" t="s">
        <v>330</v>
      </c>
      <c r="E7153" t="s">
        <v>103</v>
      </c>
      <c r="F7153" t="s">
        <v>104</v>
      </c>
      <c r="G7153">
        <v>10</v>
      </c>
      <c r="H7153" t="s">
        <v>341</v>
      </c>
      <c r="I7153" t="s">
        <v>375</v>
      </c>
      <c r="J7153" t="s">
        <v>304</v>
      </c>
      <c r="K7153">
        <v>8</v>
      </c>
      <c r="L7153" s="52">
        <v>0.5</v>
      </c>
      <c r="N7153">
        <v>101</v>
      </c>
      <c r="O7153" s="52">
        <v>0.42616000771522522</v>
      </c>
      <c r="Q7153">
        <v>2070</v>
      </c>
      <c r="R7153" s="52">
        <v>0.36610999703407288</v>
      </c>
    </row>
    <row r="7154" spans="1:18">
      <c r="A7154" t="s">
        <v>356</v>
      </c>
      <c r="B7154" t="s">
        <v>412</v>
      </c>
      <c r="C7154" t="s">
        <v>440</v>
      </c>
      <c r="D7154" t="s">
        <v>330</v>
      </c>
      <c r="E7154" t="s">
        <v>103</v>
      </c>
      <c r="F7154" t="s">
        <v>104</v>
      </c>
      <c r="G7154">
        <v>10</v>
      </c>
      <c r="H7154" t="s">
        <v>341</v>
      </c>
      <c r="I7154" t="s">
        <v>377</v>
      </c>
      <c r="J7154" t="s">
        <v>13</v>
      </c>
      <c r="K7154">
        <v>14</v>
      </c>
      <c r="L7154" s="52">
        <v>0.875</v>
      </c>
      <c r="N7154">
        <v>131</v>
      </c>
      <c r="O7154" s="52">
        <v>0.55273997783660889</v>
      </c>
      <c r="Q7154">
        <v>2991</v>
      </c>
      <c r="R7154" s="52">
        <v>0.52900999784469604</v>
      </c>
    </row>
    <row r="7155" spans="1:18">
      <c r="A7155" t="s">
        <v>356</v>
      </c>
      <c r="B7155" t="s">
        <v>412</v>
      </c>
      <c r="C7155" t="s">
        <v>440</v>
      </c>
      <c r="D7155" t="s">
        <v>330</v>
      </c>
      <c r="E7155" t="s">
        <v>103</v>
      </c>
      <c r="F7155" t="s">
        <v>104</v>
      </c>
      <c r="G7155">
        <v>10</v>
      </c>
      <c r="H7155" t="s">
        <v>341</v>
      </c>
      <c r="I7155" t="s">
        <v>377</v>
      </c>
      <c r="J7155" t="s">
        <v>382</v>
      </c>
      <c r="K7155">
        <v>2</v>
      </c>
      <c r="L7155" s="52">
        <v>0.125</v>
      </c>
      <c r="N7155">
        <v>106</v>
      </c>
      <c r="O7155" s="52">
        <v>0.44725999236106873</v>
      </c>
      <c r="Q7155">
        <v>2663</v>
      </c>
      <c r="R7155" s="52">
        <v>0.47099000215530401</v>
      </c>
    </row>
    <row r="7156" spans="1:18">
      <c r="A7156" t="s">
        <v>356</v>
      </c>
      <c r="B7156" t="s">
        <v>412</v>
      </c>
      <c r="C7156" t="s">
        <v>440</v>
      </c>
      <c r="D7156" t="s">
        <v>330</v>
      </c>
      <c r="E7156" t="s">
        <v>103</v>
      </c>
      <c r="F7156" t="s">
        <v>104</v>
      </c>
      <c r="G7156">
        <v>10</v>
      </c>
      <c r="H7156" t="s">
        <v>341</v>
      </c>
      <c r="I7156" t="s">
        <v>378</v>
      </c>
      <c r="J7156" t="s">
        <v>13</v>
      </c>
      <c r="K7156">
        <v>14</v>
      </c>
      <c r="L7156" s="52">
        <v>0.875</v>
      </c>
      <c r="N7156">
        <v>209</v>
      </c>
      <c r="O7156" s="52">
        <v>0.88186001777648926</v>
      </c>
      <c r="Q7156">
        <v>5030</v>
      </c>
      <c r="R7156" s="52">
        <v>0.88963997364044189</v>
      </c>
    </row>
    <row r="7157" spans="1:18">
      <c r="A7157" t="s">
        <v>356</v>
      </c>
      <c r="B7157" t="s">
        <v>412</v>
      </c>
      <c r="C7157" t="s">
        <v>440</v>
      </c>
      <c r="D7157" t="s">
        <v>330</v>
      </c>
      <c r="E7157" t="s">
        <v>103</v>
      </c>
      <c r="F7157" t="s">
        <v>104</v>
      </c>
      <c r="G7157">
        <v>10</v>
      </c>
      <c r="H7157" t="s">
        <v>341</v>
      </c>
      <c r="I7157" t="s">
        <v>378</v>
      </c>
      <c r="J7157" t="s">
        <v>382</v>
      </c>
      <c r="K7157">
        <v>2</v>
      </c>
      <c r="L7157" s="52">
        <v>0.125</v>
      </c>
      <c r="N7157">
        <v>28</v>
      </c>
      <c r="O7157" s="52">
        <v>0.11813999712467189</v>
      </c>
      <c r="Q7157">
        <v>624</v>
      </c>
      <c r="R7157" s="52">
        <v>0.1103599965572357</v>
      </c>
    </row>
    <row r="7158" spans="1:18">
      <c r="A7158" t="s">
        <v>356</v>
      </c>
      <c r="B7158" t="s">
        <v>412</v>
      </c>
      <c r="C7158" t="s">
        <v>440</v>
      </c>
      <c r="D7158" t="s">
        <v>330</v>
      </c>
      <c r="E7158" t="s">
        <v>103</v>
      </c>
      <c r="F7158" t="s">
        <v>104</v>
      </c>
      <c r="G7158">
        <v>10</v>
      </c>
      <c r="H7158" t="s">
        <v>341</v>
      </c>
      <c r="I7158" t="s">
        <v>379</v>
      </c>
      <c r="J7158" t="s">
        <v>13</v>
      </c>
      <c r="K7158">
        <v>11</v>
      </c>
      <c r="L7158" s="52">
        <v>0.6875</v>
      </c>
      <c r="N7158">
        <v>158</v>
      </c>
      <c r="O7158" s="52">
        <v>0.66667002439498901</v>
      </c>
      <c r="Q7158">
        <v>3976</v>
      </c>
      <c r="R7158" s="52">
        <v>0.70322000980377197</v>
      </c>
    </row>
    <row r="7159" spans="1:18">
      <c r="A7159" t="s">
        <v>356</v>
      </c>
      <c r="B7159" t="s">
        <v>412</v>
      </c>
      <c r="C7159" t="s">
        <v>440</v>
      </c>
      <c r="D7159" t="s">
        <v>330</v>
      </c>
      <c r="E7159" t="s">
        <v>103</v>
      </c>
      <c r="F7159" t="s">
        <v>104</v>
      </c>
      <c r="G7159">
        <v>10</v>
      </c>
      <c r="H7159" t="s">
        <v>341</v>
      </c>
      <c r="I7159" t="s">
        <v>379</v>
      </c>
      <c r="J7159" t="s">
        <v>382</v>
      </c>
      <c r="K7159">
        <v>5</v>
      </c>
      <c r="L7159" s="52">
        <v>0.3125</v>
      </c>
      <c r="N7159">
        <v>79</v>
      </c>
      <c r="O7159" s="52">
        <v>0.33333000540733337</v>
      </c>
      <c r="Q7159">
        <v>1678</v>
      </c>
      <c r="R7159" s="52">
        <v>0.29677999019622803</v>
      </c>
    </row>
    <row r="7160" spans="1:18">
      <c r="A7160" t="s">
        <v>356</v>
      </c>
      <c r="B7160" t="s">
        <v>412</v>
      </c>
      <c r="C7160" t="s">
        <v>440</v>
      </c>
      <c r="D7160" t="s">
        <v>330</v>
      </c>
      <c r="E7160" t="s">
        <v>103</v>
      </c>
      <c r="F7160" t="s">
        <v>104</v>
      </c>
      <c r="G7160">
        <v>10</v>
      </c>
      <c r="H7160" t="s">
        <v>341</v>
      </c>
      <c r="I7160" t="s">
        <v>380</v>
      </c>
      <c r="J7160" t="s">
        <v>13</v>
      </c>
      <c r="K7160">
        <v>11</v>
      </c>
      <c r="L7160" s="52">
        <v>0.6875</v>
      </c>
      <c r="N7160">
        <v>167</v>
      </c>
      <c r="O7160" s="52">
        <v>0.7046399712562561</v>
      </c>
      <c r="Q7160">
        <v>4071</v>
      </c>
      <c r="R7160" s="52">
        <v>0.72001999616622925</v>
      </c>
    </row>
    <row r="7161" spans="1:18">
      <c r="A7161" t="s">
        <v>356</v>
      </c>
      <c r="B7161" t="s">
        <v>412</v>
      </c>
      <c r="C7161" t="s">
        <v>440</v>
      </c>
      <c r="D7161" t="s">
        <v>330</v>
      </c>
      <c r="E7161" t="s">
        <v>103</v>
      </c>
      <c r="F7161" t="s">
        <v>104</v>
      </c>
      <c r="G7161">
        <v>10</v>
      </c>
      <c r="H7161" t="s">
        <v>341</v>
      </c>
      <c r="I7161" t="s">
        <v>380</v>
      </c>
      <c r="J7161" t="s">
        <v>382</v>
      </c>
      <c r="K7161">
        <v>5</v>
      </c>
      <c r="L7161" s="52">
        <v>0.3125</v>
      </c>
      <c r="N7161">
        <v>70</v>
      </c>
      <c r="O7161" s="52">
        <v>0.29535999894142151</v>
      </c>
      <c r="Q7161">
        <v>1583</v>
      </c>
      <c r="R7161" s="52">
        <v>0.27998000383377081</v>
      </c>
    </row>
    <row r="7162" spans="1:18">
      <c r="A7162" t="s">
        <v>356</v>
      </c>
      <c r="B7162" t="s">
        <v>412</v>
      </c>
      <c r="C7162" t="s">
        <v>440</v>
      </c>
      <c r="D7162" t="s">
        <v>330</v>
      </c>
      <c r="E7162" t="s">
        <v>103</v>
      </c>
      <c r="F7162" t="s">
        <v>104</v>
      </c>
      <c r="G7162">
        <v>10</v>
      </c>
      <c r="H7162" t="s">
        <v>341</v>
      </c>
      <c r="I7162" t="s">
        <v>381</v>
      </c>
      <c r="J7162" t="s">
        <v>13</v>
      </c>
      <c r="K7162">
        <v>8</v>
      </c>
      <c r="L7162" s="52">
        <v>0.5</v>
      </c>
      <c r="N7162">
        <v>148</v>
      </c>
      <c r="O7162" s="52">
        <v>0.62446999549865723</v>
      </c>
      <c r="Q7162">
        <v>3439</v>
      </c>
      <c r="R7162" s="52">
        <v>0.60824000835418701</v>
      </c>
    </row>
    <row r="7163" spans="1:18">
      <c r="A7163" t="s">
        <v>356</v>
      </c>
      <c r="B7163" t="s">
        <v>412</v>
      </c>
      <c r="C7163" t="s">
        <v>440</v>
      </c>
      <c r="D7163" t="s">
        <v>330</v>
      </c>
      <c r="E7163" t="s">
        <v>103</v>
      </c>
      <c r="F7163" t="s">
        <v>104</v>
      </c>
      <c r="G7163">
        <v>10</v>
      </c>
      <c r="H7163" t="s">
        <v>341</v>
      </c>
      <c r="I7163" t="s">
        <v>381</v>
      </c>
      <c r="J7163" t="s">
        <v>382</v>
      </c>
      <c r="K7163">
        <v>8</v>
      </c>
      <c r="L7163" s="52">
        <v>0.5</v>
      </c>
      <c r="N7163">
        <v>89</v>
      </c>
      <c r="O7163" s="52">
        <v>0.37553000450134277</v>
      </c>
      <c r="Q7163">
        <v>2215</v>
      </c>
      <c r="R7163" s="52">
        <v>0.39175999164581299</v>
      </c>
    </row>
    <row r="7164" spans="1:18">
      <c r="A7164" t="s">
        <v>356</v>
      </c>
      <c r="B7164" t="s">
        <v>412</v>
      </c>
      <c r="C7164" t="s">
        <v>440</v>
      </c>
      <c r="D7164" t="s">
        <v>330</v>
      </c>
      <c r="E7164" t="s">
        <v>105</v>
      </c>
      <c r="F7164" t="s">
        <v>106</v>
      </c>
      <c r="G7164">
        <v>9</v>
      </c>
      <c r="H7164" t="s">
        <v>345</v>
      </c>
      <c r="I7164" t="s">
        <v>374</v>
      </c>
      <c r="J7164" t="s">
        <v>289</v>
      </c>
      <c r="K7164">
        <v>0</v>
      </c>
      <c r="L7164" s="52">
        <v>0</v>
      </c>
      <c r="N7164">
        <v>0</v>
      </c>
      <c r="O7164" s="52">
        <v>0</v>
      </c>
      <c r="Q7164">
        <v>29</v>
      </c>
      <c r="R7164" s="52">
        <v>5.1299999468028554E-3</v>
      </c>
    </row>
    <row r="7165" spans="1:18">
      <c r="A7165" t="s">
        <v>356</v>
      </c>
      <c r="B7165" t="s">
        <v>412</v>
      </c>
      <c r="C7165" t="s">
        <v>440</v>
      </c>
      <c r="D7165" t="s">
        <v>330</v>
      </c>
      <c r="E7165" t="s">
        <v>105</v>
      </c>
      <c r="F7165" t="s">
        <v>106</v>
      </c>
      <c r="G7165">
        <v>9</v>
      </c>
      <c r="H7165" t="s">
        <v>345</v>
      </c>
      <c r="I7165" t="s">
        <v>374</v>
      </c>
      <c r="J7165" t="s">
        <v>290</v>
      </c>
      <c r="K7165">
        <v>2</v>
      </c>
      <c r="L7165" s="52">
        <v>5.1279999315738678E-2</v>
      </c>
      <c r="N7165">
        <v>23</v>
      </c>
      <c r="O7165" s="52">
        <v>4.7720000147819519E-2</v>
      </c>
      <c r="Q7165">
        <v>299</v>
      </c>
      <c r="R7165" s="52">
        <v>5.2880000323057168E-2</v>
      </c>
    </row>
    <row r="7166" spans="1:18">
      <c r="A7166" t="s">
        <v>356</v>
      </c>
      <c r="B7166" t="s">
        <v>412</v>
      </c>
      <c r="C7166" t="s">
        <v>440</v>
      </c>
      <c r="D7166" t="s">
        <v>330</v>
      </c>
      <c r="E7166" t="s">
        <v>105</v>
      </c>
      <c r="F7166" t="s">
        <v>106</v>
      </c>
      <c r="G7166">
        <v>9</v>
      </c>
      <c r="H7166" t="s">
        <v>345</v>
      </c>
      <c r="I7166" t="s">
        <v>374</v>
      </c>
      <c r="J7166" t="s">
        <v>291</v>
      </c>
      <c r="K7166">
        <v>12</v>
      </c>
      <c r="L7166" s="52">
        <v>0.30768999457359308</v>
      </c>
      <c r="N7166">
        <v>72</v>
      </c>
      <c r="O7166" s="52">
        <v>0.14937999844551089</v>
      </c>
      <c r="Q7166">
        <v>751</v>
      </c>
      <c r="R7166" s="52">
        <v>0.1328299939632416</v>
      </c>
    </row>
    <row r="7167" spans="1:18">
      <c r="A7167" t="s">
        <v>356</v>
      </c>
      <c r="B7167" t="s">
        <v>412</v>
      </c>
      <c r="C7167" t="s">
        <v>440</v>
      </c>
      <c r="D7167" t="s">
        <v>330</v>
      </c>
      <c r="E7167" t="s">
        <v>105</v>
      </c>
      <c r="F7167" t="s">
        <v>106</v>
      </c>
      <c r="G7167">
        <v>9</v>
      </c>
      <c r="H7167" t="s">
        <v>345</v>
      </c>
      <c r="I7167" t="s">
        <v>374</v>
      </c>
      <c r="J7167" t="s">
        <v>292</v>
      </c>
      <c r="K7167">
        <v>8</v>
      </c>
      <c r="L7167" s="52">
        <v>0.20512999594211581</v>
      </c>
      <c r="N7167">
        <v>94</v>
      </c>
      <c r="O7167" s="52">
        <v>0.19502000510692599</v>
      </c>
      <c r="Q7167">
        <v>1246</v>
      </c>
      <c r="R7167" s="52">
        <v>0.22036999464035029</v>
      </c>
    </row>
    <row r="7168" spans="1:18">
      <c r="A7168" t="s">
        <v>356</v>
      </c>
      <c r="B7168" t="s">
        <v>412</v>
      </c>
      <c r="C7168" t="s">
        <v>440</v>
      </c>
      <c r="D7168" t="s">
        <v>330</v>
      </c>
      <c r="E7168" t="s">
        <v>105</v>
      </c>
      <c r="F7168" t="s">
        <v>106</v>
      </c>
      <c r="G7168">
        <v>9</v>
      </c>
      <c r="H7168" t="s">
        <v>345</v>
      </c>
      <c r="I7168" t="s">
        <v>374</v>
      </c>
      <c r="J7168" t="s">
        <v>293</v>
      </c>
      <c r="K7168">
        <v>6</v>
      </c>
      <c r="L7168" s="52">
        <v>0.1538500040769577</v>
      </c>
      <c r="N7168">
        <v>99</v>
      </c>
      <c r="O7168" s="52">
        <v>0.2053900063037872</v>
      </c>
      <c r="Q7168">
        <v>1034</v>
      </c>
      <c r="R7168" s="52">
        <v>0.18287999927997589</v>
      </c>
    </row>
    <row r="7169" spans="1:19">
      <c r="A7169" t="s">
        <v>356</v>
      </c>
      <c r="B7169" t="s">
        <v>412</v>
      </c>
      <c r="C7169" t="s">
        <v>440</v>
      </c>
      <c r="D7169" t="s">
        <v>330</v>
      </c>
      <c r="E7169" t="s">
        <v>105</v>
      </c>
      <c r="F7169" t="s">
        <v>106</v>
      </c>
      <c r="G7169">
        <v>9</v>
      </c>
      <c r="H7169" t="s">
        <v>345</v>
      </c>
      <c r="I7169" t="s">
        <v>374</v>
      </c>
      <c r="J7169" t="s">
        <v>294</v>
      </c>
      <c r="K7169">
        <v>5</v>
      </c>
      <c r="L7169" s="52">
        <v>0.1282099932432175</v>
      </c>
      <c r="N7169">
        <v>88</v>
      </c>
      <c r="O7169" s="52">
        <v>0.18256999552249911</v>
      </c>
      <c r="Q7169">
        <v>1115</v>
      </c>
      <c r="R7169" s="52">
        <v>0.19720999896526339</v>
      </c>
    </row>
    <row r="7170" spans="1:19">
      <c r="A7170" t="s">
        <v>356</v>
      </c>
      <c r="B7170" t="s">
        <v>412</v>
      </c>
      <c r="C7170" t="s">
        <v>440</v>
      </c>
      <c r="D7170" t="s">
        <v>330</v>
      </c>
      <c r="E7170" t="s">
        <v>105</v>
      </c>
      <c r="F7170" t="s">
        <v>106</v>
      </c>
      <c r="G7170">
        <v>9</v>
      </c>
      <c r="H7170" t="s">
        <v>345</v>
      </c>
      <c r="I7170" t="s">
        <v>374</v>
      </c>
      <c r="J7170" t="s">
        <v>295</v>
      </c>
      <c r="K7170">
        <v>6</v>
      </c>
      <c r="L7170" s="52">
        <v>0.1538500040769577</v>
      </c>
      <c r="N7170">
        <v>106</v>
      </c>
      <c r="O7170" s="52">
        <v>0.21991999447345731</v>
      </c>
      <c r="Q7170">
        <v>1180</v>
      </c>
      <c r="R7170" s="52">
        <v>0.20870000123977661</v>
      </c>
    </row>
    <row r="7171" spans="1:19">
      <c r="A7171" t="s">
        <v>356</v>
      </c>
      <c r="B7171" t="s">
        <v>412</v>
      </c>
      <c r="C7171" t="s">
        <v>440</v>
      </c>
      <c r="D7171" t="s">
        <v>330</v>
      </c>
      <c r="E7171" t="s">
        <v>105</v>
      </c>
      <c r="F7171" t="s">
        <v>106</v>
      </c>
      <c r="G7171">
        <v>9</v>
      </c>
      <c r="H7171" t="s">
        <v>345</v>
      </c>
      <c r="I7171" t="s">
        <v>734</v>
      </c>
      <c r="J7171" t="s">
        <v>299</v>
      </c>
      <c r="K7171">
        <v>2</v>
      </c>
      <c r="L7171" s="52">
        <v>5.1279999315738678E-2</v>
      </c>
      <c r="M7171" s="52">
        <v>5.1279999315738678E-2</v>
      </c>
      <c r="N7171">
        <v>22</v>
      </c>
      <c r="O7171" s="52">
        <v>4.5639999210834503E-2</v>
      </c>
      <c r="P7171" s="52">
        <v>4.6509999781847E-2</v>
      </c>
      <c r="Q7171">
        <v>265</v>
      </c>
      <c r="R7171" s="52">
        <v>4.6870000660419457E-2</v>
      </c>
      <c r="S7171" s="52">
        <v>4.7959998250007629E-2</v>
      </c>
    </row>
    <row r="7172" spans="1:19">
      <c r="A7172" t="s">
        <v>356</v>
      </c>
      <c r="B7172" t="s">
        <v>412</v>
      </c>
      <c r="C7172" t="s">
        <v>440</v>
      </c>
      <c r="D7172" t="s">
        <v>330</v>
      </c>
      <c r="E7172" t="s">
        <v>105</v>
      </c>
      <c r="F7172" t="s">
        <v>106</v>
      </c>
      <c r="G7172">
        <v>9</v>
      </c>
      <c r="H7172" t="s">
        <v>345</v>
      </c>
      <c r="I7172" t="s">
        <v>734</v>
      </c>
      <c r="J7172" t="s">
        <v>300</v>
      </c>
      <c r="K7172">
        <v>2</v>
      </c>
      <c r="L7172" s="52">
        <v>5.1279999315738678E-2</v>
      </c>
      <c r="M7172" s="52">
        <v>5.1279999315738678E-2</v>
      </c>
      <c r="N7172">
        <v>9</v>
      </c>
      <c r="O7172" s="52">
        <v>1.867000013589859E-2</v>
      </c>
      <c r="P7172" s="52">
        <v>1.9029999151825901E-2</v>
      </c>
      <c r="Q7172">
        <v>218</v>
      </c>
      <c r="R7172" s="52">
        <v>3.8559999316930771E-2</v>
      </c>
      <c r="S7172" s="52">
        <v>3.945000097155571E-2</v>
      </c>
    </row>
    <row r="7173" spans="1:19">
      <c r="A7173" t="s">
        <v>356</v>
      </c>
      <c r="B7173" t="s">
        <v>412</v>
      </c>
      <c r="C7173" t="s">
        <v>440</v>
      </c>
      <c r="D7173" t="s">
        <v>330</v>
      </c>
      <c r="E7173" t="s">
        <v>105</v>
      </c>
      <c r="F7173" t="s">
        <v>106</v>
      </c>
      <c r="G7173">
        <v>9</v>
      </c>
      <c r="H7173" t="s">
        <v>345</v>
      </c>
      <c r="I7173" t="s">
        <v>734</v>
      </c>
      <c r="J7173" t="s">
        <v>269</v>
      </c>
      <c r="K7173">
        <v>0</v>
      </c>
      <c r="L7173" s="52">
        <v>0</v>
      </c>
      <c r="M7173" s="52">
        <v>0</v>
      </c>
      <c r="N7173">
        <v>2</v>
      </c>
      <c r="O7173" s="52">
        <v>4.1499999351799488E-3</v>
      </c>
      <c r="P7173" s="52">
        <v>4.2300000786781311E-3</v>
      </c>
      <c r="Q7173">
        <v>43</v>
      </c>
      <c r="R7173" s="52">
        <v>7.61000020429492E-3</v>
      </c>
      <c r="S7173" s="52">
        <v>7.780000101774931E-3</v>
      </c>
    </row>
    <row r="7174" spans="1:19">
      <c r="A7174" t="s">
        <v>356</v>
      </c>
      <c r="B7174" t="s">
        <v>412</v>
      </c>
      <c r="C7174" t="s">
        <v>440</v>
      </c>
      <c r="D7174" t="s">
        <v>330</v>
      </c>
      <c r="E7174" t="s">
        <v>105</v>
      </c>
      <c r="F7174" t="s">
        <v>106</v>
      </c>
      <c r="G7174">
        <v>9</v>
      </c>
      <c r="H7174" t="s">
        <v>345</v>
      </c>
      <c r="I7174" t="s">
        <v>734</v>
      </c>
      <c r="J7174" t="s">
        <v>301</v>
      </c>
      <c r="K7174">
        <v>0</v>
      </c>
      <c r="L7174" s="52">
        <v>0</v>
      </c>
      <c r="M7174" s="52">
        <v>0</v>
      </c>
      <c r="N7174">
        <v>10</v>
      </c>
      <c r="O7174" s="52">
        <v>2.074999921023846E-2</v>
      </c>
      <c r="P7174" s="52">
        <v>2.1139999851584431E-2</v>
      </c>
      <c r="Q7174">
        <v>117</v>
      </c>
      <c r="R7174" s="52">
        <v>2.0689999684691429E-2</v>
      </c>
      <c r="S7174" s="52">
        <v>2.1169999614357948E-2</v>
      </c>
    </row>
    <row r="7175" spans="1:19">
      <c r="A7175" t="s">
        <v>356</v>
      </c>
      <c r="B7175" t="s">
        <v>412</v>
      </c>
      <c r="C7175" t="s">
        <v>440</v>
      </c>
      <c r="D7175" t="s">
        <v>330</v>
      </c>
      <c r="E7175" t="s">
        <v>105</v>
      </c>
      <c r="F7175" t="s">
        <v>106</v>
      </c>
      <c r="G7175">
        <v>9</v>
      </c>
      <c r="H7175" t="s">
        <v>345</v>
      </c>
      <c r="I7175" t="s">
        <v>734</v>
      </c>
      <c r="J7175" t="s">
        <v>270</v>
      </c>
      <c r="K7175">
        <v>0</v>
      </c>
      <c r="L7175" s="52">
        <v>0</v>
      </c>
      <c r="N7175">
        <v>9</v>
      </c>
      <c r="O7175" s="52">
        <v>1.867000013589859E-2</v>
      </c>
      <c r="Q7175">
        <v>128</v>
      </c>
      <c r="R7175" s="52">
        <v>2.263999916613102E-2</v>
      </c>
    </row>
    <row r="7176" spans="1:19">
      <c r="A7176" t="s">
        <v>356</v>
      </c>
      <c r="B7176" t="s">
        <v>412</v>
      </c>
      <c r="C7176" t="s">
        <v>440</v>
      </c>
      <c r="D7176" t="s">
        <v>330</v>
      </c>
      <c r="E7176" t="s">
        <v>105</v>
      </c>
      <c r="F7176" t="s">
        <v>106</v>
      </c>
      <c r="G7176">
        <v>9</v>
      </c>
      <c r="H7176" t="s">
        <v>345</v>
      </c>
      <c r="I7176" t="s">
        <v>734</v>
      </c>
      <c r="J7176" t="s">
        <v>268</v>
      </c>
      <c r="K7176">
        <v>35</v>
      </c>
      <c r="L7176" s="52">
        <v>0.89744001626968384</v>
      </c>
      <c r="M7176" s="52">
        <v>0.89744001626968384</v>
      </c>
      <c r="N7176">
        <v>430</v>
      </c>
      <c r="O7176" s="52">
        <v>0.89212000370025635</v>
      </c>
      <c r="P7176" s="52">
        <v>0.90908998250961304</v>
      </c>
      <c r="Q7176">
        <v>4883</v>
      </c>
      <c r="R7176" s="52">
        <v>0.86364001035690308</v>
      </c>
      <c r="S7176" s="52">
        <v>0.88363999128341675</v>
      </c>
    </row>
    <row r="7177" spans="1:19">
      <c r="A7177" t="s">
        <v>356</v>
      </c>
      <c r="B7177" t="s">
        <v>412</v>
      </c>
      <c r="C7177" t="s">
        <v>440</v>
      </c>
      <c r="D7177" t="s">
        <v>330</v>
      </c>
      <c r="E7177" t="s">
        <v>105</v>
      </c>
      <c r="F7177" t="s">
        <v>106</v>
      </c>
      <c r="G7177">
        <v>9</v>
      </c>
      <c r="H7177" t="s">
        <v>345</v>
      </c>
      <c r="I7177" t="s">
        <v>307</v>
      </c>
      <c r="J7177" t="s">
        <v>329</v>
      </c>
      <c r="K7177">
        <v>39</v>
      </c>
      <c r="L7177" s="52">
        <v>1</v>
      </c>
      <c r="N7177">
        <v>480</v>
      </c>
      <c r="O7177" s="52">
        <v>0.99585002660751343</v>
      </c>
      <c r="Q7177">
        <v>5610</v>
      </c>
      <c r="R7177" s="52">
        <v>0.99221998453140259</v>
      </c>
    </row>
    <row r="7178" spans="1:19">
      <c r="A7178" t="s">
        <v>356</v>
      </c>
      <c r="B7178" t="s">
        <v>412</v>
      </c>
      <c r="C7178" t="s">
        <v>440</v>
      </c>
      <c r="D7178" t="s">
        <v>330</v>
      </c>
      <c r="E7178" t="s">
        <v>105</v>
      </c>
      <c r="F7178" t="s">
        <v>106</v>
      </c>
      <c r="G7178">
        <v>9</v>
      </c>
      <c r="H7178" t="s">
        <v>345</v>
      </c>
      <c r="I7178" t="s">
        <v>307</v>
      </c>
      <c r="J7178" t="s">
        <v>309</v>
      </c>
      <c r="K7178">
        <v>0</v>
      </c>
      <c r="L7178" s="52">
        <v>0</v>
      </c>
      <c r="N7178">
        <v>2</v>
      </c>
      <c r="O7178" s="52">
        <v>4.1499999351799488E-3</v>
      </c>
      <c r="Q7178">
        <v>44</v>
      </c>
      <c r="R7178" s="52">
        <v>7.780000101774931E-3</v>
      </c>
    </row>
    <row r="7179" spans="1:19">
      <c r="A7179" t="s">
        <v>356</v>
      </c>
      <c r="B7179" t="s">
        <v>412</v>
      </c>
      <c r="C7179" t="s">
        <v>440</v>
      </c>
      <c r="D7179" t="s">
        <v>330</v>
      </c>
      <c r="E7179" t="s">
        <v>105</v>
      </c>
      <c r="F7179" t="s">
        <v>106</v>
      </c>
      <c r="G7179">
        <v>9</v>
      </c>
      <c r="H7179" t="s">
        <v>345</v>
      </c>
      <c r="I7179" t="s">
        <v>375</v>
      </c>
      <c r="J7179" t="s">
        <v>302</v>
      </c>
      <c r="K7179">
        <v>18</v>
      </c>
      <c r="L7179" s="52">
        <v>0.46154001355171198</v>
      </c>
      <c r="N7179">
        <v>167</v>
      </c>
      <c r="O7179" s="52">
        <v>0.34646999835968018</v>
      </c>
      <c r="Q7179">
        <v>1795</v>
      </c>
      <c r="R7179" s="52">
        <v>0.3174700140953064</v>
      </c>
    </row>
    <row r="7180" spans="1:19">
      <c r="A7180" t="s">
        <v>356</v>
      </c>
      <c r="B7180" t="s">
        <v>412</v>
      </c>
      <c r="C7180" t="s">
        <v>440</v>
      </c>
      <c r="D7180" t="s">
        <v>330</v>
      </c>
      <c r="E7180" t="s">
        <v>105</v>
      </c>
      <c r="F7180" t="s">
        <v>106</v>
      </c>
      <c r="G7180">
        <v>9</v>
      </c>
      <c r="H7180" t="s">
        <v>345</v>
      </c>
      <c r="I7180" t="s">
        <v>375</v>
      </c>
      <c r="J7180" t="s">
        <v>303</v>
      </c>
      <c r="K7180">
        <v>7</v>
      </c>
      <c r="L7180" s="52">
        <v>0.17949000000953669</v>
      </c>
      <c r="N7180">
        <v>138</v>
      </c>
      <c r="O7180" s="52">
        <v>0.28630998730659479</v>
      </c>
      <c r="Q7180">
        <v>1789</v>
      </c>
      <c r="R7180" s="52">
        <v>0.31641000509262079</v>
      </c>
    </row>
    <row r="7181" spans="1:19">
      <c r="A7181" t="s">
        <v>356</v>
      </c>
      <c r="B7181" t="s">
        <v>412</v>
      </c>
      <c r="C7181" t="s">
        <v>440</v>
      </c>
      <c r="D7181" t="s">
        <v>330</v>
      </c>
      <c r="E7181" t="s">
        <v>105</v>
      </c>
      <c r="F7181" t="s">
        <v>106</v>
      </c>
      <c r="G7181">
        <v>9</v>
      </c>
      <c r="H7181" t="s">
        <v>345</v>
      </c>
      <c r="I7181" t="s">
        <v>375</v>
      </c>
      <c r="J7181" t="s">
        <v>304</v>
      </c>
      <c r="K7181">
        <v>14</v>
      </c>
      <c r="L7181" s="52">
        <v>0.35896998643875122</v>
      </c>
      <c r="N7181">
        <v>177</v>
      </c>
      <c r="O7181" s="52">
        <v>0.36722001433372498</v>
      </c>
      <c r="Q7181">
        <v>2070</v>
      </c>
      <c r="R7181" s="52">
        <v>0.36610999703407288</v>
      </c>
    </row>
    <row r="7182" spans="1:19">
      <c r="A7182" t="s">
        <v>356</v>
      </c>
      <c r="B7182" t="s">
        <v>412</v>
      </c>
      <c r="C7182" t="s">
        <v>440</v>
      </c>
      <c r="D7182" t="s">
        <v>330</v>
      </c>
      <c r="E7182" t="s">
        <v>105</v>
      </c>
      <c r="F7182" t="s">
        <v>106</v>
      </c>
      <c r="G7182">
        <v>9</v>
      </c>
      <c r="H7182" t="s">
        <v>345</v>
      </c>
      <c r="I7182" t="s">
        <v>377</v>
      </c>
      <c r="J7182" t="s">
        <v>13</v>
      </c>
      <c r="K7182">
        <v>20</v>
      </c>
      <c r="L7182" s="52">
        <v>0.51282000541687012</v>
      </c>
      <c r="N7182">
        <v>265</v>
      </c>
      <c r="O7182" s="52">
        <v>0.54979002475738525</v>
      </c>
      <c r="Q7182">
        <v>2991</v>
      </c>
      <c r="R7182" s="52">
        <v>0.52900999784469604</v>
      </c>
    </row>
    <row r="7183" spans="1:19">
      <c r="A7183" t="s">
        <v>356</v>
      </c>
      <c r="B7183" t="s">
        <v>412</v>
      </c>
      <c r="C7183" t="s">
        <v>440</v>
      </c>
      <c r="D7183" t="s">
        <v>330</v>
      </c>
      <c r="E7183" t="s">
        <v>105</v>
      </c>
      <c r="F7183" s="1" t="s">
        <v>106</v>
      </c>
      <c r="G7183" s="1">
        <v>9</v>
      </c>
      <c r="H7183" s="1" t="s">
        <v>345</v>
      </c>
      <c r="I7183" t="s">
        <v>377</v>
      </c>
      <c r="J7183" t="s">
        <v>382</v>
      </c>
      <c r="K7183">
        <v>19</v>
      </c>
      <c r="L7183" s="52">
        <v>0.48717999458312988</v>
      </c>
      <c r="N7183">
        <v>217</v>
      </c>
      <c r="O7183" s="52">
        <v>0.45021000504493708</v>
      </c>
      <c r="Q7183">
        <v>2663</v>
      </c>
      <c r="R7183" s="52">
        <v>0.47099000215530401</v>
      </c>
    </row>
    <row r="7184" spans="1:19">
      <c r="A7184" t="s">
        <v>356</v>
      </c>
      <c r="B7184" t="s">
        <v>412</v>
      </c>
      <c r="C7184" t="s">
        <v>440</v>
      </c>
      <c r="D7184" t="s">
        <v>330</v>
      </c>
      <c r="E7184" t="s">
        <v>105</v>
      </c>
      <c r="F7184" t="s">
        <v>106</v>
      </c>
      <c r="G7184">
        <v>9</v>
      </c>
      <c r="H7184" t="s">
        <v>345</v>
      </c>
      <c r="I7184" t="s">
        <v>378</v>
      </c>
      <c r="J7184" t="s">
        <v>13</v>
      </c>
      <c r="K7184">
        <v>32</v>
      </c>
      <c r="L7184" s="52">
        <v>0.82051002979278564</v>
      </c>
      <c r="N7184">
        <v>432</v>
      </c>
      <c r="O7184" s="52">
        <v>0.89626997709274292</v>
      </c>
      <c r="Q7184">
        <v>5030</v>
      </c>
      <c r="R7184" s="52">
        <v>0.88963997364044189</v>
      </c>
    </row>
    <row r="7185" spans="1:19">
      <c r="A7185" t="s">
        <v>356</v>
      </c>
      <c r="B7185" t="s">
        <v>412</v>
      </c>
      <c r="C7185" t="s">
        <v>440</v>
      </c>
      <c r="D7185" t="s">
        <v>330</v>
      </c>
      <c r="E7185" t="s">
        <v>105</v>
      </c>
      <c r="F7185" t="s">
        <v>106</v>
      </c>
      <c r="G7185">
        <v>9</v>
      </c>
      <c r="H7185" t="s">
        <v>345</v>
      </c>
      <c r="I7185" t="s">
        <v>378</v>
      </c>
      <c r="J7185" t="s">
        <v>382</v>
      </c>
      <c r="K7185">
        <v>7</v>
      </c>
      <c r="L7185" s="52">
        <v>0.17949000000953669</v>
      </c>
      <c r="N7185">
        <v>50</v>
      </c>
      <c r="O7185" s="52">
        <v>0.1037300005555153</v>
      </c>
      <c r="Q7185">
        <v>624</v>
      </c>
      <c r="R7185" s="52">
        <v>0.1103599965572357</v>
      </c>
    </row>
    <row r="7186" spans="1:19">
      <c r="A7186" t="s">
        <v>356</v>
      </c>
      <c r="B7186" t="s">
        <v>412</v>
      </c>
      <c r="C7186" t="s">
        <v>440</v>
      </c>
      <c r="D7186" t="s">
        <v>330</v>
      </c>
      <c r="E7186" t="s">
        <v>105</v>
      </c>
      <c r="F7186" t="s">
        <v>106</v>
      </c>
      <c r="G7186">
        <v>9</v>
      </c>
      <c r="H7186" t="s">
        <v>345</v>
      </c>
      <c r="I7186" t="s">
        <v>379</v>
      </c>
      <c r="J7186" t="s">
        <v>13</v>
      </c>
      <c r="K7186">
        <v>31</v>
      </c>
      <c r="L7186" s="52">
        <v>0.79487001895904541</v>
      </c>
      <c r="N7186">
        <v>341</v>
      </c>
      <c r="O7186" s="52">
        <v>0.70746999979019165</v>
      </c>
      <c r="Q7186">
        <v>3976</v>
      </c>
      <c r="R7186" s="52">
        <v>0.70322000980377197</v>
      </c>
    </row>
    <row r="7187" spans="1:19">
      <c r="A7187" t="s">
        <v>356</v>
      </c>
      <c r="B7187" t="s">
        <v>412</v>
      </c>
      <c r="C7187" t="s">
        <v>440</v>
      </c>
      <c r="D7187" t="s">
        <v>330</v>
      </c>
      <c r="E7187" t="s">
        <v>105</v>
      </c>
      <c r="F7187" t="s">
        <v>106</v>
      </c>
      <c r="G7187">
        <v>9</v>
      </c>
      <c r="H7187" t="s">
        <v>345</v>
      </c>
      <c r="I7187" t="s">
        <v>379</v>
      </c>
      <c r="J7187" t="s">
        <v>382</v>
      </c>
      <c r="K7187">
        <v>8</v>
      </c>
      <c r="L7187" s="52">
        <v>0.20512999594211581</v>
      </c>
      <c r="N7187">
        <v>141</v>
      </c>
      <c r="O7187" s="52">
        <v>0.29253000020980829</v>
      </c>
      <c r="Q7187">
        <v>1678</v>
      </c>
      <c r="R7187" s="52">
        <v>0.29677999019622803</v>
      </c>
    </row>
    <row r="7188" spans="1:19">
      <c r="A7188" t="s">
        <v>356</v>
      </c>
      <c r="B7188" t="s">
        <v>412</v>
      </c>
      <c r="C7188" t="s">
        <v>440</v>
      </c>
      <c r="D7188" t="s">
        <v>330</v>
      </c>
      <c r="E7188" t="s">
        <v>105</v>
      </c>
      <c r="F7188" t="s">
        <v>106</v>
      </c>
      <c r="G7188">
        <v>9</v>
      </c>
      <c r="H7188" t="s">
        <v>345</v>
      </c>
      <c r="I7188" t="s">
        <v>380</v>
      </c>
      <c r="J7188" t="s">
        <v>13</v>
      </c>
      <c r="K7188">
        <v>27</v>
      </c>
      <c r="L7188" s="52">
        <v>0.69230997562408447</v>
      </c>
      <c r="N7188">
        <v>349</v>
      </c>
      <c r="O7188" s="52">
        <v>0.72407001256942749</v>
      </c>
      <c r="Q7188">
        <v>4071</v>
      </c>
      <c r="R7188" s="52">
        <v>0.72001999616622925</v>
      </c>
    </row>
    <row r="7189" spans="1:19">
      <c r="A7189" t="s">
        <v>356</v>
      </c>
      <c r="B7189" t="s">
        <v>412</v>
      </c>
      <c r="C7189" t="s">
        <v>440</v>
      </c>
      <c r="D7189" t="s">
        <v>330</v>
      </c>
      <c r="E7189" t="s">
        <v>105</v>
      </c>
      <c r="F7189" t="s">
        <v>106</v>
      </c>
      <c r="G7189">
        <v>9</v>
      </c>
      <c r="H7189" t="s">
        <v>345</v>
      </c>
      <c r="I7189" t="s">
        <v>380</v>
      </c>
      <c r="J7189" t="s">
        <v>382</v>
      </c>
      <c r="K7189">
        <v>12</v>
      </c>
      <c r="L7189" s="52">
        <v>0.30768999457359308</v>
      </c>
      <c r="N7189">
        <v>133</v>
      </c>
      <c r="O7189" s="52">
        <v>0.27592998743057251</v>
      </c>
      <c r="Q7189">
        <v>1583</v>
      </c>
      <c r="R7189" s="52">
        <v>0.27998000383377081</v>
      </c>
    </row>
    <row r="7190" spans="1:19">
      <c r="A7190" t="s">
        <v>356</v>
      </c>
      <c r="B7190" t="s">
        <v>412</v>
      </c>
      <c r="C7190" t="s">
        <v>440</v>
      </c>
      <c r="D7190" t="s">
        <v>330</v>
      </c>
      <c r="E7190" t="s">
        <v>105</v>
      </c>
      <c r="F7190" t="s">
        <v>106</v>
      </c>
      <c r="G7190">
        <v>9</v>
      </c>
      <c r="H7190" t="s">
        <v>345</v>
      </c>
      <c r="I7190" t="s">
        <v>381</v>
      </c>
      <c r="J7190" t="s">
        <v>13</v>
      </c>
      <c r="K7190">
        <v>29</v>
      </c>
      <c r="L7190" s="52">
        <v>0.74358999729156494</v>
      </c>
      <c r="N7190">
        <v>291</v>
      </c>
      <c r="O7190" s="52">
        <v>0.60373002290725708</v>
      </c>
      <c r="Q7190">
        <v>3439</v>
      </c>
      <c r="R7190" s="52">
        <v>0.60824000835418701</v>
      </c>
    </row>
    <row r="7191" spans="1:19">
      <c r="A7191" t="s">
        <v>356</v>
      </c>
      <c r="B7191" t="s">
        <v>412</v>
      </c>
      <c r="C7191" t="s">
        <v>440</v>
      </c>
      <c r="D7191" t="s">
        <v>330</v>
      </c>
      <c r="E7191" t="s">
        <v>105</v>
      </c>
      <c r="F7191" t="s">
        <v>106</v>
      </c>
      <c r="G7191">
        <v>9</v>
      </c>
      <c r="H7191" t="s">
        <v>345</v>
      </c>
      <c r="I7191" t="s">
        <v>381</v>
      </c>
      <c r="J7191" t="s">
        <v>382</v>
      </c>
      <c r="K7191">
        <v>10</v>
      </c>
      <c r="L7191" s="52">
        <v>0.25641000270843511</v>
      </c>
      <c r="N7191">
        <v>191</v>
      </c>
      <c r="O7191" s="52">
        <v>0.39627000689506531</v>
      </c>
      <c r="Q7191">
        <v>2215</v>
      </c>
      <c r="R7191" s="52">
        <v>0.39175999164581299</v>
      </c>
    </row>
    <row r="7192" spans="1:19">
      <c r="A7192" t="s">
        <v>356</v>
      </c>
      <c r="B7192" t="s">
        <v>412</v>
      </c>
      <c r="C7192" t="s">
        <v>440</v>
      </c>
      <c r="D7192" t="s">
        <v>330</v>
      </c>
      <c r="E7192" t="s">
        <v>107</v>
      </c>
      <c r="F7192" t="s">
        <v>108</v>
      </c>
      <c r="G7192">
        <v>15</v>
      </c>
      <c r="H7192" t="s">
        <v>344</v>
      </c>
      <c r="I7192" t="s">
        <v>374</v>
      </c>
      <c r="J7192" t="s">
        <v>289</v>
      </c>
      <c r="K7192">
        <v>0</v>
      </c>
      <c r="L7192" s="52">
        <v>0</v>
      </c>
      <c r="N7192">
        <v>2</v>
      </c>
      <c r="O7192" s="52">
        <v>9.5699997618794441E-3</v>
      </c>
      <c r="Q7192">
        <v>29</v>
      </c>
      <c r="R7192" s="52">
        <v>5.1299999468028554E-3</v>
      </c>
    </row>
    <row r="7193" spans="1:19">
      <c r="A7193" t="s">
        <v>356</v>
      </c>
      <c r="B7193" t="s">
        <v>412</v>
      </c>
      <c r="C7193" t="s">
        <v>440</v>
      </c>
      <c r="D7193" t="s">
        <v>330</v>
      </c>
      <c r="E7193" t="s">
        <v>107</v>
      </c>
      <c r="F7193" t="s">
        <v>108</v>
      </c>
      <c r="G7193">
        <v>15</v>
      </c>
      <c r="H7193" t="s">
        <v>344</v>
      </c>
      <c r="I7193" t="s">
        <v>374</v>
      </c>
      <c r="J7193" t="s">
        <v>290</v>
      </c>
      <c r="K7193">
        <v>2</v>
      </c>
      <c r="L7193" s="52">
        <v>1.8349999561905861E-2</v>
      </c>
      <c r="N7193">
        <v>11</v>
      </c>
      <c r="O7193" s="52">
        <v>5.2629999816417687E-2</v>
      </c>
      <c r="Q7193">
        <v>299</v>
      </c>
      <c r="R7193" s="52">
        <v>5.2880000323057168E-2</v>
      </c>
    </row>
    <row r="7194" spans="1:19">
      <c r="A7194" t="s">
        <v>356</v>
      </c>
      <c r="B7194" t="s">
        <v>412</v>
      </c>
      <c r="C7194" t="s">
        <v>440</v>
      </c>
      <c r="D7194" t="s">
        <v>330</v>
      </c>
      <c r="E7194" t="s">
        <v>107</v>
      </c>
      <c r="F7194" t="s">
        <v>108</v>
      </c>
      <c r="G7194">
        <v>15</v>
      </c>
      <c r="H7194" t="s">
        <v>344</v>
      </c>
      <c r="I7194" t="s">
        <v>374</v>
      </c>
      <c r="J7194" t="s">
        <v>291</v>
      </c>
      <c r="K7194">
        <v>14</v>
      </c>
      <c r="L7194" s="52">
        <v>0.12843999266624451</v>
      </c>
      <c r="N7194">
        <v>37</v>
      </c>
      <c r="O7194" s="52">
        <v>0.17702999711036679</v>
      </c>
      <c r="Q7194">
        <v>751</v>
      </c>
      <c r="R7194" s="52">
        <v>0.1328299939632416</v>
      </c>
    </row>
    <row r="7195" spans="1:19">
      <c r="A7195" t="s">
        <v>356</v>
      </c>
      <c r="B7195" t="s">
        <v>412</v>
      </c>
      <c r="C7195" t="s">
        <v>440</v>
      </c>
      <c r="D7195" t="s">
        <v>330</v>
      </c>
      <c r="E7195" t="s">
        <v>107</v>
      </c>
      <c r="F7195" t="s">
        <v>108</v>
      </c>
      <c r="G7195">
        <v>15</v>
      </c>
      <c r="H7195" t="s">
        <v>344</v>
      </c>
      <c r="I7195" t="s">
        <v>374</v>
      </c>
      <c r="J7195" t="s">
        <v>292</v>
      </c>
      <c r="K7195">
        <v>29</v>
      </c>
      <c r="L7195" s="52">
        <v>0.2660599946975708</v>
      </c>
      <c r="N7195">
        <v>51</v>
      </c>
      <c r="O7195" s="52">
        <v>0.2440200001001358</v>
      </c>
      <c r="Q7195">
        <v>1246</v>
      </c>
      <c r="R7195" s="52">
        <v>0.22036999464035029</v>
      </c>
    </row>
    <row r="7196" spans="1:19">
      <c r="A7196" t="s">
        <v>356</v>
      </c>
      <c r="B7196" t="s">
        <v>412</v>
      </c>
      <c r="C7196" t="s">
        <v>440</v>
      </c>
      <c r="D7196" t="s">
        <v>330</v>
      </c>
      <c r="E7196" t="s">
        <v>107</v>
      </c>
      <c r="F7196" t="s">
        <v>108</v>
      </c>
      <c r="G7196">
        <v>15</v>
      </c>
      <c r="H7196" t="s">
        <v>344</v>
      </c>
      <c r="I7196" t="s">
        <v>374</v>
      </c>
      <c r="J7196" t="s">
        <v>293</v>
      </c>
      <c r="K7196">
        <v>22</v>
      </c>
      <c r="L7196" s="52">
        <v>0.2018299996852875</v>
      </c>
      <c r="N7196">
        <v>39</v>
      </c>
      <c r="O7196" s="52">
        <v>0.18659999966621399</v>
      </c>
      <c r="Q7196">
        <v>1034</v>
      </c>
      <c r="R7196" s="52">
        <v>0.18287999927997589</v>
      </c>
    </row>
    <row r="7197" spans="1:19">
      <c r="A7197" t="s">
        <v>356</v>
      </c>
      <c r="B7197" t="s">
        <v>412</v>
      </c>
      <c r="C7197" t="s">
        <v>440</v>
      </c>
      <c r="D7197" t="s">
        <v>330</v>
      </c>
      <c r="E7197" t="s">
        <v>107</v>
      </c>
      <c r="F7197" t="s">
        <v>108</v>
      </c>
      <c r="G7197">
        <v>15</v>
      </c>
      <c r="H7197" t="s">
        <v>344</v>
      </c>
      <c r="I7197" t="s">
        <v>374</v>
      </c>
      <c r="J7197" t="s">
        <v>294</v>
      </c>
      <c r="K7197">
        <v>21</v>
      </c>
      <c r="L7197" s="52">
        <v>0.19266000390052801</v>
      </c>
      <c r="N7197">
        <v>38</v>
      </c>
      <c r="O7197" s="52">
        <v>0.18182000517845151</v>
      </c>
      <c r="Q7197">
        <v>1115</v>
      </c>
      <c r="R7197" s="52">
        <v>0.19720999896526339</v>
      </c>
    </row>
    <row r="7198" spans="1:19">
      <c r="A7198" t="s">
        <v>356</v>
      </c>
      <c r="B7198" t="s">
        <v>412</v>
      </c>
      <c r="C7198" t="s">
        <v>440</v>
      </c>
      <c r="D7198" t="s">
        <v>330</v>
      </c>
      <c r="E7198" t="s">
        <v>107</v>
      </c>
      <c r="F7198" t="s">
        <v>108</v>
      </c>
      <c r="G7198">
        <v>15</v>
      </c>
      <c r="H7198" t="s">
        <v>344</v>
      </c>
      <c r="I7198" t="s">
        <v>374</v>
      </c>
      <c r="J7198" t="s">
        <v>295</v>
      </c>
      <c r="K7198">
        <v>21</v>
      </c>
      <c r="L7198" s="52">
        <v>0.19266000390052801</v>
      </c>
      <c r="N7198">
        <v>31</v>
      </c>
      <c r="O7198" s="52">
        <v>0.14833000302314761</v>
      </c>
      <c r="Q7198">
        <v>1180</v>
      </c>
      <c r="R7198" s="52">
        <v>0.20870000123977661</v>
      </c>
    </row>
    <row r="7199" spans="1:19">
      <c r="A7199" t="s">
        <v>356</v>
      </c>
      <c r="B7199" t="s">
        <v>412</v>
      </c>
      <c r="C7199" t="s">
        <v>440</v>
      </c>
      <c r="D7199" t="s">
        <v>330</v>
      </c>
      <c r="E7199" t="s">
        <v>107</v>
      </c>
      <c r="F7199" t="s">
        <v>108</v>
      </c>
      <c r="G7199">
        <v>15</v>
      </c>
      <c r="H7199" t="s">
        <v>344</v>
      </c>
      <c r="I7199" t="s">
        <v>734</v>
      </c>
      <c r="J7199" t="s">
        <v>299</v>
      </c>
      <c r="K7199">
        <v>7</v>
      </c>
      <c r="L7199" s="52">
        <v>6.4219996333122253E-2</v>
      </c>
      <c r="M7199" s="52">
        <v>6.7309997975826263E-2</v>
      </c>
      <c r="N7199">
        <v>16</v>
      </c>
      <c r="O7199" s="52">
        <v>7.6559998095035553E-2</v>
      </c>
      <c r="P7199" s="52">
        <v>7.8819997608661652E-2</v>
      </c>
      <c r="Q7199">
        <v>265</v>
      </c>
      <c r="R7199" s="52">
        <v>4.6870000660419457E-2</v>
      </c>
      <c r="S7199" s="52">
        <v>4.7959998250007629E-2</v>
      </c>
    </row>
    <row r="7200" spans="1:19">
      <c r="A7200" t="s">
        <v>356</v>
      </c>
      <c r="B7200" t="s">
        <v>412</v>
      </c>
      <c r="C7200" t="s">
        <v>440</v>
      </c>
      <c r="D7200" t="s">
        <v>330</v>
      </c>
      <c r="E7200" t="s">
        <v>107</v>
      </c>
      <c r="F7200" t="s">
        <v>108</v>
      </c>
      <c r="G7200">
        <v>15</v>
      </c>
      <c r="H7200" t="s">
        <v>344</v>
      </c>
      <c r="I7200" t="s">
        <v>734</v>
      </c>
      <c r="J7200" t="s">
        <v>300</v>
      </c>
      <c r="K7200">
        <v>20</v>
      </c>
      <c r="L7200" s="52">
        <v>0.18348999321460721</v>
      </c>
      <c r="M7200" s="52">
        <v>0.19231000542640689</v>
      </c>
      <c r="N7200">
        <v>42</v>
      </c>
      <c r="O7200" s="52">
        <v>0.20095999538898471</v>
      </c>
      <c r="P7200" s="52">
        <v>0.20690000057220459</v>
      </c>
      <c r="Q7200">
        <v>218</v>
      </c>
      <c r="R7200" s="52">
        <v>3.8559999316930771E-2</v>
      </c>
      <c r="S7200" s="52">
        <v>3.945000097155571E-2</v>
      </c>
    </row>
    <row r="7201" spans="1:19">
      <c r="A7201" t="s">
        <v>356</v>
      </c>
      <c r="B7201" t="s">
        <v>412</v>
      </c>
      <c r="C7201" t="s">
        <v>440</v>
      </c>
      <c r="D7201" t="s">
        <v>330</v>
      </c>
      <c r="E7201" t="s">
        <v>107</v>
      </c>
      <c r="F7201" t="s">
        <v>108</v>
      </c>
      <c r="G7201">
        <v>15</v>
      </c>
      <c r="H7201" t="s">
        <v>344</v>
      </c>
      <c r="I7201" t="s">
        <v>734</v>
      </c>
      <c r="J7201" t="s">
        <v>269</v>
      </c>
      <c r="K7201">
        <v>2</v>
      </c>
      <c r="L7201" s="52">
        <v>1.8349999561905861E-2</v>
      </c>
      <c r="M7201" s="52">
        <v>1.9230000674724579E-2</v>
      </c>
      <c r="N7201">
        <v>2</v>
      </c>
      <c r="O7201" s="52">
        <v>9.5699997618794441E-3</v>
      </c>
      <c r="P7201" s="52">
        <v>9.8500000312924385E-3</v>
      </c>
      <c r="Q7201">
        <v>43</v>
      </c>
      <c r="R7201" s="52">
        <v>7.61000020429492E-3</v>
      </c>
      <c r="S7201" s="52">
        <v>7.780000101774931E-3</v>
      </c>
    </row>
    <row r="7202" spans="1:19">
      <c r="A7202" t="s">
        <v>356</v>
      </c>
      <c r="B7202" t="s">
        <v>412</v>
      </c>
      <c r="C7202" t="s">
        <v>440</v>
      </c>
      <c r="D7202" t="s">
        <v>330</v>
      </c>
      <c r="E7202" t="s">
        <v>107</v>
      </c>
      <c r="F7202" t="s">
        <v>108</v>
      </c>
      <c r="G7202">
        <v>15</v>
      </c>
      <c r="H7202" t="s">
        <v>344</v>
      </c>
      <c r="I7202" t="s">
        <v>734</v>
      </c>
      <c r="J7202" t="s">
        <v>301</v>
      </c>
      <c r="K7202">
        <v>2</v>
      </c>
      <c r="L7202" s="52">
        <v>1.8349999561905861E-2</v>
      </c>
      <c r="M7202" s="52">
        <v>1.9230000674724579E-2</v>
      </c>
      <c r="N7202">
        <v>12</v>
      </c>
      <c r="O7202" s="52">
        <v>5.7420000433921807E-2</v>
      </c>
      <c r="P7202" s="52">
        <v>5.9110000729560852E-2</v>
      </c>
      <c r="Q7202">
        <v>117</v>
      </c>
      <c r="R7202" s="52">
        <v>2.0689999684691429E-2</v>
      </c>
      <c r="S7202" s="52">
        <v>2.1169999614357948E-2</v>
      </c>
    </row>
    <row r="7203" spans="1:19">
      <c r="A7203" t="s">
        <v>356</v>
      </c>
      <c r="B7203" t="s">
        <v>412</v>
      </c>
      <c r="C7203" t="s">
        <v>440</v>
      </c>
      <c r="D7203" t="s">
        <v>330</v>
      </c>
      <c r="E7203" t="s">
        <v>107</v>
      </c>
      <c r="F7203" t="s">
        <v>108</v>
      </c>
      <c r="G7203">
        <v>15</v>
      </c>
      <c r="H7203" t="s">
        <v>344</v>
      </c>
      <c r="I7203" t="s">
        <v>734</v>
      </c>
      <c r="J7203" t="s">
        <v>270</v>
      </c>
      <c r="K7203">
        <v>5</v>
      </c>
      <c r="L7203" s="52">
        <v>4.5869998633861542E-2</v>
      </c>
      <c r="N7203">
        <v>6</v>
      </c>
      <c r="O7203" s="52">
        <v>2.871000021696091E-2</v>
      </c>
      <c r="Q7203">
        <v>128</v>
      </c>
      <c r="R7203" s="52">
        <v>2.263999916613102E-2</v>
      </c>
    </row>
    <row r="7204" spans="1:19">
      <c r="A7204" t="s">
        <v>356</v>
      </c>
      <c r="B7204" t="s">
        <v>412</v>
      </c>
      <c r="C7204" t="s">
        <v>440</v>
      </c>
      <c r="D7204" t="s">
        <v>330</v>
      </c>
      <c r="E7204" t="s">
        <v>107</v>
      </c>
      <c r="F7204" t="s">
        <v>108</v>
      </c>
      <c r="G7204">
        <v>15</v>
      </c>
      <c r="H7204" t="s">
        <v>344</v>
      </c>
      <c r="I7204" t="s">
        <v>734</v>
      </c>
      <c r="J7204" t="s">
        <v>268</v>
      </c>
      <c r="K7204">
        <v>73</v>
      </c>
      <c r="L7204" s="52">
        <v>0.66971999406814575</v>
      </c>
      <c r="M7204" s="52">
        <v>0.70191997289657593</v>
      </c>
      <c r="N7204">
        <v>131</v>
      </c>
      <c r="O7204" s="52">
        <v>0.62678998708724976</v>
      </c>
      <c r="P7204" s="52">
        <v>0.64531999826431274</v>
      </c>
      <c r="Q7204">
        <v>4883</v>
      </c>
      <c r="R7204" s="52">
        <v>0.86364001035690308</v>
      </c>
      <c r="S7204" s="52">
        <v>0.88363999128341675</v>
      </c>
    </row>
    <row r="7205" spans="1:19">
      <c r="A7205" t="s">
        <v>356</v>
      </c>
      <c r="B7205" t="s">
        <v>412</v>
      </c>
      <c r="C7205" t="s">
        <v>440</v>
      </c>
      <c r="D7205" t="s">
        <v>330</v>
      </c>
      <c r="E7205" t="s">
        <v>107</v>
      </c>
      <c r="F7205" t="s">
        <v>108</v>
      </c>
      <c r="G7205">
        <v>15</v>
      </c>
      <c r="H7205" t="s">
        <v>344</v>
      </c>
      <c r="I7205" t="s">
        <v>307</v>
      </c>
      <c r="J7205" t="s">
        <v>329</v>
      </c>
      <c r="K7205">
        <v>107</v>
      </c>
      <c r="L7205" s="52">
        <v>0.98164999485015869</v>
      </c>
      <c r="N7205">
        <v>207</v>
      </c>
      <c r="O7205" s="52">
        <v>0.99042999744415283</v>
      </c>
      <c r="Q7205">
        <v>5610</v>
      </c>
      <c r="R7205" s="52">
        <v>0.99221998453140259</v>
      </c>
    </row>
    <row r="7206" spans="1:19">
      <c r="A7206" t="s">
        <v>356</v>
      </c>
      <c r="B7206" t="s">
        <v>412</v>
      </c>
      <c r="C7206" t="s">
        <v>440</v>
      </c>
      <c r="D7206" t="s">
        <v>330</v>
      </c>
      <c r="E7206" t="s">
        <v>107</v>
      </c>
      <c r="F7206" t="s">
        <v>108</v>
      </c>
      <c r="G7206">
        <v>15</v>
      </c>
      <c r="H7206" t="s">
        <v>344</v>
      </c>
      <c r="I7206" t="s">
        <v>307</v>
      </c>
      <c r="J7206" t="s">
        <v>309</v>
      </c>
      <c r="K7206">
        <v>2</v>
      </c>
      <c r="L7206" s="52">
        <v>1.8349999561905861E-2</v>
      </c>
      <c r="N7206">
        <v>2</v>
      </c>
      <c r="O7206" s="52">
        <v>9.5699997618794441E-3</v>
      </c>
      <c r="Q7206">
        <v>44</v>
      </c>
      <c r="R7206" s="52">
        <v>7.780000101774931E-3</v>
      </c>
    </row>
    <row r="7207" spans="1:19">
      <c r="A7207" t="s">
        <v>356</v>
      </c>
      <c r="B7207" t="s">
        <v>412</v>
      </c>
      <c r="C7207" t="s">
        <v>440</v>
      </c>
      <c r="D7207" t="s">
        <v>330</v>
      </c>
      <c r="E7207" t="s">
        <v>107</v>
      </c>
      <c r="F7207" t="s">
        <v>108</v>
      </c>
      <c r="G7207">
        <v>15</v>
      </c>
      <c r="H7207" t="s">
        <v>344</v>
      </c>
      <c r="I7207" t="s">
        <v>375</v>
      </c>
      <c r="J7207" t="s">
        <v>302</v>
      </c>
      <c r="K7207">
        <v>34</v>
      </c>
      <c r="L7207" s="52">
        <v>0.31193000078201288</v>
      </c>
      <c r="N7207">
        <v>61</v>
      </c>
      <c r="O7207" s="52">
        <v>0.29186999797821039</v>
      </c>
      <c r="Q7207">
        <v>1795</v>
      </c>
      <c r="R7207" s="52">
        <v>0.3174700140953064</v>
      </c>
    </row>
    <row r="7208" spans="1:19">
      <c r="A7208" t="s">
        <v>356</v>
      </c>
      <c r="B7208" t="s">
        <v>412</v>
      </c>
      <c r="C7208" t="s">
        <v>440</v>
      </c>
      <c r="D7208" t="s">
        <v>330</v>
      </c>
      <c r="E7208" t="s">
        <v>107</v>
      </c>
      <c r="F7208" t="s">
        <v>108</v>
      </c>
      <c r="G7208">
        <v>15</v>
      </c>
      <c r="H7208" t="s">
        <v>344</v>
      </c>
      <c r="I7208" t="s">
        <v>375</v>
      </c>
      <c r="J7208" t="s">
        <v>303</v>
      </c>
      <c r="K7208">
        <v>38</v>
      </c>
      <c r="L7208" s="52">
        <v>0.34861999750137329</v>
      </c>
      <c r="N7208">
        <v>69</v>
      </c>
      <c r="O7208" s="52">
        <v>0.33013999462127691</v>
      </c>
      <c r="Q7208">
        <v>1789</v>
      </c>
      <c r="R7208" s="52">
        <v>0.31641000509262079</v>
      </c>
    </row>
    <row r="7209" spans="1:19">
      <c r="A7209" t="s">
        <v>356</v>
      </c>
      <c r="B7209" t="s">
        <v>412</v>
      </c>
      <c r="C7209" t="s">
        <v>440</v>
      </c>
      <c r="D7209" t="s">
        <v>330</v>
      </c>
      <c r="E7209" t="s">
        <v>107</v>
      </c>
      <c r="F7209" t="s">
        <v>108</v>
      </c>
      <c r="G7209">
        <v>15</v>
      </c>
      <c r="H7209" t="s">
        <v>344</v>
      </c>
      <c r="I7209" t="s">
        <v>375</v>
      </c>
      <c r="J7209" t="s">
        <v>304</v>
      </c>
      <c r="K7209">
        <v>37</v>
      </c>
      <c r="L7209" s="52">
        <v>0.33945000171661383</v>
      </c>
      <c r="N7209">
        <v>79</v>
      </c>
      <c r="O7209" s="52">
        <v>0.3779900074005127</v>
      </c>
      <c r="Q7209">
        <v>2070</v>
      </c>
      <c r="R7209" s="52">
        <v>0.36610999703407288</v>
      </c>
    </row>
    <row r="7210" spans="1:19">
      <c r="A7210" t="s">
        <v>356</v>
      </c>
      <c r="B7210" t="s">
        <v>412</v>
      </c>
      <c r="C7210" t="s">
        <v>440</v>
      </c>
      <c r="D7210" t="s">
        <v>330</v>
      </c>
      <c r="E7210" t="s">
        <v>107</v>
      </c>
      <c r="F7210" t="s">
        <v>108</v>
      </c>
      <c r="G7210">
        <v>15</v>
      </c>
      <c r="H7210" t="s">
        <v>344</v>
      </c>
      <c r="I7210" t="s">
        <v>377</v>
      </c>
      <c r="J7210" t="s">
        <v>13</v>
      </c>
      <c r="K7210">
        <v>50</v>
      </c>
      <c r="L7210" s="52">
        <v>0.45871999859809881</v>
      </c>
      <c r="N7210">
        <v>100</v>
      </c>
      <c r="O7210" s="52">
        <v>0.47846999764442438</v>
      </c>
      <c r="Q7210">
        <v>2991</v>
      </c>
      <c r="R7210" s="52">
        <v>0.52900999784469604</v>
      </c>
    </row>
    <row r="7211" spans="1:19">
      <c r="A7211" t="s">
        <v>356</v>
      </c>
      <c r="B7211" t="s">
        <v>412</v>
      </c>
      <c r="C7211" t="s">
        <v>440</v>
      </c>
      <c r="D7211" t="s">
        <v>330</v>
      </c>
      <c r="E7211" t="s">
        <v>107</v>
      </c>
      <c r="F7211" t="s">
        <v>108</v>
      </c>
      <c r="G7211">
        <v>15</v>
      </c>
      <c r="H7211" t="s">
        <v>344</v>
      </c>
      <c r="I7211" t="s">
        <v>377</v>
      </c>
      <c r="J7211" t="s">
        <v>382</v>
      </c>
      <c r="K7211">
        <v>59</v>
      </c>
      <c r="L7211" s="52">
        <v>0.54127997159957886</v>
      </c>
      <c r="N7211">
        <v>109</v>
      </c>
      <c r="O7211" s="52">
        <v>0.52152997255325317</v>
      </c>
      <c r="Q7211">
        <v>2663</v>
      </c>
      <c r="R7211" s="52">
        <v>0.47099000215530401</v>
      </c>
    </row>
    <row r="7212" spans="1:19">
      <c r="A7212" t="s">
        <v>356</v>
      </c>
      <c r="B7212" t="s">
        <v>412</v>
      </c>
      <c r="C7212" t="s">
        <v>440</v>
      </c>
      <c r="D7212" t="s">
        <v>330</v>
      </c>
      <c r="E7212" t="s">
        <v>107</v>
      </c>
      <c r="F7212" t="s">
        <v>108</v>
      </c>
      <c r="G7212">
        <v>15</v>
      </c>
      <c r="H7212" t="s">
        <v>344</v>
      </c>
      <c r="I7212" t="s">
        <v>378</v>
      </c>
      <c r="J7212" t="s">
        <v>13</v>
      </c>
      <c r="K7212">
        <v>100</v>
      </c>
      <c r="L7212" s="52">
        <v>0.91742998361587524</v>
      </c>
      <c r="N7212">
        <v>173</v>
      </c>
      <c r="O7212" s="52">
        <v>0.82775002717971802</v>
      </c>
      <c r="Q7212">
        <v>5030</v>
      </c>
      <c r="R7212" s="52">
        <v>0.88963997364044189</v>
      </c>
    </row>
    <row r="7213" spans="1:19">
      <c r="A7213" t="s">
        <v>356</v>
      </c>
      <c r="B7213" t="s">
        <v>412</v>
      </c>
      <c r="C7213" t="s">
        <v>440</v>
      </c>
      <c r="D7213" t="s">
        <v>330</v>
      </c>
      <c r="E7213" t="s">
        <v>107</v>
      </c>
      <c r="F7213" t="s">
        <v>108</v>
      </c>
      <c r="G7213">
        <v>15</v>
      </c>
      <c r="H7213" t="s">
        <v>344</v>
      </c>
      <c r="I7213" t="s">
        <v>378</v>
      </c>
      <c r="J7213" t="s">
        <v>382</v>
      </c>
      <c r="K7213">
        <v>9</v>
      </c>
      <c r="L7213" s="52">
        <v>8.2570001482963562E-2</v>
      </c>
      <c r="N7213">
        <v>36</v>
      </c>
      <c r="O7213" s="52">
        <v>0.1722500026226044</v>
      </c>
      <c r="Q7213">
        <v>624</v>
      </c>
      <c r="R7213" s="52">
        <v>0.1103599965572357</v>
      </c>
    </row>
    <row r="7214" spans="1:19">
      <c r="A7214" t="s">
        <v>356</v>
      </c>
      <c r="B7214" t="s">
        <v>412</v>
      </c>
      <c r="C7214" t="s">
        <v>440</v>
      </c>
      <c r="D7214" t="s">
        <v>330</v>
      </c>
      <c r="E7214" t="s">
        <v>107</v>
      </c>
      <c r="F7214" t="s">
        <v>108</v>
      </c>
      <c r="G7214">
        <v>15</v>
      </c>
      <c r="H7214" t="s">
        <v>344</v>
      </c>
      <c r="I7214" t="s">
        <v>379</v>
      </c>
      <c r="J7214" t="s">
        <v>13</v>
      </c>
      <c r="K7214">
        <v>80</v>
      </c>
      <c r="L7214" s="52">
        <v>0.7339400053024292</v>
      </c>
      <c r="N7214">
        <v>147</v>
      </c>
      <c r="O7214" s="52">
        <v>0.7033500075340271</v>
      </c>
      <c r="Q7214">
        <v>3976</v>
      </c>
      <c r="R7214" s="52">
        <v>0.70322000980377197</v>
      </c>
    </row>
    <row r="7215" spans="1:19">
      <c r="A7215" t="s">
        <v>356</v>
      </c>
      <c r="B7215" t="s">
        <v>412</v>
      </c>
      <c r="C7215" t="s">
        <v>440</v>
      </c>
      <c r="D7215" t="s">
        <v>330</v>
      </c>
      <c r="E7215" t="s">
        <v>107</v>
      </c>
      <c r="F7215" t="s">
        <v>108</v>
      </c>
      <c r="G7215">
        <v>15</v>
      </c>
      <c r="H7215" t="s">
        <v>344</v>
      </c>
      <c r="I7215" t="s">
        <v>379</v>
      </c>
      <c r="J7215" t="s">
        <v>382</v>
      </c>
      <c r="K7215">
        <v>29</v>
      </c>
      <c r="L7215" s="52">
        <v>0.2660599946975708</v>
      </c>
      <c r="N7215">
        <v>62</v>
      </c>
      <c r="O7215" s="52">
        <v>0.2966499924659729</v>
      </c>
      <c r="Q7215">
        <v>1678</v>
      </c>
      <c r="R7215" s="52">
        <v>0.29677999019622803</v>
      </c>
    </row>
    <row r="7216" spans="1:19">
      <c r="A7216" t="s">
        <v>356</v>
      </c>
      <c r="B7216" t="s">
        <v>412</v>
      </c>
      <c r="C7216" t="s">
        <v>440</v>
      </c>
      <c r="D7216" t="s">
        <v>330</v>
      </c>
      <c r="E7216" t="s">
        <v>107</v>
      </c>
      <c r="F7216" t="s">
        <v>108</v>
      </c>
      <c r="G7216">
        <v>15</v>
      </c>
      <c r="H7216" t="s">
        <v>344</v>
      </c>
      <c r="I7216" t="s">
        <v>380</v>
      </c>
      <c r="J7216" t="s">
        <v>13</v>
      </c>
      <c r="K7216">
        <v>87</v>
      </c>
      <c r="L7216" s="52">
        <v>0.79816997051239014</v>
      </c>
      <c r="N7216">
        <v>155</v>
      </c>
      <c r="O7216" s="52">
        <v>0.74163001775741577</v>
      </c>
      <c r="Q7216">
        <v>4071</v>
      </c>
      <c r="R7216" s="52">
        <v>0.72001999616622925</v>
      </c>
    </row>
    <row r="7217" spans="1:19">
      <c r="A7217" t="s">
        <v>356</v>
      </c>
      <c r="B7217" t="s">
        <v>412</v>
      </c>
      <c r="C7217" t="s">
        <v>440</v>
      </c>
      <c r="D7217" t="s">
        <v>330</v>
      </c>
      <c r="E7217" t="s">
        <v>107</v>
      </c>
      <c r="F7217" t="s">
        <v>108</v>
      </c>
      <c r="G7217">
        <v>15</v>
      </c>
      <c r="H7217" t="s">
        <v>344</v>
      </c>
      <c r="I7217" t="s">
        <v>380</v>
      </c>
      <c r="J7217" t="s">
        <v>382</v>
      </c>
      <c r="K7217">
        <v>22</v>
      </c>
      <c r="L7217" s="52">
        <v>0.2018299996852875</v>
      </c>
      <c r="N7217">
        <v>54</v>
      </c>
      <c r="O7217" s="52">
        <v>0.25837001204490662</v>
      </c>
      <c r="Q7217">
        <v>1583</v>
      </c>
      <c r="R7217" s="52">
        <v>0.27998000383377081</v>
      </c>
    </row>
    <row r="7218" spans="1:19">
      <c r="A7218" t="s">
        <v>356</v>
      </c>
      <c r="B7218" t="s">
        <v>412</v>
      </c>
      <c r="C7218" t="s">
        <v>440</v>
      </c>
      <c r="D7218" t="s">
        <v>330</v>
      </c>
      <c r="E7218" t="s">
        <v>107</v>
      </c>
      <c r="F7218" t="s">
        <v>108</v>
      </c>
      <c r="G7218">
        <v>15</v>
      </c>
      <c r="H7218" t="s">
        <v>344</v>
      </c>
      <c r="I7218" t="s">
        <v>381</v>
      </c>
      <c r="J7218" t="s">
        <v>13</v>
      </c>
      <c r="K7218">
        <v>74</v>
      </c>
      <c r="L7218" s="52">
        <v>0.67890000343322754</v>
      </c>
      <c r="N7218">
        <v>132</v>
      </c>
      <c r="O7218" s="52">
        <v>0.63157999515533447</v>
      </c>
      <c r="Q7218">
        <v>3439</v>
      </c>
      <c r="R7218" s="52">
        <v>0.60824000835418701</v>
      </c>
    </row>
    <row r="7219" spans="1:19">
      <c r="A7219" t="s">
        <v>356</v>
      </c>
      <c r="B7219" t="s">
        <v>412</v>
      </c>
      <c r="C7219" t="s">
        <v>440</v>
      </c>
      <c r="D7219" t="s">
        <v>330</v>
      </c>
      <c r="E7219" t="s">
        <v>107</v>
      </c>
      <c r="F7219" t="s">
        <v>108</v>
      </c>
      <c r="G7219">
        <v>15</v>
      </c>
      <c r="H7219" t="s">
        <v>344</v>
      </c>
      <c r="I7219" t="s">
        <v>381</v>
      </c>
      <c r="J7219" t="s">
        <v>382</v>
      </c>
      <c r="K7219">
        <v>35</v>
      </c>
      <c r="L7219" s="52">
        <v>0.32109999656677252</v>
      </c>
      <c r="N7219">
        <v>77</v>
      </c>
      <c r="O7219" s="52">
        <v>0.36842000484466553</v>
      </c>
      <c r="Q7219">
        <v>2215</v>
      </c>
      <c r="R7219" s="52">
        <v>0.39175999164581299</v>
      </c>
    </row>
    <row r="7220" spans="1:19">
      <c r="A7220" t="s">
        <v>356</v>
      </c>
      <c r="B7220" t="s">
        <v>412</v>
      </c>
      <c r="C7220" t="s">
        <v>440</v>
      </c>
      <c r="D7220" t="s">
        <v>330</v>
      </c>
      <c r="E7220" t="s">
        <v>109</v>
      </c>
      <c r="F7220" t="s">
        <v>110</v>
      </c>
      <c r="G7220">
        <v>14</v>
      </c>
      <c r="H7220" t="s">
        <v>397</v>
      </c>
      <c r="I7220" t="s">
        <v>374</v>
      </c>
      <c r="J7220" t="s">
        <v>289</v>
      </c>
      <c r="K7220">
        <v>0</v>
      </c>
      <c r="L7220" s="52">
        <v>0</v>
      </c>
      <c r="N7220">
        <v>2</v>
      </c>
      <c r="O7220" s="52">
        <v>5.9899999760091296E-3</v>
      </c>
      <c r="Q7220">
        <v>29</v>
      </c>
      <c r="R7220" s="52">
        <v>5.1299999468028554E-3</v>
      </c>
    </row>
    <row r="7221" spans="1:19">
      <c r="A7221" t="s">
        <v>356</v>
      </c>
      <c r="B7221" t="s">
        <v>412</v>
      </c>
      <c r="C7221" t="s">
        <v>440</v>
      </c>
      <c r="D7221" t="s">
        <v>330</v>
      </c>
      <c r="E7221" t="s">
        <v>109</v>
      </c>
      <c r="F7221" t="s">
        <v>110</v>
      </c>
      <c r="G7221">
        <v>14</v>
      </c>
      <c r="H7221" t="s">
        <v>397</v>
      </c>
      <c r="I7221" t="s">
        <v>374</v>
      </c>
      <c r="J7221" t="s">
        <v>290</v>
      </c>
      <c r="K7221">
        <v>0</v>
      </c>
      <c r="L7221" s="52">
        <v>0</v>
      </c>
      <c r="N7221">
        <v>24</v>
      </c>
      <c r="O7221" s="52">
        <v>7.1860000491142273E-2</v>
      </c>
      <c r="Q7221">
        <v>299</v>
      </c>
      <c r="R7221" s="52">
        <v>5.2880000323057168E-2</v>
      </c>
    </row>
    <row r="7222" spans="1:19">
      <c r="A7222" t="s">
        <v>356</v>
      </c>
      <c r="B7222" t="s">
        <v>412</v>
      </c>
      <c r="C7222" t="s">
        <v>440</v>
      </c>
      <c r="D7222" t="s">
        <v>330</v>
      </c>
      <c r="E7222" t="s">
        <v>109</v>
      </c>
      <c r="F7222" t="s">
        <v>110</v>
      </c>
      <c r="G7222">
        <v>14</v>
      </c>
      <c r="H7222" t="s">
        <v>397</v>
      </c>
      <c r="I7222" t="s">
        <v>374</v>
      </c>
      <c r="J7222" t="s">
        <v>291</v>
      </c>
      <c r="K7222">
        <v>2</v>
      </c>
      <c r="L7222" s="52">
        <v>0.14285999536514279</v>
      </c>
      <c r="N7222">
        <v>57</v>
      </c>
      <c r="O7222" s="52">
        <v>0.17066000401973719</v>
      </c>
      <c r="Q7222">
        <v>751</v>
      </c>
      <c r="R7222" s="52">
        <v>0.1328299939632416</v>
      </c>
    </row>
    <row r="7223" spans="1:19">
      <c r="A7223" t="s">
        <v>356</v>
      </c>
      <c r="B7223" t="s">
        <v>412</v>
      </c>
      <c r="C7223" t="s">
        <v>440</v>
      </c>
      <c r="D7223" t="s">
        <v>330</v>
      </c>
      <c r="E7223" t="s">
        <v>109</v>
      </c>
      <c r="F7223" t="s">
        <v>110</v>
      </c>
      <c r="G7223">
        <v>14</v>
      </c>
      <c r="H7223" t="s">
        <v>397</v>
      </c>
      <c r="I7223" t="s">
        <v>374</v>
      </c>
      <c r="J7223" t="s">
        <v>292</v>
      </c>
      <c r="K7223">
        <v>0</v>
      </c>
      <c r="L7223" s="52">
        <v>0</v>
      </c>
      <c r="N7223">
        <v>70</v>
      </c>
      <c r="O7223" s="52">
        <v>0.20958000421524051</v>
      </c>
      <c r="Q7223">
        <v>1246</v>
      </c>
      <c r="R7223" s="52">
        <v>0.22036999464035029</v>
      </c>
    </row>
    <row r="7224" spans="1:19">
      <c r="A7224" t="s">
        <v>356</v>
      </c>
      <c r="B7224" t="s">
        <v>412</v>
      </c>
      <c r="C7224" t="s">
        <v>440</v>
      </c>
      <c r="D7224" t="s">
        <v>330</v>
      </c>
      <c r="E7224" t="s">
        <v>109</v>
      </c>
      <c r="F7224" t="s">
        <v>110</v>
      </c>
      <c r="G7224">
        <v>14</v>
      </c>
      <c r="H7224" t="s">
        <v>397</v>
      </c>
      <c r="I7224" t="s">
        <v>374</v>
      </c>
      <c r="J7224" t="s">
        <v>293</v>
      </c>
      <c r="K7224">
        <v>2</v>
      </c>
      <c r="L7224" s="52">
        <v>0.14285999536514279</v>
      </c>
      <c r="N7224">
        <v>56</v>
      </c>
      <c r="O7224" s="52">
        <v>0.1676599979400635</v>
      </c>
      <c r="Q7224">
        <v>1034</v>
      </c>
      <c r="R7224" s="52">
        <v>0.18287999927997589</v>
      </c>
    </row>
    <row r="7225" spans="1:19">
      <c r="A7225" t="s">
        <v>356</v>
      </c>
      <c r="B7225" t="s">
        <v>412</v>
      </c>
      <c r="C7225" t="s">
        <v>440</v>
      </c>
      <c r="D7225" t="s">
        <v>330</v>
      </c>
      <c r="E7225" t="s">
        <v>109</v>
      </c>
      <c r="F7225" t="s">
        <v>110</v>
      </c>
      <c r="G7225">
        <v>14</v>
      </c>
      <c r="H7225" t="s">
        <v>397</v>
      </c>
      <c r="I7225" t="s">
        <v>374</v>
      </c>
      <c r="J7225" t="s">
        <v>294</v>
      </c>
      <c r="K7225">
        <v>2</v>
      </c>
      <c r="L7225" s="52">
        <v>0.14285999536514279</v>
      </c>
      <c r="N7225">
        <v>53</v>
      </c>
      <c r="O7225" s="52">
        <v>0.15868000686168671</v>
      </c>
      <c r="Q7225">
        <v>1115</v>
      </c>
      <c r="R7225" s="52">
        <v>0.19720999896526339</v>
      </c>
    </row>
    <row r="7226" spans="1:19">
      <c r="A7226" t="s">
        <v>356</v>
      </c>
      <c r="B7226" t="s">
        <v>412</v>
      </c>
      <c r="C7226" t="s">
        <v>440</v>
      </c>
      <c r="D7226" t="s">
        <v>330</v>
      </c>
      <c r="E7226" t="s">
        <v>109</v>
      </c>
      <c r="F7226" t="s">
        <v>110</v>
      </c>
      <c r="G7226">
        <v>14</v>
      </c>
      <c r="H7226" t="s">
        <v>397</v>
      </c>
      <c r="I7226" t="s">
        <v>374</v>
      </c>
      <c r="J7226" t="s">
        <v>295</v>
      </c>
      <c r="K7226">
        <v>8</v>
      </c>
      <c r="L7226" s="52">
        <v>0.5714300274848938</v>
      </c>
      <c r="N7226">
        <v>72</v>
      </c>
      <c r="O7226" s="52">
        <v>0.21557000279426569</v>
      </c>
      <c r="Q7226">
        <v>1180</v>
      </c>
      <c r="R7226" s="52">
        <v>0.20870000123977661</v>
      </c>
    </row>
    <row r="7227" spans="1:19">
      <c r="A7227" t="s">
        <v>356</v>
      </c>
      <c r="B7227" t="s">
        <v>412</v>
      </c>
      <c r="C7227" t="s">
        <v>440</v>
      </c>
      <c r="D7227" t="s">
        <v>330</v>
      </c>
      <c r="E7227" t="s">
        <v>109</v>
      </c>
      <c r="F7227" t="s">
        <v>110</v>
      </c>
      <c r="G7227">
        <v>14</v>
      </c>
      <c r="H7227" t="s">
        <v>397</v>
      </c>
      <c r="I7227" t="s">
        <v>734</v>
      </c>
      <c r="J7227" t="s">
        <v>299</v>
      </c>
      <c r="K7227">
        <v>0</v>
      </c>
      <c r="L7227" s="52">
        <v>0</v>
      </c>
      <c r="M7227" s="52">
        <v>0</v>
      </c>
      <c r="N7227">
        <v>52</v>
      </c>
      <c r="O7227" s="52">
        <v>0.15568999946117401</v>
      </c>
      <c r="P7227" s="52">
        <v>0.15853999555110929</v>
      </c>
      <c r="Q7227">
        <v>265</v>
      </c>
      <c r="R7227" s="52">
        <v>4.6870000660419457E-2</v>
      </c>
      <c r="S7227" s="52">
        <v>4.7959998250007629E-2</v>
      </c>
    </row>
    <row r="7228" spans="1:19">
      <c r="A7228" t="s">
        <v>356</v>
      </c>
      <c r="B7228" t="s">
        <v>412</v>
      </c>
      <c r="C7228" t="s">
        <v>440</v>
      </c>
      <c r="D7228" t="s">
        <v>330</v>
      </c>
      <c r="E7228" t="s">
        <v>109</v>
      </c>
      <c r="F7228" t="s">
        <v>110</v>
      </c>
      <c r="G7228">
        <v>14</v>
      </c>
      <c r="H7228" t="s">
        <v>397</v>
      </c>
      <c r="I7228" t="s">
        <v>734</v>
      </c>
      <c r="J7228" t="s">
        <v>300</v>
      </c>
      <c r="K7228">
        <v>0</v>
      </c>
      <c r="L7228" s="52">
        <v>0</v>
      </c>
      <c r="M7228" s="52">
        <v>0</v>
      </c>
      <c r="N7228">
        <v>39</v>
      </c>
      <c r="O7228" s="52">
        <v>0.1167699992656708</v>
      </c>
      <c r="P7228" s="52">
        <v>0.11890000104904171</v>
      </c>
      <c r="Q7228">
        <v>218</v>
      </c>
      <c r="R7228" s="52">
        <v>3.8559999316930771E-2</v>
      </c>
      <c r="S7228" s="52">
        <v>3.945000097155571E-2</v>
      </c>
    </row>
    <row r="7229" spans="1:19">
      <c r="A7229" t="s">
        <v>356</v>
      </c>
      <c r="B7229" t="s">
        <v>412</v>
      </c>
      <c r="C7229" t="s">
        <v>440</v>
      </c>
      <c r="D7229" t="s">
        <v>330</v>
      </c>
      <c r="E7229" t="s">
        <v>109</v>
      </c>
      <c r="F7229" t="s">
        <v>110</v>
      </c>
      <c r="G7229">
        <v>14</v>
      </c>
      <c r="H7229" t="s">
        <v>397</v>
      </c>
      <c r="I7229" t="s">
        <v>734</v>
      </c>
      <c r="J7229" t="s">
        <v>269</v>
      </c>
      <c r="K7229">
        <v>0</v>
      </c>
      <c r="L7229" s="52">
        <v>0</v>
      </c>
      <c r="M7229" s="52">
        <v>0</v>
      </c>
      <c r="N7229">
        <v>6</v>
      </c>
      <c r="O7229" s="52">
        <v>1.7960000783205029E-2</v>
      </c>
      <c r="P7229" s="52">
        <v>1.829000003635883E-2</v>
      </c>
      <c r="Q7229">
        <v>43</v>
      </c>
      <c r="R7229" s="52">
        <v>7.61000020429492E-3</v>
      </c>
      <c r="S7229" s="52">
        <v>7.780000101774931E-3</v>
      </c>
    </row>
    <row r="7230" spans="1:19">
      <c r="A7230" t="s">
        <v>356</v>
      </c>
      <c r="B7230" t="s">
        <v>412</v>
      </c>
      <c r="C7230" t="s">
        <v>440</v>
      </c>
      <c r="D7230" t="s">
        <v>330</v>
      </c>
      <c r="E7230" t="s">
        <v>109</v>
      </c>
      <c r="F7230" t="s">
        <v>110</v>
      </c>
      <c r="G7230">
        <v>14</v>
      </c>
      <c r="H7230" t="s">
        <v>397</v>
      </c>
      <c r="I7230" t="s">
        <v>734</v>
      </c>
      <c r="J7230" t="s">
        <v>301</v>
      </c>
      <c r="K7230">
        <v>0</v>
      </c>
      <c r="L7230" s="52">
        <v>0</v>
      </c>
      <c r="M7230" s="52">
        <v>0</v>
      </c>
      <c r="N7230">
        <v>30</v>
      </c>
      <c r="O7230" s="52">
        <v>8.9819997549057007E-2</v>
      </c>
      <c r="P7230" s="52">
        <v>9.1459996998310089E-2</v>
      </c>
      <c r="Q7230">
        <v>117</v>
      </c>
      <c r="R7230" s="52">
        <v>2.0689999684691429E-2</v>
      </c>
      <c r="S7230" s="52">
        <v>2.1169999614357948E-2</v>
      </c>
    </row>
    <row r="7231" spans="1:19">
      <c r="A7231" t="s">
        <v>356</v>
      </c>
      <c r="B7231" t="s">
        <v>412</v>
      </c>
      <c r="C7231" t="s">
        <v>440</v>
      </c>
      <c r="D7231" t="s">
        <v>330</v>
      </c>
      <c r="E7231" t="s">
        <v>109</v>
      </c>
      <c r="F7231" t="s">
        <v>110</v>
      </c>
      <c r="G7231">
        <v>14</v>
      </c>
      <c r="H7231" t="s">
        <v>397</v>
      </c>
      <c r="I7231" t="s">
        <v>734</v>
      </c>
      <c r="J7231" t="s">
        <v>270</v>
      </c>
      <c r="K7231">
        <v>1</v>
      </c>
      <c r="L7231" s="52">
        <v>7.1429997682571411E-2</v>
      </c>
      <c r="N7231">
        <v>6</v>
      </c>
      <c r="O7231" s="52">
        <v>1.7960000783205029E-2</v>
      </c>
      <c r="Q7231">
        <v>128</v>
      </c>
      <c r="R7231" s="52">
        <v>2.263999916613102E-2</v>
      </c>
    </row>
    <row r="7232" spans="1:19">
      <c r="A7232" t="s">
        <v>356</v>
      </c>
      <c r="B7232" t="s">
        <v>412</v>
      </c>
      <c r="C7232" t="s">
        <v>440</v>
      </c>
      <c r="D7232" t="s">
        <v>330</v>
      </c>
      <c r="E7232" t="s">
        <v>109</v>
      </c>
      <c r="F7232" t="s">
        <v>110</v>
      </c>
      <c r="G7232">
        <v>14</v>
      </c>
      <c r="H7232" t="s">
        <v>397</v>
      </c>
      <c r="I7232" t="s">
        <v>734</v>
      </c>
      <c r="J7232" t="s">
        <v>268</v>
      </c>
      <c r="K7232">
        <v>13</v>
      </c>
      <c r="L7232" s="52">
        <v>0.9285699725151062</v>
      </c>
      <c r="M7232" s="52">
        <v>1</v>
      </c>
      <c r="N7232">
        <v>201</v>
      </c>
      <c r="O7232" s="52">
        <v>0.60180002450942993</v>
      </c>
      <c r="P7232" s="52">
        <v>0.6128000020980835</v>
      </c>
      <c r="Q7232">
        <v>4883</v>
      </c>
      <c r="R7232" s="52">
        <v>0.86364001035690308</v>
      </c>
      <c r="S7232" s="52">
        <v>0.88363999128341675</v>
      </c>
    </row>
    <row r="7233" spans="1:18">
      <c r="A7233" t="s">
        <v>356</v>
      </c>
      <c r="B7233" t="s">
        <v>412</v>
      </c>
      <c r="C7233" t="s">
        <v>440</v>
      </c>
      <c r="D7233" t="s">
        <v>330</v>
      </c>
      <c r="E7233" t="s">
        <v>109</v>
      </c>
      <c r="F7233" t="s">
        <v>110</v>
      </c>
      <c r="G7233">
        <v>14</v>
      </c>
      <c r="H7233" t="s">
        <v>397</v>
      </c>
      <c r="I7233" t="s">
        <v>307</v>
      </c>
      <c r="J7233" t="s">
        <v>329</v>
      </c>
      <c r="K7233">
        <v>14</v>
      </c>
      <c r="L7233" s="52">
        <v>1</v>
      </c>
      <c r="N7233">
        <v>334</v>
      </c>
      <c r="O7233" s="52">
        <v>1</v>
      </c>
      <c r="Q7233">
        <v>5610</v>
      </c>
      <c r="R7233" s="52">
        <v>0.99221998453140259</v>
      </c>
    </row>
    <row r="7234" spans="1:18">
      <c r="A7234" t="s">
        <v>356</v>
      </c>
      <c r="B7234" t="s">
        <v>412</v>
      </c>
      <c r="C7234" t="s">
        <v>440</v>
      </c>
      <c r="D7234" t="s">
        <v>330</v>
      </c>
      <c r="E7234" t="s">
        <v>109</v>
      </c>
      <c r="F7234" t="s">
        <v>110</v>
      </c>
      <c r="G7234">
        <v>14</v>
      </c>
      <c r="H7234" t="s">
        <v>397</v>
      </c>
      <c r="I7234" t="s">
        <v>307</v>
      </c>
      <c r="J7234" t="s">
        <v>309</v>
      </c>
      <c r="K7234">
        <v>0</v>
      </c>
      <c r="L7234" s="52">
        <v>0</v>
      </c>
      <c r="N7234">
        <v>0</v>
      </c>
      <c r="O7234" s="52">
        <v>0</v>
      </c>
      <c r="Q7234">
        <v>44</v>
      </c>
      <c r="R7234" s="52">
        <v>7.780000101774931E-3</v>
      </c>
    </row>
    <row r="7235" spans="1:18">
      <c r="A7235" t="s">
        <v>356</v>
      </c>
      <c r="B7235" t="s">
        <v>412</v>
      </c>
      <c r="C7235" t="s">
        <v>440</v>
      </c>
      <c r="D7235" t="s">
        <v>330</v>
      </c>
      <c r="E7235" t="s">
        <v>109</v>
      </c>
      <c r="F7235" t="s">
        <v>110</v>
      </c>
      <c r="G7235">
        <v>14</v>
      </c>
      <c r="H7235" t="s">
        <v>397</v>
      </c>
      <c r="I7235" t="s">
        <v>375</v>
      </c>
      <c r="J7235" t="s">
        <v>302</v>
      </c>
      <c r="K7235">
        <v>2</v>
      </c>
      <c r="L7235" s="52">
        <v>0.14285999536514279</v>
      </c>
      <c r="N7235">
        <v>107</v>
      </c>
      <c r="O7235" s="52">
        <v>0.32036000490188599</v>
      </c>
      <c r="Q7235">
        <v>1795</v>
      </c>
      <c r="R7235" s="52">
        <v>0.3174700140953064</v>
      </c>
    </row>
    <row r="7236" spans="1:18">
      <c r="A7236" t="s">
        <v>356</v>
      </c>
      <c r="B7236" t="s">
        <v>412</v>
      </c>
      <c r="C7236" t="s">
        <v>440</v>
      </c>
      <c r="D7236" t="s">
        <v>330</v>
      </c>
      <c r="E7236" t="s">
        <v>109</v>
      </c>
      <c r="F7236" t="s">
        <v>110</v>
      </c>
      <c r="G7236">
        <v>14</v>
      </c>
      <c r="H7236" t="s">
        <v>397</v>
      </c>
      <c r="I7236" t="s">
        <v>375</v>
      </c>
      <c r="J7236" t="s">
        <v>303</v>
      </c>
      <c r="K7236">
        <v>10</v>
      </c>
      <c r="L7236" s="52">
        <v>0.71429002285003662</v>
      </c>
      <c r="N7236">
        <v>102</v>
      </c>
      <c r="O7236" s="52">
        <v>0.30539000034332281</v>
      </c>
      <c r="Q7236">
        <v>1789</v>
      </c>
      <c r="R7236" s="52">
        <v>0.31641000509262079</v>
      </c>
    </row>
    <row r="7237" spans="1:18">
      <c r="A7237" t="s">
        <v>356</v>
      </c>
      <c r="B7237" t="s">
        <v>412</v>
      </c>
      <c r="C7237" t="s">
        <v>440</v>
      </c>
      <c r="D7237" t="s">
        <v>330</v>
      </c>
      <c r="E7237" t="s">
        <v>109</v>
      </c>
      <c r="F7237" t="s">
        <v>110</v>
      </c>
      <c r="G7237">
        <v>14</v>
      </c>
      <c r="H7237" t="s">
        <v>397</v>
      </c>
      <c r="I7237" t="s">
        <v>375</v>
      </c>
      <c r="J7237" t="s">
        <v>304</v>
      </c>
      <c r="K7237">
        <v>2</v>
      </c>
      <c r="L7237" s="52">
        <v>0.14285999536514279</v>
      </c>
      <c r="N7237">
        <v>125</v>
      </c>
      <c r="O7237" s="52">
        <v>0.37424999475479132</v>
      </c>
      <c r="Q7237">
        <v>2070</v>
      </c>
      <c r="R7237" s="52">
        <v>0.36610999703407288</v>
      </c>
    </row>
    <row r="7238" spans="1:18">
      <c r="A7238" t="s">
        <v>356</v>
      </c>
      <c r="B7238" t="s">
        <v>412</v>
      </c>
      <c r="C7238" t="s">
        <v>440</v>
      </c>
      <c r="D7238" t="s">
        <v>330</v>
      </c>
      <c r="E7238" t="s">
        <v>109</v>
      </c>
      <c r="F7238" t="s">
        <v>110</v>
      </c>
      <c r="G7238">
        <v>14</v>
      </c>
      <c r="H7238" t="s">
        <v>397</v>
      </c>
      <c r="I7238" t="s">
        <v>377</v>
      </c>
      <c r="J7238" t="s">
        <v>13</v>
      </c>
      <c r="K7238">
        <v>8</v>
      </c>
      <c r="L7238" s="52">
        <v>0.5714300274848938</v>
      </c>
      <c r="N7238">
        <v>169</v>
      </c>
      <c r="O7238" s="52">
        <v>0.50599002838134766</v>
      </c>
      <c r="Q7238">
        <v>2991</v>
      </c>
      <c r="R7238" s="52">
        <v>0.52900999784469604</v>
      </c>
    </row>
    <row r="7239" spans="1:18">
      <c r="A7239" t="s">
        <v>356</v>
      </c>
      <c r="B7239" t="s">
        <v>412</v>
      </c>
      <c r="C7239" t="s">
        <v>440</v>
      </c>
      <c r="D7239" t="s">
        <v>330</v>
      </c>
      <c r="E7239" t="s">
        <v>109</v>
      </c>
      <c r="F7239" t="s">
        <v>110</v>
      </c>
      <c r="G7239">
        <v>14</v>
      </c>
      <c r="H7239" t="s">
        <v>397</v>
      </c>
      <c r="I7239" t="s">
        <v>377</v>
      </c>
      <c r="J7239" t="s">
        <v>382</v>
      </c>
      <c r="K7239">
        <v>6</v>
      </c>
      <c r="L7239" s="52">
        <v>0.42857000231742859</v>
      </c>
      <c r="N7239">
        <v>165</v>
      </c>
      <c r="O7239" s="52">
        <v>0.49401000142097468</v>
      </c>
      <c r="Q7239">
        <v>2663</v>
      </c>
      <c r="R7239" s="52">
        <v>0.47099000215530401</v>
      </c>
    </row>
    <row r="7240" spans="1:18">
      <c r="A7240" t="s">
        <v>356</v>
      </c>
      <c r="B7240" t="s">
        <v>412</v>
      </c>
      <c r="C7240" t="s">
        <v>440</v>
      </c>
      <c r="D7240" t="s">
        <v>330</v>
      </c>
      <c r="E7240" t="s">
        <v>109</v>
      </c>
      <c r="F7240" t="s">
        <v>110</v>
      </c>
      <c r="G7240">
        <v>14</v>
      </c>
      <c r="H7240" t="s">
        <v>397</v>
      </c>
      <c r="I7240" t="s">
        <v>378</v>
      </c>
      <c r="J7240" t="s">
        <v>13</v>
      </c>
      <c r="K7240">
        <v>14</v>
      </c>
      <c r="L7240" s="52">
        <v>1</v>
      </c>
      <c r="N7240">
        <v>313</v>
      </c>
      <c r="O7240" s="52">
        <v>0.93712997436523438</v>
      </c>
      <c r="Q7240">
        <v>5030</v>
      </c>
      <c r="R7240" s="52">
        <v>0.88963997364044189</v>
      </c>
    </row>
    <row r="7241" spans="1:18">
      <c r="A7241" t="s">
        <v>356</v>
      </c>
      <c r="B7241" t="s">
        <v>412</v>
      </c>
      <c r="C7241" t="s">
        <v>440</v>
      </c>
      <c r="D7241" t="s">
        <v>330</v>
      </c>
      <c r="E7241" t="s">
        <v>109</v>
      </c>
      <c r="F7241" t="s">
        <v>110</v>
      </c>
      <c r="G7241">
        <v>14</v>
      </c>
      <c r="H7241" t="s">
        <v>397</v>
      </c>
      <c r="I7241" t="s">
        <v>378</v>
      </c>
      <c r="J7241" t="s">
        <v>382</v>
      </c>
      <c r="K7241">
        <v>0</v>
      </c>
      <c r="L7241" s="52">
        <v>0</v>
      </c>
      <c r="N7241">
        <v>21</v>
      </c>
      <c r="O7241" s="52">
        <v>6.2870003283023834E-2</v>
      </c>
      <c r="Q7241">
        <v>624</v>
      </c>
      <c r="R7241" s="52">
        <v>0.1103599965572357</v>
      </c>
    </row>
    <row r="7242" spans="1:18">
      <c r="A7242" t="s">
        <v>356</v>
      </c>
      <c r="B7242" t="s">
        <v>412</v>
      </c>
      <c r="C7242" t="s">
        <v>440</v>
      </c>
      <c r="D7242" t="s">
        <v>330</v>
      </c>
      <c r="E7242" t="s">
        <v>109</v>
      </c>
      <c r="F7242" t="s">
        <v>110</v>
      </c>
      <c r="G7242">
        <v>14</v>
      </c>
      <c r="H7242" t="s">
        <v>397</v>
      </c>
      <c r="I7242" t="s">
        <v>379</v>
      </c>
      <c r="J7242" t="s">
        <v>13</v>
      </c>
      <c r="K7242">
        <v>12</v>
      </c>
      <c r="L7242" s="52">
        <v>0.85714000463485718</v>
      </c>
      <c r="N7242">
        <v>249</v>
      </c>
      <c r="O7242" s="52">
        <v>0.74550998210906982</v>
      </c>
      <c r="Q7242">
        <v>3976</v>
      </c>
      <c r="R7242" s="52">
        <v>0.70322000980377197</v>
      </c>
    </row>
    <row r="7243" spans="1:18">
      <c r="A7243" t="s">
        <v>356</v>
      </c>
      <c r="B7243" t="s">
        <v>412</v>
      </c>
      <c r="C7243" t="s">
        <v>440</v>
      </c>
      <c r="D7243" t="s">
        <v>330</v>
      </c>
      <c r="E7243" t="s">
        <v>109</v>
      </c>
      <c r="F7243" t="s">
        <v>110</v>
      </c>
      <c r="G7243">
        <v>14</v>
      </c>
      <c r="H7243" t="s">
        <v>397</v>
      </c>
      <c r="I7243" t="s">
        <v>379</v>
      </c>
      <c r="J7243" t="s">
        <v>382</v>
      </c>
      <c r="K7243">
        <v>2</v>
      </c>
      <c r="L7243" s="52">
        <v>0.14285999536514279</v>
      </c>
      <c r="N7243">
        <v>85</v>
      </c>
      <c r="O7243" s="52">
        <v>0.25448998808860779</v>
      </c>
      <c r="Q7243">
        <v>1678</v>
      </c>
      <c r="R7243" s="52">
        <v>0.29677999019622803</v>
      </c>
    </row>
    <row r="7244" spans="1:18">
      <c r="A7244" t="s">
        <v>356</v>
      </c>
      <c r="B7244" t="s">
        <v>412</v>
      </c>
      <c r="C7244" t="s">
        <v>440</v>
      </c>
      <c r="D7244" t="s">
        <v>330</v>
      </c>
      <c r="E7244" t="s">
        <v>109</v>
      </c>
      <c r="F7244" t="s">
        <v>110</v>
      </c>
      <c r="G7244">
        <v>14</v>
      </c>
      <c r="H7244" t="s">
        <v>397</v>
      </c>
      <c r="I7244" t="s">
        <v>380</v>
      </c>
      <c r="J7244" t="s">
        <v>13</v>
      </c>
      <c r="K7244">
        <v>12</v>
      </c>
      <c r="L7244" s="52">
        <v>0.85714000463485718</v>
      </c>
      <c r="N7244">
        <v>248</v>
      </c>
      <c r="O7244" s="52">
        <v>0.74251002073287964</v>
      </c>
      <c r="Q7244">
        <v>4071</v>
      </c>
      <c r="R7244" s="52">
        <v>0.72001999616622925</v>
      </c>
    </row>
    <row r="7245" spans="1:18">
      <c r="A7245" t="s">
        <v>356</v>
      </c>
      <c r="B7245" t="s">
        <v>412</v>
      </c>
      <c r="C7245" t="s">
        <v>440</v>
      </c>
      <c r="D7245" t="s">
        <v>330</v>
      </c>
      <c r="E7245" t="s">
        <v>109</v>
      </c>
      <c r="F7245" t="s">
        <v>110</v>
      </c>
      <c r="G7245">
        <v>14</v>
      </c>
      <c r="H7245" t="s">
        <v>397</v>
      </c>
      <c r="I7245" t="s">
        <v>380</v>
      </c>
      <c r="J7245" t="s">
        <v>382</v>
      </c>
      <c r="K7245">
        <v>2</v>
      </c>
      <c r="L7245" s="52">
        <v>0.14285999536514279</v>
      </c>
      <c r="N7245">
        <v>86</v>
      </c>
      <c r="O7245" s="52">
        <v>0.25749000906944269</v>
      </c>
      <c r="Q7245">
        <v>1583</v>
      </c>
      <c r="R7245" s="52">
        <v>0.27998000383377081</v>
      </c>
    </row>
    <row r="7246" spans="1:18">
      <c r="A7246" t="s">
        <v>356</v>
      </c>
      <c r="B7246" t="s">
        <v>412</v>
      </c>
      <c r="C7246" t="s">
        <v>440</v>
      </c>
      <c r="D7246" t="s">
        <v>330</v>
      </c>
      <c r="E7246" t="s">
        <v>109</v>
      </c>
      <c r="F7246" t="s">
        <v>110</v>
      </c>
      <c r="G7246">
        <v>14</v>
      </c>
      <c r="H7246" t="s">
        <v>397</v>
      </c>
      <c r="I7246" t="s">
        <v>381</v>
      </c>
      <c r="J7246" t="s">
        <v>13</v>
      </c>
      <c r="K7246">
        <v>8</v>
      </c>
      <c r="L7246" s="52">
        <v>0.5714300274848938</v>
      </c>
      <c r="N7246">
        <v>201</v>
      </c>
      <c r="O7246" s="52">
        <v>0.60180002450942993</v>
      </c>
      <c r="Q7246">
        <v>3439</v>
      </c>
      <c r="R7246" s="52">
        <v>0.60824000835418701</v>
      </c>
    </row>
    <row r="7247" spans="1:18">
      <c r="A7247" t="s">
        <v>356</v>
      </c>
      <c r="B7247" t="s">
        <v>412</v>
      </c>
      <c r="C7247" t="s">
        <v>440</v>
      </c>
      <c r="D7247" t="s">
        <v>330</v>
      </c>
      <c r="E7247" t="s">
        <v>109</v>
      </c>
      <c r="F7247" t="s">
        <v>110</v>
      </c>
      <c r="G7247">
        <v>14</v>
      </c>
      <c r="H7247" t="s">
        <v>397</v>
      </c>
      <c r="I7247" t="s">
        <v>381</v>
      </c>
      <c r="J7247" t="s">
        <v>382</v>
      </c>
      <c r="K7247">
        <v>6</v>
      </c>
      <c r="L7247" s="52">
        <v>0.42857000231742859</v>
      </c>
      <c r="N7247">
        <v>133</v>
      </c>
      <c r="O7247" s="52">
        <v>0.39820000529289251</v>
      </c>
      <c r="Q7247">
        <v>2215</v>
      </c>
      <c r="R7247" s="52">
        <v>0.39175999164581299</v>
      </c>
    </row>
    <row r="7248" spans="1:18">
      <c r="A7248" t="s">
        <v>356</v>
      </c>
      <c r="B7248" t="s">
        <v>412</v>
      </c>
      <c r="C7248" t="s">
        <v>440</v>
      </c>
      <c r="D7248" t="s">
        <v>330</v>
      </c>
      <c r="E7248" t="s">
        <v>111</v>
      </c>
      <c r="F7248" t="s">
        <v>112</v>
      </c>
      <c r="G7248">
        <v>2</v>
      </c>
      <c r="H7248" t="s">
        <v>348</v>
      </c>
      <c r="I7248" t="s">
        <v>374</v>
      </c>
      <c r="J7248" t="s">
        <v>289</v>
      </c>
      <c r="K7248">
        <v>0</v>
      </c>
      <c r="L7248" s="52">
        <v>0</v>
      </c>
      <c r="N7248">
        <v>0</v>
      </c>
      <c r="O7248" s="52">
        <v>0</v>
      </c>
      <c r="Q7248">
        <v>29</v>
      </c>
      <c r="R7248" s="52">
        <v>5.1299999468028554E-3</v>
      </c>
    </row>
    <row r="7249" spans="1:19">
      <c r="A7249" t="s">
        <v>356</v>
      </c>
      <c r="B7249" t="s">
        <v>412</v>
      </c>
      <c r="C7249" t="s">
        <v>440</v>
      </c>
      <c r="D7249" t="s">
        <v>330</v>
      </c>
      <c r="E7249" t="s">
        <v>111</v>
      </c>
      <c r="F7249" t="s">
        <v>112</v>
      </c>
      <c r="G7249">
        <v>2</v>
      </c>
      <c r="H7249" t="s">
        <v>348</v>
      </c>
      <c r="I7249" t="s">
        <v>374</v>
      </c>
      <c r="J7249" t="s">
        <v>290</v>
      </c>
      <c r="K7249">
        <v>2</v>
      </c>
      <c r="L7249" s="52">
        <v>6.6670000553131104E-2</v>
      </c>
      <c r="N7249">
        <v>6</v>
      </c>
      <c r="O7249" s="52">
        <v>3.5500001162290573E-2</v>
      </c>
      <c r="Q7249">
        <v>299</v>
      </c>
      <c r="R7249" s="52">
        <v>5.2880000323057168E-2</v>
      </c>
    </row>
    <row r="7250" spans="1:19">
      <c r="A7250" t="s">
        <v>356</v>
      </c>
      <c r="B7250" t="s">
        <v>412</v>
      </c>
      <c r="C7250" t="s">
        <v>440</v>
      </c>
      <c r="D7250" t="s">
        <v>330</v>
      </c>
      <c r="E7250" t="s">
        <v>111</v>
      </c>
      <c r="F7250" t="s">
        <v>112</v>
      </c>
      <c r="G7250">
        <v>2</v>
      </c>
      <c r="H7250" t="s">
        <v>348</v>
      </c>
      <c r="I7250" t="s">
        <v>374</v>
      </c>
      <c r="J7250" t="s">
        <v>291</v>
      </c>
      <c r="K7250">
        <v>2</v>
      </c>
      <c r="L7250" s="52">
        <v>6.6670000553131104E-2</v>
      </c>
      <c r="N7250">
        <v>12</v>
      </c>
      <c r="O7250" s="52">
        <v>7.1010001003742218E-2</v>
      </c>
      <c r="Q7250">
        <v>751</v>
      </c>
      <c r="R7250" s="52">
        <v>0.1328299939632416</v>
      </c>
    </row>
    <row r="7251" spans="1:19">
      <c r="A7251" t="s">
        <v>356</v>
      </c>
      <c r="B7251" t="s">
        <v>412</v>
      </c>
      <c r="C7251" t="s">
        <v>440</v>
      </c>
      <c r="D7251" t="s">
        <v>330</v>
      </c>
      <c r="E7251" t="s">
        <v>111</v>
      </c>
      <c r="F7251" t="s">
        <v>112</v>
      </c>
      <c r="G7251">
        <v>2</v>
      </c>
      <c r="H7251" t="s">
        <v>348</v>
      </c>
      <c r="I7251" t="s">
        <v>374</v>
      </c>
      <c r="J7251" t="s">
        <v>292</v>
      </c>
      <c r="K7251">
        <v>12</v>
      </c>
      <c r="L7251" s="52">
        <v>0.40000000596046448</v>
      </c>
      <c r="N7251">
        <v>45</v>
      </c>
      <c r="O7251" s="52">
        <v>0.26627001166343689</v>
      </c>
      <c r="Q7251">
        <v>1246</v>
      </c>
      <c r="R7251" s="52">
        <v>0.22036999464035029</v>
      </c>
    </row>
    <row r="7252" spans="1:19">
      <c r="A7252" t="s">
        <v>356</v>
      </c>
      <c r="B7252" t="s">
        <v>412</v>
      </c>
      <c r="C7252" t="s">
        <v>440</v>
      </c>
      <c r="D7252" t="s">
        <v>330</v>
      </c>
      <c r="E7252" t="s">
        <v>111</v>
      </c>
      <c r="F7252" t="s">
        <v>112</v>
      </c>
      <c r="G7252">
        <v>2</v>
      </c>
      <c r="H7252" t="s">
        <v>348</v>
      </c>
      <c r="I7252" t="s">
        <v>374</v>
      </c>
      <c r="J7252" t="s">
        <v>293</v>
      </c>
      <c r="K7252">
        <v>6</v>
      </c>
      <c r="L7252" s="52">
        <v>0.20000000298023221</v>
      </c>
      <c r="N7252">
        <v>29</v>
      </c>
      <c r="O7252" s="52">
        <v>0.17159999907016751</v>
      </c>
      <c r="Q7252">
        <v>1034</v>
      </c>
      <c r="R7252" s="52">
        <v>0.18287999927997589</v>
      </c>
    </row>
    <row r="7253" spans="1:19">
      <c r="A7253" t="s">
        <v>356</v>
      </c>
      <c r="B7253" t="s">
        <v>412</v>
      </c>
      <c r="C7253" t="s">
        <v>440</v>
      </c>
      <c r="D7253" t="s">
        <v>330</v>
      </c>
      <c r="E7253" t="s">
        <v>111</v>
      </c>
      <c r="F7253" t="s">
        <v>112</v>
      </c>
      <c r="G7253">
        <v>2</v>
      </c>
      <c r="H7253" t="s">
        <v>348</v>
      </c>
      <c r="I7253" t="s">
        <v>374</v>
      </c>
      <c r="J7253" t="s">
        <v>294</v>
      </c>
      <c r="K7253">
        <v>2</v>
      </c>
      <c r="L7253" s="52">
        <v>6.6670000553131104E-2</v>
      </c>
      <c r="N7253">
        <v>41</v>
      </c>
      <c r="O7253" s="52">
        <v>0.24259999394416809</v>
      </c>
      <c r="Q7253">
        <v>1115</v>
      </c>
      <c r="R7253" s="52">
        <v>0.19720999896526339</v>
      </c>
    </row>
    <row r="7254" spans="1:19">
      <c r="A7254" t="s">
        <v>356</v>
      </c>
      <c r="B7254" t="s">
        <v>412</v>
      </c>
      <c r="C7254" t="s">
        <v>440</v>
      </c>
      <c r="D7254" t="s">
        <v>330</v>
      </c>
      <c r="E7254" t="s">
        <v>111</v>
      </c>
      <c r="F7254" t="s">
        <v>112</v>
      </c>
      <c r="G7254">
        <v>2</v>
      </c>
      <c r="H7254" t="s">
        <v>348</v>
      </c>
      <c r="I7254" t="s">
        <v>374</v>
      </c>
      <c r="J7254" t="s">
        <v>295</v>
      </c>
      <c r="K7254">
        <v>6</v>
      </c>
      <c r="L7254" s="52">
        <v>0.20000000298023221</v>
      </c>
      <c r="N7254">
        <v>36</v>
      </c>
      <c r="O7254" s="52">
        <v>0.21301999688148501</v>
      </c>
      <c r="Q7254">
        <v>1180</v>
      </c>
      <c r="R7254" s="52">
        <v>0.20870000123977661</v>
      </c>
    </row>
    <row r="7255" spans="1:19">
      <c r="A7255" t="s">
        <v>356</v>
      </c>
      <c r="B7255" t="s">
        <v>412</v>
      </c>
      <c r="C7255" t="s">
        <v>440</v>
      </c>
      <c r="D7255" t="s">
        <v>330</v>
      </c>
      <c r="E7255" t="s">
        <v>111</v>
      </c>
      <c r="F7255" t="s">
        <v>112</v>
      </c>
      <c r="G7255">
        <v>2</v>
      </c>
      <c r="H7255" t="s">
        <v>348</v>
      </c>
      <c r="I7255" t="s">
        <v>734</v>
      </c>
      <c r="J7255" t="s">
        <v>299</v>
      </c>
      <c r="K7255">
        <v>2</v>
      </c>
      <c r="L7255" s="52">
        <v>6.6670000553131104E-2</v>
      </c>
      <c r="M7255" s="52">
        <v>6.6670000553131104E-2</v>
      </c>
      <c r="N7255">
        <v>6</v>
      </c>
      <c r="O7255" s="52">
        <v>3.5500001162290573E-2</v>
      </c>
      <c r="P7255" s="52">
        <v>3.63599993288517E-2</v>
      </c>
      <c r="Q7255">
        <v>265</v>
      </c>
      <c r="R7255" s="52">
        <v>4.6870000660419457E-2</v>
      </c>
      <c r="S7255" s="52">
        <v>4.7959998250007629E-2</v>
      </c>
    </row>
    <row r="7256" spans="1:19">
      <c r="A7256" t="s">
        <v>356</v>
      </c>
      <c r="B7256" t="s">
        <v>412</v>
      </c>
      <c r="C7256" t="s">
        <v>440</v>
      </c>
      <c r="D7256" t="s">
        <v>330</v>
      </c>
      <c r="E7256" t="s">
        <v>111</v>
      </c>
      <c r="F7256" t="s">
        <v>112</v>
      </c>
      <c r="G7256">
        <v>2</v>
      </c>
      <c r="H7256" t="s">
        <v>348</v>
      </c>
      <c r="I7256" t="s">
        <v>734</v>
      </c>
      <c r="J7256" t="s">
        <v>300</v>
      </c>
      <c r="K7256">
        <v>0</v>
      </c>
      <c r="L7256" s="52">
        <v>0</v>
      </c>
      <c r="M7256" s="52">
        <v>0</v>
      </c>
      <c r="N7256">
        <v>2</v>
      </c>
      <c r="O7256" s="52">
        <v>1.1830000206828121E-2</v>
      </c>
      <c r="P7256" s="52">
        <v>1.212000008672476E-2</v>
      </c>
      <c r="Q7256">
        <v>218</v>
      </c>
      <c r="R7256" s="52">
        <v>3.8559999316930771E-2</v>
      </c>
      <c r="S7256" s="52">
        <v>3.945000097155571E-2</v>
      </c>
    </row>
    <row r="7257" spans="1:19">
      <c r="A7257" t="s">
        <v>356</v>
      </c>
      <c r="B7257" t="s">
        <v>412</v>
      </c>
      <c r="C7257" t="s">
        <v>440</v>
      </c>
      <c r="D7257" t="s">
        <v>330</v>
      </c>
      <c r="E7257" t="s">
        <v>111</v>
      </c>
      <c r="F7257" t="s">
        <v>112</v>
      </c>
      <c r="G7257">
        <v>2</v>
      </c>
      <c r="H7257" t="s">
        <v>348</v>
      </c>
      <c r="I7257" t="s">
        <v>734</v>
      </c>
      <c r="J7257" t="s">
        <v>269</v>
      </c>
      <c r="K7257">
        <v>2</v>
      </c>
      <c r="L7257" s="52">
        <v>6.6670000553131104E-2</v>
      </c>
      <c r="M7257" s="52">
        <v>6.6670000553131104E-2</v>
      </c>
      <c r="N7257">
        <v>2</v>
      </c>
      <c r="O7257" s="52">
        <v>1.1830000206828121E-2</v>
      </c>
      <c r="P7257" s="52">
        <v>1.212000008672476E-2</v>
      </c>
      <c r="Q7257">
        <v>43</v>
      </c>
      <c r="R7257" s="52">
        <v>7.61000020429492E-3</v>
      </c>
      <c r="S7257" s="52">
        <v>7.780000101774931E-3</v>
      </c>
    </row>
    <row r="7258" spans="1:19">
      <c r="A7258" t="s">
        <v>356</v>
      </c>
      <c r="B7258" t="s">
        <v>412</v>
      </c>
      <c r="C7258" t="s">
        <v>440</v>
      </c>
      <c r="D7258" t="s">
        <v>330</v>
      </c>
      <c r="E7258" t="s">
        <v>111</v>
      </c>
      <c r="F7258" t="s">
        <v>112</v>
      </c>
      <c r="G7258">
        <v>2</v>
      </c>
      <c r="H7258" t="s">
        <v>348</v>
      </c>
      <c r="I7258" t="s">
        <v>734</v>
      </c>
      <c r="J7258" t="s">
        <v>301</v>
      </c>
      <c r="K7258">
        <v>0</v>
      </c>
      <c r="L7258" s="52">
        <v>0</v>
      </c>
      <c r="M7258" s="52">
        <v>0</v>
      </c>
      <c r="N7258">
        <v>2</v>
      </c>
      <c r="O7258" s="52">
        <v>1.1830000206828121E-2</v>
      </c>
      <c r="P7258" s="52">
        <v>1.212000008672476E-2</v>
      </c>
      <c r="Q7258">
        <v>117</v>
      </c>
      <c r="R7258" s="52">
        <v>2.0689999684691429E-2</v>
      </c>
      <c r="S7258" s="52">
        <v>2.1169999614357948E-2</v>
      </c>
    </row>
    <row r="7259" spans="1:19">
      <c r="A7259" t="s">
        <v>356</v>
      </c>
      <c r="B7259" t="s">
        <v>412</v>
      </c>
      <c r="C7259" t="s">
        <v>440</v>
      </c>
      <c r="D7259" t="s">
        <v>330</v>
      </c>
      <c r="E7259" t="s">
        <v>111</v>
      </c>
      <c r="F7259" t="s">
        <v>112</v>
      </c>
      <c r="G7259">
        <v>2</v>
      </c>
      <c r="H7259" t="s">
        <v>348</v>
      </c>
      <c r="I7259" t="s">
        <v>734</v>
      </c>
      <c r="J7259" t="s">
        <v>270</v>
      </c>
      <c r="K7259">
        <v>0</v>
      </c>
      <c r="L7259" s="52">
        <v>0</v>
      </c>
      <c r="N7259">
        <v>4</v>
      </c>
      <c r="O7259" s="52">
        <v>2.366999909281731E-2</v>
      </c>
      <c r="Q7259">
        <v>128</v>
      </c>
      <c r="R7259" s="52">
        <v>2.263999916613102E-2</v>
      </c>
    </row>
    <row r="7260" spans="1:19">
      <c r="A7260" t="s">
        <v>356</v>
      </c>
      <c r="B7260" t="s">
        <v>412</v>
      </c>
      <c r="C7260" t="s">
        <v>440</v>
      </c>
      <c r="D7260" t="s">
        <v>330</v>
      </c>
      <c r="E7260" t="s">
        <v>111</v>
      </c>
      <c r="F7260" t="s">
        <v>112</v>
      </c>
      <c r="G7260">
        <v>2</v>
      </c>
      <c r="H7260" t="s">
        <v>348</v>
      </c>
      <c r="I7260" t="s">
        <v>734</v>
      </c>
      <c r="J7260" t="s">
        <v>268</v>
      </c>
      <c r="K7260">
        <v>26</v>
      </c>
      <c r="L7260" s="52">
        <v>0.86667001247406006</v>
      </c>
      <c r="M7260" s="52">
        <v>0.86667001247406006</v>
      </c>
      <c r="N7260">
        <v>153</v>
      </c>
      <c r="O7260" s="52">
        <v>0.90533000230789185</v>
      </c>
      <c r="P7260" s="52">
        <v>0.92726999521255493</v>
      </c>
      <c r="Q7260">
        <v>4883</v>
      </c>
      <c r="R7260" s="52">
        <v>0.86364001035690308</v>
      </c>
      <c r="S7260" s="52">
        <v>0.88363999128341675</v>
      </c>
    </row>
    <row r="7261" spans="1:19">
      <c r="A7261" t="s">
        <v>356</v>
      </c>
      <c r="B7261" t="s">
        <v>412</v>
      </c>
      <c r="C7261" t="s">
        <v>440</v>
      </c>
      <c r="D7261" t="s">
        <v>330</v>
      </c>
      <c r="E7261" t="s">
        <v>111</v>
      </c>
      <c r="F7261" t="s">
        <v>112</v>
      </c>
      <c r="G7261">
        <v>2</v>
      </c>
      <c r="H7261" t="s">
        <v>348</v>
      </c>
      <c r="I7261" t="s">
        <v>307</v>
      </c>
      <c r="J7261" t="s">
        <v>329</v>
      </c>
      <c r="K7261">
        <v>30</v>
      </c>
      <c r="L7261" s="52">
        <v>1</v>
      </c>
      <c r="N7261">
        <v>167</v>
      </c>
      <c r="O7261" s="52">
        <v>0.98817002773284912</v>
      </c>
      <c r="Q7261">
        <v>5610</v>
      </c>
      <c r="R7261" s="52">
        <v>0.99221998453140259</v>
      </c>
    </row>
    <row r="7262" spans="1:19">
      <c r="A7262" t="s">
        <v>356</v>
      </c>
      <c r="B7262" t="s">
        <v>412</v>
      </c>
      <c r="C7262" t="s">
        <v>440</v>
      </c>
      <c r="D7262" t="s">
        <v>330</v>
      </c>
      <c r="E7262" t="s">
        <v>111</v>
      </c>
      <c r="F7262" t="s">
        <v>112</v>
      </c>
      <c r="G7262">
        <v>2</v>
      </c>
      <c r="H7262" t="s">
        <v>348</v>
      </c>
      <c r="I7262" t="s">
        <v>307</v>
      </c>
      <c r="J7262" t="s">
        <v>309</v>
      </c>
      <c r="K7262">
        <v>0</v>
      </c>
      <c r="L7262" s="52">
        <v>0</v>
      </c>
      <c r="N7262">
        <v>2</v>
      </c>
      <c r="O7262" s="52">
        <v>1.1830000206828121E-2</v>
      </c>
      <c r="Q7262">
        <v>44</v>
      </c>
      <c r="R7262" s="52">
        <v>7.780000101774931E-3</v>
      </c>
    </row>
    <row r="7263" spans="1:19">
      <c r="A7263" t="s">
        <v>356</v>
      </c>
      <c r="B7263" t="s">
        <v>412</v>
      </c>
      <c r="C7263" t="s">
        <v>440</v>
      </c>
      <c r="D7263" t="s">
        <v>330</v>
      </c>
      <c r="E7263" t="s">
        <v>111</v>
      </c>
      <c r="F7263" t="s">
        <v>112</v>
      </c>
      <c r="G7263">
        <v>2</v>
      </c>
      <c r="H7263" t="s">
        <v>348</v>
      </c>
      <c r="I7263" t="s">
        <v>375</v>
      </c>
      <c r="J7263" t="s">
        <v>302</v>
      </c>
      <c r="K7263">
        <v>11</v>
      </c>
      <c r="L7263" s="52">
        <v>0.36667001247406011</v>
      </c>
      <c r="N7263">
        <v>58</v>
      </c>
      <c r="O7263" s="52">
        <v>0.34319999814033508</v>
      </c>
      <c r="Q7263">
        <v>1795</v>
      </c>
      <c r="R7263" s="52">
        <v>0.3174700140953064</v>
      </c>
    </row>
    <row r="7264" spans="1:19">
      <c r="A7264" t="s">
        <v>356</v>
      </c>
      <c r="B7264" t="s">
        <v>412</v>
      </c>
      <c r="C7264" t="s">
        <v>440</v>
      </c>
      <c r="D7264" t="s">
        <v>330</v>
      </c>
      <c r="E7264" t="s">
        <v>111</v>
      </c>
      <c r="F7264" t="s">
        <v>112</v>
      </c>
      <c r="G7264">
        <v>2</v>
      </c>
      <c r="H7264" t="s">
        <v>348</v>
      </c>
      <c r="I7264" t="s">
        <v>375</v>
      </c>
      <c r="J7264" t="s">
        <v>303</v>
      </c>
      <c r="K7264">
        <v>9</v>
      </c>
      <c r="L7264" s="52">
        <v>0.30000001192092901</v>
      </c>
      <c r="N7264">
        <v>47</v>
      </c>
      <c r="O7264" s="52">
        <v>0.27810999751090998</v>
      </c>
      <c r="Q7264">
        <v>1789</v>
      </c>
      <c r="R7264" s="52">
        <v>0.31641000509262079</v>
      </c>
    </row>
    <row r="7265" spans="1:18">
      <c r="A7265" t="s">
        <v>356</v>
      </c>
      <c r="B7265" t="s">
        <v>412</v>
      </c>
      <c r="C7265" t="s">
        <v>440</v>
      </c>
      <c r="D7265" t="s">
        <v>330</v>
      </c>
      <c r="E7265" t="s">
        <v>111</v>
      </c>
      <c r="F7265" t="s">
        <v>112</v>
      </c>
      <c r="G7265">
        <v>2</v>
      </c>
      <c r="H7265" t="s">
        <v>348</v>
      </c>
      <c r="I7265" t="s">
        <v>375</v>
      </c>
      <c r="J7265" t="s">
        <v>304</v>
      </c>
      <c r="K7265">
        <v>10</v>
      </c>
      <c r="L7265" s="52">
        <v>0.33333000540733337</v>
      </c>
      <c r="N7265">
        <v>64</v>
      </c>
      <c r="O7265" s="52">
        <v>0.37869998812675482</v>
      </c>
      <c r="Q7265">
        <v>2070</v>
      </c>
      <c r="R7265" s="52">
        <v>0.36610999703407288</v>
      </c>
    </row>
    <row r="7266" spans="1:18">
      <c r="A7266" t="s">
        <v>356</v>
      </c>
      <c r="B7266" t="s">
        <v>412</v>
      </c>
      <c r="C7266" t="s">
        <v>440</v>
      </c>
      <c r="D7266" t="s">
        <v>330</v>
      </c>
      <c r="E7266" t="s">
        <v>111</v>
      </c>
      <c r="F7266" t="s">
        <v>112</v>
      </c>
      <c r="G7266">
        <v>2</v>
      </c>
      <c r="H7266" t="s">
        <v>348</v>
      </c>
      <c r="I7266" t="s">
        <v>377</v>
      </c>
      <c r="J7266" t="s">
        <v>13</v>
      </c>
      <c r="K7266">
        <v>15</v>
      </c>
      <c r="L7266" s="52">
        <v>0.5</v>
      </c>
      <c r="N7266">
        <v>100</v>
      </c>
      <c r="O7266" s="52">
        <v>0.59171998500823975</v>
      </c>
      <c r="Q7266">
        <v>2991</v>
      </c>
      <c r="R7266" s="52">
        <v>0.52900999784469604</v>
      </c>
    </row>
    <row r="7267" spans="1:18">
      <c r="A7267" t="s">
        <v>356</v>
      </c>
      <c r="B7267" t="s">
        <v>412</v>
      </c>
      <c r="C7267" t="s">
        <v>440</v>
      </c>
      <c r="D7267" t="s">
        <v>330</v>
      </c>
      <c r="E7267" t="s">
        <v>111</v>
      </c>
      <c r="F7267" t="s">
        <v>112</v>
      </c>
      <c r="G7267">
        <v>2</v>
      </c>
      <c r="H7267" t="s">
        <v>348</v>
      </c>
      <c r="I7267" t="s">
        <v>377</v>
      </c>
      <c r="J7267" t="s">
        <v>382</v>
      </c>
      <c r="K7267">
        <v>15</v>
      </c>
      <c r="L7267" s="52">
        <v>0.5</v>
      </c>
      <c r="N7267">
        <v>69</v>
      </c>
      <c r="O7267" s="52">
        <v>0.40827998518943792</v>
      </c>
      <c r="Q7267">
        <v>2663</v>
      </c>
      <c r="R7267" s="52">
        <v>0.47099000215530401</v>
      </c>
    </row>
    <row r="7268" spans="1:18">
      <c r="A7268" t="s">
        <v>356</v>
      </c>
      <c r="B7268" t="s">
        <v>412</v>
      </c>
      <c r="C7268" t="s">
        <v>440</v>
      </c>
      <c r="D7268" t="s">
        <v>330</v>
      </c>
      <c r="E7268" t="s">
        <v>111</v>
      </c>
      <c r="F7268" t="s">
        <v>112</v>
      </c>
      <c r="G7268">
        <v>2</v>
      </c>
      <c r="H7268" t="s">
        <v>348</v>
      </c>
      <c r="I7268" t="s">
        <v>378</v>
      </c>
      <c r="J7268" t="s">
        <v>13</v>
      </c>
      <c r="K7268">
        <v>28</v>
      </c>
      <c r="L7268" s="52">
        <v>0.9333299994468689</v>
      </c>
      <c r="N7268">
        <v>151</v>
      </c>
      <c r="O7268" s="52">
        <v>0.8934900164604187</v>
      </c>
      <c r="Q7268">
        <v>5030</v>
      </c>
      <c r="R7268" s="52">
        <v>0.88963997364044189</v>
      </c>
    </row>
    <row r="7269" spans="1:18">
      <c r="A7269" t="s">
        <v>356</v>
      </c>
      <c r="B7269" t="s">
        <v>412</v>
      </c>
      <c r="C7269" t="s">
        <v>440</v>
      </c>
      <c r="D7269" t="s">
        <v>330</v>
      </c>
      <c r="E7269" t="s">
        <v>111</v>
      </c>
      <c r="F7269" t="s">
        <v>112</v>
      </c>
      <c r="G7269">
        <v>2</v>
      </c>
      <c r="H7269" t="s">
        <v>348</v>
      </c>
      <c r="I7269" t="s">
        <v>378</v>
      </c>
      <c r="J7269" t="s">
        <v>382</v>
      </c>
      <c r="K7269">
        <v>2</v>
      </c>
      <c r="L7269" s="52">
        <v>6.6670000553131104E-2</v>
      </c>
      <c r="N7269">
        <v>18</v>
      </c>
      <c r="O7269" s="52">
        <v>0.10650999844074251</v>
      </c>
      <c r="Q7269">
        <v>624</v>
      </c>
      <c r="R7269" s="52">
        <v>0.1103599965572357</v>
      </c>
    </row>
    <row r="7270" spans="1:18">
      <c r="A7270" t="s">
        <v>356</v>
      </c>
      <c r="B7270" t="s">
        <v>412</v>
      </c>
      <c r="C7270" t="s">
        <v>440</v>
      </c>
      <c r="D7270" t="s">
        <v>330</v>
      </c>
      <c r="E7270" t="s">
        <v>111</v>
      </c>
      <c r="F7270" t="s">
        <v>112</v>
      </c>
      <c r="G7270">
        <v>2</v>
      </c>
      <c r="H7270" t="s">
        <v>348</v>
      </c>
      <c r="I7270" t="s">
        <v>379</v>
      </c>
      <c r="J7270" t="s">
        <v>13</v>
      </c>
      <c r="K7270">
        <v>18</v>
      </c>
      <c r="L7270" s="52">
        <v>0.60000002384185791</v>
      </c>
      <c r="N7270">
        <v>128</v>
      </c>
      <c r="O7270" s="52">
        <v>0.75739997625350952</v>
      </c>
      <c r="Q7270">
        <v>3976</v>
      </c>
      <c r="R7270" s="52">
        <v>0.70322000980377197</v>
      </c>
    </row>
    <row r="7271" spans="1:18">
      <c r="A7271" t="s">
        <v>356</v>
      </c>
      <c r="B7271" t="s">
        <v>412</v>
      </c>
      <c r="C7271" t="s">
        <v>440</v>
      </c>
      <c r="D7271" t="s">
        <v>330</v>
      </c>
      <c r="E7271" t="s">
        <v>111</v>
      </c>
      <c r="F7271" t="s">
        <v>112</v>
      </c>
      <c r="G7271">
        <v>2</v>
      </c>
      <c r="H7271" t="s">
        <v>348</v>
      </c>
      <c r="I7271" t="s">
        <v>379</v>
      </c>
      <c r="J7271" t="s">
        <v>382</v>
      </c>
      <c r="K7271">
        <v>12</v>
      </c>
      <c r="L7271" s="52">
        <v>0.40000000596046448</v>
      </c>
      <c r="N7271">
        <v>41</v>
      </c>
      <c r="O7271" s="52">
        <v>0.24259999394416809</v>
      </c>
      <c r="Q7271">
        <v>1678</v>
      </c>
      <c r="R7271" s="52">
        <v>0.29677999019622803</v>
      </c>
    </row>
    <row r="7272" spans="1:18">
      <c r="A7272" t="s">
        <v>356</v>
      </c>
      <c r="B7272" t="s">
        <v>412</v>
      </c>
      <c r="C7272" t="s">
        <v>440</v>
      </c>
      <c r="D7272" t="s">
        <v>330</v>
      </c>
      <c r="E7272" t="s">
        <v>111</v>
      </c>
      <c r="F7272" t="s">
        <v>112</v>
      </c>
      <c r="G7272">
        <v>2</v>
      </c>
      <c r="H7272" t="s">
        <v>348</v>
      </c>
      <c r="I7272" t="s">
        <v>380</v>
      </c>
      <c r="J7272" t="s">
        <v>13</v>
      </c>
      <c r="K7272">
        <v>22</v>
      </c>
      <c r="L7272" s="52">
        <v>0.73333001136779785</v>
      </c>
      <c r="N7272">
        <v>124</v>
      </c>
      <c r="O7272" s="52">
        <v>0.7337300181388855</v>
      </c>
      <c r="Q7272">
        <v>4071</v>
      </c>
      <c r="R7272" s="52">
        <v>0.72001999616622925</v>
      </c>
    </row>
    <row r="7273" spans="1:18">
      <c r="A7273" t="s">
        <v>356</v>
      </c>
      <c r="B7273" t="s">
        <v>412</v>
      </c>
      <c r="C7273" t="s">
        <v>440</v>
      </c>
      <c r="D7273" t="s">
        <v>330</v>
      </c>
      <c r="E7273" t="s">
        <v>111</v>
      </c>
      <c r="F7273" t="s">
        <v>112</v>
      </c>
      <c r="G7273">
        <v>2</v>
      </c>
      <c r="H7273" t="s">
        <v>348</v>
      </c>
      <c r="I7273" t="s">
        <v>380</v>
      </c>
      <c r="J7273" t="s">
        <v>382</v>
      </c>
      <c r="K7273">
        <v>8</v>
      </c>
      <c r="L7273" s="52">
        <v>0.26666998863220209</v>
      </c>
      <c r="N7273">
        <v>45</v>
      </c>
      <c r="O7273" s="52">
        <v>0.26627001166343689</v>
      </c>
      <c r="Q7273">
        <v>1583</v>
      </c>
      <c r="R7273" s="52">
        <v>0.27998000383377081</v>
      </c>
    </row>
    <row r="7274" spans="1:18">
      <c r="A7274" t="s">
        <v>356</v>
      </c>
      <c r="B7274" t="s">
        <v>412</v>
      </c>
      <c r="C7274" t="s">
        <v>440</v>
      </c>
      <c r="D7274" t="s">
        <v>330</v>
      </c>
      <c r="E7274" t="s">
        <v>111</v>
      </c>
      <c r="F7274" t="s">
        <v>112</v>
      </c>
      <c r="G7274">
        <v>2</v>
      </c>
      <c r="H7274" t="s">
        <v>348</v>
      </c>
      <c r="I7274" t="s">
        <v>381</v>
      </c>
      <c r="J7274" t="s">
        <v>13</v>
      </c>
      <c r="K7274">
        <v>16</v>
      </c>
      <c r="L7274" s="52">
        <v>0.53333002328872681</v>
      </c>
      <c r="N7274">
        <v>84</v>
      </c>
      <c r="O7274" s="52">
        <v>0.49704000353813171</v>
      </c>
      <c r="Q7274">
        <v>3439</v>
      </c>
      <c r="R7274" s="52">
        <v>0.60824000835418701</v>
      </c>
    </row>
    <row r="7275" spans="1:18">
      <c r="A7275" t="s">
        <v>356</v>
      </c>
      <c r="B7275" t="s">
        <v>412</v>
      </c>
      <c r="C7275" t="s">
        <v>440</v>
      </c>
      <c r="D7275" t="s">
        <v>330</v>
      </c>
      <c r="E7275" t="s">
        <v>111</v>
      </c>
      <c r="F7275" t="s">
        <v>112</v>
      </c>
      <c r="G7275">
        <v>2</v>
      </c>
      <c r="H7275" t="s">
        <v>348</v>
      </c>
      <c r="I7275" t="s">
        <v>381</v>
      </c>
      <c r="J7275" t="s">
        <v>382</v>
      </c>
      <c r="K7275">
        <v>14</v>
      </c>
      <c r="L7275" s="52">
        <v>0.46667000651359558</v>
      </c>
      <c r="N7275">
        <v>85</v>
      </c>
      <c r="O7275" s="52">
        <v>0.50296002626419067</v>
      </c>
      <c r="Q7275">
        <v>2215</v>
      </c>
      <c r="R7275" s="52">
        <v>0.39175999164581299</v>
      </c>
    </row>
    <row r="7276" spans="1:18">
      <c r="A7276" t="s">
        <v>356</v>
      </c>
      <c r="B7276" t="s">
        <v>412</v>
      </c>
      <c r="C7276" t="s">
        <v>440</v>
      </c>
      <c r="D7276" t="s">
        <v>330</v>
      </c>
      <c r="E7276" t="s">
        <v>113</v>
      </c>
      <c r="F7276" t="s">
        <v>114</v>
      </c>
      <c r="G7276">
        <v>3</v>
      </c>
      <c r="H7276" t="s">
        <v>336</v>
      </c>
      <c r="I7276" t="s">
        <v>374</v>
      </c>
      <c r="J7276" t="s">
        <v>289</v>
      </c>
      <c r="K7276">
        <v>0</v>
      </c>
      <c r="L7276" s="52">
        <v>0</v>
      </c>
      <c r="N7276">
        <v>2</v>
      </c>
      <c r="O7276" s="52">
        <v>1.0259999893605711E-2</v>
      </c>
      <c r="Q7276">
        <v>29</v>
      </c>
      <c r="R7276" s="52">
        <v>5.1299999468028554E-3</v>
      </c>
    </row>
    <row r="7277" spans="1:18">
      <c r="A7277" t="s">
        <v>356</v>
      </c>
      <c r="B7277" t="s">
        <v>412</v>
      </c>
      <c r="C7277" t="s">
        <v>440</v>
      </c>
      <c r="D7277" t="s">
        <v>330</v>
      </c>
      <c r="E7277" t="s">
        <v>113</v>
      </c>
      <c r="F7277" t="s">
        <v>114</v>
      </c>
      <c r="G7277">
        <v>3</v>
      </c>
      <c r="H7277" t="s">
        <v>336</v>
      </c>
      <c r="I7277" t="s">
        <v>374</v>
      </c>
      <c r="J7277" t="s">
        <v>290</v>
      </c>
      <c r="K7277">
        <v>2</v>
      </c>
      <c r="L7277" s="52">
        <v>3.9999999105930328E-2</v>
      </c>
      <c r="N7277">
        <v>11</v>
      </c>
      <c r="O7277" s="52">
        <v>5.640999972820282E-2</v>
      </c>
      <c r="Q7277">
        <v>299</v>
      </c>
      <c r="R7277" s="52">
        <v>5.2880000323057168E-2</v>
      </c>
    </row>
    <row r="7278" spans="1:18">
      <c r="A7278" t="s">
        <v>356</v>
      </c>
      <c r="B7278" t="s">
        <v>412</v>
      </c>
      <c r="C7278" t="s">
        <v>440</v>
      </c>
      <c r="D7278" t="s">
        <v>330</v>
      </c>
      <c r="E7278" t="s">
        <v>113</v>
      </c>
      <c r="F7278" t="s">
        <v>114</v>
      </c>
      <c r="G7278">
        <v>3</v>
      </c>
      <c r="H7278" t="s">
        <v>336</v>
      </c>
      <c r="I7278" t="s">
        <v>374</v>
      </c>
      <c r="J7278" t="s">
        <v>291</v>
      </c>
      <c r="K7278">
        <v>8</v>
      </c>
      <c r="L7278" s="52">
        <v>0.15999999642372131</v>
      </c>
      <c r="N7278">
        <v>22</v>
      </c>
      <c r="O7278" s="52">
        <v>0.1128199994564056</v>
      </c>
      <c r="Q7278">
        <v>751</v>
      </c>
      <c r="R7278" s="52">
        <v>0.1328299939632416</v>
      </c>
    </row>
    <row r="7279" spans="1:18">
      <c r="A7279" t="s">
        <v>356</v>
      </c>
      <c r="B7279" t="s">
        <v>412</v>
      </c>
      <c r="C7279" t="s">
        <v>440</v>
      </c>
      <c r="D7279" t="s">
        <v>330</v>
      </c>
      <c r="E7279" t="s">
        <v>113</v>
      </c>
      <c r="F7279" t="s">
        <v>114</v>
      </c>
      <c r="G7279">
        <v>3</v>
      </c>
      <c r="H7279" t="s">
        <v>336</v>
      </c>
      <c r="I7279" t="s">
        <v>374</v>
      </c>
      <c r="J7279" t="s">
        <v>292</v>
      </c>
      <c r="K7279">
        <v>10</v>
      </c>
      <c r="L7279" s="52">
        <v>0.20000000298023221</v>
      </c>
      <c r="N7279">
        <v>49</v>
      </c>
      <c r="O7279" s="52">
        <v>0.25128000974655151</v>
      </c>
      <c r="Q7279">
        <v>1246</v>
      </c>
      <c r="R7279" s="52">
        <v>0.22036999464035029</v>
      </c>
    </row>
    <row r="7280" spans="1:18">
      <c r="A7280" t="s">
        <v>356</v>
      </c>
      <c r="B7280" t="s">
        <v>412</v>
      </c>
      <c r="C7280" t="s">
        <v>440</v>
      </c>
      <c r="D7280" t="s">
        <v>330</v>
      </c>
      <c r="E7280" t="s">
        <v>113</v>
      </c>
      <c r="F7280" t="s">
        <v>114</v>
      </c>
      <c r="G7280">
        <v>3</v>
      </c>
      <c r="H7280" t="s">
        <v>336</v>
      </c>
      <c r="I7280" t="s">
        <v>374</v>
      </c>
      <c r="J7280" t="s">
        <v>293</v>
      </c>
      <c r="K7280">
        <v>14</v>
      </c>
      <c r="L7280" s="52">
        <v>0.2800000011920929</v>
      </c>
      <c r="N7280">
        <v>37</v>
      </c>
      <c r="O7280" s="52">
        <v>0.18974000215530401</v>
      </c>
      <c r="Q7280">
        <v>1034</v>
      </c>
      <c r="R7280" s="52">
        <v>0.18287999927997589</v>
      </c>
    </row>
    <row r="7281" spans="1:19">
      <c r="A7281" t="s">
        <v>356</v>
      </c>
      <c r="B7281" t="s">
        <v>412</v>
      </c>
      <c r="C7281" t="s">
        <v>440</v>
      </c>
      <c r="D7281" t="s">
        <v>330</v>
      </c>
      <c r="E7281" t="s">
        <v>113</v>
      </c>
      <c r="F7281" t="s">
        <v>114</v>
      </c>
      <c r="G7281">
        <v>3</v>
      </c>
      <c r="H7281" t="s">
        <v>336</v>
      </c>
      <c r="I7281" t="s">
        <v>374</v>
      </c>
      <c r="J7281" t="s">
        <v>294</v>
      </c>
      <c r="K7281">
        <v>10</v>
      </c>
      <c r="L7281" s="52">
        <v>0.20000000298023221</v>
      </c>
      <c r="N7281">
        <v>33</v>
      </c>
      <c r="O7281" s="52">
        <v>0.16922999918460849</v>
      </c>
      <c r="Q7281">
        <v>1115</v>
      </c>
      <c r="R7281" s="52">
        <v>0.19720999896526339</v>
      </c>
    </row>
    <row r="7282" spans="1:19">
      <c r="A7282" t="s">
        <v>356</v>
      </c>
      <c r="B7282" t="s">
        <v>412</v>
      </c>
      <c r="C7282" t="s">
        <v>440</v>
      </c>
      <c r="D7282" t="s">
        <v>330</v>
      </c>
      <c r="E7282" t="s">
        <v>113</v>
      </c>
      <c r="F7282" t="s">
        <v>114</v>
      </c>
      <c r="G7282">
        <v>3</v>
      </c>
      <c r="H7282" t="s">
        <v>336</v>
      </c>
      <c r="I7282" t="s">
        <v>374</v>
      </c>
      <c r="J7282" t="s">
        <v>295</v>
      </c>
      <c r="K7282">
        <v>6</v>
      </c>
      <c r="L7282" s="52">
        <v>0.119999997317791</v>
      </c>
      <c r="N7282">
        <v>41</v>
      </c>
      <c r="O7282" s="52">
        <v>0.21026000380516049</v>
      </c>
      <c r="Q7282">
        <v>1180</v>
      </c>
      <c r="R7282" s="52">
        <v>0.20870000123977661</v>
      </c>
    </row>
    <row r="7283" spans="1:19">
      <c r="A7283" t="s">
        <v>356</v>
      </c>
      <c r="B7283" t="s">
        <v>412</v>
      </c>
      <c r="C7283" t="s">
        <v>440</v>
      </c>
      <c r="D7283" t="s">
        <v>330</v>
      </c>
      <c r="E7283" t="s">
        <v>113</v>
      </c>
      <c r="F7283" t="s">
        <v>114</v>
      </c>
      <c r="G7283">
        <v>3</v>
      </c>
      <c r="H7283" t="s">
        <v>336</v>
      </c>
      <c r="I7283" t="s">
        <v>734</v>
      </c>
      <c r="J7283" t="s">
        <v>299</v>
      </c>
      <c r="K7283">
        <v>2</v>
      </c>
      <c r="L7283" s="52">
        <v>3.9999999105930328E-2</v>
      </c>
      <c r="M7283" s="52">
        <v>3.9999999105930328E-2</v>
      </c>
      <c r="N7283">
        <v>18</v>
      </c>
      <c r="O7283" s="52">
        <v>9.2309996485710144E-2</v>
      </c>
      <c r="P7283" s="52">
        <v>9.278000146150589E-2</v>
      </c>
      <c r="Q7283">
        <v>265</v>
      </c>
      <c r="R7283" s="52">
        <v>4.6870000660419457E-2</v>
      </c>
      <c r="S7283" s="52">
        <v>4.7959998250007629E-2</v>
      </c>
    </row>
    <row r="7284" spans="1:19">
      <c r="A7284" t="s">
        <v>356</v>
      </c>
      <c r="B7284" t="s">
        <v>412</v>
      </c>
      <c r="C7284" t="s">
        <v>440</v>
      </c>
      <c r="D7284" t="s">
        <v>330</v>
      </c>
      <c r="E7284" t="s">
        <v>113</v>
      </c>
      <c r="F7284" t="s">
        <v>114</v>
      </c>
      <c r="G7284">
        <v>3</v>
      </c>
      <c r="H7284" t="s">
        <v>336</v>
      </c>
      <c r="I7284" t="s">
        <v>734</v>
      </c>
      <c r="J7284" t="s">
        <v>300</v>
      </c>
      <c r="K7284">
        <v>2</v>
      </c>
      <c r="L7284" s="52">
        <v>3.9999999105930328E-2</v>
      </c>
      <c r="M7284" s="52">
        <v>3.9999999105930328E-2</v>
      </c>
      <c r="N7284">
        <v>5</v>
      </c>
      <c r="O7284" s="52">
        <v>2.5639999657869339E-2</v>
      </c>
      <c r="P7284" s="52">
        <v>2.5769999250769619E-2</v>
      </c>
      <c r="Q7284">
        <v>218</v>
      </c>
      <c r="R7284" s="52">
        <v>3.8559999316930771E-2</v>
      </c>
      <c r="S7284" s="52">
        <v>3.945000097155571E-2</v>
      </c>
    </row>
    <row r="7285" spans="1:19">
      <c r="A7285" t="s">
        <v>356</v>
      </c>
      <c r="B7285" t="s">
        <v>412</v>
      </c>
      <c r="C7285" t="s">
        <v>440</v>
      </c>
      <c r="D7285" t="s">
        <v>330</v>
      </c>
      <c r="E7285" t="s">
        <v>113</v>
      </c>
      <c r="F7285" t="s">
        <v>114</v>
      </c>
      <c r="G7285">
        <v>3</v>
      </c>
      <c r="H7285" t="s">
        <v>336</v>
      </c>
      <c r="I7285" t="s">
        <v>734</v>
      </c>
      <c r="J7285" t="s">
        <v>269</v>
      </c>
      <c r="K7285">
        <v>0</v>
      </c>
      <c r="L7285" s="52">
        <v>0</v>
      </c>
      <c r="M7285" s="52">
        <v>0</v>
      </c>
      <c r="N7285">
        <v>2</v>
      </c>
      <c r="O7285" s="52">
        <v>1.0259999893605711E-2</v>
      </c>
      <c r="P7285" s="52">
        <v>1.030999980866909E-2</v>
      </c>
      <c r="Q7285">
        <v>43</v>
      </c>
      <c r="R7285" s="52">
        <v>7.61000020429492E-3</v>
      </c>
      <c r="S7285" s="52">
        <v>7.780000101774931E-3</v>
      </c>
    </row>
    <row r="7286" spans="1:19">
      <c r="A7286" t="s">
        <v>356</v>
      </c>
      <c r="B7286" t="s">
        <v>412</v>
      </c>
      <c r="C7286" t="s">
        <v>440</v>
      </c>
      <c r="D7286" t="s">
        <v>330</v>
      </c>
      <c r="E7286" t="s">
        <v>113</v>
      </c>
      <c r="F7286" t="s">
        <v>114</v>
      </c>
      <c r="G7286">
        <v>3</v>
      </c>
      <c r="H7286" t="s">
        <v>336</v>
      </c>
      <c r="I7286" t="s">
        <v>734</v>
      </c>
      <c r="J7286" t="s">
        <v>301</v>
      </c>
      <c r="K7286">
        <v>2</v>
      </c>
      <c r="L7286" s="52">
        <v>3.9999999105930328E-2</v>
      </c>
      <c r="M7286" s="52">
        <v>3.9999999105930328E-2</v>
      </c>
      <c r="N7286">
        <v>2</v>
      </c>
      <c r="O7286" s="52">
        <v>1.0259999893605711E-2</v>
      </c>
      <c r="P7286" s="52">
        <v>1.030999980866909E-2</v>
      </c>
      <c r="Q7286">
        <v>117</v>
      </c>
      <c r="R7286" s="52">
        <v>2.0689999684691429E-2</v>
      </c>
      <c r="S7286" s="52">
        <v>2.1169999614357948E-2</v>
      </c>
    </row>
    <row r="7287" spans="1:19">
      <c r="A7287" t="s">
        <v>356</v>
      </c>
      <c r="B7287" t="s">
        <v>412</v>
      </c>
      <c r="C7287" t="s">
        <v>440</v>
      </c>
      <c r="D7287" t="s">
        <v>330</v>
      </c>
      <c r="E7287" t="s">
        <v>113</v>
      </c>
      <c r="F7287" t="s">
        <v>114</v>
      </c>
      <c r="G7287">
        <v>3</v>
      </c>
      <c r="H7287" t="s">
        <v>336</v>
      </c>
      <c r="I7287" t="s">
        <v>734</v>
      </c>
      <c r="J7287" t="s">
        <v>270</v>
      </c>
      <c r="K7287">
        <v>0</v>
      </c>
      <c r="L7287" s="52">
        <v>0</v>
      </c>
      <c r="N7287">
        <v>1</v>
      </c>
      <c r="O7287" s="52">
        <v>5.1299999468028554E-3</v>
      </c>
      <c r="Q7287">
        <v>128</v>
      </c>
      <c r="R7287" s="52">
        <v>2.263999916613102E-2</v>
      </c>
    </row>
    <row r="7288" spans="1:19">
      <c r="A7288" t="s">
        <v>356</v>
      </c>
      <c r="B7288" t="s">
        <v>412</v>
      </c>
      <c r="C7288" t="s">
        <v>440</v>
      </c>
      <c r="D7288" t="s">
        <v>330</v>
      </c>
      <c r="E7288" t="s">
        <v>113</v>
      </c>
      <c r="F7288" t="s">
        <v>114</v>
      </c>
      <c r="G7288">
        <v>3</v>
      </c>
      <c r="H7288" t="s">
        <v>336</v>
      </c>
      <c r="I7288" t="s">
        <v>734</v>
      </c>
      <c r="J7288" t="s">
        <v>268</v>
      </c>
      <c r="K7288">
        <v>44</v>
      </c>
      <c r="L7288" s="52">
        <v>0.87999999523162842</v>
      </c>
      <c r="M7288" s="52">
        <v>0.87999999523162842</v>
      </c>
      <c r="N7288">
        <v>167</v>
      </c>
      <c r="O7288" s="52">
        <v>0.85641002655029297</v>
      </c>
      <c r="P7288" s="52">
        <v>0.86081999540328979</v>
      </c>
      <c r="Q7288">
        <v>4883</v>
      </c>
      <c r="R7288" s="52">
        <v>0.86364001035690308</v>
      </c>
      <c r="S7288" s="52">
        <v>0.88363999128341675</v>
      </c>
    </row>
    <row r="7289" spans="1:19">
      <c r="A7289" t="s">
        <v>356</v>
      </c>
      <c r="B7289" t="s">
        <v>412</v>
      </c>
      <c r="C7289" t="s">
        <v>440</v>
      </c>
      <c r="D7289" t="s">
        <v>330</v>
      </c>
      <c r="E7289" t="s">
        <v>113</v>
      </c>
      <c r="F7289" t="s">
        <v>114</v>
      </c>
      <c r="G7289">
        <v>3</v>
      </c>
      <c r="H7289" t="s">
        <v>336</v>
      </c>
      <c r="I7289" t="s">
        <v>307</v>
      </c>
      <c r="J7289" t="s">
        <v>329</v>
      </c>
      <c r="K7289">
        <v>50</v>
      </c>
      <c r="L7289" s="52">
        <v>1</v>
      </c>
      <c r="N7289">
        <v>193</v>
      </c>
      <c r="O7289" s="52">
        <v>0.98974001407623291</v>
      </c>
      <c r="Q7289">
        <v>5610</v>
      </c>
      <c r="R7289" s="52">
        <v>0.99221998453140259</v>
      </c>
    </row>
    <row r="7290" spans="1:19">
      <c r="A7290" t="s">
        <v>356</v>
      </c>
      <c r="B7290" t="s">
        <v>412</v>
      </c>
      <c r="C7290" t="s">
        <v>440</v>
      </c>
      <c r="D7290" t="s">
        <v>330</v>
      </c>
      <c r="E7290" t="s">
        <v>113</v>
      </c>
      <c r="F7290" t="s">
        <v>114</v>
      </c>
      <c r="G7290">
        <v>3</v>
      </c>
      <c r="H7290" t="s">
        <v>336</v>
      </c>
      <c r="I7290" t="s">
        <v>307</v>
      </c>
      <c r="J7290" t="s">
        <v>309</v>
      </c>
      <c r="K7290">
        <v>0</v>
      </c>
      <c r="L7290" s="52">
        <v>0</v>
      </c>
      <c r="N7290">
        <v>2</v>
      </c>
      <c r="O7290" s="52">
        <v>1.0259999893605711E-2</v>
      </c>
      <c r="Q7290">
        <v>44</v>
      </c>
      <c r="R7290" s="52">
        <v>7.780000101774931E-3</v>
      </c>
    </row>
    <row r="7291" spans="1:19">
      <c r="A7291" t="s">
        <v>356</v>
      </c>
      <c r="B7291" t="s">
        <v>412</v>
      </c>
      <c r="C7291" t="s">
        <v>440</v>
      </c>
      <c r="D7291" t="s">
        <v>330</v>
      </c>
      <c r="E7291" t="s">
        <v>113</v>
      </c>
      <c r="F7291" t="s">
        <v>114</v>
      </c>
      <c r="G7291">
        <v>3</v>
      </c>
      <c r="H7291" t="s">
        <v>336</v>
      </c>
      <c r="I7291" t="s">
        <v>375</v>
      </c>
      <c r="J7291" t="s">
        <v>302</v>
      </c>
      <c r="K7291">
        <v>17</v>
      </c>
      <c r="L7291" s="52">
        <v>0.34000000357627869</v>
      </c>
      <c r="N7291">
        <v>62</v>
      </c>
      <c r="O7291" s="52">
        <v>0.31795001029968262</v>
      </c>
      <c r="Q7291">
        <v>1795</v>
      </c>
      <c r="R7291" s="52">
        <v>0.3174700140953064</v>
      </c>
    </row>
    <row r="7292" spans="1:19">
      <c r="A7292" t="s">
        <v>356</v>
      </c>
      <c r="B7292" t="s">
        <v>412</v>
      </c>
      <c r="C7292" t="s">
        <v>440</v>
      </c>
      <c r="D7292" t="s">
        <v>330</v>
      </c>
      <c r="E7292" t="s">
        <v>113</v>
      </c>
      <c r="F7292" t="s">
        <v>114</v>
      </c>
      <c r="G7292">
        <v>3</v>
      </c>
      <c r="H7292" t="s">
        <v>336</v>
      </c>
      <c r="I7292" t="s">
        <v>375</v>
      </c>
      <c r="J7292" t="s">
        <v>303</v>
      </c>
      <c r="K7292">
        <v>16</v>
      </c>
      <c r="L7292" s="52">
        <v>0.31999999284744263</v>
      </c>
      <c r="N7292">
        <v>67</v>
      </c>
      <c r="O7292" s="52">
        <v>0.34358999133110052</v>
      </c>
      <c r="Q7292">
        <v>1789</v>
      </c>
      <c r="R7292" s="52">
        <v>0.31641000509262079</v>
      </c>
    </row>
    <row r="7293" spans="1:19">
      <c r="A7293" t="s">
        <v>356</v>
      </c>
      <c r="B7293" t="s">
        <v>412</v>
      </c>
      <c r="C7293" t="s">
        <v>440</v>
      </c>
      <c r="D7293" t="s">
        <v>330</v>
      </c>
      <c r="E7293" t="s">
        <v>113</v>
      </c>
      <c r="F7293" t="s">
        <v>114</v>
      </c>
      <c r="G7293">
        <v>3</v>
      </c>
      <c r="H7293" t="s">
        <v>336</v>
      </c>
      <c r="I7293" t="s">
        <v>375</v>
      </c>
      <c r="J7293" t="s">
        <v>304</v>
      </c>
      <c r="K7293">
        <v>17</v>
      </c>
      <c r="L7293" s="52">
        <v>0.34000000357627869</v>
      </c>
      <c r="N7293">
        <v>66</v>
      </c>
      <c r="O7293" s="52">
        <v>0.33845999836921692</v>
      </c>
      <c r="Q7293">
        <v>2070</v>
      </c>
      <c r="R7293" s="52">
        <v>0.36610999703407288</v>
      </c>
    </row>
    <row r="7294" spans="1:19">
      <c r="A7294" t="s">
        <v>356</v>
      </c>
      <c r="B7294" t="s">
        <v>412</v>
      </c>
      <c r="C7294" t="s">
        <v>440</v>
      </c>
      <c r="D7294" t="s">
        <v>330</v>
      </c>
      <c r="E7294" t="s">
        <v>113</v>
      </c>
      <c r="F7294" t="s">
        <v>114</v>
      </c>
      <c r="G7294">
        <v>3</v>
      </c>
      <c r="H7294" t="s">
        <v>336</v>
      </c>
      <c r="I7294" t="s">
        <v>377</v>
      </c>
      <c r="J7294" t="s">
        <v>13</v>
      </c>
      <c r="K7294">
        <v>29</v>
      </c>
      <c r="L7294" s="52">
        <v>0.57999998331069946</v>
      </c>
      <c r="N7294">
        <v>101</v>
      </c>
      <c r="O7294" s="52">
        <v>0.51794999837875366</v>
      </c>
      <c r="Q7294">
        <v>2991</v>
      </c>
      <c r="R7294" s="52">
        <v>0.52900999784469604</v>
      </c>
    </row>
    <row r="7295" spans="1:19">
      <c r="A7295" t="s">
        <v>356</v>
      </c>
      <c r="B7295" t="s">
        <v>412</v>
      </c>
      <c r="C7295" t="s">
        <v>440</v>
      </c>
      <c r="D7295" t="s">
        <v>330</v>
      </c>
      <c r="E7295" t="s">
        <v>113</v>
      </c>
      <c r="F7295" t="s">
        <v>114</v>
      </c>
      <c r="G7295">
        <v>3</v>
      </c>
      <c r="H7295" t="s">
        <v>336</v>
      </c>
      <c r="I7295" t="s">
        <v>377</v>
      </c>
      <c r="J7295" t="s">
        <v>382</v>
      </c>
      <c r="K7295">
        <v>21</v>
      </c>
      <c r="L7295" s="52">
        <v>0.41999998688697809</v>
      </c>
      <c r="N7295">
        <v>94</v>
      </c>
      <c r="O7295" s="52">
        <v>0.48205000162124628</v>
      </c>
      <c r="Q7295">
        <v>2663</v>
      </c>
      <c r="R7295" s="52">
        <v>0.47099000215530401</v>
      </c>
    </row>
    <row r="7296" spans="1:19">
      <c r="A7296" t="s">
        <v>356</v>
      </c>
      <c r="B7296" t="s">
        <v>412</v>
      </c>
      <c r="C7296" t="s">
        <v>440</v>
      </c>
      <c r="D7296" t="s">
        <v>330</v>
      </c>
      <c r="E7296" t="s">
        <v>113</v>
      </c>
      <c r="F7296" t="s">
        <v>114</v>
      </c>
      <c r="G7296">
        <v>3</v>
      </c>
      <c r="H7296" t="s">
        <v>336</v>
      </c>
      <c r="I7296" t="s">
        <v>378</v>
      </c>
      <c r="J7296" t="s">
        <v>13</v>
      </c>
      <c r="K7296">
        <v>41</v>
      </c>
      <c r="L7296" s="52">
        <v>0.81999999284744263</v>
      </c>
      <c r="N7296">
        <v>166</v>
      </c>
      <c r="O7296" s="52">
        <v>0.85127997398376465</v>
      </c>
      <c r="Q7296">
        <v>5030</v>
      </c>
      <c r="R7296" s="52">
        <v>0.88963997364044189</v>
      </c>
    </row>
    <row r="7297" spans="1:19">
      <c r="A7297" t="s">
        <v>356</v>
      </c>
      <c r="B7297" t="s">
        <v>412</v>
      </c>
      <c r="C7297" t="s">
        <v>440</v>
      </c>
      <c r="D7297" t="s">
        <v>330</v>
      </c>
      <c r="E7297" t="s">
        <v>113</v>
      </c>
      <c r="F7297" t="s">
        <v>114</v>
      </c>
      <c r="G7297">
        <v>3</v>
      </c>
      <c r="H7297" t="s">
        <v>336</v>
      </c>
      <c r="I7297" t="s">
        <v>378</v>
      </c>
      <c r="J7297" t="s">
        <v>382</v>
      </c>
      <c r="K7297">
        <v>9</v>
      </c>
      <c r="L7297" s="52">
        <v>0.1800000071525574</v>
      </c>
      <c r="N7297">
        <v>29</v>
      </c>
      <c r="O7297" s="52">
        <v>0.14871999621391299</v>
      </c>
      <c r="Q7297">
        <v>624</v>
      </c>
      <c r="R7297" s="52">
        <v>0.1103599965572357</v>
      </c>
    </row>
    <row r="7298" spans="1:19">
      <c r="A7298" t="s">
        <v>356</v>
      </c>
      <c r="B7298" t="s">
        <v>412</v>
      </c>
      <c r="C7298" t="s">
        <v>440</v>
      </c>
      <c r="D7298" t="s">
        <v>330</v>
      </c>
      <c r="E7298" t="s">
        <v>113</v>
      </c>
      <c r="F7298" t="s">
        <v>114</v>
      </c>
      <c r="G7298">
        <v>3</v>
      </c>
      <c r="H7298" t="s">
        <v>336</v>
      </c>
      <c r="I7298" t="s">
        <v>379</v>
      </c>
      <c r="J7298" t="s">
        <v>13</v>
      </c>
      <c r="K7298">
        <v>30</v>
      </c>
      <c r="L7298" s="52">
        <v>0.60000002384185791</v>
      </c>
      <c r="N7298">
        <v>125</v>
      </c>
      <c r="O7298" s="52">
        <v>0.64103001356124878</v>
      </c>
      <c r="Q7298">
        <v>3976</v>
      </c>
      <c r="R7298" s="52">
        <v>0.70322000980377197</v>
      </c>
    </row>
    <row r="7299" spans="1:19">
      <c r="A7299" t="s">
        <v>356</v>
      </c>
      <c r="B7299" t="s">
        <v>412</v>
      </c>
      <c r="C7299" t="s">
        <v>440</v>
      </c>
      <c r="D7299" t="s">
        <v>330</v>
      </c>
      <c r="E7299" t="s">
        <v>113</v>
      </c>
      <c r="F7299" t="s">
        <v>114</v>
      </c>
      <c r="G7299">
        <v>3</v>
      </c>
      <c r="H7299" t="s">
        <v>336</v>
      </c>
      <c r="I7299" t="s">
        <v>379</v>
      </c>
      <c r="J7299" t="s">
        <v>382</v>
      </c>
      <c r="K7299">
        <v>20</v>
      </c>
      <c r="L7299" s="52">
        <v>0.40000000596046448</v>
      </c>
      <c r="N7299">
        <v>70</v>
      </c>
      <c r="O7299" s="52">
        <v>0.35896998643875122</v>
      </c>
      <c r="Q7299">
        <v>1678</v>
      </c>
      <c r="R7299" s="52">
        <v>0.29677999019622803</v>
      </c>
    </row>
    <row r="7300" spans="1:19">
      <c r="A7300" t="s">
        <v>356</v>
      </c>
      <c r="B7300" t="s">
        <v>412</v>
      </c>
      <c r="C7300" t="s">
        <v>440</v>
      </c>
      <c r="D7300" t="s">
        <v>330</v>
      </c>
      <c r="E7300" t="s">
        <v>113</v>
      </c>
      <c r="F7300" t="s">
        <v>114</v>
      </c>
      <c r="G7300">
        <v>3</v>
      </c>
      <c r="H7300" t="s">
        <v>336</v>
      </c>
      <c r="I7300" t="s">
        <v>380</v>
      </c>
      <c r="J7300" t="s">
        <v>13</v>
      </c>
      <c r="K7300">
        <v>30</v>
      </c>
      <c r="L7300" s="52">
        <v>0.60000002384185791</v>
      </c>
      <c r="N7300">
        <v>129</v>
      </c>
      <c r="O7300" s="52">
        <v>0.66153997182846069</v>
      </c>
      <c r="Q7300">
        <v>4071</v>
      </c>
      <c r="R7300" s="52">
        <v>0.72001999616622925</v>
      </c>
    </row>
    <row r="7301" spans="1:19">
      <c r="A7301" t="s">
        <v>356</v>
      </c>
      <c r="B7301" t="s">
        <v>412</v>
      </c>
      <c r="C7301" t="s">
        <v>440</v>
      </c>
      <c r="D7301" t="s">
        <v>330</v>
      </c>
      <c r="E7301" t="s">
        <v>113</v>
      </c>
      <c r="F7301" t="s">
        <v>114</v>
      </c>
      <c r="G7301">
        <v>3</v>
      </c>
      <c r="H7301" t="s">
        <v>336</v>
      </c>
      <c r="I7301" t="s">
        <v>380</v>
      </c>
      <c r="J7301" t="s">
        <v>382</v>
      </c>
      <c r="K7301">
        <v>20</v>
      </c>
      <c r="L7301" s="52">
        <v>0.40000000596046448</v>
      </c>
      <c r="N7301">
        <v>66</v>
      </c>
      <c r="O7301" s="52">
        <v>0.33845999836921692</v>
      </c>
      <c r="Q7301">
        <v>1583</v>
      </c>
      <c r="R7301" s="52">
        <v>0.27998000383377081</v>
      </c>
    </row>
    <row r="7302" spans="1:19">
      <c r="A7302" t="s">
        <v>356</v>
      </c>
      <c r="B7302" t="s">
        <v>412</v>
      </c>
      <c r="C7302" t="s">
        <v>440</v>
      </c>
      <c r="D7302" t="s">
        <v>330</v>
      </c>
      <c r="E7302" t="s">
        <v>113</v>
      </c>
      <c r="F7302" t="s">
        <v>114</v>
      </c>
      <c r="G7302">
        <v>3</v>
      </c>
      <c r="H7302" t="s">
        <v>336</v>
      </c>
      <c r="I7302" t="s">
        <v>381</v>
      </c>
      <c r="J7302" t="s">
        <v>13</v>
      </c>
      <c r="K7302">
        <v>30</v>
      </c>
      <c r="L7302" s="52">
        <v>0.60000002384185791</v>
      </c>
      <c r="N7302">
        <v>125</v>
      </c>
      <c r="O7302" s="52">
        <v>0.64103001356124878</v>
      </c>
      <c r="Q7302">
        <v>3439</v>
      </c>
      <c r="R7302" s="52">
        <v>0.60824000835418701</v>
      </c>
    </row>
    <row r="7303" spans="1:19">
      <c r="A7303" t="s">
        <v>356</v>
      </c>
      <c r="B7303" t="s">
        <v>412</v>
      </c>
      <c r="C7303" t="s">
        <v>440</v>
      </c>
      <c r="D7303" t="s">
        <v>330</v>
      </c>
      <c r="E7303" t="s">
        <v>113</v>
      </c>
      <c r="F7303" t="s">
        <v>114</v>
      </c>
      <c r="G7303">
        <v>3</v>
      </c>
      <c r="H7303" t="s">
        <v>336</v>
      </c>
      <c r="I7303" t="s">
        <v>381</v>
      </c>
      <c r="J7303" t="s">
        <v>382</v>
      </c>
      <c r="K7303">
        <v>20</v>
      </c>
      <c r="L7303" s="52">
        <v>0.40000000596046448</v>
      </c>
      <c r="N7303">
        <v>70</v>
      </c>
      <c r="O7303" s="52">
        <v>0.35896998643875122</v>
      </c>
      <c r="Q7303">
        <v>2215</v>
      </c>
      <c r="R7303" s="52">
        <v>0.39175999164581299</v>
      </c>
    </row>
    <row r="7304" spans="1:19">
      <c r="A7304" t="s">
        <v>356</v>
      </c>
      <c r="B7304" t="s">
        <v>412</v>
      </c>
      <c r="C7304" t="s">
        <v>440</v>
      </c>
      <c r="D7304" t="s">
        <v>330</v>
      </c>
      <c r="E7304" t="s">
        <v>115</v>
      </c>
      <c r="F7304" t="s">
        <v>116</v>
      </c>
      <c r="G7304">
        <v>15</v>
      </c>
      <c r="H7304" t="s">
        <v>344</v>
      </c>
      <c r="I7304" t="s">
        <v>374</v>
      </c>
      <c r="J7304" t="s">
        <v>289</v>
      </c>
      <c r="K7304">
        <v>2</v>
      </c>
      <c r="L7304" s="52">
        <v>5.000000074505806E-2</v>
      </c>
      <c r="N7304">
        <v>2</v>
      </c>
      <c r="O7304" s="52">
        <v>9.5699997618794441E-3</v>
      </c>
      <c r="Q7304">
        <v>29</v>
      </c>
      <c r="R7304" s="52">
        <v>5.1299999468028554E-3</v>
      </c>
    </row>
    <row r="7305" spans="1:19">
      <c r="A7305" t="s">
        <v>356</v>
      </c>
      <c r="B7305" t="s">
        <v>412</v>
      </c>
      <c r="C7305" t="s">
        <v>440</v>
      </c>
      <c r="D7305" t="s">
        <v>330</v>
      </c>
      <c r="E7305" t="s">
        <v>115</v>
      </c>
      <c r="F7305" t="s">
        <v>116</v>
      </c>
      <c r="G7305">
        <v>15</v>
      </c>
      <c r="H7305" t="s">
        <v>344</v>
      </c>
      <c r="I7305" t="s">
        <v>374</v>
      </c>
      <c r="J7305" t="s">
        <v>290</v>
      </c>
      <c r="K7305">
        <v>2</v>
      </c>
      <c r="L7305" s="52">
        <v>5.000000074505806E-2</v>
      </c>
      <c r="N7305">
        <v>11</v>
      </c>
      <c r="O7305" s="52">
        <v>5.2629999816417687E-2</v>
      </c>
      <c r="Q7305">
        <v>299</v>
      </c>
      <c r="R7305" s="52">
        <v>5.2880000323057168E-2</v>
      </c>
    </row>
    <row r="7306" spans="1:19">
      <c r="A7306" t="s">
        <v>356</v>
      </c>
      <c r="B7306" t="s">
        <v>412</v>
      </c>
      <c r="C7306" t="s">
        <v>440</v>
      </c>
      <c r="D7306" t="s">
        <v>330</v>
      </c>
      <c r="E7306" t="s">
        <v>115</v>
      </c>
      <c r="F7306" t="s">
        <v>116</v>
      </c>
      <c r="G7306">
        <v>15</v>
      </c>
      <c r="H7306" t="s">
        <v>344</v>
      </c>
      <c r="I7306" t="s">
        <v>374</v>
      </c>
      <c r="J7306" t="s">
        <v>291</v>
      </c>
      <c r="K7306">
        <v>14</v>
      </c>
      <c r="L7306" s="52">
        <v>0.34999999403953552</v>
      </c>
      <c r="N7306">
        <v>37</v>
      </c>
      <c r="O7306" s="52">
        <v>0.17702999711036679</v>
      </c>
      <c r="Q7306">
        <v>751</v>
      </c>
      <c r="R7306" s="52">
        <v>0.1328299939632416</v>
      </c>
    </row>
    <row r="7307" spans="1:19">
      <c r="A7307" t="s">
        <v>356</v>
      </c>
      <c r="B7307" t="s">
        <v>412</v>
      </c>
      <c r="C7307" t="s">
        <v>440</v>
      </c>
      <c r="D7307" t="s">
        <v>330</v>
      </c>
      <c r="E7307" t="s">
        <v>115</v>
      </c>
      <c r="F7307" t="s">
        <v>116</v>
      </c>
      <c r="G7307">
        <v>15</v>
      </c>
      <c r="H7307" t="s">
        <v>344</v>
      </c>
      <c r="I7307" t="s">
        <v>374</v>
      </c>
      <c r="J7307" t="s">
        <v>292</v>
      </c>
      <c r="K7307">
        <v>9</v>
      </c>
      <c r="L7307" s="52">
        <v>0.22499999403953549</v>
      </c>
      <c r="N7307">
        <v>51</v>
      </c>
      <c r="O7307" s="52">
        <v>0.2440200001001358</v>
      </c>
      <c r="Q7307">
        <v>1246</v>
      </c>
      <c r="R7307" s="52">
        <v>0.22036999464035029</v>
      </c>
    </row>
    <row r="7308" spans="1:19">
      <c r="A7308" t="s">
        <v>356</v>
      </c>
      <c r="B7308" t="s">
        <v>412</v>
      </c>
      <c r="C7308" t="s">
        <v>440</v>
      </c>
      <c r="D7308" t="s">
        <v>330</v>
      </c>
      <c r="E7308" t="s">
        <v>115</v>
      </c>
      <c r="F7308" t="s">
        <v>116</v>
      </c>
      <c r="G7308">
        <v>15</v>
      </c>
      <c r="H7308" t="s">
        <v>344</v>
      </c>
      <c r="I7308" t="s">
        <v>374</v>
      </c>
      <c r="J7308" t="s">
        <v>293</v>
      </c>
      <c r="K7308">
        <v>6</v>
      </c>
      <c r="L7308" s="52">
        <v>0.15000000596046451</v>
      </c>
      <c r="N7308">
        <v>39</v>
      </c>
      <c r="O7308" s="52">
        <v>0.18659999966621399</v>
      </c>
      <c r="Q7308">
        <v>1034</v>
      </c>
      <c r="R7308" s="52">
        <v>0.18287999927997589</v>
      </c>
    </row>
    <row r="7309" spans="1:19">
      <c r="A7309" t="s">
        <v>356</v>
      </c>
      <c r="B7309" t="s">
        <v>412</v>
      </c>
      <c r="C7309" t="s">
        <v>440</v>
      </c>
      <c r="D7309" t="s">
        <v>330</v>
      </c>
      <c r="E7309" t="s">
        <v>115</v>
      </c>
      <c r="F7309" t="s">
        <v>116</v>
      </c>
      <c r="G7309">
        <v>15</v>
      </c>
      <c r="H7309" t="s">
        <v>344</v>
      </c>
      <c r="I7309" t="s">
        <v>374</v>
      </c>
      <c r="J7309" t="s">
        <v>294</v>
      </c>
      <c r="K7309">
        <v>5</v>
      </c>
      <c r="L7309" s="52">
        <v>0.125</v>
      </c>
      <c r="N7309">
        <v>38</v>
      </c>
      <c r="O7309" s="52">
        <v>0.18182000517845151</v>
      </c>
      <c r="Q7309">
        <v>1115</v>
      </c>
      <c r="R7309" s="52">
        <v>0.19720999896526339</v>
      </c>
    </row>
    <row r="7310" spans="1:19">
      <c r="A7310" t="s">
        <v>356</v>
      </c>
      <c r="B7310" t="s">
        <v>412</v>
      </c>
      <c r="C7310" t="s">
        <v>440</v>
      </c>
      <c r="D7310" t="s">
        <v>330</v>
      </c>
      <c r="E7310" t="s">
        <v>115</v>
      </c>
      <c r="F7310" t="s">
        <v>116</v>
      </c>
      <c r="G7310">
        <v>15</v>
      </c>
      <c r="H7310" t="s">
        <v>344</v>
      </c>
      <c r="I7310" t="s">
        <v>374</v>
      </c>
      <c r="J7310" t="s">
        <v>295</v>
      </c>
      <c r="K7310">
        <v>2</v>
      </c>
      <c r="L7310" s="52">
        <v>5.000000074505806E-2</v>
      </c>
      <c r="N7310">
        <v>31</v>
      </c>
      <c r="O7310" s="52">
        <v>0.14833000302314761</v>
      </c>
      <c r="Q7310">
        <v>1180</v>
      </c>
      <c r="R7310" s="52">
        <v>0.20870000123977661</v>
      </c>
    </row>
    <row r="7311" spans="1:19">
      <c r="A7311" t="s">
        <v>356</v>
      </c>
      <c r="B7311" t="s">
        <v>412</v>
      </c>
      <c r="C7311" t="s">
        <v>440</v>
      </c>
      <c r="D7311" t="s">
        <v>330</v>
      </c>
      <c r="E7311" t="s">
        <v>115</v>
      </c>
      <c r="F7311" t="s">
        <v>116</v>
      </c>
      <c r="G7311">
        <v>15</v>
      </c>
      <c r="H7311" t="s">
        <v>344</v>
      </c>
      <c r="I7311" t="s">
        <v>734</v>
      </c>
      <c r="J7311" t="s">
        <v>299</v>
      </c>
      <c r="K7311">
        <v>7</v>
      </c>
      <c r="L7311" s="52">
        <v>0.17499999701976779</v>
      </c>
      <c r="M7311" s="52">
        <v>0.17499999701976779</v>
      </c>
      <c r="N7311">
        <v>16</v>
      </c>
      <c r="O7311" s="52">
        <v>7.6559998095035553E-2</v>
      </c>
      <c r="P7311" s="52">
        <v>7.8819997608661652E-2</v>
      </c>
      <c r="Q7311">
        <v>265</v>
      </c>
      <c r="R7311" s="52">
        <v>4.6870000660419457E-2</v>
      </c>
      <c r="S7311" s="52">
        <v>4.7959998250007629E-2</v>
      </c>
    </row>
    <row r="7312" spans="1:19">
      <c r="A7312" t="s">
        <v>356</v>
      </c>
      <c r="B7312" t="s">
        <v>412</v>
      </c>
      <c r="C7312" t="s">
        <v>440</v>
      </c>
      <c r="D7312" t="s">
        <v>330</v>
      </c>
      <c r="E7312" t="s">
        <v>115</v>
      </c>
      <c r="F7312" t="s">
        <v>116</v>
      </c>
      <c r="G7312">
        <v>15</v>
      </c>
      <c r="H7312" t="s">
        <v>344</v>
      </c>
      <c r="I7312" t="s">
        <v>734</v>
      </c>
      <c r="J7312" t="s">
        <v>300</v>
      </c>
      <c r="K7312">
        <v>2</v>
      </c>
      <c r="L7312" s="52">
        <v>5.000000074505806E-2</v>
      </c>
      <c r="M7312" s="52">
        <v>5.000000074505806E-2</v>
      </c>
      <c r="N7312">
        <v>42</v>
      </c>
      <c r="O7312" s="52">
        <v>0.20095999538898471</v>
      </c>
      <c r="P7312" s="52">
        <v>0.20690000057220459</v>
      </c>
      <c r="Q7312">
        <v>218</v>
      </c>
      <c r="R7312" s="52">
        <v>3.8559999316930771E-2</v>
      </c>
      <c r="S7312" s="52">
        <v>3.945000097155571E-2</v>
      </c>
    </row>
    <row r="7313" spans="1:19">
      <c r="A7313" t="s">
        <v>356</v>
      </c>
      <c r="B7313" t="s">
        <v>412</v>
      </c>
      <c r="C7313" t="s">
        <v>440</v>
      </c>
      <c r="D7313" t="s">
        <v>330</v>
      </c>
      <c r="E7313" t="s">
        <v>115</v>
      </c>
      <c r="F7313" t="s">
        <v>116</v>
      </c>
      <c r="G7313">
        <v>15</v>
      </c>
      <c r="H7313" t="s">
        <v>344</v>
      </c>
      <c r="I7313" t="s">
        <v>734</v>
      </c>
      <c r="J7313" t="s">
        <v>269</v>
      </c>
      <c r="K7313">
        <v>0</v>
      </c>
      <c r="L7313" s="52">
        <v>0</v>
      </c>
      <c r="M7313" s="52">
        <v>0</v>
      </c>
      <c r="N7313">
        <v>2</v>
      </c>
      <c r="O7313" s="52">
        <v>9.5699997618794441E-3</v>
      </c>
      <c r="P7313" s="52">
        <v>9.8500000312924385E-3</v>
      </c>
      <c r="Q7313">
        <v>43</v>
      </c>
      <c r="R7313" s="52">
        <v>7.61000020429492E-3</v>
      </c>
      <c r="S7313" s="52">
        <v>7.780000101774931E-3</v>
      </c>
    </row>
    <row r="7314" spans="1:19">
      <c r="A7314" t="s">
        <v>356</v>
      </c>
      <c r="B7314" t="s">
        <v>412</v>
      </c>
      <c r="C7314" t="s">
        <v>440</v>
      </c>
      <c r="D7314" t="s">
        <v>330</v>
      </c>
      <c r="E7314" t="s">
        <v>115</v>
      </c>
      <c r="F7314" t="s">
        <v>116</v>
      </c>
      <c r="G7314">
        <v>15</v>
      </c>
      <c r="H7314" t="s">
        <v>344</v>
      </c>
      <c r="I7314" t="s">
        <v>734</v>
      </c>
      <c r="J7314" t="s">
        <v>301</v>
      </c>
      <c r="K7314">
        <v>2</v>
      </c>
      <c r="L7314" s="52">
        <v>5.000000074505806E-2</v>
      </c>
      <c r="M7314" s="52">
        <v>5.000000074505806E-2</v>
      </c>
      <c r="N7314">
        <v>12</v>
      </c>
      <c r="O7314" s="52">
        <v>5.7420000433921807E-2</v>
      </c>
      <c r="P7314" s="52">
        <v>5.9110000729560852E-2</v>
      </c>
      <c r="Q7314">
        <v>117</v>
      </c>
      <c r="R7314" s="52">
        <v>2.0689999684691429E-2</v>
      </c>
      <c r="S7314" s="52">
        <v>2.1169999614357948E-2</v>
      </c>
    </row>
    <row r="7315" spans="1:19">
      <c r="A7315" t="s">
        <v>356</v>
      </c>
      <c r="B7315" t="s">
        <v>412</v>
      </c>
      <c r="C7315" t="s">
        <v>440</v>
      </c>
      <c r="D7315" t="s">
        <v>330</v>
      </c>
      <c r="E7315" t="s">
        <v>115</v>
      </c>
      <c r="F7315" t="s">
        <v>116</v>
      </c>
      <c r="G7315">
        <v>15</v>
      </c>
      <c r="H7315" t="s">
        <v>344</v>
      </c>
      <c r="I7315" t="s">
        <v>734</v>
      </c>
      <c r="J7315" t="s">
        <v>270</v>
      </c>
      <c r="K7315">
        <v>0</v>
      </c>
      <c r="L7315" s="52">
        <v>0</v>
      </c>
      <c r="N7315">
        <v>6</v>
      </c>
      <c r="O7315" s="52">
        <v>2.871000021696091E-2</v>
      </c>
      <c r="Q7315">
        <v>128</v>
      </c>
      <c r="R7315" s="52">
        <v>2.263999916613102E-2</v>
      </c>
    </row>
    <row r="7316" spans="1:19">
      <c r="A7316" t="s">
        <v>356</v>
      </c>
      <c r="B7316" t="s">
        <v>412</v>
      </c>
      <c r="C7316" t="s">
        <v>440</v>
      </c>
      <c r="D7316" t="s">
        <v>330</v>
      </c>
      <c r="E7316" t="s">
        <v>115</v>
      </c>
      <c r="F7316" t="s">
        <v>116</v>
      </c>
      <c r="G7316">
        <v>15</v>
      </c>
      <c r="H7316" t="s">
        <v>344</v>
      </c>
      <c r="I7316" t="s">
        <v>734</v>
      </c>
      <c r="J7316" t="s">
        <v>268</v>
      </c>
      <c r="K7316">
        <v>29</v>
      </c>
      <c r="L7316" s="52">
        <v>0.72500002384185791</v>
      </c>
      <c r="M7316" s="52">
        <v>0.72500002384185791</v>
      </c>
      <c r="N7316">
        <v>131</v>
      </c>
      <c r="O7316" s="52">
        <v>0.62678998708724976</v>
      </c>
      <c r="P7316" s="52">
        <v>0.64531999826431274</v>
      </c>
      <c r="Q7316">
        <v>4883</v>
      </c>
      <c r="R7316" s="52">
        <v>0.86364001035690308</v>
      </c>
      <c r="S7316" s="52">
        <v>0.88363999128341675</v>
      </c>
    </row>
    <row r="7317" spans="1:19">
      <c r="A7317" t="s">
        <v>356</v>
      </c>
      <c r="B7317" t="s">
        <v>412</v>
      </c>
      <c r="C7317" t="s">
        <v>440</v>
      </c>
      <c r="D7317" t="s">
        <v>330</v>
      </c>
      <c r="E7317" t="s">
        <v>115</v>
      </c>
      <c r="F7317" t="s">
        <v>116</v>
      </c>
      <c r="G7317">
        <v>15</v>
      </c>
      <c r="H7317" t="s">
        <v>344</v>
      </c>
      <c r="I7317" t="s">
        <v>307</v>
      </c>
      <c r="J7317" t="s">
        <v>329</v>
      </c>
      <c r="K7317">
        <v>38</v>
      </c>
      <c r="L7317" s="52">
        <v>0.94999998807907104</v>
      </c>
      <c r="N7317">
        <v>207</v>
      </c>
      <c r="O7317" s="52">
        <v>0.99042999744415283</v>
      </c>
      <c r="Q7317">
        <v>5610</v>
      </c>
      <c r="R7317" s="52">
        <v>0.99221998453140259</v>
      </c>
    </row>
    <row r="7318" spans="1:19">
      <c r="A7318" t="s">
        <v>356</v>
      </c>
      <c r="B7318" t="s">
        <v>412</v>
      </c>
      <c r="C7318" t="s">
        <v>440</v>
      </c>
      <c r="D7318" t="s">
        <v>330</v>
      </c>
      <c r="E7318" t="s">
        <v>115</v>
      </c>
      <c r="F7318" t="s">
        <v>116</v>
      </c>
      <c r="G7318">
        <v>15</v>
      </c>
      <c r="H7318" t="s">
        <v>344</v>
      </c>
      <c r="I7318" t="s">
        <v>307</v>
      </c>
      <c r="J7318" t="s">
        <v>309</v>
      </c>
      <c r="K7318">
        <v>2</v>
      </c>
      <c r="L7318" s="52">
        <v>5.000000074505806E-2</v>
      </c>
      <c r="N7318">
        <v>2</v>
      </c>
      <c r="O7318" s="52">
        <v>9.5699997618794441E-3</v>
      </c>
      <c r="Q7318">
        <v>44</v>
      </c>
      <c r="R7318" s="52">
        <v>7.780000101774931E-3</v>
      </c>
    </row>
    <row r="7319" spans="1:19">
      <c r="A7319" t="s">
        <v>356</v>
      </c>
      <c r="B7319" t="s">
        <v>412</v>
      </c>
      <c r="C7319" t="s">
        <v>440</v>
      </c>
      <c r="D7319" t="s">
        <v>330</v>
      </c>
      <c r="E7319" t="s">
        <v>115</v>
      </c>
      <c r="F7319" t="s">
        <v>116</v>
      </c>
      <c r="G7319">
        <v>15</v>
      </c>
      <c r="H7319" t="s">
        <v>344</v>
      </c>
      <c r="I7319" t="s">
        <v>375</v>
      </c>
      <c r="J7319" t="s">
        <v>302</v>
      </c>
      <c r="K7319">
        <v>11</v>
      </c>
      <c r="L7319" s="52">
        <v>0.27500000596046448</v>
      </c>
      <c r="N7319">
        <v>61</v>
      </c>
      <c r="O7319" s="52">
        <v>0.29186999797821039</v>
      </c>
      <c r="Q7319">
        <v>1795</v>
      </c>
      <c r="R7319" s="52">
        <v>0.3174700140953064</v>
      </c>
    </row>
    <row r="7320" spans="1:19">
      <c r="A7320" t="s">
        <v>356</v>
      </c>
      <c r="B7320" t="s">
        <v>412</v>
      </c>
      <c r="C7320" t="s">
        <v>440</v>
      </c>
      <c r="D7320" t="s">
        <v>330</v>
      </c>
      <c r="E7320" t="s">
        <v>115</v>
      </c>
      <c r="F7320" t="s">
        <v>116</v>
      </c>
      <c r="G7320">
        <v>15</v>
      </c>
      <c r="H7320" t="s">
        <v>344</v>
      </c>
      <c r="I7320" t="s">
        <v>375</v>
      </c>
      <c r="J7320" t="s">
        <v>303</v>
      </c>
      <c r="K7320">
        <v>15</v>
      </c>
      <c r="L7320" s="52">
        <v>0.375</v>
      </c>
      <c r="N7320">
        <v>69</v>
      </c>
      <c r="O7320" s="52">
        <v>0.33013999462127691</v>
      </c>
      <c r="Q7320">
        <v>1789</v>
      </c>
      <c r="R7320" s="52">
        <v>0.31641000509262079</v>
      </c>
    </row>
    <row r="7321" spans="1:19">
      <c r="A7321" t="s">
        <v>356</v>
      </c>
      <c r="B7321" t="s">
        <v>412</v>
      </c>
      <c r="C7321" t="s">
        <v>440</v>
      </c>
      <c r="D7321" t="s">
        <v>330</v>
      </c>
      <c r="E7321" t="s">
        <v>115</v>
      </c>
      <c r="F7321" t="s">
        <v>116</v>
      </c>
      <c r="G7321">
        <v>15</v>
      </c>
      <c r="H7321" t="s">
        <v>344</v>
      </c>
      <c r="I7321" t="s">
        <v>375</v>
      </c>
      <c r="J7321" t="s">
        <v>304</v>
      </c>
      <c r="K7321">
        <v>14</v>
      </c>
      <c r="L7321" s="52">
        <v>0.34999999403953552</v>
      </c>
      <c r="N7321">
        <v>79</v>
      </c>
      <c r="O7321" s="52">
        <v>0.3779900074005127</v>
      </c>
      <c r="Q7321">
        <v>2070</v>
      </c>
      <c r="R7321" s="52">
        <v>0.36610999703407288</v>
      </c>
    </row>
    <row r="7322" spans="1:19">
      <c r="A7322" t="s">
        <v>356</v>
      </c>
      <c r="B7322" t="s">
        <v>412</v>
      </c>
      <c r="C7322" t="s">
        <v>440</v>
      </c>
      <c r="D7322" t="s">
        <v>330</v>
      </c>
      <c r="E7322" t="s">
        <v>115</v>
      </c>
      <c r="F7322" t="s">
        <v>116</v>
      </c>
      <c r="G7322">
        <v>15</v>
      </c>
      <c r="H7322" t="s">
        <v>344</v>
      </c>
      <c r="I7322" t="s">
        <v>377</v>
      </c>
      <c r="J7322" t="s">
        <v>13</v>
      </c>
      <c r="K7322">
        <v>23</v>
      </c>
      <c r="L7322" s="52">
        <v>0.57499998807907104</v>
      </c>
      <c r="N7322">
        <v>100</v>
      </c>
      <c r="O7322" s="52">
        <v>0.47846999764442438</v>
      </c>
      <c r="Q7322">
        <v>2991</v>
      </c>
      <c r="R7322" s="52">
        <v>0.52900999784469604</v>
      </c>
    </row>
    <row r="7323" spans="1:19">
      <c r="A7323" t="s">
        <v>356</v>
      </c>
      <c r="B7323" t="s">
        <v>412</v>
      </c>
      <c r="C7323" t="s">
        <v>440</v>
      </c>
      <c r="D7323" t="s">
        <v>330</v>
      </c>
      <c r="E7323" t="s">
        <v>115</v>
      </c>
      <c r="F7323" t="s">
        <v>116</v>
      </c>
      <c r="G7323">
        <v>15</v>
      </c>
      <c r="H7323" t="s">
        <v>344</v>
      </c>
      <c r="I7323" t="s">
        <v>377</v>
      </c>
      <c r="J7323" t="s">
        <v>382</v>
      </c>
      <c r="K7323">
        <v>17</v>
      </c>
      <c r="L7323" s="52">
        <v>0.42500001192092901</v>
      </c>
      <c r="N7323">
        <v>109</v>
      </c>
      <c r="O7323" s="52">
        <v>0.52152997255325317</v>
      </c>
      <c r="Q7323">
        <v>2663</v>
      </c>
      <c r="R7323" s="52">
        <v>0.47099000215530401</v>
      </c>
    </row>
    <row r="7324" spans="1:19">
      <c r="A7324" t="s">
        <v>356</v>
      </c>
      <c r="B7324" t="s">
        <v>412</v>
      </c>
      <c r="C7324" t="s">
        <v>440</v>
      </c>
      <c r="D7324" t="s">
        <v>330</v>
      </c>
      <c r="E7324" t="s">
        <v>115</v>
      </c>
      <c r="F7324" t="s">
        <v>116</v>
      </c>
      <c r="G7324">
        <v>15</v>
      </c>
      <c r="H7324" t="s">
        <v>344</v>
      </c>
      <c r="I7324" t="s">
        <v>378</v>
      </c>
      <c r="J7324" t="s">
        <v>13</v>
      </c>
      <c r="K7324">
        <v>27</v>
      </c>
      <c r="L7324" s="52">
        <v>0.67500001192092896</v>
      </c>
      <c r="N7324">
        <v>173</v>
      </c>
      <c r="O7324" s="52">
        <v>0.82775002717971802</v>
      </c>
      <c r="Q7324">
        <v>5030</v>
      </c>
      <c r="R7324" s="52">
        <v>0.88963997364044189</v>
      </c>
    </row>
    <row r="7325" spans="1:19">
      <c r="A7325" t="s">
        <v>356</v>
      </c>
      <c r="B7325" t="s">
        <v>412</v>
      </c>
      <c r="C7325" t="s">
        <v>440</v>
      </c>
      <c r="D7325" t="s">
        <v>330</v>
      </c>
      <c r="E7325" t="s">
        <v>115</v>
      </c>
      <c r="F7325" t="s">
        <v>116</v>
      </c>
      <c r="G7325">
        <v>15</v>
      </c>
      <c r="H7325" t="s">
        <v>344</v>
      </c>
      <c r="I7325" t="s">
        <v>378</v>
      </c>
      <c r="J7325" t="s">
        <v>382</v>
      </c>
      <c r="K7325">
        <v>13</v>
      </c>
      <c r="L7325" s="52">
        <v>0.32499998807907099</v>
      </c>
      <c r="N7325">
        <v>36</v>
      </c>
      <c r="O7325" s="52">
        <v>0.1722500026226044</v>
      </c>
      <c r="Q7325">
        <v>624</v>
      </c>
      <c r="R7325" s="52">
        <v>0.1103599965572357</v>
      </c>
    </row>
    <row r="7326" spans="1:19">
      <c r="A7326" t="s">
        <v>356</v>
      </c>
      <c r="B7326" t="s">
        <v>412</v>
      </c>
      <c r="C7326" t="s">
        <v>440</v>
      </c>
      <c r="D7326" t="s">
        <v>330</v>
      </c>
      <c r="E7326" t="s">
        <v>115</v>
      </c>
      <c r="F7326" t="s">
        <v>116</v>
      </c>
      <c r="G7326">
        <v>15</v>
      </c>
      <c r="H7326" t="s">
        <v>344</v>
      </c>
      <c r="I7326" t="s">
        <v>379</v>
      </c>
      <c r="J7326" t="s">
        <v>13</v>
      </c>
      <c r="K7326">
        <v>29</v>
      </c>
      <c r="L7326" s="52">
        <v>0.72500002384185791</v>
      </c>
      <c r="N7326">
        <v>147</v>
      </c>
      <c r="O7326" s="52">
        <v>0.7033500075340271</v>
      </c>
      <c r="Q7326">
        <v>3976</v>
      </c>
      <c r="R7326" s="52">
        <v>0.70322000980377197</v>
      </c>
    </row>
    <row r="7327" spans="1:19">
      <c r="A7327" t="s">
        <v>356</v>
      </c>
      <c r="B7327" t="s">
        <v>412</v>
      </c>
      <c r="C7327" t="s">
        <v>440</v>
      </c>
      <c r="D7327" t="s">
        <v>330</v>
      </c>
      <c r="E7327" t="s">
        <v>115</v>
      </c>
      <c r="F7327" t="s">
        <v>116</v>
      </c>
      <c r="G7327">
        <v>15</v>
      </c>
      <c r="H7327" t="s">
        <v>344</v>
      </c>
      <c r="I7327" t="s">
        <v>379</v>
      </c>
      <c r="J7327" t="s">
        <v>382</v>
      </c>
      <c r="K7327">
        <v>11</v>
      </c>
      <c r="L7327" s="52">
        <v>0.27500000596046448</v>
      </c>
      <c r="N7327">
        <v>62</v>
      </c>
      <c r="O7327" s="52">
        <v>0.2966499924659729</v>
      </c>
      <c r="Q7327">
        <v>1678</v>
      </c>
      <c r="R7327" s="52">
        <v>0.29677999019622803</v>
      </c>
    </row>
    <row r="7328" spans="1:19">
      <c r="A7328" t="s">
        <v>356</v>
      </c>
      <c r="B7328" t="s">
        <v>412</v>
      </c>
      <c r="C7328" t="s">
        <v>440</v>
      </c>
      <c r="D7328" t="s">
        <v>330</v>
      </c>
      <c r="E7328" t="s">
        <v>115</v>
      </c>
      <c r="F7328" t="s">
        <v>116</v>
      </c>
      <c r="G7328">
        <v>15</v>
      </c>
      <c r="H7328" t="s">
        <v>344</v>
      </c>
      <c r="I7328" t="s">
        <v>380</v>
      </c>
      <c r="J7328" t="s">
        <v>13</v>
      </c>
      <c r="K7328">
        <v>27</v>
      </c>
      <c r="L7328" s="52">
        <v>0.67500001192092896</v>
      </c>
      <c r="N7328">
        <v>155</v>
      </c>
      <c r="O7328" s="52">
        <v>0.74163001775741577</v>
      </c>
      <c r="Q7328">
        <v>4071</v>
      </c>
      <c r="R7328" s="52">
        <v>0.72001999616622925</v>
      </c>
    </row>
    <row r="7329" spans="1:19">
      <c r="A7329" t="s">
        <v>356</v>
      </c>
      <c r="B7329" t="s">
        <v>412</v>
      </c>
      <c r="C7329" t="s">
        <v>440</v>
      </c>
      <c r="D7329" t="s">
        <v>330</v>
      </c>
      <c r="E7329" t="s">
        <v>115</v>
      </c>
      <c r="F7329" t="s">
        <v>116</v>
      </c>
      <c r="G7329">
        <v>15</v>
      </c>
      <c r="H7329" t="s">
        <v>344</v>
      </c>
      <c r="I7329" t="s">
        <v>380</v>
      </c>
      <c r="J7329" t="s">
        <v>382</v>
      </c>
      <c r="K7329">
        <v>13</v>
      </c>
      <c r="L7329" s="52">
        <v>0.32499998807907099</v>
      </c>
      <c r="N7329">
        <v>54</v>
      </c>
      <c r="O7329" s="52">
        <v>0.25837001204490662</v>
      </c>
      <c r="Q7329">
        <v>1583</v>
      </c>
      <c r="R7329" s="52">
        <v>0.27998000383377081</v>
      </c>
    </row>
    <row r="7330" spans="1:19">
      <c r="A7330" t="s">
        <v>356</v>
      </c>
      <c r="B7330" t="s">
        <v>412</v>
      </c>
      <c r="C7330" t="s">
        <v>440</v>
      </c>
      <c r="D7330" t="s">
        <v>330</v>
      </c>
      <c r="E7330" t="s">
        <v>115</v>
      </c>
      <c r="F7330" t="s">
        <v>116</v>
      </c>
      <c r="G7330">
        <v>15</v>
      </c>
      <c r="H7330" t="s">
        <v>344</v>
      </c>
      <c r="I7330" t="s">
        <v>381</v>
      </c>
      <c r="J7330" t="s">
        <v>13</v>
      </c>
      <c r="K7330">
        <v>28</v>
      </c>
      <c r="L7330" s="52">
        <v>0.69999998807907104</v>
      </c>
      <c r="N7330">
        <v>132</v>
      </c>
      <c r="O7330" s="52">
        <v>0.63157999515533447</v>
      </c>
      <c r="Q7330">
        <v>3439</v>
      </c>
      <c r="R7330" s="52">
        <v>0.60824000835418701</v>
      </c>
    </row>
    <row r="7331" spans="1:19">
      <c r="A7331" t="s">
        <v>356</v>
      </c>
      <c r="B7331" t="s">
        <v>412</v>
      </c>
      <c r="C7331" t="s">
        <v>440</v>
      </c>
      <c r="D7331" t="s">
        <v>330</v>
      </c>
      <c r="E7331" t="s">
        <v>115</v>
      </c>
      <c r="F7331" t="s">
        <v>116</v>
      </c>
      <c r="G7331">
        <v>15</v>
      </c>
      <c r="H7331" t="s">
        <v>344</v>
      </c>
      <c r="I7331" t="s">
        <v>381</v>
      </c>
      <c r="J7331" t="s">
        <v>382</v>
      </c>
      <c r="K7331">
        <v>12</v>
      </c>
      <c r="L7331" s="52">
        <v>0.30000001192092901</v>
      </c>
      <c r="N7331">
        <v>77</v>
      </c>
      <c r="O7331" s="52">
        <v>0.36842000484466553</v>
      </c>
      <c r="Q7331">
        <v>2215</v>
      </c>
      <c r="R7331" s="52">
        <v>0.39175999164581299</v>
      </c>
    </row>
    <row r="7332" spans="1:19">
      <c r="A7332" t="s">
        <v>356</v>
      </c>
      <c r="B7332" t="s">
        <v>412</v>
      </c>
      <c r="C7332" t="s">
        <v>440</v>
      </c>
      <c r="D7332" t="s">
        <v>330</v>
      </c>
      <c r="E7332" t="s">
        <v>117</v>
      </c>
      <c r="F7332" t="s">
        <v>118</v>
      </c>
      <c r="G7332">
        <v>5</v>
      </c>
      <c r="H7332" t="s">
        <v>340</v>
      </c>
      <c r="I7332" t="s">
        <v>374</v>
      </c>
      <c r="J7332" t="s">
        <v>289</v>
      </c>
      <c r="K7332">
        <v>0</v>
      </c>
      <c r="L7332" s="52">
        <v>0</v>
      </c>
      <c r="N7332">
        <v>2</v>
      </c>
      <c r="O7332" s="52">
        <v>6.4099999144673347E-3</v>
      </c>
      <c r="Q7332">
        <v>29</v>
      </c>
      <c r="R7332" s="52">
        <v>5.1299999468028554E-3</v>
      </c>
    </row>
    <row r="7333" spans="1:19">
      <c r="A7333" t="s">
        <v>356</v>
      </c>
      <c r="B7333" t="s">
        <v>412</v>
      </c>
      <c r="C7333" t="s">
        <v>440</v>
      </c>
      <c r="D7333" t="s">
        <v>330</v>
      </c>
      <c r="E7333" t="s">
        <v>117</v>
      </c>
      <c r="F7333" t="s">
        <v>118</v>
      </c>
      <c r="G7333">
        <v>5</v>
      </c>
      <c r="H7333" t="s">
        <v>340</v>
      </c>
      <c r="I7333" t="s">
        <v>374</v>
      </c>
      <c r="J7333" t="s">
        <v>290</v>
      </c>
      <c r="K7333">
        <v>2</v>
      </c>
      <c r="L7333" s="52">
        <v>1.802000030875206E-2</v>
      </c>
      <c r="N7333">
        <v>12</v>
      </c>
      <c r="O7333" s="52">
        <v>3.8460001349449158E-2</v>
      </c>
      <c r="Q7333">
        <v>299</v>
      </c>
      <c r="R7333" s="52">
        <v>5.2880000323057168E-2</v>
      </c>
    </row>
    <row r="7334" spans="1:19">
      <c r="A7334" t="s">
        <v>356</v>
      </c>
      <c r="B7334" t="s">
        <v>412</v>
      </c>
      <c r="C7334" t="s">
        <v>440</v>
      </c>
      <c r="D7334" t="s">
        <v>330</v>
      </c>
      <c r="E7334" t="s">
        <v>117</v>
      </c>
      <c r="F7334" t="s">
        <v>118</v>
      </c>
      <c r="G7334">
        <v>5</v>
      </c>
      <c r="H7334" t="s">
        <v>340</v>
      </c>
      <c r="I7334" t="s">
        <v>374</v>
      </c>
      <c r="J7334" t="s">
        <v>291</v>
      </c>
      <c r="K7334">
        <v>11</v>
      </c>
      <c r="L7334" s="52">
        <v>9.9100001156330109E-2</v>
      </c>
      <c r="N7334">
        <v>32</v>
      </c>
      <c r="O7334" s="52">
        <v>0.1025599986314774</v>
      </c>
      <c r="Q7334">
        <v>751</v>
      </c>
      <c r="R7334" s="52">
        <v>0.1328299939632416</v>
      </c>
    </row>
    <row r="7335" spans="1:19">
      <c r="A7335" t="s">
        <v>356</v>
      </c>
      <c r="B7335" t="s">
        <v>412</v>
      </c>
      <c r="C7335" t="s">
        <v>440</v>
      </c>
      <c r="D7335" t="s">
        <v>330</v>
      </c>
      <c r="E7335" t="s">
        <v>117</v>
      </c>
      <c r="F7335" t="s">
        <v>118</v>
      </c>
      <c r="G7335">
        <v>5</v>
      </c>
      <c r="H7335" t="s">
        <v>340</v>
      </c>
      <c r="I7335" t="s">
        <v>374</v>
      </c>
      <c r="J7335" t="s">
        <v>292</v>
      </c>
      <c r="K7335">
        <v>22</v>
      </c>
      <c r="L7335" s="52">
        <v>0.19820000231266019</v>
      </c>
      <c r="N7335">
        <v>56</v>
      </c>
      <c r="O7335" s="52">
        <v>0.17949000000953669</v>
      </c>
      <c r="Q7335">
        <v>1246</v>
      </c>
      <c r="R7335" s="52">
        <v>0.22036999464035029</v>
      </c>
    </row>
    <row r="7336" spans="1:19">
      <c r="A7336" t="s">
        <v>356</v>
      </c>
      <c r="B7336" t="s">
        <v>412</v>
      </c>
      <c r="C7336" t="s">
        <v>440</v>
      </c>
      <c r="D7336" t="s">
        <v>330</v>
      </c>
      <c r="E7336" t="s">
        <v>117</v>
      </c>
      <c r="F7336" t="s">
        <v>118</v>
      </c>
      <c r="G7336">
        <v>5</v>
      </c>
      <c r="H7336" t="s">
        <v>340</v>
      </c>
      <c r="I7336" t="s">
        <v>374</v>
      </c>
      <c r="J7336" t="s">
        <v>293</v>
      </c>
      <c r="K7336">
        <v>24</v>
      </c>
      <c r="L7336" s="52">
        <v>0.2162200063467026</v>
      </c>
      <c r="N7336">
        <v>60</v>
      </c>
      <c r="O7336" s="52">
        <v>0.19231000542640689</v>
      </c>
      <c r="Q7336">
        <v>1034</v>
      </c>
      <c r="R7336" s="52">
        <v>0.18287999927997589</v>
      </c>
    </row>
    <row r="7337" spans="1:19">
      <c r="A7337" t="s">
        <v>356</v>
      </c>
      <c r="B7337" t="s">
        <v>412</v>
      </c>
      <c r="C7337" t="s">
        <v>440</v>
      </c>
      <c r="D7337" t="s">
        <v>330</v>
      </c>
      <c r="E7337" t="s">
        <v>117</v>
      </c>
      <c r="F7337" t="s">
        <v>118</v>
      </c>
      <c r="G7337">
        <v>5</v>
      </c>
      <c r="H7337" t="s">
        <v>340</v>
      </c>
      <c r="I7337" t="s">
        <v>374</v>
      </c>
      <c r="J7337" t="s">
        <v>294</v>
      </c>
      <c r="K7337">
        <v>27</v>
      </c>
      <c r="L7337" s="52">
        <v>0.24323999881744379</v>
      </c>
      <c r="N7337">
        <v>72</v>
      </c>
      <c r="O7337" s="52">
        <v>0.23077000677585599</v>
      </c>
      <c r="Q7337">
        <v>1115</v>
      </c>
      <c r="R7337" s="52">
        <v>0.19720999896526339</v>
      </c>
    </row>
    <row r="7338" spans="1:19">
      <c r="A7338" t="s">
        <v>356</v>
      </c>
      <c r="B7338" t="s">
        <v>412</v>
      </c>
      <c r="C7338" t="s">
        <v>440</v>
      </c>
      <c r="D7338" t="s">
        <v>330</v>
      </c>
      <c r="E7338" t="s">
        <v>117</v>
      </c>
      <c r="F7338" t="s">
        <v>118</v>
      </c>
      <c r="G7338">
        <v>5</v>
      </c>
      <c r="H7338" t="s">
        <v>340</v>
      </c>
      <c r="I7338" t="s">
        <v>374</v>
      </c>
      <c r="J7338" t="s">
        <v>295</v>
      </c>
      <c r="K7338">
        <v>25</v>
      </c>
      <c r="L7338" s="52">
        <v>0.22522999346256259</v>
      </c>
      <c r="N7338">
        <v>78</v>
      </c>
      <c r="O7338" s="52">
        <v>0.25</v>
      </c>
      <c r="Q7338">
        <v>1180</v>
      </c>
      <c r="R7338" s="52">
        <v>0.20870000123977661</v>
      </c>
    </row>
    <row r="7339" spans="1:19">
      <c r="A7339" t="s">
        <v>356</v>
      </c>
      <c r="B7339" t="s">
        <v>412</v>
      </c>
      <c r="C7339" t="s">
        <v>440</v>
      </c>
      <c r="D7339" t="s">
        <v>330</v>
      </c>
      <c r="E7339" t="s">
        <v>117</v>
      </c>
      <c r="F7339" t="s">
        <v>118</v>
      </c>
      <c r="G7339">
        <v>5</v>
      </c>
      <c r="H7339" t="s">
        <v>340</v>
      </c>
      <c r="I7339" t="s">
        <v>734</v>
      </c>
      <c r="J7339" t="s">
        <v>299</v>
      </c>
      <c r="K7339">
        <v>2</v>
      </c>
      <c r="L7339" s="52">
        <v>1.802000030875206E-2</v>
      </c>
      <c r="M7339" s="52">
        <v>1.802000030875206E-2</v>
      </c>
      <c r="N7339">
        <v>2</v>
      </c>
      <c r="O7339" s="52">
        <v>6.4099999144673347E-3</v>
      </c>
      <c r="P7339" s="52">
        <v>6.4500002190470704E-3</v>
      </c>
      <c r="Q7339">
        <v>265</v>
      </c>
      <c r="R7339" s="52">
        <v>4.6870000660419457E-2</v>
      </c>
      <c r="S7339" s="52">
        <v>4.7959998250007629E-2</v>
      </c>
    </row>
    <row r="7340" spans="1:19">
      <c r="A7340" t="s">
        <v>356</v>
      </c>
      <c r="B7340" t="s">
        <v>412</v>
      </c>
      <c r="C7340" t="s">
        <v>440</v>
      </c>
      <c r="D7340" t="s">
        <v>330</v>
      </c>
      <c r="E7340" t="s">
        <v>117</v>
      </c>
      <c r="F7340" t="s">
        <v>118</v>
      </c>
      <c r="G7340">
        <v>5</v>
      </c>
      <c r="H7340" t="s">
        <v>340</v>
      </c>
      <c r="I7340" t="s">
        <v>734</v>
      </c>
      <c r="J7340" t="s">
        <v>300</v>
      </c>
      <c r="K7340">
        <v>2</v>
      </c>
      <c r="L7340" s="52">
        <v>1.802000030875206E-2</v>
      </c>
      <c r="M7340" s="52">
        <v>1.802000030875206E-2</v>
      </c>
      <c r="N7340">
        <v>2</v>
      </c>
      <c r="O7340" s="52">
        <v>6.4099999144673347E-3</v>
      </c>
      <c r="P7340" s="52">
        <v>6.4500002190470704E-3</v>
      </c>
      <c r="Q7340">
        <v>218</v>
      </c>
      <c r="R7340" s="52">
        <v>3.8559999316930771E-2</v>
      </c>
      <c r="S7340" s="52">
        <v>3.945000097155571E-2</v>
      </c>
    </row>
    <row r="7341" spans="1:19">
      <c r="A7341" t="s">
        <v>356</v>
      </c>
      <c r="B7341" t="s">
        <v>412</v>
      </c>
      <c r="C7341" t="s">
        <v>440</v>
      </c>
      <c r="D7341" t="s">
        <v>330</v>
      </c>
      <c r="E7341" t="s">
        <v>117</v>
      </c>
      <c r="F7341" t="s">
        <v>118</v>
      </c>
      <c r="G7341">
        <v>5</v>
      </c>
      <c r="H7341" t="s">
        <v>340</v>
      </c>
      <c r="I7341" t="s">
        <v>734</v>
      </c>
      <c r="J7341" t="s">
        <v>269</v>
      </c>
      <c r="K7341">
        <v>2</v>
      </c>
      <c r="L7341" s="52">
        <v>1.802000030875206E-2</v>
      </c>
      <c r="M7341" s="52">
        <v>1.802000030875206E-2</v>
      </c>
      <c r="N7341">
        <v>2</v>
      </c>
      <c r="O7341" s="52">
        <v>6.4099999144673347E-3</v>
      </c>
      <c r="P7341" s="52">
        <v>6.4500002190470704E-3</v>
      </c>
      <c r="Q7341">
        <v>43</v>
      </c>
      <c r="R7341" s="52">
        <v>7.61000020429492E-3</v>
      </c>
      <c r="S7341" s="52">
        <v>7.780000101774931E-3</v>
      </c>
    </row>
    <row r="7342" spans="1:19">
      <c r="A7342" t="s">
        <v>356</v>
      </c>
      <c r="B7342" t="s">
        <v>412</v>
      </c>
      <c r="C7342" t="s">
        <v>440</v>
      </c>
      <c r="D7342" t="s">
        <v>330</v>
      </c>
      <c r="E7342" t="s">
        <v>117</v>
      </c>
      <c r="F7342" t="s">
        <v>118</v>
      </c>
      <c r="G7342">
        <v>5</v>
      </c>
      <c r="H7342" t="s">
        <v>340</v>
      </c>
      <c r="I7342" t="s">
        <v>734</v>
      </c>
      <c r="J7342" t="s">
        <v>301</v>
      </c>
      <c r="K7342">
        <v>0</v>
      </c>
      <c r="L7342" s="52">
        <v>0</v>
      </c>
      <c r="M7342" s="52">
        <v>0</v>
      </c>
      <c r="N7342">
        <v>0</v>
      </c>
      <c r="O7342" s="52">
        <v>0</v>
      </c>
      <c r="P7342" s="52">
        <v>0</v>
      </c>
      <c r="Q7342">
        <v>117</v>
      </c>
      <c r="R7342" s="52">
        <v>2.0689999684691429E-2</v>
      </c>
      <c r="S7342" s="52">
        <v>2.1169999614357948E-2</v>
      </c>
    </row>
    <row r="7343" spans="1:19">
      <c r="A7343" t="s">
        <v>356</v>
      </c>
      <c r="B7343" t="s">
        <v>412</v>
      </c>
      <c r="C7343" t="s">
        <v>440</v>
      </c>
      <c r="D7343" t="s">
        <v>330</v>
      </c>
      <c r="E7343" t="s">
        <v>117</v>
      </c>
      <c r="F7343" t="s">
        <v>118</v>
      </c>
      <c r="G7343">
        <v>5</v>
      </c>
      <c r="H7343" t="s">
        <v>340</v>
      </c>
      <c r="I7343" t="s">
        <v>734</v>
      </c>
      <c r="J7343" t="s">
        <v>270</v>
      </c>
      <c r="K7343">
        <v>0</v>
      </c>
      <c r="L7343" s="52">
        <v>0</v>
      </c>
      <c r="N7343">
        <v>2</v>
      </c>
      <c r="O7343" s="52">
        <v>6.4099999144673347E-3</v>
      </c>
      <c r="Q7343">
        <v>128</v>
      </c>
      <c r="R7343" s="52">
        <v>2.263999916613102E-2</v>
      </c>
    </row>
    <row r="7344" spans="1:19">
      <c r="A7344" t="s">
        <v>356</v>
      </c>
      <c r="B7344" t="s">
        <v>412</v>
      </c>
      <c r="C7344" t="s">
        <v>440</v>
      </c>
      <c r="D7344" t="s">
        <v>330</v>
      </c>
      <c r="E7344" t="s">
        <v>117</v>
      </c>
      <c r="F7344" t="s">
        <v>118</v>
      </c>
      <c r="G7344">
        <v>5</v>
      </c>
      <c r="H7344" t="s">
        <v>340</v>
      </c>
      <c r="I7344" t="s">
        <v>734</v>
      </c>
      <c r="J7344" t="s">
        <v>268</v>
      </c>
      <c r="K7344">
        <v>105</v>
      </c>
      <c r="L7344" s="52">
        <v>0.9459499716758728</v>
      </c>
      <c r="M7344" s="52">
        <v>0.9459499716758728</v>
      </c>
      <c r="N7344">
        <v>304</v>
      </c>
      <c r="O7344" s="52">
        <v>0.97435998916625977</v>
      </c>
      <c r="P7344" s="52">
        <v>0.98065000772476196</v>
      </c>
      <c r="Q7344">
        <v>4883</v>
      </c>
      <c r="R7344" s="52">
        <v>0.86364001035690308</v>
      </c>
      <c r="S7344" s="52">
        <v>0.88363999128341675</v>
      </c>
    </row>
    <row r="7345" spans="1:18">
      <c r="A7345" t="s">
        <v>356</v>
      </c>
      <c r="B7345" t="s">
        <v>412</v>
      </c>
      <c r="C7345" t="s">
        <v>440</v>
      </c>
      <c r="D7345" t="s">
        <v>330</v>
      </c>
      <c r="E7345" t="s">
        <v>117</v>
      </c>
      <c r="F7345" t="s">
        <v>118</v>
      </c>
      <c r="G7345">
        <v>5</v>
      </c>
      <c r="H7345" t="s">
        <v>340</v>
      </c>
      <c r="I7345" t="s">
        <v>307</v>
      </c>
      <c r="J7345" t="s">
        <v>329</v>
      </c>
      <c r="K7345">
        <v>109</v>
      </c>
      <c r="L7345" s="52">
        <v>0.98198002576828003</v>
      </c>
      <c r="N7345">
        <v>310</v>
      </c>
      <c r="O7345" s="52">
        <v>0.99358999729156494</v>
      </c>
      <c r="Q7345">
        <v>5610</v>
      </c>
      <c r="R7345" s="52">
        <v>0.99221998453140259</v>
      </c>
    </row>
    <row r="7346" spans="1:18">
      <c r="A7346" t="s">
        <v>356</v>
      </c>
      <c r="B7346" t="s">
        <v>412</v>
      </c>
      <c r="C7346" t="s">
        <v>440</v>
      </c>
      <c r="D7346" t="s">
        <v>330</v>
      </c>
      <c r="E7346" t="s">
        <v>117</v>
      </c>
      <c r="F7346" t="s">
        <v>118</v>
      </c>
      <c r="G7346">
        <v>5</v>
      </c>
      <c r="H7346" t="s">
        <v>340</v>
      </c>
      <c r="I7346" t="s">
        <v>307</v>
      </c>
      <c r="J7346" t="s">
        <v>309</v>
      </c>
      <c r="K7346">
        <v>2</v>
      </c>
      <c r="L7346" s="52">
        <v>1.802000030875206E-2</v>
      </c>
      <c r="N7346">
        <v>2</v>
      </c>
      <c r="O7346" s="52">
        <v>6.4099999144673347E-3</v>
      </c>
      <c r="Q7346">
        <v>44</v>
      </c>
      <c r="R7346" s="52">
        <v>7.780000101774931E-3</v>
      </c>
    </row>
    <row r="7347" spans="1:18">
      <c r="A7347" t="s">
        <v>356</v>
      </c>
      <c r="B7347" t="s">
        <v>412</v>
      </c>
      <c r="C7347" t="s">
        <v>440</v>
      </c>
      <c r="D7347" t="s">
        <v>330</v>
      </c>
      <c r="E7347" t="s">
        <v>117</v>
      </c>
      <c r="F7347" t="s">
        <v>118</v>
      </c>
      <c r="G7347">
        <v>5</v>
      </c>
      <c r="H7347" t="s">
        <v>340</v>
      </c>
      <c r="I7347" t="s">
        <v>375</v>
      </c>
      <c r="J7347" t="s">
        <v>302</v>
      </c>
      <c r="K7347">
        <v>38</v>
      </c>
      <c r="L7347" s="52">
        <v>0.34233999252319341</v>
      </c>
      <c r="N7347">
        <v>92</v>
      </c>
      <c r="O7347" s="52">
        <v>0.29486998915672302</v>
      </c>
      <c r="Q7347">
        <v>1795</v>
      </c>
      <c r="R7347" s="52">
        <v>0.3174700140953064</v>
      </c>
    </row>
    <row r="7348" spans="1:18">
      <c r="A7348" t="s">
        <v>356</v>
      </c>
      <c r="B7348" t="s">
        <v>412</v>
      </c>
      <c r="C7348" t="s">
        <v>440</v>
      </c>
      <c r="D7348" t="s">
        <v>330</v>
      </c>
      <c r="E7348" t="s">
        <v>117</v>
      </c>
      <c r="F7348" t="s">
        <v>118</v>
      </c>
      <c r="G7348">
        <v>5</v>
      </c>
      <c r="H7348" t="s">
        <v>340</v>
      </c>
      <c r="I7348" t="s">
        <v>375</v>
      </c>
      <c r="J7348" t="s">
        <v>303</v>
      </c>
      <c r="K7348">
        <v>30</v>
      </c>
      <c r="L7348" s="52">
        <v>0.27026998996734619</v>
      </c>
      <c r="N7348">
        <v>99</v>
      </c>
      <c r="O7348" s="52">
        <v>0.31731000542640692</v>
      </c>
      <c r="Q7348">
        <v>1789</v>
      </c>
      <c r="R7348" s="52">
        <v>0.31641000509262079</v>
      </c>
    </row>
    <row r="7349" spans="1:18">
      <c r="A7349" t="s">
        <v>356</v>
      </c>
      <c r="B7349" t="s">
        <v>412</v>
      </c>
      <c r="C7349" t="s">
        <v>440</v>
      </c>
      <c r="D7349" t="s">
        <v>330</v>
      </c>
      <c r="E7349" t="s">
        <v>117</v>
      </c>
      <c r="F7349" t="s">
        <v>118</v>
      </c>
      <c r="G7349">
        <v>5</v>
      </c>
      <c r="H7349" t="s">
        <v>340</v>
      </c>
      <c r="I7349" t="s">
        <v>375</v>
      </c>
      <c r="J7349" t="s">
        <v>304</v>
      </c>
      <c r="K7349">
        <v>43</v>
      </c>
      <c r="L7349" s="52">
        <v>0.38738998770713812</v>
      </c>
      <c r="N7349">
        <v>121</v>
      </c>
      <c r="O7349" s="52">
        <v>0.38782000541687012</v>
      </c>
      <c r="Q7349">
        <v>2070</v>
      </c>
      <c r="R7349" s="52">
        <v>0.36610999703407288</v>
      </c>
    </row>
    <row r="7350" spans="1:18">
      <c r="A7350" t="s">
        <v>356</v>
      </c>
      <c r="B7350" t="s">
        <v>412</v>
      </c>
      <c r="C7350" t="s">
        <v>440</v>
      </c>
      <c r="D7350" t="s">
        <v>330</v>
      </c>
      <c r="E7350" t="s">
        <v>117</v>
      </c>
      <c r="F7350" t="s">
        <v>118</v>
      </c>
      <c r="G7350">
        <v>5</v>
      </c>
      <c r="H7350" t="s">
        <v>340</v>
      </c>
      <c r="I7350" t="s">
        <v>377</v>
      </c>
      <c r="J7350" t="s">
        <v>13</v>
      </c>
      <c r="K7350">
        <v>48</v>
      </c>
      <c r="L7350" s="52">
        <v>0.43242999911308289</v>
      </c>
      <c r="N7350">
        <v>156</v>
      </c>
      <c r="O7350" s="52">
        <v>0.5</v>
      </c>
      <c r="Q7350">
        <v>2991</v>
      </c>
      <c r="R7350" s="52">
        <v>0.52900999784469604</v>
      </c>
    </row>
    <row r="7351" spans="1:18">
      <c r="A7351" t="s">
        <v>356</v>
      </c>
      <c r="B7351" t="s">
        <v>412</v>
      </c>
      <c r="C7351" t="s">
        <v>440</v>
      </c>
      <c r="D7351" t="s">
        <v>330</v>
      </c>
      <c r="E7351" t="s">
        <v>117</v>
      </c>
      <c r="F7351" t="s">
        <v>118</v>
      </c>
      <c r="G7351">
        <v>5</v>
      </c>
      <c r="H7351" t="s">
        <v>340</v>
      </c>
      <c r="I7351" t="s">
        <v>377</v>
      </c>
      <c r="J7351" t="s">
        <v>382</v>
      </c>
      <c r="K7351">
        <v>63</v>
      </c>
      <c r="L7351" s="52">
        <v>0.56756997108459473</v>
      </c>
      <c r="N7351">
        <v>156</v>
      </c>
      <c r="O7351" s="52">
        <v>0.5</v>
      </c>
      <c r="Q7351">
        <v>2663</v>
      </c>
      <c r="R7351" s="52">
        <v>0.47099000215530401</v>
      </c>
    </row>
    <row r="7352" spans="1:18">
      <c r="A7352" t="s">
        <v>356</v>
      </c>
      <c r="B7352" t="s">
        <v>412</v>
      </c>
      <c r="C7352" t="s">
        <v>440</v>
      </c>
      <c r="D7352" t="s">
        <v>330</v>
      </c>
      <c r="E7352" t="s">
        <v>117</v>
      </c>
      <c r="F7352" t="s">
        <v>118</v>
      </c>
      <c r="G7352">
        <v>5</v>
      </c>
      <c r="H7352" t="s">
        <v>340</v>
      </c>
      <c r="I7352" t="s">
        <v>378</v>
      </c>
      <c r="J7352" t="s">
        <v>13</v>
      </c>
      <c r="K7352">
        <v>97</v>
      </c>
      <c r="L7352" s="52">
        <v>0.87387001514434814</v>
      </c>
      <c r="N7352">
        <v>273</v>
      </c>
      <c r="O7352" s="52">
        <v>0.875</v>
      </c>
      <c r="Q7352">
        <v>5030</v>
      </c>
      <c r="R7352" s="52">
        <v>0.88963997364044189</v>
      </c>
    </row>
    <row r="7353" spans="1:18">
      <c r="A7353" t="s">
        <v>356</v>
      </c>
      <c r="B7353" t="s">
        <v>412</v>
      </c>
      <c r="C7353" t="s">
        <v>440</v>
      </c>
      <c r="D7353" t="s">
        <v>330</v>
      </c>
      <c r="E7353" t="s">
        <v>117</v>
      </c>
      <c r="F7353" t="s">
        <v>118</v>
      </c>
      <c r="G7353">
        <v>5</v>
      </c>
      <c r="H7353" t="s">
        <v>340</v>
      </c>
      <c r="I7353" t="s">
        <v>378</v>
      </c>
      <c r="J7353" t="s">
        <v>382</v>
      </c>
      <c r="K7353">
        <v>14</v>
      </c>
      <c r="L7353" s="52">
        <v>0.12612999975681299</v>
      </c>
      <c r="N7353">
        <v>39</v>
      </c>
      <c r="O7353" s="52">
        <v>0.125</v>
      </c>
      <c r="Q7353">
        <v>624</v>
      </c>
      <c r="R7353" s="52">
        <v>0.1103599965572357</v>
      </c>
    </row>
    <row r="7354" spans="1:18">
      <c r="A7354" t="s">
        <v>356</v>
      </c>
      <c r="B7354" t="s">
        <v>412</v>
      </c>
      <c r="C7354" t="s">
        <v>440</v>
      </c>
      <c r="D7354" t="s">
        <v>330</v>
      </c>
      <c r="E7354" t="s">
        <v>117</v>
      </c>
      <c r="F7354" t="s">
        <v>118</v>
      </c>
      <c r="G7354">
        <v>5</v>
      </c>
      <c r="H7354" t="s">
        <v>340</v>
      </c>
      <c r="I7354" t="s">
        <v>379</v>
      </c>
      <c r="J7354" t="s">
        <v>13</v>
      </c>
      <c r="K7354">
        <v>66</v>
      </c>
      <c r="L7354" s="52">
        <v>0.59459000825881958</v>
      </c>
      <c r="N7354">
        <v>211</v>
      </c>
      <c r="O7354" s="52">
        <v>0.67628002166748047</v>
      </c>
      <c r="Q7354">
        <v>3976</v>
      </c>
      <c r="R7354" s="52">
        <v>0.70322000980377197</v>
      </c>
    </row>
    <row r="7355" spans="1:18">
      <c r="A7355" t="s">
        <v>356</v>
      </c>
      <c r="B7355" t="s">
        <v>412</v>
      </c>
      <c r="C7355" t="s">
        <v>440</v>
      </c>
      <c r="D7355" t="s">
        <v>330</v>
      </c>
      <c r="E7355" t="s">
        <v>117</v>
      </c>
      <c r="F7355" t="s">
        <v>118</v>
      </c>
      <c r="G7355">
        <v>5</v>
      </c>
      <c r="H7355" t="s">
        <v>340</v>
      </c>
      <c r="I7355" t="s">
        <v>379</v>
      </c>
      <c r="J7355" t="s">
        <v>382</v>
      </c>
      <c r="K7355">
        <v>45</v>
      </c>
      <c r="L7355" s="52">
        <v>0.40540999174118042</v>
      </c>
      <c r="N7355">
        <v>101</v>
      </c>
      <c r="O7355" s="52">
        <v>0.32372000813484192</v>
      </c>
      <c r="Q7355">
        <v>1678</v>
      </c>
      <c r="R7355" s="52">
        <v>0.29677999019622803</v>
      </c>
    </row>
    <row r="7356" spans="1:18">
      <c r="A7356" t="s">
        <v>356</v>
      </c>
      <c r="B7356" t="s">
        <v>412</v>
      </c>
      <c r="C7356" t="s">
        <v>440</v>
      </c>
      <c r="D7356" t="s">
        <v>330</v>
      </c>
      <c r="E7356" t="s">
        <v>117</v>
      </c>
      <c r="F7356" t="s">
        <v>118</v>
      </c>
      <c r="G7356">
        <v>5</v>
      </c>
      <c r="H7356" t="s">
        <v>340</v>
      </c>
      <c r="I7356" t="s">
        <v>380</v>
      </c>
      <c r="J7356" t="s">
        <v>13</v>
      </c>
      <c r="K7356">
        <v>81</v>
      </c>
      <c r="L7356" s="52">
        <v>0.72973001003265381</v>
      </c>
      <c r="N7356">
        <v>230</v>
      </c>
      <c r="O7356" s="52">
        <v>0.73717999458312988</v>
      </c>
      <c r="Q7356">
        <v>4071</v>
      </c>
      <c r="R7356" s="52">
        <v>0.72001999616622925</v>
      </c>
    </row>
    <row r="7357" spans="1:18">
      <c r="A7357" t="s">
        <v>356</v>
      </c>
      <c r="B7357" t="s">
        <v>412</v>
      </c>
      <c r="C7357" t="s">
        <v>440</v>
      </c>
      <c r="D7357" t="s">
        <v>330</v>
      </c>
      <c r="E7357" t="s">
        <v>117</v>
      </c>
      <c r="F7357" t="s">
        <v>118</v>
      </c>
      <c r="G7357">
        <v>5</v>
      </c>
      <c r="H7357" t="s">
        <v>340</v>
      </c>
      <c r="I7357" t="s">
        <v>380</v>
      </c>
      <c r="J7357" t="s">
        <v>382</v>
      </c>
      <c r="K7357">
        <v>30</v>
      </c>
      <c r="L7357" s="52">
        <v>0.27026998996734619</v>
      </c>
      <c r="N7357">
        <v>82</v>
      </c>
      <c r="O7357" s="52">
        <v>0.26282000541687012</v>
      </c>
      <c r="Q7357">
        <v>1583</v>
      </c>
      <c r="R7357" s="52">
        <v>0.27998000383377081</v>
      </c>
    </row>
    <row r="7358" spans="1:18">
      <c r="A7358" t="s">
        <v>356</v>
      </c>
      <c r="B7358" t="s">
        <v>412</v>
      </c>
      <c r="C7358" t="s">
        <v>440</v>
      </c>
      <c r="D7358" t="s">
        <v>330</v>
      </c>
      <c r="E7358" t="s">
        <v>117</v>
      </c>
      <c r="F7358" t="s">
        <v>118</v>
      </c>
      <c r="G7358">
        <v>5</v>
      </c>
      <c r="H7358" t="s">
        <v>340</v>
      </c>
      <c r="I7358" t="s">
        <v>381</v>
      </c>
      <c r="J7358" t="s">
        <v>13</v>
      </c>
      <c r="K7358">
        <v>80</v>
      </c>
      <c r="L7358" s="52">
        <v>0.72071999311447144</v>
      </c>
      <c r="N7358">
        <v>201</v>
      </c>
      <c r="O7358" s="52">
        <v>0.64423000812530518</v>
      </c>
      <c r="Q7358">
        <v>3439</v>
      </c>
      <c r="R7358" s="52">
        <v>0.60824000835418701</v>
      </c>
    </row>
    <row r="7359" spans="1:18">
      <c r="A7359" t="s">
        <v>356</v>
      </c>
      <c r="B7359" t="s">
        <v>412</v>
      </c>
      <c r="C7359" t="s">
        <v>440</v>
      </c>
      <c r="D7359" t="s">
        <v>330</v>
      </c>
      <c r="E7359" t="s">
        <v>117</v>
      </c>
      <c r="F7359" t="s">
        <v>118</v>
      </c>
      <c r="G7359">
        <v>5</v>
      </c>
      <c r="H7359" t="s">
        <v>340</v>
      </c>
      <c r="I7359" t="s">
        <v>381</v>
      </c>
      <c r="J7359" t="s">
        <v>382</v>
      </c>
      <c r="K7359">
        <v>31</v>
      </c>
      <c r="L7359" s="52">
        <v>0.27928000688552862</v>
      </c>
      <c r="N7359">
        <v>111</v>
      </c>
      <c r="O7359" s="52">
        <v>0.35576999187469482</v>
      </c>
      <c r="Q7359">
        <v>2215</v>
      </c>
      <c r="R7359" s="52">
        <v>0.39175999164581299</v>
      </c>
    </row>
    <row r="7360" spans="1:18">
      <c r="A7360" t="s">
        <v>356</v>
      </c>
      <c r="B7360" t="s">
        <v>412</v>
      </c>
      <c r="C7360" t="s">
        <v>440</v>
      </c>
      <c r="D7360" t="s">
        <v>330</v>
      </c>
      <c r="E7360" t="s">
        <v>119</v>
      </c>
      <c r="F7360" t="s">
        <v>120</v>
      </c>
      <c r="G7360">
        <v>14</v>
      </c>
      <c r="H7360" t="s">
        <v>397</v>
      </c>
      <c r="I7360" t="s">
        <v>374</v>
      </c>
      <c r="J7360" t="s">
        <v>289</v>
      </c>
      <c r="K7360">
        <v>0</v>
      </c>
      <c r="L7360" s="52">
        <v>0</v>
      </c>
      <c r="N7360">
        <v>2</v>
      </c>
      <c r="O7360" s="52">
        <v>5.9899999760091296E-3</v>
      </c>
      <c r="Q7360">
        <v>29</v>
      </c>
      <c r="R7360" s="52">
        <v>5.1299999468028554E-3</v>
      </c>
    </row>
    <row r="7361" spans="1:19">
      <c r="A7361" t="s">
        <v>356</v>
      </c>
      <c r="B7361" t="s">
        <v>412</v>
      </c>
      <c r="C7361" t="s">
        <v>440</v>
      </c>
      <c r="D7361" t="s">
        <v>330</v>
      </c>
      <c r="E7361" t="s">
        <v>119</v>
      </c>
      <c r="F7361" t="s">
        <v>120</v>
      </c>
      <c r="G7361">
        <v>14</v>
      </c>
      <c r="H7361" t="s">
        <v>397</v>
      </c>
      <c r="I7361" t="s">
        <v>374</v>
      </c>
      <c r="J7361" t="s">
        <v>290</v>
      </c>
      <c r="K7361">
        <v>2</v>
      </c>
      <c r="L7361" s="52">
        <v>3.125E-2</v>
      </c>
      <c r="N7361">
        <v>24</v>
      </c>
      <c r="O7361" s="52">
        <v>7.1860000491142273E-2</v>
      </c>
      <c r="Q7361">
        <v>299</v>
      </c>
      <c r="R7361" s="52">
        <v>5.2880000323057168E-2</v>
      </c>
    </row>
    <row r="7362" spans="1:19">
      <c r="A7362" t="s">
        <v>356</v>
      </c>
      <c r="B7362" t="s">
        <v>412</v>
      </c>
      <c r="C7362" t="s">
        <v>440</v>
      </c>
      <c r="D7362" t="s">
        <v>330</v>
      </c>
      <c r="E7362" t="s">
        <v>119</v>
      </c>
      <c r="F7362" t="s">
        <v>120</v>
      </c>
      <c r="G7362">
        <v>14</v>
      </c>
      <c r="H7362" t="s">
        <v>397</v>
      </c>
      <c r="I7362" t="s">
        <v>374</v>
      </c>
      <c r="J7362" t="s">
        <v>291</v>
      </c>
      <c r="K7362">
        <v>12</v>
      </c>
      <c r="L7362" s="52">
        <v>0.1875</v>
      </c>
      <c r="N7362">
        <v>57</v>
      </c>
      <c r="O7362" s="52">
        <v>0.17066000401973719</v>
      </c>
      <c r="Q7362">
        <v>751</v>
      </c>
      <c r="R7362" s="52">
        <v>0.1328299939632416</v>
      </c>
    </row>
    <row r="7363" spans="1:19">
      <c r="A7363" t="s">
        <v>356</v>
      </c>
      <c r="B7363" t="s">
        <v>412</v>
      </c>
      <c r="C7363" t="s">
        <v>440</v>
      </c>
      <c r="D7363" t="s">
        <v>330</v>
      </c>
      <c r="E7363" t="s">
        <v>119</v>
      </c>
      <c r="F7363" t="s">
        <v>120</v>
      </c>
      <c r="G7363">
        <v>14</v>
      </c>
      <c r="H7363" t="s">
        <v>397</v>
      </c>
      <c r="I7363" t="s">
        <v>374</v>
      </c>
      <c r="J7363" t="s">
        <v>292</v>
      </c>
      <c r="K7363">
        <v>8</v>
      </c>
      <c r="L7363" s="52">
        <v>0.125</v>
      </c>
      <c r="N7363">
        <v>70</v>
      </c>
      <c r="O7363" s="52">
        <v>0.20958000421524051</v>
      </c>
      <c r="Q7363">
        <v>1246</v>
      </c>
      <c r="R7363" s="52">
        <v>0.22036999464035029</v>
      </c>
    </row>
    <row r="7364" spans="1:19">
      <c r="A7364" t="s">
        <v>356</v>
      </c>
      <c r="B7364" t="s">
        <v>412</v>
      </c>
      <c r="C7364" t="s">
        <v>440</v>
      </c>
      <c r="D7364" t="s">
        <v>330</v>
      </c>
      <c r="E7364" t="s">
        <v>119</v>
      </c>
      <c r="F7364" t="s">
        <v>120</v>
      </c>
      <c r="G7364">
        <v>14</v>
      </c>
      <c r="H7364" t="s">
        <v>397</v>
      </c>
      <c r="I7364" t="s">
        <v>374</v>
      </c>
      <c r="J7364" t="s">
        <v>293</v>
      </c>
      <c r="K7364">
        <v>17</v>
      </c>
      <c r="L7364" s="52">
        <v>0.26561999320983892</v>
      </c>
      <c r="N7364">
        <v>56</v>
      </c>
      <c r="O7364" s="52">
        <v>0.1676599979400635</v>
      </c>
      <c r="Q7364">
        <v>1034</v>
      </c>
      <c r="R7364" s="52">
        <v>0.18287999927997589</v>
      </c>
    </row>
    <row r="7365" spans="1:19">
      <c r="A7365" t="s">
        <v>356</v>
      </c>
      <c r="B7365" t="s">
        <v>412</v>
      </c>
      <c r="C7365" t="s">
        <v>440</v>
      </c>
      <c r="D7365" t="s">
        <v>330</v>
      </c>
      <c r="E7365" t="s">
        <v>119</v>
      </c>
      <c r="F7365" t="s">
        <v>120</v>
      </c>
      <c r="G7365">
        <v>14</v>
      </c>
      <c r="H7365" t="s">
        <v>397</v>
      </c>
      <c r="I7365" t="s">
        <v>374</v>
      </c>
      <c r="J7365" t="s">
        <v>294</v>
      </c>
      <c r="K7365">
        <v>11</v>
      </c>
      <c r="L7365" s="52">
        <v>0.17188000679016111</v>
      </c>
      <c r="N7365">
        <v>53</v>
      </c>
      <c r="O7365" s="52">
        <v>0.15868000686168671</v>
      </c>
      <c r="Q7365">
        <v>1115</v>
      </c>
      <c r="R7365" s="52">
        <v>0.19720999896526339</v>
      </c>
    </row>
    <row r="7366" spans="1:19">
      <c r="A7366" t="s">
        <v>356</v>
      </c>
      <c r="B7366" t="s">
        <v>412</v>
      </c>
      <c r="C7366" t="s">
        <v>440</v>
      </c>
      <c r="D7366" t="s">
        <v>330</v>
      </c>
      <c r="E7366" t="s">
        <v>119</v>
      </c>
      <c r="F7366" t="s">
        <v>120</v>
      </c>
      <c r="G7366">
        <v>14</v>
      </c>
      <c r="H7366" t="s">
        <v>397</v>
      </c>
      <c r="I7366" t="s">
        <v>374</v>
      </c>
      <c r="J7366" t="s">
        <v>295</v>
      </c>
      <c r="K7366">
        <v>14</v>
      </c>
      <c r="L7366" s="52">
        <v>0.21875</v>
      </c>
      <c r="N7366">
        <v>72</v>
      </c>
      <c r="O7366" s="52">
        <v>0.21557000279426569</v>
      </c>
      <c r="Q7366">
        <v>1180</v>
      </c>
      <c r="R7366" s="52">
        <v>0.20870000123977661</v>
      </c>
    </row>
    <row r="7367" spans="1:19">
      <c r="A7367" t="s">
        <v>356</v>
      </c>
      <c r="B7367" t="s">
        <v>412</v>
      </c>
      <c r="C7367" t="s">
        <v>440</v>
      </c>
      <c r="D7367" t="s">
        <v>330</v>
      </c>
      <c r="E7367" t="s">
        <v>119</v>
      </c>
      <c r="F7367" t="s">
        <v>120</v>
      </c>
      <c r="G7367">
        <v>14</v>
      </c>
      <c r="H7367" t="s">
        <v>397</v>
      </c>
      <c r="I7367" t="s">
        <v>734</v>
      </c>
      <c r="J7367" t="s">
        <v>299</v>
      </c>
      <c r="K7367">
        <v>22</v>
      </c>
      <c r="L7367" s="52">
        <v>0.34375</v>
      </c>
      <c r="M7367" s="52">
        <v>0.35484001040458679</v>
      </c>
      <c r="N7367">
        <v>52</v>
      </c>
      <c r="O7367" s="52">
        <v>0.15568999946117401</v>
      </c>
      <c r="P7367" s="52">
        <v>0.15853999555110929</v>
      </c>
      <c r="Q7367">
        <v>265</v>
      </c>
      <c r="R7367" s="52">
        <v>4.6870000660419457E-2</v>
      </c>
      <c r="S7367" s="52">
        <v>4.7959998250007629E-2</v>
      </c>
    </row>
    <row r="7368" spans="1:19">
      <c r="A7368" t="s">
        <v>356</v>
      </c>
      <c r="B7368" t="s">
        <v>412</v>
      </c>
      <c r="C7368" t="s">
        <v>440</v>
      </c>
      <c r="D7368" t="s">
        <v>330</v>
      </c>
      <c r="E7368" t="s">
        <v>119</v>
      </c>
      <c r="F7368" t="s">
        <v>120</v>
      </c>
      <c r="G7368">
        <v>14</v>
      </c>
      <c r="H7368" t="s">
        <v>397</v>
      </c>
      <c r="I7368" t="s">
        <v>734</v>
      </c>
      <c r="J7368" t="s">
        <v>300</v>
      </c>
      <c r="K7368">
        <v>9</v>
      </c>
      <c r="L7368" s="52">
        <v>0.14061999320983889</v>
      </c>
      <c r="M7368" s="52">
        <v>0.1451600044965744</v>
      </c>
      <c r="N7368">
        <v>39</v>
      </c>
      <c r="O7368" s="52">
        <v>0.1167699992656708</v>
      </c>
      <c r="P7368" s="52">
        <v>0.11890000104904171</v>
      </c>
      <c r="Q7368">
        <v>218</v>
      </c>
      <c r="R7368" s="52">
        <v>3.8559999316930771E-2</v>
      </c>
      <c r="S7368" s="52">
        <v>3.945000097155571E-2</v>
      </c>
    </row>
    <row r="7369" spans="1:19">
      <c r="A7369" t="s">
        <v>356</v>
      </c>
      <c r="B7369" t="s">
        <v>412</v>
      </c>
      <c r="C7369" t="s">
        <v>440</v>
      </c>
      <c r="D7369" t="s">
        <v>330</v>
      </c>
      <c r="E7369" t="s">
        <v>119</v>
      </c>
      <c r="F7369" t="s">
        <v>120</v>
      </c>
      <c r="G7369">
        <v>14</v>
      </c>
      <c r="H7369" t="s">
        <v>397</v>
      </c>
      <c r="I7369" t="s">
        <v>734</v>
      </c>
      <c r="J7369" t="s">
        <v>269</v>
      </c>
      <c r="K7369">
        <v>2</v>
      </c>
      <c r="L7369" s="52">
        <v>3.125E-2</v>
      </c>
      <c r="M7369" s="52">
        <v>3.2260000705718987E-2</v>
      </c>
      <c r="N7369">
        <v>6</v>
      </c>
      <c r="O7369" s="52">
        <v>1.7960000783205029E-2</v>
      </c>
      <c r="P7369" s="52">
        <v>1.829000003635883E-2</v>
      </c>
      <c r="Q7369">
        <v>43</v>
      </c>
      <c r="R7369" s="52">
        <v>7.61000020429492E-3</v>
      </c>
      <c r="S7369" s="52">
        <v>7.780000101774931E-3</v>
      </c>
    </row>
    <row r="7370" spans="1:19">
      <c r="A7370" t="s">
        <v>356</v>
      </c>
      <c r="B7370" t="s">
        <v>412</v>
      </c>
      <c r="C7370" t="s">
        <v>440</v>
      </c>
      <c r="D7370" t="s">
        <v>330</v>
      </c>
      <c r="E7370" t="s">
        <v>119</v>
      </c>
      <c r="F7370" t="s">
        <v>120</v>
      </c>
      <c r="G7370">
        <v>14</v>
      </c>
      <c r="H7370" t="s">
        <v>397</v>
      </c>
      <c r="I7370" t="s">
        <v>734</v>
      </c>
      <c r="J7370" t="s">
        <v>301</v>
      </c>
      <c r="K7370">
        <v>5</v>
      </c>
      <c r="L7370" s="52">
        <v>7.8120000660419464E-2</v>
      </c>
      <c r="M7370" s="52">
        <v>8.0650001764297485E-2</v>
      </c>
      <c r="N7370">
        <v>30</v>
      </c>
      <c r="O7370" s="52">
        <v>8.9819997549057007E-2</v>
      </c>
      <c r="P7370" s="52">
        <v>9.1459996998310089E-2</v>
      </c>
      <c r="Q7370">
        <v>117</v>
      </c>
      <c r="R7370" s="52">
        <v>2.0689999684691429E-2</v>
      </c>
      <c r="S7370" s="52">
        <v>2.1169999614357948E-2</v>
      </c>
    </row>
    <row r="7371" spans="1:19">
      <c r="A7371" t="s">
        <v>356</v>
      </c>
      <c r="B7371" t="s">
        <v>412</v>
      </c>
      <c r="C7371" t="s">
        <v>440</v>
      </c>
      <c r="D7371" t="s">
        <v>330</v>
      </c>
      <c r="E7371" t="s">
        <v>119</v>
      </c>
      <c r="F7371" t="s">
        <v>120</v>
      </c>
      <c r="G7371">
        <v>14</v>
      </c>
      <c r="H7371" t="s">
        <v>397</v>
      </c>
      <c r="I7371" t="s">
        <v>734</v>
      </c>
      <c r="J7371" t="s">
        <v>270</v>
      </c>
      <c r="K7371">
        <v>2</v>
      </c>
      <c r="L7371" s="52">
        <v>3.125E-2</v>
      </c>
      <c r="N7371">
        <v>6</v>
      </c>
      <c r="O7371" s="52">
        <v>1.7960000783205029E-2</v>
      </c>
      <c r="Q7371">
        <v>128</v>
      </c>
      <c r="R7371" s="52">
        <v>2.263999916613102E-2</v>
      </c>
    </row>
    <row r="7372" spans="1:19">
      <c r="A7372" t="s">
        <v>356</v>
      </c>
      <c r="B7372" t="s">
        <v>412</v>
      </c>
      <c r="C7372" t="s">
        <v>440</v>
      </c>
      <c r="D7372" t="s">
        <v>330</v>
      </c>
      <c r="E7372" t="s">
        <v>119</v>
      </c>
      <c r="F7372" t="s">
        <v>120</v>
      </c>
      <c r="G7372">
        <v>14</v>
      </c>
      <c r="H7372" t="s">
        <v>397</v>
      </c>
      <c r="I7372" t="s">
        <v>734</v>
      </c>
      <c r="J7372" t="s">
        <v>268</v>
      </c>
      <c r="K7372">
        <v>24</v>
      </c>
      <c r="L7372" s="52">
        <v>0.375</v>
      </c>
      <c r="M7372" s="52">
        <v>0.38710001111030579</v>
      </c>
      <c r="N7372">
        <v>201</v>
      </c>
      <c r="O7372" s="52">
        <v>0.60180002450942993</v>
      </c>
      <c r="P7372" s="52">
        <v>0.6128000020980835</v>
      </c>
      <c r="Q7372">
        <v>4883</v>
      </c>
      <c r="R7372" s="52">
        <v>0.86364001035690308</v>
      </c>
      <c r="S7372" s="52">
        <v>0.88363999128341675</v>
      </c>
    </row>
    <row r="7373" spans="1:19">
      <c r="A7373" t="s">
        <v>356</v>
      </c>
      <c r="B7373" t="s">
        <v>412</v>
      </c>
      <c r="C7373" t="s">
        <v>440</v>
      </c>
      <c r="D7373" t="s">
        <v>330</v>
      </c>
      <c r="E7373" t="s">
        <v>119</v>
      </c>
      <c r="F7373" t="s">
        <v>120</v>
      </c>
      <c r="G7373">
        <v>14</v>
      </c>
      <c r="H7373" t="s">
        <v>397</v>
      </c>
      <c r="I7373" t="s">
        <v>307</v>
      </c>
      <c r="J7373" t="s">
        <v>329</v>
      </c>
      <c r="K7373">
        <v>64</v>
      </c>
      <c r="L7373" s="52">
        <v>1</v>
      </c>
      <c r="N7373">
        <v>334</v>
      </c>
      <c r="O7373" s="52">
        <v>1</v>
      </c>
      <c r="Q7373">
        <v>5610</v>
      </c>
      <c r="R7373" s="52">
        <v>0.99221998453140259</v>
      </c>
    </row>
    <row r="7374" spans="1:19">
      <c r="A7374" t="s">
        <v>356</v>
      </c>
      <c r="B7374" t="s">
        <v>412</v>
      </c>
      <c r="C7374" t="s">
        <v>440</v>
      </c>
      <c r="D7374" t="s">
        <v>330</v>
      </c>
      <c r="E7374" t="s">
        <v>119</v>
      </c>
      <c r="F7374" t="s">
        <v>120</v>
      </c>
      <c r="G7374">
        <v>14</v>
      </c>
      <c r="H7374" t="s">
        <v>397</v>
      </c>
      <c r="I7374" t="s">
        <v>307</v>
      </c>
      <c r="J7374" t="s">
        <v>309</v>
      </c>
      <c r="K7374">
        <v>0</v>
      </c>
      <c r="L7374" s="52">
        <v>0</v>
      </c>
      <c r="N7374">
        <v>0</v>
      </c>
      <c r="O7374" s="52">
        <v>0</v>
      </c>
      <c r="Q7374">
        <v>44</v>
      </c>
      <c r="R7374" s="52">
        <v>7.780000101774931E-3</v>
      </c>
    </row>
    <row r="7375" spans="1:19">
      <c r="A7375" t="s">
        <v>356</v>
      </c>
      <c r="B7375" t="s">
        <v>412</v>
      </c>
      <c r="C7375" t="s">
        <v>440</v>
      </c>
      <c r="D7375" t="s">
        <v>330</v>
      </c>
      <c r="E7375" t="s">
        <v>119</v>
      </c>
      <c r="F7375" t="s">
        <v>120</v>
      </c>
      <c r="G7375">
        <v>14</v>
      </c>
      <c r="H7375" t="s">
        <v>397</v>
      </c>
      <c r="I7375" t="s">
        <v>375</v>
      </c>
      <c r="J7375" t="s">
        <v>302</v>
      </c>
      <c r="K7375">
        <v>24</v>
      </c>
      <c r="L7375" s="52">
        <v>0.375</v>
      </c>
      <c r="N7375">
        <v>107</v>
      </c>
      <c r="O7375" s="52">
        <v>0.32036000490188599</v>
      </c>
      <c r="Q7375">
        <v>1795</v>
      </c>
      <c r="R7375" s="52">
        <v>0.3174700140953064</v>
      </c>
    </row>
    <row r="7376" spans="1:19">
      <c r="A7376" t="s">
        <v>356</v>
      </c>
      <c r="B7376" t="s">
        <v>412</v>
      </c>
      <c r="C7376" t="s">
        <v>440</v>
      </c>
      <c r="D7376" t="s">
        <v>330</v>
      </c>
      <c r="E7376" t="s">
        <v>119</v>
      </c>
      <c r="F7376" t="s">
        <v>120</v>
      </c>
      <c r="G7376">
        <v>14</v>
      </c>
      <c r="H7376" t="s">
        <v>397</v>
      </c>
      <c r="I7376" t="s">
        <v>375</v>
      </c>
      <c r="J7376" t="s">
        <v>303</v>
      </c>
      <c r="K7376">
        <v>23</v>
      </c>
      <c r="L7376" s="52">
        <v>0.35938000679016108</v>
      </c>
      <c r="N7376">
        <v>102</v>
      </c>
      <c r="O7376" s="52">
        <v>0.30539000034332281</v>
      </c>
      <c r="Q7376">
        <v>1789</v>
      </c>
      <c r="R7376" s="52">
        <v>0.31641000509262079</v>
      </c>
    </row>
    <row r="7377" spans="1:18">
      <c r="A7377" t="s">
        <v>356</v>
      </c>
      <c r="B7377" t="s">
        <v>412</v>
      </c>
      <c r="C7377" t="s">
        <v>440</v>
      </c>
      <c r="D7377" t="s">
        <v>330</v>
      </c>
      <c r="E7377" t="s">
        <v>119</v>
      </c>
      <c r="F7377" t="s">
        <v>120</v>
      </c>
      <c r="G7377">
        <v>14</v>
      </c>
      <c r="H7377" t="s">
        <v>397</v>
      </c>
      <c r="I7377" t="s">
        <v>375</v>
      </c>
      <c r="J7377" t="s">
        <v>304</v>
      </c>
      <c r="K7377">
        <v>17</v>
      </c>
      <c r="L7377" s="52">
        <v>0.26561999320983892</v>
      </c>
      <c r="N7377">
        <v>125</v>
      </c>
      <c r="O7377" s="52">
        <v>0.37424999475479132</v>
      </c>
      <c r="Q7377">
        <v>2070</v>
      </c>
      <c r="R7377" s="52">
        <v>0.36610999703407288</v>
      </c>
    </row>
    <row r="7378" spans="1:18">
      <c r="A7378" t="s">
        <v>356</v>
      </c>
      <c r="B7378" t="s">
        <v>412</v>
      </c>
      <c r="C7378" t="s">
        <v>440</v>
      </c>
      <c r="D7378" t="s">
        <v>330</v>
      </c>
      <c r="E7378" t="s">
        <v>119</v>
      </c>
      <c r="F7378" t="s">
        <v>120</v>
      </c>
      <c r="G7378">
        <v>14</v>
      </c>
      <c r="H7378" t="s">
        <v>397</v>
      </c>
      <c r="I7378" t="s">
        <v>377</v>
      </c>
      <c r="J7378" t="s">
        <v>13</v>
      </c>
      <c r="K7378">
        <v>30</v>
      </c>
      <c r="L7378" s="52">
        <v>0.46875</v>
      </c>
      <c r="N7378">
        <v>169</v>
      </c>
      <c r="O7378" s="52">
        <v>0.50599002838134766</v>
      </c>
      <c r="Q7378">
        <v>2991</v>
      </c>
      <c r="R7378" s="52">
        <v>0.52900999784469604</v>
      </c>
    </row>
    <row r="7379" spans="1:18">
      <c r="A7379" t="s">
        <v>356</v>
      </c>
      <c r="B7379" t="s">
        <v>412</v>
      </c>
      <c r="C7379" t="s">
        <v>440</v>
      </c>
      <c r="D7379" t="s">
        <v>330</v>
      </c>
      <c r="E7379" t="s">
        <v>119</v>
      </c>
      <c r="F7379" t="s">
        <v>120</v>
      </c>
      <c r="G7379">
        <v>14</v>
      </c>
      <c r="H7379" t="s">
        <v>397</v>
      </c>
      <c r="I7379" t="s">
        <v>377</v>
      </c>
      <c r="J7379" t="s">
        <v>382</v>
      </c>
      <c r="K7379">
        <v>34</v>
      </c>
      <c r="L7379" s="52">
        <v>0.53125</v>
      </c>
      <c r="N7379">
        <v>165</v>
      </c>
      <c r="O7379" s="52">
        <v>0.49401000142097468</v>
      </c>
      <c r="Q7379">
        <v>2663</v>
      </c>
      <c r="R7379" s="52">
        <v>0.47099000215530401</v>
      </c>
    </row>
    <row r="7380" spans="1:18">
      <c r="A7380" t="s">
        <v>356</v>
      </c>
      <c r="B7380" t="s">
        <v>412</v>
      </c>
      <c r="C7380" t="s">
        <v>440</v>
      </c>
      <c r="D7380" t="s">
        <v>330</v>
      </c>
      <c r="E7380" t="s">
        <v>119</v>
      </c>
      <c r="F7380" t="s">
        <v>120</v>
      </c>
      <c r="G7380">
        <v>14</v>
      </c>
      <c r="H7380" t="s">
        <v>397</v>
      </c>
      <c r="I7380" t="s">
        <v>378</v>
      </c>
      <c r="J7380" t="s">
        <v>13</v>
      </c>
      <c r="K7380">
        <v>62</v>
      </c>
      <c r="L7380" s="52">
        <v>0.96875</v>
      </c>
      <c r="N7380">
        <v>313</v>
      </c>
      <c r="O7380" s="52">
        <v>0.93712997436523438</v>
      </c>
      <c r="Q7380">
        <v>5030</v>
      </c>
      <c r="R7380" s="52">
        <v>0.88963997364044189</v>
      </c>
    </row>
    <row r="7381" spans="1:18">
      <c r="A7381" t="s">
        <v>356</v>
      </c>
      <c r="B7381" t="s">
        <v>412</v>
      </c>
      <c r="C7381" t="s">
        <v>440</v>
      </c>
      <c r="D7381" t="s">
        <v>330</v>
      </c>
      <c r="E7381" t="s">
        <v>119</v>
      </c>
      <c r="F7381" t="s">
        <v>120</v>
      </c>
      <c r="G7381">
        <v>14</v>
      </c>
      <c r="H7381" t="s">
        <v>397</v>
      </c>
      <c r="I7381" t="s">
        <v>378</v>
      </c>
      <c r="J7381" t="s">
        <v>382</v>
      </c>
      <c r="K7381">
        <v>2</v>
      </c>
      <c r="L7381" s="52">
        <v>3.125E-2</v>
      </c>
      <c r="N7381">
        <v>21</v>
      </c>
      <c r="O7381" s="52">
        <v>6.2870003283023834E-2</v>
      </c>
      <c r="Q7381">
        <v>624</v>
      </c>
      <c r="R7381" s="52">
        <v>0.1103599965572357</v>
      </c>
    </row>
    <row r="7382" spans="1:18">
      <c r="A7382" t="s">
        <v>356</v>
      </c>
      <c r="B7382" t="s">
        <v>412</v>
      </c>
      <c r="C7382" t="s">
        <v>440</v>
      </c>
      <c r="D7382" t="s">
        <v>330</v>
      </c>
      <c r="E7382" t="s">
        <v>119</v>
      </c>
      <c r="F7382" t="s">
        <v>120</v>
      </c>
      <c r="G7382">
        <v>14</v>
      </c>
      <c r="H7382" t="s">
        <v>397</v>
      </c>
      <c r="I7382" t="s">
        <v>379</v>
      </c>
      <c r="J7382" t="s">
        <v>13</v>
      </c>
      <c r="K7382">
        <v>46</v>
      </c>
      <c r="L7382" s="52">
        <v>0.71875</v>
      </c>
      <c r="N7382">
        <v>249</v>
      </c>
      <c r="O7382" s="52">
        <v>0.74550998210906982</v>
      </c>
      <c r="Q7382">
        <v>3976</v>
      </c>
      <c r="R7382" s="52">
        <v>0.70322000980377197</v>
      </c>
    </row>
    <row r="7383" spans="1:18">
      <c r="A7383" t="s">
        <v>356</v>
      </c>
      <c r="B7383" t="s">
        <v>412</v>
      </c>
      <c r="C7383" t="s">
        <v>440</v>
      </c>
      <c r="D7383" t="s">
        <v>330</v>
      </c>
      <c r="E7383" t="s">
        <v>119</v>
      </c>
      <c r="F7383" t="s">
        <v>120</v>
      </c>
      <c r="G7383">
        <v>14</v>
      </c>
      <c r="H7383" t="s">
        <v>397</v>
      </c>
      <c r="I7383" t="s">
        <v>379</v>
      </c>
      <c r="J7383" t="s">
        <v>382</v>
      </c>
      <c r="K7383">
        <v>18</v>
      </c>
      <c r="L7383" s="52">
        <v>0.28125</v>
      </c>
      <c r="N7383">
        <v>85</v>
      </c>
      <c r="O7383" s="52">
        <v>0.25448998808860779</v>
      </c>
      <c r="Q7383">
        <v>1678</v>
      </c>
      <c r="R7383" s="52">
        <v>0.29677999019622803</v>
      </c>
    </row>
    <row r="7384" spans="1:18">
      <c r="A7384" t="s">
        <v>356</v>
      </c>
      <c r="B7384" t="s">
        <v>412</v>
      </c>
      <c r="C7384" t="s">
        <v>440</v>
      </c>
      <c r="D7384" t="s">
        <v>330</v>
      </c>
      <c r="E7384" t="s">
        <v>119</v>
      </c>
      <c r="F7384" t="s">
        <v>120</v>
      </c>
      <c r="G7384">
        <v>14</v>
      </c>
      <c r="H7384" t="s">
        <v>397</v>
      </c>
      <c r="I7384" t="s">
        <v>380</v>
      </c>
      <c r="J7384" t="s">
        <v>13</v>
      </c>
      <c r="K7384">
        <v>45</v>
      </c>
      <c r="L7384" s="52">
        <v>0.70313000679016113</v>
      </c>
      <c r="N7384">
        <v>248</v>
      </c>
      <c r="O7384" s="52">
        <v>0.74251002073287964</v>
      </c>
      <c r="Q7384">
        <v>4071</v>
      </c>
      <c r="R7384" s="52">
        <v>0.72001999616622925</v>
      </c>
    </row>
    <row r="7385" spans="1:18">
      <c r="A7385" t="s">
        <v>356</v>
      </c>
      <c r="B7385" t="s">
        <v>412</v>
      </c>
      <c r="C7385" t="s">
        <v>440</v>
      </c>
      <c r="D7385" t="s">
        <v>330</v>
      </c>
      <c r="E7385" t="s">
        <v>119</v>
      </c>
      <c r="F7385" t="s">
        <v>120</v>
      </c>
      <c r="G7385">
        <v>14</v>
      </c>
      <c r="H7385" t="s">
        <v>397</v>
      </c>
      <c r="I7385" t="s">
        <v>380</v>
      </c>
      <c r="J7385" t="s">
        <v>382</v>
      </c>
      <c r="K7385">
        <v>19</v>
      </c>
      <c r="L7385" s="52">
        <v>0.29686999320983892</v>
      </c>
      <c r="N7385">
        <v>86</v>
      </c>
      <c r="O7385" s="52">
        <v>0.25749000906944269</v>
      </c>
      <c r="Q7385">
        <v>1583</v>
      </c>
      <c r="R7385" s="52">
        <v>0.27998000383377081</v>
      </c>
    </row>
    <row r="7386" spans="1:18">
      <c r="A7386" t="s">
        <v>356</v>
      </c>
      <c r="B7386" t="s">
        <v>412</v>
      </c>
      <c r="C7386" t="s">
        <v>440</v>
      </c>
      <c r="D7386" t="s">
        <v>330</v>
      </c>
      <c r="E7386" t="s">
        <v>119</v>
      </c>
      <c r="F7386" t="s">
        <v>120</v>
      </c>
      <c r="G7386">
        <v>14</v>
      </c>
      <c r="H7386" t="s">
        <v>397</v>
      </c>
      <c r="I7386" t="s">
        <v>381</v>
      </c>
      <c r="J7386" t="s">
        <v>13</v>
      </c>
      <c r="K7386">
        <v>35</v>
      </c>
      <c r="L7386" s="52">
        <v>0.54686999320983887</v>
      </c>
      <c r="N7386">
        <v>201</v>
      </c>
      <c r="O7386" s="52">
        <v>0.60180002450942993</v>
      </c>
      <c r="Q7386">
        <v>3439</v>
      </c>
      <c r="R7386" s="52">
        <v>0.60824000835418701</v>
      </c>
    </row>
    <row r="7387" spans="1:18">
      <c r="A7387" t="s">
        <v>356</v>
      </c>
      <c r="B7387" t="s">
        <v>412</v>
      </c>
      <c r="C7387" t="s">
        <v>440</v>
      </c>
      <c r="D7387" t="s">
        <v>330</v>
      </c>
      <c r="E7387" t="s">
        <v>119</v>
      </c>
      <c r="F7387" t="s">
        <v>120</v>
      </c>
      <c r="G7387">
        <v>14</v>
      </c>
      <c r="H7387" t="s">
        <v>397</v>
      </c>
      <c r="I7387" t="s">
        <v>381</v>
      </c>
      <c r="J7387" t="s">
        <v>382</v>
      </c>
      <c r="K7387">
        <v>29</v>
      </c>
      <c r="L7387" s="52">
        <v>0.45311999320983892</v>
      </c>
      <c r="N7387">
        <v>133</v>
      </c>
      <c r="O7387" s="52">
        <v>0.39820000529289251</v>
      </c>
      <c r="Q7387">
        <v>2215</v>
      </c>
      <c r="R7387" s="52">
        <v>0.39175999164581299</v>
      </c>
    </row>
    <row r="7388" spans="1:18">
      <c r="A7388" t="s">
        <v>356</v>
      </c>
      <c r="B7388" t="s">
        <v>412</v>
      </c>
      <c r="C7388" t="s">
        <v>440</v>
      </c>
      <c r="D7388" t="s">
        <v>330</v>
      </c>
      <c r="E7388" t="s">
        <v>121</v>
      </c>
      <c r="F7388" t="s">
        <v>122</v>
      </c>
      <c r="G7388">
        <v>16</v>
      </c>
      <c r="H7388" t="s">
        <v>346</v>
      </c>
      <c r="I7388" t="s">
        <v>374</v>
      </c>
      <c r="J7388" t="s">
        <v>289</v>
      </c>
      <c r="K7388">
        <v>0</v>
      </c>
      <c r="L7388" s="52">
        <v>0</v>
      </c>
      <c r="N7388">
        <v>2</v>
      </c>
      <c r="O7388" s="52">
        <v>8.7000001221895218E-3</v>
      </c>
      <c r="Q7388">
        <v>29</v>
      </c>
      <c r="R7388" s="52">
        <v>5.1299999468028554E-3</v>
      </c>
    </row>
    <row r="7389" spans="1:18">
      <c r="A7389" t="s">
        <v>356</v>
      </c>
      <c r="B7389" t="s">
        <v>412</v>
      </c>
      <c r="C7389" t="s">
        <v>440</v>
      </c>
      <c r="D7389" t="s">
        <v>330</v>
      </c>
      <c r="E7389" t="s">
        <v>121</v>
      </c>
      <c r="F7389" t="s">
        <v>122</v>
      </c>
      <c r="G7389">
        <v>16</v>
      </c>
      <c r="H7389" t="s">
        <v>346</v>
      </c>
      <c r="I7389" t="s">
        <v>374</v>
      </c>
      <c r="J7389" t="s">
        <v>290</v>
      </c>
      <c r="K7389">
        <v>8</v>
      </c>
      <c r="L7389" s="52">
        <v>9.4120003283023834E-2</v>
      </c>
      <c r="N7389">
        <v>15</v>
      </c>
      <c r="O7389" s="52">
        <v>6.5219998359680176E-2</v>
      </c>
      <c r="Q7389">
        <v>299</v>
      </c>
      <c r="R7389" s="52">
        <v>5.2880000323057168E-2</v>
      </c>
    </row>
    <row r="7390" spans="1:18">
      <c r="A7390" t="s">
        <v>356</v>
      </c>
      <c r="B7390" t="s">
        <v>412</v>
      </c>
      <c r="C7390" t="s">
        <v>440</v>
      </c>
      <c r="D7390" t="s">
        <v>330</v>
      </c>
      <c r="E7390" t="s">
        <v>121</v>
      </c>
      <c r="F7390" t="s">
        <v>122</v>
      </c>
      <c r="G7390">
        <v>16</v>
      </c>
      <c r="H7390" t="s">
        <v>346</v>
      </c>
      <c r="I7390" t="s">
        <v>374</v>
      </c>
      <c r="J7390" t="s">
        <v>291</v>
      </c>
      <c r="K7390">
        <v>12</v>
      </c>
      <c r="L7390" s="52">
        <v>0.14117999374866491</v>
      </c>
      <c r="N7390">
        <v>31</v>
      </c>
      <c r="O7390" s="52">
        <v>0.13478000462055209</v>
      </c>
      <c r="Q7390">
        <v>751</v>
      </c>
      <c r="R7390" s="52">
        <v>0.1328299939632416</v>
      </c>
    </row>
    <row r="7391" spans="1:18">
      <c r="A7391" t="s">
        <v>356</v>
      </c>
      <c r="B7391" t="s">
        <v>412</v>
      </c>
      <c r="C7391" t="s">
        <v>440</v>
      </c>
      <c r="D7391" t="s">
        <v>330</v>
      </c>
      <c r="E7391" t="s">
        <v>121</v>
      </c>
      <c r="F7391" t="s">
        <v>122</v>
      </c>
      <c r="G7391">
        <v>16</v>
      </c>
      <c r="H7391" t="s">
        <v>346</v>
      </c>
      <c r="I7391" t="s">
        <v>374</v>
      </c>
      <c r="J7391" t="s">
        <v>292</v>
      </c>
      <c r="K7391">
        <v>23</v>
      </c>
      <c r="L7391" s="52">
        <v>0.27059000730514532</v>
      </c>
      <c r="N7391">
        <v>60</v>
      </c>
      <c r="O7391" s="52">
        <v>0.26087000966072083</v>
      </c>
      <c r="Q7391">
        <v>1246</v>
      </c>
      <c r="R7391" s="52">
        <v>0.22036999464035029</v>
      </c>
    </row>
    <row r="7392" spans="1:18">
      <c r="A7392" t="s">
        <v>356</v>
      </c>
      <c r="B7392" t="s">
        <v>412</v>
      </c>
      <c r="C7392" t="s">
        <v>440</v>
      </c>
      <c r="D7392" t="s">
        <v>330</v>
      </c>
      <c r="E7392" t="s">
        <v>121</v>
      </c>
      <c r="F7392" t="s">
        <v>122</v>
      </c>
      <c r="G7392">
        <v>16</v>
      </c>
      <c r="H7392" t="s">
        <v>346</v>
      </c>
      <c r="I7392" t="s">
        <v>374</v>
      </c>
      <c r="J7392" t="s">
        <v>293</v>
      </c>
      <c r="K7392">
        <v>13</v>
      </c>
      <c r="L7392" s="52">
        <v>0.15294000506401059</v>
      </c>
      <c r="N7392">
        <v>35</v>
      </c>
      <c r="O7392" s="52">
        <v>0.15217000246047971</v>
      </c>
      <c r="Q7392">
        <v>1034</v>
      </c>
      <c r="R7392" s="52">
        <v>0.18287999927997589</v>
      </c>
    </row>
    <row r="7393" spans="1:19">
      <c r="A7393" t="s">
        <v>356</v>
      </c>
      <c r="B7393" t="s">
        <v>412</v>
      </c>
      <c r="C7393" t="s">
        <v>440</v>
      </c>
      <c r="D7393" t="s">
        <v>330</v>
      </c>
      <c r="E7393" t="s">
        <v>121</v>
      </c>
      <c r="F7393" t="s">
        <v>122</v>
      </c>
      <c r="G7393">
        <v>16</v>
      </c>
      <c r="H7393" t="s">
        <v>346</v>
      </c>
      <c r="I7393" t="s">
        <v>374</v>
      </c>
      <c r="J7393" t="s">
        <v>294</v>
      </c>
      <c r="K7393">
        <v>14</v>
      </c>
      <c r="L7393" s="52">
        <v>0.16471000015735629</v>
      </c>
      <c r="N7393">
        <v>39</v>
      </c>
      <c r="O7393" s="52">
        <v>0.16956999897956851</v>
      </c>
      <c r="Q7393">
        <v>1115</v>
      </c>
      <c r="R7393" s="52">
        <v>0.19720999896526339</v>
      </c>
    </row>
    <row r="7394" spans="1:19">
      <c r="A7394" t="s">
        <v>356</v>
      </c>
      <c r="B7394" t="s">
        <v>412</v>
      </c>
      <c r="C7394" t="s">
        <v>440</v>
      </c>
      <c r="D7394" t="s">
        <v>330</v>
      </c>
      <c r="E7394" t="s">
        <v>121</v>
      </c>
      <c r="F7394" t="s">
        <v>122</v>
      </c>
      <c r="G7394">
        <v>16</v>
      </c>
      <c r="H7394" t="s">
        <v>346</v>
      </c>
      <c r="I7394" t="s">
        <v>374</v>
      </c>
      <c r="J7394" t="s">
        <v>295</v>
      </c>
      <c r="K7394">
        <v>15</v>
      </c>
      <c r="L7394" s="52">
        <v>0.1764699965715408</v>
      </c>
      <c r="N7394">
        <v>48</v>
      </c>
      <c r="O7394" s="52">
        <v>0.20870000123977661</v>
      </c>
      <c r="Q7394">
        <v>1180</v>
      </c>
      <c r="R7394" s="52">
        <v>0.20870000123977661</v>
      </c>
    </row>
    <row r="7395" spans="1:19">
      <c r="A7395" t="s">
        <v>356</v>
      </c>
      <c r="B7395" t="s">
        <v>412</v>
      </c>
      <c r="C7395" t="s">
        <v>440</v>
      </c>
      <c r="D7395" t="s">
        <v>330</v>
      </c>
      <c r="E7395" t="s">
        <v>121</v>
      </c>
      <c r="F7395" t="s">
        <v>122</v>
      </c>
      <c r="G7395">
        <v>16</v>
      </c>
      <c r="H7395" t="s">
        <v>346</v>
      </c>
      <c r="I7395" t="s">
        <v>734</v>
      </c>
      <c r="J7395" t="s">
        <v>299</v>
      </c>
      <c r="K7395">
        <v>0</v>
      </c>
      <c r="L7395" s="52">
        <v>0</v>
      </c>
      <c r="M7395" s="52">
        <v>0</v>
      </c>
      <c r="N7395">
        <v>7</v>
      </c>
      <c r="O7395" s="52">
        <v>3.0430000275373459E-2</v>
      </c>
      <c r="P7395" s="52">
        <v>3.1109999865293499E-2</v>
      </c>
      <c r="Q7395">
        <v>265</v>
      </c>
      <c r="R7395" s="52">
        <v>4.6870000660419457E-2</v>
      </c>
      <c r="S7395" s="52">
        <v>4.7959998250007629E-2</v>
      </c>
    </row>
    <row r="7396" spans="1:19">
      <c r="A7396" t="s">
        <v>356</v>
      </c>
      <c r="B7396" t="s">
        <v>412</v>
      </c>
      <c r="C7396" t="s">
        <v>440</v>
      </c>
      <c r="D7396" t="s">
        <v>330</v>
      </c>
      <c r="E7396" t="s">
        <v>121</v>
      </c>
      <c r="F7396" t="s">
        <v>122</v>
      </c>
      <c r="G7396">
        <v>16</v>
      </c>
      <c r="H7396" t="s">
        <v>346</v>
      </c>
      <c r="I7396" t="s">
        <v>734</v>
      </c>
      <c r="J7396" t="s">
        <v>300</v>
      </c>
      <c r="K7396">
        <v>2</v>
      </c>
      <c r="L7396" s="52">
        <v>2.3530000820755959E-2</v>
      </c>
      <c r="M7396" s="52">
        <v>2.4390000849962231E-2</v>
      </c>
      <c r="N7396">
        <v>8</v>
      </c>
      <c r="O7396" s="52">
        <v>3.4779999405145652E-2</v>
      </c>
      <c r="P7396" s="52">
        <v>3.5560000687837601E-2</v>
      </c>
      <c r="Q7396">
        <v>218</v>
      </c>
      <c r="R7396" s="52">
        <v>3.8559999316930771E-2</v>
      </c>
      <c r="S7396" s="52">
        <v>3.945000097155571E-2</v>
      </c>
    </row>
    <row r="7397" spans="1:19">
      <c r="A7397" t="s">
        <v>356</v>
      </c>
      <c r="B7397" t="s">
        <v>412</v>
      </c>
      <c r="C7397" t="s">
        <v>440</v>
      </c>
      <c r="D7397" t="s">
        <v>330</v>
      </c>
      <c r="E7397" t="s">
        <v>121</v>
      </c>
      <c r="F7397" t="s">
        <v>122</v>
      </c>
      <c r="G7397">
        <v>16</v>
      </c>
      <c r="H7397" t="s">
        <v>346</v>
      </c>
      <c r="I7397" t="s">
        <v>734</v>
      </c>
      <c r="J7397" t="s">
        <v>269</v>
      </c>
      <c r="K7397">
        <v>2</v>
      </c>
      <c r="L7397" s="52">
        <v>2.3530000820755959E-2</v>
      </c>
      <c r="M7397" s="52">
        <v>2.4390000849962231E-2</v>
      </c>
      <c r="N7397">
        <v>2</v>
      </c>
      <c r="O7397" s="52">
        <v>8.7000001221895218E-3</v>
      </c>
      <c r="P7397" s="52">
        <v>8.8900001719594002E-3</v>
      </c>
      <c r="Q7397">
        <v>43</v>
      </c>
      <c r="R7397" s="52">
        <v>7.61000020429492E-3</v>
      </c>
      <c r="S7397" s="52">
        <v>7.780000101774931E-3</v>
      </c>
    </row>
    <row r="7398" spans="1:19">
      <c r="A7398" t="s">
        <v>356</v>
      </c>
      <c r="B7398" t="s">
        <v>412</v>
      </c>
      <c r="C7398" t="s">
        <v>440</v>
      </c>
      <c r="D7398" t="s">
        <v>330</v>
      </c>
      <c r="E7398" t="s">
        <v>121</v>
      </c>
      <c r="F7398" t="s">
        <v>122</v>
      </c>
      <c r="G7398">
        <v>16</v>
      </c>
      <c r="H7398" t="s">
        <v>346</v>
      </c>
      <c r="I7398" t="s">
        <v>734</v>
      </c>
      <c r="J7398" t="s">
        <v>301</v>
      </c>
      <c r="K7398">
        <v>0</v>
      </c>
      <c r="L7398" s="52">
        <v>0</v>
      </c>
      <c r="M7398" s="52">
        <v>0</v>
      </c>
      <c r="N7398">
        <v>0</v>
      </c>
      <c r="O7398" s="52">
        <v>0</v>
      </c>
      <c r="P7398" s="52">
        <v>0</v>
      </c>
      <c r="Q7398">
        <v>117</v>
      </c>
      <c r="R7398" s="52">
        <v>2.0689999684691429E-2</v>
      </c>
      <c r="S7398" s="52">
        <v>2.1169999614357948E-2</v>
      </c>
    </row>
    <row r="7399" spans="1:19">
      <c r="A7399" t="s">
        <v>356</v>
      </c>
      <c r="B7399" t="s">
        <v>412</v>
      </c>
      <c r="C7399" t="s">
        <v>440</v>
      </c>
      <c r="D7399" t="s">
        <v>330</v>
      </c>
      <c r="E7399" t="s">
        <v>121</v>
      </c>
      <c r="F7399" t="s">
        <v>122</v>
      </c>
      <c r="G7399">
        <v>16</v>
      </c>
      <c r="H7399" t="s">
        <v>346</v>
      </c>
      <c r="I7399" t="s">
        <v>734</v>
      </c>
      <c r="J7399" t="s">
        <v>270</v>
      </c>
      <c r="K7399">
        <v>3</v>
      </c>
      <c r="L7399" s="52">
        <v>3.5289999097585678E-2</v>
      </c>
      <c r="N7399">
        <v>5</v>
      </c>
      <c r="O7399" s="52">
        <v>2.1740000694990162E-2</v>
      </c>
      <c r="Q7399">
        <v>128</v>
      </c>
      <c r="R7399" s="52">
        <v>2.263999916613102E-2</v>
      </c>
    </row>
    <row r="7400" spans="1:19">
      <c r="A7400" t="s">
        <v>356</v>
      </c>
      <c r="B7400" t="s">
        <v>412</v>
      </c>
      <c r="C7400" t="s">
        <v>440</v>
      </c>
      <c r="D7400" t="s">
        <v>330</v>
      </c>
      <c r="E7400" t="s">
        <v>121</v>
      </c>
      <c r="F7400" t="s">
        <v>122</v>
      </c>
      <c r="G7400">
        <v>16</v>
      </c>
      <c r="H7400" t="s">
        <v>346</v>
      </c>
      <c r="I7400" t="s">
        <v>734</v>
      </c>
      <c r="J7400" t="s">
        <v>268</v>
      </c>
      <c r="K7400">
        <v>78</v>
      </c>
      <c r="L7400" s="52">
        <v>0.91764998435974121</v>
      </c>
      <c r="M7400" s="52">
        <v>0.95121997594833374</v>
      </c>
      <c r="N7400">
        <v>208</v>
      </c>
      <c r="O7400" s="52">
        <v>0.90434998273849487</v>
      </c>
      <c r="P7400" s="52">
        <v>0.92444002628326416</v>
      </c>
      <c r="Q7400">
        <v>4883</v>
      </c>
      <c r="R7400" s="52">
        <v>0.86364001035690308</v>
      </c>
      <c r="S7400" s="52">
        <v>0.88363999128341675</v>
      </c>
    </row>
    <row r="7401" spans="1:19">
      <c r="A7401" t="s">
        <v>356</v>
      </c>
      <c r="B7401" t="s">
        <v>412</v>
      </c>
      <c r="C7401" t="s">
        <v>440</v>
      </c>
      <c r="D7401" t="s">
        <v>330</v>
      </c>
      <c r="E7401" t="s">
        <v>121</v>
      </c>
      <c r="F7401" t="s">
        <v>122</v>
      </c>
      <c r="G7401">
        <v>16</v>
      </c>
      <c r="H7401" t="s">
        <v>346</v>
      </c>
      <c r="I7401" t="s">
        <v>307</v>
      </c>
      <c r="J7401" t="s">
        <v>329</v>
      </c>
      <c r="K7401">
        <v>85</v>
      </c>
      <c r="L7401" s="52">
        <v>1</v>
      </c>
      <c r="N7401">
        <v>228</v>
      </c>
      <c r="O7401" s="52">
        <v>0.99129998683929443</v>
      </c>
      <c r="Q7401">
        <v>5610</v>
      </c>
      <c r="R7401" s="52">
        <v>0.99221998453140259</v>
      </c>
    </row>
    <row r="7402" spans="1:19">
      <c r="A7402" t="s">
        <v>356</v>
      </c>
      <c r="B7402" t="s">
        <v>412</v>
      </c>
      <c r="C7402" t="s">
        <v>440</v>
      </c>
      <c r="D7402" t="s">
        <v>330</v>
      </c>
      <c r="E7402" t="s">
        <v>121</v>
      </c>
      <c r="F7402" t="s">
        <v>122</v>
      </c>
      <c r="G7402">
        <v>16</v>
      </c>
      <c r="H7402" t="s">
        <v>346</v>
      </c>
      <c r="I7402" t="s">
        <v>307</v>
      </c>
      <c r="J7402" t="s">
        <v>309</v>
      </c>
      <c r="K7402">
        <v>0</v>
      </c>
      <c r="L7402" s="52">
        <v>0</v>
      </c>
      <c r="N7402">
        <v>2</v>
      </c>
      <c r="O7402" s="52">
        <v>8.7000001221895218E-3</v>
      </c>
      <c r="Q7402">
        <v>44</v>
      </c>
      <c r="R7402" s="52">
        <v>7.780000101774931E-3</v>
      </c>
    </row>
    <row r="7403" spans="1:19">
      <c r="A7403" t="s">
        <v>356</v>
      </c>
      <c r="B7403" t="s">
        <v>412</v>
      </c>
      <c r="C7403" t="s">
        <v>440</v>
      </c>
      <c r="D7403" t="s">
        <v>330</v>
      </c>
      <c r="E7403" t="s">
        <v>121</v>
      </c>
      <c r="F7403" t="s">
        <v>122</v>
      </c>
      <c r="G7403">
        <v>16</v>
      </c>
      <c r="H7403" t="s">
        <v>346</v>
      </c>
      <c r="I7403" t="s">
        <v>375</v>
      </c>
      <c r="J7403" t="s">
        <v>302</v>
      </c>
      <c r="K7403">
        <v>22</v>
      </c>
      <c r="L7403" s="52">
        <v>0.25881999731063843</v>
      </c>
      <c r="N7403">
        <v>66</v>
      </c>
      <c r="O7403" s="52">
        <v>0.28696000576019293</v>
      </c>
      <c r="Q7403">
        <v>1795</v>
      </c>
      <c r="R7403" s="52">
        <v>0.3174700140953064</v>
      </c>
    </row>
    <row r="7404" spans="1:19">
      <c r="A7404" t="s">
        <v>356</v>
      </c>
      <c r="B7404" t="s">
        <v>412</v>
      </c>
      <c r="C7404" t="s">
        <v>440</v>
      </c>
      <c r="D7404" t="s">
        <v>330</v>
      </c>
      <c r="E7404" t="s">
        <v>121</v>
      </c>
      <c r="F7404" t="s">
        <v>122</v>
      </c>
      <c r="G7404">
        <v>16</v>
      </c>
      <c r="H7404" t="s">
        <v>346</v>
      </c>
      <c r="I7404" t="s">
        <v>375</v>
      </c>
      <c r="J7404" t="s">
        <v>303</v>
      </c>
      <c r="K7404">
        <v>34</v>
      </c>
      <c r="L7404" s="52">
        <v>0.40000000596046448</v>
      </c>
      <c r="N7404">
        <v>82</v>
      </c>
      <c r="O7404" s="52">
        <v>0.35651999711990362</v>
      </c>
      <c r="Q7404">
        <v>1789</v>
      </c>
      <c r="R7404" s="52">
        <v>0.31641000509262079</v>
      </c>
    </row>
    <row r="7405" spans="1:19">
      <c r="A7405" t="s">
        <v>356</v>
      </c>
      <c r="B7405" t="s">
        <v>412</v>
      </c>
      <c r="C7405" t="s">
        <v>440</v>
      </c>
      <c r="D7405" t="s">
        <v>330</v>
      </c>
      <c r="E7405" t="s">
        <v>121</v>
      </c>
      <c r="F7405" t="s">
        <v>122</v>
      </c>
      <c r="G7405">
        <v>16</v>
      </c>
      <c r="H7405" t="s">
        <v>346</v>
      </c>
      <c r="I7405" t="s">
        <v>375</v>
      </c>
      <c r="J7405" t="s">
        <v>304</v>
      </c>
      <c r="K7405">
        <v>29</v>
      </c>
      <c r="L7405" s="52">
        <v>0.34117999672889709</v>
      </c>
      <c r="N7405">
        <v>82</v>
      </c>
      <c r="O7405" s="52">
        <v>0.35651999711990362</v>
      </c>
      <c r="Q7405">
        <v>2070</v>
      </c>
      <c r="R7405" s="52">
        <v>0.36610999703407288</v>
      </c>
    </row>
    <row r="7406" spans="1:19">
      <c r="A7406" t="s">
        <v>356</v>
      </c>
      <c r="B7406" t="s">
        <v>412</v>
      </c>
      <c r="C7406" t="s">
        <v>440</v>
      </c>
      <c r="D7406" t="s">
        <v>330</v>
      </c>
      <c r="E7406" t="s">
        <v>121</v>
      </c>
      <c r="F7406" t="s">
        <v>122</v>
      </c>
      <c r="G7406">
        <v>16</v>
      </c>
      <c r="H7406" t="s">
        <v>346</v>
      </c>
      <c r="I7406" t="s">
        <v>377</v>
      </c>
      <c r="J7406" t="s">
        <v>13</v>
      </c>
      <c r="K7406">
        <v>52</v>
      </c>
      <c r="L7406" s="52">
        <v>0.61176002025604248</v>
      </c>
      <c r="N7406">
        <v>127</v>
      </c>
      <c r="O7406" s="52">
        <v>0.55216997861862183</v>
      </c>
      <c r="Q7406">
        <v>2991</v>
      </c>
      <c r="R7406" s="52">
        <v>0.52900999784469604</v>
      </c>
    </row>
    <row r="7407" spans="1:19">
      <c r="A7407" t="s">
        <v>356</v>
      </c>
      <c r="B7407" t="s">
        <v>412</v>
      </c>
      <c r="C7407" t="s">
        <v>440</v>
      </c>
      <c r="D7407" t="s">
        <v>330</v>
      </c>
      <c r="E7407" t="s">
        <v>121</v>
      </c>
      <c r="F7407" t="s">
        <v>122</v>
      </c>
      <c r="G7407">
        <v>16</v>
      </c>
      <c r="H7407" t="s">
        <v>346</v>
      </c>
      <c r="I7407" t="s">
        <v>377</v>
      </c>
      <c r="J7407" t="s">
        <v>382</v>
      </c>
      <c r="K7407">
        <v>33</v>
      </c>
      <c r="L7407" s="52">
        <v>0.38824000954627991</v>
      </c>
      <c r="N7407">
        <v>103</v>
      </c>
      <c r="O7407" s="52">
        <v>0.44782999157905579</v>
      </c>
      <c r="Q7407">
        <v>2663</v>
      </c>
      <c r="R7407" s="52">
        <v>0.47099000215530401</v>
      </c>
    </row>
    <row r="7408" spans="1:19">
      <c r="A7408" t="s">
        <v>356</v>
      </c>
      <c r="B7408" t="s">
        <v>412</v>
      </c>
      <c r="C7408" t="s">
        <v>440</v>
      </c>
      <c r="D7408" t="s">
        <v>330</v>
      </c>
      <c r="E7408" t="s">
        <v>121</v>
      </c>
      <c r="F7408" t="s">
        <v>122</v>
      </c>
      <c r="G7408">
        <v>16</v>
      </c>
      <c r="H7408" t="s">
        <v>346</v>
      </c>
      <c r="I7408" t="s">
        <v>378</v>
      </c>
      <c r="J7408" t="s">
        <v>13</v>
      </c>
      <c r="K7408">
        <v>76</v>
      </c>
      <c r="L7408" s="52">
        <v>0.8941199779510498</v>
      </c>
      <c r="N7408">
        <v>206</v>
      </c>
      <c r="O7408" s="52">
        <v>0.89565002918243408</v>
      </c>
      <c r="Q7408">
        <v>5030</v>
      </c>
      <c r="R7408" s="52">
        <v>0.88963997364044189</v>
      </c>
    </row>
    <row r="7409" spans="1:19">
      <c r="A7409" t="s">
        <v>356</v>
      </c>
      <c r="B7409" t="s">
        <v>412</v>
      </c>
      <c r="C7409" t="s">
        <v>440</v>
      </c>
      <c r="D7409" t="s">
        <v>330</v>
      </c>
      <c r="E7409" t="s">
        <v>121</v>
      </c>
      <c r="F7409" t="s">
        <v>122</v>
      </c>
      <c r="G7409">
        <v>16</v>
      </c>
      <c r="H7409" t="s">
        <v>346</v>
      </c>
      <c r="I7409" t="s">
        <v>378</v>
      </c>
      <c r="J7409" t="s">
        <v>382</v>
      </c>
      <c r="K7409">
        <v>9</v>
      </c>
      <c r="L7409" s="52">
        <v>0.1058799996972084</v>
      </c>
      <c r="N7409">
        <v>24</v>
      </c>
      <c r="O7409" s="52">
        <v>0.10435000061988831</v>
      </c>
      <c r="Q7409">
        <v>624</v>
      </c>
      <c r="R7409" s="52">
        <v>0.1103599965572357</v>
      </c>
    </row>
    <row r="7410" spans="1:19">
      <c r="A7410" t="s">
        <v>356</v>
      </c>
      <c r="B7410" t="s">
        <v>412</v>
      </c>
      <c r="C7410" t="s">
        <v>440</v>
      </c>
      <c r="D7410" t="s">
        <v>330</v>
      </c>
      <c r="E7410" t="s">
        <v>121</v>
      </c>
      <c r="F7410" t="s">
        <v>122</v>
      </c>
      <c r="G7410">
        <v>16</v>
      </c>
      <c r="H7410" t="s">
        <v>346</v>
      </c>
      <c r="I7410" t="s">
        <v>379</v>
      </c>
      <c r="J7410" t="s">
        <v>13</v>
      </c>
      <c r="K7410">
        <v>60</v>
      </c>
      <c r="L7410" s="52">
        <v>0.70587998628616333</v>
      </c>
      <c r="N7410">
        <v>169</v>
      </c>
      <c r="O7410" s="52">
        <v>0.73478001356124878</v>
      </c>
      <c r="Q7410">
        <v>3976</v>
      </c>
      <c r="R7410" s="52">
        <v>0.70322000980377197</v>
      </c>
    </row>
    <row r="7411" spans="1:19">
      <c r="A7411" t="s">
        <v>356</v>
      </c>
      <c r="B7411" t="s">
        <v>412</v>
      </c>
      <c r="C7411" t="s">
        <v>440</v>
      </c>
      <c r="D7411" t="s">
        <v>330</v>
      </c>
      <c r="E7411" t="s">
        <v>121</v>
      </c>
      <c r="F7411" t="s">
        <v>122</v>
      </c>
      <c r="G7411">
        <v>16</v>
      </c>
      <c r="H7411" t="s">
        <v>346</v>
      </c>
      <c r="I7411" t="s">
        <v>379</v>
      </c>
      <c r="J7411" t="s">
        <v>382</v>
      </c>
      <c r="K7411">
        <v>25</v>
      </c>
      <c r="L7411" s="52">
        <v>0.29412001371383673</v>
      </c>
      <c r="N7411">
        <v>61</v>
      </c>
      <c r="O7411" s="52">
        <v>0.26521998643875122</v>
      </c>
      <c r="Q7411">
        <v>1678</v>
      </c>
      <c r="R7411" s="52">
        <v>0.29677999019622803</v>
      </c>
    </row>
    <row r="7412" spans="1:19">
      <c r="A7412" t="s">
        <v>356</v>
      </c>
      <c r="B7412" t="s">
        <v>412</v>
      </c>
      <c r="C7412" t="s">
        <v>440</v>
      </c>
      <c r="D7412" t="s">
        <v>330</v>
      </c>
      <c r="E7412" t="s">
        <v>121</v>
      </c>
      <c r="F7412" t="s">
        <v>122</v>
      </c>
      <c r="G7412">
        <v>16</v>
      </c>
      <c r="H7412" t="s">
        <v>346</v>
      </c>
      <c r="I7412" t="s">
        <v>380</v>
      </c>
      <c r="J7412" t="s">
        <v>13</v>
      </c>
      <c r="K7412">
        <v>63</v>
      </c>
      <c r="L7412" s="52">
        <v>0.74118000268936157</v>
      </c>
      <c r="N7412">
        <v>163</v>
      </c>
      <c r="O7412" s="52">
        <v>0.70870000123977661</v>
      </c>
      <c r="Q7412">
        <v>4071</v>
      </c>
      <c r="R7412" s="52">
        <v>0.72001999616622925</v>
      </c>
    </row>
    <row r="7413" spans="1:19">
      <c r="A7413" t="s">
        <v>356</v>
      </c>
      <c r="B7413" t="s">
        <v>412</v>
      </c>
      <c r="C7413" t="s">
        <v>440</v>
      </c>
      <c r="D7413" t="s">
        <v>330</v>
      </c>
      <c r="E7413" t="s">
        <v>121</v>
      </c>
      <c r="F7413" t="s">
        <v>122</v>
      </c>
      <c r="G7413">
        <v>16</v>
      </c>
      <c r="H7413" t="s">
        <v>346</v>
      </c>
      <c r="I7413" t="s">
        <v>380</v>
      </c>
      <c r="J7413" t="s">
        <v>382</v>
      </c>
      <c r="K7413">
        <v>22</v>
      </c>
      <c r="L7413" s="52">
        <v>0.25881999731063843</v>
      </c>
      <c r="N7413">
        <v>67</v>
      </c>
      <c r="O7413" s="52">
        <v>0.29129999876022339</v>
      </c>
      <c r="Q7413">
        <v>1583</v>
      </c>
      <c r="R7413" s="52">
        <v>0.27998000383377081</v>
      </c>
    </row>
    <row r="7414" spans="1:19">
      <c r="A7414" t="s">
        <v>356</v>
      </c>
      <c r="B7414" t="s">
        <v>412</v>
      </c>
      <c r="C7414" t="s">
        <v>440</v>
      </c>
      <c r="D7414" t="s">
        <v>330</v>
      </c>
      <c r="E7414" t="s">
        <v>121</v>
      </c>
      <c r="F7414" t="s">
        <v>122</v>
      </c>
      <c r="G7414">
        <v>16</v>
      </c>
      <c r="H7414" t="s">
        <v>346</v>
      </c>
      <c r="I7414" t="s">
        <v>381</v>
      </c>
      <c r="J7414" t="s">
        <v>13</v>
      </c>
      <c r="K7414">
        <v>52</v>
      </c>
      <c r="L7414" s="52">
        <v>0.61176002025604248</v>
      </c>
      <c r="N7414">
        <v>145</v>
      </c>
      <c r="O7414" s="52">
        <v>0.63042998313903809</v>
      </c>
      <c r="Q7414">
        <v>3439</v>
      </c>
      <c r="R7414" s="52">
        <v>0.60824000835418701</v>
      </c>
    </row>
    <row r="7415" spans="1:19">
      <c r="A7415" t="s">
        <v>356</v>
      </c>
      <c r="B7415" t="s">
        <v>412</v>
      </c>
      <c r="C7415" t="s">
        <v>440</v>
      </c>
      <c r="D7415" t="s">
        <v>330</v>
      </c>
      <c r="E7415" t="s">
        <v>121</v>
      </c>
      <c r="F7415" t="s">
        <v>122</v>
      </c>
      <c r="G7415">
        <v>16</v>
      </c>
      <c r="H7415" t="s">
        <v>346</v>
      </c>
      <c r="I7415" t="s">
        <v>381</v>
      </c>
      <c r="J7415" t="s">
        <v>382</v>
      </c>
      <c r="K7415">
        <v>33</v>
      </c>
      <c r="L7415" s="52">
        <v>0.38824000954627991</v>
      </c>
      <c r="N7415">
        <v>85</v>
      </c>
      <c r="O7415" s="52">
        <v>0.36956998705863953</v>
      </c>
      <c r="Q7415">
        <v>2215</v>
      </c>
      <c r="R7415" s="52">
        <v>0.39175999164581299</v>
      </c>
    </row>
    <row r="7416" spans="1:19">
      <c r="A7416" t="s">
        <v>356</v>
      </c>
      <c r="B7416" t="s">
        <v>412</v>
      </c>
      <c r="C7416" t="s">
        <v>440</v>
      </c>
      <c r="D7416" t="s">
        <v>330</v>
      </c>
      <c r="E7416" t="s">
        <v>123</v>
      </c>
      <c r="F7416" t="s">
        <v>124</v>
      </c>
      <c r="G7416">
        <v>6</v>
      </c>
      <c r="H7416" t="s">
        <v>331</v>
      </c>
      <c r="I7416" t="s">
        <v>374</v>
      </c>
      <c r="J7416" t="s">
        <v>289</v>
      </c>
      <c r="K7416">
        <v>0</v>
      </c>
      <c r="L7416" s="52">
        <v>0</v>
      </c>
      <c r="N7416">
        <v>2</v>
      </c>
      <c r="O7416" s="52">
        <v>1.3790000230073931E-2</v>
      </c>
      <c r="Q7416">
        <v>29</v>
      </c>
      <c r="R7416" s="52">
        <v>5.1299999468028554E-3</v>
      </c>
    </row>
    <row r="7417" spans="1:19">
      <c r="A7417" t="s">
        <v>356</v>
      </c>
      <c r="B7417" t="s">
        <v>412</v>
      </c>
      <c r="C7417" t="s">
        <v>440</v>
      </c>
      <c r="D7417" t="s">
        <v>330</v>
      </c>
      <c r="E7417" t="s">
        <v>123</v>
      </c>
      <c r="F7417" t="s">
        <v>124</v>
      </c>
      <c r="G7417">
        <v>6</v>
      </c>
      <c r="H7417" t="s">
        <v>331</v>
      </c>
      <c r="I7417" t="s">
        <v>374</v>
      </c>
      <c r="J7417" t="s">
        <v>290</v>
      </c>
      <c r="K7417">
        <v>2</v>
      </c>
      <c r="L7417" s="52">
        <v>3.570999950170517E-2</v>
      </c>
      <c r="N7417">
        <v>5</v>
      </c>
      <c r="O7417" s="52">
        <v>3.4480001777410507E-2</v>
      </c>
      <c r="Q7417">
        <v>299</v>
      </c>
      <c r="R7417" s="52">
        <v>5.2880000323057168E-2</v>
      </c>
    </row>
    <row r="7418" spans="1:19">
      <c r="A7418" t="s">
        <v>356</v>
      </c>
      <c r="B7418" t="s">
        <v>412</v>
      </c>
      <c r="C7418" t="s">
        <v>440</v>
      </c>
      <c r="D7418" t="s">
        <v>330</v>
      </c>
      <c r="E7418" t="s">
        <v>123</v>
      </c>
      <c r="F7418" t="s">
        <v>124</v>
      </c>
      <c r="G7418">
        <v>6</v>
      </c>
      <c r="H7418" t="s">
        <v>331</v>
      </c>
      <c r="I7418" t="s">
        <v>374</v>
      </c>
      <c r="J7418" t="s">
        <v>291</v>
      </c>
      <c r="K7418">
        <v>5</v>
      </c>
      <c r="L7418" s="52">
        <v>8.929000049829483E-2</v>
      </c>
      <c r="N7418">
        <v>14</v>
      </c>
      <c r="O7418" s="52">
        <v>9.6550002694129944E-2</v>
      </c>
      <c r="Q7418">
        <v>751</v>
      </c>
      <c r="R7418" s="52">
        <v>0.1328299939632416</v>
      </c>
    </row>
    <row r="7419" spans="1:19">
      <c r="A7419" t="s">
        <v>356</v>
      </c>
      <c r="B7419" t="s">
        <v>412</v>
      </c>
      <c r="C7419" t="s">
        <v>440</v>
      </c>
      <c r="D7419" t="s">
        <v>330</v>
      </c>
      <c r="E7419" t="s">
        <v>123</v>
      </c>
      <c r="F7419" t="s">
        <v>124</v>
      </c>
      <c r="G7419">
        <v>6</v>
      </c>
      <c r="H7419" t="s">
        <v>331</v>
      </c>
      <c r="I7419" t="s">
        <v>374</v>
      </c>
      <c r="J7419" t="s">
        <v>292</v>
      </c>
      <c r="K7419">
        <v>16</v>
      </c>
      <c r="L7419" s="52">
        <v>0.28571000695228582</v>
      </c>
      <c r="N7419">
        <v>38</v>
      </c>
      <c r="O7419" s="52">
        <v>0.26207000017166138</v>
      </c>
      <c r="Q7419">
        <v>1246</v>
      </c>
      <c r="R7419" s="52">
        <v>0.22036999464035029</v>
      </c>
    </row>
    <row r="7420" spans="1:19">
      <c r="A7420" t="s">
        <v>356</v>
      </c>
      <c r="B7420" t="s">
        <v>412</v>
      </c>
      <c r="C7420" t="s">
        <v>440</v>
      </c>
      <c r="D7420" t="s">
        <v>330</v>
      </c>
      <c r="E7420" t="s">
        <v>123</v>
      </c>
      <c r="F7420" t="s">
        <v>124</v>
      </c>
      <c r="G7420">
        <v>6</v>
      </c>
      <c r="H7420" t="s">
        <v>331</v>
      </c>
      <c r="I7420" t="s">
        <v>374</v>
      </c>
      <c r="J7420" t="s">
        <v>293</v>
      </c>
      <c r="K7420">
        <v>10</v>
      </c>
      <c r="L7420" s="52">
        <v>0.17857000231742859</v>
      </c>
      <c r="N7420">
        <v>28</v>
      </c>
      <c r="O7420" s="52">
        <v>0.19310000538825989</v>
      </c>
      <c r="Q7420">
        <v>1034</v>
      </c>
      <c r="R7420" s="52">
        <v>0.18287999927997589</v>
      </c>
    </row>
    <row r="7421" spans="1:19">
      <c r="A7421" t="s">
        <v>356</v>
      </c>
      <c r="B7421" t="s">
        <v>412</v>
      </c>
      <c r="C7421" t="s">
        <v>440</v>
      </c>
      <c r="D7421" t="s">
        <v>330</v>
      </c>
      <c r="E7421" t="s">
        <v>123</v>
      </c>
      <c r="F7421" t="s">
        <v>124</v>
      </c>
      <c r="G7421">
        <v>6</v>
      </c>
      <c r="H7421" t="s">
        <v>331</v>
      </c>
      <c r="I7421" t="s">
        <v>374</v>
      </c>
      <c r="J7421" t="s">
        <v>294</v>
      </c>
      <c r="K7421">
        <v>14</v>
      </c>
      <c r="L7421" s="52">
        <v>0.25</v>
      </c>
      <c r="N7421">
        <v>28</v>
      </c>
      <c r="O7421" s="52">
        <v>0.19310000538825989</v>
      </c>
      <c r="Q7421">
        <v>1115</v>
      </c>
      <c r="R7421" s="52">
        <v>0.19720999896526339</v>
      </c>
    </row>
    <row r="7422" spans="1:19">
      <c r="A7422" t="s">
        <v>356</v>
      </c>
      <c r="B7422" t="s">
        <v>412</v>
      </c>
      <c r="C7422" t="s">
        <v>440</v>
      </c>
      <c r="D7422" t="s">
        <v>330</v>
      </c>
      <c r="E7422" t="s">
        <v>123</v>
      </c>
      <c r="F7422" t="s">
        <v>124</v>
      </c>
      <c r="G7422">
        <v>6</v>
      </c>
      <c r="H7422" t="s">
        <v>331</v>
      </c>
      <c r="I7422" t="s">
        <v>374</v>
      </c>
      <c r="J7422" t="s">
        <v>295</v>
      </c>
      <c r="K7422">
        <v>9</v>
      </c>
      <c r="L7422" s="52">
        <v>0.16071000695228579</v>
      </c>
      <c r="N7422">
        <v>30</v>
      </c>
      <c r="O7422" s="52">
        <v>0.20690000057220459</v>
      </c>
      <c r="Q7422">
        <v>1180</v>
      </c>
      <c r="R7422" s="52">
        <v>0.20870000123977661</v>
      </c>
    </row>
    <row r="7423" spans="1:19">
      <c r="A7423" t="s">
        <v>356</v>
      </c>
      <c r="B7423" t="s">
        <v>412</v>
      </c>
      <c r="C7423" t="s">
        <v>440</v>
      </c>
      <c r="D7423" t="s">
        <v>330</v>
      </c>
      <c r="E7423" t="s">
        <v>123</v>
      </c>
      <c r="F7423" t="s">
        <v>124</v>
      </c>
      <c r="G7423">
        <v>6</v>
      </c>
      <c r="H7423" t="s">
        <v>331</v>
      </c>
      <c r="I7423" t="s">
        <v>734</v>
      </c>
      <c r="J7423" t="s">
        <v>299</v>
      </c>
      <c r="K7423">
        <v>5</v>
      </c>
      <c r="L7423" s="52">
        <v>8.929000049829483E-2</v>
      </c>
      <c r="M7423" s="52">
        <v>8.929000049829483E-2</v>
      </c>
      <c r="N7423">
        <v>9</v>
      </c>
      <c r="O7423" s="52">
        <v>6.2070000916719437E-2</v>
      </c>
      <c r="P7423" s="52">
        <v>6.2070000916719437E-2</v>
      </c>
      <c r="Q7423">
        <v>265</v>
      </c>
      <c r="R7423" s="52">
        <v>4.6870000660419457E-2</v>
      </c>
      <c r="S7423" s="52">
        <v>4.7959998250007629E-2</v>
      </c>
    </row>
    <row r="7424" spans="1:19">
      <c r="A7424" t="s">
        <v>356</v>
      </c>
      <c r="B7424" t="s">
        <v>412</v>
      </c>
      <c r="C7424" t="s">
        <v>440</v>
      </c>
      <c r="D7424" t="s">
        <v>330</v>
      </c>
      <c r="E7424" t="s">
        <v>123</v>
      </c>
      <c r="F7424" t="s">
        <v>124</v>
      </c>
      <c r="G7424">
        <v>6</v>
      </c>
      <c r="H7424" t="s">
        <v>331</v>
      </c>
      <c r="I7424" t="s">
        <v>734</v>
      </c>
      <c r="J7424" t="s">
        <v>300</v>
      </c>
      <c r="K7424">
        <v>2</v>
      </c>
      <c r="L7424" s="52">
        <v>3.570999950170517E-2</v>
      </c>
      <c r="M7424" s="52">
        <v>3.570999950170517E-2</v>
      </c>
      <c r="N7424">
        <v>2</v>
      </c>
      <c r="O7424" s="52">
        <v>1.3790000230073931E-2</v>
      </c>
      <c r="P7424" s="52">
        <v>1.3790000230073931E-2</v>
      </c>
      <c r="Q7424">
        <v>218</v>
      </c>
      <c r="R7424" s="52">
        <v>3.8559999316930771E-2</v>
      </c>
      <c r="S7424" s="52">
        <v>3.945000097155571E-2</v>
      </c>
    </row>
    <row r="7425" spans="1:19">
      <c r="A7425" t="s">
        <v>356</v>
      </c>
      <c r="B7425" t="s">
        <v>412</v>
      </c>
      <c r="C7425" t="s">
        <v>440</v>
      </c>
      <c r="D7425" t="s">
        <v>330</v>
      </c>
      <c r="E7425" t="s">
        <v>123</v>
      </c>
      <c r="F7425" t="s">
        <v>124</v>
      </c>
      <c r="G7425">
        <v>6</v>
      </c>
      <c r="H7425" t="s">
        <v>331</v>
      </c>
      <c r="I7425" t="s">
        <v>734</v>
      </c>
      <c r="J7425" t="s">
        <v>269</v>
      </c>
      <c r="K7425">
        <v>0</v>
      </c>
      <c r="L7425" s="52">
        <v>0</v>
      </c>
      <c r="M7425" s="52">
        <v>0</v>
      </c>
      <c r="N7425">
        <v>2</v>
      </c>
      <c r="O7425" s="52">
        <v>1.3790000230073931E-2</v>
      </c>
      <c r="P7425" s="52">
        <v>1.3790000230073931E-2</v>
      </c>
      <c r="Q7425">
        <v>43</v>
      </c>
      <c r="R7425" s="52">
        <v>7.61000020429492E-3</v>
      </c>
      <c r="S7425" s="52">
        <v>7.780000101774931E-3</v>
      </c>
    </row>
    <row r="7426" spans="1:19">
      <c r="A7426" t="s">
        <v>356</v>
      </c>
      <c r="B7426" t="s">
        <v>412</v>
      </c>
      <c r="C7426" t="s">
        <v>440</v>
      </c>
      <c r="D7426" t="s">
        <v>330</v>
      </c>
      <c r="E7426" t="s">
        <v>123</v>
      </c>
      <c r="F7426" t="s">
        <v>124</v>
      </c>
      <c r="G7426">
        <v>6</v>
      </c>
      <c r="H7426" t="s">
        <v>331</v>
      </c>
      <c r="I7426" t="s">
        <v>734</v>
      </c>
      <c r="J7426" t="s">
        <v>301</v>
      </c>
      <c r="K7426">
        <v>2</v>
      </c>
      <c r="L7426" s="52">
        <v>3.570999950170517E-2</v>
      </c>
      <c r="M7426" s="52">
        <v>3.570999950170517E-2</v>
      </c>
      <c r="N7426">
        <v>2</v>
      </c>
      <c r="O7426" s="52">
        <v>1.3790000230073931E-2</v>
      </c>
      <c r="P7426" s="52">
        <v>1.3790000230073931E-2</v>
      </c>
      <c r="Q7426">
        <v>117</v>
      </c>
      <c r="R7426" s="52">
        <v>2.0689999684691429E-2</v>
      </c>
      <c r="S7426" s="52">
        <v>2.1169999614357948E-2</v>
      </c>
    </row>
    <row r="7427" spans="1:19">
      <c r="A7427" t="s">
        <v>356</v>
      </c>
      <c r="B7427" t="s">
        <v>412</v>
      </c>
      <c r="C7427" t="s">
        <v>440</v>
      </c>
      <c r="D7427" t="s">
        <v>330</v>
      </c>
      <c r="E7427" t="s">
        <v>123</v>
      </c>
      <c r="F7427" t="s">
        <v>124</v>
      </c>
      <c r="G7427">
        <v>6</v>
      </c>
      <c r="H7427" t="s">
        <v>331</v>
      </c>
      <c r="I7427" t="s">
        <v>734</v>
      </c>
      <c r="J7427" t="s">
        <v>270</v>
      </c>
      <c r="K7427">
        <v>0</v>
      </c>
      <c r="L7427" s="52">
        <v>0</v>
      </c>
      <c r="N7427">
        <v>0</v>
      </c>
      <c r="O7427" s="52">
        <v>0</v>
      </c>
      <c r="Q7427">
        <v>128</v>
      </c>
      <c r="R7427" s="52">
        <v>2.263999916613102E-2</v>
      </c>
    </row>
    <row r="7428" spans="1:19">
      <c r="A7428" t="s">
        <v>356</v>
      </c>
      <c r="B7428" t="s">
        <v>412</v>
      </c>
      <c r="C7428" t="s">
        <v>440</v>
      </c>
      <c r="D7428" t="s">
        <v>330</v>
      </c>
      <c r="E7428" t="s">
        <v>123</v>
      </c>
      <c r="F7428" t="s">
        <v>124</v>
      </c>
      <c r="G7428">
        <v>6</v>
      </c>
      <c r="H7428" t="s">
        <v>331</v>
      </c>
      <c r="I7428" t="s">
        <v>734</v>
      </c>
      <c r="J7428" t="s">
        <v>268</v>
      </c>
      <c r="K7428">
        <v>47</v>
      </c>
      <c r="L7428" s="52">
        <v>0.83929002285003662</v>
      </c>
      <c r="M7428" s="52">
        <v>0.83929002285003662</v>
      </c>
      <c r="N7428">
        <v>130</v>
      </c>
      <c r="O7428" s="52">
        <v>0.89654999971389771</v>
      </c>
      <c r="P7428" s="52">
        <v>0.89654999971389771</v>
      </c>
      <c r="Q7428">
        <v>4883</v>
      </c>
      <c r="R7428" s="52">
        <v>0.86364001035690308</v>
      </c>
      <c r="S7428" s="52">
        <v>0.88363999128341675</v>
      </c>
    </row>
    <row r="7429" spans="1:19">
      <c r="A7429" t="s">
        <v>356</v>
      </c>
      <c r="B7429" t="s">
        <v>412</v>
      </c>
      <c r="C7429" t="s">
        <v>440</v>
      </c>
      <c r="D7429" t="s">
        <v>330</v>
      </c>
      <c r="E7429" t="s">
        <v>123</v>
      </c>
      <c r="F7429" t="s">
        <v>124</v>
      </c>
      <c r="G7429">
        <v>6</v>
      </c>
      <c r="H7429" t="s">
        <v>331</v>
      </c>
      <c r="I7429" t="s">
        <v>307</v>
      </c>
      <c r="J7429" t="s">
        <v>329</v>
      </c>
      <c r="K7429">
        <v>54</v>
      </c>
      <c r="L7429" s="52">
        <v>0.96429002285003662</v>
      </c>
      <c r="N7429">
        <v>143</v>
      </c>
      <c r="O7429" s="52">
        <v>0.98620998859405518</v>
      </c>
      <c r="Q7429">
        <v>5610</v>
      </c>
      <c r="R7429" s="52">
        <v>0.99221998453140259</v>
      </c>
    </row>
    <row r="7430" spans="1:19">
      <c r="A7430" t="s">
        <v>356</v>
      </c>
      <c r="B7430" t="s">
        <v>412</v>
      </c>
      <c r="C7430" t="s">
        <v>440</v>
      </c>
      <c r="D7430" t="s">
        <v>330</v>
      </c>
      <c r="E7430" t="s">
        <v>123</v>
      </c>
      <c r="F7430" t="s">
        <v>124</v>
      </c>
      <c r="G7430">
        <v>6</v>
      </c>
      <c r="H7430" t="s">
        <v>331</v>
      </c>
      <c r="I7430" t="s">
        <v>307</v>
      </c>
      <c r="J7430" t="s">
        <v>309</v>
      </c>
      <c r="K7430">
        <v>2</v>
      </c>
      <c r="L7430" s="52">
        <v>3.570999950170517E-2</v>
      </c>
      <c r="N7430">
        <v>2</v>
      </c>
      <c r="O7430" s="52">
        <v>1.3790000230073931E-2</v>
      </c>
      <c r="Q7430">
        <v>44</v>
      </c>
      <c r="R7430" s="52">
        <v>7.780000101774931E-3</v>
      </c>
    </row>
    <row r="7431" spans="1:19">
      <c r="A7431" t="s">
        <v>356</v>
      </c>
      <c r="B7431" t="s">
        <v>412</v>
      </c>
      <c r="C7431" t="s">
        <v>440</v>
      </c>
      <c r="D7431" t="s">
        <v>330</v>
      </c>
      <c r="E7431" t="s">
        <v>123</v>
      </c>
      <c r="F7431" t="s">
        <v>124</v>
      </c>
      <c r="G7431">
        <v>6</v>
      </c>
      <c r="H7431" t="s">
        <v>331</v>
      </c>
      <c r="I7431" t="s">
        <v>375</v>
      </c>
      <c r="J7431" t="s">
        <v>302</v>
      </c>
      <c r="K7431">
        <v>14</v>
      </c>
      <c r="L7431" s="52">
        <v>0.25</v>
      </c>
      <c r="N7431">
        <v>38</v>
      </c>
      <c r="O7431" s="52">
        <v>0.26207000017166138</v>
      </c>
      <c r="Q7431">
        <v>1795</v>
      </c>
      <c r="R7431" s="52">
        <v>0.3174700140953064</v>
      </c>
    </row>
    <row r="7432" spans="1:19">
      <c r="A7432" t="s">
        <v>356</v>
      </c>
      <c r="B7432" t="s">
        <v>412</v>
      </c>
      <c r="C7432" t="s">
        <v>440</v>
      </c>
      <c r="D7432" t="s">
        <v>330</v>
      </c>
      <c r="E7432" t="s">
        <v>123</v>
      </c>
      <c r="F7432" t="s">
        <v>124</v>
      </c>
      <c r="G7432">
        <v>6</v>
      </c>
      <c r="H7432" t="s">
        <v>331</v>
      </c>
      <c r="I7432" t="s">
        <v>375</v>
      </c>
      <c r="J7432" t="s">
        <v>303</v>
      </c>
      <c r="K7432">
        <v>14</v>
      </c>
      <c r="L7432" s="52">
        <v>0.25</v>
      </c>
      <c r="N7432">
        <v>43</v>
      </c>
      <c r="O7432" s="52">
        <v>0.29655000567436218</v>
      </c>
      <c r="Q7432">
        <v>1789</v>
      </c>
      <c r="R7432" s="52">
        <v>0.31641000509262079</v>
      </c>
    </row>
    <row r="7433" spans="1:19">
      <c r="A7433" t="s">
        <v>356</v>
      </c>
      <c r="B7433" t="s">
        <v>412</v>
      </c>
      <c r="C7433" t="s">
        <v>440</v>
      </c>
      <c r="D7433" t="s">
        <v>330</v>
      </c>
      <c r="E7433" t="s">
        <v>123</v>
      </c>
      <c r="F7433" t="s">
        <v>124</v>
      </c>
      <c r="G7433">
        <v>6</v>
      </c>
      <c r="H7433" t="s">
        <v>331</v>
      </c>
      <c r="I7433" t="s">
        <v>375</v>
      </c>
      <c r="J7433" t="s">
        <v>304</v>
      </c>
      <c r="K7433">
        <v>28</v>
      </c>
      <c r="L7433" s="52">
        <v>0.5</v>
      </c>
      <c r="N7433">
        <v>64</v>
      </c>
      <c r="O7433" s="52">
        <v>0.44137999415397638</v>
      </c>
      <c r="Q7433">
        <v>2070</v>
      </c>
      <c r="R7433" s="52">
        <v>0.36610999703407288</v>
      </c>
    </row>
    <row r="7434" spans="1:19">
      <c r="A7434" t="s">
        <v>356</v>
      </c>
      <c r="B7434" t="s">
        <v>412</v>
      </c>
      <c r="C7434" t="s">
        <v>440</v>
      </c>
      <c r="D7434" t="s">
        <v>330</v>
      </c>
      <c r="E7434" t="s">
        <v>123</v>
      </c>
      <c r="F7434" t="s">
        <v>124</v>
      </c>
      <c r="G7434">
        <v>6</v>
      </c>
      <c r="H7434" t="s">
        <v>331</v>
      </c>
      <c r="I7434" t="s">
        <v>377</v>
      </c>
      <c r="J7434" t="s">
        <v>13</v>
      </c>
      <c r="K7434">
        <v>32</v>
      </c>
      <c r="L7434" s="52">
        <v>0.5714300274848938</v>
      </c>
      <c r="N7434">
        <v>75</v>
      </c>
      <c r="O7434" s="52">
        <v>0.51723998785018921</v>
      </c>
      <c r="Q7434">
        <v>2991</v>
      </c>
      <c r="R7434" s="52">
        <v>0.52900999784469604</v>
      </c>
    </row>
    <row r="7435" spans="1:19">
      <c r="A7435" t="s">
        <v>356</v>
      </c>
      <c r="B7435" t="s">
        <v>412</v>
      </c>
      <c r="C7435" t="s">
        <v>440</v>
      </c>
      <c r="D7435" t="s">
        <v>330</v>
      </c>
      <c r="E7435" t="s">
        <v>123</v>
      </c>
      <c r="F7435" t="s">
        <v>124</v>
      </c>
      <c r="G7435">
        <v>6</v>
      </c>
      <c r="H7435" t="s">
        <v>331</v>
      </c>
      <c r="I7435" t="s">
        <v>377</v>
      </c>
      <c r="J7435" t="s">
        <v>382</v>
      </c>
      <c r="K7435">
        <v>24</v>
      </c>
      <c r="L7435" s="52">
        <v>0.42857000231742859</v>
      </c>
      <c r="N7435">
        <v>70</v>
      </c>
      <c r="O7435" s="52">
        <v>0.48276001214981079</v>
      </c>
      <c r="Q7435">
        <v>2663</v>
      </c>
      <c r="R7435" s="52">
        <v>0.47099000215530401</v>
      </c>
    </row>
    <row r="7436" spans="1:19">
      <c r="A7436" t="s">
        <v>356</v>
      </c>
      <c r="B7436" t="s">
        <v>412</v>
      </c>
      <c r="C7436" t="s">
        <v>440</v>
      </c>
      <c r="D7436" t="s">
        <v>330</v>
      </c>
      <c r="E7436" t="s">
        <v>123</v>
      </c>
      <c r="F7436" t="s">
        <v>124</v>
      </c>
      <c r="G7436">
        <v>6</v>
      </c>
      <c r="H7436" t="s">
        <v>331</v>
      </c>
      <c r="I7436" t="s">
        <v>378</v>
      </c>
      <c r="J7436" t="s">
        <v>13</v>
      </c>
      <c r="K7436">
        <v>54</v>
      </c>
      <c r="L7436" s="52">
        <v>0.96429002285003662</v>
      </c>
      <c r="N7436">
        <v>132</v>
      </c>
      <c r="O7436" s="52">
        <v>0.91034001111984253</v>
      </c>
      <c r="Q7436">
        <v>5030</v>
      </c>
      <c r="R7436" s="52">
        <v>0.88963997364044189</v>
      </c>
    </row>
    <row r="7437" spans="1:19">
      <c r="A7437" t="s">
        <v>356</v>
      </c>
      <c r="B7437" t="s">
        <v>412</v>
      </c>
      <c r="C7437" t="s">
        <v>440</v>
      </c>
      <c r="D7437" t="s">
        <v>330</v>
      </c>
      <c r="E7437" t="s">
        <v>123</v>
      </c>
      <c r="F7437" t="s">
        <v>124</v>
      </c>
      <c r="G7437">
        <v>6</v>
      </c>
      <c r="H7437" t="s">
        <v>331</v>
      </c>
      <c r="I7437" t="s">
        <v>378</v>
      </c>
      <c r="J7437" t="s">
        <v>382</v>
      </c>
      <c r="K7437">
        <v>2</v>
      </c>
      <c r="L7437" s="52">
        <v>3.570999950170517E-2</v>
      </c>
      <c r="N7437">
        <v>13</v>
      </c>
      <c r="O7437" s="52">
        <v>8.9659996330738068E-2</v>
      </c>
      <c r="Q7437">
        <v>624</v>
      </c>
      <c r="R7437" s="52">
        <v>0.1103599965572357</v>
      </c>
    </row>
    <row r="7438" spans="1:19">
      <c r="A7438" t="s">
        <v>356</v>
      </c>
      <c r="B7438" t="s">
        <v>412</v>
      </c>
      <c r="C7438" t="s">
        <v>440</v>
      </c>
      <c r="D7438" t="s">
        <v>330</v>
      </c>
      <c r="E7438" t="s">
        <v>123</v>
      </c>
      <c r="F7438" t="s">
        <v>124</v>
      </c>
      <c r="G7438">
        <v>6</v>
      </c>
      <c r="H7438" t="s">
        <v>331</v>
      </c>
      <c r="I7438" t="s">
        <v>379</v>
      </c>
      <c r="J7438" t="s">
        <v>13</v>
      </c>
      <c r="K7438">
        <v>32</v>
      </c>
      <c r="L7438" s="52">
        <v>0.5714300274848938</v>
      </c>
      <c r="N7438">
        <v>90</v>
      </c>
      <c r="O7438" s="52">
        <v>0.6206899881362915</v>
      </c>
      <c r="Q7438">
        <v>3976</v>
      </c>
      <c r="R7438" s="52">
        <v>0.70322000980377197</v>
      </c>
    </row>
    <row r="7439" spans="1:19">
      <c r="A7439" t="s">
        <v>356</v>
      </c>
      <c r="B7439" t="s">
        <v>412</v>
      </c>
      <c r="C7439" t="s">
        <v>440</v>
      </c>
      <c r="D7439" t="s">
        <v>330</v>
      </c>
      <c r="E7439" t="s">
        <v>123</v>
      </c>
      <c r="F7439" t="s">
        <v>124</v>
      </c>
      <c r="G7439">
        <v>6</v>
      </c>
      <c r="H7439" t="s">
        <v>331</v>
      </c>
      <c r="I7439" t="s">
        <v>379</v>
      </c>
      <c r="J7439" t="s">
        <v>382</v>
      </c>
      <c r="K7439">
        <v>24</v>
      </c>
      <c r="L7439" s="52">
        <v>0.42857000231742859</v>
      </c>
      <c r="N7439">
        <v>55</v>
      </c>
      <c r="O7439" s="52">
        <v>0.3793100118637085</v>
      </c>
      <c r="Q7439">
        <v>1678</v>
      </c>
      <c r="R7439" s="52">
        <v>0.29677999019622803</v>
      </c>
    </row>
    <row r="7440" spans="1:19">
      <c r="A7440" t="s">
        <v>356</v>
      </c>
      <c r="B7440" t="s">
        <v>412</v>
      </c>
      <c r="C7440" t="s">
        <v>440</v>
      </c>
      <c r="D7440" t="s">
        <v>330</v>
      </c>
      <c r="E7440" t="s">
        <v>123</v>
      </c>
      <c r="F7440" t="s">
        <v>124</v>
      </c>
      <c r="G7440">
        <v>6</v>
      </c>
      <c r="H7440" t="s">
        <v>331</v>
      </c>
      <c r="I7440" t="s">
        <v>380</v>
      </c>
      <c r="J7440" t="s">
        <v>13</v>
      </c>
      <c r="K7440">
        <v>35</v>
      </c>
      <c r="L7440" s="52">
        <v>0.625</v>
      </c>
      <c r="N7440">
        <v>106</v>
      </c>
      <c r="O7440" s="52">
        <v>0.73102998733520508</v>
      </c>
      <c r="Q7440">
        <v>4071</v>
      </c>
      <c r="R7440" s="52">
        <v>0.72001999616622925</v>
      </c>
    </row>
    <row r="7441" spans="1:19">
      <c r="A7441" t="s">
        <v>356</v>
      </c>
      <c r="B7441" t="s">
        <v>412</v>
      </c>
      <c r="C7441" t="s">
        <v>440</v>
      </c>
      <c r="D7441" t="s">
        <v>330</v>
      </c>
      <c r="E7441" t="s">
        <v>123</v>
      </c>
      <c r="F7441" t="s">
        <v>124</v>
      </c>
      <c r="G7441">
        <v>6</v>
      </c>
      <c r="H7441" t="s">
        <v>331</v>
      </c>
      <c r="I7441" t="s">
        <v>380</v>
      </c>
      <c r="J7441" t="s">
        <v>382</v>
      </c>
      <c r="K7441">
        <v>21</v>
      </c>
      <c r="L7441" s="52">
        <v>0.375</v>
      </c>
      <c r="N7441">
        <v>39</v>
      </c>
      <c r="O7441" s="52">
        <v>0.26897001266479492</v>
      </c>
      <c r="Q7441">
        <v>1583</v>
      </c>
      <c r="R7441" s="52">
        <v>0.27998000383377081</v>
      </c>
    </row>
    <row r="7442" spans="1:19">
      <c r="A7442" t="s">
        <v>356</v>
      </c>
      <c r="B7442" t="s">
        <v>412</v>
      </c>
      <c r="C7442" t="s">
        <v>440</v>
      </c>
      <c r="D7442" t="s">
        <v>330</v>
      </c>
      <c r="E7442" t="s">
        <v>123</v>
      </c>
      <c r="F7442" t="s">
        <v>124</v>
      </c>
      <c r="G7442">
        <v>6</v>
      </c>
      <c r="H7442" t="s">
        <v>331</v>
      </c>
      <c r="I7442" t="s">
        <v>381</v>
      </c>
      <c r="J7442" t="s">
        <v>13</v>
      </c>
      <c r="K7442">
        <v>32</v>
      </c>
      <c r="L7442" s="52">
        <v>0.5714300274848938</v>
      </c>
      <c r="N7442">
        <v>78</v>
      </c>
      <c r="O7442" s="52">
        <v>0.53793001174926758</v>
      </c>
      <c r="Q7442">
        <v>3439</v>
      </c>
      <c r="R7442" s="52">
        <v>0.60824000835418701</v>
      </c>
    </row>
    <row r="7443" spans="1:19">
      <c r="A7443" t="s">
        <v>356</v>
      </c>
      <c r="B7443" t="s">
        <v>412</v>
      </c>
      <c r="C7443" t="s">
        <v>440</v>
      </c>
      <c r="D7443" t="s">
        <v>330</v>
      </c>
      <c r="E7443" t="s">
        <v>123</v>
      </c>
      <c r="F7443" t="s">
        <v>124</v>
      </c>
      <c r="G7443">
        <v>6</v>
      </c>
      <c r="H7443" t="s">
        <v>331</v>
      </c>
      <c r="I7443" t="s">
        <v>381</v>
      </c>
      <c r="J7443" t="s">
        <v>382</v>
      </c>
      <c r="K7443">
        <v>24</v>
      </c>
      <c r="L7443" s="52">
        <v>0.42857000231742859</v>
      </c>
      <c r="N7443">
        <v>67</v>
      </c>
      <c r="O7443" s="52">
        <v>0.46206998825073242</v>
      </c>
      <c r="Q7443">
        <v>2215</v>
      </c>
      <c r="R7443" s="52">
        <v>0.39175999164581299</v>
      </c>
    </row>
    <row r="7444" spans="1:19">
      <c r="A7444" t="s">
        <v>356</v>
      </c>
      <c r="B7444" t="s">
        <v>412</v>
      </c>
      <c r="C7444" t="s">
        <v>440</v>
      </c>
      <c r="D7444" t="s">
        <v>330</v>
      </c>
      <c r="E7444" t="s">
        <v>125</v>
      </c>
      <c r="F7444" t="s">
        <v>126</v>
      </c>
      <c r="G7444">
        <v>16</v>
      </c>
      <c r="H7444" t="s">
        <v>346</v>
      </c>
      <c r="I7444" t="s">
        <v>374</v>
      </c>
      <c r="J7444" t="s">
        <v>289</v>
      </c>
      <c r="K7444">
        <v>0</v>
      </c>
      <c r="L7444" s="52">
        <v>0</v>
      </c>
      <c r="N7444">
        <v>2</v>
      </c>
      <c r="O7444" s="52">
        <v>8.7000001221895218E-3</v>
      </c>
      <c r="Q7444">
        <v>29</v>
      </c>
      <c r="R7444" s="52">
        <v>5.1299999468028554E-3</v>
      </c>
    </row>
    <row r="7445" spans="1:19">
      <c r="A7445" t="s">
        <v>356</v>
      </c>
      <c r="B7445" t="s">
        <v>412</v>
      </c>
      <c r="C7445" t="s">
        <v>440</v>
      </c>
      <c r="D7445" t="s">
        <v>330</v>
      </c>
      <c r="E7445" t="s">
        <v>125</v>
      </c>
      <c r="F7445" t="s">
        <v>126</v>
      </c>
      <c r="G7445">
        <v>16</v>
      </c>
      <c r="H7445" t="s">
        <v>346</v>
      </c>
      <c r="I7445" t="s">
        <v>374</v>
      </c>
      <c r="J7445" t="s">
        <v>290</v>
      </c>
      <c r="K7445">
        <v>2</v>
      </c>
      <c r="L7445" s="52">
        <v>6.4520001411437988E-2</v>
      </c>
      <c r="N7445">
        <v>15</v>
      </c>
      <c r="O7445" s="52">
        <v>6.5219998359680176E-2</v>
      </c>
      <c r="Q7445">
        <v>299</v>
      </c>
      <c r="R7445" s="52">
        <v>5.2880000323057168E-2</v>
      </c>
    </row>
    <row r="7446" spans="1:19">
      <c r="A7446" t="s">
        <v>356</v>
      </c>
      <c r="B7446" t="s">
        <v>412</v>
      </c>
      <c r="C7446" t="s">
        <v>440</v>
      </c>
      <c r="D7446" t="s">
        <v>330</v>
      </c>
      <c r="E7446" t="s">
        <v>125</v>
      </c>
      <c r="F7446" t="s">
        <v>126</v>
      </c>
      <c r="G7446">
        <v>16</v>
      </c>
      <c r="H7446" t="s">
        <v>346</v>
      </c>
      <c r="I7446" t="s">
        <v>374</v>
      </c>
      <c r="J7446" t="s">
        <v>291</v>
      </c>
      <c r="K7446">
        <v>6</v>
      </c>
      <c r="L7446" s="52">
        <v>0.19355000555515289</v>
      </c>
      <c r="N7446">
        <v>31</v>
      </c>
      <c r="O7446" s="52">
        <v>0.13478000462055209</v>
      </c>
      <c r="Q7446">
        <v>751</v>
      </c>
      <c r="R7446" s="52">
        <v>0.1328299939632416</v>
      </c>
    </row>
    <row r="7447" spans="1:19">
      <c r="A7447" t="s">
        <v>356</v>
      </c>
      <c r="B7447" t="s">
        <v>412</v>
      </c>
      <c r="C7447" t="s">
        <v>440</v>
      </c>
      <c r="D7447" t="s">
        <v>330</v>
      </c>
      <c r="E7447" t="s">
        <v>125</v>
      </c>
      <c r="F7447" t="s">
        <v>126</v>
      </c>
      <c r="G7447">
        <v>16</v>
      </c>
      <c r="H7447" t="s">
        <v>346</v>
      </c>
      <c r="I7447" t="s">
        <v>374</v>
      </c>
      <c r="J7447" t="s">
        <v>292</v>
      </c>
      <c r="K7447">
        <v>8</v>
      </c>
      <c r="L7447" s="52">
        <v>0.25806000828742981</v>
      </c>
      <c r="N7447">
        <v>60</v>
      </c>
      <c r="O7447" s="52">
        <v>0.26087000966072083</v>
      </c>
      <c r="Q7447">
        <v>1246</v>
      </c>
      <c r="R7447" s="52">
        <v>0.22036999464035029</v>
      </c>
    </row>
    <row r="7448" spans="1:19">
      <c r="A7448" t="s">
        <v>356</v>
      </c>
      <c r="B7448" t="s">
        <v>412</v>
      </c>
      <c r="C7448" t="s">
        <v>440</v>
      </c>
      <c r="D7448" t="s">
        <v>330</v>
      </c>
      <c r="E7448" t="s">
        <v>125</v>
      </c>
      <c r="F7448" t="s">
        <v>126</v>
      </c>
      <c r="G7448">
        <v>16</v>
      </c>
      <c r="H7448" t="s">
        <v>346</v>
      </c>
      <c r="I7448" t="s">
        <v>374</v>
      </c>
      <c r="J7448" t="s">
        <v>293</v>
      </c>
      <c r="K7448">
        <v>7</v>
      </c>
      <c r="L7448" s="52">
        <v>0.22581000626087189</v>
      </c>
      <c r="N7448">
        <v>35</v>
      </c>
      <c r="O7448" s="52">
        <v>0.15217000246047971</v>
      </c>
      <c r="Q7448">
        <v>1034</v>
      </c>
      <c r="R7448" s="52">
        <v>0.18287999927997589</v>
      </c>
    </row>
    <row r="7449" spans="1:19">
      <c r="A7449" t="s">
        <v>356</v>
      </c>
      <c r="B7449" t="s">
        <v>412</v>
      </c>
      <c r="C7449" t="s">
        <v>440</v>
      </c>
      <c r="D7449" t="s">
        <v>330</v>
      </c>
      <c r="E7449" t="s">
        <v>125</v>
      </c>
      <c r="F7449" t="s">
        <v>126</v>
      </c>
      <c r="G7449">
        <v>16</v>
      </c>
      <c r="H7449" t="s">
        <v>346</v>
      </c>
      <c r="I7449" t="s">
        <v>374</v>
      </c>
      <c r="J7449" t="s">
        <v>294</v>
      </c>
      <c r="K7449">
        <v>6</v>
      </c>
      <c r="L7449" s="52">
        <v>0.19355000555515289</v>
      </c>
      <c r="N7449">
        <v>39</v>
      </c>
      <c r="O7449" s="52">
        <v>0.16956999897956851</v>
      </c>
      <c r="Q7449">
        <v>1115</v>
      </c>
      <c r="R7449" s="52">
        <v>0.19720999896526339</v>
      </c>
    </row>
    <row r="7450" spans="1:19">
      <c r="A7450" t="s">
        <v>356</v>
      </c>
      <c r="B7450" t="s">
        <v>412</v>
      </c>
      <c r="C7450" t="s">
        <v>440</v>
      </c>
      <c r="D7450" t="s">
        <v>330</v>
      </c>
      <c r="E7450" t="s">
        <v>125</v>
      </c>
      <c r="F7450" t="s">
        <v>126</v>
      </c>
      <c r="G7450">
        <v>16</v>
      </c>
      <c r="H7450" t="s">
        <v>346</v>
      </c>
      <c r="I7450" t="s">
        <v>374</v>
      </c>
      <c r="J7450" t="s">
        <v>295</v>
      </c>
      <c r="K7450">
        <v>2</v>
      </c>
      <c r="L7450" s="52">
        <v>6.4520001411437988E-2</v>
      </c>
      <c r="N7450">
        <v>48</v>
      </c>
      <c r="O7450" s="52">
        <v>0.20870000123977661</v>
      </c>
      <c r="Q7450">
        <v>1180</v>
      </c>
      <c r="R7450" s="52">
        <v>0.20870000123977661</v>
      </c>
    </row>
    <row r="7451" spans="1:19">
      <c r="A7451" t="s">
        <v>356</v>
      </c>
      <c r="B7451" t="s">
        <v>412</v>
      </c>
      <c r="C7451" t="s">
        <v>440</v>
      </c>
      <c r="D7451" t="s">
        <v>330</v>
      </c>
      <c r="E7451" t="s">
        <v>125</v>
      </c>
      <c r="F7451" t="s">
        <v>126</v>
      </c>
      <c r="G7451">
        <v>16</v>
      </c>
      <c r="H7451" t="s">
        <v>346</v>
      </c>
      <c r="I7451" t="s">
        <v>734</v>
      </c>
      <c r="J7451" t="s">
        <v>299</v>
      </c>
      <c r="K7451">
        <v>0</v>
      </c>
      <c r="L7451" s="52">
        <v>0</v>
      </c>
      <c r="M7451" s="52">
        <v>0</v>
      </c>
      <c r="N7451">
        <v>7</v>
      </c>
      <c r="O7451" s="52">
        <v>3.0430000275373459E-2</v>
      </c>
      <c r="P7451" s="52">
        <v>3.1109999865293499E-2</v>
      </c>
      <c r="Q7451">
        <v>265</v>
      </c>
      <c r="R7451" s="52">
        <v>4.6870000660419457E-2</v>
      </c>
      <c r="S7451" s="52">
        <v>4.7959998250007629E-2</v>
      </c>
    </row>
    <row r="7452" spans="1:19">
      <c r="A7452" t="s">
        <v>356</v>
      </c>
      <c r="B7452" t="s">
        <v>412</v>
      </c>
      <c r="C7452" t="s">
        <v>440</v>
      </c>
      <c r="D7452" t="s">
        <v>330</v>
      </c>
      <c r="E7452" t="s">
        <v>125</v>
      </c>
      <c r="F7452" t="s">
        <v>126</v>
      </c>
      <c r="G7452">
        <v>16</v>
      </c>
      <c r="H7452" t="s">
        <v>346</v>
      </c>
      <c r="I7452" t="s">
        <v>734</v>
      </c>
      <c r="J7452" t="s">
        <v>300</v>
      </c>
      <c r="K7452">
        <v>2</v>
      </c>
      <c r="L7452" s="52">
        <v>6.4520001411437988E-2</v>
      </c>
      <c r="M7452" s="52">
        <v>6.4520001411437988E-2</v>
      </c>
      <c r="N7452">
        <v>8</v>
      </c>
      <c r="O7452" s="52">
        <v>3.4779999405145652E-2</v>
      </c>
      <c r="P7452" s="52">
        <v>3.5560000687837601E-2</v>
      </c>
      <c r="Q7452">
        <v>218</v>
      </c>
      <c r="R7452" s="52">
        <v>3.8559999316930771E-2</v>
      </c>
      <c r="S7452" s="52">
        <v>3.945000097155571E-2</v>
      </c>
    </row>
    <row r="7453" spans="1:19">
      <c r="A7453" t="s">
        <v>356</v>
      </c>
      <c r="B7453" t="s">
        <v>412</v>
      </c>
      <c r="C7453" t="s">
        <v>440</v>
      </c>
      <c r="D7453" t="s">
        <v>330</v>
      </c>
      <c r="E7453" t="s">
        <v>125</v>
      </c>
      <c r="F7453" t="s">
        <v>126</v>
      </c>
      <c r="G7453">
        <v>16</v>
      </c>
      <c r="H7453" t="s">
        <v>346</v>
      </c>
      <c r="I7453" t="s">
        <v>734</v>
      </c>
      <c r="J7453" t="s">
        <v>269</v>
      </c>
      <c r="K7453">
        <v>0</v>
      </c>
      <c r="L7453" s="52">
        <v>0</v>
      </c>
      <c r="M7453" s="52">
        <v>0</v>
      </c>
      <c r="N7453">
        <v>2</v>
      </c>
      <c r="O7453" s="52">
        <v>8.7000001221895218E-3</v>
      </c>
      <c r="P7453" s="52">
        <v>8.8900001719594002E-3</v>
      </c>
      <c r="Q7453">
        <v>43</v>
      </c>
      <c r="R7453" s="52">
        <v>7.61000020429492E-3</v>
      </c>
      <c r="S7453" s="52">
        <v>7.780000101774931E-3</v>
      </c>
    </row>
    <row r="7454" spans="1:19">
      <c r="A7454" t="s">
        <v>356</v>
      </c>
      <c r="B7454" t="s">
        <v>412</v>
      </c>
      <c r="C7454" t="s">
        <v>440</v>
      </c>
      <c r="D7454" t="s">
        <v>330</v>
      </c>
      <c r="E7454" t="s">
        <v>125</v>
      </c>
      <c r="F7454" t="s">
        <v>126</v>
      </c>
      <c r="G7454">
        <v>16</v>
      </c>
      <c r="H7454" t="s">
        <v>346</v>
      </c>
      <c r="I7454" t="s">
        <v>734</v>
      </c>
      <c r="J7454" t="s">
        <v>301</v>
      </c>
      <c r="K7454">
        <v>0</v>
      </c>
      <c r="L7454" s="52">
        <v>0</v>
      </c>
      <c r="M7454" s="52">
        <v>0</v>
      </c>
      <c r="N7454">
        <v>0</v>
      </c>
      <c r="O7454" s="52">
        <v>0</v>
      </c>
      <c r="P7454" s="52">
        <v>0</v>
      </c>
      <c r="Q7454">
        <v>117</v>
      </c>
      <c r="R7454" s="52">
        <v>2.0689999684691429E-2</v>
      </c>
      <c r="S7454" s="52">
        <v>2.1169999614357948E-2</v>
      </c>
    </row>
    <row r="7455" spans="1:19">
      <c r="A7455" t="s">
        <v>356</v>
      </c>
      <c r="B7455" t="s">
        <v>412</v>
      </c>
      <c r="C7455" t="s">
        <v>440</v>
      </c>
      <c r="D7455" t="s">
        <v>330</v>
      </c>
      <c r="E7455" t="s">
        <v>125</v>
      </c>
      <c r="F7455" t="s">
        <v>126</v>
      </c>
      <c r="G7455">
        <v>16</v>
      </c>
      <c r="H7455" t="s">
        <v>346</v>
      </c>
      <c r="I7455" t="s">
        <v>734</v>
      </c>
      <c r="J7455" t="s">
        <v>270</v>
      </c>
      <c r="K7455">
        <v>0</v>
      </c>
      <c r="L7455" s="52">
        <v>0</v>
      </c>
      <c r="N7455">
        <v>5</v>
      </c>
      <c r="O7455" s="52">
        <v>2.1740000694990162E-2</v>
      </c>
      <c r="Q7455">
        <v>128</v>
      </c>
      <c r="R7455" s="52">
        <v>2.263999916613102E-2</v>
      </c>
    </row>
    <row r="7456" spans="1:19">
      <c r="A7456" t="s">
        <v>356</v>
      </c>
      <c r="B7456" t="s">
        <v>412</v>
      </c>
      <c r="C7456" t="s">
        <v>440</v>
      </c>
      <c r="D7456" t="s">
        <v>330</v>
      </c>
      <c r="E7456" t="s">
        <v>125</v>
      </c>
      <c r="F7456" t="s">
        <v>126</v>
      </c>
      <c r="G7456">
        <v>16</v>
      </c>
      <c r="H7456" t="s">
        <v>346</v>
      </c>
      <c r="I7456" t="s">
        <v>734</v>
      </c>
      <c r="J7456" t="s">
        <v>268</v>
      </c>
      <c r="K7456">
        <v>29</v>
      </c>
      <c r="L7456" s="52">
        <v>0.93547999858856201</v>
      </c>
      <c r="M7456" s="52">
        <v>0.93547999858856201</v>
      </c>
      <c r="N7456">
        <v>208</v>
      </c>
      <c r="O7456" s="52">
        <v>0.90434998273849487</v>
      </c>
      <c r="P7456" s="52">
        <v>0.92444002628326416</v>
      </c>
      <c r="Q7456">
        <v>4883</v>
      </c>
      <c r="R7456" s="52">
        <v>0.86364001035690308</v>
      </c>
      <c r="S7456" s="52">
        <v>0.88363999128341675</v>
      </c>
    </row>
    <row r="7457" spans="1:18">
      <c r="A7457" t="s">
        <v>356</v>
      </c>
      <c r="B7457" t="s">
        <v>412</v>
      </c>
      <c r="C7457" t="s">
        <v>440</v>
      </c>
      <c r="D7457" t="s">
        <v>330</v>
      </c>
      <c r="E7457" t="s">
        <v>125</v>
      </c>
      <c r="F7457" t="s">
        <v>126</v>
      </c>
      <c r="G7457">
        <v>16</v>
      </c>
      <c r="H7457" t="s">
        <v>346</v>
      </c>
      <c r="I7457" t="s">
        <v>307</v>
      </c>
      <c r="J7457" t="s">
        <v>329</v>
      </c>
      <c r="K7457">
        <v>29</v>
      </c>
      <c r="L7457" s="52">
        <v>0.93547999858856201</v>
      </c>
      <c r="N7457">
        <v>228</v>
      </c>
      <c r="O7457" s="52">
        <v>0.99129998683929443</v>
      </c>
      <c r="Q7457">
        <v>5610</v>
      </c>
      <c r="R7457" s="52">
        <v>0.99221998453140259</v>
      </c>
    </row>
    <row r="7458" spans="1:18">
      <c r="A7458" t="s">
        <v>356</v>
      </c>
      <c r="B7458" t="s">
        <v>412</v>
      </c>
      <c r="C7458" t="s">
        <v>440</v>
      </c>
      <c r="D7458" t="s">
        <v>330</v>
      </c>
      <c r="E7458" t="s">
        <v>125</v>
      </c>
      <c r="F7458" t="s">
        <v>126</v>
      </c>
      <c r="G7458">
        <v>16</v>
      </c>
      <c r="H7458" t="s">
        <v>346</v>
      </c>
      <c r="I7458" t="s">
        <v>307</v>
      </c>
      <c r="J7458" t="s">
        <v>309</v>
      </c>
      <c r="K7458">
        <v>2</v>
      </c>
      <c r="L7458" s="52">
        <v>6.4520001411437988E-2</v>
      </c>
      <c r="N7458">
        <v>2</v>
      </c>
      <c r="O7458" s="52">
        <v>8.7000001221895218E-3</v>
      </c>
      <c r="Q7458">
        <v>44</v>
      </c>
      <c r="R7458" s="52">
        <v>7.780000101774931E-3</v>
      </c>
    </row>
    <row r="7459" spans="1:18">
      <c r="A7459" t="s">
        <v>356</v>
      </c>
      <c r="B7459" t="s">
        <v>412</v>
      </c>
      <c r="C7459" t="s">
        <v>440</v>
      </c>
      <c r="D7459" t="s">
        <v>330</v>
      </c>
      <c r="E7459" t="s">
        <v>125</v>
      </c>
      <c r="F7459" t="s">
        <v>126</v>
      </c>
      <c r="G7459">
        <v>16</v>
      </c>
      <c r="H7459" t="s">
        <v>346</v>
      </c>
      <c r="I7459" t="s">
        <v>375</v>
      </c>
      <c r="J7459" t="s">
        <v>302</v>
      </c>
      <c r="K7459">
        <v>9</v>
      </c>
      <c r="L7459" s="52">
        <v>0.2903200089931488</v>
      </c>
      <c r="N7459">
        <v>66</v>
      </c>
      <c r="O7459" s="52">
        <v>0.28696000576019293</v>
      </c>
      <c r="Q7459">
        <v>1795</v>
      </c>
      <c r="R7459" s="52">
        <v>0.3174700140953064</v>
      </c>
    </row>
    <row r="7460" spans="1:18">
      <c r="A7460" t="s">
        <v>356</v>
      </c>
      <c r="B7460" t="s">
        <v>412</v>
      </c>
      <c r="C7460" t="s">
        <v>440</v>
      </c>
      <c r="D7460" t="s">
        <v>330</v>
      </c>
      <c r="E7460" t="s">
        <v>125</v>
      </c>
      <c r="F7460" t="s">
        <v>126</v>
      </c>
      <c r="G7460">
        <v>16</v>
      </c>
      <c r="H7460" t="s">
        <v>346</v>
      </c>
      <c r="I7460" t="s">
        <v>375</v>
      </c>
      <c r="J7460" t="s">
        <v>303</v>
      </c>
      <c r="K7460">
        <v>9</v>
      </c>
      <c r="L7460" s="52">
        <v>0.2903200089931488</v>
      </c>
      <c r="N7460">
        <v>82</v>
      </c>
      <c r="O7460" s="52">
        <v>0.35651999711990362</v>
      </c>
      <c r="Q7460">
        <v>1789</v>
      </c>
      <c r="R7460" s="52">
        <v>0.31641000509262079</v>
      </c>
    </row>
    <row r="7461" spans="1:18">
      <c r="A7461" t="s">
        <v>356</v>
      </c>
      <c r="B7461" t="s">
        <v>412</v>
      </c>
      <c r="C7461" t="s">
        <v>440</v>
      </c>
      <c r="D7461" t="s">
        <v>330</v>
      </c>
      <c r="E7461" t="s">
        <v>125</v>
      </c>
      <c r="F7461" t="s">
        <v>126</v>
      </c>
      <c r="G7461">
        <v>16</v>
      </c>
      <c r="H7461" t="s">
        <v>346</v>
      </c>
      <c r="I7461" t="s">
        <v>375</v>
      </c>
      <c r="J7461" t="s">
        <v>304</v>
      </c>
      <c r="K7461">
        <v>13</v>
      </c>
      <c r="L7461" s="52">
        <v>0.41934999823570251</v>
      </c>
      <c r="N7461">
        <v>82</v>
      </c>
      <c r="O7461" s="52">
        <v>0.35651999711990362</v>
      </c>
      <c r="Q7461">
        <v>2070</v>
      </c>
      <c r="R7461" s="52">
        <v>0.36610999703407288</v>
      </c>
    </row>
    <row r="7462" spans="1:18">
      <c r="A7462" t="s">
        <v>356</v>
      </c>
      <c r="B7462" t="s">
        <v>412</v>
      </c>
      <c r="C7462" t="s">
        <v>440</v>
      </c>
      <c r="D7462" t="s">
        <v>330</v>
      </c>
      <c r="E7462" t="s">
        <v>125</v>
      </c>
      <c r="F7462" t="s">
        <v>126</v>
      </c>
      <c r="G7462">
        <v>16</v>
      </c>
      <c r="H7462" t="s">
        <v>346</v>
      </c>
      <c r="I7462" t="s">
        <v>377</v>
      </c>
      <c r="J7462" t="s">
        <v>13</v>
      </c>
      <c r="K7462">
        <v>17</v>
      </c>
      <c r="L7462" s="52">
        <v>0.5483899712562561</v>
      </c>
      <c r="N7462">
        <v>127</v>
      </c>
      <c r="O7462" s="52">
        <v>0.55216997861862183</v>
      </c>
      <c r="Q7462">
        <v>2991</v>
      </c>
      <c r="R7462" s="52">
        <v>0.52900999784469604</v>
      </c>
    </row>
    <row r="7463" spans="1:18">
      <c r="A7463" t="s">
        <v>356</v>
      </c>
      <c r="B7463" t="s">
        <v>412</v>
      </c>
      <c r="C7463" t="s">
        <v>440</v>
      </c>
      <c r="D7463" t="s">
        <v>330</v>
      </c>
      <c r="E7463" t="s">
        <v>125</v>
      </c>
      <c r="F7463" t="s">
        <v>126</v>
      </c>
      <c r="G7463">
        <v>16</v>
      </c>
      <c r="H7463" t="s">
        <v>346</v>
      </c>
      <c r="I7463" t="s">
        <v>377</v>
      </c>
      <c r="J7463" t="s">
        <v>382</v>
      </c>
      <c r="K7463">
        <v>14</v>
      </c>
      <c r="L7463" s="52">
        <v>0.45160999894142151</v>
      </c>
      <c r="N7463">
        <v>103</v>
      </c>
      <c r="O7463" s="52">
        <v>0.44782999157905579</v>
      </c>
      <c r="Q7463">
        <v>2663</v>
      </c>
      <c r="R7463" s="52">
        <v>0.47099000215530401</v>
      </c>
    </row>
    <row r="7464" spans="1:18">
      <c r="A7464" t="s">
        <v>356</v>
      </c>
      <c r="B7464" t="s">
        <v>412</v>
      </c>
      <c r="C7464" t="s">
        <v>440</v>
      </c>
      <c r="D7464" t="s">
        <v>330</v>
      </c>
      <c r="E7464" t="s">
        <v>125</v>
      </c>
      <c r="F7464" t="s">
        <v>126</v>
      </c>
      <c r="G7464">
        <v>16</v>
      </c>
      <c r="H7464" t="s">
        <v>346</v>
      </c>
      <c r="I7464" t="s">
        <v>378</v>
      </c>
      <c r="J7464" t="s">
        <v>13</v>
      </c>
      <c r="K7464">
        <v>29</v>
      </c>
      <c r="L7464" s="52">
        <v>0.93547999858856201</v>
      </c>
      <c r="N7464">
        <v>206</v>
      </c>
      <c r="O7464" s="52">
        <v>0.89565002918243408</v>
      </c>
      <c r="Q7464">
        <v>5030</v>
      </c>
      <c r="R7464" s="52">
        <v>0.88963997364044189</v>
      </c>
    </row>
    <row r="7465" spans="1:18">
      <c r="A7465" t="s">
        <v>356</v>
      </c>
      <c r="B7465" t="s">
        <v>412</v>
      </c>
      <c r="C7465" t="s">
        <v>440</v>
      </c>
      <c r="D7465" t="s">
        <v>330</v>
      </c>
      <c r="E7465" t="s">
        <v>125</v>
      </c>
      <c r="F7465" t="s">
        <v>126</v>
      </c>
      <c r="G7465">
        <v>16</v>
      </c>
      <c r="H7465" t="s">
        <v>346</v>
      </c>
      <c r="I7465" t="s">
        <v>378</v>
      </c>
      <c r="J7465" t="s">
        <v>382</v>
      </c>
      <c r="K7465">
        <v>2</v>
      </c>
      <c r="L7465" s="52">
        <v>6.4520001411437988E-2</v>
      </c>
      <c r="N7465">
        <v>24</v>
      </c>
      <c r="O7465" s="52">
        <v>0.10435000061988831</v>
      </c>
      <c r="Q7465">
        <v>624</v>
      </c>
      <c r="R7465" s="52">
        <v>0.1103599965572357</v>
      </c>
    </row>
    <row r="7466" spans="1:18">
      <c r="A7466" t="s">
        <v>356</v>
      </c>
      <c r="B7466" t="s">
        <v>412</v>
      </c>
      <c r="C7466" t="s">
        <v>440</v>
      </c>
      <c r="D7466" t="s">
        <v>330</v>
      </c>
      <c r="E7466" t="s">
        <v>125</v>
      </c>
      <c r="F7466" t="s">
        <v>126</v>
      </c>
      <c r="G7466">
        <v>16</v>
      </c>
      <c r="H7466" t="s">
        <v>346</v>
      </c>
      <c r="I7466" t="s">
        <v>379</v>
      </c>
      <c r="J7466" t="s">
        <v>13</v>
      </c>
      <c r="K7466">
        <v>26</v>
      </c>
      <c r="L7466" s="52">
        <v>0.83871001005172729</v>
      </c>
      <c r="N7466">
        <v>169</v>
      </c>
      <c r="O7466" s="52">
        <v>0.73478001356124878</v>
      </c>
      <c r="Q7466">
        <v>3976</v>
      </c>
      <c r="R7466" s="52">
        <v>0.70322000980377197</v>
      </c>
    </row>
    <row r="7467" spans="1:18">
      <c r="A7467" t="s">
        <v>356</v>
      </c>
      <c r="B7467" t="s">
        <v>412</v>
      </c>
      <c r="C7467" t="s">
        <v>440</v>
      </c>
      <c r="D7467" t="s">
        <v>330</v>
      </c>
      <c r="E7467" t="s">
        <v>125</v>
      </c>
      <c r="F7467" t="s">
        <v>126</v>
      </c>
      <c r="G7467">
        <v>16</v>
      </c>
      <c r="H7467" t="s">
        <v>346</v>
      </c>
      <c r="I7467" t="s">
        <v>379</v>
      </c>
      <c r="J7467" t="s">
        <v>382</v>
      </c>
      <c r="K7467">
        <v>5</v>
      </c>
      <c r="L7467" s="52">
        <v>0.1612900048494339</v>
      </c>
      <c r="N7467">
        <v>61</v>
      </c>
      <c r="O7467" s="52">
        <v>0.26521998643875122</v>
      </c>
      <c r="Q7467">
        <v>1678</v>
      </c>
      <c r="R7467" s="52">
        <v>0.29677999019622803</v>
      </c>
    </row>
    <row r="7468" spans="1:18">
      <c r="A7468" t="s">
        <v>356</v>
      </c>
      <c r="B7468" t="s">
        <v>412</v>
      </c>
      <c r="C7468" t="s">
        <v>440</v>
      </c>
      <c r="D7468" t="s">
        <v>330</v>
      </c>
      <c r="E7468" t="s">
        <v>125</v>
      </c>
      <c r="F7468" t="s">
        <v>126</v>
      </c>
      <c r="G7468">
        <v>16</v>
      </c>
      <c r="H7468" t="s">
        <v>346</v>
      </c>
      <c r="I7468" t="s">
        <v>380</v>
      </c>
      <c r="J7468" t="s">
        <v>13</v>
      </c>
      <c r="K7468">
        <v>23</v>
      </c>
      <c r="L7468" s="52">
        <v>0.74194002151489258</v>
      </c>
      <c r="N7468">
        <v>163</v>
      </c>
      <c r="O7468" s="52">
        <v>0.70870000123977661</v>
      </c>
      <c r="Q7468">
        <v>4071</v>
      </c>
      <c r="R7468" s="52">
        <v>0.72001999616622925</v>
      </c>
    </row>
    <row r="7469" spans="1:18">
      <c r="A7469" t="s">
        <v>356</v>
      </c>
      <c r="B7469" t="s">
        <v>412</v>
      </c>
      <c r="C7469" t="s">
        <v>440</v>
      </c>
      <c r="D7469" t="s">
        <v>330</v>
      </c>
      <c r="E7469" t="s">
        <v>125</v>
      </c>
      <c r="F7469" t="s">
        <v>126</v>
      </c>
      <c r="G7469">
        <v>16</v>
      </c>
      <c r="H7469" t="s">
        <v>346</v>
      </c>
      <c r="I7469" t="s">
        <v>380</v>
      </c>
      <c r="J7469" t="s">
        <v>382</v>
      </c>
      <c r="K7469">
        <v>8</v>
      </c>
      <c r="L7469" s="52">
        <v>0.25806000828742981</v>
      </c>
      <c r="N7469">
        <v>67</v>
      </c>
      <c r="O7469" s="52">
        <v>0.29129999876022339</v>
      </c>
      <c r="Q7469">
        <v>1583</v>
      </c>
      <c r="R7469" s="52">
        <v>0.27998000383377081</v>
      </c>
    </row>
    <row r="7470" spans="1:18">
      <c r="A7470" t="s">
        <v>356</v>
      </c>
      <c r="B7470" t="s">
        <v>412</v>
      </c>
      <c r="C7470" t="s">
        <v>440</v>
      </c>
      <c r="D7470" t="s">
        <v>330</v>
      </c>
      <c r="E7470" t="s">
        <v>125</v>
      </c>
      <c r="F7470" t="s">
        <v>126</v>
      </c>
      <c r="G7470">
        <v>16</v>
      </c>
      <c r="H7470" t="s">
        <v>346</v>
      </c>
      <c r="I7470" t="s">
        <v>381</v>
      </c>
      <c r="J7470" t="s">
        <v>13</v>
      </c>
      <c r="K7470">
        <v>17</v>
      </c>
      <c r="L7470" s="52">
        <v>0.5483899712562561</v>
      </c>
      <c r="N7470">
        <v>145</v>
      </c>
      <c r="O7470" s="52">
        <v>0.63042998313903809</v>
      </c>
      <c r="Q7470">
        <v>3439</v>
      </c>
      <c r="R7470" s="52">
        <v>0.60824000835418701</v>
      </c>
    </row>
    <row r="7471" spans="1:18">
      <c r="A7471" t="s">
        <v>356</v>
      </c>
      <c r="B7471" t="s">
        <v>412</v>
      </c>
      <c r="C7471" t="s">
        <v>440</v>
      </c>
      <c r="D7471" t="s">
        <v>330</v>
      </c>
      <c r="E7471" t="s">
        <v>125</v>
      </c>
      <c r="F7471" t="s">
        <v>126</v>
      </c>
      <c r="G7471">
        <v>16</v>
      </c>
      <c r="H7471" t="s">
        <v>346</v>
      </c>
      <c r="I7471" t="s">
        <v>381</v>
      </c>
      <c r="J7471" t="s">
        <v>382</v>
      </c>
      <c r="K7471">
        <v>14</v>
      </c>
      <c r="L7471" s="52">
        <v>0.45160999894142151</v>
      </c>
      <c r="N7471">
        <v>85</v>
      </c>
      <c r="O7471" s="52">
        <v>0.36956998705863953</v>
      </c>
      <c r="Q7471">
        <v>2215</v>
      </c>
      <c r="R7471" s="52">
        <v>0.39175999164581299</v>
      </c>
    </row>
    <row r="7472" spans="1:18">
      <c r="A7472" t="s">
        <v>356</v>
      </c>
      <c r="B7472" t="s">
        <v>412</v>
      </c>
      <c r="C7472" t="s">
        <v>440</v>
      </c>
      <c r="D7472" t="s">
        <v>330</v>
      </c>
      <c r="E7472" t="s">
        <v>127</v>
      </c>
      <c r="F7472" t="s">
        <v>128</v>
      </c>
      <c r="G7472">
        <v>5</v>
      </c>
      <c r="H7472" t="s">
        <v>340</v>
      </c>
      <c r="I7472" t="s">
        <v>374</v>
      </c>
      <c r="J7472" t="s">
        <v>289</v>
      </c>
      <c r="K7472">
        <v>0</v>
      </c>
      <c r="L7472" s="52">
        <v>0</v>
      </c>
      <c r="N7472">
        <v>2</v>
      </c>
      <c r="O7472" s="52">
        <v>6.4099999144673347E-3</v>
      </c>
      <c r="Q7472">
        <v>29</v>
      </c>
      <c r="R7472" s="52">
        <v>5.1299999468028554E-3</v>
      </c>
    </row>
    <row r="7473" spans="1:19">
      <c r="A7473" t="s">
        <v>356</v>
      </c>
      <c r="B7473" t="s">
        <v>412</v>
      </c>
      <c r="C7473" t="s">
        <v>440</v>
      </c>
      <c r="D7473" t="s">
        <v>330</v>
      </c>
      <c r="E7473" t="s">
        <v>127</v>
      </c>
      <c r="F7473" t="s">
        <v>128</v>
      </c>
      <c r="G7473">
        <v>5</v>
      </c>
      <c r="H7473" t="s">
        <v>340</v>
      </c>
      <c r="I7473" t="s">
        <v>374</v>
      </c>
      <c r="J7473" t="s">
        <v>290</v>
      </c>
      <c r="K7473">
        <v>2</v>
      </c>
      <c r="L7473" s="52">
        <v>6.4520001411437988E-2</v>
      </c>
      <c r="N7473">
        <v>12</v>
      </c>
      <c r="O7473" s="52">
        <v>3.8460001349449158E-2</v>
      </c>
      <c r="Q7473">
        <v>299</v>
      </c>
      <c r="R7473" s="52">
        <v>5.2880000323057168E-2</v>
      </c>
    </row>
    <row r="7474" spans="1:19">
      <c r="A7474" t="s">
        <v>356</v>
      </c>
      <c r="B7474" t="s">
        <v>412</v>
      </c>
      <c r="C7474" t="s">
        <v>440</v>
      </c>
      <c r="D7474" t="s">
        <v>330</v>
      </c>
      <c r="E7474" t="s">
        <v>127</v>
      </c>
      <c r="F7474" t="s">
        <v>128</v>
      </c>
      <c r="G7474">
        <v>5</v>
      </c>
      <c r="H7474" t="s">
        <v>340</v>
      </c>
      <c r="I7474" t="s">
        <v>374</v>
      </c>
      <c r="J7474" t="s">
        <v>291</v>
      </c>
      <c r="K7474">
        <v>2</v>
      </c>
      <c r="L7474" s="52">
        <v>6.4520001411437988E-2</v>
      </c>
      <c r="N7474">
        <v>32</v>
      </c>
      <c r="O7474" s="52">
        <v>0.1025599986314774</v>
      </c>
      <c r="Q7474">
        <v>751</v>
      </c>
      <c r="R7474" s="52">
        <v>0.1328299939632416</v>
      </c>
    </row>
    <row r="7475" spans="1:19">
      <c r="A7475" t="s">
        <v>356</v>
      </c>
      <c r="B7475" t="s">
        <v>412</v>
      </c>
      <c r="C7475" t="s">
        <v>440</v>
      </c>
      <c r="D7475" t="s">
        <v>330</v>
      </c>
      <c r="E7475" t="s">
        <v>127</v>
      </c>
      <c r="F7475" t="s">
        <v>128</v>
      </c>
      <c r="G7475">
        <v>5</v>
      </c>
      <c r="H7475" t="s">
        <v>340</v>
      </c>
      <c r="I7475" t="s">
        <v>374</v>
      </c>
      <c r="J7475" t="s">
        <v>292</v>
      </c>
      <c r="K7475">
        <v>7</v>
      </c>
      <c r="L7475" s="52">
        <v>0.22581000626087189</v>
      </c>
      <c r="N7475">
        <v>56</v>
      </c>
      <c r="O7475" s="52">
        <v>0.17949000000953669</v>
      </c>
      <c r="Q7475">
        <v>1246</v>
      </c>
      <c r="R7475" s="52">
        <v>0.22036999464035029</v>
      </c>
    </row>
    <row r="7476" spans="1:19">
      <c r="A7476" t="s">
        <v>356</v>
      </c>
      <c r="B7476" t="s">
        <v>412</v>
      </c>
      <c r="C7476" t="s">
        <v>440</v>
      </c>
      <c r="D7476" t="s">
        <v>330</v>
      </c>
      <c r="E7476" t="s">
        <v>127</v>
      </c>
      <c r="F7476" t="s">
        <v>128</v>
      </c>
      <c r="G7476">
        <v>5</v>
      </c>
      <c r="H7476" t="s">
        <v>340</v>
      </c>
      <c r="I7476" t="s">
        <v>374</v>
      </c>
      <c r="J7476" t="s">
        <v>293</v>
      </c>
      <c r="K7476">
        <v>2</v>
      </c>
      <c r="L7476" s="52">
        <v>6.4520001411437988E-2</v>
      </c>
      <c r="N7476">
        <v>60</v>
      </c>
      <c r="O7476" s="52">
        <v>0.19231000542640689</v>
      </c>
      <c r="Q7476">
        <v>1034</v>
      </c>
      <c r="R7476" s="52">
        <v>0.18287999927997589</v>
      </c>
    </row>
    <row r="7477" spans="1:19">
      <c r="A7477" t="s">
        <v>356</v>
      </c>
      <c r="B7477" t="s">
        <v>412</v>
      </c>
      <c r="C7477" t="s">
        <v>440</v>
      </c>
      <c r="D7477" t="s">
        <v>330</v>
      </c>
      <c r="E7477" t="s">
        <v>127</v>
      </c>
      <c r="F7477" t="s">
        <v>128</v>
      </c>
      <c r="G7477">
        <v>5</v>
      </c>
      <c r="H7477" t="s">
        <v>340</v>
      </c>
      <c r="I7477" t="s">
        <v>374</v>
      </c>
      <c r="J7477" t="s">
        <v>294</v>
      </c>
      <c r="K7477">
        <v>5</v>
      </c>
      <c r="L7477" s="52">
        <v>0.1612900048494339</v>
      </c>
      <c r="N7477">
        <v>72</v>
      </c>
      <c r="O7477" s="52">
        <v>0.23077000677585599</v>
      </c>
      <c r="Q7477">
        <v>1115</v>
      </c>
      <c r="R7477" s="52">
        <v>0.19720999896526339</v>
      </c>
    </row>
    <row r="7478" spans="1:19">
      <c r="A7478" t="s">
        <v>356</v>
      </c>
      <c r="B7478" t="s">
        <v>412</v>
      </c>
      <c r="C7478" t="s">
        <v>440</v>
      </c>
      <c r="D7478" t="s">
        <v>330</v>
      </c>
      <c r="E7478" t="s">
        <v>127</v>
      </c>
      <c r="F7478" t="s">
        <v>128</v>
      </c>
      <c r="G7478">
        <v>5</v>
      </c>
      <c r="H7478" t="s">
        <v>340</v>
      </c>
      <c r="I7478" t="s">
        <v>374</v>
      </c>
      <c r="J7478" t="s">
        <v>295</v>
      </c>
      <c r="K7478">
        <v>13</v>
      </c>
      <c r="L7478" s="52">
        <v>0.41934999823570251</v>
      </c>
      <c r="N7478">
        <v>78</v>
      </c>
      <c r="O7478" s="52">
        <v>0.25</v>
      </c>
      <c r="Q7478">
        <v>1180</v>
      </c>
      <c r="R7478" s="52">
        <v>0.20870000123977661</v>
      </c>
    </row>
    <row r="7479" spans="1:19">
      <c r="A7479" t="s">
        <v>356</v>
      </c>
      <c r="B7479" t="s">
        <v>412</v>
      </c>
      <c r="C7479" t="s">
        <v>440</v>
      </c>
      <c r="D7479" t="s">
        <v>330</v>
      </c>
      <c r="E7479" t="s">
        <v>127</v>
      </c>
      <c r="F7479" t="s">
        <v>128</v>
      </c>
      <c r="G7479">
        <v>5</v>
      </c>
      <c r="H7479" t="s">
        <v>340</v>
      </c>
      <c r="I7479" t="s">
        <v>734</v>
      </c>
      <c r="J7479" t="s">
        <v>299</v>
      </c>
      <c r="K7479">
        <v>0</v>
      </c>
      <c r="L7479" s="52">
        <v>0</v>
      </c>
      <c r="M7479" s="52">
        <v>0</v>
      </c>
      <c r="N7479">
        <v>2</v>
      </c>
      <c r="O7479" s="52">
        <v>6.4099999144673347E-3</v>
      </c>
      <c r="P7479" s="52">
        <v>6.4500002190470704E-3</v>
      </c>
      <c r="Q7479">
        <v>265</v>
      </c>
      <c r="R7479" s="52">
        <v>4.6870000660419457E-2</v>
      </c>
      <c r="S7479" s="52">
        <v>4.7959998250007629E-2</v>
      </c>
    </row>
    <row r="7480" spans="1:19">
      <c r="A7480" t="s">
        <v>356</v>
      </c>
      <c r="B7480" t="s">
        <v>412</v>
      </c>
      <c r="C7480" t="s">
        <v>440</v>
      </c>
      <c r="D7480" t="s">
        <v>330</v>
      </c>
      <c r="E7480" t="s">
        <v>127</v>
      </c>
      <c r="F7480" t="s">
        <v>128</v>
      </c>
      <c r="G7480">
        <v>5</v>
      </c>
      <c r="H7480" t="s">
        <v>340</v>
      </c>
      <c r="I7480" t="s">
        <v>734</v>
      </c>
      <c r="J7480" t="s">
        <v>300</v>
      </c>
      <c r="K7480">
        <v>0</v>
      </c>
      <c r="L7480" s="52">
        <v>0</v>
      </c>
      <c r="M7480" s="52">
        <v>0</v>
      </c>
      <c r="N7480">
        <v>2</v>
      </c>
      <c r="O7480" s="52">
        <v>6.4099999144673347E-3</v>
      </c>
      <c r="P7480" s="52">
        <v>6.4500002190470704E-3</v>
      </c>
      <c r="Q7480">
        <v>218</v>
      </c>
      <c r="R7480" s="52">
        <v>3.8559999316930771E-2</v>
      </c>
      <c r="S7480" s="52">
        <v>3.945000097155571E-2</v>
      </c>
    </row>
    <row r="7481" spans="1:19">
      <c r="A7481" t="s">
        <v>356</v>
      </c>
      <c r="B7481" t="s">
        <v>412</v>
      </c>
      <c r="C7481" t="s">
        <v>440</v>
      </c>
      <c r="D7481" t="s">
        <v>330</v>
      </c>
      <c r="E7481" t="s">
        <v>127</v>
      </c>
      <c r="F7481" t="s">
        <v>128</v>
      </c>
      <c r="G7481">
        <v>5</v>
      </c>
      <c r="H7481" t="s">
        <v>340</v>
      </c>
      <c r="I7481" t="s">
        <v>734</v>
      </c>
      <c r="J7481" t="s">
        <v>269</v>
      </c>
      <c r="K7481">
        <v>0</v>
      </c>
      <c r="L7481" s="52">
        <v>0</v>
      </c>
      <c r="M7481" s="52">
        <v>0</v>
      </c>
      <c r="N7481">
        <v>2</v>
      </c>
      <c r="O7481" s="52">
        <v>6.4099999144673347E-3</v>
      </c>
      <c r="P7481" s="52">
        <v>6.4500002190470704E-3</v>
      </c>
      <c r="Q7481">
        <v>43</v>
      </c>
      <c r="R7481" s="52">
        <v>7.61000020429492E-3</v>
      </c>
      <c r="S7481" s="52">
        <v>7.780000101774931E-3</v>
      </c>
    </row>
    <row r="7482" spans="1:19">
      <c r="A7482" t="s">
        <v>356</v>
      </c>
      <c r="B7482" t="s">
        <v>412</v>
      </c>
      <c r="C7482" t="s">
        <v>440</v>
      </c>
      <c r="D7482" t="s">
        <v>330</v>
      </c>
      <c r="E7482" t="s">
        <v>127</v>
      </c>
      <c r="F7482" t="s">
        <v>128</v>
      </c>
      <c r="G7482">
        <v>5</v>
      </c>
      <c r="H7482" t="s">
        <v>340</v>
      </c>
      <c r="I7482" t="s">
        <v>734</v>
      </c>
      <c r="J7482" t="s">
        <v>301</v>
      </c>
      <c r="K7482">
        <v>0</v>
      </c>
      <c r="L7482" s="52">
        <v>0</v>
      </c>
      <c r="M7482" s="52">
        <v>0</v>
      </c>
      <c r="N7482">
        <v>0</v>
      </c>
      <c r="O7482" s="52">
        <v>0</v>
      </c>
      <c r="P7482" s="52">
        <v>0</v>
      </c>
      <c r="Q7482">
        <v>117</v>
      </c>
      <c r="R7482" s="52">
        <v>2.0689999684691429E-2</v>
      </c>
      <c r="S7482" s="52">
        <v>2.1169999614357948E-2</v>
      </c>
    </row>
    <row r="7483" spans="1:19">
      <c r="A7483" t="s">
        <v>356</v>
      </c>
      <c r="B7483" t="s">
        <v>412</v>
      </c>
      <c r="C7483" t="s">
        <v>440</v>
      </c>
      <c r="D7483" t="s">
        <v>330</v>
      </c>
      <c r="E7483" t="s">
        <v>127</v>
      </c>
      <c r="F7483" t="s">
        <v>128</v>
      </c>
      <c r="G7483">
        <v>5</v>
      </c>
      <c r="H7483" t="s">
        <v>340</v>
      </c>
      <c r="I7483" t="s">
        <v>734</v>
      </c>
      <c r="J7483" t="s">
        <v>270</v>
      </c>
      <c r="K7483">
        <v>0</v>
      </c>
      <c r="L7483" s="52">
        <v>0</v>
      </c>
      <c r="N7483">
        <v>2</v>
      </c>
      <c r="O7483" s="52">
        <v>6.4099999144673347E-3</v>
      </c>
      <c r="Q7483">
        <v>128</v>
      </c>
      <c r="R7483" s="52">
        <v>2.263999916613102E-2</v>
      </c>
    </row>
    <row r="7484" spans="1:19">
      <c r="A7484" t="s">
        <v>356</v>
      </c>
      <c r="B7484" t="s">
        <v>412</v>
      </c>
      <c r="C7484" t="s">
        <v>440</v>
      </c>
      <c r="D7484" t="s">
        <v>330</v>
      </c>
      <c r="E7484" t="s">
        <v>127</v>
      </c>
      <c r="F7484" t="s">
        <v>128</v>
      </c>
      <c r="G7484">
        <v>5</v>
      </c>
      <c r="H7484" t="s">
        <v>340</v>
      </c>
      <c r="I7484" t="s">
        <v>734</v>
      </c>
      <c r="J7484" t="s">
        <v>268</v>
      </c>
      <c r="K7484">
        <v>31</v>
      </c>
      <c r="L7484" s="52">
        <v>1</v>
      </c>
      <c r="M7484" s="52">
        <v>1</v>
      </c>
      <c r="N7484">
        <v>304</v>
      </c>
      <c r="O7484" s="52">
        <v>0.97435998916625977</v>
      </c>
      <c r="P7484" s="52">
        <v>0.98065000772476196</v>
      </c>
      <c r="Q7484">
        <v>4883</v>
      </c>
      <c r="R7484" s="52">
        <v>0.86364001035690308</v>
      </c>
      <c r="S7484" s="52">
        <v>0.88363999128341675</v>
      </c>
    </row>
    <row r="7485" spans="1:19">
      <c r="A7485" t="s">
        <v>356</v>
      </c>
      <c r="B7485" t="s">
        <v>412</v>
      </c>
      <c r="C7485" t="s">
        <v>440</v>
      </c>
      <c r="D7485" t="s">
        <v>330</v>
      </c>
      <c r="E7485" t="s">
        <v>127</v>
      </c>
      <c r="F7485" t="s">
        <v>128</v>
      </c>
      <c r="G7485">
        <v>5</v>
      </c>
      <c r="H7485" t="s">
        <v>340</v>
      </c>
      <c r="I7485" t="s">
        <v>307</v>
      </c>
      <c r="J7485" t="s">
        <v>329</v>
      </c>
      <c r="K7485">
        <v>29</v>
      </c>
      <c r="L7485" s="52">
        <v>0.93547999858856201</v>
      </c>
      <c r="N7485">
        <v>310</v>
      </c>
      <c r="O7485" s="52">
        <v>0.99358999729156494</v>
      </c>
      <c r="Q7485">
        <v>5610</v>
      </c>
      <c r="R7485" s="52">
        <v>0.99221998453140259</v>
      </c>
    </row>
    <row r="7486" spans="1:19">
      <c r="A7486" t="s">
        <v>356</v>
      </c>
      <c r="B7486" t="s">
        <v>412</v>
      </c>
      <c r="C7486" t="s">
        <v>440</v>
      </c>
      <c r="D7486" t="s">
        <v>330</v>
      </c>
      <c r="E7486" t="s">
        <v>127</v>
      </c>
      <c r="F7486" t="s">
        <v>128</v>
      </c>
      <c r="G7486">
        <v>5</v>
      </c>
      <c r="H7486" t="s">
        <v>340</v>
      </c>
      <c r="I7486" t="s">
        <v>307</v>
      </c>
      <c r="J7486" t="s">
        <v>309</v>
      </c>
      <c r="K7486">
        <v>2</v>
      </c>
      <c r="L7486" s="52">
        <v>6.4520001411437988E-2</v>
      </c>
      <c r="N7486">
        <v>2</v>
      </c>
      <c r="O7486" s="52">
        <v>6.4099999144673347E-3</v>
      </c>
      <c r="Q7486">
        <v>44</v>
      </c>
      <c r="R7486" s="52">
        <v>7.780000101774931E-3</v>
      </c>
    </row>
    <row r="7487" spans="1:19">
      <c r="A7487" t="s">
        <v>356</v>
      </c>
      <c r="B7487" t="s">
        <v>412</v>
      </c>
      <c r="C7487" t="s">
        <v>440</v>
      </c>
      <c r="D7487" t="s">
        <v>330</v>
      </c>
      <c r="E7487" t="s">
        <v>127</v>
      </c>
      <c r="F7487" t="s">
        <v>128</v>
      </c>
      <c r="G7487">
        <v>5</v>
      </c>
      <c r="H7487" t="s">
        <v>340</v>
      </c>
      <c r="I7487" t="s">
        <v>375</v>
      </c>
      <c r="J7487" t="s">
        <v>302</v>
      </c>
      <c r="K7487">
        <v>9</v>
      </c>
      <c r="L7487" s="52">
        <v>0.2903200089931488</v>
      </c>
      <c r="N7487">
        <v>92</v>
      </c>
      <c r="O7487" s="52">
        <v>0.29486998915672302</v>
      </c>
      <c r="Q7487">
        <v>1795</v>
      </c>
      <c r="R7487" s="52">
        <v>0.3174700140953064</v>
      </c>
    </row>
    <row r="7488" spans="1:19">
      <c r="A7488" t="s">
        <v>356</v>
      </c>
      <c r="B7488" t="s">
        <v>412</v>
      </c>
      <c r="C7488" t="s">
        <v>440</v>
      </c>
      <c r="D7488" t="s">
        <v>330</v>
      </c>
      <c r="E7488" t="s">
        <v>127</v>
      </c>
      <c r="F7488" t="s">
        <v>128</v>
      </c>
      <c r="G7488">
        <v>5</v>
      </c>
      <c r="H7488" t="s">
        <v>340</v>
      </c>
      <c r="I7488" t="s">
        <v>375</v>
      </c>
      <c r="J7488" t="s">
        <v>303</v>
      </c>
      <c r="K7488">
        <v>10</v>
      </c>
      <c r="L7488" s="52">
        <v>0.3225800096988678</v>
      </c>
      <c r="N7488">
        <v>99</v>
      </c>
      <c r="O7488" s="52">
        <v>0.31731000542640692</v>
      </c>
      <c r="Q7488">
        <v>1789</v>
      </c>
      <c r="R7488" s="52">
        <v>0.31641000509262079</v>
      </c>
    </row>
    <row r="7489" spans="1:18">
      <c r="A7489" t="s">
        <v>356</v>
      </c>
      <c r="B7489" t="s">
        <v>412</v>
      </c>
      <c r="C7489" t="s">
        <v>440</v>
      </c>
      <c r="D7489" t="s">
        <v>330</v>
      </c>
      <c r="E7489" t="s">
        <v>127</v>
      </c>
      <c r="F7489" t="s">
        <v>128</v>
      </c>
      <c r="G7489">
        <v>5</v>
      </c>
      <c r="H7489" t="s">
        <v>340</v>
      </c>
      <c r="I7489" t="s">
        <v>375</v>
      </c>
      <c r="J7489" t="s">
        <v>304</v>
      </c>
      <c r="K7489">
        <v>12</v>
      </c>
      <c r="L7489" s="52">
        <v>0.38710001111030579</v>
      </c>
      <c r="N7489">
        <v>121</v>
      </c>
      <c r="O7489" s="52">
        <v>0.38782000541687012</v>
      </c>
      <c r="Q7489">
        <v>2070</v>
      </c>
      <c r="R7489" s="52">
        <v>0.36610999703407288</v>
      </c>
    </row>
    <row r="7490" spans="1:18">
      <c r="A7490" t="s">
        <v>356</v>
      </c>
      <c r="B7490" t="s">
        <v>412</v>
      </c>
      <c r="C7490" t="s">
        <v>440</v>
      </c>
      <c r="D7490" t="s">
        <v>330</v>
      </c>
      <c r="E7490" t="s">
        <v>127</v>
      </c>
      <c r="F7490" t="s">
        <v>128</v>
      </c>
      <c r="G7490">
        <v>5</v>
      </c>
      <c r="H7490" t="s">
        <v>340</v>
      </c>
      <c r="I7490" t="s">
        <v>377</v>
      </c>
      <c r="J7490" t="s">
        <v>13</v>
      </c>
      <c r="K7490">
        <v>16</v>
      </c>
      <c r="L7490" s="52">
        <v>0.51612997055053711</v>
      </c>
      <c r="N7490">
        <v>156</v>
      </c>
      <c r="O7490" s="52">
        <v>0.5</v>
      </c>
      <c r="Q7490">
        <v>2991</v>
      </c>
      <c r="R7490" s="52">
        <v>0.52900999784469604</v>
      </c>
    </row>
    <row r="7491" spans="1:18">
      <c r="A7491" t="s">
        <v>356</v>
      </c>
      <c r="B7491" t="s">
        <v>412</v>
      </c>
      <c r="C7491" t="s">
        <v>440</v>
      </c>
      <c r="D7491" t="s">
        <v>330</v>
      </c>
      <c r="E7491" t="s">
        <v>127</v>
      </c>
      <c r="F7491" t="s">
        <v>128</v>
      </c>
      <c r="G7491">
        <v>5</v>
      </c>
      <c r="H7491" t="s">
        <v>340</v>
      </c>
      <c r="I7491" t="s">
        <v>377</v>
      </c>
      <c r="J7491" t="s">
        <v>382</v>
      </c>
      <c r="K7491">
        <v>15</v>
      </c>
      <c r="L7491" s="52">
        <v>0.4838699996471405</v>
      </c>
      <c r="N7491">
        <v>156</v>
      </c>
      <c r="O7491" s="52">
        <v>0.5</v>
      </c>
      <c r="Q7491">
        <v>2663</v>
      </c>
      <c r="R7491" s="52">
        <v>0.47099000215530401</v>
      </c>
    </row>
    <row r="7492" spans="1:18">
      <c r="A7492" t="s">
        <v>356</v>
      </c>
      <c r="B7492" t="s">
        <v>412</v>
      </c>
      <c r="C7492" t="s">
        <v>440</v>
      </c>
      <c r="D7492" t="s">
        <v>330</v>
      </c>
      <c r="E7492" t="s">
        <v>127</v>
      </c>
      <c r="F7492" t="s">
        <v>128</v>
      </c>
      <c r="G7492">
        <v>5</v>
      </c>
      <c r="H7492" t="s">
        <v>340</v>
      </c>
      <c r="I7492" t="s">
        <v>378</v>
      </c>
      <c r="J7492" t="s">
        <v>13</v>
      </c>
      <c r="K7492">
        <v>26</v>
      </c>
      <c r="L7492" s="52">
        <v>0.83871001005172729</v>
      </c>
      <c r="N7492">
        <v>273</v>
      </c>
      <c r="O7492" s="52">
        <v>0.875</v>
      </c>
      <c r="Q7492">
        <v>5030</v>
      </c>
      <c r="R7492" s="52">
        <v>0.88963997364044189</v>
      </c>
    </row>
    <row r="7493" spans="1:18">
      <c r="A7493" t="s">
        <v>356</v>
      </c>
      <c r="B7493" t="s">
        <v>412</v>
      </c>
      <c r="C7493" t="s">
        <v>440</v>
      </c>
      <c r="D7493" t="s">
        <v>330</v>
      </c>
      <c r="E7493" t="s">
        <v>127</v>
      </c>
      <c r="F7493" t="s">
        <v>128</v>
      </c>
      <c r="G7493">
        <v>5</v>
      </c>
      <c r="H7493" t="s">
        <v>340</v>
      </c>
      <c r="I7493" t="s">
        <v>378</v>
      </c>
      <c r="J7493" t="s">
        <v>382</v>
      </c>
      <c r="K7493">
        <v>5</v>
      </c>
      <c r="L7493" s="52">
        <v>0.1612900048494339</v>
      </c>
      <c r="N7493">
        <v>39</v>
      </c>
      <c r="O7493" s="52">
        <v>0.125</v>
      </c>
      <c r="Q7493">
        <v>624</v>
      </c>
      <c r="R7493" s="52">
        <v>0.1103599965572357</v>
      </c>
    </row>
    <row r="7494" spans="1:18">
      <c r="A7494" t="s">
        <v>356</v>
      </c>
      <c r="B7494" t="s">
        <v>412</v>
      </c>
      <c r="C7494" t="s">
        <v>440</v>
      </c>
      <c r="D7494" t="s">
        <v>330</v>
      </c>
      <c r="E7494" t="s">
        <v>127</v>
      </c>
      <c r="F7494" t="s">
        <v>128</v>
      </c>
      <c r="G7494">
        <v>5</v>
      </c>
      <c r="H7494" t="s">
        <v>340</v>
      </c>
      <c r="I7494" t="s">
        <v>379</v>
      </c>
      <c r="J7494" t="s">
        <v>13</v>
      </c>
      <c r="K7494">
        <v>19</v>
      </c>
      <c r="L7494" s="52">
        <v>0.6129000186920166</v>
      </c>
      <c r="N7494">
        <v>211</v>
      </c>
      <c r="O7494" s="52">
        <v>0.67628002166748047</v>
      </c>
      <c r="Q7494">
        <v>3976</v>
      </c>
      <c r="R7494" s="52">
        <v>0.70322000980377197</v>
      </c>
    </row>
    <row r="7495" spans="1:18">
      <c r="A7495" t="s">
        <v>356</v>
      </c>
      <c r="B7495" t="s">
        <v>412</v>
      </c>
      <c r="C7495" t="s">
        <v>440</v>
      </c>
      <c r="D7495" t="s">
        <v>330</v>
      </c>
      <c r="E7495" t="s">
        <v>127</v>
      </c>
      <c r="F7495" t="s">
        <v>128</v>
      </c>
      <c r="G7495">
        <v>5</v>
      </c>
      <c r="H7495" t="s">
        <v>340</v>
      </c>
      <c r="I7495" t="s">
        <v>379</v>
      </c>
      <c r="J7495" t="s">
        <v>382</v>
      </c>
      <c r="K7495">
        <v>12</v>
      </c>
      <c r="L7495" s="52">
        <v>0.38710001111030579</v>
      </c>
      <c r="N7495">
        <v>101</v>
      </c>
      <c r="O7495" s="52">
        <v>0.32372000813484192</v>
      </c>
      <c r="Q7495">
        <v>1678</v>
      </c>
      <c r="R7495" s="52">
        <v>0.29677999019622803</v>
      </c>
    </row>
    <row r="7496" spans="1:18">
      <c r="A7496" t="s">
        <v>356</v>
      </c>
      <c r="B7496" t="s">
        <v>412</v>
      </c>
      <c r="C7496" t="s">
        <v>440</v>
      </c>
      <c r="D7496" t="s">
        <v>330</v>
      </c>
      <c r="E7496" t="s">
        <v>127</v>
      </c>
      <c r="F7496" t="s">
        <v>128</v>
      </c>
      <c r="G7496">
        <v>5</v>
      </c>
      <c r="H7496" t="s">
        <v>340</v>
      </c>
      <c r="I7496" t="s">
        <v>380</v>
      </c>
      <c r="J7496" t="s">
        <v>13</v>
      </c>
      <c r="K7496">
        <v>25</v>
      </c>
      <c r="L7496" s="52">
        <v>0.8064500093460083</v>
      </c>
      <c r="N7496">
        <v>230</v>
      </c>
      <c r="O7496" s="52">
        <v>0.73717999458312988</v>
      </c>
      <c r="Q7496">
        <v>4071</v>
      </c>
      <c r="R7496" s="52">
        <v>0.72001999616622925</v>
      </c>
    </row>
    <row r="7497" spans="1:18">
      <c r="A7497" t="s">
        <v>356</v>
      </c>
      <c r="B7497" t="s">
        <v>412</v>
      </c>
      <c r="C7497" t="s">
        <v>440</v>
      </c>
      <c r="D7497" t="s">
        <v>330</v>
      </c>
      <c r="E7497" t="s">
        <v>127</v>
      </c>
      <c r="F7497" t="s">
        <v>128</v>
      </c>
      <c r="G7497">
        <v>5</v>
      </c>
      <c r="H7497" t="s">
        <v>340</v>
      </c>
      <c r="I7497" t="s">
        <v>380</v>
      </c>
      <c r="J7497" t="s">
        <v>382</v>
      </c>
      <c r="K7497">
        <v>6</v>
      </c>
      <c r="L7497" s="52">
        <v>0.19355000555515289</v>
      </c>
      <c r="N7497">
        <v>82</v>
      </c>
      <c r="O7497" s="52">
        <v>0.26282000541687012</v>
      </c>
      <c r="Q7497">
        <v>1583</v>
      </c>
      <c r="R7497" s="52">
        <v>0.27998000383377081</v>
      </c>
    </row>
    <row r="7498" spans="1:18">
      <c r="A7498" t="s">
        <v>356</v>
      </c>
      <c r="B7498" t="s">
        <v>412</v>
      </c>
      <c r="C7498" t="s">
        <v>440</v>
      </c>
      <c r="D7498" t="s">
        <v>330</v>
      </c>
      <c r="E7498" t="s">
        <v>127</v>
      </c>
      <c r="F7498" t="s">
        <v>128</v>
      </c>
      <c r="G7498">
        <v>5</v>
      </c>
      <c r="H7498" t="s">
        <v>340</v>
      </c>
      <c r="I7498" t="s">
        <v>381</v>
      </c>
      <c r="J7498" t="s">
        <v>13</v>
      </c>
      <c r="K7498">
        <v>22</v>
      </c>
      <c r="L7498" s="52">
        <v>0.70968002080917358</v>
      </c>
      <c r="N7498">
        <v>201</v>
      </c>
      <c r="O7498" s="52">
        <v>0.64423000812530518</v>
      </c>
      <c r="Q7498">
        <v>3439</v>
      </c>
      <c r="R7498" s="52">
        <v>0.60824000835418701</v>
      </c>
    </row>
    <row r="7499" spans="1:18">
      <c r="A7499" t="s">
        <v>356</v>
      </c>
      <c r="B7499" t="s">
        <v>412</v>
      </c>
      <c r="C7499" t="s">
        <v>440</v>
      </c>
      <c r="D7499" t="s">
        <v>330</v>
      </c>
      <c r="E7499" t="s">
        <v>127</v>
      </c>
      <c r="F7499" t="s">
        <v>128</v>
      </c>
      <c r="G7499">
        <v>5</v>
      </c>
      <c r="H7499" t="s">
        <v>340</v>
      </c>
      <c r="I7499" t="s">
        <v>381</v>
      </c>
      <c r="J7499" t="s">
        <v>382</v>
      </c>
      <c r="K7499">
        <v>9</v>
      </c>
      <c r="L7499" s="52">
        <v>0.2903200089931488</v>
      </c>
      <c r="N7499">
        <v>111</v>
      </c>
      <c r="O7499" s="52">
        <v>0.35576999187469482</v>
      </c>
      <c r="Q7499">
        <v>2215</v>
      </c>
      <c r="R7499" s="52">
        <v>0.39175999164581299</v>
      </c>
    </row>
    <row r="7500" spans="1:18">
      <c r="A7500" t="s">
        <v>356</v>
      </c>
      <c r="B7500" t="s">
        <v>412</v>
      </c>
      <c r="C7500" t="s">
        <v>440</v>
      </c>
      <c r="D7500" t="s">
        <v>330</v>
      </c>
      <c r="E7500" t="s">
        <v>129</v>
      </c>
      <c r="F7500" t="s">
        <v>130</v>
      </c>
      <c r="G7500">
        <v>5</v>
      </c>
      <c r="H7500" t="s">
        <v>340</v>
      </c>
      <c r="I7500" t="s">
        <v>374</v>
      </c>
      <c r="J7500" t="s">
        <v>289</v>
      </c>
      <c r="K7500">
        <v>2</v>
      </c>
      <c r="L7500" s="52">
        <v>5.2629999816417687E-2</v>
      </c>
      <c r="N7500">
        <v>2</v>
      </c>
      <c r="O7500" s="52">
        <v>6.4099999144673347E-3</v>
      </c>
      <c r="Q7500">
        <v>29</v>
      </c>
      <c r="R7500" s="52">
        <v>5.1299999468028554E-3</v>
      </c>
    </row>
    <row r="7501" spans="1:18">
      <c r="A7501" t="s">
        <v>356</v>
      </c>
      <c r="B7501" t="s">
        <v>412</v>
      </c>
      <c r="C7501" t="s">
        <v>440</v>
      </c>
      <c r="D7501" t="s">
        <v>330</v>
      </c>
      <c r="E7501" t="s">
        <v>129</v>
      </c>
      <c r="F7501" t="s">
        <v>130</v>
      </c>
      <c r="G7501">
        <v>5</v>
      </c>
      <c r="H7501" t="s">
        <v>340</v>
      </c>
      <c r="I7501" t="s">
        <v>374</v>
      </c>
      <c r="J7501" t="s">
        <v>290</v>
      </c>
      <c r="K7501">
        <v>2</v>
      </c>
      <c r="L7501" s="52">
        <v>5.2629999816417687E-2</v>
      </c>
      <c r="N7501">
        <v>12</v>
      </c>
      <c r="O7501" s="52">
        <v>3.8460001349449158E-2</v>
      </c>
      <c r="Q7501">
        <v>299</v>
      </c>
      <c r="R7501" s="52">
        <v>5.2880000323057168E-2</v>
      </c>
    </row>
    <row r="7502" spans="1:18">
      <c r="A7502" t="s">
        <v>356</v>
      </c>
      <c r="B7502" t="s">
        <v>412</v>
      </c>
      <c r="C7502" t="s">
        <v>440</v>
      </c>
      <c r="D7502" t="s">
        <v>330</v>
      </c>
      <c r="E7502" t="s">
        <v>129</v>
      </c>
      <c r="F7502" t="s">
        <v>130</v>
      </c>
      <c r="G7502">
        <v>5</v>
      </c>
      <c r="H7502" t="s">
        <v>340</v>
      </c>
      <c r="I7502" t="s">
        <v>374</v>
      </c>
      <c r="J7502" t="s">
        <v>291</v>
      </c>
      <c r="K7502">
        <v>2</v>
      </c>
      <c r="L7502" s="52">
        <v>5.2629999816417687E-2</v>
      </c>
      <c r="N7502">
        <v>32</v>
      </c>
      <c r="O7502" s="52">
        <v>0.1025599986314774</v>
      </c>
      <c r="Q7502">
        <v>751</v>
      </c>
      <c r="R7502" s="52">
        <v>0.1328299939632416</v>
      </c>
    </row>
    <row r="7503" spans="1:18">
      <c r="A7503" t="s">
        <v>356</v>
      </c>
      <c r="B7503" t="s">
        <v>412</v>
      </c>
      <c r="C7503" t="s">
        <v>440</v>
      </c>
      <c r="D7503" t="s">
        <v>330</v>
      </c>
      <c r="E7503" t="s">
        <v>129</v>
      </c>
      <c r="F7503" t="s">
        <v>130</v>
      </c>
      <c r="G7503">
        <v>5</v>
      </c>
      <c r="H7503" t="s">
        <v>340</v>
      </c>
      <c r="I7503" t="s">
        <v>374</v>
      </c>
      <c r="J7503" t="s">
        <v>292</v>
      </c>
      <c r="K7503">
        <v>6</v>
      </c>
      <c r="L7503" s="52">
        <v>0.15789000689983371</v>
      </c>
      <c r="N7503">
        <v>56</v>
      </c>
      <c r="O7503" s="52">
        <v>0.17949000000953669</v>
      </c>
      <c r="Q7503">
        <v>1246</v>
      </c>
      <c r="R7503" s="52">
        <v>0.22036999464035029</v>
      </c>
    </row>
    <row r="7504" spans="1:18">
      <c r="A7504" t="s">
        <v>356</v>
      </c>
      <c r="B7504" t="s">
        <v>412</v>
      </c>
      <c r="C7504" t="s">
        <v>440</v>
      </c>
      <c r="D7504" t="s">
        <v>330</v>
      </c>
      <c r="E7504" t="s">
        <v>129</v>
      </c>
      <c r="F7504" t="s">
        <v>130</v>
      </c>
      <c r="G7504">
        <v>5</v>
      </c>
      <c r="H7504" t="s">
        <v>340</v>
      </c>
      <c r="I7504" t="s">
        <v>374</v>
      </c>
      <c r="J7504" t="s">
        <v>293</v>
      </c>
      <c r="K7504">
        <v>6</v>
      </c>
      <c r="L7504" s="52">
        <v>0.15789000689983371</v>
      </c>
      <c r="N7504">
        <v>60</v>
      </c>
      <c r="O7504" s="52">
        <v>0.19231000542640689</v>
      </c>
      <c r="Q7504">
        <v>1034</v>
      </c>
      <c r="R7504" s="52">
        <v>0.18287999927997589</v>
      </c>
    </row>
    <row r="7505" spans="1:19">
      <c r="A7505" t="s">
        <v>356</v>
      </c>
      <c r="B7505" t="s">
        <v>412</v>
      </c>
      <c r="C7505" t="s">
        <v>440</v>
      </c>
      <c r="D7505" t="s">
        <v>330</v>
      </c>
      <c r="E7505" t="s">
        <v>129</v>
      </c>
      <c r="F7505" t="s">
        <v>130</v>
      </c>
      <c r="G7505">
        <v>5</v>
      </c>
      <c r="H7505" t="s">
        <v>340</v>
      </c>
      <c r="I7505" t="s">
        <v>374</v>
      </c>
      <c r="J7505" t="s">
        <v>294</v>
      </c>
      <c r="K7505">
        <v>6</v>
      </c>
      <c r="L7505" s="52">
        <v>0.15789000689983371</v>
      </c>
      <c r="N7505">
        <v>72</v>
      </c>
      <c r="O7505" s="52">
        <v>0.23077000677585599</v>
      </c>
      <c r="Q7505">
        <v>1115</v>
      </c>
      <c r="R7505" s="52">
        <v>0.19720999896526339</v>
      </c>
    </row>
    <row r="7506" spans="1:19">
      <c r="A7506" t="s">
        <v>356</v>
      </c>
      <c r="B7506" t="s">
        <v>412</v>
      </c>
      <c r="C7506" t="s">
        <v>440</v>
      </c>
      <c r="D7506" t="s">
        <v>330</v>
      </c>
      <c r="E7506" t="s">
        <v>129</v>
      </c>
      <c r="F7506" t="s">
        <v>130</v>
      </c>
      <c r="G7506">
        <v>5</v>
      </c>
      <c r="H7506" t="s">
        <v>340</v>
      </c>
      <c r="I7506" t="s">
        <v>374</v>
      </c>
      <c r="J7506" t="s">
        <v>295</v>
      </c>
      <c r="K7506">
        <v>14</v>
      </c>
      <c r="L7506" s="52">
        <v>0.36842000484466553</v>
      </c>
      <c r="N7506">
        <v>78</v>
      </c>
      <c r="O7506" s="52">
        <v>0.25</v>
      </c>
      <c r="Q7506">
        <v>1180</v>
      </c>
      <c r="R7506" s="52">
        <v>0.20870000123977661</v>
      </c>
    </row>
    <row r="7507" spans="1:19">
      <c r="A7507" t="s">
        <v>356</v>
      </c>
      <c r="B7507" t="s">
        <v>412</v>
      </c>
      <c r="C7507" t="s">
        <v>440</v>
      </c>
      <c r="D7507" t="s">
        <v>330</v>
      </c>
      <c r="E7507" t="s">
        <v>129</v>
      </c>
      <c r="F7507" t="s">
        <v>130</v>
      </c>
      <c r="G7507">
        <v>5</v>
      </c>
      <c r="H7507" t="s">
        <v>340</v>
      </c>
      <c r="I7507" t="s">
        <v>734</v>
      </c>
      <c r="J7507" t="s">
        <v>299</v>
      </c>
      <c r="K7507">
        <v>0</v>
      </c>
      <c r="L7507" s="52">
        <v>0</v>
      </c>
      <c r="M7507" s="52">
        <v>0</v>
      </c>
      <c r="N7507">
        <v>2</v>
      </c>
      <c r="O7507" s="52">
        <v>6.4099999144673347E-3</v>
      </c>
      <c r="P7507" s="52">
        <v>6.4500002190470704E-3</v>
      </c>
      <c r="Q7507">
        <v>265</v>
      </c>
      <c r="R7507" s="52">
        <v>4.6870000660419457E-2</v>
      </c>
      <c r="S7507" s="52">
        <v>4.7959998250007629E-2</v>
      </c>
    </row>
    <row r="7508" spans="1:19">
      <c r="A7508" t="s">
        <v>356</v>
      </c>
      <c r="B7508" t="s">
        <v>412</v>
      </c>
      <c r="C7508" t="s">
        <v>440</v>
      </c>
      <c r="D7508" t="s">
        <v>330</v>
      </c>
      <c r="E7508" t="s">
        <v>129</v>
      </c>
      <c r="F7508" t="s">
        <v>130</v>
      </c>
      <c r="G7508">
        <v>5</v>
      </c>
      <c r="H7508" t="s">
        <v>340</v>
      </c>
      <c r="I7508" t="s">
        <v>734</v>
      </c>
      <c r="J7508" t="s">
        <v>300</v>
      </c>
      <c r="K7508">
        <v>0</v>
      </c>
      <c r="L7508" s="52">
        <v>0</v>
      </c>
      <c r="M7508" s="52">
        <v>0</v>
      </c>
      <c r="N7508">
        <v>2</v>
      </c>
      <c r="O7508" s="52">
        <v>6.4099999144673347E-3</v>
      </c>
      <c r="P7508" s="52">
        <v>6.4500002190470704E-3</v>
      </c>
      <c r="Q7508">
        <v>218</v>
      </c>
      <c r="R7508" s="52">
        <v>3.8559999316930771E-2</v>
      </c>
      <c r="S7508" s="52">
        <v>3.945000097155571E-2</v>
      </c>
    </row>
    <row r="7509" spans="1:19">
      <c r="A7509" t="s">
        <v>356</v>
      </c>
      <c r="B7509" t="s">
        <v>412</v>
      </c>
      <c r="C7509" t="s">
        <v>440</v>
      </c>
      <c r="D7509" t="s">
        <v>330</v>
      </c>
      <c r="E7509" t="s">
        <v>129</v>
      </c>
      <c r="F7509" t="s">
        <v>130</v>
      </c>
      <c r="G7509">
        <v>5</v>
      </c>
      <c r="H7509" t="s">
        <v>340</v>
      </c>
      <c r="I7509" t="s">
        <v>734</v>
      </c>
      <c r="J7509" t="s">
        <v>269</v>
      </c>
      <c r="K7509">
        <v>0</v>
      </c>
      <c r="L7509" s="52">
        <v>0</v>
      </c>
      <c r="M7509" s="52">
        <v>0</v>
      </c>
      <c r="N7509">
        <v>2</v>
      </c>
      <c r="O7509" s="52">
        <v>6.4099999144673347E-3</v>
      </c>
      <c r="P7509" s="52">
        <v>6.4500002190470704E-3</v>
      </c>
      <c r="Q7509">
        <v>43</v>
      </c>
      <c r="R7509" s="52">
        <v>7.61000020429492E-3</v>
      </c>
      <c r="S7509" s="52">
        <v>7.780000101774931E-3</v>
      </c>
    </row>
    <row r="7510" spans="1:19">
      <c r="A7510" t="s">
        <v>356</v>
      </c>
      <c r="B7510" t="s">
        <v>412</v>
      </c>
      <c r="C7510" t="s">
        <v>440</v>
      </c>
      <c r="D7510" t="s">
        <v>330</v>
      </c>
      <c r="E7510" t="s">
        <v>129</v>
      </c>
      <c r="F7510" t="s">
        <v>130</v>
      </c>
      <c r="G7510">
        <v>5</v>
      </c>
      <c r="H7510" t="s">
        <v>340</v>
      </c>
      <c r="I7510" t="s">
        <v>734</v>
      </c>
      <c r="J7510" t="s">
        <v>301</v>
      </c>
      <c r="K7510">
        <v>0</v>
      </c>
      <c r="L7510" s="52">
        <v>0</v>
      </c>
      <c r="M7510" s="52">
        <v>0</v>
      </c>
      <c r="N7510">
        <v>0</v>
      </c>
      <c r="O7510" s="52">
        <v>0</v>
      </c>
      <c r="P7510" s="52">
        <v>0</v>
      </c>
      <c r="Q7510">
        <v>117</v>
      </c>
      <c r="R7510" s="52">
        <v>2.0689999684691429E-2</v>
      </c>
      <c r="S7510" s="52">
        <v>2.1169999614357948E-2</v>
      </c>
    </row>
    <row r="7511" spans="1:19">
      <c r="A7511" t="s">
        <v>356</v>
      </c>
      <c r="B7511" t="s">
        <v>412</v>
      </c>
      <c r="C7511" t="s">
        <v>440</v>
      </c>
      <c r="D7511" t="s">
        <v>330</v>
      </c>
      <c r="E7511" t="s">
        <v>129</v>
      </c>
      <c r="F7511" t="s">
        <v>130</v>
      </c>
      <c r="G7511">
        <v>5</v>
      </c>
      <c r="H7511" t="s">
        <v>340</v>
      </c>
      <c r="I7511" t="s">
        <v>734</v>
      </c>
      <c r="J7511" t="s">
        <v>270</v>
      </c>
      <c r="K7511">
        <v>1</v>
      </c>
      <c r="L7511" s="52">
        <v>2.6319999247789379E-2</v>
      </c>
      <c r="N7511">
        <v>2</v>
      </c>
      <c r="O7511" s="52">
        <v>6.4099999144673347E-3</v>
      </c>
      <c r="Q7511">
        <v>128</v>
      </c>
      <c r="R7511" s="52">
        <v>2.263999916613102E-2</v>
      </c>
    </row>
    <row r="7512" spans="1:19">
      <c r="A7512" t="s">
        <v>356</v>
      </c>
      <c r="B7512" t="s">
        <v>412</v>
      </c>
      <c r="C7512" t="s">
        <v>440</v>
      </c>
      <c r="D7512" t="s">
        <v>330</v>
      </c>
      <c r="E7512" t="s">
        <v>129</v>
      </c>
      <c r="F7512" t="s">
        <v>130</v>
      </c>
      <c r="G7512">
        <v>5</v>
      </c>
      <c r="H7512" t="s">
        <v>340</v>
      </c>
      <c r="I7512" t="s">
        <v>734</v>
      </c>
      <c r="J7512" t="s">
        <v>268</v>
      </c>
      <c r="K7512">
        <v>37</v>
      </c>
      <c r="L7512" s="52">
        <v>0.97368001937866211</v>
      </c>
      <c r="M7512" s="52">
        <v>1</v>
      </c>
      <c r="N7512">
        <v>304</v>
      </c>
      <c r="O7512" s="52">
        <v>0.97435998916625977</v>
      </c>
      <c r="P7512" s="52">
        <v>0.98065000772476196</v>
      </c>
      <c r="Q7512">
        <v>4883</v>
      </c>
      <c r="R7512" s="52">
        <v>0.86364001035690308</v>
      </c>
      <c r="S7512" s="52">
        <v>0.88363999128341675</v>
      </c>
    </row>
    <row r="7513" spans="1:19">
      <c r="A7513" t="s">
        <v>356</v>
      </c>
      <c r="B7513" t="s">
        <v>412</v>
      </c>
      <c r="C7513" t="s">
        <v>440</v>
      </c>
      <c r="D7513" t="s">
        <v>330</v>
      </c>
      <c r="E7513" t="s">
        <v>129</v>
      </c>
      <c r="F7513" t="s">
        <v>130</v>
      </c>
      <c r="G7513">
        <v>5</v>
      </c>
      <c r="H7513" t="s">
        <v>340</v>
      </c>
      <c r="I7513" t="s">
        <v>307</v>
      </c>
      <c r="J7513" t="s">
        <v>329</v>
      </c>
      <c r="K7513">
        <v>38</v>
      </c>
      <c r="L7513" s="52">
        <v>1</v>
      </c>
      <c r="N7513">
        <v>310</v>
      </c>
      <c r="O7513" s="52">
        <v>0.99358999729156494</v>
      </c>
      <c r="Q7513">
        <v>5610</v>
      </c>
      <c r="R7513" s="52">
        <v>0.99221998453140259</v>
      </c>
    </row>
    <row r="7514" spans="1:19">
      <c r="A7514" t="s">
        <v>356</v>
      </c>
      <c r="B7514" t="s">
        <v>412</v>
      </c>
      <c r="C7514" t="s">
        <v>440</v>
      </c>
      <c r="D7514" t="s">
        <v>330</v>
      </c>
      <c r="E7514" t="s">
        <v>129</v>
      </c>
      <c r="F7514" t="s">
        <v>130</v>
      </c>
      <c r="G7514">
        <v>5</v>
      </c>
      <c r="H7514" t="s">
        <v>340</v>
      </c>
      <c r="I7514" t="s">
        <v>307</v>
      </c>
      <c r="J7514" t="s">
        <v>309</v>
      </c>
      <c r="K7514">
        <v>0</v>
      </c>
      <c r="L7514" s="52">
        <v>0</v>
      </c>
      <c r="N7514">
        <v>2</v>
      </c>
      <c r="O7514" s="52">
        <v>6.4099999144673347E-3</v>
      </c>
      <c r="Q7514">
        <v>44</v>
      </c>
      <c r="R7514" s="52">
        <v>7.780000101774931E-3</v>
      </c>
    </row>
    <row r="7515" spans="1:19">
      <c r="A7515" t="s">
        <v>356</v>
      </c>
      <c r="B7515" t="s">
        <v>412</v>
      </c>
      <c r="C7515" t="s">
        <v>440</v>
      </c>
      <c r="D7515" t="s">
        <v>330</v>
      </c>
      <c r="E7515" t="s">
        <v>129</v>
      </c>
      <c r="F7515" t="s">
        <v>130</v>
      </c>
      <c r="G7515">
        <v>5</v>
      </c>
      <c r="H7515" t="s">
        <v>340</v>
      </c>
      <c r="I7515" t="s">
        <v>375</v>
      </c>
      <c r="J7515" t="s">
        <v>302</v>
      </c>
      <c r="K7515">
        <v>9</v>
      </c>
      <c r="L7515" s="52">
        <v>0.23683999478816989</v>
      </c>
      <c r="N7515">
        <v>92</v>
      </c>
      <c r="O7515" s="52">
        <v>0.29486998915672302</v>
      </c>
      <c r="Q7515">
        <v>1795</v>
      </c>
      <c r="R7515" s="52">
        <v>0.3174700140953064</v>
      </c>
    </row>
    <row r="7516" spans="1:19">
      <c r="A7516" t="s">
        <v>356</v>
      </c>
      <c r="B7516" t="s">
        <v>412</v>
      </c>
      <c r="C7516" t="s">
        <v>440</v>
      </c>
      <c r="D7516" t="s">
        <v>330</v>
      </c>
      <c r="E7516" t="s">
        <v>129</v>
      </c>
      <c r="F7516" t="s">
        <v>130</v>
      </c>
      <c r="G7516">
        <v>5</v>
      </c>
      <c r="H7516" t="s">
        <v>340</v>
      </c>
      <c r="I7516" t="s">
        <v>375</v>
      </c>
      <c r="J7516" t="s">
        <v>303</v>
      </c>
      <c r="K7516">
        <v>7</v>
      </c>
      <c r="L7516" s="52">
        <v>0.18421000242233279</v>
      </c>
      <c r="N7516">
        <v>99</v>
      </c>
      <c r="O7516" s="52">
        <v>0.31731000542640692</v>
      </c>
      <c r="Q7516">
        <v>1789</v>
      </c>
      <c r="R7516" s="52">
        <v>0.31641000509262079</v>
      </c>
    </row>
    <row r="7517" spans="1:19">
      <c r="A7517" t="s">
        <v>356</v>
      </c>
      <c r="B7517" t="s">
        <v>412</v>
      </c>
      <c r="C7517" t="s">
        <v>440</v>
      </c>
      <c r="D7517" t="s">
        <v>330</v>
      </c>
      <c r="E7517" t="s">
        <v>129</v>
      </c>
      <c r="F7517" t="s">
        <v>130</v>
      </c>
      <c r="G7517">
        <v>5</v>
      </c>
      <c r="H7517" t="s">
        <v>340</v>
      </c>
      <c r="I7517" t="s">
        <v>375</v>
      </c>
      <c r="J7517" t="s">
        <v>304</v>
      </c>
      <c r="K7517">
        <v>22</v>
      </c>
      <c r="L7517" s="52">
        <v>0.57894998788833618</v>
      </c>
      <c r="N7517">
        <v>121</v>
      </c>
      <c r="O7517" s="52">
        <v>0.38782000541687012</v>
      </c>
      <c r="Q7517">
        <v>2070</v>
      </c>
      <c r="R7517" s="52">
        <v>0.36610999703407288</v>
      </c>
    </row>
    <row r="7518" spans="1:19">
      <c r="A7518" t="s">
        <v>356</v>
      </c>
      <c r="B7518" t="s">
        <v>412</v>
      </c>
      <c r="C7518" t="s">
        <v>440</v>
      </c>
      <c r="D7518" t="s">
        <v>330</v>
      </c>
      <c r="E7518" t="s">
        <v>129</v>
      </c>
      <c r="F7518" t="s">
        <v>130</v>
      </c>
      <c r="G7518">
        <v>5</v>
      </c>
      <c r="H7518" t="s">
        <v>340</v>
      </c>
      <c r="I7518" t="s">
        <v>377</v>
      </c>
      <c r="J7518" t="s">
        <v>13</v>
      </c>
      <c r="K7518">
        <v>20</v>
      </c>
      <c r="L7518" s="52">
        <v>0.52631998062133789</v>
      </c>
      <c r="N7518">
        <v>156</v>
      </c>
      <c r="O7518" s="52">
        <v>0.5</v>
      </c>
      <c r="Q7518">
        <v>2991</v>
      </c>
      <c r="R7518" s="52">
        <v>0.52900999784469604</v>
      </c>
    </row>
    <row r="7519" spans="1:19">
      <c r="A7519" t="s">
        <v>356</v>
      </c>
      <c r="B7519" t="s">
        <v>412</v>
      </c>
      <c r="C7519" t="s">
        <v>440</v>
      </c>
      <c r="D7519" t="s">
        <v>330</v>
      </c>
      <c r="E7519" t="s">
        <v>129</v>
      </c>
      <c r="F7519" t="s">
        <v>130</v>
      </c>
      <c r="G7519">
        <v>5</v>
      </c>
      <c r="H7519" t="s">
        <v>340</v>
      </c>
      <c r="I7519" t="s">
        <v>377</v>
      </c>
      <c r="J7519" t="s">
        <v>382</v>
      </c>
      <c r="K7519">
        <v>18</v>
      </c>
      <c r="L7519" s="52">
        <v>0.47367998957633972</v>
      </c>
      <c r="N7519">
        <v>156</v>
      </c>
      <c r="O7519" s="52">
        <v>0.5</v>
      </c>
      <c r="Q7519">
        <v>2663</v>
      </c>
      <c r="R7519" s="52">
        <v>0.47099000215530401</v>
      </c>
    </row>
    <row r="7520" spans="1:19">
      <c r="A7520" t="s">
        <v>356</v>
      </c>
      <c r="B7520" t="s">
        <v>412</v>
      </c>
      <c r="C7520" t="s">
        <v>440</v>
      </c>
      <c r="D7520" t="s">
        <v>330</v>
      </c>
      <c r="E7520" t="s">
        <v>129</v>
      </c>
      <c r="F7520" t="s">
        <v>130</v>
      </c>
      <c r="G7520">
        <v>5</v>
      </c>
      <c r="H7520" t="s">
        <v>340</v>
      </c>
      <c r="I7520" t="s">
        <v>378</v>
      </c>
      <c r="J7520" t="s">
        <v>13</v>
      </c>
      <c r="K7520">
        <v>36</v>
      </c>
      <c r="L7520" s="52">
        <v>0.94736999273300171</v>
      </c>
      <c r="N7520">
        <v>273</v>
      </c>
      <c r="O7520" s="52">
        <v>0.875</v>
      </c>
      <c r="Q7520">
        <v>5030</v>
      </c>
      <c r="R7520" s="52">
        <v>0.88963997364044189</v>
      </c>
    </row>
    <row r="7521" spans="1:19">
      <c r="A7521" t="s">
        <v>356</v>
      </c>
      <c r="B7521" t="s">
        <v>412</v>
      </c>
      <c r="C7521" t="s">
        <v>440</v>
      </c>
      <c r="D7521" t="s">
        <v>330</v>
      </c>
      <c r="E7521" t="s">
        <v>129</v>
      </c>
      <c r="F7521" t="s">
        <v>130</v>
      </c>
      <c r="G7521">
        <v>5</v>
      </c>
      <c r="H7521" t="s">
        <v>340</v>
      </c>
      <c r="I7521" t="s">
        <v>378</v>
      </c>
      <c r="J7521" t="s">
        <v>382</v>
      </c>
      <c r="K7521">
        <v>2</v>
      </c>
      <c r="L7521" s="52">
        <v>5.2629999816417687E-2</v>
      </c>
      <c r="N7521">
        <v>39</v>
      </c>
      <c r="O7521" s="52">
        <v>0.125</v>
      </c>
      <c r="Q7521">
        <v>624</v>
      </c>
      <c r="R7521" s="52">
        <v>0.1103599965572357</v>
      </c>
    </row>
    <row r="7522" spans="1:19">
      <c r="A7522" t="s">
        <v>356</v>
      </c>
      <c r="B7522" t="s">
        <v>412</v>
      </c>
      <c r="C7522" t="s">
        <v>440</v>
      </c>
      <c r="D7522" t="s">
        <v>330</v>
      </c>
      <c r="E7522" t="s">
        <v>129</v>
      </c>
      <c r="F7522" t="s">
        <v>130</v>
      </c>
      <c r="G7522">
        <v>5</v>
      </c>
      <c r="H7522" t="s">
        <v>340</v>
      </c>
      <c r="I7522" t="s">
        <v>379</v>
      </c>
      <c r="J7522" t="s">
        <v>13</v>
      </c>
      <c r="K7522">
        <v>28</v>
      </c>
      <c r="L7522" s="52">
        <v>0.73684000968933105</v>
      </c>
      <c r="N7522">
        <v>211</v>
      </c>
      <c r="O7522" s="52">
        <v>0.67628002166748047</v>
      </c>
      <c r="Q7522">
        <v>3976</v>
      </c>
      <c r="R7522" s="52">
        <v>0.70322000980377197</v>
      </c>
    </row>
    <row r="7523" spans="1:19">
      <c r="A7523" t="s">
        <v>356</v>
      </c>
      <c r="B7523" t="s">
        <v>412</v>
      </c>
      <c r="C7523" t="s">
        <v>440</v>
      </c>
      <c r="D7523" t="s">
        <v>330</v>
      </c>
      <c r="E7523" t="s">
        <v>129</v>
      </c>
      <c r="F7523" t="s">
        <v>130</v>
      </c>
      <c r="G7523">
        <v>5</v>
      </c>
      <c r="H7523" t="s">
        <v>340</v>
      </c>
      <c r="I7523" t="s">
        <v>379</v>
      </c>
      <c r="J7523" t="s">
        <v>382</v>
      </c>
      <c r="K7523">
        <v>10</v>
      </c>
      <c r="L7523" s="52">
        <v>0.26315999031066889</v>
      </c>
      <c r="N7523">
        <v>101</v>
      </c>
      <c r="O7523" s="52">
        <v>0.32372000813484192</v>
      </c>
      <c r="Q7523">
        <v>1678</v>
      </c>
      <c r="R7523" s="52">
        <v>0.29677999019622803</v>
      </c>
    </row>
    <row r="7524" spans="1:19">
      <c r="A7524" t="s">
        <v>356</v>
      </c>
      <c r="B7524" t="s">
        <v>412</v>
      </c>
      <c r="C7524" t="s">
        <v>440</v>
      </c>
      <c r="D7524" t="s">
        <v>330</v>
      </c>
      <c r="E7524" t="s">
        <v>129</v>
      </c>
      <c r="F7524" t="s">
        <v>130</v>
      </c>
      <c r="G7524">
        <v>5</v>
      </c>
      <c r="H7524" t="s">
        <v>340</v>
      </c>
      <c r="I7524" t="s">
        <v>380</v>
      </c>
      <c r="J7524" t="s">
        <v>13</v>
      </c>
      <c r="K7524">
        <v>31</v>
      </c>
      <c r="L7524" s="52">
        <v>0.81578999757766724</v>
      </c>
      <c r="N7524">
        <v>230</v>
      </c>
      <c r="O7524" s="52">
        <v>0.73717999458312988</v>
      </c>
      <c r="Q7524">
        <v>4071</v>
      </c>
      <c r="R7524" s="52">
        <v>0.72001999616622925</v>
      </c>
    </row>
    <row r="7525" spans="1:19">
      <c r="A7525" t="s">
        <v>356</v>
      </c>
      <c r="B7525" t="s">
        <v>412</v>
      </c>
      <c r="C7525" t="s">
        <v>440</v>
      </c>
      <c r="D7525" t="s">
        <v>330</v>
      </c>
      <c r="E7525" t="s">
        <v>129</v>
      </c>
      <c r="F7525" t="s">
        <v>130</v>
      </c>
      <c r="G7525">
        <v>5</v>
      </c>
      <c r="H7525" t="s">
        <v>340</v>
      </c>
      <c r="I7525" t="s">
        <v>380</v>
      </c>
      <c r="J7525" t="s">
        <v>382</v>
      </c>
      <c r="K7525">
        <v>7</v>
      </c>
      <c r="L7525" s="52">
        <v>0.18421000242233279</v>
      </c>
      <c r="N7525">
        <v>82</v>
      </c>
      <c r="O7525" s="52">
        <v>0.26282000541687012</v>
      </c>
      <c r="Q7525">
        <v>1583</v>
      </c>
      <c r="R7525" s="52">
        <v>0.27998000383377081</v>
      </c>
    </row>
    <row r="7526" spans="1:19">
      <c r="A7526" t="s">
        <v>356</v>
      </c>
      <c r="B7526" t="s">
        <v>412</v>
      </c>
      <c r="C7526" t="s">
        <v>440</v>
      </c>
      <c r="D7526" t="s">
        <v>330</v>
      </c>
      <c r="E7526" t="s">
        <v>129</v>
      </c>
      <c r="F7526" t="s">
        <v>130</v>
      </c>
      <c r="G7526">
        <v>5</v>
      </c>
      <c r="H7526" t="s">
        <v>340</v>
      </c>
      <c r="I7526" t="s">
        <v>381</v>
      </c>
      <c r="J7526" t="s">
        <v>13</v>
      </c>
      <c r="K7526">
        <v>22</v>
      </c>
      <c r="L7526" s="52">
        <v>0.57894998788833618</v>
      </c>
      <c r="N7526">
        <v>201</v>
      </c>
      <c r="O7526" s="52">
        <v>0.64423000812530518</v>
      </c>
      <c r="Q7526">
        <v>3439</v>
      </c>
      <c r="R7526" s="52">
        <v>0.60824000835418701</v>
      </c>
    </row>
    <row r="7527" spans="1:19">
      <c r="A7527" t="s">
        <v>356</v>
      </c>
      <c r="B7527" t="s">
        <v>412</v>
      </c>
      <c r="C7527" t="s">
        <v>440</v>
      </c>
      <c r="D7527" t="s">
        <v>330</v>
      </c>
      <c r="E7527" t="s">
        <v>129</v>
      </c>
      <c r="F7527" t="s">
        <v>130</v>
      </c>
      <c r="G7527">
        <v>5</v>
      </c>
      <c r="H7527" t="s">
        <v>340</v>
      </c>
      <c r="I7527" t="s">
        <v>381</v>
      </c>
      <c r="J7527" t="s">
        <v>382</v>
      </c>
      <c r="K7527">
        <v>16</v>
      </c>
      <c r="L7527" s="52">
        <v>0.42105001211166382</v>
      </c>
      <c r="N7527">
        <v>111</v>
      </c>
      <c r="O7527" s="52">
        <v>0.35576999187469482</v>
      </c>
      <c r="Q7527">
        <v>2215</v>
      </c>
      <c r="R7527" s="52">
        <v>0.39175999164581299</v>
      </c>
    </row>
    <row r="7528" spans="1:19">
      <c r="A7528" t="s">
        <v>356</v>
      </c>
      <c r="B7528" t="s">
        <v>412</v>
      </c>
      <c r="C7528" t="s">
        <v>440</v>
      </c>
      <c r="D7528" t="s">
        <v>330</v>
      </c>
      <c r="E7528" t="s">
        <v>131</v>
      </c>
      <c r="F7528" t="s">
        <v>132</v>
      </c>
      <c r="G7528">
        <v>3</v>
      </c>
      <c r="H7528" t="s">
        <v>336</v>
      </c>
      <c r="I7528" t="s">
        <v>374</v>
      </c>
      <c r="J7528" t="s">
        <v>289</v>
      </c>
      <c r="K7528">
        <v>0</v>
      </c>
      <c r="L7528" s="52">
        <v>0</v>
      </c>
      <c r="N7528">
        <v>2</v>
      </c>
      <c r="O7528" s="52">
        <v>1.0259999893605711E-2</v>
      </c>
      <c r="Q7528">
        <v>29</v>
      </c>
      <c r="R7528" s="52">
        <v>5.1299999468028554E-3</v>
      </c>
    </row>
    <row r="7529" spans="1:19">
      <c r="A7529" t="s">
        <v>356</v>
      </c>
      <c r="B7529" t="s">
        <v>412</v>
      </c>
      <c r="C7529" t="s">
        <v>440</v>
      </c>
      <c r="D7529" t="s">
        <v>330</v>
      </c>
      <c r="E7529" t="s">
        <v>131</v>
      </c>
      <c r="F7529" t="s">
        <v>132</v>
      </c>
      <c r="G7529">
        <v>3</v>
      </c>
      <c r="H7529" t="s">
        <v>336</v>
      </c>
      <c r="I7529" t="s">
        <v>374</v>
      </c>
      <c r="J7529" t="s">
        <v>290</v>
      </c>
      <c r="K7529">
        <v>2</v>
      </c>
      <c r="L7529" s="52">
        <v>5.2629999816417687E-2</v>
      </c>
      <c r="N7529">
        <v>11</v>
      </c>
      <c r="O7529" s="52">
        <v>5.640999972820282E-2</v>
      </c>
      <c r="Q7529">
        <v>299</v>
      </c>
      <c r="R7529" s="52">
        <v>5.2880000323057168E-2</v>
      </c>
    </row>
    <row r="7530" spans="1:19">
      <c r="A7530" t="s">
        <v>356</v>
      </c>
      <c r="B7530" t="s">
        <v>412</v>
      </c>
      <c r="C7530" t="s">
        <v>440</v>
      </c>
      <c r="D7530" t="s">
        <v>330</v>
      </c>
      <c r="E7530" t="s">
        <v>131</v>
      </c>
      <c r="F7530" t="s">
        <v>132</v>
      </c>
      <c r="G7530">
        <v>3</v>
      </c>
      <c r="H7530" t="s">
        <v>336</v>
      </c>
      <c r="I7530" t="s">
        <v>374</v>
      </c>
      <c r="J7530" t="s">
        <v>291</v>
      </c>
      <c r="K7530">
        <v>2</v>
      </c>
      <c r="L7530" s="52">
        <v>5.2629999816417687E-2</v>
      </c>
      <c r="N7530">
        <v>22</v>
      </c>
      <c r="O7530" s="52">
        <v>0.1128199994564056</v>
      </c>
      <c r="Q7530">
        <v>751</v>
      </c>
      <c r="R7530" s="52">
        <v>0.1328299939632416</v>
      </c>
    </row>
    <row r="7531" spans="1:19">
      <c r="A7531" t="s">
        <v>356</v>
      </c>
      <c r="B7531" t="s">
        <v>412</v>
      </c>
      <c r="C7531" t="s">
        <v>440</v>
      </c>
      <c r="D7531" t="s">
        <v>330</v>
      </c>
      <c r="E7531" t="s">
        <v>131</v>
      </c>
      <c r="F7531" t="s">
        <v>132</v>
      </c>
      <c r="G7531">
        <v>3</v>
      </c>
      <c r="H7531" t="s">
        <v>336</v>
      </c>
      <c r="I7531" t="s">
        <v>374</v>
      </c>
      <c r="J7531" t="s">
        <v>292</v>
      </c>
      <c r="K7531">
        <v>14</v>
      </c>
      <c r="L7531" s="52">
        <v>0.36842000484466553</v>
      </c>
      <c r="N7531">
        <v>49</v>
      </c>
      <c r="O7531" s="52">
        <v>0.25128000974655151</v>
      </c>
      <c r="Q7531">
        <v>1246</v>
      </c>
      <c r="R7531" s="52">
        <v>0.22036999464035029</v>
      </c>
    </row>
    <row r="7532" spans="1:19">
      <c r="A7532" t="s">
        <v>356</v>
      </c>
      <c r="B7532" t="s">
        <v>412</v>
      </c>
      <c r="C7532" t="s">
        <v>440</v>
      </c>
      <c r="D7532" t="s">
        <v>330</v>
      </c>
      <c r="E7532" t="s">
        <v>131</v>
      </c>
      <c r="F7532" t="s">
        <v>132</v>
      </c>
      <c r="G7532">
        <v>3</v>
      </c>
      <c r="H7532" t="s">
        <v>336</v>
      </c>
      <c r="I7532" t="s">
        <v>374</v>
      </c>
      <c r="J7532" t="s">
        <v>293</v>
      </c>
      <c r="K7532">
        <v>2</v>
      </c>
      <c r="L7532" s="52">
        <v>5.2629999816417687E-2</v>
      </c>
      <c r="N7532">
        <v>37</v>
      </c>
      <c r="O7532" s="52">
        <v>0.18974000215530401</v>
      </c>
      <c r="Q7532">
        <v>1034</v>
      </c>
      <c r="R7532" s="52">
        <v>0.18287999927997589</v>
      </c>
    </row>
    <row r="7533" spans="1:19">
      <c r="A7533" t="s">
        <v>356</v>
      </c>
      <c r="B7533" t="s">
        <v>412</v>
      </c>
      <c r="C7533" t="s">
        <v>440</v>
      </c>
      <c r="D7533" t="s">
        <v>330</v>
      </c>
      <c r="E7533" t="s">
        <v>131</v>
      </c>
      <c r="F7533" t="s">
        <v>132</v>
      </c>
      <c r="G7533">
        <v>3</v>
      </c>
      <c r="H7533" t="s">
        <v>336</v>
      </c>
      <c r="I7533" t="s">
        <v>374</v>
      </c>
      <c r="J7533" t="s">
        <v>294</v>
      </c>
      <c r="K7533">
        <v>7</v>
      </c>
      <c r="L7533" s="52">
        <v>0.18421000242233279</v>
      </c>
      <c r="N7533">
        <v>33</v>
      </c>
      <c r="O7533" s="52">
        <v>0.16922999918460849</v>
      </c>
      <c r="Q7533">
        <v>1115</v>
      </c>
      <c r="R7533" s="52">
        <v>0.19720999896526339</v>
      </c>
    </row>
    <row r="7534" spans="1:19">
      <c r="A7534" t="s">
        <v>356</v>
      </c>
      <c r="B7534" t="s">
        <v>412</v>
      </c>
      <c r="C7534" t="s">
        <v>440</v>
      </c>
      <c r="D7534" t="s">
        <v>330</v>
      </c>
      <c r="E7534" t="s">
        <v>131</v>
      </c>
      <c r="F7534" t="s">
        <v>132</v>
      </c>
      <c r="G7534">
        <v>3</v>
      </c>
      <c r="H7534" t="s">
        <v>336</v>
      </c>
      <c r="I7534" t="s">
        <v>374</v>
      </c>
      <c r="J7534" t="s">
        <v>295</v>
      </c>
      <c r="K7534">
        <v>11</v>
      </c>
      <c r="L7534" s="52">
        <v>0.28946998715400701</v>
      </c>
      <c r="N7534">
        <v>41</v>
      </c>
      <c r="O7534" s="52">
        <v>0.21026000380516049</v>
      </c>
      <c r="Q7534">
        <v>1180</v>
      </c>
      <c r="R7534" s="52">
        <v>0.20870000123977661</v>
      </c>
    </row>
    <row r="7535" spans="1:19">
      <c r="A7535" t="s">
        <v>356</v>
      </c>
      <c r="B7535" t="s">
        <v>412</v>
      </c>
      <c r="C7535" t="s">
        <v>440</v>
      </c>
      <c r="D7535" t="s">
        <v>330</v>
      </c>
      <c r="E7535" t="s">
        <v>131</v>
      </c>
      <c r="F7535" t="s">
        <v>132</v>
      </c>
      <c r="G7535">
        <v>3</v>
      </c>
      <c r="H7535" t="s">
        <v>336</v>
      </c>
      <c r="I7535" t="s">
        <v>734</v>
      </c>
      <c r="J7535" t="s">
        <v>299</v>
      </c>
      <c r="K7535">
        <v>2</v>
      </c>
      <c r="L7535" s="52">
        <v>5.2629999816417687E-2</v>
      </c>
      <c r="M7535" s="52">
        <v>5.404999852180481E-2</v>
      </c>
      <c r="N7535">
        <v>18</v>
      </c>
      <c r="O7535" s="52">
        <v>9.2309996485710144E-2</v>
      </c>
      <c r="P7535" s="52">
        <v>9.278000146150589E-2</v>
      </c>
      <c r="Q7535">
        <v>265</v>
      </c>
      <c r="R7535" s="52">
        <v>4.6870000660419457E-2</v>
      </c>
      <c r="S7535" s="52">
        <v>4.7959998250007629E-2</v>
      </c>
    </row>
    <row r="7536" spans="1:19">
      <c r="A7536" t="s">
        <v>356</v>
      </c>
      <c r="B7536" t="s">
        <v>412</v>
      </c>
      <c r="C7536" t="s">
        <v>440</v>
      </c>
      <c r="D7536" t="s">
        <v>330</v>
      </c>
      <c r="E7536" t="s">
        <v>131</v>
      </c>
      <c r="F7536" t="s">
        <v>132</v>
      </c>
      <c r="G7536">
        <v>3</v>
      </c>
      <c r="H7536" t="s">
        <v>336</v>
      </c>
      <c r="I7536" t="s">
        <v>734</v>
      </c>
      <c r="J7536" t="s">
        <v>300</v>
      </c>
      <c r="K7536">
        <v>0</v>
      </c>
      <c r="L7536" s="52">
        <v>0</v>
      </c>
      <c r="M7536" s="52">
        <v>0</v>
      </c>
      <c r="N7536">
        <v>5</v>
      </c>
      <c r="O7536" s="52">
        <v>2.5639999657869339E-2</v>
      </c>
      <c r="P7536" s="52">
        <v>2.5769999250769619E-2</v>
      </c>
      <c r="Q7536">
        <v>218</v>
      </c>
      <c r="R7536" s="52">
        <v>3.8559999316930771E-2</v>
      </c>
      <c r="S7536" s="52">
        <v>3.945000097155571E-2</v>
      </c>
    </row>
    <row r="7537" spans="1:19">
      <c r="A7537" t="s">
        <v>356</v>
      </c>
      <c r="B7537" t="s">
        <v>412</v>
      </c>
      <c r="C7537" t="s">
        <v>440</v>
      </c>
      <c r="D7537" t="s">
        <v>330</v>
      </c>
      <c r="E7537" t="s">
        <v>131</v>
      </c>
      <c r="F7537" t="s">
        <v>132</v>
      </c>
      <c r="G7537">
        <v>3</v>
      </c>
      <c r="H7537" t="s">
        <v>336</v>
      </c>
      <c r="I7537" t="s">
        <v>734</v>
      </c>
      <c r="J7537" t="s">
        <v>269</v>
      </c>
      <c r="K7537">
        <v>0</v>
      </c>
      <c r="L7537" s="52">
        <v>0</v>
      </c>
      <c r="M7537" s="52">
        <v>0</v>
      </c>
      <c r="N7537">
        <v>2</v>
      </c>
      <c r="O7537" s="52">
        <v>1.0259999893605711E-2</v>
      </c>
      <c r="P7537" s="52">
        <v>1.030999980866909E-2</v>
      </c>
      <c r="Q7537">
        <v>43</v>
      </c>
      <c r="R7537" s="52">
        <v>7.61000020429492E-3</v>
      </c>
      <c r="S7537" s="52">
        <v>7.780000101774931E-3</v>
      </c>
    </row>
    <row r="7538" spans="1:19">
      <c r="A7538" t="s">
        <v>356</v>
      </c>
      <c r="B7538" t="s">
        <v>412</v>
      </c>
      <c r="C7538" t="s">
        <v>440</v>
      </c>
      <c r="D7538" t="s">
        <v>330</v>
      </c>
      <c r="E7538" t="s">
        <v>131</v>
      </c>
      <c r="F7538" t="s">
        <v>132</v>
      </c>
      <c r="G7538">
        <v>3</v>
      </c>
      <c r="H7538" t="s">
        <v>336</v>
      </c>
      <c r="I7538" t="s">
        <v>734</v>
      </c>
      <c r="J7538" t="s">
        <v>301</v>
      </c>
      <c r="K7538">
        <v>0</v>
      </c>
      <c r="L7538" s="52">
        <v>0</v>
      </c>
      <c r="M7538" s="52">
        <v>0</v>
      </c>
      <c r="N7538">
        <v>2</v>
      </c>
      <c r="O7538" s="52">
        <v>1.0259999893605711E-2</v>
      </c>
      <c r="P7538" s="52">
        <v>1.030999980866909E-2</v>
      </c>
      <c r="Q7538">
        <v>117</v>
      </c>
      <c r="R7538" s="52">
        <v>2.0689999684691429E-2</v>
      </c>
      <c r="S7538" s="52">
        <v>2.1169999614357948E-2</v>
      </c>
    </row>
    <row r="7539" spans="1:19">
      <c r="A7539" t="s">
        <v>356</v>
      </c>
      <c r="B7539" t="s">
        <v>412</v>
      </c>
      <c r="C7539" t="s">
        <v>440</v>
      </c>
      <c r="D7539" t="s">
        <v>330</v>
      </c>
      <c r="E7539" t="s">
        <v>131</v>
      </c>
      <c r="F7539" t="s">
        <v>132</v>
      </c>
      <c r="G7539">
        <v>3</v>
      </c>
      <c r="H7539" t="s">
        <v>336</v>
      </c>
      <c r="I7539" t="s">
        <v>734</v>
      </c>
      <c r="J7539" t="s">
        <v>270</v>
      </c>
      <c r="K7539">
        <v>1</v>
      </c>
      <c r="L7539" s="52">
        <v>2.6319999247789379E-2</v>
      </c>
      <c r="N7539">
        <v>1</v>
      </c>
      <c r="O7539" s="52">
        <v>5.1299999468028554E-3</v>
      </c>
      <c r="Q7539">
        <v>128</v>
      </c>
      <c r="R7539" s="52">
        <v>2.263999916613102E-2</v>
      </c>
    </row>
    <row r="7540" spans="1:19">
      <c r="A7540" t="s">
        <v>356</v>
      </c>
      <c r="B7540" t="s">
        <v>412</v>
      </c>
      <c r="C7540" t="s">
        <v>440</v>
      </c>
      <c r="D7540" t="s">
        <v>330</v>
      </c>
      <c r="E7540" t="s">
        <v>131</v>
      </c>
      <c r="F7540" t="s">
        <v>132</v>
      </c>
      <c r="G7540">
        <v>3</v>
      </c>
      <c r="H7540" t="s">
        <v>336</v>
      </c>
      <c r="I7540" t="s">
        <v>734</v>
      </c>
      <c r="J7540" t="s">
        <v>268</v>
      </c>
      <c r="K7540">
        <v>35</v>
      </c>
      <c r="L7540" s="52">
        <v>0.92105001211166382</v>
      </c>
      <c r="M7540" s="52">
        <v>0.9459499716758728</v>
      </c>
      <c r="N7540">
        <v>167</v>
      </c>
      <c r="O7540" s="52">
        <v>0.85641002655029297</v>
      </c>
      <c r="P7540" s="52">
        <v>0.86081999540328979</v>
      </c>
      <c r="Q7540">
        <v>4883</v>
      </c>
      <c r="R7540" s="52">
        <v>0.86364001035690308</v>
      </c>
      <c r="S7540" s="52">
        <v>0.88363999128341675</v>
      </c>
    </row>
    <row r="7541" spans="1:19">
      <c r="A7541" t="s">
        <v>356</v>
      </c>
      <c r="B7541" t="s">
        <v>412</v>
      </c>
      <c r="C7541" t="s">
        <v>440</v>
      </c>
      <c r="D7541" t="s">
        <v>330</v>
      </c>
      <c r="E7541" t="s">
        <v>131</v>
      </c>
      <c r="F7541" t="s">
        <v>132</v>
      </c>
      <c r="G7541">
        <v>3</v>
      </c>
      <c r="H7541" t="s">
        <v>336</v>
      </c>
      <c r="I7541" t="s">
        <v>307</v>
      </c>
      <c r="J7541" t="s">
        <v>329</v>
      </c>
      <c r="K7541">
        <v>38</v>
      </c>
      <c r="L7541" s="52">
        <v>1</v>
      </c>
      <c r="N7541">
        <v>193</v>
      </c>
      <c r="O7541" s="52">
        <v>0.98974001407623291</v>
      </c>
      <c r="Q7541">
        <v>5610</v>
      </c>
      <c r="R7541" s="52">
        <v>0.99221998453140259</v>
      </c>
    </row>
    <row r="7542" spans="1:19">
      <c r="A7542" t="s">
        <v>356</v>
      </c>
      <c r="B7542" t="s">
        <v>412</v>
      </c>
      <c r="C7542" t="s">
        <v>440</v>
      </c>
      <c r="D7542" t="s">
        <v>330</v>
      </c>
      <c r="E7542" t="s">
        <v>131</v>
      </c>
      <c r="F7542" t="s">
        <v>132</v>
      </c>
      <c r="G7542">
        <v>3</v>
      </c>
      <c r="H7542" t="s">
        <v>336</v>
      </c>
      <c r="I7542" t="s">
        <v>307</v>
      </c>
      <c r="J7542" t="s">
        <v>309</v>
      </c>
      <c r="K7542">
        <v>0</v>
      </c>
      <c r="L7542" s="52">
        <v>0</v>
      </c>
      <c r="N7542">
        <v>2</v>
      </c>
      <c r="O7542" s="52">
        <v>1.0259999893605711E-2</v>
      </c>
      <c r="Q7542">
        <v>44</v>
      </c>
      <c r="R7542" s="52">
        <v>7.780000101774931E-3</v>
      </c>
    </row>
    <row r="7543" spans="1:19">
      <c r="A7543" t="s">
        <v>356</v>
      </c>
      <c r="B7543" t="s">
        <v>412</v>
      </c>
      <c r="C7543" t="s">
        <v>440</v>
      </c>
      <c r="D7543" t="s">
        <v>330</v>
      </c>
      <c r="E7543" t="s">
        <v>131</v>
      </c>
      <c r="F7543" t="s">
        <v>132</v>
      </c>
      <c r="G7543">
        <v>3</v>
      </c>
      <c r="H7543" t="s">
        <v>336</v>
      </c>
      <c r="I7543" t="s">
        <v>375</v>
      </c>
      <c r="J7543" t="s">
        <v>302</v>
      </c>
      <c r="K7543">
        <v>9</v>
      </c>
      <c r="L7543" s="52">
        <v>0.23683999478816989</v>
      </c>
      <c r="N7543">
        <v>62</v>
      </c>
      <c r="O7543" s="52">
        <v>0.31795001029968262</v>
      </c>
      <c r="Q7543">
        <v>1795</v>
      </c>
      <c r="R7543" s="52">
        <v>0.3174700140953064</v>
      </c>
    </row>
    <row r="7544" spans="1:19">
      <c r="A7544" t="s">
        <v>356</v>
      </c>
      <c r="B7544" t="s">
        <v>412</v>
      </c>
      <c r="C7544" t="s">
        <v>440</v>
      </c>
      <c r="D7544" t="s">
        <v>330</v>
      </c>
      <c r="E7544" t="s">
        <v>131</v>
      </c>
      <c r="F7544" t="s">
        <v>132</v>
      </c>
      <c r="G7544">
        <v>3</v>
      </c>
      <c r="H7544" t="s">
        <v>336</v>
      </c>
      <c r="I7544" t="s">
        <v>375</v>
      </c>
      <c r="J7544" t="s">
        <v>303</v>
      </c>
      <c r="K7544">
        <v>16</v>
      </c>
      <c r="L7544" s="52">
        <v>0.42105001211166382</v>
      </c>
      <c r="N7544">
        <v>67</v>
      </c>
      <c r="O7544" s="52">
        <v>0.34358999133110052</v>
      </c>
      <c r="Q7544">
        <v>1789</v>
      </c>
      <c r="R7544" s="52">
        <v>0.31641000509262079</v>
      </c>
    </row>
    <row r="7545" spans="1:19">
      <c r="A7545" t="s">
        <v>356</v>
      </c>
      <c r="B7545" t="s">
        <v>412</v>
      </c>
      <c r="C7545" t="s">
        <v>440</v>
      </c>
      <c r="D7545" t="s">
        <v>330</v>
      </c>
      <c r="E7545" t="s">
        <v>131</v>
      </c>
      <c r="F7545" t="s">
        <v>132</v>
      </c>
      <c r="G7545">
        <v>3</v>
      </c>
      <c r="H7545" t="s">
        <v>336</v>
      </c>
      <c r="I7545" t="s">
        <v>375</v>
      </c>
      <c r="J7545" t="s">
        <v>304</v>
      </c>
      <c r="K7545">
        <v>13</v>
      </c>
      <c r="L7545" s="52">
        <v>0.34211000800132751</v>
      </c>
      <c r="N7545">
        <v>66</v>
      </c>
      <c r="O7545" s="52">
        <v>0.33845999836921692</v>
      </c>
      <c r="Q7545">
        <v>2070</v>
      </c>
      <c r="R7545" s="52">
        <v>0.36610999703407288</v>
      </c>
    </row>
    <row r="7546" spans="1:19">
      <c r="A7546" t="s">
        <v>356</v>
      </c>
      <c r="B7546" t="s">
        <v>412</v>
      </c>
      <c r="C7546" t="s">
        <v>440</v>
      </c>
      <c r="D7546" t="s">
        <v>330</v>
      </c>
      <c r="E7546" t="s">
        <v>131</v>
      </c>
      <c r="F7546" t="s">
        <v>132</v>
      </c>
      <c r="G7546">
        <v>3</v>
      </c>
      <c r="H7546" t="s">
        <v>336</v>
      </c>
      <c r="I7546" t="s">
        <v>377</v>
      </c>
      <c r="J7546" t="s">
        <v>13</v>
      </c>
      <c r="K7546">
        <v>20</v>
      </c>
      <c r="L7546" s="52">
        <v>0.52631998062133789</v>
      </c>
      <c r="N7546">
        <v>101</v>
      </c>
      <c r="O7546" s="52">
        <v>0.51794999837875366</v>
      </c>
      <c r="Q7546">
        <v>2991</v>
      </c>
      <c r="R7546" s="52">
        <v>0.52900999784469604</v>
      </c>
    </row>
    <row r="7547" spans="1:19">
      <c r="A7547" t="s">
        <v>356</v>
      </c>
      <c r="B7547" t="s">
        <v>412</v>
      </c>
      <c r="C7547" t="s">
        <v>440</v>
      </c>
      <c r="D7547" t="s">
        <v>330</v>
      </c>
      <c r="E7547" t="s">
        <v>131</v>
      </c>
      <c r="F7547" t="s">
        <v>132</v>
      </c>
      <c r="G7547">
        <v>3</v>
      </c>
      <c r="H7547" t="s">
        <v>336</v>
      </c>
      <c r="I7547" t="s">
        <v>377</v>
      </c>
      <c r="J7547" t="s">
        <v>382</v>
      </c>
      <c r="K7547">
        <v>18</v>
      </c>
      <c r="L7547" s="52">
        <v>0.47367998957633972</v>
      </c>
      <c r="N7547">
        <v>94</v>
      </c>
      <c r="O7547" s="52">
        <v>0.48205000162124628</v>
      </c>
      <c r="Q7547">
        <v>2663</v>
      </c>
      <c r="R7547" s="52">
        <v>0.47099000215530401</v>
      </c>
    </row>
    <row r="7548" spans="1:19">
      <c r="A7548" t="s">
        <v>356</v>
      </c>
      <c r="B7548" t="s">
        <v>412</v>
      </c>
      <c r="C7548" t="s">
        <v>440</v>
      </c>
      <c r="D7548" t="s">
        <v>330</v>
      </c>
      <c r="E7548" t="s">
        <v>131</v>
      </c>
      <c r="F7548" t="s">
        <v>132</v>
      </c>
      <c r="G7548">
        <v>3</v>
      </c>
      <c r="H7548" t="s">
        <v>336</v>
      </c>
      <c r="I7548" t="s">
        <v>378</v>
      </c>
      <c r="J7548" t="s">
        <v>13</v>
      </c>
      <c r="K7548">
        <v>32</v>
      </c>
      <c r="L7548" s="52">
        <v>0.84210997819900513</v>
      </c>
      <c r="N7548">
        <v>166</v>
      </c>
      <c r="O7548" s="52">
        <v>0.85127997398376465</v>
      </c>
      <c r="Q7548">
        <v>5030</v>
      </c>
      <c r="R7548" s="52">
        <v>0.88963997364044189</v>
      </c>
    </row>
    <row r="7549" spans="1:19">
      <c r="A7549" t="s">
        <v>356</v>
      </c>
      <c r="B7549" t="s">
        <v>412</v>
      </c>
      <c r="C7549" t="s">
        <v>440</v>
      </c>
      <c r="D7549" t="s">
        <v>330</v>
      </c>
      <c r="E7549" t="s">
        <v>131</v>
      </c>
      <c r="F7549" t="s">
        <v>132</v>
      </c>
      <c r="G7549">
        <v>3</v>
      </c>
      <c r="H7549" t="s">
        <v>336</v>
      </c>
      <c r="I7549" t="s">
        <v>378</v>
      </c>
      <c r="J7549" t="s">
        <v>382</v>
      </c>
      <c r="K7549">
        <v>6</v>
      </c>
      <c r="L7549" s="52">
        <v>0.15789000689983371</v>
      </c>
      <c r="N7549">
        <v>29</v>
      </c>
      <c r="O7549" s="52">
        <v>0.14871999621391299</v>
      </c>
      <c r="Q7549">
        <v>624</v>
      </c>
      <c r="R7549" s="52">
        <v>0.1103599965572357</v>
      </c>
    </row>
    <row r="7550" spans="1:19">
      <c r="A7550" t="s">
        <v>356</v>
      </c>
      <c r="B7550" t="s">
        <v>412</v>
      </c>
      <c r="C7550" t="s">
        <v>440</v>
      </c>
      <c r="D7550" t="s">
        <v>330</v>
      </c>
      <c r="E7550" t="s">
        <v>131</v>
      </c>
      <c r="F7550" t="s">
        <v>132</v>
      </c>
      <c r="G7550">
        <v>3</v>
      </c>
      <c r="H7550" t="s">
        <v>336</v>
      </c>
      <c r="I7550" t="s">
        <v>379</v>
      </c>
      <c r="J7550" t="s">
        <v>13</v>
      </c>
      <c r="K7550">
        <v>20</v>
      </c>
      <c r="L7550" s="52">
        <v>0.52631998062133789</v>
      </c>
      <c r="N7550">
        <v>125</v>
      </c>
      <c r="O7550" s="52">
        <v>0.64103001356124878</v>
      </c>
      <c r="Q7550">
        <v>3976</v>
      </c>
      <c r="R7550" s="52">
        <v>0.70322000980377197</v>
      </c>
    </row>
    <row r="7551" spans="1:19">
      <c r="A7551" t="s">
        <v>356</v>
      </c>
      <c r="B7551" t="s">
        <v>412</v>
      </c>
      <c r="C7551" t="s">
        <v>440</v>
      </c>
      <c r="D7551" t="s">
        <v>330</v>
      </c>
      <c r="E7551" t="s">
        <v>131</v>
      </c>
      <c r="F7551" t="s">
        <v>132</v>
      </c>
      <c r="G7551">
        <v>3</v>
      </c>
      <c r="H7551" t="s">
        <v>336</v>
      </c>
      <c r="I7551" t="s">
        <v>379</v>
      </c>
      <c r="J7551" t="s">
        <v>382</v>
      </c>
      <c r="K7551">
        <v>18</v>
      </c>
      <c r="L7551" s="52">
        <v>0.47367998957633972</v>
      </c>
      <c r="N7551">
        <v>70</v>
      </c>
      <c r="O7551" s="52">
        <v>0.35896998643875122</v>
      </c>
      <c r="Q7551">
        <v>1678</v>
      </c>
      <c r="R7551" s="52">
        <v>0.29677999019622803</v>
      </c>
    </row>
    <row r="7552" spans="1:19">
      <c r="A7552" t="s">
        <v>356</v>
      </c>
      <c r="B7552" t="s">
        <v>412</v>
      </c>
      <c r="C7552" t="s">
        <v>440</v>
      </c>
      <c r="D7552" t="s">
        <v>330</v>
      </c>
      <c r="E7552" t="s">
        <v>131</v>
      </c>
      <c r="F7552" t="s">
        <v>132</v>
      </c>
      <c r="G7552">
        <v>3</v>
      </c>
      <c r="H7552" t="s">
        <v>336</v>
      </c>
      <c r="I7552" t="s">
        <v>380</v>
      </c>
      <c r="J7552" t="s">
        <v>13</v>
      </c>
      <c r="K7552">
        <v>28</v>
      </c>
      <c r="L7552" s="52">
        <v>0.73684000968933105</v>
      </c>
      <c r="N7552">
        <v>129</v>
      </c>
      <c r="O7552" s="52">
        <v>0.66153997182846069</v>
      </c>
      <c r="Q7552">
        <v>4071</v>
      </c>
      <c r="R7552" s="52">
        <v>0.72001999616622925</v>
      </c>
    </row>
    <row r="7553" spans="1:19">
      <c r="A7553" t="s">
        <v>356</v>
      </c>
      <c r="B7553" t="s">
        <v>412</v>
      </c>
      <c r="C7553" t="s">
        <v>440</v>
      </c>
      <c r="D7553" t="s">
        <v>330</v>
      </c>
      <c r="E7553" t="s">
        <v>131</v>
      </c>
      <c r="F7553" t="s">
        <v>132</v>
      </c>
      <c r="G7553">
        <v>3</v>
      </c>
      <c r="H7553" t="s">
        <v>336</v>
      </c>
      <c r="I7553" t="s">
        <v>380</v>
      </c>
      <c r="J7553" t="s">
        <v>382</v>
      </c>
      <c r="K7553">
        <v>10</v>
      </c>
      <c r="L7553" s="52">
        <v>0.26315999031066889</v>
      </c>
      <c r="N7553">
        <v>66</v>
      </c>
      <c r="O7553" s="52">
        <v>0.33845999836921692</v>
      </c>
      <c r="Q7553">
        <v>1583</v>
      </c>
      <c r="R7553" s="52">
        <v>0.27998000383377081</v>
      </c>
    </row>
    <row r="7554" spans="1:19">
      <c r="A7554" t="s">
        <v>356</v>
      </c>
      <c r="B7554" t="s">
        <v>412</v>
      </c>
      <c r="C7554" t="s">
        <v>440</v>
      </c>
      <c r="D7554" t="s">
        <v>330</v>
      </c>
      <c r="E7554" t="s">
        <v>131</v>
      </c>
      <c r="F7554" t="s">
        <v>132</v>
      </c>
      <c r="G7554">
        <v>3</v>
      </c>
      <c r="H7554" t="s">
        <v>336</v>
      </c>
      <c r="I7554" t="s">
        <v>381</v>
      </c>
      <c r="J7554" t="s">
        <v>13</v>
      </c>
      <c r="K7554">
        <v>27</v>
      </c>
      <c r="L7554" s="52">
        <v>0.71052998304367065</v>
      </c>
      <c r="N7554">
        <v>125</v>
      </c>
      <c r="O7554" s="52">
        <v>0.64103001356124878</v>
      </c>
      <c r="Q7554">
        <v>3439</v>
      </c>
      <c r="R7554" s="52">
        <v>0.60824000835418701</v>
      </c>
    </row>
    <row r="7555" spans="1:19">
      <c r="A7555" t="s">
        <v>356</v>
      </c>
      <c r="B7555" t="s">
        <v>412</v>
      </c>
      <c r="C7555" t="s">
        <v>440</v>
      </c>
      <c r="D7555" t="s">
        <v>330</v>
      </c>
      <c r="E7555" t="s">
        <v>131</v>
      </c>
      <c r="F7555" t="s">
        <v>132</v>
      </c>
      <c r="G7555">
        <v>3</v>
      </c>
      <c r="H7555" t="s">
        <v>336</v>
      </c>
      <c r="I7555" t="s">
        <v>381</v>
      </c>
      <c r="J7555" t="s">
        <v>382</v>
      </c>
      <c r="K7555">
        <v>11</v>
      </c>
      <c r="L7555" s="52">
        <v>0.28946998715400701</v>
      </c>
      <c r="N7555">
        <v>70</v>
      </c>
      <c r="O7555" s="52">
        <v>0.35896998643875122</v>
      </c>
      <c r="Q7555">
        <v>2215</v>
      </c>
      <c r="R7555" s="52">
        <v>0.39175999164581299</v>
      </c>
    </row>
    <row r="7556" spans="1:19">
      <c r="A7556" t="s">
        <v>356</v>
      </c>
      <c r="B7556" t="s">
        <v>412</v>
      </c>
      <c r="C7556" t="s">
        <v>440</v>
      </c>
      <c r="D7556" t="s">
        <v>330</v>
      </c>
      <c r="E7556" t="s">
        <v>133</v>
      </c>
      <c r="F7556" t="s">
        <v>134</v>
      </c>
      <c r="G7556">
        <v>11</v>
      </c>
      <c r="H7556" t="s">
        <v>337</v>
      </c>
      <c r="I7556" t="s">
        <v>374</v>
      </c>
      <c r="J7556" t="s">
        <v>289</v>
      </c>
      <c r="K7556">
        <v>0</v>
      </c>
      <c r="L7556" s="52">
        <v>0</v>
      </c>
      <c r="N7556">
        <v>2</v>
      </c>
      <c r="O7556" s="52">
        <v>6.1499997973442078E-3</v>
      </c>
      <c r="Q7556">
        <v>29</v>
      </c>
      <c r="R7556" s="52">
        <v>5.1299999468028554E-3</v>
      </c>
    </row>
    <row r="7557" spans="1:19">
      <c r="A7557" t="s">
        <v>356</v>
      </c>
      <c r="B7557" t="s">
        <v>412</v>
      </c>
      <c r="C7557" t="s">
        <v>440</v>
      </c>
      <c r="D7557" t="s">
        <v>330</v>
      </c>
      <c r="E7557" t="s">
        <v>133</v>
      </c>
      <c r="F7557" t="s">
        <v>134</v>
      </c>
      <c r="G7557">
        <v>11</v>
      </c>
      <c r="H7557" t="s">
        <v>337</v>
      </c>
      <c r="I7557" t="s">
        <v>374</v>
      </c>
      <c r="J7557" t="s">
        <v>290</v>
      </c>
      <c r="K7557">
        <v>2</v>
      </c>
      <c r="L7557" s="52">
        <v>1.8519999459385868E-2</v>
      </c>
      <c r="N7557">
        <v>24</v>
      </c>
      <c r="O7557" s="52">
        <v>7.3849998414516449E-2</v>
      </c>
      <c r="Q7557">
        <v>299</v>
      </c>
      <c r="R7557" s="52">
        <v>5.2880000323057168E-2</v>
      </c>
    </row>
    <row r="7558" spans="1:19">
      <c r="A7558" t="s">
        <v>356</v>
      </c>
      <c r="B7558" t="s">
        <v>412</v>
      </c>
      <c r="C7558" t="s">
        <v>440</v>
      </c>
      <c r="D7558" t="s">
        <v>330</v>
      </c>
      <c r="E7558" t="s">
        <v>133</v>
      </c>
      <c r="F7558" t="s">
        <v>134</v>
      </c>
      <c r="G7558">
        <v>11</v>
      </c>
      <c r="H7558" t="s">
        <v>337</v>
      </c>
      <c r="I7558" t="s">
        <v>374</v>
      </c>
      <c r="J7558" t="s">
        <v>291</v>
      </c>
      <c r="K7558">
        <v>15</v>
      </c>
      <c r="L7558" s="52">
        <v>0.13888999819755549</v>
      </c>
      <c r="N7558">
        <v>44</v>
      </c>
      <c r="O7558" s="52">
        <v>0.13537999987602231</v>
      </c>
      <c r="Q7558">
        <v>751</v>
      </c>
      <c r="R7558" s="52">
        <v>0.1328299939632416</v>
      </c>
    </row>
    <row r="7559" spans="1:19">
      <c r="A7559" t="s">
        <v>356</v>
      </c>
      <c r="B7559" t="s">
        <v>412</v>
      </c>
      <c r="C7559" t="s">
        <v>440</v>
      </c>
      <c r="D7559" t="s">
        <v>330</v>
      </c>
      <c r="E7559" t="s">
        <v>133</v>
      </c>
      <c r="F7559" t="s">
        <v>134</v>
      </c>
      <c r="G7559">
        <v>11</v>
      </c>
      <c r="H7559" t="s">
        <v>337</v>
      </c>
      <c r="I7559" t="s">
        <v>374</v>
      </c>
      <c r="J7559" t="s">
        <v>292</v>
      </c>
      <c r="K7559">
        <v>24</v>
      </c>
      <c r="L7559" s="52">
        <v>0.22222000360488889</v>
      </c>
      <c r="N7559">
        <v>67</v>
      </c>
      <c r="O7559" s="52">
        <v>0.20614999532699579</v>
      </c>
      <c r="Q7559">
        <v>1246</v>
      </c>
      <c r="R7559" s="52">
        <v>0.22036999464035029</v>
      </c>
    </row>
    <row r="7560" spans="1:19">
      <c r="A7560" t="s">
        <v>356</v>
      </c>
      <c r="B7560" t="s">
        <v>412</v>
      </c>
      <c r="C7560" t="s">
        <v>440</v>
      </c>
      <c r="D7560" t="s">
        <v>330</v>
      </c>
      <c r="E7560" t="s">
        <v>133</v>
      </c>
      <c r="F7560" t="s">
        <v>134</v>
      </c>
      <c r="G7560">
        <v>11</v>
      </c>
      <c r="H7560" t="s">
        <v>337</v>
      </c>
      <c r="I7560" t="s">
        <v>374</v>
      </c>
      <c r="J7560" t="s">
        <v>293</v>
      </c>
      <c r="K7560">
        <v>17</v>
      </c>
      <c r="L7560" s="52">
        <v>0.15740999579429629</v>
      </c>
      <c r="N7560">
        <v>63</v>
      </c>
      <c r="O7560" s="52">
        <v>0.19384999573230741</v>
      </c>
      <c r="Q7560">
        <v>1034</v>
      </c>
      <c r="R7560" s="52">
        <v>0.18287999927997589</v>
      </c>
    </row>
    <row r="7561" spans="1:19">
      <c r="A7561" t="s">
        <v>356</v>
      </c>
      <c r="B7561" t="s">
        <v>412</v>
      </c>
      <c r="C7561" t="s">
        <v>440</v>
      </c>
      <c r="D7561" t="s">
        <v>330</v>
      </c>
      <c r="E7561" t="s">
        <v>133</v>
      </c>
      <c r="F7561" t="s">
        <v>134</v>
      </c>
      <c r="G7561">
        <v>11</v>
      </c>
      <c r="H7561" t="s">
        <v>337</v>
      </c>
      <c r="I7561" t="s">
        <v>374</v>
      </c>
      <c r="J7561" t="s">
        <v>294</v>
      </c>
      <c r="K7561">
        <v>32</v>
      </c>
      <c r="L7561" s="52">
        <v>0.29629999399185181</v>
      </c>
      <c r="N7561">
        <v>70</v>
      </c>
      <c r="O7561" s="52">
        <v>0.215379998087883</v>
      </c>
      <c r="Q7561">
        <v>1115</v>
      </c>
      <c r="R7561" s="52">
        <v>0.19720999896526339</v>
      </c>
    </row>
    <row r="7562" spans="1:19">
      <c r="A7562" t="s">
        <v>356</v>
      </c>
      <c r="B7562" t="s">
        <v>412</v>
      </c>
      <c r="C7562" t="s">
        <v>440</v>
      </c>
      <c r="D7562" t="s">
        <v>330</v>
      </c>
      <c r="E7562" t="s">
        <v>133</v>
      </c>
      <c r="F7562" t="s">
        <v>134</v>
      </c>
      <c r="G7562">
        <v>11</v>
      </c>
      <c r="H7562" t="s">
        <v>337</v>
      </c>
      <c r="I7562" t="s">
        <v>374</v>
      </c>
      <c r="J7562" t="s">
        <v>295</v>
      </c>
      <c r="K7562">
        <v>18</v>
      </c>
      <c r="L7562" s="52">
        <v>0.1666699945926666</v>
      </c>
      <c r="N7562">
        <v>55</v>
      </c>
      <c r="O7562" s="52">
        <v>0.16922999918460849</v>
      </c>
      <c r="Q7562">
        <v>1180</v>
      </c>
      <c r="R7562" s="52">
        <v>0.20870000123977661</v>
      </c>
    </row>
    <row r="7563" spans="1:19">
      <c r="A7563" t="s">
        <v>356</v>
      </c>
      <c r="B7563" t="s">
        <v>412</v>
      </c>
      <c r="C7563" t="s">
        <v>440</v>
      </c>
      <c r="D7563" t="s">
        <v>330</v>
      </c>
      <c r="E7563" t="s">
        <v>133</v>
      </c>
      <c r="F7563" t="s">
        <v>134</v>
      </c>
      <c r="G7563">
        <v>11</v>
      </c>
      <c r="H7563" t="s">
        <v>337</v>
      </c>
      <c r="I7563" t="s">
        <v>734</v>
      </c>
      <c r="J7563" t="s">
        <v>299</v>
      </c>
      <c r="K7563">
        <v>2</v>
      </c>
      <c r="L7563" s="52">
        <v>1.8519999459385868E-2</v>
      </c>
      <c r="M7563" s="52">
        <v>1.9230000674724579E-2</v>
      </c>
      <c r="N7563">
        <v>9</v>
      </c>
      <c r="O7563" s="52">
        <v>2.7690000832080841E-2</v>
      </c>
      <c r="P7563" s="52">
        <v>2.8389999642968181E-2</v>
      </c>
      <c r="Q7563">
        <v>265</v>
      </c>
      <c r="R7563" s="52">
        <v>4.6870000660419457E-2</v>
      </c>
      <c r="S7563" s="52">
        <v>4.7959998250007629E-2</v>
      </c>
    </row>
    <row r="7564" spans="1:19">
      <c r="A7564" t="s">
        <v>356</v>
      </c>
      <c r="B7564" t="s">
        <v>412</v>
      </c>
      <c r="C7564" t="s">
        <v>440</v>
      </c>
      <c r="D7564" t="s">
        <v>330</v>
      </c>
      <c r="E7564" t="s">
        <v>133</v>
      </c>
      <c r="F7564" t="s">
        <v>134</v>
      </c>
      <c r="G7564">
        <v>11</v>
      </c>
      <c r="H7564" t="s">
        <v>337</v>
      </c>
      <c r="I7564" t="s">
        <v>734</v>
      </c>
      <c r="J7564" t="s">
        <v>300</v>
      </c>
      <c r="K7564">
        <v>2</v>
      </c>
      <c r="L7564" s="52">
        <v>1.8519999459385868E-2</v>
      </c>
      <c r="M7564" s="52">
        <v>1.9230000674724579E-2</v>
      </c>
      <c r="N7564">
        <v>11</v>
      </c>
      <c r="O7564" s="52">
        <v>3.3849999308586121E-2</v>
      </c>
      <c r="P7564" s="52">
        <v>3.4699998795986182E-2</v>
      </c>
      <c r="Q7564">
        <v>218</v>
      </c>
      <c r="R7564" s="52">
        <v>3.8559999316930771E-2</v>
      </c>
      <c r="S7564" s="52">
        <v>3.945000097155571E-2</v>
      </c>
    </row>
    <row r="7565" spans="1:19">
      <c r="A7565" t="s">
        <v>356</v>
      </c>
      <c r="B7565" t="s">
        <v>412</v>
      </c>
      <c r="C7565" t="s">
        <v>440</v>
      </c>
      <c r="D7565" t="s">
        <v>330</v>
      </c>
      <c r="E7565" t="s">
        <v>133</v>
      </c>
      <c r="F7565" t="s">
        <v>134</v>
      </c>
      <c r="G7565">
        <v>11</v>
      </c>
      <c r="H7565" t="s">
        <v>337</v>
      </c>
      <c r="I7565" t="s">
        <v>734</v>
      </c>
      <c r="J7565" t="s">
        <v>269</v>
      </c>
      <c r="K7565">
        <v>2</v>
      </c>
      <c r="L7565" s="52">
        <v>1.8519999459385868E-2</v>
      </c>
      <c r="M7565" s="52">
        <v>1.9230000674724579E-2</v>
      </c>
      <c r="N7565">
        <v>2</v>
      </c>
      <c r="O7565" s="52">
        <v>6.1499997973442078E-3</v>
      </c>
      <c r="P7565" s="52">
        <v>6.3100000843405724E-3</v>
      </c>
      <c r="Q7565">
        <v>43</v>
      </c>
      <c r="R7565" s="52">
        <v>7.61000020429492E-3</v>
      </c>
      <c r="S7565" s="52">
        <v>7.780000101774931E-3</v>
      </c>
    </row>
    <row r="7566" spans="1:19">
      <c r="A7566" t="s">
        <v>356</v>
      </c>
      <c r="B7566" t="s">
        <v>412</v>
      </c>
      <c r="C7566" t="s">
        <v>440</v>
      </c>
      <c r="D7566" t="s">
        <v>330</v>
      </c>
      <c r="E7566" t="s">
        <v>133</v>
      </c>
      <c r="F7566" t="s">
        <v>134</v>
      </c>
      <c r="G7566">
        <v>11</v>
      </c>
      <c r="H7566" t="s">
        <v>337</v>
      </c>
      <c r="I7566" t="s">
        <v>734</v>
      </c>
      <c r="J7566" t="s">
        <v>301</v>
      </c>
      <c r="K7566">
        <v>2</v>
      </c>
      <c r="L7566" s="52">
        <v>1.8519999459385868E-2</v>
      </c>
      <c r="M7566" s="52">
        <v>1.9230000674724579E-2</v>
      </c>
      <c r="N7566">
        <v>5</v>
      </c>
      <c r="O7566" s="52">
        <v>1.537999976426363E-2</v>
      </c>
      <c r="P7566" s="52">
        <v>1.576999947428703E-2</v>
      </c>
      <c r="Q7566">
        <v>117</v>
      </c>
      <c r="R7566" s="52">
        <v>2.0689999684691429E-2</v>
      </c>
      <c r="S7566" s="52">
        <v>2.1169999614357948E-2</v>
      </c>
    </row>
    <row r="7567" spans="1:19">
      <c r="A7567" t="s">
        <v>356</v>
      </c>
      <c r="B7567" t="s">
        <v>412</v>
      </c>
      <c r="C7567" t="s">
        <v>440</v>
      </c>
      <c r="D7567" t="s">
        <v>330</v>
      </c>
      <c r="E7567" t="s">
        <v>133</v>
      </c>
      <c r="F7567" t="s">
        <v>134</v>
      </c>
      <c r="G7567">
        <v>11</v>
      </c>
      <c r="H7567" t="s">
        <v>337</v>
      </c>
      <c r="I7567" t="s">
        <v>734</v>
      </c>
      <c r="J7567" t="s">
        <v>270</v>
      </c>
      <c r="K7567">
        <v>4</v>
      </c>
      <c r="L7567" s="52">
        <v>3.7039998918771737E-2</v>
      </c>
      <c r="N7567">
        <v>8</v>
      </c>
      <c r="O7567" s="52">
        <v>2.462000027298927E-2</v>
      </c>
      <c r="Q7567">
        <v>128</v>
      </c>
      <c r="R7567" s="52">
        <v>2.263999916613102E-2</v>
      </c>
    </row>
    <row r="7568" spans="1:19">
      <c r="A7568" t="s">
        <v>356</v>
      </c>
      <c r="B7568" t="s">
        <v>412</v>
      </c>
      <c r="C7568" t="s">
        <v>440</v>
      </c>
      <c r="D7568" t="s">
        <v>330</v>
      </c>
      <c r="E7568" t="s">
        <v>133</v>
      </c>
      <c r="F7568" t="s">
        <v>134</v>
      </c>
      <c r="G7568">
        <v>11</v>
      </c>
      <c r="H7568" t="s">
        <v>337</v>
      </c>
      <c r="I7568" t="s">
        <v>734</v>
      </c>
      <c r="J7568" t="s">
        <v>268</v>
      </c>
      <c r="K7568">
        <v>96</v>
      </c>
      <c r="L7568" s="52">
        <v>0.88889002799987793</v>
      </c>
      <c r="M7568" s="52">
        <v>0.92308002710342407</v>
      </c>
      <c r="N7568">
        <v>290</v>
      </c>
      <c r="O7568" s="52">
        <v>0.89231002330780029</v>
      </c>
      <c r="P7568" s="52">
        <v>0.91483002901077271</v>
      </c>
      <c r="Q7568">
        <v>4883</v>
      </c>
      <c r="R7568" s="52">
        <v>0.86364001035690308</v>
      </c>
      <c r="S7568" s="52">
        <v>0.88363999128341675</v>
      </c>
    </row>
    <row r="7569" spans="1:18">
      <c r="A7569" t="s">
        <v>356</v>
      </c>
      <c r="B7569" t="s">
        <v>412</v>
      </c>
      <c r="C7569" t="s">
        <v>440</v>
      </c>
      <c r="D7569" t="s">
        <v>330</v>
      </c>
      <c r="E7569" t="s">
        <v>133</v>
      </c>
      <c r="F7569" t="s">
        <v>134</v>
      </c>
      <c r="G7569">
        <v>11</v>
      </c>
      <c r="H7569" t="s">
        <v>337</v>
      </c>
      <c r="I7569" t="s">
        <v>307</v>
      </c>
      <c r="J7569" t="s">
        <v>329</v>
      </c>
      <c r="K7569">
        <v>106</v>
      </c>
      <c r="L7569" s="52">
        <v>0.98148000240325928</v>
      </c>
      <c r="N7569">
        <v>323</v>
      </c>
      <c r="O7569" s="52">
        <v>0.9938499927520752</v>
      </c>
      <c r="Q7569">
        <v>5610</v>
      </c>
      <c r="R7569" s="52">
        <v>0.99221998453140259</v>
      </c>
    </row>
    <row r="7570" spans="1:18">
      <c r="A7570" t="s">
        <v>356</v>
      </c>
      <c r="B7570" t="s">
        <v>412</v>
      </c>
      <c r="C7570" t="s">
        <v>440</v>
      </c>
      <c r="D7570" t="s">
        <v>330</v>
      </c>
      <c r="E7570" t="s">
        <v>133</v>
      </c>
      <c r="F7570" t="s">
        <v>134</v>
      </c>
      <c r="G7570">
        <v>11</v>
      </c>
      <c r="H7570" t="s">
        <v>337</v>
      </c>
      <c r="I7570" t="s">
        <v>307</v>
      </c>
      <c r="J7570" t="s">
        <v>309</v>
      </c>
      <c r="K7570">
        <v>2</v>
      </c>
      <c r="L7570" s="52">
        <v>1.8519999459385868E-2</v>
      </c>
      <c r="N7570">
        <v>2</v>
      </c>
      <c r="O7570" s="52">
        <v>6.1499997973442078E-3</v>
      </c>
      <c r="Q7570">
        <v>44</v>
      </c>
      <c r="R7570" s="52">
        <v>7.780000101774931E-3</v>
      </c>
    </row>
    <row r="7571" spans="1:18">
      <c r="A7571" t="s">
        <v>356</v>
      </c>
      <c r="B7571" t="s">
        <v>412</v>
      </c>
      <c r="C7571" t="s">
        <v>440</v>
      </c>
      <c r="D7571" t="s">
        <v>330</v>
      </c>
      <c r="E7571" t="s">
        <v>133</v>
      </c>
      <c r="F7571" t="s">
        <v>134</v>
      </c>
      <c r="G7571">
        <v>11</v>
      </c>
      <c r="H7571" t="s">
        <v>337</v>
      </c>
      <c r="I7571" t="s">
        <v>375</v>
      </c>
      <c r="J7571" t="s">
        <v>302</v>
      </c>
      <c r="K7571">
        <v>33</v>
      </c>
      <c r="L7571" s="52">
        <v>0.30555999279022222</v>
      </c>
      <c r="N7571">
        <v>95</v>
      </c>
      <c r="O7571" s="52">
        <v>0.29230999946594238</v>
      </c>
      <c r="Q7571">
        <v>1795</v>
      </c>
      <c r="R7571" s="52">
        <v>0.3174700140953064</v>
      </c>
    </row>
    <row r="7572" spans="1:18">
      <c r="A7572" t="s">
        <v>356</v>
      </c>
      <c r="B7572" t="s">
        <v>412</v>
      </c>
      <c r="C7572" t="s">
        <v>440</v>
      </c>
      <c r="D7572" t="s">
        <v>330</v>
      </c>
      <c r="E7572" t="s">
        <v>133</v>
      </c>
      <c r="F7572" t="s">
        <v>134</v>
      </c>
      <c r="G7572">
        <v>11</v>
      </c>
      <c r="H7572" t="s">
        <v>337</v>
      </c>
      <c r="I7572" t="s">
        <v>375</v>
      </c>
      <c r="J7572" t="s">
        <v>303</v>
      </c>
      <c r="K7572">
        <v>39</v>
      </c>
      <c r="L7572" s="52">
        <v>0.36111000180244451</v>
      </c>
      <c r="N7572">
        <v>105</v>
      </c>
      <c r="O7572" s="52">
        <v>0.32308000326156622</v>
      </c>
      <c r="Q7572">
        <v>1789</v>
      </c>
      <c r="R7572" s="52">
        <v>0.31641000509262079</v>
      </c>
    </row>
    <row r="7573" spans="1:18">
      <c r="A7573" t="s">
        <v>356</v>
      </c>
      <c r="B7573" t="s">
        <v>412</v>
      </c>
      <c r="C7573" t="s">
        <v>440</v>
      </c>
      <c r="D7573" t="s">
        <v>330</v>
      </c>
      <c r="E7573" t="s">
        <v>133</v>
      </c>
      <c r="F7573" t="s">
        <v>134</v>
      </c>
      <c r="G7573">
        <v>11</v>
      </c>
      <c r="H7573" t="s">
        <v>337</v>
      </c>
      <c r="I7573" t="s">
        <v>375</v>
      </c>
      <c r="J7573" t="s">
        <v>304</v>
      </c>
      <c r="K7573">
        <v>36</v>
      </c>
      <c r="L7573" s="52">
        <v>0.33333000540733337</v>
      </c>
      <c r="N7573">
        <v>125</v>
      </c>
      <c r="O7573" s="52">
        <v>0.38462001085281372</v>
      </c>
      <c r="Q7573">
        <v>2070</v>
      </c>
      <c r="R7573" s="52">
        <v>0.36610999703407288</v>
      </c>
    </row>
    <row r="7574" spans="1:18">
      <c r="A7574" t="s">
        <v>356</v>
      </c>
      <c r="B7574" t="s">
        <v>412</v>
      </c>
      <c r="C7574" t="s">
        <v>440</v>
      </c>
      <c r="D7574" t="s">
        <v>330</v>
      </c>
      <c r="E7574" t="s">
        <v>133</v>
      </c>
      <c r="F7574" t="s">
        <v>134</v>
      </c>
      <c r="G7574">
        <v>11</v>
      </c>
      <c r="H7574" t="s">
        <v>337</v>
      </c>
      <c r="I7574" t="s">
        <v>377</v>
      </c>
      <c r="J7574" t="s">
        <v>13</v>
      </c>
      <c r="K7574">
        <v>50</v>
      </c>
      <c r="L7574" s="52">
        <v>0.46296000480651861</v>
      </c>
      <c r="N7574">
        <v>166</v>
      </c>
      <c r="O7574" s="52">
        <v>0.51077002286911011</v>
      </c>
      <c r="Q7574">
        <v>2991</v>
      </c>
      <c r="R7574" s="52">
        <v>0.52900999784469604</v>
      </c>
    </row>
    <row r="7575" spans="1:18">
      <c r="A7575" t="s">
        <v>356</v>
      </c>
      <c r="B7575" t="s">
        <v>412</v>
      </c>
      <c r="C7575" t="s">
        <v>440</v>
      </c>
      <c r="D7575" t="s">
        <v>330</v>
      </c>
      <c r="E7575" t="s">
        <v>133</v>
      </c>
      <c r="F7575" t="s">
        <v>134</v>
      </c>
      <c r="G7575">
        <v>11</v>
      </c>
      <c r="H7575" t="s">
        <v>337</v>
      </c>
      <c r="I7575" t="s">
        <v>377</v>
      </c>
      <c r="J7575" t="s">
        <v>382</v>
      </c>
      <c r="K7575">
        <v>58</v>
      </c>
      <c r="L7575" s="52">
        <v>0.53703999519348145</v>
      </c>
      <c r="N7575">
        <v>159</v>
      </c>
      <c r="O7575" s="52">
        <v>0.48923000693321228</v>
      </c>
      <c r="Q7575">
        <v>2663</v>
      </c>
      <c r="R7575" s="52">
        <v>0.47099000215530401</v>
      </c>
    </row>
    <row r="7576" spans="1:18">
      <c r="A7576" t="s">
        <v>356</v>
      </c>
      <c r="B7576" t="s">
        <v>412</v>
      </c>
      <c r="C7576" t="s">
        <v>440</v>
      </c>
      <c r="D7576" t="s">
        <v>330</v>
      </c>
      <c r="E7576" t="s">
        <v>133</v>
      </c>
      <c r="F7576" t="s">
        <v>134</v>
      </c>
      <c r="G7576">
        <v>11</v>
      </c>
      <c r="H7576" t="s">
        <v>337</v>
      </c>
      <c r="I7576" t="s">
        <v>378</v>
      </c>
      <c r="J7576" t="s">
        <v>13</v>
      </c>
      <c r="K7576">
        <v>97</v>
      </c>
      <c r="L7576" s="52">
        <v>0.89815002679824829</v>
      </c>
      <c r="N7576">
        <v>291</v>
      </c>
      <c r="O7576" s="52">
        <v>0.89538002014160156</v>
      </c>
      <c r="Q7576">
        <v>5030</v>
      </c>
      <c r="R7576" s="52">
        <v>0.88963997364044189</v>
      </c>
    </row>
    <row r="7577" spans="1:18">
      <c r="A7577" t="s">
        <v>356</v>
      </c>
      <c r="B7577" t="s">
        <v>412</v>
      </c>
      <c r="C7577" t="s">
        <v>440</v>
      </c>
      <c r="D7577" t="s">
        <v>330</v>
      </c>
      <c r="E7577" t="s">
        <v>133</v>
      </c>
      <c r="F7577" t="s">
        <v>134</v>
      </c>
      <c r="G7577">
        <v>11</v>
      </c>
      <c r="H7577" t="s">
        <v>337</v>
      </c>
      <c r="I7577" t="s">
        <v>378</v>
      </c>
      <c r="J7577" t="s">
        <v>382</v>
      </c>
      <c r="K7577">
        <v>11</v>
      </c>
      <c r="L7577" s="52">
        <v>0.1018500030040741</v>
      </c>
      <c r="N7577">
        <v>34</v>
      </c>
      <c r="O7577" s="52">
        <v>0.1046200022101402</v>
      </c>
      <c r="Q7577">
        <v>624</v>
      </c>
      <c r="R7577" s="52">
        <v>0.1103599965572357</v>
      </c>
    </row>
    <row r="7578" spans="1:18">
      <c r="A7578" t="s">
        <v>356</v>
      </c>
      <c r="B7578" t="s">
        <v>412</v>
      </c>
      <c r="C7578" t="s">
        <v>440</v>
      </c>
      <c r="D7578" t="s">
        <v>330</v>
      </c>
      <c r="E7578" t="s">
        <v>133</v>
      </c>
      <c r="F7578" t="s">
        <v>134</v>
      </c>
      <c r="G7578">
        <v>11</v>
      </c>
      <c r="H7578" t="s">
        <v>337</v>
      </c>
      <c r="I7578" t="s">
        <v>379</v>
      </c>
      <c r="J7578" t="s">
        <v>13</v>
      </c>
      <c r="K7578">
        <v>68</v>
      </c>
      <c r="L7578" s="52">
        <v>0.62963002920150757</v>
      </c>
      <c r="N7578">
        <v>214</v>
      </c>
      <c r="O7578" s="52">
        <v>0.65846002101898193</v>
      </c>
      <c r="Q7578">
        <v>3976</v>
      </c>
      <c r="R7578" s="52">
        <v>0.70322000980377197</v>
      </c>
    </row>
    <row r="7579" spans="1:18">
      <c r="A7579" t="s">
        <v>356</v>
      </c>
      <c r="B7579" t="s">
        <v>412</v>
      </c>
      <c r="C7579" t="s">
        <v>440</v>
      </c>
      <c r="D7579" t="s">
        <v>330</v>
      </c>
      <c r="E7579" t="s">
        <v>133</v>
      </c>
      <c r="F7579" t="s">
        <v>134</v>
      </c>
      <c r="G7579">
        <v>11</v>
      </c>
      <c r="H7579" t="s">
        <v>337</v>
      </c>
      <c r="I7579" t="s">
        <v>379</v>
      </c>
      <c r="J7579" t="s">
        <v>382</v>
      </c>
      <c r="K7579">
        <v>40</v>
      </c>
      <c r="L7579" s="52">
        <v>0.37037000060081482</v>
      </c>
      <c r="N7579">
        <v>111</v>
      </c>
      <c r="O7579" s="52">
        <v>0.34154000878334051</v>
      </c>
      <c r="Q7579">
        <v>1678</v>
      </c>
      <c r="R7579" s="52">
        <v>0.29677999019622803</v>
      </c>
    </row>
    <row r="7580" spans="1:18">
      <c r="A7580" t="s">
        <v>356</v>
      </c>
      <c r="B7580" t="s">
        <v>412</v>
      </c>
      <c r="C7580" t="s">
        <v>440</v>
      </c>
      <c r="D7580" t="s">
        <v>330</v>
      </c>
      <c r="E7580" t="s">
        <v>133</v>
      </c>
      <c r="F7580" t="s">
        <v>134</v>
      </c>
      <c r="G7580">
        <v>11</v>
      </c>
      <c r="H7580" t="s">
        <v>337</v>
      </c>
      <c r="I7580" t="s">
        <v>380</v>
      </c>
      <c r="J7580" t="s">
        <v>13</v>
      </c>
      <c r="K7580">
        <v>78</v>
      </c>
      <c r="L7580" s="52">
        <v>0.72222000360488892</v>
      </c>
      <c r="N7580">
        <v>233</v>
      </c>
      <c r="O7580" s="52">
        <v>0.71692001819610596</v>
      </c>
      <c r="Q7580">
        <v>4071</v>
      </c>
      <c r="R7580" s="52">
        <v>0.72001999616622925</v>
      </c>
    </row>
    <row r="7581" spans="1:18">
      <c r="A7581" t="s">
        <v>356</v>
      </c>
      <c r="B7581" t="s">
        <v>412</v>
      </c>
      <c r="C7581" t="s">
        <v>440</v>
      </c>
      <c r="D7581" t="s">
        <v>330</v>
      </c>
      <c r="E7581" t="s">
        <v>133</v>
      </c>
      <c r="F7581" t="s">
        <v>134</v>
      </c>
      <c r="G7581">
        <v>11</v>
      </c>
      <c r="H7581" t="s">
        <v>337</v>
      </c>
      <c r="I7581" t="s">
        <v>380</v>
      </c>
      <c r="J7581" t="s">
        <v>382</v>
      </c>
      <c r="K7581">
        <v>30</v>
      </c>
      <c r="L7581" s="52">
        <v>0.27777999639511108</v>
      </c>
      <c r="N7581">
        <v>92</v>
      </c>
      <c r="O7581" s="52">
        <v>0.28308001160621638</v>
      </c>
      <c r="Q7581">
        <v>1583</v>
      </c>
      <c r="R7581" s="52">
        <v>0.27998000383377081</v>
      </c>
    </row>
    <row r="7582" spans="1:18">
      <c r="A7582" t="s">
        <v>356</v>
      </c>
      <c r="B7582" t="s">
        <v>412</v>
      </c>
      <c r="C7582" t="s">
        <v>440</v>
      </c>
      <c r="D7582" t="s">
        <v>330</v>
      </c>
      <c r="E7582" t="s">
        <v>133</v>
      </c>
      <c r="F7582" t="s">
        <v>134</v>
      </c>
      <c r="G7582">
        <v>11</v>
      </c>
      <c r="H7582" t="s">
        <v>337</v>
      </c>
      <c r="I7582" t="s">
        <v>381</v>
      </c>
      <c r="J7582" t="s">
        <v>13</v>
      </c>
      <c r="K7582">
        <v>71</v>
      </c>
      <c r="L7582" s="52">
        <v>0.65741002559661865</v>
      </c>
      <c r="N7582">
        <v>203</v>
      </c>
      <c r="O7582" s="52">
        <v>0.62462002038955688</v>
      </c>
      <c r="Q7582">
        <v>3439</v>
      </c>
      <c r="R7582" s="52">
        <v>0.60824000835418701</v>
      </c>
    </row>
    <row r="7583" spans="1:18">
      <c r="A7583" t="s">
        <v>356</v>
      </c>
      <c r="B7583" t="s">
        <v>412</v>
      </c>
      <c r="C7583" t="s">
        <v>440</v>
      </c>
      <c r="D7583" t="s">
        <v>330</v>
      </c>
      <c r="E7583" t="s">
        <v>133</v>
      </c>
      <c r="F7583" t="s">
        <v>134</v>
      </c>
      <c r="G7583">
        <v>11</v>
      </c>
      <c r="H7583" t="s">
        <v>337</v>
      </c>
      <c r="I7583" t="s">
        <v>381</v>
      </c>
      <c r="J7583" t="s">
        <v>382</v>
      </c>
      <c r="K7583">
        <v>37</v>
      </c>
      <c r="L7583" s="52">
        <v>0.34259000420570368</v>
      </c>
      <c r="N7583">
        <v>122</v>
      </c>
      <c r="O7583" s="52">
        <v>0.3753800094127655</v>
      </c>
      <c r="Q7583">
        <v>2215</v>
      </c>
      <c r="R7583" s="52">
        <v>0.39175999164581299</v>
      </c>
    </row>
    <row r="7584" spans="1:18">
      <c r="A7584" t="s">
        <v>356</v>
      </c>
      <c r="B7584" t="s">
        <v>412</v>
      </c>
      <c r="C7584" t="s">
        <v>440</v>
      </c>
      <c r="D7584" t="s">
        <v>330</v>
      </c>
      <c r="E7584" t="s">
        <v>135</v>
      </c>
      <c r="F7584" t="s">
        <v>136</v>
      </c>
      <c r="G7584">
        <v>11</v>
      </c>
      <c r="H7584" t="s">
        <v>337</v>
      </c>
      <c r="I7584" t="s">
        <v>374</v>
      </c>
      <c r="J7584" t="s">
        <v>289</v>
      </c>
      <c r="K7584">
        <v>2</v>
      </c>
      <c r="L7584" s="52">
        <v>7.1429997682571411E-2</v>
      </c>
      <c r="N7584">
        <v>2</v>
      </c>
      <c r="O7584" s="52">
        <v>6.1499997973442078E-3</v>
      </c>
      <c r="Q7584">
        <v>29</v>
      </c>
      <c r="R7584" s="52">
        <v>5.1299999468028554E-3</v>
      </c>
    </row>
    <row r="7585" spans="1:19">
      <c r="A7585" t="s">
        <v>356</v>
      </c>
      <c r="B7585" t="s">
        <v>412</v>
      </c>
      <c r="C7585" t="s">
        <v>440</v>
      </c>
      <c r="D7585" t="s">
        <v>330</v>
      </c>
      <c r="E7585" t="s">
        <v>135</v>
      </c>
      <c r="F7585" t="s">
        <v>136</v>
      </c>
      <c r="G7585">
        <v>11</v>
      </c>
      <c r="H7585" t="s">
        <v>337</v>
      </c>
      <c r="I7585" t="s">
        <v>374</v>
      </c>
      <c r="J7585" t="s">
        <v>290</v>
      </c>
      <c r="K7585">
        <v>2</v>
      </c>
      <c r="L7585" s="52">
        <v>7.1429997682571411E-2</v>
      </c>
      <c r="N7585">
        <v>24</v>
      </c>
      <c r="O7585" s="52">
        <v>7.3849998414516449E-2</v>
      </c>
      <c r="Q7585">
        <v>299</v>
      </c>
      <c r="R7585" s="52">
        <v>5.2880000323057168E-2</v>
      </c>
    </row>
    <row r="7586" spans="1:19">
      <c r="A7586" t="s">
        <v>356</v>
      </c>
      <c r="B7586" t="s">
        <v>412</v>
      </c>
      <c r="C7586" t="s">
        <v>440</v>
      </c>
      <c r="D7586" t="s">
        <v>330</v>
      </c>
      <c r="E7586" t="s">
        <v>135</v>
      </c>
      <c r="F7586" t="s">
        <v>136</v>
      </c>
      <c r="G7586">
        <v>11</v>
      </c>
      <c r="H7586" t="s">
        <v>337</v>
      </c>
      <c r="I7586" t="s">
        <v>374</v>
      </c>
      <c r="J7586" t="s">
        <v>291</v>
      </c>
      <c r="K7586">
        <v>10</v>
      </c>
      <c r="L7586" s="52">
        <v>0.35714000463485718</v>
      </c>
      <c r="N7586">
        <v>44</v>
      </c>
      <c r="O7586" s="52">
        <v>0.13537999987602231</v>
      </c>
      <c r="Q7586">
        <v>751</v>
      </c>
      <c r="R7586" s="52">
        <v>0.1328299939632416</v>
      </c>
    </row>
    <row r="7587" spans="1:19">
      <c r="A7587" t="s">
        <v>356</v>
      </c>
      <c r="B7587" t="s">
        <v>412</v>
      </c>
      <c r="C7587" t="s">
        <v>440</v>
      </c>
      <c r="D7587" t="s">
        <v>330</v>
      </c>
      <c r="E7587" t="s">
        <v>135</v>
      </c>
      <c r="F7587" t="s">
        <v>136</v>
      </c>
      <c r="G7587">
        <v>11</v>
      </c>
      <c r="H7587" t="s">
        <v>337</v>
      </c>
      <c r="I7587" t="s">
        <v>374</v>
      </c>
      <c r="J7587" t="s">
        <v>292</v>
      </c>
      <c r="K7587">
        <v>5</v>
      </c>
      <c r="L7587" s="52">
        <v>0.17857000231742859</v>
      </c>
      <c r="N7587">
        <v>67</v>
      </c>
      <c r="O7587" s="52">
        <v>0.20614999532699579</v>
      </c>
      <c r="Q7587">
        <v>1246</v>
      </c>
      <c r="R7587" s="52">
        <v>0.22036999464035029</v>
      </c>
    </row>
    <row r="7588" spans="1:19">
      <c r="A7588" t="s">
        <v>356</v>
      </c>
      <c r="B7588" t="s">
        <v>412</v>
      </c>
      <c r="C7588" t="s">
        <v>440</v>
      </c>
      <c r="D7588" t="s">
        <v>330</v>
      </c>
      <c r="E7588" t="s">
        <v>135</v>
      </c>
      <c r="F7588" t="s">
        <v>136</v>
      </c>
      <c r="G7588">
        <v>11</v>
      </c>
      <c r="H7588" t="s">
        <v>337</v>
      </c>
      <c r="I7588" t="s">
        <v>374</v>
      </c>
      <c r="J7588" t="s">
        <v>293</v>
      </c>
      <c r="K7588">
        <v>2</v>
      </c>
      <c r="L7588" s="52">
        <v>7.1429997682571411E-2</v>
      </c>
      <c r="N7588">
        <v>63</v>
      </c>
      <c r="O7588" s="52">
        <v>0.19384999573230741</v>
      </c>
      <c r="Q7588">
        <v>1034</v>
      </c>
      <c r="R7588" s="52">
        <v>0.18287999927997589</v>
      </c>
    </row>
    <row r="7589" spans="1:19">
      <c r="A7589" t="s">
        <v>356</v>
      </c>
      <c r="B7589" t="s">
        <v>412</v>
      </c>
      <c r="C7589" t="s">
        <v>440</v>
      </c>
      <c r="D7589" t="s">
        <v>330</v>
      </c>
      <c r="E7589" t="s">
        <v>135</v>
      </c>
      <c r="F7589" t="s">
        <v>136</v>
      </c>
      <c r="G7589">
        <v>11</v>
      </c>
      <c r="H7589" t="s">
        <v>337</v>
      </c>
      <c r="I7589" t="s">
        <v>374</v>
      </c>
      <c r="J7589" t="s">
        <v>294</v>
      </c>
      <c r="K7589">
        <v>5</v>
      </c>
      <c r="L7589" s="52">
        <v>0.17857000231742859</v>
      </c>
      <c r="N7589">
        <v>70</v>
      </c>
      <c r="O7589" s="52">
        <v>0.215379998087883</v>
      </c>
      <c r="Q7589">
        <v>1115</v>
      </c>
      <c r="R7589" s="52">
        <v>0.19720999896526339</v>
      </c>
    </row>
    <row r="7590" spans="1:19">
      <c r="A7590" t="s">
        <v>356</v>
      </c>
      <c r="B7590" t="s">
        <v>412</v>
      </c>
      <c r="C7590" t="s">
        <v>440</v>
      </c>
      <c r="D7590" t="s">
        <v>330</v>
      </c>
      <c r="E7590" t="s">
        <v>135</v>
      </c>
      <c r="F7590" t="s">
        <v>136</v>
      </c>
      <c r="G7590">
        <v>11</v>
      </c>
      <c r="H7590" t="s">
        <v>337</v>
      </c>
      <c r="I7590" t="s">
        <v>374</v>
      </c>
      <c r="J7590" t="s">
        <v>295</v>
      </c>
      <c r="K7590">
        <v>2</v>
      </c>
      <c r="L7590" s="52">
        <v>7.1429997682571411E-2</v>
      </c>
      <c r="N7590">
        <v>55</v>
      </c>
      <c r="O7590" s="52">
        <v>0.16922999918460849</v>
      </c>
      <c r="Q7590">
        <v>1180</v>
      </c>
      <c r="R7590" s="52">
        <v>0.20870000123977661</v>
      </c>
    </row>
    <row r="7591" spans="1:19">
      <c r="A7591" t="s">
        <v>356</v>
      </c>
      <c r="B7591" t="s">
        <v>412</v>
      </c>
      <c r="C7591" t="s">
        <v>440</v>
      </c>
      <c r="D7591" t="s">
        <v>330</v>
      </c>
      <c r="E7591" t="s">
        <v>135</v>
      </c>
      <c r="F7591" t="s">
        <v>136</v>
      </c>
      <c r="G7591">
        <v>11</v>
      </c>
      <c r="H7591" t="s">
        <v>337</v>
      </c>
      <c r="I7591" t="s">
        <v>734</v>
      </c>
      <c r="J7591" t="s">
        <v>299</v>
      </c>
      <c r="K7591">
        <v>2</v>
      </c>
      <c r="L7591" s="52">
        <v>7.1429997682571411E-2</v>
      </c>
      <c r="M7591" s="52">
        <v>7.6920002698898315E-2</v>
      </c>
      <c r="N7591">
        <v>9</v>
      </c>
      <c r="O7591" s="52">
        <v>2.7690000832080841E-2</v>
      </c>
      <c r="P7591" s="52">
        <v>2.8389999642968181E-2</v>
      </c>
      <c r="Q7591">
        <v>265</v>
      </c>
      <c r="R7591" s="52">
        <v>4.6870000660419457E-2</v>
      </c>
      <c r="S7591" s="52">
        <v>4.7959998250007629E-2</v>
      </c>
    </row>
    <row r="7592" spans="1:19">
      <c r="A7592" t="s">
        <v>356</v>
      </c>
      <c r="B7592" t="s">
        <v>412</v>
      </c>
      <c r="C7592" t="s">
        <v>440</v>
      </c>
      <c r="D7592" t="s">
        <v>330</v>
      </c>
      <c r="E7592" t="s">
        <v>135</v>
      </c>
      <c r="F7592" t="s">
        <v>136</v>
      </c>
      <c r="G7592">
        <v>11</v>
      </c>
      <c r="H7592" t="s">
        <v>337</v>
      </c>
      <c r="I7592" t="s">
        <v>734</v>
      </c>
      <c r="J7592" t="s">
        <v>300</v>
      </c>
      <c r="K7592">
        <v>0</v>
      </c>
      <c r="L7592" s="52">
        <v>0</v>
      </c>
      <c r="M7592" s="52">
        <v>0</v>
      </c>
      <c r="N7592">
        <v>11</v>
      </c>
      <c r="O7592" s="52">
        <v>3.3849999308586121E-2</v>
      </c>
      <c r="P7592" s="52">
        <v>3.4699998795986182E-2</v>
      </c>
      <c r="Q7592">
        <v>218</v>
      </c>
      <c r="R7592" s="52">
        <v>3.8559999316930771E-2</v>
      </c>
      <c r="S7592" s="52">
        <v>3.945000097155571E-2</v>
      </c>
    </row>
    <row r="7593" spans="1:19">
      <c r="A7593" t="s">
        <v>356</v>
      </c>
      <c r="B7593" t="s">
        <v>412</v>
      </c>
      <c r="C7593" t="s">
        <v>440</v>
      </c>
      <c r="D7593" t="s">
        <v>330</v>
      </c>
      <c r="E7593" t="s">
        <v>135</v>
      </c>
      <c r="F7593" t="s">
        <v>136</v>
      </c>
      <c r="G7593">
        <v>11</v>
      </c>
      <c r="H7593" t="s">
        <v>337</v>
      </c>
      <c r="I7593" t="s">
        <v>734</v>
      </c>
      <c r="J7593" t="s">
        <v>269</v>
      </c>
      <c r="K7593">
        <v>0</v>
      </c>
      <c r="L7593" s="52">
        <v>0</v>
      </c>
      <c r="M7593" s="52">
        <v>0</v>
      </c>
      <c r="N7593">
        <v>2</v>
      </c>
      <c r="O7593" s="52">
        <v>6.1499997973442078E-3</v>
      </c>
      <c r="P7593" s="52">
        <v>6.3100000843405724E-3</v>
      </c>
      <c r="Q7593">
        <v>43</v>
      </c>
      <c r="R7593" s="52">
        <v>7.61000020429492E-3</v>
      </c>
      <c r="S7593" s="52">
        <v>7.780000101774931E-3</v>
      </c>
    </row>
    <row r="7594" spans="1:19">
      <c r="A7594" t="s">
        <v>356</v>
      </c>
      <c r="B7594" t="s">
        <v>412</v>
      </c>
      <c r="C7594" t="s">
        <v>440</v>
      </c>
      <c r="D7594" t="s">
        <v>330</v>
      </c>
      <c r="E7594" t="s">
        <v>135</v>
      </c>
      <c r="F7594" t="s">
        <v>136</v>
      </c>
      <c r="G7594">
        <v>11</v>
      </c>
      <c r="H7594" t="s">
        <v>337</v>
      </c>
      <c r="I7594" t="s">
        <v>734</v>
      </c>
      <c r="J7594" t="s">
        <v>301</v>
      </c>
      <c r="K7594">
        <v>0</v>
      </c>
      <c r="L7594" s="52">
        <v>0</v>
      </c>
      <c r="M7594" s="52">
        <v>0</v>
      </c>
      <c r="N7594">
        <v>5</v>
      </c>
      <c r="O7594" s="52">
        <v>1.537999976426363E-2</v>
      </c>
      <c r="P7594" s="52">
        <v>1.576999947428703E-2</v>
      </c>
      <c r="Q7594">
        <v>117</v>
      </c>
      <c r="R7594" s="52">
        <v>2.0689999684691429E-2</v>
      </c>
      <c r="S7594" s="52">
        <v>2.1169999614357948E-2</v>
      </c>
    </row>
    <row r="7595" spans="1:19">
      <c r="A7595" t="s">
        <v>356</v>
      </c>
      <c r="B7595" t="s">
        <v>412</v>
      </c>
      <c r="C7595" t="s">
        <v>440</v>
      </c>
      <c r="D7595" t="s">
        <v>330</v>
      </c>
      <c r="E7595" t="s">
        <v>135</v>
      </c>
      <c r="F7595" t="s">
        <v>136</v>
      </c>
      <c r="G7595">
        <v>11</v>
      </c>
      <c r="H7595" t="s">
        <v>337</v>
      </c>
      <c r="I7595" t="s">
        <v>734</v>
      </c>
      <c r="J7595" t="s">
        <v>270</v>
      </c>
      <c r="K7595">
        <v>2</v>
      </c>
      <c r="L7595" s="52">
        <v>7.1429997682571411E-2</v>
      </c>
      <c r="N7595">
        <v>8</v>
      </c>
      <c r="O7595" s="52">
        <v>2.462000027298927E-2</v>
      </c>
      <c r="Q7595">
        <v>128</v>
      </c>
      <c r="R7595" s="52">
        <v>2.263999916613102E-2</v>
      </c>
    </row>
    <row r="7596" spans="1:19">
      <c r="A7596" t="s">
        <v>356</v>
      </c>
      <c r="B7596" t="s">
        <v>412</v>
      </c>
      <c r="C7596" t="s">
        <v>440</v>
      </c>
      <c r="D7596" t="s">
        <v>330</v>
      </c>
      <c r="E7596" t="s">
        <v>135</v>
      </c>
      <c r="F7596" t="s">
        <v>136</v>
      </c>
      <c r="G7596">
        <v>11</v>
      </c>
      <c r="H7596" t="s">
        <v>337</v>
      </c>
      <c r="I7596" t="s">
        <v>734</v>
      </c>
      <c r="J7596" t="s">
        <v>268</v>
      </c>
      <c r="K7596">
        <v>24</v>
      </c>
      <c r="L7596" s="52">
        <v>0.85714000463485718</v>
      </c>
      <c r="M7596" s="52">
        <v>0.92308002710342407</v>
      </c>
      <c r="N7596">
        <v>290</v>
      </c>
      <c r="O7596" s="52">
        <v>0.89231002330780029</v>
      </c>
      <c r="P7596" s="52">
        <v>0.91483002901077271</v>
      </c>
      <c r="Q7596">
        <v>4883</v>
      </c>
      <c r="R7596" s="52">
        <v>0.86364001035690308</v>
      </c>
      <c r="S7596" s="52">
        <v>0.88363999128341675</v>
      </c>
    </row>
    <row r="7597" spans="1:19">
      <c r="A7597" t="s">
        <v>356</v>
      </c>
      <c r="B7597" t="s">
        <v>412</v>
      </c>
      <c r="C7597" t="s">
        <v>440</v>
      </c>
      <c r="D7597" t="s">
        <v>330</v>
      </c>
      <c r="E7597" t="s">
        <v>135</v>
      </c>
      <c r="F7597" t="s">
        <v>136</v>
      </c>
      <c r="G7597">
        <v>11</v>
      </c>
      <c r="H7597" t="s">
        <v>337</v>
      </c>
      <c r="I7597" t="s">
        <v>307</v>
      </c>
      <c r="J7597" t="s">
        <v>329</v>
      </c>
      <c r="K7597">
        <v>28</v>
      </c>
      <c r="L7597" s="52">
        <v>1</v>
      </c>
      <c r="N7597">
        <v>323</v>
      </c>
      <c r="O7597" s="52">
        <v>0.9938499927520752</v>
      </c>
      <c r="Q7597">
        <v>5610</v>
      </c>
      <c r="R7597" s="52">
        <v>0.99221998453140259</v>
      </c>
    </row>
    <row r="7598" spans="1:19">
      <c r="A7598" t="s">
        <v>356</v>
      </c>
      <c r="B7598" t="s">
        <v>412</v>
      </c>
      <c r="C7598" t="s">
        <v>440</v>
      </c>
      <c r="D7598" t="s">
        <v>330</v>
      </c>
      <c r="E7598" t="s">
        <v>135</v>
      </c>
      <c r="F7598" t="s">
        <v>136</v>
      </c>
      <c r="G7598">
        <v>11</v>
      </c>
      <c r="H7598" t="s">
        <v>337</v>
      </c>
      <c r="I7598" t="s">
        <v>307</v>
      </c>
      <c r="J7598" t="s">
        <v>309</v>
      </c>
      <c r="K7598">
        <v>0</v>
      </c>
      <c r="L7598" s="52">
        <v>0</v>
      </c>
      <c r="N7598">
        <v>2</v>
      </c>
      <c r="O7598" s="52">
        <v>6.1499997973442078E-3</v>
      </c>
      <c r="Q7598">
        <v>44</v>
      </c>
      <c r="R7598" s="52">
        <v>7.780000101774931E-3</v>
      </c>
    </row>
    <row r="7599" spans="1:19">
      <c r="A7599" t="s">
        <v>356</v>
      </c>
      <c r="B7599" t="s">
        <v>412</v>
      </c>
      <c r="C7599" t="s">
        <v>440</v>
      </c>
      <c r="D7599" t="s">
        <v>330</v>
      </c>
      <c r="E7599" t="s">
        <v>135</v>
      </c>
      <c r="F7599" t="s">
        <v>136</v>
      </c>
      <c r="G7599">
        <v>11</v>
      </c>
      <c r="H7599" t="s">
        <v>337</v>
      </c>
      <c r="I7599" t="s">
        <v>375</v>
      </c>
      <c r="J7599" t="s">
        <v>302</v>
      </c>
      <c r="K7599">
        <v>9</v>
      </c>
      <c r="L7599" s="52">
        <v>0.32142999768257141</v>
      </c>
      <c r="N7599">
        <v>95</v>
      </c>
      <c r="O7599" s="52">
        <v>0.29230999946594238</v>
      </c>
      <c r="Q7599">
        <v>1795</v>
      </c>
      <c r="R7599" s="52">
        <v>0.3174700140953064</v>
      </c>
    </row>
    <row r="7600" spans="1:19">
      <c r="A7600" t="s">
        <v>356</v>
      </c>
      <c r="B7600" t="s">
        <v>412</v>
      </c>
      <c r="C7600" t="s">
        <v>440</v>
      </c>
      <c r="D7600" t="s">
        <v>330</v>
      </c>
      <c r="E7600" t="s">
        <v>135</v>
      </c>
      <c r="F7600" t="s">
        <v>136</v>
      </c>
      <c r="G7600">
        <v>11</v>
      </c>
      <c r="H7600" t="s">
        <v>337</v>
      </c>
      <c r="I7600" t="s">
        <v>375</v>
      </c>
      <c r="J7600" t="s">
        <v>303</v>
      </c>
      <c r="K7600">
        <v>7</v>
      </c>
      <c r="L7600" s="52">
        <v>0.25</v>
      </c>
      <c r="N7600">
        <v>105</v>
      </c>
      <c r="O7600" s="52">
        <v>0.32308000326156622</v>
      </c>
      <c r="Q7600">
        <v>1789</v>
      </c>
      <c r="R7600" s="52">
        <v>0.31641000509262079</v>
      </c>
    </row>
    <row r="7601" spans="1:18">
      <c r="A7601" t="s">
        <v>356</v>
      </c>
      <c r="B7601" t="s">
        <v>412</v>
      </c>
      <c r="C7601" t="s">
        <v>440</v>
      </c>
      <c r="D7601" t="s">
        <v>330</v>
      </c>
      <c r="E7601" t="s">
        <v>135</v>
      </c>
      <c r="F7601" t="s">
        <v>136</v>
      </c>
      <c r="G7601">
        <v>11</v>
      </c>
      <c r="H7601" t="s">
        <v>337</v>
      </c>
      <c r="I7601" t="s">
        <v>375</v>
      </c>
      <c r="J7601" t="s">
        <v>304</v>
      </c>
      <c r="K7601">
        <v>12</v>
      </c>
      <c r="L7601" s="52">
        <v>0.42857000231742859</v>
      </c>
      <c r="N7601">
        <v>125</v>
      </c>
      <c r="O7601" s="52">
        <v>0.38462001085281372</v>
      </c>
      <c r="Q7601">
        <v>2070</v>
      </c>
      <c r="R7601" s="52">
        <v>0.36610999703407288</v>
      </c>
    </row>
    <row r="7602" spans="1:18">
      <c r="A7602" t="s">
        <v>356</v>
      </c>
      <c r="B7602" t="s">
        <v>412</v>
      </c>
      <c r="C7602" t="s">
        <v>440</v>
      </c>
      <c r="D7602" t="s">
        <v>330</v>
      </c>
      <c r="E7602" t="s">
        <v>135</v>
      </c>
      <c r="F7602" t="s">
        <v>136</v>
      </c>
      <c r="G7602">
        <v>11</v>
      </c>
      <c r="H7602" t="s">
        <v>337</v>
      </c>
      <c r="I7602" t="s">
        <v>377</v>
      </c>
      <c r="J7602" t="s">
        <v>13</v>
      </c>
      <c r="K7602">
        <v>17</v>
      </c>
      <c r="L7602" s="52">
        <v>0.60714000463485718</v>
      </c>
      <c r="N7602">
        <v>166</v>
      </c>
      <c r="O7602" s="52">
        <v>0.51077002286911011</v>
      </c>
      <c r="Q7602">
        <v>2991</v>
      </c>
      <c r="R7602" s="52">
        <v>0.52900999784469604</v>
      </c>
    </row>
    <row r="7603" spans="1:18">
      <c r="A7603" t="s">
        <v>356</v>
      </c>
      <c r="B7603" t="s">
        <v>412</v>
      </c>
      <c r="C7603" t="s">
        <v>440</v>
      </c>
      <c r="D7603" t="s">
        <v>330</v>
      </c>
      <c r="E7603" t="s">
        <v>135</v>
      </c>
      <c r="F7603" t="s">
        <v>136</v>
      </c>
      <c r="G7603">
        <v>11</v>
      </c>
      <c r="H7603" t="s">
        <v>337</v>
      </c>
      <c r="I7603" t="s">
        <v>377</v>
      </c>
      <c r="J7603" t="s">
        <v>382</v>
      </c>
      <c r="K7603">
        <v>11</v>
      </c>
      <c r="L7603" s="52">
        <v>0.39285999536514282</v>
      </c>
      <c r="N7603">
        <v>159</v>
      </c>
      <c r="O7603" s="52">
        <v>0.48923000693321228</v>
      </c>
      <c r="Q7603">
        <v>2663</v>
      </c>
      <c r="R7603" s="52">
        <v>0.47099000215530401</v>
      </c>
    </row>
    <row r="7604" spans="1:18">
      <c r="A7604" t="s">
        <v>356</v>
      </c>
      <c r="B7604" t="s">
        <v>412</v>
      </c>
      <c r="C7604" t="s">
        <v>440</v>
      </c>
      <c r="D7604" t="s">
        <v>330</v>
      </c>
      <c r="E7604" t="s">
        <v>135</v>
      </c>
      <c r="F7604" t="s">
        <v>136</v>
      </c>
      <c r="G7604">
        <v>11</v>
      </c>
      <c r="H7604" t="s">
        <v>337</v>
      </c>
      <c r="I7604" t="s">
        <v>378</v>
      </c>
      <c r="J7604" t="s">
        <v>13</v>
      </c>
      <c r="K7604">
        <v>26</v>
      </c>
      <c r="L7604" s="52">
        <v>0.9285699725151062</v>
      </c>
      <c r="N7604">
        <v>291</v>
      </c>
      <c r="O7604" s="52">
        <v>0.89538002014160156</v>
      </c>
      <c r="Q7604">
        <v>5030</v>
      </c>
      <c r="R7604" s="52">
        <v>0.88963997364044189</v>
      </c>
    </row>
    <row r="7605" spans="1:18">
      <c r="A7605" t="s">
        <v>356</v>
      </c>
      <c r="B7605" t="s">
        <v>412</v>
      </c>
      <c r="C7605" t="s">
        <v>440</v>
      </c>
      <c r="D7605" t="s">
        <v>330</v>
      </c>
      <c r="E7605" t="s">
        <v>135</v>
      </c>
      <c r="F7605" t="s">
        <v>136</v>
      </c>
      <c r="G7605">
        <v>11</v>
      </c>
      <c r="H7605" t="s">
        <v>337</v>
      </c>
      <c r="I7605" t="s">
        <v>378</v>
      </c>
      <c r="J7605" t="s">
        <v>382</v>
      </c>
      <c r="K7605">
        <v>2</v>
      </c>
      <c r="L7605" s="52">
        <v>7.1429997682571411E-2</v>
      </c>
      <c r="N7605">
        <v>34</v>
      </c>
      <c r="O7605" s="52">
        <v>0.1046200022101402</v>
      </c>
      <c r="Q7605">
        <v>624</v>
      </c>
      <c r="R7605" s="52">
        <v>0.1103599965572357</v>
      </c>
    </row>
    <row r="7606" spans="1:18">
      <c r="A7606" t="s">
        <v>356</v>
      </c>
      <c r="B7606" t="s">
        <v>412</v>
      </c>
      <c r="C7606" t="s">
        <v>440</v>
      </c>
      <c r="D7606" t="s">
        <v>330</v>
      </c>
      <c r="E7606" t="s">
        <v>135</v>
      </c>
      <c r="F7606" t="s">
        <v>136</v>
      </c>
      <c r="G7606">
        <v>11</v>
      </c>
      <c r="H7606" t="s">
        <v>337</v>
      </c>
      <c r="I7606" t="s">
        <v>379</v>
      </c>
      <c r="J7606" t="s">
        <v>13</v>
      </c>
      <c r="K7606">
        <v>19</v>
      </c>
      <c r="L7606" s="52">
        <v>0.6785699725151062</v>
      </c>
      <c r="N7606">
        <v>214</v>
      </c>
      <c r="O7606" s="52">
        <v>0.65846002101898193</v>
      </c>
      <c r="Q7606">
        <v>3976</v>
      </c>
      <c r="R7606" s="52">
        <v>0.70322000980377197</v>
      </c>
    </row>
    <row r="7607" spans="1:18">
      <c r="A7607" t="s">
        <v>356</v>
      </c>
      <c r="B7607" t="s">
        <v>412</v>
      </c>
      <c r="C7607" t="s">
        <v>440</v>
      </c>
      <c r="D7607" t="s">
        <v>330</v>
      </c>
      <c r="E7607" t="s">
        <v>135</v>
      </c>
      <c r="F7607" t="s">
        <v>136</v>
      </c>
      <c r="G7607">
        <v>11</v>
      </c>
      <c r="H7607" t="s">
        <v>337</v>
      </c>
      <c r="I7607" t="s">
        <v>379</v>
      </c>
      <c r="J7607" t="s">
        <v>382</v>
      </c>
      <c r="K7607">
        <v>9</v>
      </c>
      <c r="L7607" s="52">
        <v>0.32142999768257141</v>
      </c>
      <c r="N7607">
        <v>111</v>
      </c>
      <c r="O7607" s="52">
        <v>0.34154000878334051</v>
      </c>
      <c r="Q7607">
        <v>1678</v>
      </c>
      <c r="R7607" s="52">
        <v>0.29677999019622803</v>
      </c>
    </row>
    <row r="7608" spans="1:18">
      <c r="A7608" t="s">
        <v>356</v>
      </c>
      <c r="B7608" t="s">
        <v>412</v>
      </c>
      <c r="C7608" t="s">
        <v>440</v>
      </c>
      <c r="D7608" t="s">
        <v>330</v>
      </c>
      <c r="E7608" t="s">
        <v>135</v>
      </c>
      <c r="F7608" t="s">
        <v>136</v>
      </c>
      <c r="G7608">
        <v>11</v>
      </c>
      <c r="H7608" t="s">
        <v>337</v>
      </c>
      <c r="I7608" t="s">
        <v>380</v>
      </c>
      <c r="J7608" t="s">
        <v>13</v>
      </c>
      <c r="K7608">
        <v>16</v>
      </c>
      <c r="L7608" s="52">
        <v>0.5714300274848938</v>
      </c>
      <c r="N7608">
        <v>233</v>
      </c>
      <c r="O7608" s="52">
        <v>0.71692001819610596</v>
      </c>
      <c r="Q7608">
        <v>4071</v>
      </c>
      <c r="R7608" s="52">
        <v>0.72001999616622925</v>
      </c>
    </row>
    <row r="7609" spans="1:18">
      <c r="A7609" t="s">
        <v>356</v>
      </c>
      <c r="B7609" t="s">
        <v>412</v>
      </c>
      <c r="C7609" t="s">
        <v>440</v>
      </c>
      <c r="D7609" t="s">
        <v>330</v>
      </c>
      <c r="E7609" t="s">
        <v>135</v>
      </c>
      <c r="F7609" t="s">
        <v>136</v>
      </c>
      <c r="G7609">
        <v>11</v>
      </c>
      <c r="H7609" t="s">
        <v>337</v>
      </c>
      <c r="I7609" t="s">
        <v>380</v>
      </c>
      <c r="J7609" t="s">
        <v>382</v>
      </c>
      <c r="K7609">
        <v>12</v>
      </c>
      <c r="L7609" s="52">
        <v>0.42857000231742859</v>
      </c>
      <c r="N7609">
        <v>92</v>
      </c>
      <c r="O7609" s="52">
        <v>0.28308001160621638</v>
      </c>
      <c r="Q7609">
        <v>1583</v>
      </c>
      <c r="R7609" s="52">
        <v>0.27998000383377081</v>
      </c>
    </row>
    <row r="7610" spans="1:18">
      <c r="A7610" t="s">
        <v>356</v>
      </c>
      <c r="B7610" t="s">
        <v>412</v>
      </c>
      <c r="C7610" t="s">
        <v>440</v>
      </c>
      <c r="D7610" t="s">
        <v>330</v>
      </c>
      <c r="E7610" t="s">
        <v>135</v>
      </c>
      <c r="F7610" t="s">
        <v>136</v>
      </c>
      <c r="G7610">
        <v>11</v>
      </c>
      <c r="H7610" t="s">
        <v>337</v>
      </c>
      <c r="I7610" t="s">
        <v>381</v>
      </c>
      <c r="J7610" t="s">
        <v>13</v>
      </c>
      <c r="K7610">
        <v>20</v>
      </c>
      <c r="L7610" s="52">
        <v>0.71429002285003662</v>
      </c>
      <c r="N7610">
        <v>203</v>
      </c>
      <c r="O7610" s="52">
        <v>0.62462002038955688</v>
      </c>
      <c r="Q7610">
        <v>3439</v>
      </c>
      <c r="R7610" s="52">
        <v>0.60824000835418701</v>
      </c>
    </row>
    <row r="7611" spans="1:18">
      <c r="A7611" t="s">
        <v>356</v>
      </c>
      <c r="B7611" t="s">
        <v>412</v>
      </c>
      <c r="C7611" t="s">
        <v>440</v>
      </c>
      <c r="D7611" t="s">
        <v>330</v>
      </c>
      <c r="E7611" t="s">
        <v>135</v>
      </c>
      <c r="F7611" t="s">
        <v>136</v>
      </c>
      <c r="G7611">
        <v>11</v>
      </c>
      <c r="H7611" t="s">
        <v>337</v>
      </c>
      <c r="I7611" t="s">
        <v>381</v>
      </c>
      <c r="J7611" t="s">
        <v>382</v>
      </c>
      <c r="K7611">
        <v>8</v>
      </c>
      <c r="L7611" s="52">
        <v>0.28571000695228582</v>
      </c>
      <c r="N7611">
        <v>122</v>
      </c>
      <c r="O7611" s="52">
        <v>0.3753800094127655</v>
      </c>
      <c r="Q7611">
        <v>2215</v>
      </c>
      <c r="R7611" s="52">
        <v>0.39175999164581299</v>
      </c>
    </row>
    <row r="7612" spans="1:18">
      <c r="A7612" t="s">
        <v>356</v>
      </c>
      <c r="B7612" t="s">
        <v>412</v>
      </c>
      <c r="C7612" t="s">
        <v>440</v>
      </c>
      <c r="D7612" t="s">
        <v>330</v>
      </c>
      <c r="E7612" t="s">
        <v>195</v>
      </c>
      <c r="F7612" t="s">
        <v>278</v>
      </c>
      <c r="G7612">
        <v>1</v>
      </c>
      <c r="H7612" t="s">
        <v>347</v>
      </c>
      <c r="I7612" t="s">
        <v>374</v>
      </c>
      <c r="J7612" t="s">
        <v>289</v>
      </c>
      <c r="K7612">
        <v>0</v>
      </c>
      <c r="L7612" s="52">
        <v>0</v>
      </c>
      <c r="N7612">
        <v>2</v>
      </c>
      <c r="O7612" s="52">
        <v>5.6300000287592411E-3</v>
      </c>
      <c r="Q7612">
        <v>29</v>
      </c>
      <c r="R7612" s="52">
        <v>5.1299999468028554E-3</v>
      </c>
    </row>
    <row r="7613" spans="1:18">
      <c r="A7613" t="s">
        <v>356</v>
      </c>
      <c r="B7613" t="s">
        <v>412</v>
      </c>
      <c r="C7613" t="s">
        <v>440</v>
      </c>
      <c r="D7613" t="s">
        <v>330</v>
      </c>
      <c r="E7613" t="s">
        <v>195</v>
      </c>
      <c r="F7613" t="s">
        <v>278</v>
      </c>
      <c r="G7613">
        <v>1</v>
      </c>
      <c r="H7613" t="s">
        <v>347</v>
      </c>
      <c r="I7613" t="s">
        <v>374</v>
      </c>
      <c r="J7613" t="s">
        <v>290</v>
      </c>
      <c r="K7613">
        <v>2</v>
      </c>
      <c r="L7613" s="52">
        <v>4.4440001249313348E-2</v>
      </c>
      <c r="N7613">
        <v>18</v>
      </c>
      <c r="O7613" s="52">
        <v>5.0700001418590553E-2</v>
      </c>
      <c r="Q7613">
        <v>299</v>
      </c>
      <c r="R7613" s="52">
        <v>5.2880000323057168E-2</v>
      </c>
    </row>
    <row r="7614" spans="1:18">
      <c r="A7614" t="s">
        <v>356</v>
      </c>
      <c r="B7614" t="s">
        <v>412</v>
      </c>
      <c r="C7614" t="s">
        <v>440</v>
      </c>
      <c r="D7614" t="s">
        <v>330</v>
      </c>
      <c r="E7614" t="s">
        <v>195</v>
      </c>
      <c r="F7614" t="s">
        <v>278</v>
      </c>
      <c r="G7614">
        <v>1</v>
      </c>
      <c r="H7614" t="s">
        <v>347</v>
      </c>
      <c r="I7614" t="s">
        <v>374</v>
      </c>
      <c r="J7614" t="s">
        <v>291</v>
      </c>
      <c r="K7614">
        <v>2</v>
      </c>
      <c r="L7614" s="52">
        <v>4.4440001249313348E-2</v>
      </c>
      <c r="N7614">
        <v>50</v>
      </c>
      <c r="O7614" s="52">
        <v>0.14084999263286591</v>
      </c>
      <c r="Q7614">
        <v>751</v>
      </c>
      <c r="R7614" s="52">
        <v>0.1328299939632416</v>
      </c>
    </row>
    <row r="7615" spans="1:18">
      <c r="A7615" t="s">
        <v>356</v>
      </c>
      <c r="B7615" t="s">
        <v>412</v>
      </c>
      <c r="C7615" t="s">
        <v>440</v>
      </c>
      <c r="D7615" t="s">
        <v>330</v>
      </c>
      <c r="E7615" t="s">
        <v>195</v>
      </c>
      <c r="F7615" t="s">
        <v>278</v>
      </c>
      <c r="G7615">
        <v>1</v>
      </c>
      <c r="H7615" t="s">
        <v>347</v>
      </c>
      <c r="I7615" t="s">
        <v>374</v>
      </c>
      <c r="J7615" t="s">
        <v>292</v>
      </c>
      <c r="K7615">
        <v>16</v>
      </c>
      <c r="L7615" s="52">
        <v>0.35556000471115112</v>
      </c>
      <c r="N7615">
        <v>70</v>
      </c>
      <c r="O7615" s="52">
        <v>0.19718000292778021</v>
      </c>
      <c r="Q7615">
        <v>1246</v>
      </c>
      <c r="R7615" s="52">
        <v>0.22036999464035029</v>
      </c>
    </row>
    <row r="7616" spans="1:18">
      <c r="A7616" t="s">
        <v>356</v>
      </c>
      <c r="B7616" t="s">
        <v>412</v>
      </c>
      <c r="C7616" t="s">
        <v>440</v>
      </c>
      <c r="D7616" t="s">
        <v>330</v>
      </c>
      <c r="E7616" t="s">
        <v>195</v>
      </c>
      <c r="F7616" t="s">
        <v>278</v>
      </c>
      <c r="G7616">
        <v>1</v>
      </c>
      <c r="H7616" t="s">
        <v>347</v>
      </c>
      <c r="I7616" t="s">
        <v>374</v>
      </c>
      <c r="J7616" t="s">
        <v>293</v>
      </c>
      <c r="K7616">
        <v>7</v>
      </c>
      <c r="L7616" s="52">
        <v>0.15556000173091891</v>
      </c>
      <c r="N7616">
        <v>69</v>
      </c>
      <c r="O7616" s="52">
        <v>0.19437000155448911</v>
      </c>
      <c r="Q7616">
        <v>1034</v>
      </c>
      <c r="R7616" s="52">
        <v>0.18287999927997589</v>
      </c>
    </row>
    <row r="7617" spans="1:19">
      <c r="A7617" t="s">
        <v>356</v>
      </c>
      <c r="B7617" t="s">
        <v>412</v>
      </c>
      <c r="C7617" t="s">
        <v>440</v>
      </c>
      <c r="D7617" t="s">
        <v>330</v>
      </c>
      <c r="E7617" t="s">
        <v>195</v>
      </c>
      <c r="F7617" t="s">
        <v>278</v>
      </c>
      <c r="G7617">
        <v>1</v>
      </c>
      <c r="H7617" t="s">
        <v>347</v>
      </c>
      <c r="I7617" t="s">
        <v>374</v>
      </c>
      <c r="J7617" t="s">
        <v>294</v>
      </c>
      <c r="K7617">
        <v>12</v>
      </c>
      <c r="L7617" s="52">
        <v>0.26666998863220209</v>
      </c>
      <c r="N7617">
        <v>81</v>
      </c>
      <c r="O7617" s="52">
        <v>0.2281699925661087</v>
      </c>
      <c r="Q7617">
        <v>1115</v>
      </c>
      <c r="R7617" s="52">
        <v>0.19720999896526339</v>
      </c>
    </row>
    <row r="7618" spans="1:19">
      <c r="A7618" t="s">
        <v>356</v>
      </c>
      <c r="B7618" t="s">
        <v>412</v>
      </c>
      <c r="C7618" t="s">
        <v>440</v>
      </c>
      <c r="D7618" t="s">
        <v>330</v>
      </c>
      <c r="E7618" t="s">
        <v>195</v>
      </c>
      <c r="F7618" t="s">
        <v>278</v>
      </c>
      <c r="G7618">
        <v>1</v>
      </c>
      <c r="H7618" t="s">
        <v>347</v>
      </c>
      <c r="I7618" t="s">
        <v>374</v>
      </c>
      <c r="J7618" t="s">
        <v>295</v>
      </c>
      <c r="K7618">
        <v>6</v>
      </c>
      <c r="L7618" s="52">
        <v>0.13333000242710111</v>
      </c>
      <c r="N7618">
        <v>65</v>
      </c>
      <c r="O7618" s="52">
        <v>0.18310000002384191</v>
      </c>
      <c r="Q7618">
        <v>1180</v>
      </c>
      <c r="R7618" s="52">
        <v>0.20870000123977661</v>
      </c>
    </row>
    <row r="7619" spans="1:19">
      <c r="A7619" t="s">
        <v>356</v>
      </c>
      <c r="B7619" t="s">
        <v>412</v>
      </c>
      <c r="C7619" t="s">
        <v>440</v>
      </c>
      <c r="D7619" t="s">
        <v>330</v>
      </c>
      <c r="E7619" t="s">
        <v>195</v>
      </c>
      <c r="F7619" t="s">
        <v>278</v>
      </c>
      <c r="G7619">
        <v>1</v>
      </c>
      <c r="H7619" t="s">
        <v>347</v>
      </c>
      <c r="I7619" t="s">
        <v>734</v>
      </c>
      <c r="J7619" t="s">
        <v>299</v>
      </c>
      <c r="K7619">
        <v>0</v>
      </c>
      <c r="L7619" s="52">
        <v>0</v>
      </c>
      <c r="M7619" s="52">
        <v>0</v>
      </c>
      <c r="N7619">
        <v>2</v>
      </c>
      <c r="O7619" s="52">
        <v>5.6300000287592411E-3</v>
      </c>
      <c r="P7619" s="52">
        <v>5.6699998676776886E-3</v>
      </c>
      <c r="Q7619">
        <v>265</v>
      </c>
      <c r="R7619" s="52">
        <v>4.6870000660419457E-2</v>
      </c>
      <c r="S7619" s="52">
        <v>4.7959998250007629E-2</v>
      </c>
    </row>
    <row r="7620" spans="1:19">
      <c r="A7620" t="s">
        <v>356</v>
      </c>
      <c r="B7620" t="s">
        <v>412</v>
      </c>
      <c r="C7620" t="s">
        <v>440</v>
      </c>
      <c r="D7620" t="s">
        <v>330</v>
      </c>
      <c r="E7620" t="s">
        <v>195</v>
      </c>
      <c r="F7620" t="s">
        <v>278</v>
      </c>
      <c r="G7620">
        <v>1</v>
      </c>
      <c r="H7620" t="s">
        <v>347</v>
      </c>
      <c r="I7620" t="s">
        <v>734</v>
      </c>
      <c r="J7620" t="s">
        <v>300</v>
      </c>
      <c r="K7620">
        <v>2</v>
      </c>
      <c r="L7620" s="52">
        <v>4.4440001249313348E-2</v>
      </c>
      <c r="M7620" s="52">
        <v>4.4440001249313348E-2</v>
      </c>
      <c r="N7620">
        <v>2</v>
      </c>
      <c r="O7620" s="52">
        <v>5.6300000287592411E-3</v>
      </c>
      <c r="P7620" s="52">
        <v>5.6699998676776886E-3</v>
      </c>
      <c r="Q7620">
        <v>218</v>
      </c>
      <c r="R7620" s="52">
        <v>3.8559999316930771E-2</v>
      </c>
      <c r="S7620" s="52">
        <v>3.945000097155571E-2</v>
      </c>
    </row>
    <row r="7621" spans="1:19">
      <c r="A7621" t="s">
        <v>356</v>
      </c>
      <c r="B7621" t="s">
        <v>412</v>
      </c>
      <c r="C7621" t="s">
        <v>440</v>
      </c>
      <c r="D7621" t="s">
        <v>330</v>
      </c>
      <c r="E7621" t="s">
        <v>195</v>
      </c>
      <c r="F7621" t="s">
        <v>278</v>
      </c>
      <c r="G7621">
        <v>1</v>
      </c>
      <c r="H7621" t="s">
        <v>347</v>
      </c>
      <c r="I7621" t="s">
        <v>734</v>
      </c>
      <c r="J7621" t="s">
        <v>269</v>
      </c>
      <c r="K7621">
        <v>0</v>
      </c>
      <c r="L7621" s="52">
        <v>0</v>
      </c>
      <c r="M7621" s="52">
        <v>0</v>
      </c>
      <c r="N7621">
        <v>2</v>
      </c>
      <c r="O7621" s="52">
        <v>5.6300000287592411E-3</v>
      </c>
      <c r="P7621" s="52">
        <v>5.6699998676776886E-3</v>
      </c>
      <c r="Q7621">
        <v>43</v>
      </c>
      <c r="R7621" s="52">
        <v>7.61000020429492E-3</v>
      </c>
      <c r="S7621" s="52">
        <v>7.780000101774931E-3</v>
      </c>
    </row>
    <row r="7622" spans="1:19">
      <c r="A7622" t="s">
        <v>356</v>
      </c>
      <c r="B7622" t="s">
        <v>412</v>
      </c>
      <c r="C7622" t="s">
        <v>440</v>
      </c>
      <c r="D7622" t="s">
        <v>330</v>
      </c>
      <c r="E7622" t="s">
        <v>195</v>
      </c>
      <c r="F7622" t="s">
        <v>278</v>
      </c>
      <c r="G7622">
        <v>1</v>
      </c>
      <c r="H7622" t="s">
        <v>347</v>
      </c>
      <c r="I7622" t="s">
        <v>734</v>
      </c>
      <c r="J7622" t="s">
        <v>301</v>
      </c>
      <c r="K7622">
        <v>0</v>
      </c>
      <c r="L7622" s="52">
        <v>0</v>
      </c>
      <c r="M7622" s="52">
        <v>0</v>
      </c>
      <c r="N7622">
        <v>2</v>
      </c>
      <c r="O7622" s="52">
        <v>5.6300000287592411E-3</v>
      </c>
      <c r="P7622" s="52">
        <v>5.6699998676776886E-3</v>
      </c>
      <c r="Q7622">
        <v>117</v>
      </c>
      <c r="R7622" s="52">
        <v>2.0689999684691429E-2</v>
      </c>
      <c r="S7622" s="52">
        <v>2.1169999614357948E-2</v>
      </c>
    </row>
    <row r="7623" spans="1:19">
      <c r="A7623" t="s">
        <v>356</v>
      </c>
      <c r="B7623" t="s">
        <v>412</v>
      </c>
      <c r="C7623" t="s">
        <v>440</v>
      </c>
      <c r="D7623" t="s">
        <v>330</v>
      </c>
      <c r="E7623" t="s">
        <v>195</v>
      </c>
      <c r="F7623" t="s">
        <v>278</v>
      </c>
      <c r="G7623">
        <v>1</v>
      </c>
      <c r="H7623" t="s">
        <v>347</v>
      </c>
      <c r="I7623" t="s">
        <v>734</v>
      </c>
      <c r="J7623" t="s">
        <v>270</v>
      </c>
      <c r="K7623">
        <v>0</v>
      </c>
      <c r="L7623" s="52">
        <v>0</v>
      </c>
      <c r="N7623">
        <v>2</v>
      </c>
      <c r="O7623" s="52">
        <v>5.6300000287592411E-3</v>
      </c>
      <c r="Q7623">
        <v>128</v>
      </c>
      <c r="R7623" s="52">
        <v>2.263999916613102E-2</v>
      </c>
    </row>
    <row r="7624" spans="1:19">
      <c r="A7624" t="s">
        <v>356</v>
      </c>
      <c r="B7624" t="s">
        <v>412</v>
      </c>
      <c r="C7624" t="s">
        <v>440</v>
      </c>
      <c r="D7624" t="s">
        <v>330</v>
      </c>
      <c r="E7624" t="s">
        <v>195</v>
      </c>
      <c r="F7624" t="s">
        <v>278</v>
      </c>
      <c r="G7624">
        <v>1</v>
      </c>
      <c r="H7624" t="s">
        <v>347</v>
      </c>
      <c r="I7624" t="s">
        <v>734</v>
      </c>
      <c r="J7624" t="s">
        <v>268</v>
      </c>
      <c r="K7624">
        <v>43</v>
      </c>
      <c r="L7624" s="52">
        <v>0.95556002855300903</v>
      </c>
      <c r="M7624" s="52">
        <v>0.95556002855300903</v>
      </c>
      <c r="N7624">
        <v>345</v>
      </c>
      <c r="O7624" s="52">
        <v>0.97183001041412354</v>
      </c>
      <c r="P7624" s="52">
        <v>0.9773399829864502</v>
      </c>
      <c r="Q7624">
        <v>4883</v>
      </c>
      <c r="R7624" s="52">
        <v>0.86364001035690308</v>
      </c>
      <c r="S7624" s="52">
        <v>0.88363999128341675</v>
      </c>
    </row>
    <row r="7625" spans="1:19">
      <c r="A7625" t="s">
        <v>356</v>
      </c>
      <c r="B7625" t="s">
        <v>412</v>
      </c>
      <c r="C7625" t="s">
        <v>440</v>
      </c>
      <c r="D7625" t="s">
        <v>330</v>
      </c>
      <c r="E7625" t="s">
        <v>195</v>
      </c>
      <c r="F7625" t="s">
        <v>278</v>
      </c>
      <c r="G7625">
        <v>1</v>
      </c>
      <c r="H7625" t="s">
        <v>347</v>
      </c>
      <c r="I7625" t="s">
        <v>307</v>
      </c>
      <c r="J7625" t="s">
        <v>329</v>
      </c>
      <c r="K7625">
        <v>43</v>
      </c>
      <c r="L7625" s="52">
        <v>0.95556002855300903</v>
      </c>
      <c r="N7625">
        <v>353</v>
      </c>
      <c r="O7625" s="52">
        <v>0.9943699836730957</v>
      </c>
      <c r="Q7625">
        <v>5610</v>
      </c>
      <c r="R7625" s="52">
        <v>0.99221998453140259</v>
      </c>
    </row>
    <row r="7626" spans="1:19">
      <c r="A7626" t="s">
        <v>356</v>
      </c>
      <c r="B7626" t="s">
        <v>412</v>
      </c>
      <c r="C7626" t="s">
        <v>440</v>
      </c>
      <c r="D7626" t="s">
        <v>330</v>
      </c>
      <c r="E7626" t="s">
        <v>195</v>
      </c>
      <c r="F7626" t="s">
        <v>278</v>
      </c>
      <c r="G7626">
        <v>1</v>
      </c>
      <c r="H7626" t="s">
        <v>347</v>
      </c>
      <c r="I7626" t="s">
        <v>307</v>
      </c>
      <c r="J7626" t="s">
        <v>309</v>
      </c>
      <c r="K7626">
        <v>2</v>
      </c>
      <c r="L7626" s="52">
        <v>4.4440001249313348E-2</v>
      </c>
      <c r="N7626">
        <v>2</v>
      </c>
      <c r="O7626" s="52">
        <v>5.6300000287592411E-3</v>
      </c>
      <c r="Q7626">
        <v>44</v>
      </c>
      <c r="R7626" s="52">
        <v>7.780000101774931E-3</v>
      </c>
    </row>
    <row r="7627" spans="1:19">
      <c r="A7627" t="s">
        <v>356</v>
      </c>
      <c r="B7627" t="s">
        <v>412</v>
      </c>
      <c r="C7627" t="s">
        <v>440</v>
      </c>
      <c r="D7627" t="s">
        <v>330</v>
      </c>
      <c r="E7627" t="s">
        <v>195</v>
      </c>
      <c r="F7627" t="s">
        <v>278</v>
      </c>
      <c r="G7627">
        <v>1</v>
      </c>
      <c r="H7627" t="s">
        <v>347</v>
      </c>
      <c r="I7627" t="s">
        <v>375</v>
      </c>
      <c r="J7627" t="s">
        <v>302</v>
      </c>
      <c r="K7627">
        <v>14</v>
      </c>
      <c r="L7627" s="52">
        <v>0.3111099898815155</v>
      </c>
      <c r="N7627">
        <v>107</v>
      </c>
      <c r="O7627" s="52">
        <v>0.30140998959541321</v>
      </c>
      <c r="Q7627">
        <v>1795</v>
      </c>
      <c r="R7627" s="52">
        <v>0.3174700140953064</v>
      </c>
    </row>
    <row r="7628" spans="1:19">
      <c r="A7628" t="s">
        <v>356</v>
      </c>
      <c r="B7628" t="s">
        <v>412</v>
      </c>
      <c r="C7628" t="s">
        <v>440</v>
      </c>
      <c r="D7628" t="s">
        <v>330</v>
      </c>
      <c r="E7628" t="s">
        <v>195</v>
      </c>
      <c r="F7628" t="s">
        <v>278</v>
      </c>
      <c r="G7628">
        <v>1</v>
      </c>
      <c r="H7628" t="s">
        <v>347</v>
      </c>
      <c r="I7628" t="s">
        <v>375</v>
      </c>
      <c r="J7628" t="s">
        <v>303</v>
      </c>
      <c r="K7628">
        <v>14</v>
      </c>
      <c r="L7628" s="52">
        <v>0.3111099898815155</v>
      </c>
      <c r="N7628">
        <v>124</v>
      </c>
      <c r="O7628" s="52">
        <v>0.34929999709129328</v>
      </c>
      <c r="Q7628">
        <v>1789</v>
      </c>
      <c r="R7628" s="52">
        <v>0.31641000509262079</v>
      </c>
    </row>
    <row r="7629" spans="1:19">
      <c r="A7629" t="s">
        <v>356</v>
      </c>
      <c r="B7629" t="s">
        <v>412</v>
      </c>
      <c r="C7629" t="s">
        <v>440</v>
      </c>
      <c r="D7629" t="s">
        <v>330</v>
      </c>
      <c r="E7629" t="s">
        <v>195</v>
      </c>
      <c r="F7629" t="s">
        <v>278</v>
      </c>
      <c r="G7629">
        <v>1</v>
      </c>
      <c r="H7629" t="s">
        <v>347</v>
      </c>
      <c r="I7629" t="s">
        <v>375</v>
      </c>
      <c r="J7629" t="s">
        <v>304</v>
      </c>
      <c r="K7629">
        <v>17</v>
      </c>
      <c r="L7629" s="52">
        <v>0.37777999043464661</v>
      </c>
      <c r="N7629">
        <v>124</v>
      </c>
      <c r="O7629" s="52">
        <v>0.34929999709129328</v>
      </c>
      <c r="Q7629">
        <v>2070</v>
      </c>
      <c r="R7629" s="52">
        <v>0.36610999703407288</v>
      </c>
    </row>
    <row r="7630" spans="1:19">
      <c r="A7630" t="s">
        <v>356</v>
      </c>
      <c r="B7630" t="s">
        <v>412</v>
      </c>
      <c r="C7630" t="s">
        <v>440</v>
      </c>
      <c r="D7630" t="s">
        <v>330</v>
      </c>
      <c r="E7630" t="s">
        <v>195</v>
      </c>
      <c r="F7630" t="s">
        <v>278</v>
      </c>
      <c r="G7630">
        <v>1</v>
      </c>
      <c r="H7630" t="s">
        <v>347</v>
      </c>
      <c r="I7630" t="s">
        <v>377</v>
      </c>
      <c r="J7630" t="s">
        <v>13</v>
      </c>
      <c r="K7630">
        <v>23</v>
      </c>
      <c r="L7630" s="52">
        <v>0.51111000776290894</v>
      </c>
      <c r="N7630">
        <v>190</v>
      </c>
      <c r="O7630" s="52">
        <v>0.5352100133895874</v>
      </c>
      <c r="Q7630">
        <v>2991</v>
      </c>
      <c r="R7630" s="52">
        <v>0.52900999784469604</v>
      </c>
    </row>
    <row r="7631" spans="1:19">
      <c r="A7631" t="s">
        <v>356</v>
      </c>
      <c r="B7631" t="s">
        <v>412</v>
      </c>
      <c r="C7631" t="s">
        <v>440</v>
      </c>
      <c r="D7631" t="s">
        <v>330</v>
      </c>
      <c r="E7631" t="s">
        <v>195</v>
      </c>
      <c r="F7631" t="s">
        <v>278</v>
      </c>
      <c r="G7631">
        <v>1</v>
      </c>
      <c r="H7631" t="s">
        <v>347</v>
      </c>
      <c r="I7631" t="s">
        <v>377</v>
      </c>
      <c r="J7631" t="s">
        <v>382</v>
      </c>
      <c r="K7631">
        <v>22</v>
      </c>
      <c r="L7631" s="52">
        <v>0.48888999223709112</v>
      </c>
      <c r="N7631">
        <v>165</v>
      </c>
      <c r="O7631" s="52">
        <v>0.4647899866104126</v>
      </c>
      <c r="Q7631">
        <v>2663</v>
      </c>
      <c r="R7631" s="52">
        <v>0.47099000215530401</v>
      </c>
    </row>
    <row r="7632" spans="1:19">
      <c r="A7632" t="s">
        <v>356</v>
      </c>
      <c r="B7632" t="s">
        <v>412</v>
      </c>
      <c r="C7632" t="s">
        <v>440</v>
      </c>
      <c r="D7632" t="s">
        <v>330</v>
      </c>
      <c r="E7632" t="s">
        <v>195</v>
      </c>
      <c r="F7632" t="s">
        <v>278</v>
      </c>
      <c r="G7632">
        <v>1</v>
      </c>
      <c r="H7632" t="s">
        <v>347</v>
      </c>
      <c r="I7632" t="s">
        <v>378</v>
      </c>
      <c r="J7632" t="s">
        <v>13</v>
      </c>
      <c r="K7632">
        <v>40</v>
      </c>
      <c r="L7632" s="52">
        <v>0.88889002799987793</v>
      </c>
      <c r="N7632">
        <v>320</v>
      </c>
      <c r="O7632" s="52">
        <v>0.90140998363494873</v>
      </c>
      <c r="Q7632">
        <v>5030</v>
      </c>
      <c r="R7632" s="52">
        <v>0.88963997364044189</v>
      </c>
    </row>
    <row r="7633" spans="1:19">
      <c r="A7633" t="s">
        <v>356</v>
      </c>
      <c r="B7633" t="s">
        <v>412</v>
      </c>
      <c r="C7633" t="s">
        <v>440</v>
      </c>
      <c r="D7633" t="s">
        <v>330</v>
      </c>
      <c r="E7633" t="s">
        <v>195</v>
      </c>
      <c r="F7633" t="s">
        <v>278</v>
      </c>
      <c r="G7633">
        <v>1</v>
      </c>
      <c r="H7633" t="s">
        <v>347</v>
      </c>
      <c r="I7633" t="s">
        <v>378</v>
      </c>
      <c r="J7633" t="s">
        <v>382</v>
      </c>
      <c r="K7633">
        <v>5</v>
      </c>
      <c r="L7633" s="52">
        <v>0.1111100018024445</v>
      </c>
      <c r="N7633">
        <v>35</v>
      </c>
      <c r="O7633" s="52">
        <v>9.8590001463890076E-2</v>
      </c>
      <c r="Q7633">
        <v>624</v>
      </c>
      <c r="R7633" s="52">
        <v>0.1103599965572357</v>
      </c>
    </row>
    <row r="7634" spans="1:19">
      <c r="A7634" t="s">
        <v>356</v>
      </c>
      <c r="B7634" t="s">
        <v>412</v>
      </c>
      <c r="C7634" t="s">
        <v>440</v>
      </c>
      <c r="D7634" t="s">
        <v>330</v>
      </c>
      <c r="E7634" t="s">
        <v>195</v>
      </c>
      <c r="F7634" t="s">
        <v>278</v>
      </c>
      <c r="G7634">
        <v>1</v>
      </c>
      <c r="H7634" t="s">
        <v>347</v>
      </c>
      <c r="I7634" t="s">
        <v>379</v>
      </c>
      <c r="J7634" t="s">
        <v>13</v>
      </c>
      <c r="K7634">
        <v>28</v>
      </c>
      <c r="L7634" s="52">
        <v>0.62221997976303101</v>
      </c>
      <c r="N7634">
        <v>252</v>
      </c>
      <c r="O7634" s="52">
        <v>0.70986002683639526</v>
      </c>
      <c r="Q7634">
        <v>3976</v>
      </c>
      <c r="R7634" s="52">
        <v>0.70322000980377197</v>
      </c>
    </row>
    <row r="7635" spans="1:19">
      <c r="A7635" t="s">
        <v>356</v>
      </c>
      <c r="B7635" t="s">
        <v>412</v>
      </c>
      <c r="C7635" t="s">
        <v>440</v>
      </c>
      <c r="D7635" t="s">
        <v>330</v>
      </c>
      <c r="E7635" t="s">
        <v>195</v>
      </c>
      <c r="F7635" t="s">
        <v>278</v>
      </c>
      <c r="G7635">
        <v>1</v>
      </c>
      <c r="H7635" t="s">
        <v>347</v>
      </c>
      <c r="I7635" t="s">
        <v>379</v>
      </c>
      <c r="J7635" t="s">
        <v>382</v>
      </c>
      <c r="K7635">
        <v>17</v>
      </c>
      <c r="L7635" s="52">
        <v>0.37777999043464661</v>
      </c>
      <c r="N7635">
        <v>103</v>
      </c>
      <c r="O7635" s="52">
        <v>0.29014000296592712</v>
      </c>
      <c r="Q7635">
        <v>1678</v>
      </c>
      <c r="R7635" s="52">
        <v>0.29677999019622803</v>
      </c>
    </row>
    <row r="7636" spans="1:19">
      <c r="A7636" t="s">
        <v>356</v>
      </c>
      <c r="B7636" t="s">
        <v>412</v>
      </c>
      <c r="C7636" t="s">
        <v>440</v>
      </c>
      <c r="D7636" t="s">
        <v>330</v>
      </c>
      <c r="E7636" t="s">
        <v>195</v>
      </c>
      <c r="F7636" t="s">
        <v>278</v>
      </c>
      <c r="G7636">
        <v>1</v>
      </c>
      <c r="H7636" t="s">
        <v>347</v>
      </c>
      <c r="I7636" t="s">
        <v>380</v>
      </c>
      <c r="J7636" t="s">
        <v>13</v>
      </c>
      <c r="K7636">
        <v>33</v>
      </c>
      <c r="L7636" s="52">
        <v>0.73333001136779785</v>
      </c>
      <c r="N7636">
        <v>252</v>
      </c>
      <c r="O7636" s="52">
        <v>0.70986002683639526</v>
      </c>
      <c r="Q7636">
        <v>4071</v>
      </c>
      <c r="R7636" s="52">
        <v>0.72001999616622925</v>
      </c>
    </row>
    <row r="7637" spans="1:19">
      <c r="A7637" t="s">
        <v>356</v>
      </c>
      <c r="B7637" t="s">
        <v>412</v>
      </c>
      <c r="C7637" t="s">
        <v>440</v>
      </c>
      <c r="D7637" t="s">
        <v>330</v>
      </c>
      <c r="E7637" t="s">
        <v>195</v>
      </c>
      <c r="F7637" t="s">
        <v>278</v>
      </c>
      <c r="G7637">
        <v>1</v>
      </c>
      <c r="H7637" t="s">
        <v>347</v>
      </c>
      <c r="I7637" t="s">
        <v>380</v>
      </c>
      <c r="J7637" t="s">
        <v>382</v>
      </c>
      <c r="K7637">
        <v>12</v>
      </c>
      <c r="L7637" s="52">
        <v>0.26666998863220209</v>
      </c>
      <c r="N7637">
        <v>103</v>
      </c>
      <c r="O7637" s="52">
        <v>0.29014000296592712</v>
      </c>
      <c r="Q7637">
        <v>1583</v>
      </c>
      <c r="R7637" s="52">
        <v>0.27998000383377081</v>
      </c>
    </row>
    <row r="7638" spans="1:19">
      <c r="A7638" t="s">
        <v>356</v>
      </c>
      <c r="B7638" t="s">
        <v>412</v>
      </c>
      <c r="C7638" t="s">
        <v>440</v>
      </c>
      <c r="D7638" t="s">
        <v>330</v>
      </c>
      <c r="E7638" t="s">
        <v>195</v>
      </c>
      <c r="F7638" t="s">
        <v>278</v>
      </c>
      <c r="G7638">
        <v>1</v>
      </c>
      <c r="H7638" t="s">
        <v>347</v>
      </c>
      <c r="I7638" t="s">
        <v>381</v>
      </c>
      <c r="J7638" t="s">
        <v>13</v>
      </c>
      <c r="K7638">
        <v>31</v>
      </c>
      <c r="L7638" s="52">
        <v>0.68888998031616211</v>
      </c>
      <c r="N7638">
        <v>229</v>
      </c>
      <c r="O7638" s="52">
        <v>0.64507001638412476</v>
      </c>
      <c r="Q7638">
        <v>3439</v>
      </c>
      <c r="R7638" s="52">
        <v>0.60824000835418701</v>
      </c>
    </row>
    <row r="7639" spans="1:19">
      <c r="A7639" t="s">
        <v>356</v>
      </c>
      <c r="B7639" t="s">
        <v>412</v>
      </c>
      <c r="C7639" t="s">
        <v>440</v>
      </c>
      <c r="D7639" t="s">
        <v>330</v>
      </c>
      <c r="E7639" t="s">
        <v>195</v>
      </c>
      <c r="F7639" t="s">
        <v>278</v>
      </c>
      <c r="G7639">
        <v>1</v>
      </c>
      <c r="H7639" t="s">
        <v>347</v>
      </c>
      <c r="I7639" t="s">
        <v>381</v>
      </c>
      <c r="J7639" t="s">
        <v>382</v>
      </c>
      <c r="K7639">
        <v>14</v>
      </c>
      <c r="L7639" s="52">
        <v>0.3111099898815155</v>
      </c>
      <c r="N7639">
        <v>126</v>
      </c>
      <c r="O7639" s="52">
        <v>0.35493001341819758</v>
      </c>
      <c r="Q7639">
        <v>2215</v>
      </c>
      <c r="R7639" s="52">
        <v>0.39175999164581299</v>
      </c>
    </row>
    <row r="7640" spans="1:19">
      <c r="A7640" t="s">
        <v>356</v>
      </c>
      <c r="B7640" t="s">
        <v>412</v>
      </c>
      <c r="C7640" t="s">
        <v>440</v>
      </c>
      <c r="D7640" t="s">
        <v>330</v>
      </c>
      <c r="E7640" t="s">
        <v>137</v>
      </c>
      <c r="F7640" t="s">
        <v>138</v>
      </c>
      <c r="G7640">
        <v>10</v>
      </c>
      <c r="H7640" t="s">
        <v>341</v>
      </c>
      <c r="I7640" t="s">
        <v>374</v>
      </c>
      <c r="J7640" t="s">
        <v>289</v>
      </c>
      <c r="K7640">
        <v>0</v>
      </c>
      <c r="L7640" s="52">
        <v>0</v>
      </c>
      <c r="N7640">
        <v>2</v>
      </c>
      <c r="O7640" s="52">
        <v>8.4400000050663948E-3</v>
      </c>
      <c r="Q7640">
        <v>29</v>
      </c>
      <c r="R7640" s="52">
        <v>5.1299999468028554E-3</v>
      </c>
    </row>
    <row r="7641" spans="1:19">
      <c r="A7641" t="s">
        <v>356</v>
      </c>
      <c r="B7641" t="s">
        <v>412</v>
      </c>
      <c r="C7641" t="s">
        <v>440</v>
      </c>
      <c r="D7641" t="s">
        <v>330</v>
      </c>
      <c r="E7641" t="s">
        <v>137</v>
      </c>
      <c r="F7641" t="s">
        <v>138</v>
      </c>
      <c r="G7641">
        <v>10</v>
      </c>
      <c r="H7641" t="s">
        <v>341</v>
      </c>
      <c r="I7641" t="s">
        <v>374</v>
      </c>
      <c r="J7641" t="s">
        <v>290</v>
      </c>
      <c r="K7641">
        <v>2</v>
      </c>
      <c r="L7641" s="52">
        <v>3.7039998918771737E-2</v>
      </c>
      <c r="N7641">
        <v>6</v>
      </c>
      <c r="O7641" s="52">
        <v>2.531999908387661E-2</v>
      </c>
      <c r="Q7641">
        <v>299</v>
      </c>
      <c r="R7641" s="52">
        <v>5.2880000323057168E-2</v>
      </c>
    </row>
    <row r="7642" spans="1:19">
      <c r="A7642" t="s">
        <v>356</v>
      </c>
      <c r="B7642" t="s">
        <v>412</v>
      </c>
      <c r="C7642" t="s">
        <v>440</v>
      </c>
      <c r="D7642" t="s">
        <v>330</v>
      </c>
      <c r="E7642" t="s">
        <v>137</v>
      </c>
      <c r="F7642" t="s">
        <v>138</v>
      </c>
      <c r="G7642">
        <v>10</v>
      </c>
      <c r="H7642" t="s">
        <v>341</v>
      </c>
      <c r="I7642" t="s">
        <v>374</v>
      </c>
      <c r="J7642" t="s">
        <v>291</v>
      </c>
      <c r="K7642">
        <v>9</v>
      </c>
      <c r="L7642" s="52">
        <v>0.1666699945926666</v>
      </c>
      <c r="N7642">
        <v>31</v>
      </c>
      <c r="O7642" s="52">
        <v>0.13079999387264249</v>
      </c>
      <c r="Q7642">
        <v>751</v>
      </c>
      <c r="R7642" s="52">
        <v>0.1328299939632416</v>
      </c>
    </row>
    <row r="7643" spans="1:19">
      <c r="A7643" t="s">
        <v>356</v>
      </c>
      <c r="B7643" t="s">
        <v>412</v>
      </c>
      <c r="C7643" t="s">
        <v>440</v>
      </c>
      <c r="D7643" t="s">
        <v>330</v>
      </c>
      <c r="E7643" t="s">
        <v>137</v>
      </c>
      <c r="F7643" t="s">
        <v>138</v>
      </c>
      <c r="G7643">
        <v>10</v>
      </c>
      <c r="H7643" t="s">
        <v>341</v>
      </c>
      <c r="I7643" t="s">
        <v>374</v>
      </c>
      <c r="J7643" t="s">
        <v>292</v>
      </c>
      <c r="K7643">
        <v>11</v>
      </c>
      <c r="L7643" s="52">
        <v>0.20370000600814819</v>
      </c>
      <c r="N7643">
        <v>48</v>
      </c>
      <c r="O7643" s="52">
        <v>0.20252999663352969</v>
      </c>
      <c r="Q7643">
        <v>1246</v>
      </c>
      <c r="R7643" s="52">
        <v>0.22036999464035029</v>
      </c>
    </row>
    <row r="7644" spans="1:19">
      <c r="A7644" t="s">
        <v>356</v>
      </c>
      <c r="B7644" t="s">
        <v>412</v>
      </c>
      <c r="C7644" t="s">
        <v>440</v>
      </c>
      <c r="D7644" t="s">
        <v>330</v>
      </c>
      <c r="E7644" t="s">
        <v>137</v>
      </c>
      <c r="F7644" t="s">
        <v>138</v>
      </c>
      <c r="G7644">
        <v>10</v>
      </c>
      <c r="H7644" t="s">
        <v>341</v>
      </c>
      <c r="I7644" t="s">
        <v>374</v>
      </c>
      <c r="J7644" t="s">
        <v>293</v>
      </c>
      <c r="K7644">
        <v>11</v>
      </c>
      <c r="L7644" s="52">
        <v>0.20370000600814819</v>
      </c>
      <c r="N7644">
        <v>41</v>
      </c>
      <c r="O7644" s="52">
        <v>0.17299999296665189</v>
      </c>
      <c r="Q7644">
        <v>1034</v>
      </c>
      <c r="R7644" s="52">
        <v>0.18287999927997589</v>
      </c>
    </row>
    <row r="7645" spans="1:19">
      <c r="A7645" t="s">
        <v>356</v>
      </c>
      <c r="B7645" t="s">
        <v>412</v>
      </c>
      <c r="C7645" t="s">
        <v>440</v>
      </c>
      <c r="D7645" t="s">
        <v>330</v>
      </c>
      <c r="E7645" t="s">
        <v>137</v>
      </c>
      <c r="F7645" t="s">
        <v>138</v>
      </c>
      <c r="G7645">
        <v>10</v>
      </c>
      <c r="H7645" t="s">
        <v>341</v>
      </c>
      <c r="I7645" t="s">
        <v>374</v>
      </c>
      <c r="J7645" t="s">
        <v>294</v>
      </c>
      <c r="K7645">
        <v>8</v>
      </c>
      <c r="L7645" s="52">
        <v>0.1481499969959259</v>
      </c>
      <c r="N7645">
        <v>50</v>
      </c>
      <c r="O7645" s="52">
        <v>0.21096999943256381</v>
      </c>
      <c r="Q7645">
        <v>1115</v>
      </c>
      <c r="R7645" s="52">
        <v>0.19720999896526339</v>
      </c>
    </row>
    <row r="7646" spans="1:19">
      <c r="A7646" t="s">
        <v>356</v>
      </c>
      <c r="B7646" t="s">
        <v>412</v>
      </c>
      <c r="C7646" t="s">
        <v>440</v>
      </c>
      <c r="D7646" t="s">
        <v>330</v>
      </c>
      <c r="E7646" t="s">
        <v>137</v>
      </c>
      <c r="F7646" t="s">
        <v>138</v>
      </c>
      <c r="G7646">
        <v>10</v>
      </c>
      <c r="H7646" t="s">
        <v>341</v>
      </c>
      <c r="I7646" t="s">
        <v>374</v>
      </c>
      <c r="J7646" t="s">
        <v>295</v>
      </c>
      <c r="K7646">
        <v>13</v>
      </c>
      <c r="L7646" s="52">
        <v>0.24074000120162961</v>
      </c>
      <c r="N7646">
        <v>59</v>
      </c>
      <c r="O7646" s="52">
        <v>0.24895000457763669</v>
      </c>
      <c r="Q7646">
        <v>1180</v>
      </c>
      <c r="R7646" s="52">
        <v>0.20870000123977661</v>
      </c>
    </row>
    <row r="7647" spans="1:19">
      <c r="A7647" t="s">
        <v>356</v>
      </c>
      <c r="B7647" t="s">
        <v>412</v>
      </c>
      <c r="C7647" t="s">
        <v>440</v>
      </c>
      <c r="D7647" t="s">
        <v>330</v>
      </c>
      <c r="E7647" t="s">
        <v>137</v>
      </c>
      <c r="F7647" t="s">
        <v>138</v>
      </c>
      <c r="G7647">
        <v>10</v>
      </c>
      <c r="H7647" t="s">
        <v>341</v>
      </c>
      <c r="I7647" t="s">
        <v>734</v>
      </c>
      <c r="J7647" t="s">
        <v>299</v>
      </c>
      <c r="K7647">
        <v>2</v>
      </c>
      <c r="L7647" s="52">
        <v>3.7039998918771737E-2</v>
      </c>
      <c r="M7647" s="52">
        <v>3.773999959230423E-2</v>
      </c>
      <c r="N7647">
        <v>2</v>
      </c>
      <c r="O7647" s="52">
        <v>8.4400000050663948E-3</v>
      </c>
      <c r="P7647" s="52">
        <v>8.659999817609787E-3</v>
      </c>
      <c r="Q7647">
        <v>265</v>
      </c>
      <c r="R7647" s="52">
        <v>4.6870000660419457E-2</v>
      </c>
      <c r="S7647" s="52">
        <v>4.7959998250007629E-2</v>
      </c>
    </row>
    <row r="7648" spans="1:19">
      <c r="A7648" t="s">
        <v>356</v>
      </c>
      <c r="B7648" t="s">
        <v>412</v>
      </c>
      <c r="C7648" t="s">
        <v>440</v>
      </c>
      <c r="D7648" t="s">
        <v>330</v>
      </c>
      <c r="E7648" t="s">
        <v>137</v>
      </c>
      <c r="F7648" t="s">
        <v>138</v>
      </c>
      <c r="G7648">
        <v>10</v>
      </c>
      <c r="H7648" t="s">
        <v>341</v>
      </c>
      <c r="I7648" t="s">
        <v>734</v>
      </c>
      <c r="J7648" t="s">
        <v>300</v>
      </c>
      <c r="K7648">
        <v>0</v>
      </c>
      <c r="L7648" s="52">
        <v>0</v>
      </c>
      <c r="M7648" s="52">
        <v>0</v>
      </c>
      <c r="N7648">
        <v>2</v>
      </c>
      <c r="O7648" s="52">
        <v>8.4400000050663948E-3</v>
      </c>
      <c r="P7648" s="52">
        <v>8.659999817609787E-3</v>
      </c>
      <c r="Q7648">
        <v>218</v>
      </c>
      <c r="R7648" s="52">
        <v>3.8559999316930771E-2</v>
      </c>
      <c r="S7648" s="52">
        <v>3.945000097155571E-2</v>
      </c>
    </row>
    <row r="7649" spans="1:19">
      <c r="A7649" t="s">
        <v>356</v>
      </c>
      <c r="B7649" t="s">
        <v>412</v>
      </c>
      <c r="C7649" t="s">
        <v>440</v>
      </c>
      <c r="D7649" t="s">
        <v>330</v>
      </c>
      <c r="E7649" t="s">
        <v>137</v>
      </c>
      <c r="F7649" t="s">
        <v>138</v>
      </c>
      <c r="G7649">
        <v>10</v>
      </c>
      <c r="H7649" t="s">
        <v>341</v>
      </c>
      <c r="I7649" t="s">
        <v>734</v>
      </c>
      <c r="J7649" t="s">
        <v>269</v>
      </c>
      <c r="K7649">
        <v>0</v>
      </c>
      <c r="L7649" s="52">
        <v>0</v>
      </c>
      <c r="M7649" s="52">
        <v>0</v>
      </c>
      <c r="N7649">
        <v>2</v>
      </c>
      <c r="O7649" s="52">
        <v>8.4400000050663948E-3</v>
      </c>
      <c r="P7649" s="52">
        <v>8.659999817609787E-3</v>
      </c>
      <c r="Q7649">
        <v>43</v>
      </c>
      <c r="R7649" s="52">
        <v>7.61000020429492E-3</v>
      </c>
      <c r="S7649" s="52">
        <v>7.780000101774931E-3</v>
      </c>
    </row>
    <row r="7650" spans="1:19">
      <c r="A7650" t="s">
        <v>356</v>
      </c>
      <c r="B7650" t="s">
        <v>412</v>
      </c>
      <c r="C7650" t="s">
        <v>440</v>
      </c>
      <c r="D7650" t="s">
        <v>330</v>
      </c>
      <c r="E7650" t="s">
        <v>137</v>
      </c>
      <c r="F7650" t="s">
        <v>138</v>
      </c>
      <c r="G7650">
        <v>10</v>
      </c>
      <c r="H7650" t="s">
        <v>341</v>
      </c>
      <c r="I7650" t="s">
        <v>734</v>
      </c>
      <c r="J7650" t="s">
        <v>301</v>
      </c>
      <c r="K7650">
        <v>0</v>
      </c>
      <c r="L7650" s="52">
        <v>0</v>
      </c>
      <c r="M7650" s="52">
        <v>0</v>
      </c>
      <c r="N7650">
        <v>2</v>
      </c>
      <c r="O7650" s="52">
        <v>8.4400000050663948E-3</v>
      </c>
      <c r="P7650" s="52">
        <v>8.659999817609787E-3</v>
      </c>
      <c r="Q7650">
        <v>117</v>
      </c>
      <c r="R7650" s="52">
        <v>2.0689999684691429E-2</v>
      </c>
      <c r="S7650" s="52">
        <v>2.1169999614357948E-2</v>
      </c>
    </row>
    <row r="7651" spans="1:19">
      <c r="A7651" t="s">
        <v>356</v>
      </c>
      <c r="B7651" t="s">
        <v>412</v>
      </c>
      <c r="C7651" t="s">
        <v>440</v>
      </c>
      <c r="D7651" t="s">
        <v>330</v>
      </c>
      <c r="E7651" t="s">
        <v>137</v>
      </c>
      <c r="F7651" t="s">
        <v>138</v>
      </c>
      <c r="G7651">
        <v>10</v>
      </c>
      <c r="H7651" t="s">
        <v>341</v>
      </c>
      <c r="I7651" t="s">
        <v>734</v>
      </c>
      <c r="J7651" t="s">
        <v>270</v>
      </c>
      <c r="K7651">
        <v>1</v>
      </c>
      <c r="L7651" s="52">
        <v>1.8519999459385868E-2</v>
      </c>
      <c r="N7651">
        <v>6</v>
      </c>
      <c r="O7651" s="52">
        <v>2.531999908387661E-2</v>
      </c>
      <c r="Q7651">
        <v>128</v>
      </c>
      <c r="R7651" s="52">
        <v>2.263999916613102E-2</v>
      </c>
    </row>
    <row r="7652" spans="1:19">
      <c r="A7652" t="s">
        <v>356</v>
      </c>
      <c r="B7652" t="s">
        <v>412</v>
      </c>
      <c r="C7652" t="s">
        <v>440</v>
      </c>
      <c r="D7652" t="s">
        <v>330</v>
      </c>
      <c r="E7652" t="s">
        <v>137</v>
      </c>
      <c r="F7652" t="s">
        <v>138</v>
      </c>
      <c r="G7652">
        <v>10</v>
      </c>
      <c r="H7652" t="s">
        <v>341</v>
      </c>
      <c r="I7652" t="s">
        <v>734</v>
      </c>
      <c r="J7652" t="s">
        <v>268</v>
      </c>
      <c r="K7652">
        <v>51</v>
      </c>
      <c r="L7652" s="52">
        <v>0.94444000720977783</v>
      </c>
      <c r="M7652" s="52">
        <v>0.96226000785827637</v>
      </c>
      <c r="N7652">
        <v>223</v>
      </c>
      <c r="O7652" s="52">
        <v>0.94093000888824463</v>
      </c>
      <c r="P7652" s="52">
        <v>0.96536999940872192</v>
      </c>
      <c r="Q7652">
        <v>4883</v>
      </c>
      <c r="R7652" s="52">
        <v>0.86364001035690308</v>
      </c>
      <c r="S7652" s="52">
        <v>0.88363999128341675</v>
      </c>
    </row>
    <row r="7653" spans="1:19">
      <c r="A7653" t="s">
        <v>356</v>
      </c>
      <c r="B7653" t="s">
        <v>412</v>
      </c>
      <c r="C7653" t="s">
        <v>440</v>
      </c>
      <c r="D7653" t="s">
        <v>330</v>
      </c>
      <c r="E7653" t="s">
        <v>137</v>
      </c>
      <c r="F7653" t="s">
        <v>138</v>
      </c>
      <c r="G7653">
        <v>10</v>
      </c>
      <c r="H7653" t="s">
        <v>341</v>
      </c>
      <c r="I7653" t="s">
        <v>307</v>
      </c>
      <c r="J7653" t="s">
        <v>329</v>
      </c>
      <c r="K7653">
        <v>54</v>
      </c>
      <c r="L7653" s="52">
        <v>1</v>
      </c>
      <c r="N7653">
        <v>237</v>
      </c>
      <c r="O7653" s="52">
        <v>1</v>
      </c>
      <c r="Q7653">
        <v>5610</v>
      </c>
      <c r="R7653" s="52">
        <v>0.99221998453140259</v>
      </c>
    </row>
    <row r="7654" spans="1:19">
      <c r="A7654" t="s">
        <v>356</v>
      </c>
      <c r="B7654" t="s">
        <v>412</v>
      </c>
      <c r="C7654" t="s">
        <v>440</v>
      </c>
      <c r="D7654" t="s">
        <v>330</v>
      </c>
      <c r="E7654" t="s">
        <v>137</v>
      </c>
      <c r="F7654" t="s">
        <v>138</v>
      </c>
      <c r="G7654">
        <v>10</v>
      </c>
      <c r="H7654" t="s">
        <v>341</v>
      </c>
      <c r="I7654" t="s">
        <v>307</v>
      </c>
      <c r="J7654" t="s">
        <v>309</v>
      </c>
      <c r="K7654">
        <v>0</v>
      </c>
      <c r="L7654" s="52">
        <v>0</v>
      </c>
      <c r="N7654">
        <v>0</v>
      </c>
      <c r="O7654" s="52">
        <v>0</v>
      </c>
      <c r="Q7654">
        <v>44</v>
      </c>
      <c r="R7654" s="52">
        <v>7.780000101774931E-3</v>
      </c>
    </row>
    <row r="7655" spans="1:19">
      <c r="A7655" t="s">
        <v>356</v>
      </c>
      <c r="B7655" t="s">
        <v>412</v>
      </c>
      <c r="C7655" t="s">
        <v>440</v>
      </c>
      <c r="D7655" t="s">
        <v>330</v>
      </c>
      <c r="E7655" t="s">
        <v>137</v>
      </c>
      <c r="F7655" t="s">
        <v>138</v>
      </c>
      <c r="G7655">
        <v>10</v>
      </c>
      <c r="H7655" t="s">
        <v>341</v>
      </c>
      <c r="I7655" t="s">
        <v>375</v>
      </c>
      <c r="J7655" t="s">
        <v>302</v>
      </c>
      <c r="K7655">
        <v>12</v>
      </c>
      <c r="L7655" s="52">
        <v>0.22222000360488889</v>
      </c>
      <c r="N7655">
        <v>72</v>
      </c>
      <c r="O7655" s="52">
        <v>0.30379998683929438</v>
      </c>
      <c r="Q7655">
        <v>1795</v>
      </c>
      <c r="R7655" s="52">
        <v>0.3174700140953064</v>
      </c>
    </row>
    <row r="7656" spans="1:19">
      <c r="A7656" t="s">
        <v>356</v>
      </c>
      <c r="B7656" t="s">
        <v>412</v>
      </c>
      <c r="C7656" t="s">
        <v>440</v>
      </c>
      <c r="D7656" t="s">
        <v>330</v>
      </c>
      <c r="E7656" t="s">
        <v>137</v>
      </c>
      <c r="F7656" t="s">
        <v>138</v>
      </c>
      <c r="G7656">
        <v>10</v>
      </c>
      <c r="H7656" t="s">
        <v>341</v>
      </c>
      <c r="I7656" t="s">
        <v>375</v>
      </c>
      <c r="J7656" t="s">
        <v>303</v>
      </c>
      <c r="K7656">
        <v>16</v>
      </c>
      <c r="L7656" s="52">
        <v>0.29629999399185181</v>
      </c>
      <c r="N7656">
        <v>64</v>
      </c>
      <c r="O7656" s="52">
        <v>0.27004000544548029</v>
      </c>
      <c r="Q7656">
        <v>1789</v>
      </c>
      <c r="R7656" s="52">
        <v>0.31641000509262079</v>
      </c>
    </row>
    <row r="7657" spans="1:19">
      <c r="A7657" t="s">
        <v>356</v>
      </c>
      <c r="B7657" t="s">
        <v>412</v>
      </c>
      <c r="C7657" t="s">
        <v>440</v>
      </c>
      <c r="D7657" t="s">
        <v>330</v>
      </c>
      <c r="E7657" t="s">
        <v>137</v>
      </c>
      <c r="F7657" t="s">
        <v>138</v>
      </c>
      <c r="G7657">
        <v>10</v>
      </c>
      <c r="H7657" t="s">
        <v>341</v>
      </c>
      <c r="I7657" t="s">
        <v>375</v>
      </c>
      <c r="J7657" t="s">
        <v>304</v>
      </c>
      <c r="K7657">
        <v>26</v>
      </c>
      <c r="L7657" s="52">
        <v>0.48148000240325928</v>
      </c>
      <c r="N7657">
        <v>101</v>
      </c>
      <c r="O7657" s="52">
        <v>0.42616000771522522</v>
      </c>
      <c r="Q7657">
        <v>2070</v>
      </c>
      <c r="R7657" s="52">
        <v>0.36610999703407288</v>
      </c>
    </row>
    <row r="7658" spans="1:19">
      <c r="A7658" t="s">
        <v>356</v>
      </c>
      <c r="B7658" t="s">
        <v>412</v>
      </c>
      <c r="C7658" t="s">
        <v>440</v>
      </c>
      <c r="D7658" t="s">
        <v>330</v>
      </c>
      <c r="E7658" t="s">
        <v>137</v>
      </c>
      <c r="F7658" t="s">
        <v>138</v>
      </c>
      <c r="G7658">
        <v>10</v>
      </c>
      <c r="H7658" t="s">
        <v>341</v>
      </c>
      <c r="I7658" t="s">
        <v>377</v>
      </c>
      <c r="J7658" t="s">
        <v>13</v>
      </c>
      <c r="K7658">
        <v>28</v>
      </c>
      <c r="L7658" s="52">
        <v>0.51851999759674072</v>
      </c>
      <c r="N7658">
        <v>131</v>
      </c>
      <c r="O7658" s="52">
        <v>0.55273997783660889</v>
      </c>
      <c r="Q7658">
        <v>2991</v>
      </c>
      <c r="R7658" s="52">
        <v>0.52900999784469604</v>
      </c>
    </row>
    <row r="7659" spans="1:19">
      <c r="A7659" t="s">
        <v>356</v>
      </c>
      <c r="B7659" t="s">
        <v>412</v>
      </c>
      <c r="C7659" t="s">
        <v>440</v>
      </c>
      <c r="D7659" t="s">
        <v>330</v>
      </c>
      <c r="E7659" t="s">
        <v>137</v>
      </c>
      <c r="F7659" t="s">
        <v>138</v>
      </c>
      <c r="G7659">
        <v>10</v>
      </c>
      <c r="H7659" t="s">
        <v>341</v>
      </c>
      <c r="I7659" t="s">
        <v>377</v>
      </c>
      <c r="J7659" t="s">
        <v>382</v>
      </c>
      <c r="K7659">
        <v>26</v>
      </c>
      <c r="L7659" s="52">
        <v>0.48148000240325928</v>
      </c>
      <c r="N7659">
        <v>106</v>
      </c>
      <c r="O7659" s="52">
        <v>0.44725999236106873</v>
      </c>
      <c r="Q7659">
        <v>2663</v>
      </c>
      <c r="R7659" s="52">
        <v>0.47099000215530401</v>
      </c>
    </row>
    <row r="7660" spans="1:19">
      <c r="A7660" t="s">
        <v>356</v>
      </c>
      <c r="B7660" t="s">
        <v>412</v>
      </c>
      <c r="C7660" t="s">
        <v>440</v>
      </c>
      <c r="D7660" t="s">
        <v>330</v>
      </c>
      <c r="E7660" t="s">
        <v>137</v>
      </c>
      <c r="F7660" t="s">
        <v>138</v>
      </c>
      <c r="G7660">
        <v>10</v>
      </c>
      <c r="H7660" t="s">
        <v>341</v>
      </c>
      <c r="I7660" t="s">
        <v>378</v>
      </c>
      <c r="J7660" t="s">
        <v>13</v>
      </c>
      <c r="K7660">
        <v>44</v>
      </c>
      <c r="L7660" s="52">
        <v>0.81480997800827026</v>
      </c>
      <c r="N7660">
        <v>209</v>
      </c>
      <c r="O7660" s="52">
        <v>0.88186001777648926</v>
      </c>
      <c r="Q7660">
        <v>5030</v>
      </c>
      <c r="R7660" s="52">
        <v>0.88963997364044189</v>
      </c>
    </row>
    <row r="7661" spans="1:19">
      <c r="A7661" t="s">
        <v>356</v>
      </c>
      <c r="B7661" t="s">
        <v>412</v>
      </c>
      <c r="C7661" t="s">
        <v>440</v>
      </c>
      <c r="D7661" t="s">
        <v>330</v>
      </c>
      <c r="E7661" t="s">
        <v>137</v>
      </c>
      <c r="F7661" t="s">
        <v>138</v>
      </c>
      <c r="G7661">
        <v>10</v>
      </c>
      <c r="H7661" t="s">
        <v>341</v>
      </c>
      <c r="I7661" t="s">
        <v>378</v>
      </c>
      <c r="J7661" t="s">
        <v>382</v>
      </c>
      <c r="K7661">
        <v>10</v>
      </c>
      <c r="L7661" s="52">
        <v>0.18519000709056849</v>
      </c>
      <c r="N7661">
        <v>28</v>
      </c>
      <c r="O7661" s="52">
        <v>0.11813999712467189</v>
      </c>
      <c r="Q7661">
        <v>624</v>
      </c>
      <c r="R7661" s="52">
        <v>0.1103599965572357</v>
      </c>
    </row>
    <row r="7662" spans="1:19">
      <c r="A7662" t="s">
        <v>356</v>
      </c>
      <c r="B7662" t="s">
        <v>412</v>
      </c>
      <c r="C7662" t="s">
        <v>440</v>
      </c>
      <c r="D7662" t="s">
        <v>330</v>
      </c>
      <c r="E7662" t="s">
        <v>137</v>
      </c>
      <c r="F7662" t="s">
        <v>138</v>
      </c>
      <c r="G7662">
        <v>10</v>
      </c>
      <c r="H7662" t="s">
        <v>341</v>
      </c>
      <c r="I7662" t="s">
        <v>379</v>
      </c>
      <c r="J7662" t="s">
        <v>13</v>
      </c>
      <c r="K7662">
        <v>34</v>
      </c>
      <c r="L7662" s="52">
        <v>0.62963002920150757</v>
      </c>
      <c r="N7662">
        <v>158</v>
      </c>
      <c r="O7662" s="52">
        <v>0.66667002439498901</v>
      </c>
      <c r="Q7662">
        <v>3976</v>
      </c>
      <c r="R7662" s="52">
        <v>0.70322000980377197</v>
      </c>
    </row>
    <row r="7663" spans="1:19">
      <c r="A7663" t="s">
        <v>356</v>
      </c>
      <c r="B7663" t="s">
        <v>412</v>
      </c>
      <c r="C7663" t="s">
        <v>440</v>
      </c>
      <c r="D7663" t="s">
        <v>330</v>
      </c>
      <c r="E7663" t="s">
        <v>137</v>
      </c>
      <c r="F7663" t="s">
        <v>138</v>
      </c>
      <c r="G7663">
        <v>10</v>
      </c>
      <c r="H7663" t="s">
        <v>341</v>
      </c>
      <c r="I7663" t="s">
        <v>379</v>
      </c>
      <c r="J7663" t="s">
        <v>382</v>
      </c>
      <c r="K7663">
        <v>20</v>
      </c>
      <c r="L7663" s="52">
        <v>0.37037000060081482</v>
      </c>
      <c r="N7663">
        <v>79</v>
      </c>
      <c r="O7663" s="52">
        <v>0.33333000540733337</v>
      </c>
      <c r="Q7663">
        <v>1678</v>
      </c>
      <c r="R7663" s="52">
        <v>0.29677999019622803</v>
      </c>
    </row>
    <row r="7664" spans="1:19">
      <c r="A7664" t="s">
        <v>356</v>
      </c>
      <c r="B7664" t="s">
        <v>412</v>
      </c>
      <c r="C7664" t="s">
        <v>440</v>
      </c>
      <c r="D7664" t="s">
        <v>330</v>
      </c>
      <c r="E7664" t="s">
        <v>137</v>
      </c>
      <c r="F7664" t="s">
        <v>138</v>
      </c>
      <c r="G7664">
        <v>10</v>
      </c>
      <c r="H7664" t="s">
        <v>341</v>
      </c>
      <c r="I7664" t="s">
        <v>380</v>
      </c>
      <c r="J7664" t="s">
        <v>13</v>
      </c>
      <c r="K7664">
        <v>38</v>
      </c>
      <c r="L7664" s="52">
        <v>0.70370000600814819</v>
      </c>
      <c r="N7664">
        <v>167</v>
      </c>
      <c r="O7664" s="52">
        <v>0.7046399712562561</v>
      </c>
      <c r="Q7664">
        <v>4071</v>
      </c>
      <c r="R7664" s="52">
        <v>0.72001999616622925</v>
      </c>
    </row>
    <row r="7665" spans="1:19">
      <c r="A7665" t="s">
        <v>356</v>
      </c>
      <c r="B7665" t="s">
        <v>412</v>
      </c>
      <c r="C7665" t="s">
        <v>440</v>
      </c>
      <c r="D7665" t="s">
        <v>330</v>
      </c>
      <c r="E7665" t="s">
        <v>137</v>
      </c>
      <c r="F7665" t="s">
        <v>138</v>
      </c>
      <c r="G7665">
        <v>10</v>
      </c>
      <c r="H7665" t="s">
        <v>341</v>
      </c>
      <c r="I7665" t="s">
        <v>380</v>
      </c>
      <c r="J7665" t="s">
        <v>382</v>
      </c>
      <c r="K7665">
        <v>16</v>
      </c>
      <c r="L7665" s="52">
        <v>0.29629999399185181</v>
      </c>
      <c r="N7665">
        <v>70</v>
      </c>
      <c r="O7665" s="52">
        <v>0.29535999894142151</v>
      </c>
      <c r="Q7665">
        <v>1583</v>
      </c>
      <c r="R7665" s="52">
        <v>0.27998000383377081</v>
      </c>
    </row>
    <row r="7666" spans="1:19">
      <c r="A7666" t="s">
        <v>356</v>
      </c>
      <c r="B7666" t="s">
        <v>412</v>
      </c>
      <c r="C7666" t="s">
        <v>440</v>
      </c>
      <c r="D7666" t="s">
        <v>330</v>
      </c>
      <c r="E7666" t="s">
        <v>137</v>
      </c>
      <c r="F7666" t="s">
        <v>138</v>
      </c>
      <c r="G7666">
        <v>10</v>
      </c>
      <c r="H7666" t="s">
        <v>341</v>
      </c>
      <c r="I7666" t="s">
        <v>381</v>
      </c>
      <c r="J7666" t="s">
        <v>13</v>
      </c>
      <c r="K7666">
        <v>29</v>
      </c>
      <c r="L7666" s="52">
        <v>0.53703999519348145</v>
      </c>
      <c r="N7666">
        <v>148</v>
      </c>
      <c r="O7666" s="52">
        <v>0.62446999549865723</v>
      </c>
      <c r="Q7666">
        <v>3439</v>
      </c>
      <c r="R7666" s="52">
        <v>0.60824000835418701</v>
      </c>
    </row>
    <row r="7667" spans="1:19">
      <c r="A7667" t="s">
        <v>356</v>
      </c>
      <c r="B7667" t="s">
        <v>412</v>
      </c>
      <c r="C7667" t="s">
        <v>440</v>
      </c>
      <c r="D7667" t="s">
        <v>330</v>
      </c>
      <c r="E7667" t="s">
        <v>137</v>
      </c>
      <c r="F7667" t="s">
        <v>138</v>
      </c>
      <c r="G7667">
        <v>10</v>
      </c>
      <c r="H7667" t="s">
        <v>341</v>
      </c>
      <c r="I7667" t="s">
        <v>381</v>
      </c>
      <c r="J7667" t="s">
        <v>382</v>
      </c>
      <c r="K7667">
        <v>25</v>
      </c>
      <c r="L7667" s="52">
        <v>0.46296000480651861</v>
      </c>
      <c r="N7667">
        <v>89</v>
      </c>
      <c r="O7667" s="52">
        <v>0.37553000450134277</v>
      </c>
      <c r="Q7667">
        <v>2215</v>
      </c>
      <c r="R7667" s="52">
        <v>0.39175999164581299</v>
      </c>
    </row>
    <row r="7668" spans="1:19">
      <c r="A7668" t="s">
        <v>356</v>
      </c>
      <c r="B7668" t="s">
        <v>412</v>
      </c>
      <c r="C7668" t="s">
        <v>440</v>
      </c>
      <c r="D7668" t="s">
        <v>330</v>
      </c>
      <c r="E7668" t="s">
        <v>139</v>
      </c>
      <c r="F7668" t="s">
        <v>140</v>
      </c>
      <c r="G7668">
        <v>20</v>
      </c>
      <c r="H7668" t="s">
        <v>399</v>
      </c>
      <c r="I7668" t="s">
        <v>374</v>
      </c>
      <c r="J7668" t="s">
        <v>289</v>
      </c>
      <c r="K7668">
        <v>0</v>
      </c>
      <c r="L7668" s="52">
        <v>0</v>
      </c>
      <c r="N7668">
        <v>0</v>
      </c>
      <c r="O7668" s="52">
        <v>0</v>
      </c>
      <c r="Q7668">
        <v>29</v>
      </c>
      <c r="R7668" s="52">
        <v>5.1299999468028554E-3</v>
      </c>
    </row>
    <row r="7669" spans="1:19">
      <c r="A7669" t="s">
        <v>356</v>
      </c>
      <c r="B7669" t="s">
        <v>412</v>
      </c>
      <c r="C7669" t="s">
        <v>440</v>
      </c>
      <c r="D7669" t="s">
        <v>330</v>
      </c>
      <c r="E7669" t="s">
        <v>139</v>
      </c>
      <c r="F7669" t="s">
        <v>140</v>
      </c>
      <c r="G7669">
        <v>20</v>
      </c>
      <c r="H7669" t="s">
        <v>399</v>
      </c>
      <c r="I7669" t="s">
        <v>374</v>
      </c>
      <c r="J7669" t="s">
        <v>290</v>
      </c>
      <c r="K7669">
        <v>2</v>
      </c>
      <c r="L7669" s="52">
        <v>2.2220000624656681E-2</v>
      </c>
      <c r="N7669">
        <v>12</v>
      </c>
      <c r="O7669" s="52">
        <v>4.544999822974205E-2</v>
      </c>
      <c r="Q7669">
        <v>299</v>
      </c>
      <c r="R7669" s="52">
        <v>5.2880000323057168E-2</v>
      </c>
    </row>
    <row r="7670" spans="1:19">
      <c r="A7670" t="s">
        <v>356</v>
      </c>
      <c r="B7670" t="s">
        <v>412</v>
      </c>
      <c r="C7670" t="s">
        <v>440</v>
      </c>
      <c r="D7670" t="s">
        <v>330</v>
      </c>
      <c r="E7670" t="s">
        <v>139</v>
      </c>
      <c r="F7670" t="s">
        <v>140</v>
      </c>
      <c r="G7670">
        <v>20</v>
      </c>
      <c r="H7670" t="s">
        <v>399</v>
      </c>
      <c r="I7670" t="s">
        <v>374</v>
      </c>
      <c r="J7670" t="s">
        <v>291</v>
      </c>
      <c r="K7670">
        <v>14</v>
      </c>
      <c r="L7670" s="52">
        <v>0.15556000173091891</v>
      </c>
      <c r="N7670">
        <v>32</v>
      </c>
      <c r="O7670" s="52">
        <v>0.1212100014090538</v>
      </c>
      <c r="Q7670">
        <v>751</v>
      </c>
      <c r="R7670" s="52">
        <v>0.1328299939632416</v>
      </c>
    </row>
    <row r="7671" spans="1:19">
      <c r="A7671" t="s">
        <v>356</v>
      </c>
      <c r="B7671" t="s">
        <v>412</v>
      </c>
      <c r="C7671" t="s">
        <v>440</v>
      </c>
      <c r="D7671" t="s">
        <v>330</v>
      </c>
      <c r="E7671" t="s">
        <v>139</v>
      </c>
      <c r="F7671" t="s">
        <v>140</v>
      </c>
      <c r="G7671">
        <v>20</v>
      </c>
      <c r="H7671" t="s">
        <v>399</v>
      </c>
      <c r="I7671" t="s">
        <v>374</v>
      </c>
      <c r="J7671" t="s">
        <v>292</v>
      </c>
      <c r="K7671">
        <v>22</v>
      </c>
      <c r="L7671" s="52">
        <v>0.24444000422954559</v>
      </c>
      <c r="N7671">
        <v>52</v>
      </c>
      <c r="O7671" s="52">
        <v>0.19697000086307531</v>
      </c>
      <c r="Q7671">
        <v>1246</v>
      </c>
      <c r="R7671" s="52">
        <v>0.22036999464035029</v>
      </c>
    </row>
    <row r="7672" spans="1:19">
      <c r="A7672" t="s">
        <v>356</v>
      </c>
      <c r="B7672" t="s">
        <v>412</v>
      </c>
      <c r="C7672" t="s">
        <v>440</v>
      </c>
      <c r="D7672" t="s">
        <v>330</v>
      </c>
      <c r="E7672" t="s">
        <v>139</v>
      </c>
      <c r="F7672" t="s">
        <v>140</v>
      </c>
      <c r="G7672">
        <v>20</v>
      </c>
      <c r="H7672" t="s">
        <v>399</v>
      </c>
      <c r="I7672" t="s">
        <v>374</v>
      </c>
      <c r="J7672" t="s">
        <v>293</v>
      </c>
      <c r="K7672">
        <v>16</v>
      </c>
      <c r="L7672" s="52">
        <v>0.17778000235557559</v>
      </c>
      <c r="N7672">
        <v>44</v>
      </c>
      <c r="O7672" s="52">
        <v>0.1666699945926666</v>
      </c>
      <c r="Q7672">
        <v>1034</v>
      </c>
      <c r="R7672" s="52">
        <v>0.18287999927997589</v>
      </c>
    </row>
    <row r="7673" spans="1:19">
      <c r="A7673" t="s">
        <v>356</v>
      </c>
      <c r="B7673" t="s">
        <v>412</v>
      </c>
      <c r="C7673" t="s">
        <v>440</v>
      </c>
      <c r="D7673" t="s">
        <v>330</v>
      </c>
      <c r="E7673" t="s">
        <v>139</v>
      </c>
      <c r="F7673" t="s">
        <v>140</v>
      </c>
      <c r="G7673">
        <v>20</v>
      </c>
      <c r="H7673" t="s">
        <v>399</v>
      </c>
      <c r="I7673" t="s">
        <v>374</v>
      </c>
      <c r="J7673" t="s">
        <v>294</v>
      </c>
      <c r="K7673">
        <v>17</v>
      </c>
      <c r="L7673" s="52">
        <v>0.1888899952173233</v>
      </c>
      <c r="N7673">
        <v>59</v>
      </c>
      <c r="O7673" s="52">
        <v>0.22348000109195709</v>
      </c>
      <c r="Q7673">
        <v>1115</v>
      </c>
      <c r="R7673" s="52">
        <v>0.19720999896526339</v>
      </c>
    </row>
    <row r="7674" spans="1:19">
      <c r="A7674" t="s">
        <v>356</v>
      </c>
      <c r="B7674" t="s">
        <v>412</v>
      </c>
      <c r="C7674" t="s">
        <v>440</v>
      </c>
      <c r="D7674" t="s">
        <v>330</v>
      </c>
      <c r="E7674" t="s">
        <v>139</v>
      </c>
      <c r="F7674" t="s">
        <v>140</v>
      </c>
      <c r="G7674">
        <v>20</v>
      </c>
      <c r="H7674" t="s">
        <v>399</v>
      </c>
      <c r="I7674" t="s">
        <v>374</v>
      </c>
      <c r="J7674" t="s">
        <v>295</v>
      </c>
      <c r="K7674">
        <v>19</v>
      </c>
      <c r="L7674" s="52">
        <v>0.21110999584198001</v>
      </c>
      <c r="N7674">
        <v>65</v>
      </c>
      <c r="O7674" s="52">
        <v>0.24620999395847321</v>
      </c>
      <c r="Q7674">
        <v>1180</v>
      </c>
      <c r="R7674" s="52">
        <v>0.20870000123977661</v>
      </c>
    </row>
    <row r="7675" spans="1:19">
      <c r="A7675" t="s">
        <v>356</v>
      </c>
      <c r="B7675" t="s">
        <v>412</v>
      </c>
      <c r="C7675" t="s">
        <v>440</v>
      </c>
      <c r="D7675" t="s">
        <v>330</v>
      </c>
      <c r="E7675" t="s">
        <v>139</v>
      </c>
      <c r="F7675" t="s">
        <v>140</v>
      </c>
      <c r="G7675">
        <v>20</v>
      </c>
      <c r="H7675" t="s">
        <v>399</v>
      </c>
      <c r="I7675" t="s">
        <v>734</v>
      </c>
      <c r="J7675" t="s">
        <v>299</v>
      </c>
      <c r="K7675">
        <v>2</v>
      </c>
      <c r="L7675" s="52">
        <v>2.2220000624656681E-2</v>
      </c>
      <c r="M7675" s="52">
        <v>2.2989999502897259E-2</v>
      </c>
      <c r="N7675">
        <v>2</v>
      </c>
      <c r="O7675" s="52">
        <v>7.5799999758601189E-3</v>
      </c>
      <c r="P7675" s="52">
        <v>7.969999685883522E-3</v>
      </c>
      <c r="Q7675">
        <v>265</v>
      </c>
      <c r="R7675" s="52">
        <v>4.6870000660419457E-2</v>
      </c>
      <c r="S7675" s="52">
        <v>4.7959998250007629E-2</v>
      </c>
    </row>
    <row r="7676" spans="1:19">
      <c r="A7676" t="s">
        <v>356</v>
      </c>
      <c r="B7676" t="s">
        <v>412</v>
      </c>
      <c r="C7676" t="s">
        <v>440</v>
      </c>
      <c r="D7676" t="s">
        <v>330</v>
      </c>
      <c r="E7676" t="s">
        <v>139</v>
      </c>
      <c r="F7676" t="s">
        <v>140</v>
      </c>
      <c r="G7676">
        <v>20</v>
      </c>
      <c r="H7676" t="s">
        <v>399</v>
      </c>
      <c r="I7676" t="s">
        <v>734</v>
      </c>
      <c r="J7676" t="s">
        <v>300</v>
      </c>
      <c r="K7676">
        <v>2</v>
      </c>
      <c r="L7676" s="52">
        <v>2.2220000624656681E-2</v>
      </c>
      <c r="M7676" s="52">
        <v>2.2989999502897259E-2</v>
      </c>
      <c r="N7676">
        <v>2</v>
      </c>
      <c r="O7676" s="52">
        <v>7.5799999758601189E-3</v>
      </c>
      <c r="P7676" s="52">
        <v>7.969999685883522E-3</v>
      </c>
      <c r="Q7676">
        <v>218</v>
      </c>
      <c r="R7676" s="52">
        <v>3.8559999316930771E-2</v>
      </c>
      <c r="S7676" s="52">
        <v>3.945000097155571E-2</v>
      </c>
    </row>
    <row r="7677" spans="1:19">
      <c r="A7677" t="s">
        <v>356</v>
      </c>
      <c r="B7677" t="s">
        <v>412</v>
      </c>
      <c r="C7677" t="s">
        <v>440</v>
      </c>
      <c r="D7677" t="s">
        <v>330</v>
      </c>
      <c r="E7677" t="s">
        <v>139</v>
      </c>
      <c r="F7677" t="s">
        <v>140</v>
      </c>
      <c r="G7677">
        <v>20</v>
      </c>
      <c r="H7677" t="s">
        <v>399</v>
      </c>
      <c r="I7677" t="s">
        <v>734</v>
      </c>
      <c r="J7677" t="s">
        <v>269</v>
      </c>
      <c r="K7677">
        <v>0</v>
      </c>
      <c r="L7677" s="52">
        <v>0</v>
      </c>
      <c r="M7677" s="52">
        <v>0</v>
      </c>
      <c r="N7677">
        <v>0</v>
      </c>
      <c r="O7677" s="52">
        <v>0</v>
      </c>
      <c r="P7677" s="52">
        <v>0</v>
      </c>
      <c r="Q7677">
        <v>43</v>
      </c>
      <c r="R7677" s="52">
        <v>7.61000020429492E-3</v>
      </c>
      <c r="S7677" s="52">
        <v>7.780000101774931E-3</v>
      </c>
    </row>
    <row r="7678" spans="1:19">
      <c r="A7678" t="s">
        <v>356</v>
      </c>
      <c r="B7678" t="s">
        <v>412</v>
      </c>
      <c r="C7678" t="s">
        <v>440</v>
      </c>
      <c r="D7678" t="s">
        <v>330</v>
      </c>
      <c r="E7678" t="s">
        <v>139</v>
      </c>
      <c r="F7678" t="s">
        <v>140</v>
      </c>
      <c r="G7678">
        <v>20</v>
      </c>
      <c r="H7678" t="s">
        <v>399</v>
      </c>
      <c r="I7678" t="s">
        <v>734</v>
      </c>
      <c r="J7678" t="s">
        <v>301</v>
      </c>
      <c r="K7678">
        <v>0</v>
      </c>
      <c r="L7678" s="52">
        <v>0</v>
      </c>
      <c r="M7678" s="52">
        <v>0</v>
      </c>
      <c r="N7678">
        <v>2</v>
      </c>
      <c r="O7678" s="52">
        <v>7.5799999758601189E-3</v>
      </c>
      <c r="P7678" s="52">
        <v>7.969999685883522E-3</v>
      </c>
      <c r="Q7678">
        <v>117</v>
      </c>
      <c r="R7678" s="52">
        <v>2.0689999684691429E-2</v>
      </c>
      <c r="S7678" s="52">
        <v>2.1169999614357948E-2</v>
      </c>
    </row>
    <row r="7679" spans="1:19">
      <c r="A7679" t="s">
        <v>356</v>
      </c>
      <c r="B7679" t="s">
        <v>412</v>
      </c>
      <c r="C7679" t="s">
        <v>440</v>
      </c>
      <c r="D7679" t="s">
        <v>330</v>
      </c>
      <c r="E7679" t="s">
        <v>139</v>
      </c>
      <c r="F7679" t="s">
        <v>140</v>
      </c>
      <c r="G7679">
        <v>20</v>
      </c>
      <c r="H7679" t="s">
        <v>399</v>
      </c>
      <c r="I7679" t="s">
        <v>734</v>
      </c>
      <c r="J7679" t="s">
        <v>270</v>
      </c>
      <c r="K7679">
        <v>3</v>
      </c>
      <c r="L7679" s="52">
        <v>3.3330000936985023E-2</v>
      </c>
      <c r="N7679">
        <v>13</v>
      </c>
      <c r="O7679" s="52">
        <v>4.9240000545978553E-2</v>
      </c>
      <c r="Q7679">
        <v>128</v>
      </c>
      <c r="R7679" s="52">
        <v>2.263999916613102E-2</v>
      </c>
    </row>
    <row r="7680" spans="1:19">
      <c r="A7680" t="s">
        <v>356</v>
      </c>
      <c r="B7680" t="s">
        <v>412</v>
      </c>
      <c r="C7680" t="s">
        <v>440</v>
      </c>
      <c r="D7680" t="s">
        <v>330</v>
      </c>
      <c r="E7680" t="s">
        <v>139</v>
      </c>
      <c r="F7680" t="s">
        <v>140</v>
      </c>
      <c r="G7680">
        <v>20</v>
      </c>
      <c r="H7680" t="s">
        <v>399</v>
      </c>
      <c r="I7680" t="s">
        <v>734</v>
      </c>
      <c r="J7680" t="s">
        <v>268</v>
      </c>
      <c r="K7680">
        <v>83</v>
      </c>
      <c r="L7680" s="52">
        <v>0.92221999168395996</v>
      </c>
      <c r="M7680" s="52">
        <v>0.95402002334594727</v>
      </c>
      <c r="N7680">
        <v>245</v>
      </c>
      <c r="O7680" s="52">
        <v>0.92803001403808594</v>
      </c>
      <c r="P7680" s="52">
        <v>0.97610002756118774</v>
      </c>
      <c r="Q7680">
        <v>4883</v>
      </c>
      <c r="R7680" s="52">
        <v>0.86364001035690308</v>
      </c>
      <c r="S7680" s="52">
        <v>0.88363999128341675</v>
      </c>
    </row>
    <row r="7681" spans="1:18">
      <c r="A7681" t="s">
        <v>356</v>
      </c>
      <c r="B7681" t="s">
        <v>412</v>
      </c>
      <c r="C7681" t="s">
        <v>440</v>
      </c>
      <c r="D7681" t="s">
        <v>330</v>
      </c>
      <c r="E7681" t="s">
        <v>139</v>
      </c>
      <c r="F7681" t="s">
        <v>140</v>
      </c>
      <c r="G7681">
        <v>20</v>
      </c>
      <c r="H7681" t="s">
        <v>399</v>
      </c>
      <c r="I7681" t="s">
        <v>307</v>
      </c>
      <c r="J7681" t="s">
        <v>329</v>
      </c>
      <c r="K7681">
        <v>90</v>
      </c>
      <c r="L7681" s="52">
        <v>1</v>
      </c>
      <c r="N7681">
        <v>262</v>
      </c>
      <c r="O7681" s="52">
        <v>0.9924200177192688</v>
      </c>
      <c r="Q7681">
        <v>5610</v>
      </c>
      <c r="R7681" s="52">
        <v>0.99221998453140259</v>
      </c>
    </row>
    <row r="7682" spans="1:18">
      <c r="A7682" t="s">
        <v>356</v>
      </c>
      <c r="B7682" t="s">
        <v>412</v>
      </c>
      <c r="C7682" t="s">
        <v>440</v>
      </c>
      <c r="D7682" t="s">
        <v>330</v>
      </c>
      <c r="E7682" t="s">
        <v>139</v>
      </c>
      <c r="F7682" t="s">
        <v>140</v>
      </c>
      <c r="G7682">
        <v>20</v>
      </c>
      <c r="H7682" t="s">
        <v>399</v>
      </c>
      <c r="I7682" t="s">
        <v>307</v>
      </c>
      <c r="J7682" t="s">
        <v>309</v>
      </c>
      <c r="K7682">
        <v>0</v>
      </c>
      <c r="L7682" s="52">
        <v>0</v>
      </c>
      <c r="N7682">
        <v>2</v>
      </c>
      <c r="O7682" s="52">
        <v>7.5799999758601189E-3</v>
      </c>
      <c r="Q7682">
        <v>44</v>
      </c>
      <c r="R7682" s="52">
        <v>7.780000101774931E-3</v>
      </c>
    </row>
    <row r="7683" spans="1:18">
      <c r="A7683" t="s">
        <v>356</v>
      </c>
      <c r="B7683" t="s">
        <v>412</v>
      </c>
      <c r="C7683" t="s">
        <v>440</v>
      </c>
      <c r="D7683" t="s">
        <v>330</v>
      </c>
      <c r="E7683" t="s">
        <v>139</v>
      </c>
      <c r="F7683" t="s">
        <v>140</v>
      </c>
      <c r="G7683">
        <v>20</v>
      </c>
      <c r="H7683" t="s">
        <v>399</v>
      </c>
      <c r="I7683" t="s">
        <v>375</v>
      </c>
      <c r="J7683" t="s">
        <v>302</v>
      </c>
      <c r="K7683">
        <v>36</v>
      </c>
      <c r="L7683" s="52">
        <v>0.40000000596046448</v>
      </c>
      <c r="N7683">
        <v>79</v>
      </c>
      <c r="O7683" s="52">
        <v>0.29923999309539789</v>
      </c>
      <c r="Q7683">
        <v>1795</v>
      </c>
      <c r="R7683" s="52">
        <v>0.3174700140953064</v>
      </c>
    </row>
    <row r="7684" spans="1:18">
      <c r="A7684" t="s">
        <v>356</v>
      </c>
      <c r="B7684" t="s">
        <v>412</v>
      </c>
      <c r="C7684" t="s">
        <v>440</v>
      </c>
      <c r="D7684" t="s">
        <v>330</v>
      </c>
      <c r="E7684" t="s">
        <v>139</v>
      </c>
      <c r="F7684" t="s">
        <v>140</v>
      </c>
      <c r="G7684">
        <v>20</v>
      </c>
      <c r="H7684" t="s">
        <v>399</v>
      </c>
      <c r="I7684" t="s">
        <v>375</v>
      </c>
      <c r="J7684" t="s">
        <v>303</v>
      </c>
      <c r="K7684">
        <v>24</v>
      </c>
      <c r="L7684" s="52">
        <v>0.26666998863220209</v>
      </c>
      <c r="N7684">
        <v>82</v>
      </c>
      <c r="O7684" s="52">
        <v>0.31060999631881708</v>
      </c>
      <c r="Q7684">
        <v>1789</v>
      </c>
      <c r="R7684" s="52">
        <v>0.31641000509262079</v>
      </c>
    </row>
    <row r="7685" spans="1:18">
      <c r="A7685" t="s">
        <v>356</v>
      </c>
      <c r="B7685" t="s">
        <v>412</v>
      </c>
      <c r="C7685" t="s">
        <v>440</v>
      </c>
      <c r="D7685" t="s">
        <v>330</v>
      </c>
      <c r="E7685" t="s">
        <v>139</v>
      </c>
      <c r="F7685" t="s">
        <v>140</v>
      </c>
      <c r="G7685">
        <v>20</v>
      </c>
      <c r="H7685" t="s">
        <v>399</v>
      </c>
      <c r="I7685" t="s">
        <v>375</v>
      </c>
      <c r="J7685" t="s">
        <v>304</v>
      </c>
      <c r="K7685">
        <v>30</v>
      </c>
      <c r="L7685" s="52">
        <v>0.33333000540733337</v>
      </c>
      <c r="N7685">
        <v>103</v>
      </c>
      <c r="O7685" s="52">
        <v>0.39015001058578491</v>
      </c>
      <c r="Q7685">
        <v>2070</v>
      </c>
      <c r="R7685" s="52">
        <v>0.36610999703407288</v>
      </c>
    </row>
    <row r="7686" spans="1:18">
      <c r="A7686" t="s">
        <v>356</v>
      </c>
      <c r="B7686" t="s">
        <v>412</v>
      </c>
      <c r="C7686" t="s">
        <v>440</v>
      </c>
      <c r="D7686" t="s">
        <v>330</v>
      </c>
      <c r="E7686" t="s">
        <v>139</v>
      </c>
      <c r="F7686" t="s">
        <v>140</v>
      </c>
      <c r="G7686">
        <v>20</v>
      </c>
      <c r="H7686" t="s">
        <v>399</v>
      </c>
      <c r="I7686" t="s">
        <v>377</v>
      </c>
      <c r="J7686" t="s">
        <v>13</v>
      </c>
      <c r="K7686">
        <v>42</v>
      </c>
      <c r="L7686" s="52">
        <v>0.46667000651359558</v>
      </c>
      <c r="N7686">
        <v>135</v>
      </c>
      <c r="O7686" s="52">
        <v>0.51135998964309692</v>
      </c>
      <c r="Q7686">
        <v>2991</v>
      </c>
      <c r="R7686" s="52">
        <v>0.52900999784469604</v>
      </c>
    </row>
    <row r="7687" spans="1:18">
      <c r="A7687" t="s">
        <v>356</v>
      </c>
      <c r="B7687" t="s">
        <v>412</v>
      </c>
      <c r="C7687" t="s">
        <v>440</v>
      </c>
      <c r="D7687" t="s">
        <v>330</v>
      </c>
      <c r="E7687" t="s">
        <v>139</v>
      </c>
      <c r="F7687" t="s">
        <v>140</v>
      </c>
      <c r="G7687">
        <v>20</v>
      </c>
      <c r="H7687" t="s">
        <v>399</v>
      </c>
      <c r="I7687" t="s">
        <v>377</v>
      </c>
      <c r="J7687" t="s">
        <v>382</v>
      </c>
      <c r="K7687">
        <v>48</v>
      </c>
      <c r="L7687" s="52">
        <v>0.53333002328872681</v>
      </c>
      <c r="N7687">
        <v>129</v>
      </c>
      <c r="O7687" s="52">
        <v>0.48864001035690308</v>
      </c>
      <c r="Q7687">
        <v>2663</v>
      </c>
      <c r="R7687" s="52">
        <v>0.47099000215530401</v>
      </c>
    </row>
    <row r="7688" spans="1:18">
      <c r="A7688" t="s">
        <v>356</v>
      </c>
      <c r="B7688" t="s">
        <v>412</v>
      </c>
      <c r="C7688" t="s">
        <v>440</v>
      </c>
      <c r="D7688" t="s">
        <v>330</v>
      </c>
      <c r="E7688" t="s">
        <v>139</v>
      </c>
      <c r="F7688" t="s">
        <v>140</v>
      </c>
      <c r="G7688">
        <v>20</v>
      </c>
      <c r="H7688" t="s">
        <v>399</v>
      </c>
      <c r="I7688" t="s">
        <v>378</v>
      </c>
      <c r="J7688" t="s">
        <v>13</v>
      </c>
      <c r="K7688">
        <v>81</v>
      </c>
      <c r="L7688" s="52">
        <v>0.89999997615814209</v>
      </c>
      <c r="N7688">
        <v>231</v>
      </c>
      <c r="O7688" s="52">
        <v>0.875</v>
      </c>
      <c r="Q7688">
        <v>5030</v>
      </c>
      <c r="R7688" s="52">
        <v>0.88963997364044189</v>
      </c>
    </row>
    <row r="7689" spans="1:18">
      <c r="A7689" t="s">
        <v>356</v>
      </c>
      <c r="B7689" t="s">
        <v>412</v>
      </c>
      <c r="C7689" t="s">
        <v>440</v>
      </c>
      <c r="D7689" t="s">
        <v>330</v>
      </c>
      <c r="E7689" t="s">
        <v>139</v>
      </c>
      <c r="F7689" t="s">
        <v>140</v>
      </c>
      <c r="G7689">
        <v>20</v>
      </c>
      <c r="H7689" t="s">
        <v>399</v>
      </c>
      <c r="I7689" t="s">
        <v>378</v>
      </c>
      <c r="J7689" t="s">
        <v>382</v>
      </c>
      <c r="K7689">
        <v>9</v>
      </c>
      <c r="L7689" s="52">
        <v>0.10000000149011611</v>
      </c>
      <c r="N7689">
        <v>33</v>
      </c>
      <c r="O7689" s="52">
        <v>0.125</v>
      </c>
      <c r="Q7689">
        <v>624</v>
      </c>
      <c r="R7689" s="52">
        <v>0.1103599965572357</v>
      </c>
    </row>
    <row r="7690" spans="1:18">
      <c r="A7690" t="s">
        <v>356</v>
      </c>
      <c r="B7690" t="s">
        <v>412</v>
      </c>
      <c r="C7690" t="s">
        <v>440</v>
      </c>
      <c r="D7690" t="s">
        <v>330</v>
      </c>
      <c r="E7690" t="s">
        <v>139</v>
      </c>
      <c r="F7690" t="s">
        <v>140</v>
      </c>
      <c r="G7690">
        <v>20</v>
      </c>
      <c r="H7690" t="s">
        <v>399</v>
      </c>
      <c r="I7690" t="s">
        <v>379</v>
      </c>
      <c r="J7690" t="s">
        <v>13</v>
      </c>
      <c r="K7690">
        <v>57</v>
      </c>
      <c r="L7690" s="52">
        <v>0.63332998752593994</v>
      </c>
      <c r="N7690">
        <v>188</v>
      </c>
      <c r="O7690" s="52">
        <v>0.71211999654769897</v>
      </c>
      <c r="Q7690">
        <v>3976</v>
      </c>
      <c r="R7690" s="52">
        <v>0.70322000980377197</v>
      </c>
    </row>
    <row r="7691" spans="1:18">
      <c r="A7691" t="s">
        <v>356</v>
      </c>
      <c r="B7691" t="s">
        <v>412</v>
      </c>
      <c r="C7691" t="s">
        <v>440</v>
      </c>
      <c r="D7691" t="s">
        <v>330</v>
      </c>
      <c r="E7691" t="s">
        <v>139</v>
      </c>
      <c r="F7691" t="s">
        <v>140</v>
      </c>
      <c r="G7691">
        <v>20</v>
      </c>
      <c r="H7691" t="s">
        <v>399</v>
      </c>
      <c r="I7691" t="s">
        <v>379</v>
      </c>
      <c r="J7691" t="s">
        <v>382</v>
      </c>
      <c r="K7691">
        <v>33</v>
      </c>
      <c r="L7691" s="52">
        <v>0.36667001247406011</v>
      </c>
      <c r="N7691">
        <v>76</v>
      </c>
      <c r="O7691" s="52">
        <v>0.28788000345230103</v>
      </c>
      <c r="Q7691">
        <v>1678</v>
      </c>
      <c r="R7691" s="52">
        <v>0.29677999019622803</v>
      </c>
    </row>
    <row r="7692" spans="1:18">
      <c r="A7692" t="s">
        <v>356</v>
      </c>
      <c r="B7692" t="s">
        <v>412</v>
      </c>
      <c r="C7692" t="s">
        <v>440</v>
      </c>
      <c r="D7692" t="s">
        <v>330</v>
      </c>
      <c r="E7692" t="s">
        <v>139</v>
      </c>
      <c r="F7692" t="s">
        <v>140</v>
      </c>
      <c r="G7692">
        <v>20</v>
      </c>
      <c r="H7692" t="s">
        <v>399</v>
      </c>
      <c r="I7692" t="s">
        <v>380</v>
      </c>
      <c r="J7692" t="s">
        <v>13</v>
      </c>
      <c r="K7692">
        <v>62</v>
      </c>
      <c r="L7692" s="52">
        <v>0.68888998031616211</v>
      </c>
      <c r="N7692">
        <v>196</v>
      </c>
      <c r="O7692" s="52">
        <v>0.7424200177192688</v>
      </c>
      <c r="Q7692">
        <v>4071</v>
      </c>
      <c r="R7692" s="52">
        <v>0.72001999616622925</v>
      </c>
    </row>
    <row r="7693" spans="1:18">
      <c r="A7693" t="s">
        <v>356</v>
      </c>
      <c r="B7693" t="s">
        <v>412</v>
      </c>
      <c r="C7693" t="s">
        <v>440</v>
      </c>
      <c r="D7693" t="s">
        <v>330</v>
      </c>
      <c r="E7693" t="s">
        <v>139</v>
      </c>
      <c r="F7693" t="s">
        <v>140</v>
      </c>
      <c r="G7693">
        <v>20</v>
      </c>
      <c r="H7693" t="s">
        <v>399</v>
      </c>
      <c r="I7693" t="s">
        <v>380</v>
      </c>
      <c r="J7693" t="s">
        <v>382</v>
      </c>
      <c r="K7693">
        <v>28</v>
      </c>
      <c r="L7693" s="52">
        <v>0.3111099898815155</v>
      </c>
      <c r="N7693">
        <v>68</v>
      </c>
      <c r="O7693" s="52">
        <v>0.25758001208305359</v>
      </c>
      <c r="Q7693">
        <v>1583</v>
      </c>
      <c r="R7693" s="52">
        <v>0.27998000383377081</v>
      </c>
    </row>
    <row r="7694" spans="1:18">
      <c r="A7694" t="s">
        <v>356</v>
      </c>
      <c r="B7694" t="s">
        <v>412</v>
      </c>
      <c r="C7694" t="s">
        <v>440</v>
      </c>
      <c r="D7694" t="s">
        <v>330</v>
      </c>
      <c r="E7694" t="s">
        <v>139</v>
      </c>
      <c r="F7694" t="s">
        <v>140</v>
      </c>
      <c r="G7694">
        <v>20</v>
      </c>
      <c r="H7694" t="s">
        <v>399</v>
      </c>
      <c r="I7694" t="s">
        <v>381</v>
      </c>
      <c r="J7694" t="s">
        <v>13</v>
      </c>
      <c r="K7694">
        <v>53</v>
      </c>
      <c r="L7694" s="52">
        <v>0.58889001607894897</v>
      </c>
      <c r="N7694">
        <v>157</v>
      </c>
      <c r="O7694" s="52">
        <v>0.59469997882843018</v>
      </c>
      <c r="Q7694">
        <v>3439</v>
      </c>
      <c r="R7694" s="52">
        <v>0.60824000835418701</v>
      </c>
    </row>
    <row r="7695" spans="1:18">
      <c r="A7695" t="s">
        <v>356</v>
      </c>
      <c r="B7695" t="s">
        <v>412</v>
      </c>
      <c r="C7695" t="s">
        <v>440</v>
      </c>
      <c r="D7695" t="s">
        <v>330</v>
      </c>
      <c r="E7695" t="s">
        <v>139</v>
      </c>
      <c r="F7695" t="s">
        <v>140</v>
      </c>
      <c r="G7695">
        <v>20</v>
      </c>
      <c r="H7695" t="s">
        <v>399</v>
      </c>
      <c r="I7695" t="s">
        <v>381</v>
      </c>
      <c r="J7695" t="s">
        <v>382</v>
      </c>
      <c r="K7695">
        <v>37</v>
      </c>
      <c r="L7695" s="52">
        <v>0.41111001372337341</v>
      </c>
      <c r="N7695">
        <v>107</v>
      </c>
      <c r="O7695" s="52">
        <v>0.40529999136924738</v>
      </c>
      <c r="Q7695">
        <v>2215</v>
      </c>
      <c r="R7695" s="52">
        <v>0.39175999164581299</v>
      </c>
    </row>
    <row r="7696" spans="1:18">
      <c r="A7696" t="s">
        <v>356</v>
      </c>
      <c r="B7696" t="s">
        <v>412</v>
      </c>
      <c r="C7696" t="s">
        <v>440</v>
      </c>
      <c r="D7696" t="s">
        <v>330</v>
      </c>
      <c r="E7696" t="s">
        <v>141</v>
      </c>
      <c r="F7696" t="s">
        <v>142</v>
      </c>
      <c r="G7696">
        <v>1</v>
      </c>
      <c r="H7696" t="s">
        <v>347</v>
      </c>
      <c r="I7696" t="s">
        <v>374</v>
      </c>
      <c r="J7696" t="s">
        <v>289</v>
      </c>
      <c r="K7696">
        <v>0</v>
      </c>
      <c r="L7696" s="52">
        <v>0</v>
      </c>
      <c r="N7696">
        <v>2</v>
      </c>
      <c r="O7696" s="52">
        <v>5.6300000287592411E-3</v>
      </c>
      <c r="Q7696">
        <v>29</v>
      </c>
      <c r="R7696" s="52">
        <v>5.1299999468028554E-3</v>
      </c>
    </row>
    <row r="7697" spans="1:19">
      <c r="A7697" t="s">
        <v>356</v>
      </c>
      <c r="B7697" t="s">
        <v>412</v>
      </c>
      <c r="C7697" t="s">
        <v>440</v>
      </c>
      <c r="D7697" t="s">
        <v>330</v>
      </c>
      <c r="E7697" t="s">
        <v>141</v>
      </c>
      <c r="F7697" t="s">
        <v>142</v>
      </c>
      <c r="G7697">
        <v>1</v>
      </c>
      <c r="H7697" t="s">
        <v>347</v>
      </c>
      <c r="I7697" t="s">
        <v>374</v>
      </c>
      <c r="J7697" t="s">
        <v>290</v>
      </c>
      <c r="K7697">
        <v>0</v>
      </c>
      <c r="L7697" s="52">
        <v>0</v>
      </c>
      <c r="N7697">
        <v>18</v>
      </c>
      <c r="O7697" s="52">
        <v>5.0700001418590553E-2</v>
      </c>
      <c r="Q7697">
        <v>299</v>
      </c>
      <c r="R7697" s="52">
        <v>5.2880000323057168E-2</v>
      </c>
    </row>
    <row r="7698" spans="1:19">
      <c r="A7698" t="s">
        <v>356</v>
      </c>
      <c r="B7698" t="s">
        <v>412</v>
      </c>
      <c r="C7698" t="s">
        <v>440</v>
      </c>
      <c r="D7698" t="s">
        <v>330</v>
      </c>
      <c r="E7698" t="s">
        <v>141</v>
      </c>
      <c r="F7698" t="s">
        <v>142</v>
      </c>
      <c r="G7698">
        <v>1</v>
      </c>
      <c r="H7698" t="s">
        <v>347</v>
      </c>
      <c r="I7698" t="s">
        <v>374</v>
      </c>
      <c r="J7698" t="s">
        <v>291</v>
      </c>
      <c r="K7698">
        <v>2</v>
      </c>
      <c r="L7698" s="52">
        <v>6.0610000044107437E-2</v>
      </c>
      <c r="N7698">
        <v>50</v>
      </c>
      <c r="O7698" s="52">
        <v>0.14084999263286591</v>
      </c>
      <c r="Q7698">
        <v>751</v>
      </c>
      <c r="R7698" s="52">
        <v>0.1328299939632416</v>
      </c>
    </row>
    <row r="7699" spans="1:19">
      <c r="A7699" t="s">
        <v>356</v>
      </c>
      <c r="B7699" t="s">
        <v>412</v>
      </c>
      <c r="C7699" t="s">
        <v>440</v>
      </c>
      <c r="D7699" t="s">
        <v>330</v>
      </c>
      <c r="E7699" t="s">
        <v>141</v>
      </c>
      <c r="F7699" t="s">
        <v>142</v>
      </c>
      <c r="G7699">
        <v>1</v>
      </c>
      <c r="H7699" t="s">
        <v>347</v>
      </c>
      <c r="I7699" t="s">
        <v>374</v>
      </c>
      <c r="J7699" t="s">
        <v>292</v>
      </c>
      <c r="K7699">
        <v>6</v>
      </c>
      <c r="L7699" s="52">
        <v>0.18182000517845151</v>
      </c>
      <c r="N7699">
        <v>70</v>
      </c>
      <c r="O7699" s="52">
        <v>0.19718000292778021</v>
      </c>
      <c r="Q7699">
        <v>1246</v>
      </c>
      <c r="R7699" s="52">
        <v>0.22036999464035029</v>
      </c>
    </row>
    <row r="7700" spans="1:19">
      <c r="A7700" t="s">
        <v>356</v>
      </c>
      <c r="B7700" t="s">
        <v>412</v>
      </c>
      <c r="C7700" t="s">
        <v>440</v>
      </c>
      <c r="D7700" t="s">
        <v>330</v>
      </c>
      <c r="E7700" t="s">
        <v>141</v>
      </c>
      <c r="F7700" t="s">
        <v>142</v>
      </c>
      <c r="G7700">
        <v>1</v>
      </c>
      <c r="H7700" t="s">
        <v>347</v>
      </c>
      <c r="I7700" t="s">
        <v>374</v>
      </c>
      <c r="J7700" t="s">
        <v>293</v>
      </c>
      <c r="K7700">
        <v>11</v>
      </c>
      <c r="L7700" s="52">
        <v>0.33333000540733337</v>
      </c>
      <c r="N7700">
        <v>69</v>
      </c>
      <c r="O7700" s="52">
        <v>0.19437000155448911</v>
      </c>
      <c r="Q7700">
        <v>1034</v>
      </c>
      <c r="R7700" s="52">
        <v>0.18287999927997589</v>
      </c>
    </row>
    <row r="7701" spans="1:19">
      <c r="A7701" t="s">
        <v>356</v>
      </c>
      <c r="B7701" t="s">
        <v>412</v>
      </c>
      <c r="C7701" t="s">
        <v>440</v>
      </c>
      <c r="D7701" t="s">
        <v>330</v>
      </c>
      <c r="E7701" t="s">
        <v>141</v>
      </c>
      <c r="F7701" t="s">
        <v>142</v>
      </c>
      <c r="G7701">
        <v>1</v>
      </c>
      <c r="H7701" t="s">
        <v>347</v>
      </c>
      <c r="I7701" t="s">
        <v>374</v>
      </c>
      <c r="J7701" t="s">
        <v>294</v>
      </c>
      <c r="K7701">
        <v>7</v>
      </c>
      <c r="L7701" s="52">
        <v>0.212119996547699</v>
      </c>
      <c r="N7701">
        <v>81</v>
      </c>
      <c r="O7701" s="52">
        <v>0.2281699925661087</v>
      </c>
      <c r="Q7701">
        <v>1115</v>
      </c>
      <c r="R7701" s="52">
        <v>0.19720999896526339</v>
      </c>
    </row>
    <row r="7702" spans="1:19">
      <c r="A7702" t="s">
        <v>356</v>
      </c>
      <c r="B7702" t="s">
        <v>412</v>
      </c>
      <c r="C7702" t="s">
        <v>440</v>
      </c>
      <c r="D7702" t="s">
        <v>330</v>
      </c>
      <c r="E7702" t="s">
        <v>141</v>
      </c>
      <c r="F7702" t="s">
        <v>142</v>
      </c>
      <c r="G7702">
        <v>1</v>
      </c>
      <c r="H7702" t="s">
        <v>347</v>
      </c>
      <c r="I7702" t="s">
        <v>374</v>
      </c>
      <c r="J7702" t="s">
        <v>295</v>
      </c>
      <c r="K7702">
        <v>7</v>
      </c>
      <c r="L7702" s="52">
        <v>0.212119996547699</v>
      </c>
      <c r="N7702">
        <v>65</v>
      </c>
      <c r="O7702" s="52">
        <v>0.18310000002384191</v>
      </c>
      <c r="Q7702">
        <v>1180</v>
      </c>
      <c r="R7702" s="52">
        <v>0.20870000123977661</v>
      </c>
    </row>
    <row r="7703" spans="1:19">
      <c r="A7703" t="s">
        <v>356</v>
      </c>
      <c r="B7703" t="s">
        <v>412</v>
      </c>
      <c r="C7703" t="s">
        <v>440</v>
      </c>
      <c r="D7703" t="s">
        <v>330</v>
      </c>
      <c r="E7703" t="s">
        <v>141</v>
      </c>
      <c r="F7703" t="s">
        <v>142</v>
      </c>
      <c r="G7703">
        <v>1</v>
      </c>
      <c r="H7703" t="s">
        <v>347</v>
      </c>
      <c r="I7703" t="s">
        <v>734</v>
      </c>
      <c r="J7703" t="s">
        <v>299</v>
      </c>
      <c r="K7703">
        <v>0</v>
      </c>
      <c r="L7703" s="52">
        <v>0</v>
      </c>
      <c r="M7703" s="52">
        <v>0</v>
      </c>
      <c r="N7703">
        <v>2</v>
      </c>
      <c r="O7703" s="52">
        <v>5.6300000287592411E-3</v>
      </c>
      <c r="P7703" s="52">
        <v>5.6699998676776886E-3</v>
      </c>
      <c r="Q7703">
        <v>265</v>
      </c>
      <c r="R7703" s="52">
        <v>4.6870000660419457E-2</v>
      </c>
      <c r="S7703" s="52">
        <v>4.7959998250007629E-2</v>
      </c>
    </row>
    <row r="7704" spans="1:19">
      <c r="A7704" t="s">
        <v>356</v>
      </c>
      <c r="B7704" t="s">
        <v>412</v>
      </c>
      <c r="C7704" t="s">
        <v>440</v>
      </c>
      <c r="D7704" t="s">
        <v>330</v>
      </c>
      <c r="E7704" t="s">
        <v>141</v>
      </c>
      <c r="F7704" t="s">
        <v>142</v>
      </c>
      <c r="G7704">
        <v>1</v>
      </c>
      <c r="H7704" t="s">
        <v>347</v>
      </c>
      <c r="I7704" t="s">
        <v>734</v>
      </c>
      <c r="J7704" t="s">
        <v>300</v>
      </c>
      <c r="K7704">
        <v>0</v>
      </c>
      <c r="L7704" s="52">
        <v>0</v>
      </c>
      <c r="M7704" s="52">
        <v>0</v>
      </c>
      <c r="N7704">
        <v>2</v>
      </c>
      <c r="O7704" s="52">
        <v>5.6300000287592411E-3</v>
      </c>
      <c r="P7704" s="52">
        <v>5.6699998676776886E-3</v>
      </c>
      <c r="Q7704">
        <v>218</v>
      </c>
      <c r="R7704" s="52">
        <v>3.8559999316930771E-2</v>
      </c>
      <c r="S7704" s="52">
        <v>3.945000097155571E-2</v>
      </c>
    </row>
    <row r="7705" spans="1:19">
      <c r="A7705" t="s">
        <v>356</v>
      </c>
      <c r="B7705" t="s">
        <v>412</v>
      </c>
      <c r="C7705" t="s">
        <v>440</v>
      </c>
      <c r="D7705" t="s">
        <v>330</v>
      </c>
      <c r="E7705" t="s">
        <v>141</v>
      </c>
      <c r="F7705" t="s">
        <v>142</v>
      </c>
      <c r="G7705">
        <v>1</v>
      </c>
      <c r="H7705" t="s">
        <v>347</v>
      </c>
      <c r="I7705" t="s">
        <v>734</v>
      </c>
      <c r="J7705" t="s">
        <v>269</v>
      </c>
      <c r="K7705">
        <v>0</v>
      </c>
      <c r="L7705" s="52">
        <v>0</v>
      </c>
      <c r="M7705" s="52">
        <v>0</v>
      </c>
      <c r="N7705">
        <v>2</v>
      </c>
      <c r="O7705" s="52">
        <v>5.6300000287592411E-3</v>
      </c>
      <c r="P7705" s="52">
        <v>5.6699998676776886E-3</v>
      </c>
      <c r="Q7705">
        <v>43</v>
      </c>
      <c r="R7705" s="52">
        <v>7.61000020429492E-3</v>
      </c>
      <c r="S7705" s="52">
        <v>7.780000101774931E-3</v>
      </c>
    </row>
    <row r="7706" spans="1:19">
      <c r="A7706" t="s">
        <v>356</v>
      </c>
      <c r="B7706" t="s">
        <v>412</v>
      </c>
      <c r="C7706" t="s">
        <v>440</v>
      </c>
      <c r="D7706" t="s">
        <v>330</v>
      </c>
      <c r="E7706" t="s">
        <v>141</v>
      </c>
      <c r="F7706" t="s">
        <v>142</v>
      </c>
      <c r="G7706">
        <v>1</v>
      </c>
      <c r="H7706" t="s">
        <v>347</v>
      </c>
      <c r="I7706" t="s">
        <v>734</v>
      </c>
      <c r="J7706" t="s">
        <v>301</v>
      </c>
      <c r="K7706">
        <v>0</v>
      </c>
      <c r="L7706" s="52">
        <v>0</v>
      </c>
      <c r="M7706" s="52">
        <v>0</v>
      </c>
      <c r="N7706">
        <v>2</v>
      </c>
      <c r="O7706" s="52">
        <v>5.6300000287592411E-3</v>
      </c>
      <c r="P7706" s="52">
        <v>5.6699998676776886E-3</v>
      </c>
      <c r="Q7706">
        <v>117</v>
      </c>
      <c r="R7706" s="52">
        <v>2.0689999684691429E-2</v>
      </c>
      <c r="S7706" s="52">
        <v>2.1169999614357948E-2</v>
      </c>
    </row>
    <row r="7707" spans="1:19">
      <c r="A7707" t="s">
        <v>356</v>
      </c>
      <c r="B7707" t="s">
        <v>412</v>
      </c>
      <c r="C7707" t="s">
        <v>440</v>
      </c>
      <c r="D7707" t="s">
        <v>330</v>
      </c>
      <c r="E7707" t="s">
        <v>141</v>
      </c>
      <c r="F7707" t="s">
        <v>142</v>
      </c>
      <c r="G7707">
        <v>1</v>
      </c>
      <c r="H7707" t="s">
        <v>347</v>
      </c>
      <c r="I7707" t="s">
        <v>734</v>
      </c>
      <c r="J7707" t="s">
        <v>270</v>
      </c>
      <c r="K7707">
        <v>1</v>
      </c>
      <c r="L7707" s="52">
        <v>3.0300000682473179E-2</v>
      </c>
      <c r="N7707">
        <v>2</v>
      </c>
      <c r="O7707" s="52">
        <v>5.6300000287592411E-3</v>
      </c>
      <c r="Q7707">
        <v>128</v>
      </c>
      <c r="R7707" s="52">
        <v>2.263999916613102E-2</v>
      </c>
    </row>
    <row r="7708" spans="1:19">
      <c r="A7708" t="s">
        <v>356</v>
      </c>
      <c r="B7708" t="s">
        <v>412</v>
      </c>
      <c r="C7708" t="s">
        <v>440</v>
      </c>
      <c r="D7708" t="s">
        <v>330</v>
      </c>
      <c r="E7708" t="s">
        <v>141</v>
      </c>
      <c r="F7708" t="s">
        <v>142</v>
      </c>
      <c r="G7708">
        <v>1</v>
      </c>
      <c r="H7708" t="s">
        <v>347</v>
      </c>
      <c r="I7708" t="s">
        <v>734</v>
      </c>
      <c r="J7708" t="s">
        <v>268</v>
      </c>
      <c r="K7708">
        <v>32</v>
      </c>
      <c r="L7708" s="52">
        <v>0.96969997882843018</v>
      </c>
      <c r="M7708" s="52">
        <v>1</v>
      </c>
      <c r="N7708">
        <v>345</v>
      </c>
      <c r="O7708" s="52">
        <v>0.97183001041412354</v>
      </c>
      <c r="P7708" s="52">
        <v>0.9773399829864502</v>
      </c>
      <c r="Q7708">
        <v>4883</v>
      </c>
      <c r="R7708" s="52">
        <v>0.86364001035690308</v>
      </c>
      <c r="S7708" s="52">
        <v>0.88363999128341675</v>
      </c>
    </row>
    <row r="7709" spans="1:19">
      <c r="A7709" t="s">
        <v>356</v>
      </c>
      <c r="B7709" t="s">
        <v>412</v>
      </c>
      <c r="C7709" t="s">
        <v>440</v>
      </c>
      <c r="D7709" t="s">
        <v>330</v>
      </c>
      <c r="E7709" t="s">
        <v>141</v>
      </c>
      <c r="F7709" t="s">
        <v>142</v>
      </c>
      <c r="G7709">
        <v>1</v>
      </c>
      <c r="H7709" t="s">
        <v>347</v>
      </c>
      <c r="I7709" t="s">
        <v>307</v>
      </c>
      <c r="J7709" t="s">
        <v>329</v>
      </c>
      <c r="K7709">
        <v>33</v>
      </c>
      <c r="L7709" s="52">
        <v>1</v>
      </c>
      <c r="N7709">
        <v>353</v>
      </c>
      <c r="O7709" s="52">
        <v>0.9943699836730957</v>
      </c>
      <c r="Q7709">
        <v>5610</v>
      </c>
      <c r="R7709" s="52">
        <v>0.99221998453140259</v>
      </c>
    </row>
    <row r="7710" spans="1:19">
      <c r="A7710" t="s">
        <v>356</v>
      </c>
      <c r="B7710" t="s">
        <v>412</v>
      </c>
      <c r="C7710" t="s">
        <v>440</v>
      </c>
      <c r="D7710" t="s">
        <v>330</v>
      </c>
      <c r="E7710" t="s">
        <v>141</v>
      </c>
      <c r="F7710" t="s">
        <v>142</v>
      </c>
      <c r="G7710">
        <v>1</v>
      </c>
      <c r="H7710" t="s">
        <v>347</v>
      </c>
      <c r="I7710" t="s">
        <v>307</v>
      </c>
      <c r="J7710" t="s">
        <v>309</v>
      </c>
      <c r="K7710">
        <v>0</v>
      </c>
      <c r="L7710" s="52">
        <v>0</v>
      </c>
      <c r="N7710">
        <v>2</v>
      </c>
      <c r="O7710" s="52">
        <v>5.6300000287592411E-3</v>
      </c>
      <c r="Q7710">
        <v>44</v>
      </c>
      <c r="R7710" s="52">
        <v>7.780000101774931E-3</v>
      </c>
    </row>
    <row r="7711" spans="1:19">
      <c r="A7711" t="s">
        <v>356</v>
      </c>
      <c r="B7711" t="s">
        <v>412</v>
      </c>
      <c r="C7711" t="s">
        <v>440</v>
      </c>
      <c r="D7711" t="s">
        <v>330</v>
      </c>
      <c r="E7711" t="s">
        <v>141</v>
      </c>
      <c r="F7711" t="s">
        <v>142</v>
      </c>
      <c r="G7711">
        <v>1</v>
      </c>
      <c r="H7711" t="s">
        <v>347</v>
      </c>
      <c r="I7711" t="s">
        <v>375</v>
      </c>
      <c r="J7711" t="s">
        <v>302</v>
      </c>
      <c r="K7711">
        <v>11</v>
      </c>
      <c r="L7711" s="52">
        <v>0.33333000540733337</v>
      </c>
      <c r="N7711">
        <v>107</v>
      </c>
      <c r="O7711" s="52">
        <v>0.30140998959541321</v>
      </c>
      <c r="Q7711">
        <v>1795</v>
      </c>
      <c r="R7711" s="52">
        <v>0.3174700140953064</v>
      </c>
    </row>
    <row r="7712" spans="1:19">
      <c r="A7712" t="s">
        <v>356</v>
      </c>
      <c r="B7712" t="s">
        <v>412</v>
      </c>
      <c r="C7712" t="s">
        <v>440</v>
      </c>
      <c r="D7712" t="s">
        <v>330</v>
      </c>
      <c r="E7712" t="s">
        <v>141</v>
      </c>
      <c r="F7712" t="s">
        <v>142</v>
      </c>
      <c r="G7712">
        <v>1</v>
      </c>
      <c r="H7712" t="s">
        <v>347</v>
      </c>
      <c r="I7712" t="s">
        <v>375</v>
      </c>
      <c r="J7712" t="s">
        <v>303</v>
      </c>
      <c r="K7712">
        <v>7</v>
      </c>
      <c r="L7712" s="52">
        <v>0.212119996547699</v>
      </c>
      <c r="N7712">
        <v>124</v>
      </c>
      <c r="O7712" s="52">
        <v>0.34929999709129328</v>
      </c>
      <c r="Q7712">
        <v>1789</v>
      </c>
      <c r="R7712" s="52">
        <v>0.31641000509262079</v>
      </c>
    </row>
    <row r="7713" spans="1:18">
      <c r="A7713" t="s">
        <v>356</v>
      </c>
      <c r="B7713" t="s">
        <v>412</v>
      </c>
      <c r="C7713" t="s">
        <v>440</v>
      </c>
      <c r="D7713" t="s">
        <v>330</v>
      </c>
      <c r="E7713" t="s">
        <v>141</v>
      </c>
      <c r="F7713" t="s">
        <v>142</v>
      </c>
      <c r="G7713">
        <v>1</v>
      </c>
      <c r="H7713" t="s">
        <v>347</v>
      </c>
      <c r="I7713" t="s">
        <v>375</v>
      </c>
      <c r="J7713" t="s">
        <v>304</v>
      </c>
      <c r="K7713">
        <v>15</v>
      </c>
      <c r="L7713" s="52">
        <v>0.45454999804496771</v>
      </c>
      <c r="N7713">
        <v>124</v>
      </c>
      <c r="O7713" s="52">
        <v>0.34929999709129328</v>
      </c>
      <c r="Q7713">
        <v>2070</v>
      </c>
      <c r="R7713" s="52">
        <v>0.36610999703407288</v>
      </c>
    </row>
    <row r="7714" spans="1:18">
      <c r="A7714" t="s">
        <v>356</v>
      </c>
      <c r="B7714" t="s">
        <v>412</v>
      </c>
      <c r="C7714" t="s">
        <v>440</v>
      </c>
      <c r="D7714" t="s">
        <v>330</v>
      </c>
      <c r="E7714" t="s">
        <v>141</v>
      </c>
      <c r="F7714" t="s">
        <v>142</v>
      </c>
      <c r="G7714">
        <v>1</v>
      </c>
      <c r="H7714" t="s">
        <v>347</v>
      </c>
      <c r="I7714" t="s">
        <v>377</v>
      </c>
      <c r="J7714" t="s">
        <v>13</v>
      </c>
      <c r="K7714">
        <v>15</v>
      </c>
      <c r="L7714" s="52">
        <v>0.45454999804496771</v>
      </c>
      <c r="N7714">
        <v>190</v>
      </c>
      <c r="O7714" s="52">
        <v>0.5352100133895874</v>
      </c>
      <c r="Q7714">
        <v>2991</v>
      </c>
      <c r="R7714" s="52">
        <v>0.52900999784469604</v>
      </c>
    </row>
    <row r="7715" spans="1:18">
      <c r="A7715" t="s">
        <v>356</v>
      </c>
      <c r="B7715" t="s">
        <v>412</v>
      </c>
      <c r="C7715" t="s">
        <v>440</v>
      </c>
      <c r="D7715" t="s">
        <v>330</v>
      </c>
      <c r="E7715" t="s">
        <v>141</v>
      </c>
      <c r="F7715" t="s">
        <v>142</v>
      </c>
      <c r="G7715">
        <v>1</v>
      </c>
      <c r="H7715" t="s">
        <v>347</v>
      </c>
      <c r="I7715" t="s">
        <v>377</v>
      </c>
      <c r="J7715" t="s">
        <v>382</v>
      </c>
      <c r="K7715">
        <v>18</v>
      </c>
      <c r="L7715" s="52">
        <v>0.54544997215270996</v>
      </c>
      <c r="N7715">
        <v>165</v>
      </c>
      <c r="O7715" s="52">
        <v>0.4647899866104126</v>
      </c>
      <c r="Q7715">
        <v>2663</v>
      </c>
      <c r="R7715" s="52">
        <v>0.47099000215530401</v>
      </c>
    </row>
    <row r="7716" spans="1:18">
      <c r="A7716" t="s">
        <v>356</v>
      </c>
      <c r="B7716" t="s">
        <v>412</v>
      </c>
      <c r="C7716" t="s">
        <v>440</v>
      </c>
      <c r="D7716" t="s">
        <v>330</v>
      </c>
      <c r="E7716" t="s">
        <v>141</v>
      </c>
      <c r="F7716" t="s">
        <v>142</v>
      </c>
      <c r="G7716">
        <v>1</v>
      </c>
      <c r="H7716" t="s">
        <v>347</v>
      </c>
      <c r="I7716" t="s">
        <v>378</v>
      </c>
      <c r="J7716" t="s">
        <v>13</v>
      </c>
      <c r="K7716">
        <v>31</v>
      </c>
      <c r="L7716" s="52">
        <v>0.93939000368118286</v>
      </c>
      <c r="N7716">
        <v>320</v>
      </c>
      <c r="O7716" s="52">
        <v>0.90140998363494873</v>
      </c>
      <c r="Q7716">
        <v>5030</v>
      </c>
      <c r="R7716" s="52">
        <v>0.88963997364044189</v>
      </c>
    </row>
    <row r="7717" spans="1:18">
      <c r="A7717" t="s">
        <v>356</v>
      </c>
      <c r="B7717" t="s">
        <v>412</v>
      </c>
      <c r="C7717" t="s">
        <v>440</v>
      </c>
      <c r="D7717" t="s">
        <v>330</v>
      </c>
      <c r="E7717" t="s">
        <v>141</v>
      </c>
      <c r="F7717" t="s">
        <v>142</v>
      </c>
      <c r="G7717">
        <v>1</v>
      </c>
      <c r="H7717" t="s">
        <v>347</v>
      </c>
      <c r="I7717" t="s">
        <v>378</v>
      </c>
      <c r="J7717" t="s">
        <v>382</v>
      </c>
      <c r="K7717">
        <v>2</v>
      </c>
      <c r="L7717" s="52">
        <v>6.0610000044107437E-2</v>
      </c>
      <c r="N7717">
        <v>35</v>
      </c>
      <c r="O7717" s="52">
        <v>9.8590001463890076E-2</v>
      </c>
      <c r="Q7717">
        <v>624</v>
      </c>
      <c r="R7717" s="52">
        <v>0.1103599965572357</v>
      </c>
    </row>
    <row r="7718" spans="1:18">
      <c r="A7718" t="s">
        <v>356</v>
      </c>
      <c r="B7718" t="s">
        <v>412</v>
      </c>
      <c r="C7718" t="s">
        <v>440</v>
      </c>
      <c r="D7718" t="s">
        <v>330</v>
      </c>
      <c r="E7718" t="s">
        <v>141</v>
      </c>
      <c r="F7718" t="s">
        <v>142</v>
      </c>
      <c r="G7718">
        <v>1</v>
      </c>
      <c r="H7718" t="s">
        <v>347</v>
      </c>
      <c r="I7718" t="s">
        <v>379</v>
      </c>
      <c r="J7718" t="s">
        <v>13</v>
      </c>
      <c r="K7718">
        <v>26</v>
      </c>
      <c r="L7718" s="52">
        <v>0.78788000345230103</v>
      </c>
      <c r="N7718">
        <v>252</v>
      </c>
      <c r="O7718" s="52">
        <v>0.70986002683639526</v>
      </c>
      <c r="Q7718">
        <v>3976</v>
      </c>
      <c r="R7718" s="52">
        <v>0.70322000980377197</v>
      </c>
    </row>
    <row r="7719" spans="1:18">
      <c r="A7719" t="s">
        <v>356</v>
      </c>
      <c r="B7719" t="s">
        <v>412</v>
      </c>
      <c r="C7719" t="s">
        <v>440</v>
      </c>
      <c r="D7719" t="s">
        <v>330</v>
      </c>
      <c r="E7719" t="s">
        <v>141</v>
      </c>
      <c r="F7719" t="s">
        <v>142</v>
      </c>
      <c r="G7719">
        <v>1</v>
      </c>
      <c r="H7719" t="s">
        <v>347</v>
      </c>
      <c r="I7719" t="s">
        <v>379</v>
      </c>
      <c r="J7719" t="s">
        <v>382</v>
      </c>
      <c r="K7719">
        <v>7</v>
      </c>
      <c r="L7719" s="52">
        <v>0.212119996547699</v>
      </c>
      <c r="N7719">
        <v>103</v>
      </c>
      <c r="O7719" s="52">
        <v>0.29014000296592712</v>
      </c>
      <c r="Q7719">
        <v>1678</v>
      </c>
      <c r="R7719" s="52">
        <v>0.29677999019622803</v>
      </c>
    </row>
    <row r="7720" spans="1:18">
      <c r="A7720" t="s">
        <v>356</v>
      </c>
      <c r="B7720" t="s">
        <v>412</v>
      </c>
      <c r="C7720" t="s">
        <v>440</v>
      </c>
      <c r="D7720" t="s">
        <v>330</v>
      </c>
      <c r="E7720" t="s">
        <v>141</v>
      </c>
      <c r="F7720" t="s">
        <v>142</v>
      </c>
      <c r="G7720">
        <v>1</v>
      </c>
      <c r="H7720" t="s">
        <v>347</v>
      </c>
      <c r="I7720" t="s">
        <v>380</v>
      </c>
      <c r="J7720" t="s">
        <v>13</v>
      </c>
      <c r="K7720">
        <v>25</v>
      </c>
      <c r="L7720" s="52">
        <v>0.7575799822807312</v>
      </c>
      <c r="N7720">
        <v>252</v>
      </c>
      <c r="O7720" s="52">
        <v>0.70986002683639526</v>
      </c>
      <c r="Q7720">
        <v>4071</v>
      </c>
      <c r="R7720" s="52">
        <v>0.72001999616622925</v>
      </c>
    </row>
    <row r="7721" spans="1:18">
      <c r="A7721" t="s">
        <v>356</v>
      </c>
      <c r="B7721" t="s">
        <v>412</v>
      </c>
      <c r="C7721" t="s">
        <v>440</v>
      </c>
      <c r="D7721" t="s">
        <v>330</v>
      </c>
      <c r="E7721" t="s">
        <v>141</v>
      </c>
      <c r="F7721" t="s">
        <v>142</v>
      </c>
      <c r="G7721">
        <v>1</v>
      </c>
      <c r="H7721" t="s">
        <v>347</v>
      </c>
      <c r="I7721" t="s">
        <v>380</v>
      </c>
      <c r="J7721" t="s">
        <v>382</v>
      </c>
      <c r="K7721">
        <v>8</v>
      </c>
      <c r="L7721" s="52">
        <v>0.2424200028181076</v>
      </c>
      <c r="N7721">
        <v>103</v>
      </c>
      <c r="O7721" s="52">
        <v>0.29014000296592712</v>
      </c>
      <c r="Q7721">
        <v>1583</v>
      </c>
      <c r="R7721" s="52">
        <v>0.27998000383377081</v>
      </c>
    </row>
    <row r="7722" spans="1:18">
      <c r="A7722" t="s">
        <v>356</v>
      </c>
      <c r="B7722" t="s">
        <v>412</v>
      </c>
      <c r="C7722" t="s">
        <v>440</v>
      </c>
      <c r="D7722" t="s">
        <v>330</v>
      </c>
      <c r="E7722" t="s">
        <v>141</v>
      </c>
      <c r="F7722" t="s">
        <v>142</v>
      </c>
      <c r="G7722">
        <v>1</v>
      </c>
      <c r="H7722" t="s">
        <v>347</v>
      </c>
      <c r="I7722" t="s">
        <v>381</v>
      </c>
      <c r="J7722" t="s">
        <v>13</v>
      </c>
      <c r="K7722">
        <v>21</v>
      </c>
      <c r="L7722" s="52">
        <v>0.63635998964309692</v>
      </c>
      <c r="N7722">
        <v>229</v>
      </c>
      <c r="O7722" s="52">
        <v>0.64507001638412476</v>
      </c>
      <c r="Q7722">
        <v>3439</v>
      </c>
      <c r="R7722" s="52">
        <v>0.60824000835418701</v>
      </c>
    </row>
    <row r="7723" spans="1:18">
      <c r="A7723" t="s">
        <v>356</v>
      </c>
      <c r="B7723" t="s">
        <v>412</v>
      </c>
      <c r="C7723" t="s">
        <v>440</v>
      </c>
      <c r="D7723" t="s">
        <v>330</v>
      </c>
      <c r="E7723" t="s">
        <v>141</v>
      </c>
      <c r="F7723" t="s">
        <v>142</v>
      </c>
      <c r="G7723">
        <v>1</v>
      </c>
      <c r="H7723" t="s">
        <v>347</v>
      </c>
      <c r="I7723" t="s">
        <v>381</v>
      </c>
      <c r="J7723" t="s">
        <v>382</v>
      </c>
      <c r="K7723">
        <v>12</v>
      </c>
      <c r="L7723" s="52">
        <v>0.36364001035690308</v>
      </c>
      <c r="N7723">
        <v>126</v>
      </c>
      <c r="O7723" s="52">
        <v>0.35493001341819758</v>
      </c>
      <c r="Q7723">
        <v>2215</v>
      </c>
      <c r="R7723" s="52">
        <v>0.39175999164581299</v>
      </c>
    </row>
    <row r="7724" spans="1:18">
      <c r="A7724" t="s">
        <v>356</v>
      </c>
      <c r="B7724" t="s">
        <v>412</v>
      </c>
      <c r="C7724" t="s">
        <v>440</v>
      </c>
      <c r="D7724" t="s">
        <v>330</v>
      </c>
      <c r="E7724" t="s">
        <v>143</v>
      </c>
      <c r="F7724" t="s">
        <v>144</v>
      </c>
      <c r="G7724">
        <v>12</v>
      </c>
      <c r="H7724" t="s">
        <v>338</v>
      </c>
      <c r="I7724" t="s">
        <v>374</v>
      </c>
      <c r="J7724" t="s">
        <v>289</v>
      </c>
      <c r="K7724">
        <v>0</v>
      </c>
      <c r="L7724" s="52">
        <v>0</v>
      </c>
      <c r="N7724">
        <v>0</v>
      </c>
      <c r="O7724" s="52">
        <v>0</v>
      </c>
      <c r="Q7724">
        <v>29</v>
      </c>
      <c r="R7724" s="52">
        <v>5.1299999468028554E-3</v>
      </c>
    </row>
    <row r="7725" spans="1:18">
      <c r="A7725" t="s">
        <v>356</v>
      </c>
      <c r="B7725" t="s">
        <v>412</v>
      </c>
      <c r="C7725" t="s">
        <v>440</v>
      </c>
      <c r="D7725" t="s">
        <v>330</v>
      </c>
      <c r="E7725" t="s">
        <v>143</v>
      </c>
      <c r="F7725" t="s">
        <v>144</v>
      </c>
      <c r="G7725">
        <v>12</v>
      </c>
      <c r="H7725" t="s">
        <v>338</v>
      </c>
      <c r="I7725" t="s">
        <v>374</v>
      </c>
      <c r="J7725" t="s">
        <v>290</v>
      </c>
      <c r="K7725">
        <v>2</v>
      </c>
      <c r="L7725" s="52">
        <v>5.714000016450882E-2</v>
      </c>
      <c r="N7725">
        <v>15</v>
      </c>
      <c r="O7725" s="52">
        <v>8.3800002932548523E-2</v>
      </c>
      <c r="Q7725">
        <v>299</v>
      </c>
      <c r="R7725" s="52">
        <v>5.2880000323057168E-2</v>
      </c>
    </row>
    <row r="7726" spans="1:18">
      <c r="A7726" t="s">
        <v>356</v>
      </c>
      <c r="B7726" t="s">
        <v>412</v>
      </c>
      <c r="C7726" t="s">
        <v>440</v>
      </c>
      <c r="D7726" t="s">
        <v>330</v>
      </c>
      <c r="E7726" t="s">
        <v>143</v>
      </c>
      <c r="F7726" t="s">
        <v>144</v>
      </c>
      <c r="G7726">
        <v>12</v>
      </c>
      <c r="H7726" t="s">
        <v>338</v>
      </c>
      <c r="I7726" t="s">
        <v>374</v>
      </c>
      <c r="J7726" t="s">
        <v>291</v>
      </c>
      <c r="K7726">
        <v>7</v>
      </c>
      <c r="L7726" s="52">
        <v>0.20000000298023221</v>
      </c>
      <c r="N7726">
        <v>27</v>
      </c>
      <c r="O7726" s="52">
        <v>0.15083999931812289</v>
      </c>
      <c r="Q7726">
        <v>751</v>
      </c>
      <c r="R7726" s="52">
        <v>0.1328299939632416</v>
      </c>
    </row>
    <row r="7727" spans="1:18">
      <c r="A7727" t="s">
        <v>356</v>
      </c>
      <c r="B7727" t="s">
        <v>412</v>
      </c>
      <c r="C7727" t="s">
        <v>440</v>
      </c>
      <c r="D7727" t="s">
        <v>330</v>
      </c>
      <c r="E7727" t="s">
        <v>143</v>
      </c>
      <c r="F7727" t="s">
        <v>144</v>
      </c>
      <c r="G7727">
        <v>12</v>
      </c>
      <c r="H7727" t="s">
        <v>338</v>
      </c>
      <c r="I7727" t="s">
        <v>374</v>
      </c>
      <c r="J7727" t="s">
        <v>292</v>
      </c>
      <c r="K7727">
        <v>12</v>
      </c>
      <c r="L7727" s="52">
        <v>0.34286001324653631</v>
      </c>
      <c r="N7727">
        <v>52</v>
      </c>
      <c r="O7727" s="52">
        <v>0.2904999852180481</v>
      </c>
      <c r="Q7727">
        <v>1246</v>
      </c>
      <c r="R7727" s="52">
        <v>0.22036999464035029</v>
      </c>
    </row>
    <row r="7728" spans="1:18">
      <c r="A7728" t="s">
        <v>356</v>
      </c>
      <c r="B7728" t="s">
        <v>412</v>
      </c>
      <c r="C7728" t="s">
        <v>440</v>
      </c>
      <c r="D7728" t="s">
        <v>330</v>
      </c>
      <c r="E7728" t="s">
        <v>143</v>
      </c>
      <c r="F7728" t="s">
        <v>144</v>
      </c>
      <c r="G7728">
        <v>12</v>
      </c>
      <c r="H7728" t="s">
        <v>338</v>
      </c>
      <c r="I7728" t="s">
        <v>374</v>
      </c>
      <c r="J7728" t="s">
        <v>293</v>
      </c>
      <c r="K7728">
        <v>5</v>
      </c>
      <c r="L7728" s="52">
        <v>0.14285999536514279</v>
      </c>
      <c r="N7728">
        <v>27</v>
      </c>
      <c r="O7728" s="52">
        <v>0.15083999931812289</v>
      </c>
      <c r="Q7728">
        <v>1034</v>
      </c>
      <c r="R7728" s="52">
        <v>0.18287999927997589</v>
      </c>
    </row>
    <row r="7729" spans="1:19">
      <c r="A7729" t="s">
        <v>356</v>
      </c>
      <c r="B7729" t="s">
        <v>412</v>
      </c>
      <c r="C7729" t="s">
        <v>440</v>
      </c>
      <c r="D7729" t="s">
        <v>330</v>
      </c>
      <c r="E7729" t="s">
        <v>143</v>
      </c>
      <c r="F7729" t="s">
        <v>144</v>
      </c>
      <c r="G7729">
        <v>12</v>
      </c>
      <c r="H7729" t="s">
        <v>338</v>
      </c>
      <c r="I7729" t="s">
        <v>374</v>
      </c>
      <c r="J7729" t="s">
        <v>294</v>
      </c>
      <c r="K7729">
        <v>7</v>
      </c>
      <c r="L7729" s="52">
        <v>0.20000000298023221</v>
      </c>
      <c r="N7729">
        <v>31</v>
      </c>
      <c r="O7729" s="52">
        <v>0.1731799989938736</v>
      </c>
      <c r="Q7729">
        <v>1115</v>
      </c>
      <c r="R7729" s="52">
        <v>0.19720999896526339</v>
      </c>
    </row>
    <row r="7730" spans="1:19">
      <c r="A7730" t="s">
        <v>356</v>
      </c>
      <c r="B7730" t="s">
        <v>412</v>
      </c>
      <c r="C7730" t="s">
        <v>440</v>
      </c>
      <c r="D7730" t="s">
        <v>330</v>
      </c>
      <c r="E7730" t="s">
        <v>143</v>
      </c>
      <c r="F7730" t="s">
        <v>144</v>
      </c>
      <c r="G7730">
        <v>12</v>
      </c>
      <c r="H7730" t="s">
        <v>338</v>
      </c>
      <c r="I7730" t="s">
        <v>374</v>
      </c>
      <c r="J7730" t="s">
        <v>295</v>
      </c>
      <c r="K7730">
        <v>2</v>
      </c>
      <c r="L7730" s="52">
        <v>5.714000016450882E-2</v>
      </c>
      <c r="N7730">
        <v>27</v>
      </c>
      <c r="O7730" s="52">
        <v>0.15083999931812289</v>
      </c>
      <c r="Q7730">
        <v>1180</v>
      </c>
      <c r="R7730" s="52">
        <v>0.20870000123977661</v>
      </c>
    </row>
    <row r="7731" spans="1:19">
      <c r="A7731" t="s">
        <v>356</v>
      </c>
      <c r="B7731" t="s">
        <v>412</v>
      </c>
      <c r="C7731" t="s">
        <v>440</v>
      </c>
      <c r="D7731" t="s">
        <v>330</v>
      </c>
      <c r="E7731" t="s">
        <v>143</v>
      </c>
      <c r="F7731" t="s">
        <v>144</v>
      </c>
      <c r="G7731">
        <v>12</v>
      </c>
      <c r="H7731" t="s">
        <v>338</v>
      </c>
      <c r="I7731" t="s">
        <v>734</v>
      </c>
      <c r="J7731" t="s">
        <v>299</v>
      </c>
      <c r="K7731">
        <v>2</v>
      </c>
      <c r="L7731" s="52">
        <v>5.714000016450882E-2</v>
      </c>
      <c r="M7731" s="52">
        <v>5.714000016450882E-2</v>
      </c>
      <c r="N7731">
        <v>12</v>
      </c>
      <c r="O7731" s="52">
        <v>6.7039996385574341E-2</v>
      </c>
      <c r="P7731" s="52">
        <v>6.8180002272129059E-2</v>
      </c>
      <c r="Q7731">
        <v>265</v>
      </c>
      <c r="R7731" s="52">
        <v>4.6870000660419457E-2</v>
      </c>
      <c r="S7731" s="52">
        <v>4.7959998250007629E-2</v>
      </c>
    </row>
    <row r="7732" spans="1:19">
      <c r="A7732" t="s">
        <v>356</v>
      </c>
      <c r="B7732" t="s">
        <v>412</v>
      </c>
      <c r="C7732" t="s">
        <v>440</v>
      </c>
      <c r="D7732" t="s">
        <v>330</v>
      </c>
      <c r="E7732" t="s">
        <v>143</v>
      </c>
      <c r="F7732" t="s">
        <v>144</v>
      </c>
      <c r="G7732">
        <v>12</v>
      </c>
      <c r="H7732" t="s">
        <v>338</v>
      </c>
      <c r="I7732" t="s">
        <v>734</v>
      </c>
      <c r="J7732" t="s">
        <v>300</v>
      </c>
      <c r="K7732">
        <v>15</v>
      </c>
      <c r="L7732" s="52">
        <v>0.42857000231742859</v>
      </c>
      <c r="M7732" s="52">
        <v>0.42857000231742859</v>
      </c>
      <c r="N7732">
        <v>42</v>
      </c>
      <c r="O7732" s="52">
        <v>0.23464000225067139</v>
      </c>
      <c r="P7732" s="52">
        <v>0.23863999545574191</v>
      </c>
      <c r="Q7732">
        <v>218</v>
      </c>
      <c r="R7732" s="52">
        <v>3.8559999316930771E-2</v>
      </c>
      <c r="S7732" s="52">
        <v>3.945000097155571E-2</v>
      </c>
    </row>
    <row r="7733" spans="1:19">
      <c r="A7733" t="s">
        <v>356</v>
      </c>
      <c r="B7733" t="s">
        <v>412</v>
      </c>
      <c r="C7733" t="s">
        <v>440</v>
      </c>
      <c r="D7733" t="s">
        <v>330</v>
      </c>
      <c r="E7733" t="s">
        <v>143</v>
      </c>
      <c r="F7733" t="s">
        <v>144</v>
      </c>
      <c r="G7733">
        <v>12</v>
      </c>
      <c r="H7733" t="s">
        <v>338</v>
      </c>
      <c r="I7733" t="s">
        <v>734</v>
      </c>
      <c r="J7733" t="s">
        <v>269</v>
      </c>
      <c r="K7733">
        <v>2</v>
      </c>
      <c r="L7733" s="52">
        <v>5.714000016450882E-2</v>
      </c>
      <c r="M7733" s="52">
        <v>5.714000016450882E-2</v>
      </c>
      <c r="N7733">
        <v>6</v>
      </c>
      <c r="O7733" s="52">
        <v>3.351999819278717E-2</v>
      </c>
      <c r="P7733" s="52">
        <v>3.4090001136064529E-2</v>
      </c>
      <c r="Q7733">
        <v>43</v>
      </c>
      <c r="R7733" s="52">
        <v>7.61000020429492E-3</v>
      </c>
      <c r="S7733" s="52">
        <v>7.780000101774931E-3</v>
      </c>
    </row>
    <row r="7734" spans="1:19">
      <c r="A7734" t="s">
        <v>356</v>
      </c>
      <c r="B7734" t="s">
        <v>412</v>
      </c>
      <c r="C7734" t="s">
        <v>440</v>
      </c>
      <c r="D7734" t="s">
        <v>330</v>
      </c>
      <c r="E7734" t="s">
        <v>143</v>
      </c>
      <c r="F7734" t="s">
        <v>144</v>
      </c>
      <c r="G7734">
        <v>12</v>
      </c>
      <c r="H7734" t="s">
        <v>338</v>
      </c>
      <c r="I7734" t="s">
        <v>734</v>
      </c>
      <c r="J7734" t="s">
        <v>301</v>
      </c>
      <c r="K7734">
        <v>2</v>
      </c>
      <c r="L7734" s="52">
        <v>5.714000016450882E-2</v>
      </c>
      <c r="M7734" s="52">
        <v>5.714000016450882E-2</v>
      </c>
      <c r="N7734">
        <v>13</v>
      </c>
      <c r="O7734" s="52">
        <v>7.2630003094673157E-2</v>
      </c>
      <c r="P7734" s="52">
        <v>7.3859997093677521E-2</v>
      </c>
      <c r="Q7734">
        <v>117</v>
      </c>
      <c r="R7734" s="52">
        <v>2.0689999684691429E-2</v>
      </c>
      <c r="S7734" s="52">
        <v>2.1169999614357948E-2</v>
      </c>
    </row>
    <row r="7735" spans="1:19">
      <c r="A7735" t="s">
        <v>356</v>
      </c>
      <c r="B7735" t="s">
        <v>412</v>
      </c>
      <c r="C7735" t="s">
        <v>440</v>
      </c>
      <c r="D7735" t="s">
        <v>330</v>
      </c>
      <c r="E7735" t="s">
        <v>143</v>
      </c>
      <c r="F7735" t="s">
        <v>144</v>
      </c>
      <c r="G7735">
        <v>12</v>
      </c>
      <c r="H7735" t="s">
        <v>338</v>
      </c>
      <c r="I7735" t="s">
        <v>734</v>
      </c>
      <c r="J7735" t="s">
        <v>270</v>
      </c>
      <c r="K7735">
        <v>0</v>
      </c>
      <c r="L7735" s="52">
        <v>0</v>
      </c>
      <c r="N7735">
        <v>3</v>
      </c>
      <c r="O7735" s="52">
        <v>1.6759999096393589E-2</v>
      </c>
      <c r="Q7735">
        <v>128</v>
      </c>
      <c r="R7735" s="52">
        <v>2.263999916613102E-2</v>
      </c>
    </row>
    <row r="7736" spans="1:19">
      <c r="A7736" t="s">
        <v>356</v>
      </c>
      <c r="B7736" t="s">
        <v>412</v>
      </c>
      <c r="C7736" t="s">
        <v>440</v>
      </c>
      <c r="D7736" t="s">
        <v>330</v>
      </c>
      <c r="E7736" t="s">
        <v>143</v>
      </c>
      <c r="F7736" t="s">
        <v>144</v>
      </c>
      <c r="G7736">
        <v>12</v>
      </c>
      <c r="H7736" t="s">
        <v>338</v>
      </c>
      <c r="I7736" t="s">
        <v>734</v>
      </c>
      <c r="J7736" t="s">
        <v>268</v>
      </c>
      <c r="K7736">
        <v>14</v>
      </c>
      <c r="L7736" s="52">
        <v>0.40000000596046448</v>
      </c>
      <c r="M7736" s="52">
        <v>0.40000000596046448</v>
      </c>
      <c r="N7736">
        <v>103</v>
      </c>
      <c r="O7736" s="52">
        <v>0.57542002201080322</v>
      </c>
      <c r="P7736" s="52">
        <v>0.58522999286651611</v>
      </c>
      <c r="Q7736">
        <v>4883</v>
      </c>
      <c r="R7736" s="52">
        <v>0.86364001035690308</v>
      </c>
      <c r="S7736" s="52">
        <v>0.88363999128341675</v>
      </c>
    </row>
    <row r="7737" spans="1:19">
      <c r="A7737" t="s">
        <v>356</v>
      </c>
      <c r="B7737" t="s">
        <v>412</v>
      </c>
      <c r="C7737" t="s">
        <v>440</v>
      </c>
      <c r="D7737" t="s">
        <v>330</v>
      </c>
      <c r="E7737" t="s">
        <v>143</v>
      </c>
      <c r="F7737" t="s">
        <v>144</v>
      </c>
      <c r="G7737">
        <v>12</v>
      </c>
      <c r="H7737" t="s">
        <v>338</v>
      </c>
      <c r="I7737" t="s">
        <v>307</v>
      </c>
      <c r="J7737" t="s">
        <v>329</v>
      </c>
      <c r="K7737">
        <v>35</v>
      </c>
      <c r="L7737" s="52">
        <v>1</v>
      </c>
      <c r="N7737">
        <v>179</v>
      </c>
      <c r="O7737" s="52">
        <v>1</v>
      </c>
      <c r="Q7737">
        <v>5610</v>
      </c>
      <c r="R7737" s="52">
        <v>0.99221998453140259</v>
      </c>
    </row>
    <row r="7738" spans="1:19">
      <c r="A7738" t="s">
        <v>356</v>
      </c>
      <c r="B7738" t="s">
        <v>412</v>
      </c>
      <c r="C7738" t="s">
        <v>440</v>
      </c>
      <c r="D7738" t="s">
        <v>330</v>
      </c>
      <c r="E7738" t="s">
        <v>143</v>
      </c>
      <c r="F7738" t="s">
        <v>144</v>
      </c>
      <c r="G7738">
        <v>12</v>
      </c>
      <c r="H7738" t="s">
        <v>338</v>
      </c>
      <c r="I7738" t="s">
        <v>307</v>
      </c>
      <c r="J7738" t="s">
        <v>309</v>
      </c>
      <c r="K7738">
        <v>0</v>
      </c>
      <c r="L7738" s="52">
        <v>0</v>
      </c>
      <c r="N7738">
        <v>0</v>
      </c>
      <c r="O7738" s="52">
        <v>0</v>
      </c>
      <c r="Q7738">
        <v>44</v>
      </c>
      <c r="R7738" s="52">
        <v>7.780000101774931E-3</v>
      </c>
    </row>
    <row r="7739" spans="1:19">
      <c r="A7739" t="s">
        <v>356</v>
      </c>
      <c r="B7739" t="s">
        <v>412</v>
      </c>
      <c r="C7739" t="s">
        <v>440</v>
      </c>
      <c r="D7739" t="s">
        <v>330</v>
      </c>
      <c r="E7739" t="s">
        <v>143</v>
      </c>
      <c r="F7739" t="s">
        <v>144</v>
      </c>
      <c r="G7739">
        <v>12</v>
      </c>
      <c r="H7739" t="s">
        <v>338</v>
      </c>
      <c r="I7739" t="s">
        <v>375</v>
      </c>
      <c r="J7739" t="s">
        <v>302</v>
      </c>
      <c r="K7739">
        <v>10</v>
      </c>
      <c r="L7739" s="52">
        <v>0.28571000695228582</v>
      </c>
      <c r="N7739">
        <v>51</v>
      </c>
      <c r="O7739" s="52">
        <v>0.28492000699043268</v>
      </c>
      <c r="Q7739">
        <v>1795</v>
      </c>
      <c r="R7739" s="52">
        <v>0.3174700140953064</v>
      </c>
    </row>
    <row r="7740" spans="1:19">
      <c r="A7740" t="s">
        <v>356</v>
      </c>
      <c r="B7740" t="s">
        <v>412</v>
      </c>
      <c r="C7740" t="s">
        <v>440</v>
      </c>
      <c r="D7740" t="s">
        <v>330</v>
      </c>
      <c r="E7740" t="s">
        <v>143</v>
      </c>
      <c r="F7740" t="s">
        <v>144</v>
      </c>
      <c r="G7740">
        <v>12</v>
      </c>
      <c r="H7740" t="s">
        <v>338</v>
      </c>
      <c r="I7740" t="s">
        <v>375</v>
      </c>
      <c r="J7740" t="s">
        <v>303</v>
      </c>
      <c r="K7740">
        <v>5</v>
      </c>
      <c r="L7740" s="52">
        <v>0.14285999536514279</v>
      </c>
      <c r="N7740">
        <v>51</v>
      </c>
      <c r="O7740" s="52">
        <v>0.28492000699043268</v>
      </c>
      <c r="Q7740">
        <v>1789</v>
      </c>
      <c r="R7740" s="52">
        <v>0.31641000509262079</v>
      </c>
    </row>
    <row r="7741" spans="1:19">
      <c r="A7741" t="s">
        <v>356</v>
      </c>
      <c r="B7741" t="s">
        <v>412</v>
      </c>
      <c r="C7741" t="s">
        <v>440</v>
      </c>
      <c r="D7741" t="s">
        <v>330</v>
      </c>
      <c r="E7741" t="s">
        <v>143</v>
      </c>
      <c r="F7741" t="s">
        <v>144</v>
      </c>
      <c r="G7741">
        <v>12</v>
      </c>
      <c r="H7741" t="s">
        <v>338</v>
      </c>
      <c r="I7741" t="s">
        <v>375</v>
      </c>
      <c r="J7741" t="s">
        <v>304</v>
      </c>
      <c r="K7741">
        <v>20</v>
      </c>
      <c r="L7741" s="52">
        <v>0.5714300274848938</v>
      </c>
      <c r="N7741">
        <v>77</v>
      </c>
      <c r="O7741" s="52">
        <v>0.43016999959945679</v>
      </c>
      <c r="Q7741">
        <v>2070</v>
      </c>
      <c r="R7741" s="52">
        <v>0.36610999703407288</v>
      </c>
    </row>
    <row r="7742" spans="1:19">
      <c r="A7742" t="s">
        <v>356</v>
      </c>
      <c r="B7742" t="s">
        <v>412</v>
      </c>
      <c r="C7742" t="s">
        <v>440</v>
      </c>
      <c r="D7742" t="s">
        <v>330</v>
      </c>
      <c r="E7742" t="s">
        <v>143</v>
      </c>
      <c r="F7742" t="s">
        <v>144</v>
      </c>
      <c r="G7742">
        <v>12</v>
      </c>
      <c r="H7742" t="s">
        <v>338</v>
      </c>
      <c r="I7742" t="s">
        <v>377</v>
      </c>
      <c r="J7742" t="s">
        <v>13</v>
      </c>
      <c r="K7742">
        <v>20</v>
      </c>
      <c r="L7742" s="52">
        <v>0.5714300274848938</v>
      </c>
      <c r="N7742">
        <v>101</v>
      </c>
      <c r="O7742" s="52">
        <v>0.56424999237060547</v>
      </c>
      <c r="Q7742">
        <v>2991</v>
      </c>
      <c r="R7742" s="52">
        <v>0.52900999784469604</v>
      </c>
    </row>
    <row r="7743" spans="1:19">
      <c r="A7743" t="s">
        <v>356</v>
      </c>
      <c r="B7743" t="s">
        <v>412</v>
      </c>
      <c r="C7743" t="s">
        <v>440</v>
      </c>
      <c r="D7743" t="s">
        <v>330</v>
      </c>
      <c r="E7743" t="s">
        <v>143</v>
      </c>
      <c r="F7743" t="s">
        <v>144</v>
      </c>
      <c r="G7743">
        <v>12</v>
      </c>
      <c r="H7743" t="s">
        <v>338</v>
      </c>
      <c r="I7743" t="s">
        <v>377</v>
      </c>
      <c r="J7743" t="s">
        <v>382</v>
      </c>
      <c r="K7743">
        <v>15</v>
      </c>
      <c r="L7743" s="52">
        <v>0.42857000231742859</v>
      </c>
      <c r="N7743">
        <v>78</v>
      </c>
      <c r="O7743" s="52">
        <v>0.43575000762939448</v>
      </c>
      <c r="Q7743">
        <v>2663</v>
      </c>
      <c r="R7743" s="52">
        <v>0.47099000215530401</v>
      </c>
    </row>
    <row r="7744" spans="1:19">
      <c r="A7744" t="s">
        <v>356</v>
      </c>
      <c r="B7744" t="s">
        <v>412</v>
      </c>
      <c r="C7744" t="s">
        <v>440</v>
      </c>
      <c r="D7744" t="s">
        <v>330</v>
      </c>
      <c r="E7744" t="s">
        <v>143</v>
      </c>
      <c r="F7744" t="s">
        <v>144</v>
      </c>
      <c r="G7744">
        <v>12</v>
      </c>
      <c r="H7744" t="s">
        <v>338</v>
      </c>
      <c r="I7744" t="s">
        <v>378</v>
      </c>
      <c r="J7744" t="s">
        <v>13</v>
      </c>
      <c r="K7744">
        <v>33</v>
      </c>
      <c r="L7744" s="52">
        <v>0.94286000728607178</v>
      </c>
      <c r="N7744">
        <v>163</v>
      </c>
      <c r="O7744" s="52">
        <v>0.91061002016067505</v>
      </c>
      <c r="Q7744">
        <v>5030</v>
      </c>
      <c r="R7744" s="52">
        <v>0.88963997364044189</v>
      </c>
    </row>
    <row r="7745" spans="1:19">
      <c r="A7745" t="s">
        <v>356</v>
      </c>
      <c r="B7745" t="s">
        <v>412</v>
      </c>
      <c r="C7745" t="s">
        <v>440</v>
      </c>
      <c r="D7745" t="s">
        <v>330</v>
      </c>
      <c r="E7745" t="s">
        <v>143</v>
      </c>
      <c r="F7745" t="s">
        <v>144</v>
      </c>
      <c r="G7745">
        <v>12</v>
      </c>
      <c r="H7745" t="s">
        <v>338</v>
      </c>
      <c r="I7745" t="s">
        <v>378</v>
      </c>
      <c r="J7745" t="s">
        <v>382</v>
      </c>
      <c r="K7745">
        <v>2</v>
      </c>
      <c r="L7745" s="52">
        <v>5.714000016450882E-2</v>
      </c>
      <c r="N7745">
        <v>16</v>
      </c>
      <c r="O7745" s="52">
        <v>8.9390002191066742E-2</v>
      </c>
      <c r="Q7745">
        <v>624</v>
      </c>
      <c r="R7745" s="52">
        <v>0.1103599965572357</v>
      </c>
    </row>
    <row r="7746" spans="1:19">
      <c r="A7746" t="s">
        <v>356</v>
      </c>
      <c r="B7746" t="s">
        <v>412</v>
      </c>
      <c r="C7746" t="s">
        <v>440</v>
      </c>
      <c r="D7746" t="s">
        <v>330</v>
      </c>
      <c r="E7746" t="s">
        <v>143</v>
      </c>
      <c r="F7746" t="s">
        <v>144</v>
      </c>
      <c r="G7746">
        <v>12</v>
      </c>
      <c r="H7746" t="s">
        <v>338</v>
      </c>
      <c r="I7746" t="s">
        <v>379</v>
      </c>
      <c r="J7746" t="s">
        <v>13</v>
      </c>
      <c r="K7746">
        <v>25</v>
      </c>
      <c r="L7746" s="52">
        <v>0.71429002285003662</v>
      </c>
      <c r="N7746">
        <v>134</v>
      </c>
      <c r="O7746" s="52">
        <v>0.74860000610351563</v>
      </c>
      <c r="Q7746">
        <v>3976</v>
      </c>
      <c r="R7746" s="52">
        <v>0.70322000980377197</v>
      </c>
    </row>
    <row r="7747" spans="1:19">
      <c r="A7747" t="s">
        <v>356</v>
      </c>
      <c r="B7747" t="s">
        <v>412</v>
      </c>
      <c r="C7747" t="s">
        <v>440</v>
      </c>
      <c r="D7747" t="s">
        <v>330</v>
      </c>
      <c r="E7747" t="s">
        <v>143</v>
      </c>
      <c r="F7747" t="s">
        <v>144</v>
      </c>
      <c r="G7747">
        <v>12</v>
      </c>
      <c r="H7747" t="s">
        <v>338</v>
      </c>
      <c r="I7747" t="s">
        <v>379</v>
      </c>
      <c r="J7747" t="s">
        <v>382</v>
      </c>
      <c r="K7747">
        <v>10</v>
      </c>
      <c r="L7747" s="52">
        <v>0.28571000695228582</v>
      </c>
      <c r="N7747">
        <v>45</v>
      </c>
      <c r="O7747" s="52">
        <v>0.25139999389648438</v>
      </c>
      <c r="Q7747">
        <v>1678</v>
      </c>
      <c r="R7747" s="52">
        <v>0.29677999019622803</v>
      </c>
    </row>
    <row r="7748" spans="1:19">
      <c r="A7748" t="s">
        <v>356</v>
      </c>
      <c r="B7748" t="s">
        <v>412</v>
      </c>
      <c r="C7748" t="s">
        <v>440</v>
      </c>
      <c r="D7748" t="s">
        <v>330</v>
      </c>
      <c r="E7748" t="s">
        <v>143</v>
      </c>
      <c r="F7748" t="s">
        <v>144</v>
      </c>
      <c r="G7748">
        <v>12</v>
      </c>
      <c r="H7748" t="s">
        <v>338</v>
      </c>
      <c r="I7748" t="s">
        <v>380</v>
      </c>
      <c r="J7748" t="s">
        <v>13</v>
      </c>
      <c r="K7748">
        <v>29</v>
      </c>
      <c r="L7748" s="52">
        <v>0.82857000827789307</v>
      </c>
      <c r="N7748">
        <v>132</v>
      </c>
      <c r="O7748" s="52">
        <v>0.73742997646331787</v>
      </c>
      <c r="Q7748">
        <v>4071</v>
      </c>
      <c r="R7748" s="52">
        <v>0.72001999616622925</v>
      </c>
    </row>
    <row r="7749" spans="1:19">
      <c r="A7749" t="s">
        <v>356</v>
      </c>
      <c r="B7749" t="s">
        <v>412</v>
      </c>
      <c r="C7749" t="s">
        <v>440</v>
      </c>
      <c r="D7749" t="s">
        <v>330</v>
      </c>
      <c r="E7749" t="s">
        <v>143</v>
      </c>
      <c r="F7749" t="s">
        <v>144</v>
      </c>
      <c r="G7749">
        <v>12</v>
      </c>
      <c r="H7749" t="s">
        <v>338</v>
      </c>
      <c r="I7749" t="s">
        <v>380</v>
      </c>
      <c r="J7749" t="s">
        <v>382</v>
      </c>
      <c r="K7749">
        <v>6</v>
      </c>
      <c r="L7749" s="52">
        <v>0.1714300066232681</v>
      </c>
      <c r="N7749">
        <v>47</v>
      </c>
      <c r="O7749" s="52">
        <v>0.26256999373435969</v>
      </c>
      <c r="Q7749">
        <v>1583</v>
      </c>
      <c r="R7749" s="52">
        <v>0.27998000383377081</v>
      </c>
    </row>
    <row r="7750" spans="1:19">
      <c r="A7750" t="s">
        <v>356</v>
      </c>
      <c r="B7750" t="s">
        <v>412</v>
      </c>
      <c r="C7750" t="s">
        <v>440</v>
      </c>
      <c r="D7750" t="s">
        <v>330</v>
      </c>
      <c r="E7750" t="s">
        <v>143</v>
      </c>
      <c r="F7750" t="s">
        <v>144</v>
      </c>
      <c r="G7750">
        <v>12</v>
      </c>
      <c r="H7750" t="s">
        <v>338</v>
      </c>
      <c r="I7750" t="s">
        <v>381</v>
      </c>
      <c r="J7750" t="s">
        <v>13</v>
      </c>
      <c r="K7750">
        <v>20</v>
      </c>
      <c r="L7750" s="52">
        <v>0.5714300274848938</v>
      </c>
      <c r="N7750">
        <v>100</v>
      </c>
      <c r="O7750" s="52">
        <v>0.55865997076034546</v>
      </c>
      <c r="Q7750">
        <v>3439</v>
      </c>
      <c r="R7750" s="52">
        <v>0.60824000835418701</v>
      </c>
    </row>
    <row r="7751" spans="1:19">
      <c r="A7751" t="s">
        <v>356</v>
      </c>
      <c r="B7751" t="s">
        <v>412</v>
      </c>
      <c r="C7751" t="s">
        <v>440</v>
      </c>
      <c r="D7751" t="s">
        <v>330</v>
      </c>
      <c r="E7751" t="s">
        <v>143</v>
      </c>
      <c r="F7751" t="s">
        <v>144</v>
      </c>
      <c r="G7751">
        <v>12</v>
      </c>
      <c r="H7751" t="s">
        <v>338</v>
      </c>
      <c r="I7751" t="s">
        <v>381</v>
      </c>
      <c r="J7751" t="s">
        <v>382</v>
      </c>
      <c r="K7751">
        <v>15</v>
      </c>
      <c r="L7751" s="52">
        <v>0.42857000231742859</v>
      </c>
      <c r="N7751">
        <v>79</v>
      </c>
      <c r="O7751" s="52">
        <v>0.44133999943733221</v>
      </c>
      <c r="Q7751">
        <v>2215</v>
      </c>
      <c r="R7751" s="52">
        <v>0.39175999164581299</v>
      </c>
    </row>
    <row r="7752" spans="1:19">
      <c r="A7752" t="s">
        <v>356</v>
      </c>
      <c r="B7752" t="s">
        <v>412</v>
      </c>
      <c r="C7752" t="s">
        <v>440</v>
      </c>
      <c r="D7752" t="s">
        <v>330</v>
      </c>
      <c r="E7752" t="s">
        <v>145</v>
      </c>
      <c r="F7752" t="s">
        <v>146</v>
      </c>
      <c r="G7752">
        <v>1</v>
      </c>
      <c r="H7752" t="s">
        <v>347</v>
      </c>
      <c r="I7752" t="s">
        <v>374</v>
      </c>
      <c r="J7752" t="s">
        <v>289</v>
      </c>
      <c r="K7752">
        <v>2</v>
      </c>
      <c r="L7752" s="52">
        <v>2.703000046312809E-2</v>
      </c>
      <c r="N7752">
        <v>2</v>
      </c>
      <c r="O7752" s="52">
        <v>5.6300000287592411E-3</v>
      </c>
      <c r="Q7752">
        <v>29</v>
      </c>
      <c r="R7752" s="52">
        <v>5.1299999468028554E-3</v>
      </c>
    </row>
    <row r="7753" spans="1:19">
      <c r="A7753" t="s">
        <v>356</v>
      </c>
      <c r="B7753" t="s">
        <v>412</v>
      </c>
      <c r="C7753" t="s">
        <v>440</v>
      </c>
      <c r="D7753" t="s">
        <v>330</v>
      </c>
      <c r="E7753" t="s">
        <v>145</v>
      </c>
      <c r="F7753" t="s">
        <v>146</v>
      </c>
      <c r="G7753">
        <v>1</v>
      </c>
      <c r="H7753" t="s">
        <v>347</v>
      </c>
      <c r="I7753" t="s">
        <v>374</v>
      </c>
      <c r="J7753" t="s">
        <v>290</v>
      </c>
      <c r="K7753">
        <v>2</v>
      </c>
      <c r="L7753" s="52">
        <v>2.703000046312809E-2</v>
      </c>
      <c r="N7753">
        <v>18</v>
      </c>
      <c r="O7753" s="52">
        <v>5.0700001418590553E-2</v>
      </c>
      <c r="Q7753">
        <v>299</v>
      </c>
      <c r="R7753" s="52">
        <v>5.2880000323057168E-2</v>
      </c>
    </row>
    <row r="7754" spans="1:19">
      <c r="A7754" t="s">
        <v>356</v>
      </c>
      <c r="B7754" t="s">
        <v>412</v>
      </c>
      <c r="C7754" t="s">
        <v>440</v>
      </c>
      <c r="D7754" t="s">
        <v>330</v>
      </c>
      <c r="E7754" t="s">
        <v>145</v>
      </c>
      <c r="F7754" t="s">
        <v>146</v>
      </c>
      <c r="G7754">
        <v>1</v>
      </c>
      <c r="H7754" t="s">
        <v>347</v>
      </c>
      <c r="I7754" t="s">
        <v>374</v>
      </c>
      <c r="J7754" t="s">
        <v>291</v>
      </c>
      <c r="K7754">
        <v>6</v>
      </c>
      <c r="L7754" s="52">
        <v>8.107999712228775E-2</v>
      </c>
      <c r="N7754">
        <v>50</v>
      </c>
      <c r="O7754" s="52">
        <v>0.14084999263286591</v>
      </c>
      <c r="Q7754">
        <v>751</v>
      </c>
      <c r="R7754" s="52">
        <v>0.1328299939632416</v>
      </c>
    </row>
    <row r="7755" spans="1:19">
      <c r="A7755" t="s">
        <v>356</v>
      </c>
      <c r="B7755" t="s">
        <v>412</v>
      </c>
      <c r="C7755" t="s">
        <v>440</v>
      </c>
      <c r="D7755" t="s">
        <v>330</v>
      </c>
      <c r="E7755" t="s">
        <v>145</v>
      </c>
      <c r="F7755" t="s">
        <v>146</v>
      </c>
      <c r="G7755">
        <v>1</v>
      </c>
      <c r="H7755" t="s">
        <v>347</v>
      </c>
      <c r="I7755" t="s">
        <v>374</v>
      </c>
      <c r="J7755" t="s">
        <v>292</v>
      </c>
      <c r="K7755">
        <v>13</v>
      </c>
      <c r="L7755" s="52">
        <v>0.17567999660968781</v>
      </c>
      <c r="N7755">
        <v>70</v>
      </c>
      <c r="O7755" s="52">
        <v>0.19718000292778021</v>
      </c>
      <c r="Q7755">
        <v>1246</v>
      </c>
      <c r="R7755" s="52">
        <v>0.22036999464035029</v>
      </c>
    </row>
    <row r="7756" spans="1:19">
      <c r="A7756" t="s">
        <v>356</v>
      </c>
      <c r="B7756" t="s">
        <v>412</v>
      </c>
      <c r="C7756" t="s">
        <v>440</v>
      </c>
      <c r="D7756" t="s">
        <v>330</v>
      </c>
      <c r="E7756" t="s">
        <v>145</v>
      </c>
      <c r="F7756" t="s">
        <v>146</v>
      </c>
      <c r="G7756">
        <v>1</v>
      </c>
      <c r="H7756" t="s">
        <v>347</v>
      </c>
      <c r="I7756" t="s">
        <v>374</v>
      </c>
      <c r="J7756" t="s">
        <v>293</v>
      </c>
      <c r="K7756">
        <v>15</v>
      </c>
      <c r="L7756" s="52">
        <v>0.2027000039815903</v>
      </c>
      <c r="N7756">
        <v>69</v>
      </c>
      <c r="O7756" s="52">
        <v>0.19437000155448911</v>
      </c>
      <c r="Q7756">
        <v>1034</v>
      </c>
      <c r="R7756" s="52">
        <v>0.18287999927997589</v>
      </c>
    </row>
    <row r="7757" spans="1:19">
      <c r="A7757" t="s">
        <v>356</v>
      </c>
      <c r="B7757" t="s">
        <v>412</v>
      </c>
      <c r="C7757" t="s">
        <v>440</v>
      </c>
      <c r="D7757" t="s">
        <v>330</v>
      </c>
      <c r="E7757" t="s">
        <v>145</v>
      </c>
      <c r="F7757" t="s">
        <v>146</v>
      </c>
      <c r="G7757">
        <v>1</v>
      </c>
      <c r="H7757" t="s">
        <v>347</v>
      </c>
      <c r="I7757" t="s">
        <v>374</v>
      </c>
      <c r="J7757" t="s">
        <v>294</v>
      </c>
      <c r="K7757">
        <v>21</v>
      </c>
      <c r="L7757" s="52">
        <v>0.28378000855445862</v>
      </c>
      <c r="N7757">
        <v>81</v>
      </c>
      <c r="O7757" s="52">
        <v>0.2281699925661087</v>
      </c>
      <c r="Q7757">
        <v>1115</v>
      </c>
      <c r="R7757" s="52">
        <v>0.19720999896526339</v>
      </c>
    </row>
    <row r="7758" spans="1:19">
      <c r="A7758" t="s">
        <v>356</v>
      </c>
      <c r="B7758" t="s">
        <v>412</v>
      </c>
      <c r="C7758" t="s">
        <v>440</v>
      </c>
      <c r="D7758" t="s">
        <v>330</v>
      </c>
      <c r="E7758" t="s">
        <v>145</v>
      </c>
      <c r="F7758" t="s">
        <v>146</v>
      </c>
      <c r="G7758">
        <v>1</v>
      </c>
      <c r="H7758" t="s">
        <v>347</v>
      </c>
      <c r="I7758" t="s">
        <v>374</v>
      </c>
      <c r="J7758" t="s">
        <v>295</v>
      </c>
      <c r="K7758">
        <v>15</v>
      </c>
      <c r="L7758" s="52">
        <v>0.2027000039815903</v>
      </c>
      <c r="N7758">
        <v>65</v>
      </c>
      <c r="O7758" s="52">
        <v>0.18310000002384191</v>
      </c>
      <c r="Q7758">
        <v>1180</v>
      </c>
      <c r="R7758" s="52">
        <v>0.20870000123977661</v>
      </c>
    </row>
    <row r="7759" spans="1:19">
      <c r="A7759" t="s">
        <v>356</v>
      </c>
      <c r="B7759" t="s">
        <v>412</v>
      </c>
      <c r="C7759" t="s">
        <v>440</v>
      </c>
      <c r="D7759" t="s">
        <v>330</v>
      </c>
      <c r="E7759" t="s">
        <v>145</v>
      </c>
      <c r="F7759" t="s">
        <v>146</v>
      </c>
      <c r="G7759">
        <v>1</v>
      </c>
      <c r="H7759" t="s">
        <v>347</v>
      </c>
      <c r="I7759" t="s">
        <v>734</v>
      </c>
      <c r="J7759" t="s">
        <v>299</v>
      </c>
      <c r="K7759">
        <v>0</v>
      </c>
      <c r="L7759" s="52">
        <v>0</v>
      </c>
      <c r="M7759" s="52">
        <v>0</v>
      </c>
      <c r="N7759">
        <v>2</v>
      </c>
      <c r="O7759" s="52">
        <v>5.6300000287592411E-3</v>
      </c>
      <c r="P7759" s="52">
        <v>5.6699998676776886E-3</v>
      </c>
      <c r="Q7759">
        <v>265</v>
      </c>
      <c r="R7759" s="52">
        <v>4.6870000660419457E-2</v>
      </c>
      <c r="S7759" s="52">
        <v>4.7959998250007629E-2</v>
      </c>
    </row>
    <row r="7760" spans="1:19">
      <c r="A7760" t="s">
        <v>356</v>
      </c>
      <c r="B7760" t="s">
        <v>412</v>
      </c>
      <c r="C7760" t="s">
        <v>440</v>
      </c>
      <c r="D7760" t="s">
        <v>330</v>
      </c>
      <c r="E7760" t="s">
        <v>145</v>
      </c>
      <c r="F7760" t="s">
        <v>146</v>
      </c>
      <c r="G7760">
        <v>1</v>
      </c>
      <c r="H7760" t="s">
        <v>347</v>
      </c>
      <c r="I7760" t="s">
        <v>734</v>
      </c>
      <c r="J7760" t="s">
        <v>300</v>
      </c>
      <c r="K7760">
        <v>0</v>
      </c>
      <c r="L7760" s="52">
        <v>0</v>
      </c>
      <c r="M7760" s="52">
        <v>0</v>
      </c>
      <c r="N7760">
        <v>2</v>
      </c>
      <c r="O7760" s="52">
        <v>5.6300000287592411E-3</v>
      </c>
      <c r="P7760" s="52">
        <v>5.6699998676776886E-3</v>
      </c>
      <c r="Q7760">
        <v>218</v>
      </c>
      <c r="R7760" s="52">
        <v>3.8559999316930771E-2</v>
      </c>
      <c r="S7760" s="52">
        <v>3.945000097155571E-2</v>
      </c>
    </row>
    <row r="7761" spans="1:19">
      <c r="A7761" t="s">
        <v>356</v>
      </c>
      <c r="B7761" t="s">
        <v>412</v>
      </c>
      <c r="C7761" t="s">
        <v>440</v>
      </c>
      <c r="D7761" t="s">
        <v>330</v>
      </c>
      <c r="E7761" t="s">
        <v>145</v>
      </c>
      <c r="F7761" t="s">
        <v>146</v>
      </c>
      <c r="G7761">
        <v>1</v>
      </c>
      <c r="H7761" t="s">
        <v>347</v>
      </c>
      <c r="I7761" t="s">
        <v>734</v>
      </c>
      <c r="J7761" t="s">
        <v>269</v>
      </c>
      <c r="K7761">
        <v>0</v>
      </c>
      <c r="L7761" s="52">
        <v>0</v>
      </c>
      <c r="M7761" s="52">
        <v>0</v>
      </c>
      <c r="N7761">
        <v>2</v>
      </c>
      <c r="O7761" s="52">
        <v>5.6300000287592411E-3</v>
      </c>
      <c r="P7761" s="52">
        <v>5.6699998676776886E-3</v>
      </c>
      <c r="Q7761">
        <v>43</v>
      </c>
      <c r="R7761" s="52">
        <v>7.61000020429492E-3</v>
      </c>
      <c r="S7761" s="52">
        <v>7.780000101774931E-3</v>
      </c>
    </row>
    <row r="7762" spans="1:19">
      <c r="A7762" t="s">
        <v>356</v>
      </c>
      <c r="B7762" t="s">
        <v>412</v>
      </c>
      <c r="C7762" t="s">
        <v>440</v>
      </c>
      <c r="D7762" t="s">
        <v>330</v>
      </c>
      <c r="E7762" t="s">
        <v>145</v>
      </c>
      <c r="F7762" t="s">
        <v>146</v>
      </c>
      <c r="G7762">
        <v>1</v>
      </c>
      <c r="H7762" t="s">
        <v>347</v>
      </c>
      <c r="I7762" t="s">
        <v>734</v>
      </c>
      <c r="J7762" t="s">
        <v>301</v>
      </c>
      <c r="K7762">
        <v>0</v>
      </c>
      <c r="L7762" s="52">
        <v>0</v>
      </c>
      <c r="M7762" s="52">
        <v>0</v>
      </c>
      <c r="N7762">
        <v>2</v>
      </c>
      <c r="O7762" s="52">
        <v>5.6300000287592411E-3</v>
      </c>
      <c r="P7762" s="52">
        <v>5.6699998676776886E-3</v>
      </c>
      <c r="Q7762">
        <v>117</v>
      </c>
      <c r="R7762" s="52">
        <v>2.0689999684691429E-2</v>
      </c>
      <c r="S7762" s="52">
        <v>2.1169999614357948E-2</v>
      </c>
    </row>
    <row r="7763" spans="1:19">
      <c r="A7763" t="s">
        <v>356</v>
      </c>
      <c r="B7763" t="s">
        <v>412</v>
      </c>
      <c r="C7763" t="s">
        <v>440</v>
      </c>
      <c r="D7763" t="s">
        <v>330</v>
      </c>
      <c r="E7763" t="s">
        <v>145</v>
      </c>
      <c r="F7763" t="s">
        <v>146</v>
      </c>
      <c r="G7763">
        <v>1</v>
      </c>
      <c r="H7763" t="s">
        <v>347</v>
      </c>
      <c r="I7763" t="s">
        <v>734</v>
      </c>
      <c r="J7763" t="s">
        <v>270</v>
      </c>
      <c r="K7763">
        <v>0</v>
      </c>
      <c r="L7763" s="52">
        <v>0</v>
      </c>
      <c r="N7763">
        <v>2</v>
      </c>
      <c r="O7763" s="52">
        <v>5.6300000287592411E-3</v>
      </c>
      <c r="Q7763">
        <v>128</v>
      </c>
      <c r="R7763" s="52">
        <v>2.263999916613102E-2</v>
      </c>
    </row>
    <row r="7764" spans="1:19">
      <c r="A7764" t="s">
        <v>356</v>
      </c>
      <c r="B7764" t="s">
        <v>412</v>
      </c>
      <c r="C7764" t="s">
        <v>440</v>
      </c>
      <c r="D7764" t="s">
        <v>330</v>
      </c>
      <c r="E7764" t="s">
        <v>145</v>
      </c>
      <c r="F7764" t="s">
        <v>146</v>
      </c>
      <c r="G7764">
        <v>1</v>
      </c>
      <c r="H7764" t="s">
        <v>347</v>
      </c>
      <c r="I7764" t="s">
        <v>734</v>
      </c>
      <c r="J7764" t="s">
        <v>268</v>
      </c>
      <c r="K7764">
        <v>74</v>
      </c>
      <c r="L7764" s="52">
        <v>1</v>
      </c>
      <c r="M7764" s="52">
        <v>1</v>
      </c>
      <c r="N7764">
        <v>345</v>
      </c>
      <c r="O7764" s="52">
        <v>0.97183001041412354</v>
      </c>
      <c r="P7764" s="52">
        <v>0.9773399829864502</v>
      </c>
      <c r="Q7764">
        <v>4883</v>
      </c>
      <c r="R7764" s="52">
        <v>0.86364001035690308</v>
      </c>
      <c r="S7764" s="52">
        <v>0.88363999128341675</v>
      </c>
    </row>
    <row r="7765" spans="1:19">
      <c r="A7765" t="s">
        <v>356</v>
      </c>
      <c r="B7765" t="s">
        <v>412</v>
      </c>
      <c r="C7765" t="s">
        <v>440</v>
      </c>
      <c r="D7765" t="s">
        <v>330</v>
      </c>
      <c r="E7765" t="s">
        <v>145</v>
      </c>
      <c r="F7765" t="s">
        <v>146</v>
      </c>
      <c r="G7765">
        <v>1</v>
      </c>
      <c r="H7765" t="s">
        <v>347</v>
      </c>
      <c r="I7765" t="s">
        <v>307</v>
      </c>
      <c r="J7765" t="s">
        <v>329</v>
      </c>
      <c r="K7765">
        <v>74</v>
      </c>
      <c r="L7765" s="52">
        <v>1</v>
      </c>
      <c r="N7765">
        <v>353</v>
      </c>
      <c r="O7765" s="52">
        <v>0.9943699836730957</v>
      </c>
      <c r="Q7765">
        <v>5610</v>
      </c>
      <c r="R7765" s="52">
        <v>0.99221998453140259</v>
      </c>
    </row>
    <row r="7766" spans="1:19">
      <c r="A7766" t="s">
        <v>356</v>
      </c>
      <c r="B7766" t="s">
        <v>412</v>
      </c>
      <c r="C7766" t="s">
        <v>440</v>
      </c>
      <c r="D7766" t="s">
        <v>330</v>
      </c>
      <c r="E7766" t="s">
        <v>145</v>
      </c>
      <c r="F7766" t="s">
        <v>146</v>
      </c>
      <c r="G7766">
        <v>1</v>
      </c>
      <c r="H7766" t="s">
        <v>347</v>
      </c>
      <c r="I7766" t="s">
        <v>307</v>
      </c>
      <c r="J7766" t="s">
        <v>309</v>
      </c>
      <c r="K7766">
        <v>0</v>
      </c>
      <c r="L7766" s="52">
        <v>0</v>
      </c>
      <c r="N7766">
        <v>2</v>
      </c>
      <c r="O7766" s="52">
        <v>5.6300000287592411E-3</v>
      </c>
      <c r="Q7766">
        <v>44</v>
      </c>
      <c r="R7766" s="52">
        <v>7.780000101774931E-3</v>
      </c>
    </row>
    <row r="7767" spans="1:19">
      <c r="A7767" t="s">
        <v>356</v>
      </c>
      <c r="B7767" t="s">
        <v>412</v>
      </c>
      <c r="C7767" t="s">
        <v>440</v>
      </c>
      <c r="D7767" t="s">
        <v>330</v>
      </c>
      <c r="E7767" t="s">
        <v>145</v>
      </c>
      <c r="F7767" t="s">
        <v>146</v>
      </c>
      <c r="G7767">
        <v>1</v>
      </c>
      <c r="H7767" t="s">
        <v>347</v>
      </c>
      <c r="I7767" t="s">
        <v>375</v>
      </c>
      <c r="J7767" t="s">
        <v>302</v>
      </c>
      <c r="K7767">
        <v>18</v>
      </c>
      <c r="L7767" s="52">
        <v>0.24323999881744379</v>
      </c>
      <c r="N7767">
        <v>107</v>
      </c>
      <c r="O7767" s="52">
        <v>0.30140998959541321</v>
      </c>
      <c r="Q7767">
        <v>1795</v>
      </c>
      <c r="R7767" s="52">
        <v>0.3174700140953064</v>
      </c>
    </row>
    <row r="7768" spans="1:19">
      <c r="A7768" t="s">
        <v>356</v>
      </c>
      <c r="B7768" t="s">
        <v>412</v>
      </c>
      <c r="C7768" t="s">
        <v>440</v>
      </c>
      <c r="D7768" t="s">
        <v>330</v>
      </c>
      <c r="E7768" t="s">
        <v>145</v>
      </c>
      <c r="F7768" t="s">
        <v>146</v>
      </c>
      <c r="G7768">
        <v>1</v>
      </c>
      <c r="H7768" t="s">
        <v>347</v>
      </c>
      <c r="I7768" t="s">
        <v>375</v>
      </c>
      <c r="J7768" t="s">
        <v>303</v>
      </c>
      <c r="K7768">
        <v>26</v>
      </c>
      <c r="L7768" s="52">
        <v>0.35135000944137568</v>
      </c>
      <c r="N7768">
        <v>124</v>
      </c>
      <c r="O7768" s="52">
        <v>0.34929999709129328</v>
      </c>
      <c r="Q7768">
        <v>1789</v>
      </c>
      <c r="R7768" s="52">
        <v>0.31641000509262079</v>
      </c>
    </row>
    <row r="7769" spans="1:19">
      <c r="A7769" t="s">
        <v>356</v>
      </c>
      <c r="B7769" t="s">
        <v>412</v>
      </c>
      <c r="C7769" t="s">
        <v>440</v>
      </c>
      <c r="D7769" t="s">
        <v>330</v>
      </c>
      <c r="E7769" t="s">
        <v>145</v>
      </c>
      <c r="F7769" t="s">
        <v>146</v>
      </c>
      <c r="G7769">
        <v>1</v>
      </c>
      <c r="H7769" t="s">
        <v>347</v>
      </c>
      <c r="I7769" t="s">
        <v>375</v>
      </c>
      <c r="J7769" t="s">
        <v>304</v>
      </c>
      <c r="K7769">
        <v>30</v>
      </c>
      <c r="L7769" s="52">
        <v>0.40540999174118042</v>
      </c>
      <c r="N7769">
        <v>124</v>
      </c>
      <c r="O7769" s="52">
        <v>0.34929999709129328</v>
      </c>
      <c r="Q7769">
        <v>2070</v>
      </c>
      <c r="R7769" s="52">
        <v>0.36610999703407288</v>
      </c>
    </row>
    <row r="7770" spans="1:19">
      <c r="A7770" t="s">
        <v>356</v>
      </c>
      <c r="B7770" t="s">
        <v>412</v>
      </c>
      <c r="C7770" t="s">
        <v>440</v>
      </c>
      <c r="D7770" t="s">
        <v>330</v>
      </c>
      <c r="E7770" t="s">
        <v>145</v>
      </c>
      <c r="F7770" t="s">
        <v>146</v>
      </c>
      <c r="G7770">
        <v>1</v>
      </c>
      <c r="H7770" t="s">
        <v>347</v>
      </c>
      <c r="I7770" t="s">
        <v>377</v>
      </c>
      <c r="J7770" t="s">
        <v>13</v>
      </c>
      <c r="K7770">
        <v>45</v>
      </c>
      <c r="L7770" s="52">
        <v>0.60811001062393188</v>
      </c>
      <c r="N7770">
        <v>190</v>
      </c>
      <c r="O7770" s="52">
        <v>0.5352100133895874</v>
      </c>
      <c r="Q7770">
        <v>2991</v>
      </c>
      <c r="R7770" s="52">
        <v>0.52900999784469604</v>
      </c>
    </row>
    <row r="7771" spans="1:19">
      <c r="A7771" t="s">
        <v>356</v>
      </c>
      <c r="B7771" t="s">
        <v>412</v>
      </c>
      <c r="C7771" t="s">
        <v>440</v>
      </c>
      <c r="D7771" t="s">
        <v>330</v>
      </c>
      <c r="E7771" t="s">
        <v>145</v>
      </c>
      <c r="F7771" t="s">
        <v>146</v>
      </c>
      <c r="G7771">
        <v>1</v>
      </c>
      <c r="H7771" t="s">
        <v>347</v>
      </c>
      <c r="I7771" t="s">
        <v>377</v>
      </c>
      <c r="J7771" t="s">
        <v>382</v>
      </c>
      <c r="K7771">
        <v>29</v>
      </c>
      <c r="L7771" s="52">
        <v>0.39188998937606812</v>
      </c>
      <c r="N7771">
        <v>165</v>
      </c>
      <c r="O7771" s="52">
        <v>0.4647899866104126</v>
      </c>
      <c r="Q7771">
        <v>2663</v>
      </c>
      <c r="R7771" s="52">
        <v>0.47099000215530401</v>
      </c>
    </row>
    <row r="7772" spans="1:19">
      <c r="A7772" t="s">
        <v>356</v>
      </c>
      <c r="B7772" t="s">
        <v>412</v>
      </c>
      <c r="C7772" t="s">
        <v>440</v>
      </c>
      <c r="D7772" t="s">
        <v>330</v>
      </c>
      <c r="E7772" t="s">
        <v>145</v>
      </c>
      <c r="F7772" t="s">
        <v>146</v>
      </c>
      <c r="G7772">
        <v>1</v>
      </c>
      <c r="H7772" t="s">
        <v>347</v>
      </c>
      <c r="I7772" t="s">
        <v>378</v>
      </c>
      <c r="J7772" t="s">
        <v>13</v>
      </c>
      <c r="K7772">
        <v>66</v>
      </c>
      <c r="L7772" s="52">
        <v>0.89188998937606812</v>
      </c>
      <c r="N7772">
        <v>320</v>
      </c>
      <c r="O7772" s="52">
        <v>0.90140998363494873</v>
      </c>
      <c r="Q7772">
        <v>5030</v>
      </c>
      <c r="R7772" s="52">
        <v>0.88963997364044189</v>
      </c>
    </row>
    <row r="7773" spans="1:19">
      <c r="A7773" t="s">
        <v>356</v>
      </c>
      <c r="B7773" t="s">
        <v>412</v>
      </c>
      <c r="C7773" t="s">
        <v>440</v>
      </c>
      <c r="D7773" t="s">
        <v>330</v>
      </c>
      <c r="E7773" t="s">
        <v>145</v>
      </c>
      <c r="F7773" t="s">
        <v>146</v>
      </c>
      <c r="G7773">
        <v>1</v>
      </c>
      <c r="H7773" t="s">
        <v>347</v>
      </c>
      <c r="I7773" t="s">
        <v>378</v>
      </c>
      <c r="J7773" t="s">
        <v>382</v>
      </c>
      <c r="K7773">
        <v>8</v>
      </c>
      <c r="L7773" s="52">
        <v>0.1081100031733513</v>
      </c>
      <c r="N7773">
        <v>35</v>
      </c>
      <c r="O7773" s="52">
        <v>9.8590001463890076E-2</v>
      </c>
      <c r="Q7773">
        <v>624</v>
      </c>
      <c r="R7773" s="52">
        <v>0.1103599965572357</v>
      </c>
    </row>
    <row r="7774" spans="1:19">
      <c r="A7774" t="s">
        <v>356</v>
      </c>
      <c r="B7774" t="s">
        <v>412</v>
      </c>
      <c r="C7774" t="s">
        <v>440</v>
      </c>
      <c r="D7774" t="s">
        <v>330</v>
      </c>
      <c r="E7774" t="s">
        <v>145</v>
      </c>
      <c r="F7774" t="s">
        <v>146</v>
      </c>
      <c r="G7774">
        <v>1</v>
      </c>
      <c r="H7774" t="s">
        <v>347</v>
      </c>
      <c r="I7774" t="s">
        <v>379</v>
      </c>
      <c r="J7774" t="s">
        <v>13</v>
      </c>
      <c r="K7774">
        <v>46</v>
      </c>
      <c r="L7774" s="52">
        <v>0.62161999940872192</v>
      </c>
      <c r="N7774">
        <v>252</v>
      </c>
      <c r="O7774" s="52">
        <v>0.70986002683639526</v>
      </c>
      <c r="Q7774">
        <v>3976</v>
      </c>
      <c r="R7774" s="52">
        <v>0.70322000980377197</v>
      </c>
    </row>
    <row r="7775" spans="1:19">
      <c r="A7775" t="s">
        <v>356</v>
      </c>
      <c r="B7775" t="s">
        <v>412</v>
      </c>
      <c r="C7775" t="s">
        <v>440</v>
      </c>
      <c r="D7775" t="s">
        <v>330</v>
      </c>
      <c r="E7775" t="s">
        <v>145</v>
      </c>
      <c r="F7775" t="s">
        <v>146</v>
      </c>
      <c r="G7775">
        <v>1</v>
      </c>
      <c r="H7775" t="s">
        <v>347</v>
      </c>
      <c r="I7775" t="s">
        <v>379</v>
      </c>
      <c r="J7775" t="s">
        <v>382</v>
      </c>
      <c r="K7775">
        <v>28</v>
      </c>
      <c r="L7775" s="52">
        <v>0.37838000059127808</v>
      </c>
      <c r="N7775">
        <v>103</v>
      </c>
      <c r="O7775" s="52">
        <v>0.29014000296592712</v>
      </c>
      <c r="Q7775">
        <v>1678</v>
      </c>
      <c r="R7775" s="52">
        <v>0.29677999019622803</v>
      </c>
    </row>
    <row r="7776" spans="1:19">
      <c r="A7776" t="s">
        <v>356</v>
      </c>
      <c r="B7776" t="s">
        <v>412</v>
      </c>
      <c r="C7776" t="s">
        <v>440</v>
      </c>
      <c r="D7776" t="s">
        <v>330</v>
      </c>
      <c r="E7776" t="s">
        <v>145</v>
      </c>
      <c r="F7776" t="s">
        <v>146</v>
      </c>
      <c r="G7776">
        <v>1</v>
      </c>
      <c r="H7776" t="s">
        <v>347</v>
      </c>
      <c r="I7776" t="s">
        <v>380</v>
      </c>
      <c r="J7776" t="s">
        <v>13</v>
      </c>
      <c r="K7776">
        <v>52</v>
      </c>
      <c r="L7776" s="52">
        <v>0.70270001888275146</v>
      </c>
      <c r="N7776">
        <v>252</v>
      </c>
      <c r="O7776" s="52">
        <v>0.70986002683639526</v>
      </c>
      <c r="Q7776">
        <v>4071</v>
      </c>
      <c r="R7776" s="52">
        <v>0.72001999616622925</v>
      </c>
    </row>
    <row r="7777" spans="1:19">
      <c r="A7777" t="s">
        <v>356</v>
      </c>
      <c r="B7777" t="s">
        <v>412</v>
      </c>
      <c r="C7777" t="s">
        <v>440</v>
      </c>
      <c r="D7777" t="s">
        <v>330</v>
      </c>
      <c r="E7777" t="s">
        <v>145</v>
      </c>
      <c r="F7777" t="s">
        <v>146</v>
      </c>
      <c r="G7777">
        <v>1</v>
      </c>
      <c r="H7777" t="s">
        <v>347</v>
      </c>
      <c r="I7777" t="s">
        <v>380</v>
      </c>
      <c r="J7777" t="s">
        <v>382</v>
      </c>
      <c r="K7777">
        <v>22</v>
      </c>
      <c r="L7777" s="52">
        <v>0.29730001091957092</v>
      </c>
      <c r="N7777">
        <v>103</v>
      </c>
      <c r="O7777" s="52">
        <v>0.29014000296592712</v>
      </c>
      <c r="Q7777">
        <v>1583</v>
      </c>
      <c r="R7777" s="52">
        <v>0.27998000383377081</v>
      </c>
    </row>
    <row r="7778" spans="1:19">
      <c r="A7778" t="s">
        <v>356</v>
      </c>
      <c r="B7778" t="s">
        <v>412</v>
      </c>
      <c r="C7778" t="s">
        <v>440</v>
      </c>
      <c r="D7778" t="s">
        <v>330</v>
      </c>
      <c r="E7778" t="s">
        <v>145</v>
      </c>
      <c r="F7778" t="s">
        <v>146</v>
      </c>
      <c r="G7778">
        <v>1</v>
      </c>
      <c r="H7778" t="s">
        <v>347</v>
      </c>
      <c r="I7778" t="s">
        <v>381</v>
      </c>
      <c r="J7778" t="s">
        <v>13</v>
      </c>
      <c r="K7778">
        <v>47</v>
      </c>
      <c r="L7778" s="52">
        <v>0.63514000177383423</v>
      </c>
      <c r="N7778">
        <v>229</v>
      </c>
      <c r="O7778" s="52">
        <v>0.64507001638412476</v>
      </c>
      <c r="Q7778">
        <v>3439</v>
      </c>
      <c r="R7778" s="52">
        <v>0.60824000835418701</v>
      </c>
    </row>
    <row r="7779" spans="1:19">
      <c r="A7779" t="s">
        <v>356</v>
      </c>
      <c r="B7779" t="s">
        <v>412</v>
      </c>
      <c r="C7779" t="s">
        <v>440</v>
      </c>
      <c r="D7779" t="s">
        <v>330</v>
      </c>
      <c r="E7779" t="s">
        <v>145</v>
      </c>
      <c r="F7779" t="s">
        <v>146</v>
      </c>
      <c r="G7779">
        <v>1</v>
      </c>
      <c r="H7779" t="s">
        <v>347</v>
      </c>
      <c r="I7779" t="s">
        <v>381</v>
      </c>
      <c r="J7779" t="s">
        <v>382</v>
      </c>
      <c r="K7779">
        <v>27</v>
      </c>
      <c r="L7779" s="52">
        <v>0.36485999822616583</v>
      </c>
      <c r="N7779">
        <v>126</v>
      </c>
      <c r="O7779" s="52">
        <v>0.35493001341819758</v>
      </c>
      <c r="Q7779">
        <v>2215</v>
      </c>
      <c r="R7779" s="52">
        <v>0.39175999164581299</v>
      </c>
    </row>
    <row r="7780" spans="1:19">
      <c r="A7780" t="s">
        <v>356</v>
      </c>
      <c r="B7780" t="s">
        <v>412</v>
      </c>
      <c r="C7780" t="s">
        <v>440</v>
      </c>
      <c r="D7780" t="s">
        <v>330</v>
      </c>
      <c r="E7780" t="s">
        <v>147</v>
      </c>
      <c r="F7780" t="s">
        <v>148</v>
      </c>
      <c r="G7780">
        <v>10</v>
      </c>
      <c r="H7780" t="s">
        <v>341</v>
      </c>
      <c r="I7780" t="s">
        <v>374</v>
      </c>
      <c r="J7780" t="s">
        <v>289</v>
      </c>
      <c r="K7780">
        <v>0</v>
      </c>
      <c r="L7780" s="52">
        <v>0</v>
      </c>
      <c r="N7780">
        <v>2</v>
      </c>
      <c r="O7780" s="52">
        <v>8.4400000050663948E-3</v>
      </c>
      <c r="Q7780">
        <v>29</v>
      </c>
      <c r="R7780" s="52">
        <v>5.1299999468028554E-3</v>
      </c>
    </row>
    <row r="7781" spans="1:19">
      <c r="A7781" t="s">
        <v>356</v>
      </c>
      <c r="B7781" t="s">
        <v>412</v>
      </c>
      <c r="C7781" t="s">
        <v>440</v>
      </c>
      <c r="D7781" t="s">
        <v>330</v>
      </c>
      <c r="E7781" t="s">
        <v>147</v>
      </c>
      <c r="F7781" t="s">
        <v>148</v>
      </c>
      <c r="G7781">
        <v>10</v>
      </c>
      <c r="H7781" t="s">
        <v>341</v>
      </c>
      <c r="I7781" t="s">
        <v>374</v>
      </c>
      <c r="J7781" t="s">
        <v>290</v>
      </c>
      <c r="K7781">
        <v>0</v>
      </c>
      <c r="L7781" s="52">
        <v>0</v>
      </c>
      <c r="N7781">
        <v>6</v>
      </c>
      <c r="O7781" s="52">
        <v>2.531999908387661E-2</v>
      </c>
      <c r="Q7781">
        <v>299</v>
      </c>
      <c r="R7781" s="52">
        <v>5.2880000323057168E-2</v>
      </c>
    </row>
    <row r="7782" spans="1:19">
      <c r="A7782" t="s">
        <v>356</v>
      </c>
      <c r="B7782" t="s">
        <v>412</v>
      </c>
      <c r="C7782" t="s">
        <v>440</v>
      </c>
      <c r="D7782" t="s">
        <v>330</v>
      </c>
      <c r="E7782" t="s">
        <v>147</v>
      </c>
      <c r="F7782" t="s">
        <v>148</v>
      </c>
      <c r="G7782">
        <v>10</v>
      </c>
      <c r="H7782" t="s">
        <v>341</v>
      </c>
      <c r="I7782" t="s">
        <v>374</v>
      </c>
      <c r="J7782" t="s">
        <v>291</v>
      </c>
      <c r="K7782">
        <v>10</v>
      </c>
      <c r="L7782" s="52">
        <v>0.20000000298023221</v>
      </c>
      <c r="N7782">
        <v>31</v>
      </c>
      <c r="O7782" s="52">
        <v>0.13079999387264249</v>
      </c>
      <c r="Q7782">
        <v>751</v>
      </c>
      <c r="R7782" s="52">
        <v>0.1328299939632416</v>
      </c>
    </row>
    <row r="7783" spans="1:19">
      <c r="A7783" t="s">
        <v>356</v>
      </c>
      <c r="B7783" t="s">
        <v>412</v>
      </c>
      <c r="C7783" t="s">
        <v>440</v>
      </c>
      <c r="D7783" t="s">
        <v>330</v>
      </c>
      <c r="E7783" t="s">
        <v>147</v>
      </c>
      <c r="F7783" t="s">
        <v>148</v>
      </c>
      <c r="G7783">
        <v>10</v>
      </c>
      <c r="H7783" t="s">
        <v>341</v>
      </c>
      <c r="I7783" t="s">
        <v>374</v>
      </c>
      <c r="J7783" t="s">
        <v>292</v>
      </c>
      <c r="K7783">
        <v>6</v>
      </c>
      <c r="L7783" s="52">
        <v>0.119999997317791</v>
      </c>
      <c r="N7783">
        <v>48</v>
      </c>
      <c r="O7783" s="52">
        <v>0.20252999663352969</v>
      </c>
      <c r="Q7783">
        <v>1246</v>
      </c>
      <c r="R7783" s="52">
        <v>0.22036999464035029</v>
      </c>
    </row>
    <row r="7784" spans="1:19">
      <c r="A7784" t="s">
        <v>356</v>
      </c>
      <c r="B7784" t="s">
        <v>412</v>
      </c>
      <c r="C7784" t="s">
        <v>440</v>
      </c>
      <c r="D7784" t="s">
        <v>330</v>
      </c>
      <c r="E7784" t="s">
        <v>147</v>
      </c>
      <c r="F7784" t="s">
        <v>148</v>
      </c>
      <c r="G7784">
        <v>10</v>
      </c>
      <c r="H7784" t="s">
        <v>341</v>
      </c>
      <c r="I7784" t="s">
        <v>374</v>
      </c>
      <c r="J7784" t="s">
        <v>293</v>
      </c>
      <c r="K7784">
        <v>7</v>
      </c>
      <c r="L7784" s="52">
        <v>0.14000000059604639</v>
      </c>
      <c r="N7784">
        <v>41</v>
      </c>
      <c r="O7784" s="52">
        <v>0.17299999296665189</v>
      </c>
      <c r="Q7784">
        <v>1034</v>
      </c>
      <c r="R7784" s="52">
        <v>0.18287999927997589</v>
      </c>
    </row>
    <row r="7785" spans="1:19">
      <c r="A7785" t="s">
        <v>356</v>
      </c>
      <c r="B7785" t="s">
        <v>412</v>
      </c>
      <c r="C7785" t="s">
        <v>440</v>
      </c>
      <c r="D7785" t="s">
        <v>330</v>
      </c>
      <c r="E7785" t="s">
        <v>147</v>
      </c>
      <c r="F7785" t="s">
        <v>148</v>
      </c>
      <c r="G7785">
        <v>10</v>
      </c>
      <c r="H7785" t="s">
        <v>341</v>
      </c>
      <c r="I7785" t="s">
        <v>374</v>
      </c>
      <c r="J7785" t="s">
        <v>294</v>
      </c>
      <c r="K7785">
        <v>14</v>
      </c>
      <c r="L7785" s="52">
        <v>0.2800000011920929</v>
      </c>
      <c r="N7785">
        <v>50</v>
      </c>
      <c r="O7785" s="52">
        <v>0.21096999943256381</v>
      </c>
      <c r="Q7785">
        <v>1115</v>
      </c>
      <c r="R7785" s="52">
        <v>0.19720999896526339</v>
      </c>
    </row>
    <row r="7786" spans="1:19">
      <c r="A7786" t="s">
        <v>356</v>
      </c>
      <c r="B7786" t="s">
        <v>412</v>
      </c>
      <c r="C7786" t="s">
        <v>440</v>
      </c>
      <c r="D7786" t="s">
        <v>330</v>
      </c>
      <c r="E7786" t="s">
        <v>147</v>
      </c>
      <c r="F7786" t="s">
        <v>148</v>
      </c>
      <c r="G7786">
        <v>10</v>
      </c>
      <c r="H7786" t="s">
        <v>341</v>
      </c>
      <c r="I7786" t="s">
        <v>374</v>
      </c>
      <c r="J7786" t="s">
        <v>295</v>
      </c>
      <c r="K7786">
        <v>13</v>
      </c>
      <c r="L7786" s="52">
        <v>0.25999999046325678</v>
      </c>
      <c r="N7786">
        <v>59</v>
      </c>
      <c r="O7786" s="52">
        <v>0.24895000457763669</v>
      </c>
      <c r="Q7786">
        <v>1180</v>
      </c>
      <c r="R7786" s="52">
        <v>0.20870000123977661</v>
      </c>
    </row>
    <row r="7787" spans="1:19">
      <c r="A7787" t="s">
        <v>356</v>
      </c>
      <c r="B7787" t="s">
        <v>412</v>
      </c>
      <c r="C7787" t="s">
        <v>440</v>
      </c>
      <c r="D7787" t="s">
        <v>330</v>
      </c>
      <c r="E7787" t="s">
        <v>147</v>
      </c>
      <c r="F7787" t="s">
        <v>148</v>
      </c>
      <c r="G7787">
        <v>10</v>
      </c>
      <c r="H7787" t="s">
        <v>341</v>
      </c>
      <c r="I7787" t="s">
        <v>734</v>
      </c>
      <c r="J7787" t="s">
        <v>299</v>
      </c>
      <c r="K7787">
        <v>0</v>
      </c>
      <c r="L7787" s="52">
        <v>0</v>
      </c>
      <c r="M7787" s="52">
        <v>0</v>
      </c>
      <c r="N7787">
        <v>2</v>
      </c>
      <c r="O7787" s="52">
        <v>8.4400000050663948E-3</v>
      </c>
      <c r="P7787" s="52">
        <v>8.659999817609787E-3</v>
      </c>
      <c r="Q7787">
        <v>265</v>
      </c>
      <c r="R7787" s="52">
        <v>4.6870000660419457E-2</v>
      </c>
      <c r="S7787" s="52">
        <v>4.7959998250007629E-2</v>
      </c>
    </row>
    <row r="7788" spans="1:19">
      <c r="A7788" t="s">
        <v>356</v>
      </c>
      <c r="B7788" t="s">
        <v>412</v>
      </c>
      <c r="C7788" t="s">
        <v>440</v>
      </c>
      <c r="D7788" t="s">
        <v>330</v>
      </c>
      <c r="E7788" t="s">
        <v>147</v>
      </c>
      <c r="F7788" t="s">
        <v>148</v>
      </c>
      <c r="G7788">
        <v>10</v>
      </c>
      <c r="H7788" t="s">
        <v>341</v>
      </c>
      <c r="I7788" t="s">
        <v>734</v>
      </c>
      <c r="J7788" t="s">
        <v>300</v>
      </c>
      <c r="K7788">
        <v>2</v>
      </c>
      <c r="L7788" s="52">
        <v>3.9999999105930328E-2</v>
      </c>
      <c r="M7788" s="52">
        <v>3.9999999105930328E-2</v>
      </c>
      <c r="N7788">
        <v>2</v>
      </c>
      <c r="O7788" s="52">
        <v>8.4400000050663948E-3</v>
      </c>
      <c r="P7788" s="52">
        <v>8.659999817609787E-3</v>
      </c>
      <c r="Q7788">
        <v>218</v>
      </c>
      <c r="R7788" s="52">
        <v>3.8559999316930771E-2</v>
      </c>
      <c r="S7788" s="52">
        <v>3.945000097155571E-2</v>
      </c>
    </row>
    <row r="7789" spans="1:19">
      <c r="A7789" t="s">
        <v>356</v>
      </c>
      <c r="B7789" t="s">
        <v>412</v>
      </c>
      <c r="C7789" t="s">
        <v>440</v>
      </c>
      <c r="D7789" t="s">
        <v>330</v>
      </c>
      <c r="E7789" t="s">
        <v>147</v>
      </c>
      <c r="F7789" t="s">
        <v>148</v>
      </c>
      <c r="G7789">
        <v>10</v>
      </c>
      <c r="H7789" t="s">
        <v>341</v>
      </c>
      <c r="I7789" t="s">
        <v>734</v>
      </c>
      <c r="J7789" t="s">
        <v>269</v>
      </c>
      <c r="K7789">
        <v>0</v>
      </c>
      <c r="L7789" s="52">
        <v>0</v>
      </c>
      <c r="M7789" s="52">
        <v>0</v>
      </c>
      <c r="N7789">
        <v>2</v>
      </c>
      <c r="O7789" s="52">
        <v>8.4400000050663948E-3</v>
      </c>
      <c r="P7789" s="52">
        <v>8.659999817609787E-3</v>
      </c>
      <c r="Q7789">
        <v>43</v>
      </c>
      <c r="R7789" s="52">
        <v>7.61000020429492E-3</v>
      </c>
      <c r="S7789" s="52">
        <v>7.780000101774931E-3</v>
      </c>
    </row>
    <row r="7790" spans="1:19">
      <c r="A7790" t="s">
        <v>356</v>
      </c>
      <c r="B7790" t="s">
        <v>412</v>
      </c>
      <c r="C7790" t="s">
        <v>440</v>
      </c>
      <c r="D7790" t="s">
        <v>330</v>
      </c>
      <c r="E7790" t="s">
        <v>147</v>
      </c>
      <c r="F7790" t="s">
        <v>148</v>
      </c>
      <c r="G7790">
        <v>10</v>
      </c>
      <c r="H7790" t="s">
        <v>341</v>
      </c>
      <c r="I7790" t="s">
        <v>734</v>
      </c>
      <c r="J7790" t="s">
        <v>301</v>
      </c>
      <c r="K7790">
        <v>0</v>
      </c>
      <c r="L7790" s="52">
        <v>0</v>
      </c>
      <c r="M7790" s="52">
        <v>0</v>
      </c>
      <c r="N7790">
        <v>2</v>
      </c>
      <c r="O7790" s="52">
        <v>8.4400000050663948E-3</v>
      </c>
      <c r="P7790" s="52">
        <v>8.659999817609787E-3</v>
      </c>
      <c r="Q7790">
        <v>117</v>
      </c>
      <c r="R7790" s="52">
        <v>2.0689999684691429E-2</v>
      </c>
      <c r="S7790" s="52">
        <v>2.1169999614357948E-2</v>
      </c>
    </row>
    <row r="7791" spans="1:19">
      <c r="A7791" t="s">
        <v>356</v>
      </c>
      <c r="B7791" t="s">
        <v>412</v>
      </c>
      <c r="C7791" t="s">
        <v>440</v>
      </c>
      <c r="D7791" t="s">
        <v>330</v>
      </c>
      <c r="E7791" t="s">
        <v>147</v>
      </c>
      <c r="F7791" t="s">
        <v>148</v>
      </c>
      <c r="G7791">
        <v>10</v>
      </c>
      <c r="H7791" t="s">
        <v>341</v>
      </c>
      <c r="I7791" t="s">
        <v>734</v>
      </c>
      <c r="J7791" t="s">
        <v>270</v>
      </c>
      <c r="K7791">
        <v>0</v>
      </c>
      <c r="L7791" s="52">
        <v>0</v>
      </c>
      <c r="N7791">
        <v>6</v>
      </c>
      <c r="O7791" s="52">
        <v>2.531999908387661E-2</v>
      </c>
      <c r="Q7791">
        <v>128</v>
      </c>
      <c r="R7791" s="52">
        <v>2.263999916613102E-2</v>
      </c>
    </row>
    <row r="7792" spans="1:19">
      <c r="A7792" t="s">
        <v>356</v>
      </c>
      <c r="B7792" t="s">
        <v>412</v>
      </c>
      <c r="C7792" t="s">
        <v>440</v>
      </c>
      <c r="D7792" t="s">
        <v>330</v>
      </c>
      <c r="E7792" t="s">
        <v>147</v>
      </c>
      <c r="F7792" t="s">
        <v>148</v>
      </c>
      <c r="G7792">
        <v>10</v>
      </c>
      <c r="H7792" t="s">
        <v>341</v>
      </c>
      <c r="I7792" t="s">
        <v>734</v>
      </c>
      <c r="J7792" t="s">
        <v>268</v>
      </c>
      <c r="K7792">
        <v>48</v>
      </c>
      <c r="L7792" s="52">
        <v>0.95999997854232788</v>
      </c>
      <c r="M7792" s="52">
        <v>0.95999997854232788</v>
      </c>
      <c r="N7792">
        <v>223</v>
      </c>
      <c r="O7792" s="52">
        <v>0.94093000888824463</v>
      </c>
      <c r="P7792" s="52">
        <v>0.96536999940872192</v>
      </c>
      <c r="Q7792">
        <v>4883</v>
      </c>
      <c r="R7792" s="52">
        <v>0.86364001035690308</v>
      </c>
      <c r="S7792" s="52">
        <v>0.88363999128341675</v>
      </c>
    </row>
    <row r="7793" spans="1:18">
      <c r="A7793" t="s">
        <v>356</v>
      </c>
      <c r="B7793" t="s">
        <v>412</v>
      </c>
      <c r="C7793" t="s">
        <v>440</v>
      </c>
      <c r="D7793" t="s">
        <v>330</v>
      </c>
      <c r="E7793" t="s">
        <v>147</v>
      </c>
      <c r="F7793" t="s">
        <v>148</v>
      </c>
      <c r="G7793">
        <v>10</v>
      </c>
      <c r="H7793" t="s">
        <v>341</v>
      </c>
      <c r="I7793" t="s">
        <v>307</v>
      </c>
      <c r="J7793" t="s">
        <v>329</v>
      </c>
      <c r="K7793">
        <v>50</v>
      </c>
      <c r="L7793" s="52">
        <v>1</v>
      </c>
      <c r="N7793">
        <v>237</v>
      </c>
      <c r="O7793" s="52">
        <v>1</v>
      </c>
      <c r="Q7793">
        <v>5610</v>
      </c>
      <c r="R7793" s="52">
        <v>0.99221998453140259</v>
      </c>
    </row>
    <row r="7794" spans="1:18">
      <c r="A7794" t="s">
        <v>356</v>
      </c>
      <c r="B7794" t="s">
        <v>412</v>
      </c>
      <c r="C7794" t="s">
        <v>440</v>
      </c>
      <c r="D7794" t="s">
        <v>330</v>
      </c>
      <c r="E7794" t="s">
        <v>147</v>
      </c>
      <c r="F7794" t="s">
        <v>148</v>
      </c>
      <c r="G7794">
        <v>10</v>
      </c>
      <c r="H7794" t="s">
        <v>341</v>
      </c>
      <c r="I7794" t="s">
        <v>307</v>
      </c>
      <c r="J7794" t="s">
        <v>309</v>
      </c>
      <c r="K7794">
        <v>0</v>
      </c>
      <c r="L7794" s="52">
        <v>0</v>
      </c>
      <c r="N7794">
        <v>0</v>
      </c>
      <c r="O7794" s="52">
        <v>0</v>
      </c>
      <c r="Q7794">
        <v>44</v>
      </c>
      <c r="R7794" s="52">
        <v>7.780000101774931E-3</v>
      </c>
    </row>
    <row r="7795" spans="1:18">
      <c r="A7795" t="s">
        <v>356</v>
      </c>
      <c r="B7795" t="s">
        <v>412</v>
      </c>
      <c r="C7795" t="s">
        <v>440</v>
      </c>
      <c r="D7795" t="s">
        <v>330</v>
      </c>
      <c r="E7795" t="s">
        <v>147</v>
      </c>
      <c r="F7795" t="s">
        <v>148</v>
      </c>
      <c r="G7795">
        <v>10</v>
      </c>
      <c r="H7795" t="s">
        <v>341</v>
      </c>
      <c r="I7795" t="s">
        <v>375</v>
      </c>
      <c r="J7795" t="s">
        <v>302</v>
      </c>
      <c r="K7795">
        <v>16</v>
      </c>
      <c r="L7795" s="52">
        <v>0.31999999284744263</v>
      </c>
      <c r="N7795">
        <v>72</v>
      </c>
      <c r="O7795" s="52">
        <v>0.30379998683929438</v>
      </c>
      <c r="Q7795">
        <v>1795</v>
      </c>
      <c r="R7795" s="52">
        <v>0.3174700140953064</v>
      </c>
    </row>
    <row r="7796" spans="1:18">
      <c r="A7796" t="s">
        <v>356</v>
      </c>
      <c r="B7796" t="s">
        <v>412</v>
      </c>
      <c r="C7796" t="s">
        <v>440</v>
      </c>
      <c r="D7796" t="s">
        <v>330</v>
      </c>
      <c r="E7796" t="s">
        <v>147</v>
      </c>
      <c r="F7796" t="s">
        <v>148</v>
      </c>
      <c r="G7796">
        <v>10</v>
      </c>
      <c r="H7796" t="s">
        <v>341</v>
      </c>
      <c r="I7796" t="s">
        <v>375</v>
      </c>
      <c r="J7796" t="s">
        <v>303</v>
      </c>
      <c r="K7796">
        <v>7</v>
      </c>
      <c r="L7796" s="52">
        <v>0.14000000059604639</v>
      </c>
      <c r="N7796">
        <v>64</v>
      </c>
      <c r="O7796" s="52">
        <v>0.27004000544548029</v>
      </c>
      <c r="Q7796">
        <v>1789</v>
      </c>
      <c r="R7796" s="52">
        <v>0.31641000509262079</v>
      </c>
    </row>
    <row r="7797" spans="1:18">
      <c r="A7797" t="s">
        <v>356</v>
      </c>
      <c r="B7797" t="s">
        <v>412</v>
      </c>
      <c r="C7797" t="s">
        <v>440</v>
      </c>
      <c r="D7797" t="s">
        <v>330</v>
      </c>
      <c r="E7797" t="s">
        <v>147</v>
      </c>
      <c r="F7797" t="s">
        <v>148</v>
      </c>
      <c r="G7797">
        <v>10</v>
      </c>
      <c r="H7797" t="s">
        <v>341</v>
      </c>
      <c r="I7797" t="s">
        <v>375</v>
      </c>
      <c r="J7797" t="s">
        <v>304</v>
      </c>
      <c r="K7797">
        <v>27</v>
      </c>
      <c r="L7797" s="52">
        <v>0.54000002145767212</v>
      </c>
      <c r="N7797">
        <v>101</v>
      </c>
      <c r="O7797" s="52">
        <v>0.42616000771522522</v>
      </c>
      <c r="Q7797">
        <v>2070</v>
      </c>
      <c r="R7797" s="52">
        <v>0.36610999703407288</v>
      </c>
    </row>
    <row r="7798" spans="1:18">
      <c r="A7798" t="s">
        <v>356</v>
      </c>
      <c r="B7798" t="s">
        <v>412</v>
      </c>
      <c r="C7798" t="s">
        <v>440</v>
      </c>
      <c r="D7798" t="s">
        <v>330</v>
      </c>
      <c r="E7798" t="s">
        <v>147</v>
      </c>
      <c r="F7798" t="s">
        <v>148</v>
      </c>
      <c r="G7798">
        <v>10</v>
      </c>
      <c r="H7798" t="s">
        <v>341</v>
      </c>
      <c r="I7798" t="s">
        <v>377</v>
      </c>
      <c r="J7798" t="s">
        <v>13</v>
      </c>
      <c r="K7798">
        <v>29</v>
      </c>
      <c r="L7798" s="52">
        <v>0.57999998331069946</v>
      </c>
      <c r="N7798">
        <v>131</v>
      </c>
      <c r="O7798" s="52">
        <v>0.55273997783660889</v>
      </c>
      <c r="Q7798">
        <v>2991</v>
      </c>
      <c r="R7798" s="52">
        <v>0.52900999784469604</v>
      </c>
    </row>
    <row r="7799" spans="1:18">
      <c r="A7799" t="s">
        <v>356</v>
      </c>
      <c r="B7799" t="s">
        <v>412</v>
      </c>
      <c r="C7799" t="s">
        <v>440</v>
      </c>
      <c r="D7799" t="s">
        <v>330</v>
      </c>
      <c r="E7799" t="s">
        <v>147</v>
      </c>
      <c r="F7799" t="s">
        <v>148</v>
      </c>
      <c r="G7799">
        <v>10</v>
      </c>
      <c r="H7799" t="s">
        <v>341</v>
      </c>
      <c r="I7799" t="s">
        <v>377</v>
      </c>
      <c r="J7799" t="s">
        <v>382</v>
      </c>
      <c r="K7799">
        <v>21</v>
      </c>
      <c r="L7799" s="52">
        <v>0.41999998688697809</v>
      </c>
      <c r="N7799">
        <v>106</v>
      </c>
      <c r="O7799" s="52">
        <v>0.44725999236106873</v>
      </c>
      <c r="Q7799">
        <v>2663</v>
      </c>
      <c r="R7799" s="52">
        <v>0.47099000215530401</v>
      </c>
    </row>
    <row r="7800" spans="1:18">
      <c r="A7800" t="s">
        <v>356</v>
      </c>
      <c r="B7800" t="s">
        <v>412</v>
      </c>
      <c r="C7800" t="s">
        <v>440</v>
      </c>
      <c r="D7800" t="s">
        <v>330</v>
      </c>
      <c r="E7800" t="s">
        <v>147</v>
      </c>
      <c r="F7800" t="s">
        <v>148</v>
      </c>
      <c r="G7800">
        <v>10</v>
      </c>
      <c r="H7800" t="s">
        <v>341</v>
      </c>
      <c r="I7800" t="s">
        <v>378</v>
      </c>
      <c r="J7800" t="s">
        <v>13</v>
      </c>
      <c r="K7800">
        <v>45</v>
      </c>
      <c r="L7800" s="52">
        <v>0.89999997615814209</v>
      </c>
      <c r="N7800">
        <v>209</v>
      </c>
      <c r="O7800" s="52">
        <v>0.88186001777648926</v>
      </c>
      <c r="Q7800">
        <v>5030</v>
      </c>
      <c r="R7800" s="52">
        <v>0.88963997364044189</v>
      </c>
    </row>
    <row r="7801" spans="1:18">
      <c r="A7801" t="s">
        <v>356</v>
      </c>
      <c r="B7801" t="s">
        <v>412</v>
      </c>
      <c r="C7801" t="s">
        <v>440</v>
      </c>
      <c r="D7801" t="s">
        <v>330</v>
      </c>
      <c r="E7801" t="s">
        <v>147</v>
      </c>
      <c r="F7801" t="s">
        <v>148</v>
      </c>
      <c r="G7801">
        <v>10</v>
      </c>
      <c r="H7801" t="s">
        <v>341</v>
      </c>
      <c r="I7801" t="s">
        <v>378</v>
      </c>
      <c r="J7801" t="s">
        <v>382</v>
      </c>
      <c r="K7801">
        <v>5</v>
      </c>
      <c r="L7801" s="52">
        <v>0.10000000149011611</v>
      </c>
      <c r="N7801">
        <v>28</v>
      </c>
      <c r="O7801" s="52">
        <v>0.11813999712467189</v>
      </c>
      <c r="Q7801">
        <v>624</v>
      </c>
      <c r="R7801" s="52">
        <v>0.1103599965572357</v>
      </c>
    </row>
    <row r="7802" spans="1:18">
      <c r="A7802" t="s">
        <v>356</v>
      </c>
      <c r="B7802" t="s">
        <v>412</v>
      </c>
      <c r="C7802" t="s">
        <v>440</v>
      </c>
      <c r="D7802" t="s">
        <v>330</v>
      </c>
      <c r="E7802" t="s">
        <v>147</v>
      </c>
      <c r="F7802" t="s">
        <v>148</v>
      </c>
      <c r="G7802">
        <v>10</v>
      </c>
      <c r="H7802" t="s">
        <v>341</v>
      </c>
      <c r="I7802" t="s">
        <v>379</v>
      </c>
      <c r="J7802" t="s">
        <v>13</v>
      </c>
      <c r="K7802">
        <v>35</v>
      </c>
      <c r="L7802" s="52">
        <v>0.69999998807907104</v>
      </c>
      <c r="N7802">
        <v>158</v>
      </c>
      <c r="O7802" s="52">
        <v>0.66667002439498901</v>
      </c>
      <c r="Q7802">
        <v>3976</v>
      </c>
      <c r="R7802" s="52">
        <v>0.70322000980377197</v>
      </c>
    </row>
    <row r="7803" spans="1:18">
      <c r="A7803" t="s">
        <v>356</v>
      </c>
      <c r="B7803" t="s">
        <v>412</v>
      </c>
      <c r="C7803" t="s">
        <v>440</v>
      </c>
      <c r="D7803" t="s">
        <v>330</v>
      </c>
      <c r="E7803" t="s">
        <v>147</v>
      </c>
      <c r="F7803" t="s">
        <v>148</v>
      </c>
      <c r="G7803">
        <v>10</v>
      </c>
      <c r="H7803" t="s">
        <v>341</v>
      </c>
      <c r="I7803" t="s">
        <v>379</v>
      </c>
      <c r="J7803" t="s">
        <v>382</v>
      </c>
      <c r="K7803">
        <v>15</v>
      </c>
      <c r="L7803" s="52">
        <v>0.30000001192092901</v>
      </c>
      <c r="N7803">
        <v>79</v>
      </c>
      <c r="O7803" s="52">
        <v>0.33333000540733337</v>
      </c>
      <c r="Q7803">
        <v>1678</v>
      </c>
      <c r="R7803" s="52">
        <v>0.29677999019622803</v>
      </c>
    </row>
    <row r="7804" spans="1:18">
      <c r="A7804" t="s">
        <v>356</v>
      </c>
      <c r="B7804" t="s">
        <v>412</v>
      </c>
      <c r="C7804" t="s">
        <v>440</v>
      </c>
      <c r="D7804" t="s">
        <v>330</v>
      </c>
      <c r="E7804" t="s">
        <v>147</v>
      </c>
      <c r="F7804" t="s">
        <v>148</v>
      </c>
      <c r="G7804">
        <v>10</v>
      </c>
      <c r="H7804" t="s">
        <v>341</v>
      </c>
      <c r="I7804" t="s">
        <v>380</v>
      </c>
      <c r="J7804" t="s">
        <v>13</v>
      </c>
      <c r="K7804">
        <v>32</v>
      </c>
      <c r="L7804" s="52">
        <v>0.63999998569488525</v>
      </c>
      <c r="N7804">
        <v>167</v>
      </c>
      <c r="O7804" s="52">
        <v>0.7046399712562561</v>
      </c>
      <c r="Q7804">
        <v>4071</v>
      </c>
      <c r="R7804" s="52">
        <v>0.72001999616622925</v>
      </c>
    </row>
    <row r="7805" spans="1:18">
      <c r="A7805" t="s">
        <v>356</v>
      </c>
      <c r="B7805" t="s">
        <v>412</v>
      </c>
      <c r="C7805" t="s">
        <v>440</v>
      </c>
      <c r="D7805" t="s">
        <v>330</v>
      </c>
      <c r="E7805" t="s">
        <v>147</v>
      </c>
      <c r="F7805" t="s">
        <v>148</v>
      </c>
      <c r="G7805">
        <v>10</v>
      </c>
      <c r="H7805" t="s">
        <v>341</v>
      </c>
      <c r="I7805" t="s">
        <v>380</v>
      </c>
      <c r="J7805" t="s">
        <v>382</v>
      </c>
      <c r="K7805">
        <v>18</v>
      </c>
      <c r="L7805" s="52">
        <v>0.36000001430511469</v>
      </c>
      <c r="N7805">
        <v>70</v>
      </c>
      <c r="O7805" s="52">
        <v>0.29535999894142151</v>
      </c>
      <c r="Q7805">
        <v>1583</v>
      </c>
      <c r="R7805" s="52">
        <v>0.27998000383377081</v>
      </c>
    </row>
    <row r="7806" spans="1:18">
      <c r="A7806" t="s">
        <v>356</v>
      </c>
      <c r="B7806" t="s">
        <v>412</v>
      </c>
      <c r="C7806" t="s">
        <v>440</v>
      </c>
      <c r="D7806" t="s">
        <v>330</v>
      </c>
      <c r="E7806" t="s">
        <v>147</v>
      </c>
      <c r="F7806" t="s">
        <v>148</v>
      </c>
      <c r="G7806">
        <v>10</v>
      </c>
      <c r="H7806" t="s">
        <v>341</v>
      </c>
      <c r="I7806" t="s">
        <v>381</v>
      </c>
      <c r="J7806" t="s">
        <v>13</v>
      </c>
      <c r="K7806">
        <v>34</v>
      </c>
      <c r="L7806" s="52">
        <v>0.68000000715255737</v>
      </c>
      <c r="N7806">
        <v>148</v>
      </c>
      <c r="O7806" s="52">
        <v>0.62446999549865723</v>
      </c>
      <c r="Q7806">
        <v>3439</v>
      </c>
      <c r="R7806" s="52">
        <v>0.60824000835418701</v>
      </c>
    </row>
    <row r="7807" spans="1:18">
      <c r="A7807" t="s">
        <v>356</v>
      </c>
      <c r="B7807" t="s">
        <v>412</v>
      </c>
      <c r="C7807" t="s">
        <v>440</v>
      </c>
      <c r="D7807" t="s">
        <v>330</v>
      </c>
      <c r="E7807" t="s">
        <v>147</v>
      </c>
      <c r="F7807" t="s">
        <v>148</v>
      </c>
      <c r="G7807">
        <v>10</v>
      </c>
      <c r="H7807" t="s">
        <v>341</v>
      </c>
      <c r="I7807" t="s">
        <v>381</v>
      </c>
      <c r="J7807" t="s">
        <v>382</v>
      </c>
      <c r="K7807">
        <v>16</v>
      </c>
      <c r="L7807" s="52">
        <v>0.31999999284744263</v>
      </c>
      <c r="N7807">
        <v>89</v>
      </c>
      <c r="O7807" s="52">
        <v>0.37553000450134277</v>
      </c>
      <c r="Q7807">
        <v>2215</v>
      </c>
      <c r="R7807" s="52">
        <v>0.39175999164581299</v>
      </c>
    </row>
    <row r="7808" spans="1:18">
      <c r="A7808" t="s">
        <v>356</v>
      </c>
      <c r="B7808" t="s">
        <v>412</v>
      </c>
      <c r="C7808" t="s">
        <v>440</v>
      </c>
      <c r="D7808" t="s">
        <v>330</v>
      </c>
      <c r="E7808" t="s">
        <v>149</v>
      </c>
      <c r="F7808" t="s">
        <v>150</v>
      </c>
      <c r="G7808">
        <v>9</v>
      </c>
      <c r="H7808" t="s">
        <v>345</v>
      </c>
      <c r="I7808" t="s">
        <v>374</v>
      </c>
      <c r="J7808" t="s">
        <v>289</v>
      </c>
      <c r="K7808">
        <v>0</v>
      </c>
      <c r="L7808" s="52">
        <v>0</v>
      </c>
      <c r="N7808">
        <v>0</v>
      </c>
      <c r="O7808" s="52">
        <v>0</v>
      </c>
      <c r="Q7808">
        <v>29</v>
      </c>
      <c r="R7808" s="52">
        <v>5.1299999468028554E-3</v>
      </c>
    </row>
    <row r="7809" spans="1:19">
      <c r="A7809" t="s">
        <v>356</v>
      </c>
      <c r="B7809" t="s">
        <v>412</v>
      </c>
      <c r="C7809" t="s">
        <v>440</v>
      </c>
      <c r="D7809" t="s">
        <v>330</v>
      </c>
      <c r="E7809" t="s">
        <v>149</v>
      </c>
      <c r="F7809" t="s">
        <v>150</v>
      </c>
      <c r="G7809">
        <v>9</v>
      </c>
      <c r="H7809" t="s">
        <v>345</v>
      </c>
      <c r="I7809" t="s">
        <v>374</v>
      </c>
      <c r="J7809" t="s">
        <v>290</v>
      </c>
      <c r="K7809">
        <v>2</v>
      </c>
      <c r="L7809" s="52">
        <v>5.404999852180481E-2</v>
      </c>
      <c r="N7809">
        <v>23</v>
      </c>
      <c r="O7809" s="52">
        <v>4.7720000147819519E-2</v>
      </c>
      <c r="Q7809">
        <v>299</v>
      </c>
      <c r="R7809" s="52">
        <v>5.2880000323057168E-2</v>
      </c>
    </row>
    <row r="7810" spans="1:19">
      <c r="A7810" t="s">
        <v>356</v>
      </c>
      <c r="B7810" t="s">
        <v>412</v>
      </c>
      <c r="C7810" t="s">
        <v>440</v>
      </c>
      <c r="D7810" t="s">
        <v>330</v>
      </c>
      <c r="E7810" t="s">
        <v>149</v>
      </c>
      <c r="F7810" t="s">
        <v>150</v>
      </c>
      <c r="G7810">
        <v>9</v>
      </c>
      <c r="H7810" t="s">
        <v>345</v>
      </c>
      <c r="I7810" t="s">
        <v>374</v>
      </c>
      <c r="J7810" t="s">
        <v>291</v>
      </c>
      <c r="K7810">
        <v>2</v>
      </c>
      <c r="L7810" s="52">
        <v>5.404999852180481E-2</v>
      </c>
      <c r="N7810">
        <v>72</v>
      </c>
      <c r="O7810" s="52">
        <v>0.14937999844551089</v>
      </c>
      <c r="Q7810">
        <v>751</v>
      </c>
      <c r="R7810" s="52">
        <v>0.1328299939632416</v>
      </c>
    </row>
    <row r="7811" spans="1:19">
      <c r="A7811" t="s">
        <v>356</v>
      </c>
      <c r="B7811" t="s">
        <v>412</v>
      </c>
      <c r="C7811" t="s">
        <v>440</v>
      </c>
      <c r="D7811" t="s">
        <v>330</v>
      </c>
      <c r="E7811" t="s">
        <v>149</v>
      </c>
      <c r="F7811" t="s">
        <v>150</v>
      </c>
      <c r="G7811">
        <v>9</v>
      </c>
      <c r="H7811" t="s">
        <v>345</v>
      </c>
      <c r="I7811" t="s">
        <v>374</v>
      </c>
      <c r="J7811" t="s">
        <v>292</v>
      </c>
      <c r="K7811">
        <v>5</v>
      </c>
      <c r="L7811" s="52">
        <v>0.1351400017738342</v>
      </c>
      <c r="N7811">
        <v>94</v>
      </c>
      <c r="O7811" s="52">
        <v>0.19502000510692599</v>
      </c>
      <c r="Q7811">
        <v>1246</v>
      </c>
      <c r="R7811" s="52">
        <v>0.22036999464035029</v>
      </c>
    </row>
    <row r="7812" spans="1:19">
      <c r="A7812" t="s">
        <v>356</v>
      </c>
      <c r="B7812" t="s">
        <v>412</v>
      </c>
      <c r="C7812" t="s">
        <v>440</v>
      </c>
      <c r="D7812" t="s">
        <v>330</v>
      </c>
      <c r="E7812" t="s">
        <v>149</v>
      </c>
      <c r="F7812" t="s">
        <v>150</v>
      </c>
      <c r="G7812">
        <v>9</v>
      </c>
      <c r="H7812" t="s">
        <v>345</v>
      </c>
      <c r="I7812" t="s">
        <v>374</v>
      </c>
      <c r="J7812" t="s">
        <v>293</v>
      </c>
      <c r="K7812">
        <v>8</v>
      </c>
      <c r="L7812" s="52">
        <v>0.2162200063467026</v>
      </c>
      <c r="N7812">
        <v>99</v>
      </c>
      <c r="O7812" s="52">
        <v>0.2053900063037872</v>
      </c>
      <c r="Q7812">
        <v>1034</v>
      </c>
      <c r="R7812" s="52">
        <v>0.18287999927997589</v>
      </c>
    </row>
    <row r="7813" spans="1:19">
      <c r="A7813" t="s">
        <v>356</v>
      </c>
      <c r="B7813" t="s">
        <v>412</v>
      </c>
      <c r="C7813" t="s">
        <v>440</v>
      </c>
      <c r="D7813" t="s">
        <v>330</v>
      </c>
      <c r="E7813" t="s">
        <v>149</v>
      </c>
      <c r="F7813" t="s">
        <v>150</v>
      </c>
      <c r="G7813">
        <v>9</v>
      </c>
      <c r="H7813" t="s">
        <v>345</v>
      </c>
      <c r="I7813" t="s">
        <v>374</v>
      </c>
      <c r="J7813" t="s">
        <v>294</v>
      </c>
      <c r="K7813">
        <v>13</v>
      </c>
      <c r="L7813" s="52">
        <v>0.35135000944137568</v>
      </c>
      <c r="N7813">
        <v>88</v>
      </c>
      <c r="O7813" s="52">
        <v>0.18256999552249911</v>
      </c>
      <c r="Q7813">
        <v>1115</v>
      </c>
      <c r="R7813" s="52">
        <v>0.19720999896526339</v>
      </c>
    </row>
    <row r="7814" spans="1:19">
      <c r="A7814" t="s">
        <v>356</v>
      </c>
      <c r="B7814" t="s">
        <v>412</v>
      </c>
      <c r="C7814" t="s">
        <v>440</v>
      </c>
      <c r="D7814" t="s">
        <v>330</v>
      </c>
      <c r="E7814" t="s">
        <v>149</v>
      </c>
      <c r="F7814" t="s">
        <v>150</v>
      </c>
      <c r="G7814">
        <v>9</v>
      </c>
      <c r="H7814" t="s">
        <v>345</v>
      </c>
      <c r="I7814" t="s">
        <v>374</v>
      </c>
      <c r="J7814" t="s">
        <v>295</v>
      </c>
      <c r="K7814">
        <v>7</v>
      </c>
      <c r="L7814" s="52">
        <v>0.18919000029563901</v>
      </c>
      <c r="N7814">
        <v>106</v>
      </c>
      <c r="O7814" s="52">
        <v>0.21991999447345731</v>
      </c>
      <c r="Q7814">
        <v>1180</v>
      </c>
      <c r="R7814" s="52">
        <v>0.20870000123977661</v>
      </c>
    </row>
    <row r="7815" spans="1:19">
      <c r="A7815" t="s">
        <v>356</v>
      </c>
      <c r="B7815" t="s">
        <v>412</v>
      </c>
      <c r="C7815" t="s">
        <v>440</v>
      </c>
      <c r="D7815" t="s">
        <v>330</v>
      </c>
      <c r="E7815" t="s">
        <v>149</v>
      </c>
      <c r="F7815" t="s">
        <v>150</v>
      </c>
      <c r="G7815">
        <v>9</v>
      </c>
      <c r="H7815" t="s">
        <v>345</v>
      </c>
      <c r="I7815" t="s">
        <v>734</v>
      </c>
      <c r="J7815" t="s">
        <v>299</v>
      </c>
      <c r="K7815">
        <v>2</v>
      </c>
      <c r="L7815" s="52">
        <v>5.404999852180481E-2</v>
      </c>
      <c r="M7815" s="52">
        <v>5.404999852180481E-2</v>
      </c>
      <c r="N7815">
        <v>22</v>
      </c>
      <c r="O7815" s="52">
        <v>4.5639999210834503E-2</v>
      </c>
      <c r="P7815" s="52">
        <v>4.6509999781847E-2</v>
      </c>
      <c r="Q7815">
        <v>265</v>
      </c>
      <c r="R7815" s="52">
        <v>4.6870000660419457E-2</v>
      </c>
      <c r="S7815" s="52">
        <v>4.7959998250007629E-2</v>
      </c>
    </row>
    <row r="7816" spans="1:19">
      <c r="A7816" t="s">
        <v>356</v>
      </c>
      <c r="B7816" t="s">
        <v>412</v>
      </c>
      <c r="C7816" t="s">
        <v>440</v>
      </c>
      <c r="D7816" t="s">
        <v>330</v>
      </c>
      <c r="E7816" t="s">
        <v>149</v>
      </c>
      <c r="F7816" t="s">
        <v>150</v>
      </c>
      <c r="G7816">
        <v>9</v>
      </c>
      <c r="H7816" t="s">
        <v>345</v>
      </c>
      <c r="I7816" t="s">
        <v>734</v>
      </c>
      <c r="J7816" t="s">
        <v>300</v>
      </c>
      <c r="K7816">
        <v>2</v>
      </c>
      <c r="L7816" s="52">
        <v>5.404999852180481E-2</v>
      </c>
      <c r="M7816" s="52">
        <v>5.404999852180481E-2</v>
      </c>
      <c r="N7816">
        <v>9</v>
      </c>
      <c r="O7816" s="52">
        <v>1.867000013589859E-2</v>
      </c>
      <c r="P7816" s="52">
        <v>1.9029999151825901E-2</v>
      </c>
      <c r="Q7816">
        <v>218</v>
      </c>
      <c r="R7816" s="52">
        <v>3.8559999316930771E-2</v>
      </c>
      <c r="S7816" s="52">
        <v>3.945000097155571E-2</v>
      </c>
    </row>
    <row r="7817" spans="1:19">
      <c r="A7817" t="s">
        <v>356</v>
      </c>
      <c r="B7817" t="s">
        <v>412</v>
      </c>
      <c r="C7817" t="s">
        <v>440</v>
      </c>
      <c r="D7817" t="s">
        <v>330</v>
      </c>
      <c r="E7817" t="s">
        <v>149</v>
      </c>
      <c r="F7817" t="s">
        <v>150</v>
      </c>
      <c r="G7817">
        <v>9</v>
      </c>
      <c r="H7817" t="s">
        <v>345</v>
      </c>
      <c r="I7817" t="s">
        <v>734</v>
      </c>
      <c r="J7817" t="s">
        <v>269</v>
      </c>
      <c r="K7817">
        <v>2</v>
      </c>
      <c r="L7817" s="52">
        <v>5.404999852180481E-2</v>
      </c>
      <c r="M7817" s="52">
        <v>5.404999852180481E-2</v>
      </c>
      <c r="N7817">
        <v>2</v>
      </c>
      <c r="O7817" s="52">
        <v>4.1499999351799488E-3</v>
      </c>
      <c r="P7817" s="52">
        <v>4.2300000786781311E-3</v>
      </c>
      <c r="Q7817">
        <v>43</v>
      </c>
      <c r="R7817" s="52">
        <v>7.61000020429492E-3</v>
      </c>
      <c r="S7817" s="52">
        <v>7.780000101774931E-3</v>
      </c>
    </row>
    <row r="7818" spans="1:19">
      <c r="A7818" t="s">
        <v>356</v>
      </c>
      <c r="B7818" t="s">
        <v>412</v>
      </c>
      <c r="C7818" t="s">
        <v>440</v>
      </c>
      <c r="D7818" t="s">
        <v>330</v>
      </c>
      <c r="E7818" t="s">
        <v>149</v>
      </c>
      <c r="F7818" t="s">
        <v>150</v>
      </c>
      <c r="G7818">
        <v>9</v>
      </c>
      <c r="H7818" t="s">
        <v>345</v>
      </c>
      <c r="I7818" t="s">
        <v>734</v>
      </c>
      <c r="J7818" t="s">
        <v>301</v>
      </c>
      <c r="K7818">
        <v>0</v>
      </c>
      <c r="L7818" s="52">
        <v>0</v>
      </c>
      <c r="M7818" s="52">
        <v>0</v>
      </c>
      <c r="N7818">
        <v>10</v>
      </c>
      <c r="O7818" s="52">
        <v>2.074999921023846E-2</v>
      </c>
      <c r="P7818" s="52">
        <v>2.1139999851584431E-2</v>
      </c>
      <c r="Q7818">
        <v>117</v>
      </c>
      <c r="R7818" s="52">
        <v>2.0689999684691429E-2</v>
      </c>
      <c r="S7818" s="52">
        <v>2.1169999614357948E-2</v>
      </c>
    </row>
    <row r="7819" spans="1:19">
      <c r="A7819" t="s">
        <v>356</v>
      </c>
      <c r="B7819" t="s">
        <v>412</v>
      </c>
      <c r="C7819" t="s">
        <v>440</v>
      </c>
      <c r="D7819" t="s">
        <v>330</v>
      </c>
      <c r="E7819" t="s">
        <v>149</v>
      </c>
      <c r="F7819" t="s">
        <v>150</v>
      </c>
      <c r="G7819">
        <v>9</v>
      </c>
      <c r="H7819" t="s">
        <v>345</v>
      </c>
      <c r="I7819" t="s">
        <v>734</v>
      </c>
      <c r="J7819" t="s">
        <v>270</v>
      </c>
      <c r="K7819">
        <v>0</v>
      </c>
      <c r="L7819" s="52">
        <v>0</v>
      </c>
      <c r="N7819">
        <v>9</v>
      </c>
      <c r="O7819" s="52">
        <v>1.867000013589859E-2</v>
      </c>
      <c r="Q7819">
        <v>128</v>
      </c>
      <c r="R7819" s="52">
        <v>2.263999916613102E-2</v>
      </c>
    </row>
    <row r="7820" spans="1:19">
      <c r="A7820" t="s">
        <v>356</v>
      </c>
      <c r="B7820" t="s">
        <v>412</v>
      </c>
      <c r="C7820" t="s">
        <v>440</v>
      </c>
      <c r="D7820" t="s">
        <v>330</v>
      </c>
      <c r="E7820" t="s">
        <v>149</v>
      </c>
      <c r="F7820" t="s">
        <v>150</v>
      </c>
      <c r="G7820">
        <v>9</v>
      </c>
      <c r="H7820" t="s">
        <v>345</v>
      </c>
      <c r="I7820" t="s">
        <v>734</v>
      </c>
      <c r="J7820" t="s">
        <v>268</v>
      </c>
      <c r="K7820">
        <v>31</v>
      </c>
      <c r="L7820" s="52">
        <v>0.83784002065658569</v>
      </c>
      <c r="M7820" s="52">
        <v>0.83784002065658569</v>
      </c>
      <c r="N7820">
        <v>430</v>
      </c>
      <c r="O7820" s="52">
        <v>0.89212000370025635</v>
      </c>
      <c r="P7820" s="52">
        <v>0.90908998250961304</v>
      </c>
      <c r="Q7820">
        <v>4883</v>
      </c>
      <c r="R7820" s="52">
        <v>0.86364001035690308</v>
      </c>
      <c r="S7820" s="52">
        <v>0.88363999128341675</v>
      </c>
    </row>
    <row r="7821" spans="1:19">
      <c r="A7821" t="s">
        <v>356</v>
      </c>
      <c r="B7821" t="s">
        <v>412</v>
      </c>
      <c r="C7821" t="s">
        <v>440</v>
      </c>
      <c r="D7821" t="s">
        <v>330</v>
      </c>
      <c r="E7821" t="s">
        <v>149</v>
      </c>
      <c r="F7821" t="s">
        <v>150</v>
      </c>
      <c r="G7821">
        <v>9</v>
      </c>
      <c r="H7821" t="s">
        <v>345</v>
      </c>
      <c r="I7821" t="s">
        <v>307</v>
      </c>
      <c r="J7821" t="s">
        <v>329</v>
      </c>
      <c r="K7821">
        <v>37</v>
      </c>
      <c r="L7821" s="52">
        <v>1</v>
      </c>
      <c r="N7821">
        <v>480</v>
      </c>
      <c r="O7821" s="52">
        <v>0.99585002660751343</v>
      </c>
      <c r="Q7821">
        <v>5610</v>
      </c>
      <c r="R7821" s="52">
        <v>0.99221998453140259</v>
      </c>
    </row>
    <row r="7822" spans="1:19">
      <c r="A7822" t="s">
        <v>356</v>
      </c>
      <c r="B7822" t="s">
        <v>412</v>
      </c>
      <c r="C7822" t="s">
        <v>440</v>
      </c>
      <c r="D7822" t="s">
        <v>330</v>
      </c>
      <c r="E7822" t="s">
        <v>149</v>
      </c>
      <c r="F7822" t="s">
        <v>150</v>
      </c>
      <c r="G7822">
        <v>9</v>
      </c>
      <c r="H7822" t="s">
        <v>345</v>
      </c>
      <c r="I7822" t="s">
        <v>307</v>
      </c>
      <c r="J7822" t="s">
        <v>309</v>
      </c>
      <c r="K7822">
        <v>0</v>
      </c>
      <c r="L7822" s="52">
        <v>0</v>
      </c>
      <c r="N7822">
        <v>2</v>
      </c>
      <c r="O7822" s="52">
        <v>4.1499999351799488E-3</v>
      </c>
      <c r="Q7822">
        <v>44</v>
      </c>
      <c r="R7822" s="52">
        <v>7.780000101774931E-3</v>
      </c>
    </row>
    <row r="7823" spans="1:19">
      <c r="A7823" t="s">
        <v>356</v>
      </c>
      <c r="B7823" t="s">
        <v>412</v>
      </c>
      <c r="C7823" t="s">
        <v>440</v>
      </c>
      <c r="D7823" t="s">
        <v>330</v>
      </c>
      <c r="E7823" t="s">
        <v>149</v>
      </c>
      <c r="F7823" t="s">
        <v>150</v>
      </c>
      <c r="G7823">
        <v>9</v>
      </c>
      <c r="H7823" t="s">
        <v>345</v>
      </c>
      <c r="I7823" t="s">
        <v>375</v>
      </c>
      <c r="J7823" t="s">
        <v>302</v>
      </c>
      <c r="K7823">
        <v>7</v>
      </c>
      <c r="L7823" s="52">
        <v>0.18919000029563901</v>
      </c>
      <c r="N7823">
        <v>167</v>
      </c>
      <c r="O7823" s="52">
        <v>0.34646999835968018</v>
      </c>
      <c r="Q7823">
        <v>1795</v>
      </c>
      <c r="R7823" s="52">
        <v>0.3174700140953064</v>
      </c>
    </row>
    <row r="7824" spans="1:19">
      <c r="A7824" t="s">
        <v>356</v>
      </c>
      <c r="B7824" t="s">
        <v>412</v>
      </c>
      <c r="C7824" t="s">
        <v>440</v>
      </c>
      <c r="D7824" t="s">
        <v>330</v>
      </c>
      <c r="E7824" t="s">
        <v>149</v>
      </c>
      <c r="F7824" t="s">
        <v>150</v>
      </c>
      <c r="G7824">
        <v>9</v>
      </c>
      <c r="H7824" t="s">
        <v>345</v>
      </c>
      <c r="I7824" t="s">
        <v>375</v>
      </c>
      <c r="J7824" t="s">
        <v>303</v>
      </c>
      <c r="K7824">
        <v>19</v>
      </c>
      <c r="L7824" s="52">
        <v>0.51350998878479004</v>
      </c>
      <c r="N7824">
        <v>138</v>
      </c>
      <c r="O7824" s="52">
        <v>0.28630998730659479</v>
      </c>
      <c r="Q7824">
        <v>1789</v>
      </c>
      <c r="R7824" s="52">
        <v>0.31641000509262079</v>
      </c>
    </row>
    <row r="7825" spans="1:18">
      <c r="A7825" t="s">
        <v>356</v>
      </c>
      <c r="B7825" t="s">
        <v>412</v>
      </c>
      <c r="C7825" t="s">
        <v>440</v>
      </c>
      <c r="D7825" t="s">
        <v>330</v>
      </c>
      <c r="E7825" t="s">
        <v>149</v>
      </c>
      <c r="F7825" t="s">
        <v>150</v>
      </c>
      <c r="G7825">
        <v>9</v>
      </c>
      <c r="H7825" t="s">
        <v>345</v>
      </c>
      <c r="I7825" t="s">
        <v>375</v>
      </c>
      <c r="J7825" t="s">
        <v>304</v>
      </c>
      <c r="K7825">
        <v>11</v>
      </c>
      <c r="L7825" s="52">
        <v>0.29730001091957092</v>
      </c>
      <c r="N7825">
        <v>177</v>
      </c>
      <c r="O7825" s="52">
        <v>0.36722001433372498</v>
      </c>
      <c r="Q7825">
        <v>2070</v>
      </c>
      <c r="R7825" s="52">
        <v>0.36610999703407288</v>
      </c>
    </row>
    <row r="7826" spans="1:18">
      <c r="A7826" t="s">
        <v>356</v>
      </c>
      <c r="B7826" t="s">
        <v>412</v>
      </c>
      <c r="C7826" t="s">
        <v>440</v>
      </c>
      <c r="D7826" t="s">
        <v>330</v>
      </c>
      <c r="E7826" t="s">
        <v>149</v>
      </c>
      <c r="F7826" t="s">
        <v>150</v>
      </c>
      <c r="G7826">
        <v>9</v>
      </c>
      <c r="H7826" t="s">
        <v>345</v>
      </c>
      <c r="I7826" t="s">
        <v>377</v>
      </c>
      <c r="J7826" t="s">
        <v>13</v>
      </c>
      <c r="K7826">
        <v>22</v>
      </c>
      <c r="L7826" s="52">
        <v>0.59459000825881958</v>
      </c>
      <c r="N7826">
        <v>265</v>
      </c>
      <c r="O7826" s="52">
        <v>0.54979002475738525</v>
      </c>
      <c r="Q7826">
        <v>2991</v>
      </c>
      <c r="R7826" s="52">
        <v>0.52900999784469604</v>
      </c>
    </row>
    <row r="7827" spans="1:18">
      <c r="A7827" t="s">
        <v>356</v>
      </c>
      <c r="B7827" t="s">
        <v>412</v>
      </c>
      <c r="C7827" t="s">
        <v>440</v>
      </c>
      <c r="D7827" t="s">
        <v>330</v>
      </c>
      <c r="E7827" t="s">
        <v>149</v>
      </c>
      <c r="F7827" t="s">
        <v>150</v>
      </c>
      <c r="G7827">
        <v>9</v>
      </c>
      <c r="H7827" t="s">
        <v>345</v>
      </c>
      <c r="I7827" t="s">
        <v>377</v>
      </c>
      <c r="J7827" t="s">
        <v>382</v>
      </c>
      <c r="K7827">
        <v>15</v>
      </c>
      <c r="L7827" s="52">
        <v>0.40540999174118042</v>
      </c>
      <c r="N7827">
        <v>217</v>
      </c>
      <c r="O7827" s="52">
        <v>0.45021000504493708</v>
      </c>
      <c r="Q7827">
        <v>2663</v>
      </c>
      <c r="R7827" s="52">
        <v>0.47099000215530401</v>
      </c>
    </row>
    <row r="7828" spans="1:18">
      <c r="A7828" t="s">
        <v>356</v>
      </c>
      <c r="B7828" t="s">
        <v>412</v>
      </c>
      <c r="C7828" t="s">
        <v>440</v>
      </c>
      <c r="D7828" t="s">
        <v>330</v>
      </c>
      <c r="E7828" t="s">
        <v>149</v>
      </c>
      <c r="F7828" t="s">
        <v>150</v>
      </c>
      <c r="G7828">
        <v>9</v>
      </c>
      <c r="H7828" t="s">
        <v>345</v>
      </c>
      <c r="I7828" t="s">
        <v>378</v>
      </c>
      <c r="J7828" t="s">
        <v>13</v>
      </c>
      <c r="K7828">
        <v>32</v>
      </c>
      <c r="L7828" s="52">
        <v>0.86485999822616577</v>
      </c>
      <c r="N7828">
        <v>432</v>
      </c>
      <c r="O7828" s="52">
        <v>0.89626997709274292</v>
      </c>
      <c r="Q7828">
        <v>5030</v>
      </c>
      <c r="R7828" s="52">
        <v>0.88963997364044189</v>
      </c>
    </row>
    <row r="7829" spans="1:18">
      <c r="A7829" t="s">
        <v>356</v>
      </c>
      <c r="B7829" t="s">
        <v>412</v>
      </c>
      <c r="C7829" t="s">
        <v>440</v>
      </c>
      <c r="D7829" t="s">
        <v>330</v>
      </c>
      <c r="E7829" t="s">
        <v>149</v>
      </c>
      <c r="F7829" t="s">
        <v>150</v>
      </c>
      <c r="G7829">
        <v>9</v>
      </c>
      <c r="H7829" t="s">
        <v>345</v>
      </c>
      <c r="I7829" t="s">
        <v>378</v>
      </c>
      <c r="J7829" t="s">
        <v>382</v>
      </c>
      <c r="K7829">
        <v>5</v>
      </c>
      <c r="L7829" s="52">
        <v>0.1351400017738342</v>
      </c>
      <c r="N7829">
        <v>50</v>
      </c>
      <c r="O7829" s="52">
        <v>0.1037300005555153</v>
      </c>
      <c r="Q7829">
        <v>624</v>
      </c>
      <c r="R7829" s="52">
        <v>0.1103599965572357</v>
      </c>
    </row>
    <row r="7830" spans="1:18">
      <c r="A7830" t="s">
        <v>356</v>
      </c>
      <c r="B7830" t="s">
        <v>412</v>
      </c>
      <c r="C7830" t="s">
        <v>440</v>
      </c>
      <c r="D7830" t="s">
        <v>330</v>
      </c>
      <c r="E7830" t="s">
        <v>149</v>
      </c>
      <c r="F7830" t="s">
        <v>150</v>
      </c>
      <c r="G7830">
        <v>9</v>
      </c>
      <c r="H7830" t="s">
        <v>345</v>
      </c>
      <c r="I7830" t="s">
        <v>379</v>
      </c>
      <c r="J7830" t="s">
        <v>13</v>
      </c>
      <c r="K7830">
        <v>25</v>
      </c>
      <c r="L7830" s="52">
        <v>0.67567998170852661</v>
      </c>
      <c r="N7830">
        <v>341</v>
      </c>
      <c r="O7830" s="52">
        <v>0.70746999979019165</v>
      </c>
      <c r="Q7830">
        <v>3976</v>
      </c>
      <c r="R7830" s="52">
        <v>0.70322000980377197</v>
      </c>
    </row>
    <row r="7831" spans="1:18">
      <c r="A7831" t="s">
        <v>356</v>
      </c>
      <c r="B7831" t="s">
        <v>412</v>
      </c>
      <c r="C7831" t="s">
        <v>440</v>
      </c>
      <c r="D7831" t="s">
        <v>330</v>
      </c>
      <c r="E7831" t="s">
        <v>149</v>
      </c>
      <c r="F7831" t="s">
        <v>150</v>
      </c>
      <c r="G7831">
        <v>9</v>
      </c>
      <c r="H7831" t="s">
        <v>345</v>
      </c>
      <c r="I7831" t="s">
        <v>379</v>
      </c>
      <c r="J7831" t="s">
        <v>382</v>
      </c>
      <c r="K7831">
        <v>12</v>
      </c>
      <c r="L7831" s="52">
        <v>0.324319988489151</v>
      </c>
      <c r="N7831">
        <v>141</v>
      </c>
      <c r="O7831" s="52">
        <v>0.29253000020980829</v>
      </c>
      <c r="Q7831">
        <v>1678</v>
      </c>
      <c r="R7831" s="52">
        <v>0.29677999019622803</v>
      </c>
    </row>
    <row r="7832" spans="1:18">
      <c r="A7832" t="s">
        <v>356</v>
      </c>
      <c r="B7832" t="s">
        <v>412</v>
      </c>
      <c r="C7832" t="s">
        <v>440</v>
      </c>
      <c r="D7832" t="s">
        <v>330</v>
      </c>
      <c r="E7832" t="s">
        <v>149</v>
      </c>
      <c r="F7832" t="s">
        <v>150</v>
      </c>
      <c r="G7832">
        <v>9</v>
      </c>
      <c r="H7832" t="s">
        <v>345</v>
      </c>
      <c r="I7832" t="s">
        <v>380</v>
      </c>
      <c r="J7832" t="s">
        <v>13</v>
      </c>
      <c r="K7832">
        <v>30</v>
      </c>
      <c r="L7832" s="52">
        <v>0.81081002950668335</v>
      </c>
      <c r="N7832">
        <v>349</v>
      </c>
      <c r="O7832" s="52">
        <v>0.72407001256942749</v>
      </c>
      <c r="Q7832">
        <v>4071</v>
      </c>
      <c r="R7832" s="52">
        <v>0.72001999616622925</v>
      </c>
    </row>
    <row r="7833" spans="1:18">
      <c r="A7833" t="s">
        <v>356</v>
      </c>
      <c r="B7833" t="s">
        <v>412</v>
      </c>
      <c r="C7833" t="s">
        <v>440</v>
      </c>
      <c r="D7833" t="s">
        <v>330</v>
      </c>
      <c r="E7833" t="s">
        <v>149</v>
      </c>
      <c r="F7833" t="s">
        <v>150</v>
      </c>
      <c r="G7833">
        <v>9</v>
      </c>
      <c r="H7833" t="s">
        <v>345</v>
      </c>
      <c r="I7833" t="s">
        <v>380</v>
      </c>
      <c r="J7833" t="s">
        <v>382</v>
      </c>
      <c r="K7833">
        <v>7</v>
      </c>
      <c r="L7833" s="52">
        <v>0.18919000029563901</v>
      </c>
      <c r="N7833">
        <v>133</v>
      </c>
      <c r="O7833" s="52">
        <v>0.27592998743057251</v>
      </c>
      <c r="Q7833">
        <v>1583</v>
      </c>
      <c r="R7833" s="52">
        <v>0.27998000383377081</v>
      </c>
    </row>
    <row r="7834" spans="1:18">
      <c r="A7834" t="s">
        <v>356</v>
      </c>
      <c r="B7834" t="s">
        <v>412</v>
      </c>
      <c r="C7834" t="s">
        <v>440</v>
      </c>
      <c r="D7834" t="s">
        <v>330</v>
      </c>
      <c r="E7834" t="s">
        <v>149</v>
      </c>
      <c r="F7834" t="s">
        <v>150</v>
      </c>
      <c r="G7834">
        <v>9</v>
      </c>
      <c r="H7834" t="s">
        <v>345</v>
      </c>
      <c r="I7834" t="s">
        <v>381</v>
      </c>
      <c r="J7834" t="s">
        <v>13</v>
      </c>
      <c r="K7834">
        <v>23</v>
      </c>
      <c r="L7834" s="52">
        <v>0.62161999940872192</v>
      </c>
      <c r="N7834">
        <v>291</v>
      </c>
      <c r="O7834" s="52">
        <v>0.60373002290725708</v>
      </c>
      <c r="Q7834">
        <v>3439</v>
      </c>
      <c r="R7834" s="52">
        <v>0.60824000835418701</v>
      </c>
    </row>
    <row r="7835" spans="1:18">
      <c r="A7835" t="s">
        <v>356</v>
      </c>
      <c r="B7835" t="s">
        <v>412</v>
      </c>
      <c r="C7835" t="s">
        <v>440</v>
      </c>
      <c r="D7835" t="s">
        <v>330</v>
      </c>
      <c r="E7835" t="s">
        <v>149</v>
      </c>
      <c r="F7835" t="s">
        <v>150</v>
      </c>
      <c r="G7835">
        <v>9</v>
      </c>
      <c r="H7835" t="s">
        <v>345</v>
      </c>
      <c r="I7835" t="s">
        <v>381</v>
      </c>
      <c r="J7835" t="s">
        <v>382</v>
      </c>
      <c r="K7835">
        <v>14</v>
      </c>
      <c r="L7835" s="52">
        <v>0.37838000059127808</v>
      </c>
      <c r="N7835">
        <v>191</v>
      </c>
      <c r="O7835" s="52">
        <v>0.39627000689506531</v>
      </c>
      <c r="Q7835">
        <v>2215</v>
      </c>
      <c r="R7835" s="52">
        <v>0.39175999164581299</v>
      </c>
    </row>
    <row r="7836" spans="1:18">
      <c r="A7836" t="s">
        <v>356</v>
      </c>
      <c r="B7836" t="s">
        <v>412</v>
      </c>
      <c r="C7836" t="s">
        <v>440</v>
      </c>
      <c r="D7836" t="s">
        <v>330</v>
      </c>
      <c r="E7836" t="s">
        <v>151</v>
      </c>
      <c r="F7836" t="s">
        <v>152</v>
      </c>
      <c r="G7836">
        <v>4</v>
      </c>
      <c r="H7836" t="s">
        <v>398</v>
      </c>
      <c r="I7836" t="s">
        <v>374</v>
      </c>
      <c r="J7836" t="s">
        <v>289</v>
      </c>
      <c r="K7836">
        <v>2</v>
      </c>
      <c r="L7836" s="52">
        <v>6.0610000044107437E-2</v>
      </c>
      <c r="N7836">
        <v>2</v>
      </c>
      <c r="O7836" s="52">
        <v>1.7389999702572819E-2</v>
      </c>
      <c r="Q7836">
        <v>29</v>
      </c>
      <c r="R7836" s="52">
        <v>5.1299999468028554E-3</v>
      </c>
    </row>
    <row r="7837" spans="1:18">
      <c r="A7837" t="s">
        <v>356</v>
      </c>
      <c r="B7837" t="s">
        <v>412</v>
      </c>
      <c r="C7837" t="s">
        <v>440</v>
      </c>
      <c r="D7837" t="s">
        <v>330</v>
      </c>
      <c r="E7837" t="s">
        <v>151</v>
      </c>
      <c r="F7837" t="s">
        <v>152</v>
      </c>
      <c r="G7837">
        <v>4</v>
      </c>
      <c r="H7837" t="s">
        <v>398</v>
      </c>
      <c r="I7837" t="s">
        <v>374</v>
      </c>
      <c r="J7837" t="s">
        <v>290</v>
      </c>
      <c r="K7837">
        <v>2</v>
      </c>
      <c r="L7837" s="52">
        <v>6.0610000044107437E-2</v>
      </c>
      <c r="N7837">
        <v>6</v>
      </c>
      <c r="O7837" s="52">
        <v>5.2170000970363617E-2</v>
      </c>
      <c r="Q7837">
        <v>299</v>
      </c>
      <c r="R7837" s="52">
        <v>5.2880000323057168E-2</v>
      </c>
    </row>
    <row r="7838" spans="1:18">
      <c r="A7838" t="s">
        <v>356</v>
      </c>
      <c r="B7838" t="s">
        <v>412</v>
      </c>
      <c r="C7838" t="s">
        <v>440</v>
      </c>
      <c r="D7838" t="s">
        <v>330</v>
      </c>
      <c r="E7838" t="s">
        <v>151</v>
      </c>
      <c r="F7838" t="s">
        <v>152</v>
      </c>
      <c r="G7838">
        <v>4</v>
      </c>
      <c r="H7838" t="s">
        <v>398</v>
      </c>
      <c r="I7838" t="s">
        <v>374</v>
      </c>
      <c r="J7838" t="s">
        <v>291</v>
      </c>
      <c r="K7838">
        <v>2</v>
      </c>
      <c r="L7838" s="52">
        <v>6.0610000044107437E-2</v>
      </c>
      <c r="N7838">
        <v>10</v>
      </c>
      <c r="O7838" s="52">
        <v>8.6960002779960632E-2</v>
      </c>
      <c r="Q7838">
        <v>751</v>
      </c>
      <c r="R7838" s="52">
        <v>0.1328299939632416</v>
      </c>
    </row>
    <row r="7839" spans="1:18">
      <c r="A7839" t="s">
        <v>356</v>
      </c>
      <c r="B7839" t="s">
        <v>412</v>
      </c>
      <c r="C7839" t="s">
        <v>440</v>
      </c>
      <c r="D7839" t="s">
        <v>330</v>
      </c>
      <c r="E7839" t="s">
        <v>151</v>
      </c>
      <c r="F7839" t="s">
        <v>152</v>
      </c>
      <c r="G7839">
        <v>4</v>
      </c>
      <c r="H7839" t="s">
        <v>398</v>
      </c>
      <c r="I7839" t="s">
        <v>374</v>
      </c>
      <c r="J7839" t="s">
        <v>292</v>
      </c>
      <c r="K7839">
        <v>15</v>
      </c>
      <c r="L7839" s="52">
        <v>0.45454999804496771</v>
      </c>
      <c r="N7839">
        <v>28</v>
      </c>
      <c r="O7839" s="52">
        <v>0.24347999691963201</v>
      </c>
      <c r="Q7839">
        <v>1246</v>
      </c>
      <c r="R7839" s="52">
        <v>0.22036999464035029</v>
      </c>
    </row>
    <row r="7840" spans="1:18">
      <c r="A7840" t="s">
        <v>356</v>
      </c>
      <c r="B7840" t="s">
        <v>412</v>
      </c>
      <c r="C7840" t="s">
        <v>440</v>
      </c>
      <c r="D7840" t="s">
        <v>330</v>
      </c>
      <c r="E7840" t="s">
        <v>151</v>
      </c>
      <c r="F7840" t="s">
        <v>152</v>
      </c>
      <c r="G7840">
        <v>4</v>
      </c>
      <c r="H7840" t="s">
        <v>398</v>
      </c>
      <c r="I7840" t="s">
        <v>374</v>
      </c>
      <c r="J7840" t="s">
        <v>293</v>
      </c>
      <c r="K7840">
        <v>2</v>
      </c>
      <c r="L7840" s="52">
        <v>6.0610000044107437E-2</v>
      </c>
      <c r="N7840">
        <v>35</v>
      </c>
      <c r="O7840" s="52">
        <v>0.30434998869895941</v>
      </c>
      <c r="Q7840">
        <v>1034</v>
      </c>
      <c r="R7840" s="52">
        <v>0.18287999927997589</v>
      </c>
    </row>
    <row r="7841" spans="1:19">
      <c r="A7841" t="s">
        <v>356</v>
      </c>
      <c r="B7841" t="s">
        <v>412</v>
      </c>
      <c r="C7841" t="s">
        <v>440</v>
      </c>
      <c r="D7841" t="s">
        <v>330</v>
      </c>
      <c r="E7841" t="s">
        <v>151</v>
      </c>
      <c r="F7841" t="s">
        <v>152</v>
      </c>
      <c r="G7841">
        <v>4</v>
      </c>
      <c r="H7841" t="s">
        <v>398</v>
      </c>
      <c r="I7841" t="s">
        <v>374</v>
      </c>
      <c r="J7841" t="s">
        <v>294</v>
      </c>
      <c r="K7841">
        <v>2</v>
      </c>
      <c r="L7841" s="52">
        <v>6.0610000044107437E-2</v>
      </c>
      <c r="N7841">
        <v>19</v>
      </c>
      <c r="O7841" s="52">
        <v>0.16522000730037689</v>
      </c>
      <c r="Q7841">
        <v>1115</v>
      </c>
      <c r="R7841" s="52">
        <v>0.19720999896526339</v>
      </c>
    </row>
    <row r="7842" spans="1:19">
      <c r="A7842" t="s">
        <v>356</v>
      </c>
      <c r="B7842" t="s">
        <v>412</v>
      </c>
      <c r="C7842" t="s">
        <v>440</v>
      </c>
      <c r="D7842" t="s">
        <v>330</v>
      </c>
      <c r="E7842" t="s">
        <v>151</v>
      </c>
      <c r="F7842" t="s">
        <v>152</v>
      </c>
      <c r="G7842">
        <v>4</v>
      </c>
      <c r="H7842" t="s">
        <v>398</v>
      </c>
      <c r="I7842" t="s">
        <v>374</v>
      </c>
      <c r="J7842" t="s">
        <v>295</v>
      </c>
      <c r="K7842">
        <v>8</v>
      </c>
      <c r="L7842" s="52">
        <v>0.2424200028181076</v>
      </c>
      <c r="N7842">
        <v>15</v>
      </c>
      <c r="O7842" s="52">
        <v>0.13042999804019931</v>
      </c>
      <c r="Q7842">
        <v>1180</v>
      </c>
      <c r="R7842" s="52">
        <v>0.20870000123977661</v>
      </c>
    </row>
    <row r="7843" spans="1:19">
      <c r="A7843" t="s">
        <v>356</v>
      </c>
      <c r="B7843" t="s">
        <v>412</v>
      </c>
      <c r="C7843" t="s">
        <v>440</v>
      </c>
      <c r="D7843" t="s">
        <v>330</v>
      </c>
      <c r="E7843" t="s">
        <v>151</v>
      </c>
      <c r="F7843" t="s">
        <v>152</v>
      </c>
      <c r="G7843">
        <v>4</v>
      </c>
      <c r="H7843" t="s">
        <v>398</v>
      </c>
      <c r="I7843" t="s">
        <v>734</v>
      </c>
      <c r="J7843" t="s">
        <v>299</v>
      </c>
      <c r="K7843">
        <v>0</v>
      </c>
      <c r="L7843" s="52">
        <v>0</v>
      </c>
      <c r="M7843" s="52">
        <v>0</v>
      </c>
      <c r="N7843">
        <v>0</v>
      </c>
      <c r="O7843" s="52">
        <v>0</v>
      </c>
      <c r="P7843" s="52">
        <v>0</v>
      </c>
      <c r="Q7843">
        <v>265</v>
      </c>
      <c r="R7843" s="52">
        <v>4.6870000660419457E-2</v>
      </c>
      <c r="S7843" s="52">
        <v>4.7959998250007629E-2</v>
      </c>
    </row>
    <row r="7844" spans="1:19">
      <c r="A7844" t="s">
        <v>356</v>
      </c>
      <c r="B7844" t="s">
        <v>412</v>
      </c>
      <c r="C7844" t="s">
        <v>440</v>
      </c>
      <c r="D7844" t="s">
        <v>330</v>
      </c>
      <c r="E7844" t="s">
        <v>151</v>
      </c>
      <c r="F7844" t="s">
        <v>152</v>
      </c>
      <c r="G7844">
        <v>4</v>
      </c>
      <c r="H7844" t="s">
        <v>398</v>
      </c>
      <c r="I7844" t="s">
        <v>734</v>
      </c>
      <c r="J7844" t="s">
        <v>300</v>
      </c>
      <c r="K7844">
        <v>0</v>
      </c>
      <c r="L7844" s="52">
        <v>0</v>
      </c>
      <c r="M7844" s="52">
        <v>0</v>
      </c>
      <c r="N7844">
        <v>0</v>
      </c>
      <c r="O7844" s="52">
        <v>0</v>
      </c>
      <c r="P7844" s="52">
        <v>0</v>
      </c>
      <c r="Q7844">
        <v>218</v>
      </c>
      <c r="R7844" s="52">
        <v>3.8559999316930771E-2</v>
      </c>
      <c r="S7844" s="52">
        <v>3.945000097155571E-2</v>
      </c>
    </row>
    <row r="7845" spans="1:19">
      <c r="A7845" t="s">
        <v>356</v>
      </c>
      <c r="B7845" t="s">
        <v>412</v>
      </c>
      <c r="C7845" t="s">
        <v>440</v>
      </c>
      <c r="D7845" t="s">
        <v>330</v>
      </c>
      <c r="E7845" t="s">
        <v>151</v>
      </c>
      <c r="F7845" t="s">
        <v>152</v>
      </c>
      <c r="G7845">
        <v>4</v>
      </c>
      <c r="H7845" t="s">
        <v>398</v>
      </c>
      <c r="I7845" t="s">
        <v>734</v>
      </c>
      <c r="J7845" t="s">
        <v>269</v>
      </c>
      <c r="K7845">
        <v>0</v>
      </c>
      <c r="L7845" s="52">
        <v>0</v>
      </c>
      <c r="M7845" s="52">
        <v>0</v>
      </c>
      <c r="N7845">
        <v>0</v>
      </c>
      <c r="O7845" s="52">
        <v>0</v>
      </c>
      <c r="P7845" s="52">
        <v>0</v>
      </c>
      <c r="Q7845">
        <v>43</v>
      </c>
      <c r="R7845" s="52">
        <v>7.61000020429492E-3</v>
      </c>
      <c r="S7845" s="52">
        <v>7.780000101774931E-3</v>
      </c>
    </row>
    <row r="7846" spans="1:19">
      <c r="A7846" t="s">
        <v>356</v>
      </c>
      <c r="B7846" t="s">
        <v>412</v>
      </c>
      <c r="C7846" t="s">
        <v>440</v>
      </c>
      <c r="D7846" t="s">
        <v>330</v>
      </c>
      <c r="E7846" t="s">
        <v>151</v>
      </c>
      <c r="F7846" t="s">
        <v>152</v>
      </c>
      <c r="G7846">
        <v>4</v>
      </c>
      <c r="H7846" t="s">
        <v>398</v>
      </c>
      <c r="I7846" t="s">
        <v>734</v>
      </c>
      <c r="J7846" t="s">
        <v>301</v>
      </c>
      <c r="K7846">
        <v>0</v>
      </c>
      <c r="L7846" s="52">
        <v>0</v>
      </c>
      <c r="M7846" s="52">
        <v>0</v>
      </c>
      <c r="N7846">
        <v>2</v>
      </c>
      <c r="O7846" s="52">
        <v>1.7389999702572819E-2</v>
      </c>
      <c r="P7846" s="52">
        <v>1.8349999561905861E-2</v>
      </c>
      <c r="Q7846">
        <v>117</v>
      </c>
      <c r="R7846" s="52">
        <v>2.0689999684691429E-2</v>
      </c>
      <c r="S7846" s="52">
        <v>2.1169999614357948E-2</v>
      </c>
    </row>
    <row r="7847" spans="1:19">
      <c r="A7847" t="s">
        <v>356</v>
      </c>
      <c r="B7847" t="s">
        <v>412</v>
      </c>
      <c r="C7847" t="s">
        <v>440</v>
      </c>
      <c r="D7847" t="s">
        <v>330</v>
      </c>
      <c r="E7847" t="s">
        <v>151</v>
      </c>
      <c r="F7847" t="s">
        <v>152</v>
      </c>
      <c r="G7847">
        <v>4</v>
      </c>
      <c r="H7847" t="s">
        <v>398</v>
      </c>
      <c r="I7847" t="s">
        <v>734</v>
      </c>
      <c r="J7847" t="s">
        <v>270</v>
      </c>
      <c r="K7847">
        <v>0</v>
      </c>
      <c r="L7847" s="52">
        <v>0</v>
      </c>
      <c r="N7847">
        <v>6</v>
      </c>
      <c r="O7847" s="52">
        <v>5.2170000970363617E-2</v>
      </c>
      <c r="Q7847">
        <v>128</v>
      </c>
      <c r="R7847" s="52">
        <v>2.263999916613102E-2</v>
      </c>
    </row>
    <row r="7848" spans="1:19">
      <c r="A7848" t="s">
        <v>356</v>
      </c>
      <c r="B7848" t="s">
        <v>412</v>
      </c>
      <c r="C7848" t="s">
        <v>440</v>
      </c>
      <c r="D7848" t="s">
        <v>330</v>
      </c>
      <c r="E7848" t="s">
        <v>151</v>
      </c>
      <c r="F7848" t="s">
        <v>152</v>
      </c>
      <c r="G7848">
        <v>4</v>
      </c>
      <c r="H7848" t="s">
        <v>398</v>
      </c>
      <c r="I7848" t="s">
        <v>734</v>
      </c>
      <c r="J7848" t="s">
        <v>268</v>
      </c>
      <c r="K7848">
        <v>33</v>
      </c>
      <c r="L7848" s="52">
        <v>1</v>
      </c>
      <c r="M7848" s="52">
        <v>1</v>
      </c>
      <c r="N7848">
        <v>107</v>
      </c>
      <c r="O7848" s="52">
        <v>0.93042999505996704</v>
      </c>
      <c r="P7848" s="52">
        <v>0.98164999485015869</v>
      </c>
      <c r="Q7848">
        <v>4883</v>
      </c>
      <c r="R7848" s="52">
        <v>0.86364001035690308</v>
      </c>
      <c r="S7848" s="52">
        <v>0.88363999128341675</v>
      </c>
    </row>
    <row r="7849" spans="1:19">
      <c r="A7849" t="s">
        <v>356</v>
      </c>
      <c r="B7849" t="s">
        <v>412</v>
      </c>
      <c r="C7849" t="s">
        <v>440</v>
      </c>
      <c r="D7849" t="s">
        <v>330</v>
      </c>
      <c r="E7849" t="s">
        <v>151</v>
      </c>
      <c r="F7849" t="s">
        <v>152</v>
      </c>
      <c r="G7849">
        <v>4</v>
      </c>
      <c r="H7849" t="s">
        <v>398</v>
      </c>
      <c r="I7849" t="s">
        <v>307</v>
      </c>
      <c r="J7849" t="s">
        <v>329</v>
      </c>
      <c r="K7849">
        <v>33</v>
      </c>
      <c r="L7849" s="52">
        <v>1</v>
      </c>
      <c r="N7849">
        <v>113</v>
      </c>
      <c r="O7849" s="52">
        <v>0.98260998725891113</v>
      </c>
      <c r="Q7849">
        <v>5610</v>
      </c>
      <c r="R7849" s="52">
        <v>0.99221998453140259</v>
      </c>
    </row>
    <row r="7850" spans="1:19">
      <c r="A7850" t="s">
        <v>356</v>
      </c>
      <c r="B7850" t="s">
        <v>412</v>
      </c>
      <c r="C7850" t="s">
        <v>440</v>
      </c>
      <c r="D7850" t="s">
        <v>330</v>
      </c>
      <c r="E7850" t="s">
        <v>151</v>
      </c>
      <c r="F7850" t="s">
        <v>152</v>
      </c>
      <c r="G7850">
        <v>4</v>
      </c>
      <c r="H7850" t="s">
        <v>398</v>
      </c>
      <c r="I7850" t="s">
        <v>307</v>
      </c>
      <c r="J7850" t="s">
        <v>309</v>
      </c>
      <c r="K7850">
        <v>0</v>
      </c>
      <c r="L7850" s="52">
        <v>0</v>
      </c>
      <c r="N7850">
        <v>2</v>
      </c>
      <c r="O7850" s="52">
        <v>1.7389999702572819E-2</v>
      </c>
      <c r="Q7850">
        <v>44</v>
      </c>
      <c r="R7850" s="52">
        <v>7.780000101774931E-3</v>
      </c>
    </row>
    <row r="7851" spans="1:19">
      <c r="A7851" t="s">
        <v>356</v>
      </c>
      <c r="B7851" t="s">
        <v>412</v>
      </c>
      <c r="C7851" t="s">
        <v>440</v>
      </c>
      <c r="D7851" t="s">
        <v>330</v>
      </c>
      <c r="E7851" t="s">
        <v>151</v>
      </c>
      <c r="F7851" t="s">
        <v>152</v>
      </c>
      <c r="G7851">
        <v>4</v>
      </c>
      <c r="H7851" t="s">
        <v>398</v>
      </c>
      <c r="I7851" t="s">
        <v>375</v>
      </c>
      <c r="J7851" t="s">
        <v>302</v>
      </c>
      <c r="K7851">
        <v>11</v>
      </c>
      <c r="L7851" s="52">
        <v>0.33333000540733337</v>
      </c>
      <c r="N7851">
        <v>46</v>
      </c>
      <c r="O7851" s="52">
        <v>0.40000000596046448</v>
      </c>
      <c r="Q7851">
        <v>1795</v>
      </c>
      <c r="R7851" s="52">
        <v>0.3174700140953064</v>
      </c>
    </row>
    <row r="7852" spans="1:19">
      <c r="A7852" t="s">
        <v>356</v>
      </c>
      <c r="B7852" t="s">
        <v>412</v>
      </c>
      <c r="C7852" t="s">
        <v>440</v>
      </c>
      <c r="D7852" t="s">
        <v>330</v>
      </c>
      <c r="E7852" t="s">
        <v>151</v>
      </c>
      <c r="F7852" t="s">
        <v>152</v>
      </c>
      <c r="G7852">
        <v>4</v>
      </c>
      <c r="H7852" t="s">
        <v>398</v>
      </c>
      <c r="I7852" t="s">
        <v>375</v>
      </c>
      <c r="J7852" t="s">
        <v>303</v>
      </c>
      <c r="K7852">
        <v>13</v>
      </c>
      <c r="L7852" s="52">
        <v>0.39394000172615051</v>
      </c>
      <c r="N7852">
        <v>37</v>
      </c>
      <c r="O7852" s="52">
        <v>0.32174000144004822</v>
      </c>
      <c r="Q7852">
        <v>1789</v>
      </c>
      <c r="R7852" s="52">
        <v>0.31641000509262079</v>
      </c>
    </row>
    <row r="7853" spans="1:19">
      <c r="A7853" t="s">
        <v>356</v>
      </c>
      <c r="B7853" t="s">
        <v>412</v>
      </c>
      <c r="C7853" t="s">
        <v>440</v>
      </c>
      <c r="D7853" t="s">
        <v>330</v>
      </c>
      <c r="E7853" t="s">
        <v>151</v>
      </c>
      <c r="F7853" t="s">
        <v>152</v>
      </c>
      <c r="G7853">
        <v>4</v>
      </c>
      <c r="H7853" t="s">
        <v>398</v>
      </c>
      <c r="I7853" t="s">
        <v>375</v>
      </c>
      <c r="J7853" t="s">
        <v>304</v>
      </c>
      <c r="K7853">
        <v>9</v>
      </c>
      <c r="L7853" s="52">
        <v>0.27272999286651611</v>
      </c>
      <c r="N7853">
        <v>32</v>
      </c>
      <c r="O7853" s="52">
        <v>0.2782599925994873</v>
      </c>
      <c r="Q7853">
        <v>2070</v>
      </c>
      <c r="R7853" s="52">
        <v>0.36610999703407288</v>
      </c>
    </row>
    <row r="7854" spans="1:19">
      <c r="A7854" t="s">
        <v>356</v>
      </c>
      <c r="B7854" t="s">
        <v>412</v>
      </c>
      <c r="C7854" t="s">
        <v>440</v>
      </c>
      <c r="D7854" t="s">
        <v>330</v>
      </c>
      <c r="E7854" t="s">
        <v>151</v>
      </c>
      <c r="F7854" t="s">
        <v>152</v>
      </c>
      <c r="G7854">
        <v>4</v>
      </c>
      <c r="H7854" t="s">
        <v>398</v>
      </c>
      <c r="I7854" t="s">
        <v>377</v>
      </c>
      <c r="J7854" t="s">
        <v>13</v>
      </c>
      <c r="K7854">
        <v>19</v>
      </c>
      <c r="L7854" s="52">
        <v>0.57576000690460205</v>
      </c>
      <c r="N7854">
        <v>64</v>
      </c>
      <c r="O7854" s="52">
        <v>0.55651998519897461</v>
      </c>
      <c r="Q7854">
        <v>2991</v>
      </c>
      <c r="R7854" s="52">
        <v>0.52900999784469604</v>
      </c>
    </row>
    <row r="7855" spans="1:19">
      <c r="A7855" t="s">
        <v>356</v>
      </c>
      <c r="B7855" t="s">
        <v>412</v>
      </c>
      <c r="C7855" t="s">
        <v>440</v>
      </c>
      <c r="D7855" t="s">
        <v>330</v>
      </c>
      <c r="E7855" t="s">
        <v>151</v>
      </c>
      <c r="F7855" t="s">
        <v>152</v>
      </c>
      <c r="G7855">
        <v>4</v>
      </c>
      <c r="H7855" t="s">
        <v>398</v>
      </c>
      <c r="I7855" t="s">
        <v>377</v>
      </c>
      <c r="J7855" t="s">
        <v>382</v>
      </c>
      <c r="K7855">
        <v>14</v>
      </c>
      <c r="L7855" s="52">
        <v>0.42423999309539789</v>
      </c>
      <c r="N7855">
        <v>51</v>
      </c>
      <c r="O7855" s="52">
        <v>0.44348001480102539</v>
      </c>
      <c r="Q7855">
        <v>2663</v>
      </c>
      <c r="R7855" s="52">
        <v>0.47099000215530401</v>
      </c>
    </row>
    <row r="7856" spans="1:19">
      <c r="A7856" t="s">
        <v>356</v>
      </c>
      <c r="B7856" t="s">
        <v>412</v>
      </c>
      <c r="C7856" t="s">
        <v>440</v>
      </c>
      <c r="D7856" t="s">
        <v>330</v>
      </c>
      <c r="E7856" t="s">
        <v>151</v>
      </c>
      <c r="F7856" t="s">
        <v>152</v>
      </c>
      <c r="G7856">
        <v>4</v>
      </c>
      <c r="H7856" t="s">
        <v>398</v>
      </c>
      <c r="I7856" t="s">
        <v>378</v>
      </c>
      <c r="J7856" t="s">
        <v>13</v>
      </c>
      <c r="K7856">
        <v>31</v>
      </c>
      <c r="L7856" s="52">
        <v>0.93939000368118286</v>
      </c>
      <c r="N7856">
        <v>97</v>
      </c>
      <c r="O7856" s="52">
        <v>0.84347999095916748</v>
      </c>
      <c r="Q7856">
        <v>5030</v>
      </c>
      <c r="R7856" s="52">
        <v>0.88963997364044189</v>
      </c>
    </row>
    <row r="7857" spans="1:19">
      <c r="A7857" t="s">
        <v>356</v>
      </c>
      <c r="B7857" t="s">
        <v>412</v>
      </c>
      <c r="C7857" t="s">
        <v>440</v>
      </c>
      <c r="D7857" t="s">
        <v>330</v>
      </c>
      <c r="E7857" t="s">
        <v>151</v>
      </c>
      <c r="F7857" t="s">
        <v>152</v>
      </c>
      <c r="G7857">
        <v>4</v>
      </c>
      <c r="H7857" t="s">
        <v>398</v>
      </c>
      <c r="I7857" t="s">
        <v>378</v>
      </c>
      <c r="J7857" t="s">
        <v>382</v>
      </c>
      <c r="K7857">
        <v>2</v>
      </c>
      <c r="L7857" s="52">
        <v>6.0610000044107437E-2</v>
      </c>
      <c r="N7857">
        <v>18</v>
      </c>
      <c r="O7857" s="52">
        <v>0.1565199941396713</v>
      </c>
      <c r="Q7857">
        <v>624</v>
      </c>
      <c r="R7857" s="52">
        <v>0.1103599965572357</v>
      </c>
    </row>
    <row r="7858" spans="1:19">
      <c r="A7858" t="s">
        <v>356</v>
      </c>
      <c r="B7858" t="s">
        <v>412</v>
      </c>
      <c r="C7858" t="s">
        <v>440</v>
      </c>
      <c r="D7858" t="s">
        <v>330</v>
      </c>
      <c r="E7858" t="s">
        <v>151</v>
      </c>
      <c r="F7858" t="s">
        <v>152</v>
      </c>
      <c r="G7858">
        <v>4</v>
      </c>
      <c r="H7858" t="s">
        <v>398</v>
      </c>
      <c r="I7858" t="s">
        <v>379</v>
      </c>
      <c r="J7858" t="s">
        <v>13</v>
      </c>
      <c r="K7858">
        <v>23</v>
      </c>
      <c r="L7858" s="52">
        <v>0.69696998596191406</v>
      </c>
      <c r="N7858">
        <v>82</v>
      </c>
      <c r="O7858" s="52">
        <v>0.71303999423980713</v>
      </c>
      <c r="Q7858">
        <v>3976</v>
      </c>
      <c r="R7858" s="52">
        <v>0.70322000980377197</v>
      </c>
    </row>
    <row r="7859" spans="1:19">
      <c r="A7859" t="s">
        <v>356</v>
      </c>
      <c r="B7859" t="s">
        <v>412</v>
      </c>
      <c r="C7859" t="s">
        <v>440</v>
      </c>
      <c r="D7859" t="s">
        <v>330</v>
      </c>
      <c r="E7859" t="s">
        <v>151</v>
      </c>
      <c r="F7859" t="s">
        <v>152</v>
      </c>
      <c r="G7859">
        <v>4</v>
      </c>
      <c r="H7859" t="s">
        <v>398</v>
      </c>
      <c r="I7859" t="s">
        <v>379</v>
      </c>
      <c r="J7859" t="s">
        <v>382</v>
      </c>
      <c r="K7859">
        <v>10</v>
      </c>
      <c r="L7859" s="52">
        <v>0.30303001403808588</v>
      </c>
      <c r="N7859">
        <v>33</v>
      </c>
      <c r="O7859" s="52">
        <v>0.28696000576019293</v>
      </c>
      <c r="Q7859">
        <v>1678</v>
      </c>
      <c r="R7859" s="52">
        <v>0.29677999019622803</v>
      </c>
    </row>
    <row r="7860" spans="1:19">
      <c r="A7860" t="s">
        <v>356</v>
      </c>
      <c r="B7860" t="s">
        <v>412</v>
      </c>
      <c r="C7860" t="s">
        <v>440</v>
      </c>
      <c r="D7860" t="s">
        <v>330</v>
      </c>
      <c r="E7860" t="s">
        <v>151</v>
      </c>
      <c r="F7860" t="s">
        <v>152</v>
      </c>
      <c r="G7860">
        <v>4</v>
      </c>
      <c r="H7860" t="s">
        <v>398</v>
      </c>
      <c r="I7860" t="s">
        <v>380</v>
      </c>
      <c r="J7860" t="s">
        <v>13</v>
      </c>
      <c r="K7860">
        <v>21</v>
      </c>
      <c r="L7860" s="52">
        <v>0.63635998964309692</v>
      </c>
      <c r="N7860">
        <v>80</v>
      </c>
      <c r="O7860" s="52">
        <v>0.69564998149871826</v>
      </c>
      <c r="Q7860">
        <v>4071</v>
      </c>
      <c r="R7860" s="52">
        <v>0.72001999616622925</v>
      </c>
    </row>
    <row r="7861" spans="1:19">
      <c r="A7861" t="s">
        <v>356</v>
      </c>
      <c r="B7861" t="s">
        <v>412</v>
      </c>
      <c r="C7861" t="s">
        <v>440</v>
      </c>
      <c r="D7861" t="s">
        <v>330</v>
      </c>
      <c r="E7861" t="s">
        <v>151</v>
      </c>
      <c r="F7861" t="s">
        <v>152</v>
      </c>
      <c r="G7861">
        <v>4</v>
      </c>
      <c r="H7861" t="s">
        <v>398</v>
      </c>
      <c r="I7861" t="s">
        <v>380</v>
      </c>
      <c r="J7861" t="s">
        <v>382</v>
      </c>
      <c r="K7861">
        <v>12</v>
      </c>
      <c r="L7861" s="52">
        <v>0.36364001035690308</v>
      </c>
      <c r="N7861">
        <v>35</v>
      </c>
      <c r="O7861" s="52">
        <v>0.30434998869895941</v>
      </c>
      <c r="Q7861">
        <v>1583</v>
      </c>
      <c r="R7861" s="52">
        <v>0.27998000383377081</v>
      </c>
    </row>
    <row r="7862" spans="1:19">
      <c r="A7862" t="s">
        <v>356</v>
      </c>
      <c r="B7862" t="s">
        <v>412</v>
      </c>
      <c r="C7862" t="s">
        <v>440</v>
      </c>
      <c r="D7862" t="s">
        <v>330</v>
      </c>
      <c r="E7862" t="s">
        <v>151</v>
      </c>
      <c r="F7862" t="s">
        <v>152</v>
      </c>
      <c r="G7862">
        <v>4</v>
      </c>
      <c r="H7862" t="s">
        <v>398</v>
      </c>
      <c r="I7862" t="s">
        <v>381</v>
      </c>
      <c r="J7862" t="s">
        <v>13</v>
      </c>
      <c r="K7862">
        <v>21</v>
      </c>
      <c r="L7862" s="52">
        <v>0.63635998964309692</v>
      </c>
      <c r="N7862">
        <v>70</v>
      </c>
      <c r="O7862" s="52">
        <v>0.6086999773979187</v>
      </c>
      <c r="Q7862">
        <v>3439</v>
      </c>
      <c r="R7862" s="52">
        <v>0.60824000835418701</v>
      </c>
    </row>
    <row r="7863" spans="1:19">
      <c r="A7863" t="s">
        <v>356</v>
      </c>
      <c r="B7863" t="s">
        <v>412</v>
      </c>
      <c r="C7863" t="s">
        <v>440</v>
      </c>
      <c r="D7863" t="s">
        <v>330</v>
      </c>
      <c r="E7863" t="s">
        <v>151</v>
      </c>
      <c r="F7863" t="s">
        <v>152</v>
      </c>
      <c r="G7863">
        <v>4</v>
      </c>
      <c r="H7863" t="s">
        <v>398</v>
      </c>
      <c r="I7863" t="s">
        <v>381</v>
      </c>
      <c r="J7863" t="s">
        <v>382</v>
      </c>
      <c r="K7863">
        <v>12</v>
      </c>
      <c r="L7863" s="52">
        <v>0.36364001035690308</v>
      </c>
      <c r="N7863">
        <v>45</v>
      </c>
      <c r="O7863" s="52">
        <v>0.39129999279975891</v>
      </c>
      <c r="Q7863">
        <v>2215</v>
      </c>
      <c r="R7863" s="52">
        <v>0.39175999164581299</v>
      </c>
    </row>
    <row r="7864" spans="1:19">
      <c r="A7864" t="s">
        <v>356</v>
      </c>
      <c r="B7864" t="s">
        <v>412</v>
      </c>
      <c r="C7864" t="s">
        <v>440</v>
      </c>
      <c r="D7864" t="s">
        <v>330</v>
      </c>
      <c r="E7864" t="s">
        <v>153</v>
      </c>
      <c r="F7864" t="s">
        <v>154</v>
      </c>
      <c r="G7864">
        <v>1</v>
      </c>
      <c r="H7864" t="s">
        <v>347</v>
      </c>
      <c r="I7864" t="s">
        <v>374</v>
      </c>
      <c r="J7864" t="s">
        <v>289</v>
      </c>
      <c r="K7864">
        <v>2</v>
      </c>
      <c r="L7864" s="52">
        <v>4.081999883055687E-2</v>
      </c>
      <c r="N7864">
        <v>2</v>
      </c>
      <c r="O7864" s="52">
        <v>5.6300000287592411E-3</v>
      </c>
      <c r="Q7864">
        <v>29</v>
      </c>
      <c r="R7864" s="52">
        <v>5.1299999468028554E-3</v>
      </c>
    </row>
    <row r="7865" spans="1:19">
      <c r="A7865" t="s">
        <v>356</v>
      </c>
      <c r="B7865" t="s">
        <v>412</v>
      </c>
      <c r="C7865" t="s">
        <v>440</v>
      </c>
      <c r="D7865" t="s">
        <v>330</v>
      </c>
      <c r="E7865" t="s">
        <v>153</v>
      </c>
      <c r="F7865" t="s">
        <v>154</v>
      </c>
      <c r="G7865">
        <v>1</v>
      </c>
      <c r="H7865" t="s">
        <v>347</v>
      </c>
      <c r="I7865" t="s">
        <v>374</v>
      </c>
      <c r="J7865" t="s">
        <v>290</v>
      </c>
      <c r="K7865">
        <v>2</v>
      </c>
      <c r="L7865" s="52">
        <v>4.081999883055687E-2</v>
      </c>
      <c r="N7865">
        <v>18</v>
      </c>
      <c r="O7865" s="52">
        <v>5.0700001418590553E-2</v>
      </c>
      <c r="Q7865">
        <v>299</v>
      </c>
      <c r="R7865" s="52">
        <v>5.2880000323057168E-2</v>
      </c>
    </row>
    <row r="7866" spans="1:19">
      <c r="A7866" t="s">
        <v>356</v>
      </c>
      <c r="B7866" t="s">
        <v>412</v>
      </c>
      <c r="C7866" t="s">
        <v>440</v>
      </c>
      <c r="D7866" t="s">
        <v>330</v>
      </c>
      <c r="E7866" t="s">
        <v>153</v>
      </c>
      <c r="F7866" t="s">
        <v>154</v>
      </c>
      <c r="G7866">
        <v>1</v>
      </c>
      <c r="H7866" t="s">
        <v>347</v>
      </c>
      <c r="I7866" t="s">
        <v>374</v>
      </c>
      <c r="J7866" t="s">
        <v>291</v>
      </c>
      <c r="K7866">
        <v>14</v>
      </c>
      <c r="L7866" s="52">
        <v>0.28571000695228582</v>
      </c>
      <c r="N7866">
        <v>50</v>
      </c>
      <c r="O7866" s="52">
        <v>0.14084999263286591</v>
      </c>
      <c r="Q7866">
        <v>751</v>
      </c>
      <c r="R7866" s="52">
        <v>0.1328299939632416</v>
      </c>
    </row>
    <row r="7867" spans="1:19">
      <c r="A7867" t="s">
        <v>356</v>
      </c>
      <c r="B7867" t="s">
        <v>412</v>
      </c>
      <c r="C7867" t="s">
        <v>440</v>
      </c>
      <c r="D7867" t="s">
        <v>330</v>
      </c>
      <c r="E7867" t="s">
        <v>153</v>
      </c>
      <c r="F7867" t="s">
        <v>154</v>
      </c>
      <c r="G7867">
        <v>1</v>
      </c>
      <c r="H7867" t="s">
        <v>347</v>
      </c>
      <c r="I7867" t="s">
        <v>374</v>
      </c>
      <c r="J7867" t="s">
        <v>292</v>
      </c>
      <c r="K7867">
        <v>5</v>
      </c>
      <c r="L7867" s="52">
        <v>0.10204000025987631</v>
      </c>
      <c r="N7867">
        <v>70</v>
      </c>
      <c r="O7867" s="52">
        <v>0.19718000292778021</v>
      </c>
      <c r="Q7867">
        <v>1246</v>
      </c>
      <c r="R7867" s="52">
        <v>0.22036999464035029</v>
      </c>
    </row>
    <row r="7868" spans="1:19">
      <c r="A7868" t="s">
        <v>356</v>
      </c>
      <c r="B7868" t="s">
        <v>412</v>
      </c>
      <c r="C7868" t="s">
        <v>440</v>
      </c>
      <c r="D7868" t="s">
        <v>330</v>
      </c>
      <c r="E7868" t="s">
        <v>153</v>
      </c>
      <c r="F7868" t="s">
        <v>154</v>
      </c>
      <c r="G7868">
        <v>1</v>
      </c>
      <c r="H7868" t="s">
        <v>347</v>
      </c>
      <c r="I7868" t="s">
        <v>374</v>
      </c>
      <c r="J7868" t="s">
        <v>293</v>
      </c>
      <c r="K7868">
        <v>9</v>
      </c>
      <c r="L7868" s="52">
        <v>0.18366999924182889</v>
      </c>
      <c r="N7868">
        <v>69</v>
      </c>
      <c r="O7868" s="52">
        <v>0.19437000155448911</v>
      </c>
      <c r="Q7868">
        <v>1034</v>
      </c>
      <c r="R7868" s="52">
        <v>0.18287999927997589</v>
      </c>
    </row>
    <row r="7869" spans="1:19">
      <c r="A7869" t="s">
        <v>356</v>
      </c>
      <c r="B7869" t="s">
        <v>412</v>
      </c>
      <c r="C7869" t="s">
        <v>440</v>
      </c>
      <c r="D7869" t="s">
        <v>330</v>
      </c>
      <c r="E7869" t="s">
        <v>153</v>
      </c>
      <c r="F7869" t="s">
        <v>154</v>
      </c>
      <c r="G7869">
        <v>1</v>
      </c>
      <c r="H7869" t="s">
        <v>347</v>
      </c>
      <c r="I7869" t="s">
        <v>374</v>
      </c>
      <c r="J7869" t="s">
        <v>294</v>
      </c>
      <c r="K7869">
        <v>8</v>
      </c>
      <c r="L7869" s="52">
        <v>0.16326999664306641</v>
      </c>
      <c r="N7869">
        <v>81</v>
      </c>
      <c r="O7869" s="52">
        <v>0.2281699925661087</v>
      </c>
      <c r="Q7869">
        <v>1115</v>
      </c>
      <c r="R7869" s="52">
        <v>0.19720999896526339</v>
      </c>
    </row>
    <row r="7870" spans="1:19">
      <c r="A7870" t="s">
        <v>356</v>
      </c>
      <c r="B7870" t="s">
        <v>412</v>
      </c>
      <c r="C7870" t="s">
        <v>440</v>
      </c>
      <c r="D7870" t="s">
        <v>330</v>
      </c>
      <c r="E7870" t="s">
        <v>153</v>
      </c>
      <c r="F7870" t="s">
        <v>154</v>
      </c>
      <c r="G7870">
        <v>1</v>
      </c>
      <c r="H7870" t="s">
        <v>347</v>
      </c>
      <c r="I7870" t="s">
        <v>374</v>
      </c>
      <c r="J7870" t="s">
        <v>295</v>
      </c>
      <c r="K7870">
        <v>9</v>
      </c>
      <c r="L7870" s="52">
        <v>0.18366999924182889</v>
      </c>
      <c r="N7870">
        <v>65</v>
      </c>
      <c r="O7870" s="52">
        <v>0.18310000002384191</v>
      </c>
      <c r="Q7870">
        <v>1180</v>
      </c>
      <c r="R7870" s="52">
        <v>0.20870000123977661</v>
      </c>
    </row>
    <row r="7871" spans="1:19">
      <c r="A7871" t="s">
        <v>356</v>
      </c>
      <c r="B7871" t="s">
        <v>412</v>
      </c>
      <c r="C7871" t="s">
        <v>440</v>
      </c>
      <c r="D7871" t="s">
        <v>330</v>
      </c>
      <c r="E7871" t="s">
        <v>153</v>
      </c>
      <c r="F7871" t="s">
        <v>154</v>
      </c>
      <c r="G7871">
        <v>1</v>
      </c>
      <c r="H7871" t="s">
        <v>347</v>
      </c>
      <c r="I7871" t="s">
        <v>734</v>
      </c>
      <c r="J7871" t="s">
        <v>299</v>
      </c>
      <c r="K7871">
        <v>0</v>
      </c>
      <c r="L7871" s="52">
        <v>0</v>
      </c>
      <c r="M7871" s="52">
        <v>0</v>
      </c>
      <c r="N7871">
        <v>2</v>
      </c>
      <c r="O7871" s="52">
        <v>5.6300000287592411E-3</v>
      </c>
      <c r="P7871" s="52">
        <v>5.6699998676776886E-3</v>
      </c>
      <c r="Q7871">
        <v>265</v>
      </c>
      <c r="R7871" s="52">
        <v>4.6870000660419457E-2</v>
      </c>
      <c r="S7871" s="52">
        <v>4.7959998250007629E-2</v>
      </c>
    </row>
    <row r="7872" spans="1:19">
      <c r="A7872" t="s">
        <v>356</v>
      </c>
      <c r="B7872" t="s">
        <v>412</v>
      </c>
      <c r="C7872" t="s">
        <v>440</v>
      </c>
      <c r="D7872" t="s">
        <v>330</v>
      </c>
      <c r="E7872" t="s">
        <v>153</v>
      </c>
      <c r="F7872" t="s">
        <v>154</v>
      </c>
      <c r="G7872">
        <v>1</v>
      </c>
      <c r="H7872" t="s">
        <v>347</v>
      </c>
      <c r="I7872" t="s">
        <v>734</v>
      </c>
      <c r="J7872" t="s">
        <v>300</v>
      </c>
      <c r="K7872">
        <v>0</v>
      </c>
      <c r="L7872" s="52">
        <v>0</v>
      </c>
      <c r="M7872" s="52">
        <v>0</v>
      </c>
      <c r="N7872">
        <v>2</v>
      </c>
      <c r="O7872" s="52">
        <v>5.6300000287592411E-3</v>
      </c>
      <c r="P7872" s="52">
        <v>5.6699998676776886E-3</v>
      </c>
      <c r="Q7872">
        <v>218</v>
      </c>
      <c r="R7872" s="52">
        <v>3.8559999316930771E-2</v>
      </c>
      <c r="S7872" s="52">
        <v>3.945000097155571E-2</v>
      </c>
    </row>
    <row r="7873" spans="1:19">
      <c r="A7873" t="s">
        <v>356</v>
      </c>
      <c r="B7873" t="s">
        <v>412</v>
      </c>
      <c r="C7873" t="s">
        <v>440</v>
      </c>
      <c r="D7873" t="s">
        <v>330</v>
      </c>
      <c r="E7873" t="s">
        <v>153</v>
      </c>
      <c r="F7873" t="s">
        <v>154</v>
      </c>
      <c r="G7873">
        <v>1</v>
      </c>
      <c r="H7873" t="s">
        <v>347</v>
      </c>
      <c r="I7873" t="s">
        <v>734</v>
      </c>
      <c r="J7873" t="s">
        <v>269</v>
      </c>
      <c r="K7873">
        <v>0</v>
      </c>
      <c r="L7873" s="52">
        <v>0</v>
      </c>
      <c r="M7873" s="52">
        <v>0</v>
      </c>
      <c r="N7873">
        <v>2</v>
      </c>
      <c r="O7873" s="52">
        <v>5.6300000287592411E-3</v>
      </c>
      <c r="P7873" s="52">
        <v>5.6699998676776886E-3</v>
      </c>
      <c r="Q7873">
        <v>43</v>
      </c>
      <c r="R7873" s="52">
        <v>7.61000020429492E-3</v>
      </c>
      <c r="S7873" s="52">
        <v>7.780000101774931E-3</v>
      </c>
    </row>
    <row r="7874" spans="1:19">
      <c r="A7874" t="s">
        <v>356</v>
      </c>
      <c r="B7874" t="s">
        <v>412</v>
      </c>
      <c r="C7874" t="s">
        <v>440</v>
      </c>
      <c r="D7874" t="s">
        <v>330</v>
      </c>
      <c r="E7874" t="s">
        <v>153</v>
      </c>
      <c r="F7874" t="s">
        <v>154</v>
      </c>
      <c r="G7874">
        <v>1</v>
      </c>
      <c r="H7874" t="s">
        <v>347</v>
      </c>
      <c r="I7874" t="s">
        <v>734</v>
      </c>
      <c r="J7874" t="s">
        <v>301</v>
      </c>
      <c r="K7874">
        <v>0</v>
      </c>
      <c r="L7874" s="52">
        <v>0</v>
      </c>
      <c r="M7874" s="52">
        <v>0</v>
      </c>
      <c r="N7874">
        <v>2</v>
      </c>
      <c r="O7874" s="52">
        <v>5.6300000287592411E-3</v>
      </c>
      <c r="P7874" s="52">
        <v>5.6699998676776886E-3</v>
      </c>
      <c r="Q7874">
        <v>117</v>
      </c>
      <c r="R7874" s="52">
        <v>2.0689999684691429E-2</v>
      </c>
      <c r="S7874" s="52">
        <v>2.1169999614357948E-2</v>
      </c>
    </row>
    <row r="7875" spans="1:19">
      <c r="A7875" t="s">
        <v>356</v>
      </c>
      <c r="B7875" t="s">
        <v>412</v>
      </c>
      <c r="C7875" t="s">
        <v>440</v>
      </c>
      <c r="D7875" t="s">
        <v>330</v>
      </c>
      <c r="E7875" t="s">
        <v>153</v>
      </c>
      <c r="F7875" t="s">
        <v>154</v>
      </c>
      <c r="G7875">
        <v>1</v>
      </c>
      <c r="H7875" t="s">
        <v>347</v>
      </c>
      <c r="I7875" t="s">
        <v>734</v>
      </c>
      <c r="J7875" t="s">
        <v>270</v>
      </c>
      <c r="K7875">
        <v>0</v>
      </c>
      <c r="L7875" s="52">
        <v>0</v>
      </c>
      <c r="N7875">
        <v>2</v>
      </c>
      <c r="O7875" s="52">
        <v>5.6300000287592411E-3</v>
      </c>
      <c r="Q7875">
        <v>128</v>
      </c>
      <c r="R7875" s="52">
        <v>2.263999916613102E-2</v>
      </c>
    </row>
    <row r="7876" spans="1:19">
      <c r="A7876" t="s">
        <v>356</v>
      </c>
      <c r="B7876" t="s">
        <v>412</v>
      </c>
      <c r="C7876" t="s">
        <v>440</v>
      </c>
      <c r="D7876" t="s">
        <v>330</v>
      </c>
      <c r="E7876" t="s">
        <v>153</v>
      </c>
      <c r="F7876" t="s">
        <v>154</v>
      </c>
      <c r="G7876">
        <v>1</v>
      </c>
      <c r="H7876" t="s">
        <v>347</v>
      </c>
      <c r="I7876" t="s">
        <v>734</v>
      </c>
      <c r="J7876" t="s">
        <v>268</v>
      </c>
      <c r="K7876">
        <v>49</v>
      </c>
      <c r="L7876" s="52">
        <v>1</v>
      </c>
      <c r="M7876" s="52">
        <v>1</v>
      </c>
      <c r="N7876">
        <v>345</v>
      </c>
      <c r="O7876" s="52">
        <v>0.97183001041412354</v>
      </c>
      <c r="P7876" s="52">
        <v>0.9773399829864502</v>
      </c>
      <c r="Q7876">
        <v>4883</v>
      </c>
      <c r="R7876" s="52">
        <v>0.86364001035690308</v>
      </c>
      <c r="S7876" s="52">
        <v>0.88363999128341675</v>
      </c>
    </row>
    <row r="7877" spans="1:19">
      <c r="A7877" t="s">
        <v>356</v>
      </c>
      <c r="B7877" t="s">
        <v>412</v>
      </c>
      <c r="C7877" t="s">
        <v>440</v>
      </c>
      <c r="D7877" t="s">
        <v>330</v>
      </c>
      <c r="E7877" t="s">
        <v>153</v>
      </c>
      <c r="F7877" t="s">
        <v>154</v>
      </c>
      <c r="G7877">
        <v>1</v>
      </c>
      <c r="H7877" t="s">
        <v>347</v>
      </c>
      <c r="I7877" t="s">
        <v>307</v>
      </c>
      <c r="J7877" t="s">
        <v>329</v>
      </c>
      <c r="K7877">
        <v>49</v>
      </c>
      <c r="L7877" s="52">
        <v>1</v>
      </c>
      <c r="N7877">
        <v>353</v>
      </c>
      <c r="O7877" s="52">
        <v>0.9943699836730957</v>
      </c>
      <c r="Q7877">
        <v>5610</v>
      </c>
      <c r="R7877" s="52">
        <v>0.99221998453140259</v>
      </c>
    </row>
    <row r="7878" spans="1:19">
      <c r="A7878" t="s">
        <v>356</v>
      </c>
      <c r="B7878" t="s">
        <v>412</v>
      </c>
      <c r="C7878" t="s">
        <v>440</v>
      </c>
      <c r="D7878" t="s">
        <v>330</v>
      </c>
      <c r="E7878" t="s">
        <v>153</v>
      </c>
      <c r="F7878" t="s">
        <v>154</v>
      </c>
      <c r="G7878">
        <v>1</v>
      </c>
      <c r="H7878" t="s">
        <v>347</v>
      </c>
      <c r="I7878" t="s">
        <v>307</v>
      </c>
      <c r="J7878" t="s">
        <v>309</v>
      </c>
      <c r="K7878">
        <v>0</v>
      </c>
      <c r="L7878" s="52">
        <v>0</v>
      </c>
      <c r="N7878">
        <v>2</v>
      </c>
      <c r="O7878" s="52">
        <v>5.6300000287592411E-3</v>
      </c>
      <c r="Q7878">
        <v>44</v>
      </c>
      <c r="R7878" s="52">
        <v>7.780000101774931E-3</v>
      </c>
    </row>
    <row r="7879" spans="1:19">
      <c r="A7879" t="s">
        <v>356</v>
      </c>
      <c r="B7879" t="s">
        <v>412</v>
      </c>
      <c r="C7879" t="s">
        <v>440</v>
      </c>
      <c r="D7879" t="s">
        <v>330</v>
      </c>
      <c r="E7879" t="s">
        <v>153</v>
      </c>
      <c r="F7879" t="s">
        <v>154</v>
      </c>
      <c r="G7879">
        <v>1</v>
      </c>
      <c r="H7879" t="s">
        <v>347</v>
      </c>
      <c r="I7879" t="s">
        <v>375</v>
      </c>
      <c r="J7879" t="s">
        <v>302</v>
      </c>
      <c r="K7879">
        <v>19</v>
      </c>
      <c r="L7879" s="52">
        <v>0.38776001334190369</v>
      </c>
      <c r="N7879">
        <v>107</v>
      </c>
      <c r="O7879" s="52">
        <v>0.30140998959541321</v>
      </c>
      <c r="Q7879">
        <v>1795</v>
      </c>
      <c r="R7879" s="52">
        <v>0.3174700140953064</v>
      </c>
    </row>
    <row r="7880" spans="1:19">
      <c r="A7880" t="s">
        <v>356</v>
      </c>
      <c r="B7880" t="s">
        <v>412</v>
      </c>
      <c r="C7880" t="s">
        <v>440</v>
      </c>
      <c r="D7880" t="s">
        <v>330</v>
      </c>
      <c r="E7880" t="s">
        <v>153</v>
      </c>
      <c r="F7880" t="s">
        <v>154</v>
      </c>
      <c r="G7880">
        <v>1</v>
      </c>
      <c r="H7880" t="s">
        <v>347</v>
      </c>
      <c r="I7880" t="s">
        <v>375</v>
      </c>
      <c r="J7880" t="s">
        <v>303</v>
      </c>
      <c r="K7880">
        <v>16</v>
      </c>
      <c r="L7880" s="52">
        <v>0.32653000950813288</v>
      </c>
      <c r="N7880">
        <v>124</v>
      </c>
      <c r="O7880" s="52">
        <v>0.34929999709129328</v>
      </c>
      <c r="Q7880">
        <v>1789</v>
      </c>
      <c r="R7880" s="52">
        <v>0.31641000509262079</v>
      </c>
    </row>
    <row r="7881" spans="1:19">
      <c r="A7881" t="s">
        <v>356</v>
      </c>
      <c r="B7881" t="s">
        <v>412</v>
      </c>
      <c r="C7881" t="s">
        <v>440</v>
      </c>
      <c r="D7881" t="s">
        <v>330</v>
      </c>
      <c r="E7881" t="s">
        <v>153</v>
      </c>
      <c r="F7881" t="s">
        <v>154</v>
      </c>
      <c r="G7881">
        <v>1</v>
      </c>
      <c r="H7881" t="s">
        <v>347</v>
      </c>
      <c r="I7881" t="s">
        <v>375</v>
      </c>
      <c r="J7881" t="s">
        <v>304</v>
      </c>
      <c r="K7881">
        <v>14</v>
      </c>
      <c r="L7881" s="52">
        <v>0.28571000695228582</v>
      </c>
      <c r="N7881">
        <v>124</v>
      </c>
      <c r="O7881" s="52">
        <v>0.34929999709129328</v>
      </c>
      <c r="Q7881">
        <v>2070</v>
      </c>
      <c r="R7881" s="52">
        <v>0.36610999703407288</v>
      </c>
    </row>
    <row r="7882" spans="1:19">
      <c r="A7882" t="s">
        <v>356</v>
      </c>
      <c r="B7882" t="s">
        <v>412</v>
      </c>
      <c r="C7882" t="s">
        <v>440</v>
      </c>
      <c r="D7882" t="s">
        <v>330</v>
      </c>
      <c r="E7882" t="s">
        <v>153</v>
      </c>
      <c r="F7882" t="s">
        <v>154</v>
      </c>
      <c r="G7882">
        <v>1</v>
      </c>
      <c r="H7882" t="s">
        <v>347</v>
      </c>
      <c r="I7882" t="s">
        <v>377</v>
      </c>
      <c r="J7882" t="s">
        <v>13</v>
      </c>
      <c r="K7882">
        <v>27</v>
      </c>
      <c r="L7882" s="52">
        <v>0.55102002620697021</v>
      </c>
      <c r="N7882">
        <v>190</v>
      </c>
      <c r="O7882" s="52">
        <v>0.5352100133895874</v>
      </c>
      <c r="Q7882">
        <v>2991</v>
      </c>
      <c r="R7882" s="52">
        <v>0.52900999784469604</v>
      </c>
    </row>
    <row r="7883" spans="1:19">
      <c r="A7883" t="s">
        <v>356</v>
      </c>
      <c r="B7883" t="s">
        <v>412</v>
      </c>
      <c r="C7883" t="s">
        <v>440</v>
      </c>
      <c r="D7883" t="s">
        <v>330</v>
      </c>
      <c r="E7883" t="s">
        <v>153</v>
      </c>
      <c r="F7883" t="s">
        <v>154</v>
      </c>
      <c r="G7883">
        <v>1</v>
      </c>
      <c r="H7883" t="s">
        <v>347</v>
      </c>
      <c r="I7883" t="s">
        <v>377</v>
      </c>
      <c r="J7883" t="s">
        <v>382</v>
      </c>
      <c r="K7883">
        <v>22</v>
      </c>
      <c r="L7883" s="52">
        <v>0.44898000359535217</v>
      </c>
      <c r="N7883">
        <v>165</v>
      </c>
      <c r="O7883" s="52">
        <v>0.4647899866104126</v>
      </c>
      <c r="Q7883">
        <v>2663</v>
      </c>
      <c r="R7883" s="52">
        <v>0.47099000215530401</v>
      </c>
    </row>
    <row r="7884" spans="1:19">
      <c r="A7884" t="s">
        <v>356</v>
      </c>
      <c r="B7884" t="s">
        <v>412</v>
      </c>
      <c r="C7884" t="s">
        <v>440</v>
      </c>
      <c r="D7884" t="s">
        <v>330</v>
      </c>
      <c r="E7884" t="s">
        <v>153</v>
      </c>
      <c r="F7884" t="s">
        <v>154</v>
      </c>
      <c r="G7884">
        <v>1</v>
      </c>
      <c r="H7884" t="s">
        <v>347</v>
      </c>
      <c r="I7884" t="s">
        <v>378</v>
      </c>
      <c r="J7884" t="s">
        <v>13</v>
      </c>
      <c r="K7884">
        <v>43</v>
      </c>
      <c r="L7884" s="52">
        <v>0.87755000591278076</v>
      </c>
      <c r="N7884">
        <v>320</v>
      </c>
      <c r="O7884" s="52">
        <v>0.90140998363494873</v>
      </c>
      <c r="Q7884">
        <v>5030</v>
      </c>
      <c r="R7884" s="52">
        <v>0.88963997364044189</v>
      </c>
    </row>
    <row r="7885" spans="1:19">
      <c r="A7885" t="s">
        <v>356</v>
      </c>
      <c r="B7885" t="s">
        <v>412</v>
      </c>
      <c r="C7885" t="s">
        <v>440</v>
      </c>
      <c r="D7885" t="s">
        <v>330</v>
      </c>
      <c r="E7885" t="s">
        <v>153</v>
      </c>
      <c r="F7885" t="s">
        <v>154</v>
      </c>
      <c r="G7885">
        <v>1</v>
      </c>
      <c r="H7885" t="s">
        <v>347</v>
      </c>
      <c r="I7885" t="s">
        <v>378</v>
      </c>
      <c r="J7885" t="s">
        <v>382</v>
      </c>
      <c r="K7885">
        <v>6</v>
      </c>
      <c r="L7885" s="52">
        <v>0.12245000153779979</v>
      </c>
      <c r="N7885">
        <v>35</v>
      </c>
      <c r="O7885" s="52">
        <v>9.8590001463890076E-2</v>
      </c>
      <c r="Q7885">
        <v>624</v>
      </c>
      <c r="R7885" s="52">
        <v>0.1103599965572357</v>
      </c>
    </row>
    <row r="7886" spans="1:19">
      <c r="A7886" t="s">
        <v>356</v>
      </c>
      <c r="B7886" t="s">
        <v>412</v>
      </c>
      <c r="C7886" t="s">
        <v>440</v>
      </c>
      <c r="D7886" t="s">
        <v>330</v>
      </c>
      <c r="E7886" t="s">
        <v>153</v>
      </c>
      <c r="F7886" t="s">
        <v>154</v>
      </c>
      <c r="G7886">
        <v>1</v>
      </c>
      <c r="H7886" t="s">
        <v>347</v>
      </c>
      <c r="I7886" t="s">
        <v>379</v>
      </c>
      <c r="J7886" t="s">
        <v>13</v>
      </c>
      <c r="K7886">
        <v>36</v>
      </c>
      <c r="L7886" s="52">
        <v>0.73469001054763794</v>
      </c>
      <c r="N7886">
        <v>252</v>
      </c>
      <c r="O7886" s="52">
        <v>0.70986002683639526</v>
      </c>
      <c r="Q7886">
        <v>3976</v>
      </c>
      <c r="R7886" s="52">
        <v>0.70322000980377197</v>
      </c>
    </row>
    <row r="7887" spans="1:19">
      <c r="A7887" t="s">
        <v>356</v>
      </c>
      <c r="B7887" t="s">
        <v>412</v>
      </c>
      <c r="C7887" t="s">
        <v>440</v>
      </c>
      <c r="D7887" t="s">
        <v>330</v>
      </c>
      <c r="E7887" t="s">
        <v>153</v>
      </c>
      <c r="F7887" t="s">
        <v>154</v>
      </c>
      <c r="G7887">
        <v>1</v>
      </c>
      <c r="H7887" t="s">
        <v>347</v>
      </c>
      <c r="I7887" t="s">
        <v>379</v>
      </c>
      <c r="J7887" t="s">
        <v>382</v>
      </c>
      <c r="K7887">
        <v>13</v>
      </c>
      <c r="L7887" s="52">
        <v>0.26530998945236212</v>
      </c>
      <c r="N7887">
        <v>103</v>
      </c>
      <c r="O7887" s="52">
        <v>0.29014000296592712</v>
      </c>
      <c r="Q7887">
        <v>1678</v>
      </c>
      <c r="R7887" s="52">
        <v>0.29677999019622803</v>
      </c>
    </row>
    <row r="7888" spans="1:19">
      <c r="A7888" t="s">
        <v>356</v>
      </c>
      <c r="B7888" t="s">
        <v>412</v>
      </c>
      <c r="C7888" t="s">
        <v>440</v>
      </c>
      <c r="D7888" t="s">
        <v>330</v>
      </c>
      <c r="E7888" t="s">
        <v>153</v>
      </c>
      <c r="F7888" t="s">
        <v>154</v>
      </c>
      <c r="G7888">
        <v>1</v>
      </c>
      <c r="H7888" t="s">
        <v>347</v>
      </c>
      <c r="I7888" t="s">
        <v>380</v>
      </c>
      <c r="J7888" t="s">
        <v>13</v>
      </c>
      <c r="K7888">
        <v>34</v>
      </c>
      <c r="L7888" s="52">
        <v>0.69388002157211304</v>
      </c>
      <c r="N7888">
        <v>252</v>
      </c>
      <c r="O7888" s="52">
        <v>0.70986002683639526</v>
      </c>
      <c r="Q7888">
        <v>4071</v>
      </c>
      <c r="R7888" s="52">
        <v>0.72001999616622925</v>
      </c>
    </row>
    <row r="7889" spans="1:19">
      <c r="A7889" t="s">
        <v>356</v>
      </c>
      <c r="B7889" t="s">
        <v>412</v>
      </c>
      <c r="C7889" t="s">
        <v>440</v>
      </c>
      <c r="D7889" t="s">
        <v>330</v>
      </c>
      <c r="E7889" t="s">
        <v>153</v>
      </c>
      <c r="F7889" t="s">
        <v>154</v>
      </c>
      <c r="G7889">
        <v>1</v>
      </c>
      <c r="H7889" t="s">
        <v>347</v>
      </c>
      <c r="I7889" t="s">
        <v>380</v>
      </c>
      <c r="J7889" t="s">
        <v>382</v>
      </c>
      <c r="K7889">
        <v>15</v>
      </c>
      <c r="L7889" s="52">
        <v>0.30612000823020941</v>
      </c>
      <c r="N7889">
        <v>103</v>
      </c>
      <c r="O7889" s="52">
        <v>0.29014000296592712</v>
      </c>
      <c r="Q7889">
        <v>1583</v>
      </c>
      <c r="R7889" s="52">
        <v>0.27998000383377081</v>
      </c>
    </row>
    <row r="7890" spans="1:19">
      <c r="A7890" t="s">
        <v>356</v>
      </c>
      <c r="B7890" t="s">
        <v>412</v>
      </c>
      <c r="C7890" t="s">
        <v>440</v>
      </c>
      <c r="D7890" t="s">
        <v>330</v>
      </c>
      <c r="E7890" t="s">
        <v>153</v>
      </c>
      <c r="F7890" t="s">
        <v>154</v>
      </c>
      <c r="G7890">
        <v>1</v>
      </c>
      <c r="H7890" t="s">
        <v>347</v>
      </c>
      <c r="I7890" t="s">
        <v>381</v>
      </c>
      <c r="J7890" t="s">
        <v>13</v>
      </c>
      <c r="K7890">
        <v>31</v>
      </c>
      <c r="L7890" s="52">
        <v>0.63265001773834229</v>
      </c>
      <c r="N7890">
        <v>229</v>
      </c>
      <c r="O7890" s="52">
        <v>0.64507001638412476</v>
      </c>
      <c r="Q7890">
        <v>3439</v>
      </c>
      <c r="R7890" s="52">
        <v>0.60824000835418701</v>
      </c>
    </row>
    <row r="7891" spans="1:19">
      <c r="A7891" t="s">
        <v>356</v>
      </c>
      <c r="B7891" t="s">
        <v>412</v>
      </c>
      <c r="C7891" t="s">
        <v>440</v>
      </c>
      <c r="D7891" t="s">
        <v>330</v>
      </c>
      <c r="E7891" t="s">
        <v>153</v>
      </c>
      <c r="F7891" t="s">
        <v>154</v>
      </c>
      <c r="G7891">
        <v>1</v>
      </c>
      <c r="H7891" t="s">
        <v>347</v>
      </c>
      <c r="I7891" t="s">
        <v>381</v>
      </c>
      <c r="J7891" t="s">
        <v>382</v>
      </c>
      <c r="K7891">
        <v>18</v>
      </c>
      <c r="L7891" s="52">
        <v>0.3673500120639801</v>
      </c>
      <c r="N7891">
        <v>126</v>
      </c>
      <c r="O7891" s="52">
        <v>0.35493001341819758</v>
      </c>
      <c r="Q7891">
        <v>2215</v>
      </c>
      <c r="R7891" s="52">
        <v>0.39175999164581299</v>
      </c>
    </row>
    <row r="7892" spans="1:19">
      <c r="A7892" t="s">
        <v>356</v>
      </c>
      <c r="B7892" t="s">
        <v>412</v>
      </c>
      <c r="C7892" t="s">
        <v>440</v>
      </c>
      <c r="D7892" t="s">
        <v>330</v>
      </c>
      <c r="E7892" t="s">
        <v>155</v>
      </c>
      <c r="F7892" t="s">
        <v>156</v>
      </c>
      <c r="G7892">
        <v>9</v>
      </c>
      <c r="H7892" t="s">
        <v>345</v>
      </c>
      <c r="I7892" t="s">
        <v>374</v>
      </c>
      <c r="J7892" t="s">
        <v>289</v>
      </c>
      <c r="K7892">
        <v>0</v>
      </c>
      <c r="L7892" s="52">
        <v>0</v>
      </c>
      <c r="N7892">
        <v>0</v>
      </c>
      <c r="O7892" s="52">
        <v>0</v>
      </c>
      <c r="Q7892">
        <v>29</v>
      </c>
      <c r="R7892" s="52">
        <v>5.1299999468028554E-3</v>
      </c>
    </row>
    <row r="7893" spans="1:19">
      <c r="A7893" t="s">
        <v>356</v>
      </c>
      <c r="B7893" t="s">
        <v>412</v>
      </c>
      <c r="C7893" t="s">
        <v>440</v>
      </c>
      <c r="D7893" t="s">
        <v>330</v>
      </c>
      <c r="E7893" t="s">
        <v>155</v>
      </c>
      <c r="F7893" t="s">
        <v>156</v>
      </c>
      <c r="G7893">
        <v>9</v>
      </c>
      <c r="H7893" t="s">
        <v>345</v>
      </c>
      <c r="I7893" t="s">
        <v>374</v>
      </c>
      <c r="J7893" t="s">
        <v>290</v>
      </c>
      <c r="K7893">
        <v>2</v>
      </c>
      <c r="L7893" s="52">
        <v>2.4100000038743019E-2</v>
      </c>
      <c r="N7893">
        <v>23</v>
      </c>
      <c r="O7893" s="52">
        <v>4.7720000147819519E-2</v>
      </c>
      <c r="Q7893">
        <v>299</v>
      </c>
      <c r="R7893" s="52">
        <v>5.2880000323057168E-2</v>
      </c>
    </row>
    <row r="7894" spans="1:19">
      <c r="A7894" t="s">
        <v>356</v>
      </c>
      <c r="B7894" t="s">
        <v>412</v>
      </c>
      <c r="C7894" t="s">
        <v>440</v>
      </c>
      <c r="D7894" t="s">
        <v>330</v>
      </c>
      <c r="E7894" t="s">
        <v>155</v>
      </c>
      <c r="F7894" t="s">
        <v>156</v>
      </c>
      <c r="G7894">
        <v>9</v>
      </c>
      <c r="H7894" t="s">
        <v>345</v>
      </c>
      <c r="I7894" t="s">
        <v>374</v>
      </c>
      <c r="J7894" t="s">
        <v>291</v>
      </c>
      <c r="K7894">
        <v>13</v>
      </c>
      <c r="L7894" s="52">
        <v>0.15662999451160431</v>
      </c>
      <c r="N7894">
        <v>72</v>
      </c>
      <c r="O7894" s="52">
        <v>0.14937999844551089</v>
      </c>
      <c r="Q7894">
        <v>751</v>
      </c>
      <c r="R7894" s="52">
        <v>0.1328299939632416</v>
      </c>
    </row>
    <row r="7895" spans="1:19">
      <c r="A7895" t="s">
        <v>356</v>
      </c>
      <c r="B7895" t="s">
        <v>412</v>
      </c>
      <c r="C7895" t="s">
        <v>440</v>
      </c>
      <c r="D7895" t="s">
        <v>330</v>
      </c>
      <c r="E7895" t="s">
        <v>155</v>
      </c>
      <c r="F7895" t="s">
        <v>156</v>
      </c>
      <c r="G7895">
        <v>9</v>
      </c>
      <c r="H7895" t="s">
        <v>345</v>
      </c>
      <c r="I7895" t="s">
        <v>374</v>
      </c>
      <c r="J7895" t="s">
        <v>292</v>
      </c>
      <c r="K7895">
        <v>18</v>
      </c>
      <c r="L7895" s="52">
        <v>0.21686999499797821</v>
      </c>
      <c r="N7895">
        <v>94</v>
      </c>
      <c r="O7895" s="52">
        <v>0.19502000510692599</v>
      </c>
      <c r="Q7895">
        <v>1246</v>
      </c>
      <c r="R7895" s="52">
        <v>0.22036999464035029</v>
      </c>
    </row>
    <row r="7896" spans="1:19">
      <c r="A7896" t="s">
        <v>356</v>
      </c>
      <c r="B7896" t="s">
        <v>412</v>
      </c>
      <c r="C7896" t="s">
        <v>440</v>
      </c>
      <c r="D7896" t="s">
        <v>330</v>
      </c>
      <c r="E7896" t="s">
        <v>155</v>
      </c>
      <c r="F7896" t="s">
        <v>156</v>
      </c>
      <c r="G7896">
        <v>9</v>
      </c>
      <c r="H7896" t="s">
        <v>345</v>
      </c>
      <c r="I7896" t="s">
        <v>374</v>
      </c>
      <c r="J7896" t="s">
        <v>293</v>
      </c>
      <c r="K7896">
        <v>19</v>
      </c>
      <c r="L7896" s="52">
        <v>0.22891999781131739</v>
      </c>
      <c r="N7896">
        <v>99</v>
      </c>
      <c r="O7896" s="52">
        <v>0.2053900063037872</v>
      </c>
      <c r="Q7896">
        <v>1034</v>
      </c>
      <c r="R7896" s="52">
        <v>0.18287999927997589</v>
      </c>
    </row>
    <row r="7897" spans="1:19">
      <c r="A7897" t="s">
        <v>356</v>
      </c>
      <c r="B7897" t="s">
        <v>412</v>
      </c>
      <c r="C7897" t="s">
        <v>440</v>
      </c>
      <c r="D7897" t="s">
        <v>330</v>
      </c>
      <c r="E7897" t="s">
        <v>155</v>
      </c>
      <c r="F7897" t="s">
        <v>156</v>
      </c>
      <c r="G7897">
        <v>9</v>
      </c>
      <c r="H7897" t="s">
        <v>345</v>
      </c>
      <c r="I7897" t="s">
        <v>374</v>
      </c>
      <c r="J7897" t="s">
        <v>294</v>
      </c>
      <c r="K7897">
        <v>13</v>
      </c>
      <c r="L7897" s="52">
        <v>0.15662999451160431</v>
      </c>
      <c r="N7897">
        <v>88</v>
      </c>
      <c r="O7897" s="52">
        <v>0.18256999552249911</v>
      </c>
      <c r="Q7897">
        <v>1115</v>
      </c>
      <c r="R7897" s="52">
        <v>0.19720999896526339</v>
      </c>
    </row>
    <row r="7898" spans="1:19">
      <c r="A7898" t="s">
        <v>356</v>
      </c>
      <c r="B7898" t="s">
        <v>412</v>
      </c>
      <c r="C7898" t="s">
        <v>440</v>
      </c>
      <c r="D7898" t="s">
        <v>330</v>
      </c>
      <c r="E7898" t="s">
        <v>155</v>
      </c>
      <c r="F7898" t="s">
        <v>156</v>
      </c>
      <c r="G7898">
        <v>9</v>
      </c>
      <c r="H7898" t="s">
        <v>345</v>
      </c>
      <c r="I7898" t="s">
        <v>374</v>
      </c>
      <c r="J7898" t="s">
        <v>295</v>
      </c>
      <c r="K7898">
        <v>18</v>
      </c>
      <c r="L7898" s="52">
        <v>0.21686999499797821</v>
      </c>
      <c r="N7898">
        <v>106</v>
      </c>
      <c r="O7898" s="52">
        <v>0.21991999447345731</v>
      </c>
      <c r="Q7898">
        <v>1180</v>
      </c>
      <c r="R7898" s="52">
        <v>0.20870000123977661</v>
      </c>
    </row>
    <row r="7899" spans="1:19">
      <c r="A7899" t="s">
        <v>356</v>
      </c>
      <c r="B7899" t="s">
        <v>412</v>
      </c>
      <c r="C7899" t="s">
        <v>440</v>
      </c>
      <c r="D7899" t="s">
        <v>330</v>
      </c>
      <c r="E7899" t="s">
        <v>155</v>
      </c>
      <c r="F7899" t="s">
        <v>156</v>
      </c>
      <c r="G7899">
        <v>9</v>
      </c>
      <c r="H7899" t="s">
        <v>345</v>
      </c>
      <c r="I7899" t="s">
        <v>734</v>
      </c>
      <c r="J7899" t="s">
        <v>299</v>
      </c>
      <c r="K7899">
        <v>0</v>
      </c>
      <c r="L7899" s="52">
        <v>0</v>
      </c>
      <c r="M7899" s="52">
        <v>0</v>
      </c>
      <c r="N7899">
        <v>22</v>
      </c>
      <c r="O7899" s="52">
        <v>4.5639999210834503E-2</v>
      </c>
      <c r="P7899" s="52">
        <v>4.6509999781847E-2</v>
      </c>
      <c r="Q7899">
        <v>265</v>
      </c>
      <c r="R7899" s="52">
        <v>4.6870000660419457E-2</v>
      </c>
      <c r="S7899" s="52">
        <v>4.7959998250007629E-2</v>
      </c>
    </row>
    <row r="7900" spans="1:19">
      <c r="A7900" t="s">
        <v>356</v>
      </c>
      <c r="B7900" t="s">
        <v>412</v>
      </c>
      <c r="C7900" t="s">
        <v>440</v>
      </c>
      <c r="D7900" t="s">
        <v>330</v>
      </c>
      <c r="E7900" t="s">
        <v>155</v>
      </c>
      <c r="F7900" t="s">
        <v>156</v>
      </c>
      <c r="G7900">
        <v>9</v>
      </c>
      <c r="H7900" t="s">
        <v>345</v>
      </c>
      <c r="I7900" t="s">
        <v>734</v>
      </c>
      <c r="J7900" t="s">
        <v>300</v>
      </c>
      <c r="K7900">
        <v>2</v>
      </c>
      <c r="L7900" s="52">
        <v>2.4100000038743019E-2</v>
      </c>
      <c r="M7900" s="52">
        <v>2.5639999657869339E-2</v>
      </c>
      <c r="N7900">
        <v>9</v>
      </c>
      <c r="O7900" s="52">
        <v>1.867000013589859E-2</v>
      </c>
      <c r="P7900" s="52">
        <v>1.9029999151825901E-2</v>
      </c>
      <c r="Q7900">
        <v>218</v>
      </c>
      <c r="R7900" s="52">
        <v>3.8559999316930771E-2</v>
      </c>
      <c r="S7900" s="52">
        <v>3.945000097155571E-2</v>
      </c>
    </row>
    <row r="7901" spans="1:19">
      <c r="A7901" t="s">
        <v>356</v>
      </c>
      <c r="B7901" t="s">
        <v>412</v>
      </c>
      <c r="C7901" t="s">
        <v>440</v>
      </c>
      <c r="D7901" t="s">
        <v>330</v>
      </c>
      <c r="E7901" t="s">
        <v>155</v>
      </c>
      <c r="F7901" t="s">
        <v>156</v>
      </c>
      <c r="G7901">
        <v>9</v>
      </c>
      <c r="H7901" t="s">
        <v>345</v>
      </c>
      <c r="I7901" t="s">
        <v>734</v>
      </c>
      <c r="J7901" t="s">
        <v>269</v>
      </c>
      <c r="K7901">
        <v>2</v>
      </c>
      <c r="L7901" s="52">
        <v>2.4100000038743019E-2</v>
      </c>
      <c r="M7901" s="52">
        <v>2.5639999657869339E-2</v>
      </c>
      <c r="N7901">
        <v>2</v>
      </c>
      <c r="O7901" s="52">
        <v>4.1499999351799488E-3</v>
      </c>
      <c r="P7901" s="52">
        <v>4.2300000786781311E-3</v>
      </c>
      <c r="Q7901">
        <v>43</v>
      </c>
      <c r="R7901" s="52">
        <v>7.61000020429492E-3</v>
      </c>
      <c r="S7901" s="52">
        <v>7.780000101774931E-3</v>
      </c>
    </row>
    <row r="7902" spans="1:19">
      <c r="A7902" t="s">
        <v>356</v>
      </c>
      <c r="B7902" t="s">
        <v>412</v>
      </c>
      <c r="C7902" t="s">
        <v>440</v>
      </c>
      <c r="D7902" t="s">
        <v>330</v>
      </c>
      <c r="E7902" t="s">
        <v>155</v>
      </c>
      <c r="F7902" t="s">
        <v>156</v>
      </c>
      <c r="G7902">
        <v>9</v>
      </c>
      <c r="H7902" t="s">
        <v>345</v>
      </c>
      <c r="I7902" t="s">
        <v>734</v>
      </c>
      <c r="J7902" t="s">
        <v>301</v>
      </c>
      <c r="K7902">
        <v>2</v>
      </c>
      <c r="L7902" s="52">
        <v>2.4100000038743019E-2</v>
      </c>
      <c r="M7902" s="52">
        <v>2.5639999657869339E-2</v>
      </c>
      <c r="N7902">
        <v>10</v>
      </c>
      <c r="O7902" s="52">
        <v>2.074999921023846E-2</v>
      </c>
      <c r="P7902" s="52">
        <v>2.1139999851584431E-2</v>
      </c>
      <c r="Q7902">
        <v>117</v>
      </c>
      <c r="R7902" s="52">
        <v>2.0689999684691429E-2</v>
      </c>
      <c r="S7902" s="52">
        <v>2.1169999614357948E-2</v>
      </c>
    </row>
    <row r="7903" spans="1:19">
      <c r="A7903" t="s">
        <v>356</v>
      </c>
      <c r="B7903" t="s">
        <v>412</v>
      </c>
      <c r="C7903" t="s">
        <v>440</v>
      </c>
      <c r="D7903" t="s">
        <v>330</v>
      </c>
      <c r="E7903" t="s">
        <v>155</v>
      </c>
      <c r="F7903" t="s">
        <v>156</v>
      </c>
      <c r="G7903">
        <v>9</v>
      </c>
      <c r="H7903" t="s">
        <v>345</v>
      </c>
      <c r="I7903" t="s">
        <v>734</v>
      </c>
      <c r="J7903" t="s">
        <v>270</v>
      </c>
      <c r="K7903">
        <v>5</v>
      </c>
      <c r="L7903" s="52">
        <v>6.0240000486373901E-2</v>
      </c>
      <c r="N7903">
        <v>9</v>
      </c>
      <c r="O7903" s="52">
        <v>1.867000013589859E-2</v>
      </c>
      <c r="Q7903">
        <v>128</v>
      </c>
      <c r="R7903" s="52">
        <v>2.263999916613102E-2</v>
      </c>
    </row>
    <row r="7904" spans="1:19">
      <c r="A7904" t="s">
        <v>356</v>
      </c>
      <c r="B7904" t="s">
        <v>412</v>
      </c>
      <c r="C7904" t="s">
        <v>440</v>
      </c>
      <c r="D7904" t="s">
        <v>330</v>
      </c>
      <c r="E7904" t="s">
        <v>155</v>
      </c>
      <c r="F7904" t="s">
        <v>156</v>
      </c>
      <c r="G7904">
        <v>9</v>
      </c>
      <c r="H7904" t="s">
        <v>345</v>
      </c>
      <c r="I7904" t="s">
        <v>734</v>
      </c>
      <c r="J7904" t="s">
        <v>268</v>
      </c>
      <c r="K7904">
        <v>72</v>
      </c>
      <c r="L7904" s="52">
        <v>0.86747002601623535</v>
      </c>
      <c r="M7904" s="52">
        <v>0.92308002710342407</v>
      </c>
      <c r="N7904">
        <v>430</v>
      </c>
      <c r="O7904" s="52">
        <v>0.89212000370025635</v>
      </c>
      <c r="P7904" s="52">
        <v>0.90908998250961304</v>
      </c>
      <c r="Q7904">
        <v>4883</v>
      </c>
      <c r="R7904" s="52">
        <v>0.86364001035690308</v>
      </c>
      <c r="S7904" s="52">
        <v>0.88363999128341675</v>
      </c>
    </row>
    <row r="7905" spans="1:18">
      <c r="A7905" t="s">
        <v>356</v>
      </c>
      <c r="B7905" t="s">
        <v>412</v>
      </c>
      <c r="C7905" t="s">
        <v>440</v>
      </c>
      <c r="D7905" t="s">
        <v>330</v>
      </c>
      <c r="E7905" t="s">
        <v>155</v>
      </c>
      <c r="F7905" t="s">
        <v>156</v>
      </c>
      <c r="G7905">
        <v>9</v>
      </c>
      <c r="H7905" t="s">
        <v>345</v>
      </c>
      <c r="I7905" t="s">
        <v>307</v>
      </c>
      <c r="J7905" t="s">
        <v>329</v>
      </c>
      <c r="K7905">
        <v>83</v>
      </c>
      <c r="L7905" s="52">
        <v>1</v>
      </c>
      <c r="N7905">
        <v>480</v>
      </c>
      <c r="O7905" s="52">
        <v>0.99585002660751343</v>
      </c>
      <c r="Q7905">
        <v>5610</v>
      </c>
      <c r="R7905" s="52">
        <v>0.99221998453140259</v>
      </c>
    </row>
    <row r="7906" spans="1:18">
      <c r="A7906" t="s">
        <v>356</v>
      </c>
      <c r="B7906" t="s">
        <v>412</v>
      </c>
      <c r="C7906" t="s">
        <v>440</v>
      </c>
      <c r="D7906" t="s">
        <v>330</v>
      </c>
      <c r="E7906" t="s">
        <v>155</v>
      </c>
      <c r="F7906" t="s">
        <v>156</v>
      </c>
      <c r="G7906">
        <v>9</v>
      </c>
      <c r="H7906" t="s">
        <v>345</v>
      </c>
      <c r="I7906" t="s">
        <v>307</v>
      </c>
      <c r="J7906" t="s">
        <v>309</v>
      </c>
      <c r="K7906">
        <v>0</v>
      </c>
      <c r="L7906" s="52">
        <v>0</v>
      </c>
      <c r="N7906">
        <v>2</v>
      </c>
      <c r="O7906" s="52">
        <v>4.1499999351799488E-3</v>
      </c>
      <c r="Q7906">
        <v>44</v>
      </c>
      <c r="R7906" s="52">
        <v>7.780000101774931E-3</v>
      </c>
    </row>
    <row r="7907" spans="1:18">
      <c r="A7907" t="s">
        <v>356</v>
      </c>
      <c r="B7907" t="s">
        <v>412</v>
      </c>
      <c r="C7907" t="s">
        <v>440</v>
      </c>
      <c r="D7907" t="s">
        <v>330</v>
      </c>
      <c r="E7907" t="s">
        <v>155</v>
      </c>
      <c r="F7907" t="s">
        <v>156</v>
      </c>
      <c r="G7907">
        <v>9</v>
      </c>
      <c r="H7907" t="s">
        <v>345</v>
      </c>
      <c r="I7907" t="s">
        <v>375</v>
      </c>
      <c r="J7907" t="s">
        <v>302</v>
      </c>
      <c r="K7907">
        <v>32</v>
      </c>
      <c r="L7907" s="52">
        <v>0.38554000854492188</v>
      </c>
      <c r="N7907">
        <v>167</v>
      </c>
      <c r="O7907" s="52">
        <v>0.34646999835968018</v>
      </c>
      <c r="Q7907">
        <v>1795</v>
      </c>
      <c r="R7907" s="52">
        <v>0.3174700140953064</v>
      </c>
    </row>
    <row r="7908" spans="1:18">
      <c r="A7908" t="s">
        <v>356</v>
      </c>
      <c r="B7908" t="s">
        <v>412</v>
      </c>
      <c r="C7908" t="s">
        <v>440</v>
      </c>
      <c r="D7908" t="s">
        <v>330</v>
      </c>
      <c r="E7908" t="s">
        <v>155</v>
      </c>
      <c r="F7908" t="s">
        <v>156</v>
      </c>
      <c r="G7908">
        <v>9</v>
      </c>
      <c r="H7908" t="s">
        <v>345</v>
      </c>
      <c r="I7908" t="s">
        <v>375</v>
      </c>
      <c r="J7908" t="s">
        <v>303</v>
      </c>
      <c r="K7908">
        <v>30</v>
      </c>
      <c r="L7908" s="52">
        <v>0.36144998669624329</v>
      </c>
      <c r="N7908">
        <v>138</v>
      </c>
      <c r="O7908" s="52">
        <v>0.28630998730659479</v>
      </c>
      <c r="Q7908">
        <v>1789</v>
      </c>
      <c r="R7908" s="52">
        <v>0.31641000509262079</v>
      </c>
    </row>
    <row r="7909" spans="1:18">
      <c r="A7909" t="s">
        <v>356</v>
      </c>
      <c r="B7909" t="s">
        <v>412</v>
      </c>
      <c r="C7909" t="s">
        <v>440</v>
      </c>
      <c r="D7909" t="s">
        <v>330</v>
      </c>
      <c r="E7909" t="s">
        <v>155</v>
      </c>
      <c r="F7909" t="s">
        <v>156</v>
      </c>
      <c r="G7909">
        <v>9</v>
      </c>
      <c r="H7909" t="s">
        <v>345</v>
      </c>
      <c r="I7909" t="s">
        <v>375</v>
      </c>
      <c r="J7909" t="s">
        <v>304</v>
      </c>
      <c r="K7909">
        <v>21</v>
      </c>
      <c r="L7909" s="52">
        <v>0.25301000475883478</v>
      </c>
      <c r="N7909">
        <v>177</v>
      </c>
      <c r="O7909" s="52">
        <v>0.36722001433372498</v>
      </c>
      <c r="Q7909">
        <v>2070</v>
      </c>
      <c r="R7909" s="52">
        <v>0.36610999703407288</v>
      </c>
    </row>
    <row r="7910" spans="1:18">
      <c r="A7910" t="s">
        <v>356</v>
      </c>
      <c r="B7910" t="s">
        <v>412</v>
      </c>
      <c r="C7910" t="s">
        <v>440</v>
      </c>
      <c r="D7910" t="s">
        <v>330</v>
      </c>
      <c r="E7910" t="s">
        <v>155</v>
      </c>
      <c r="F7910" t="s">
        <v>156</v>
      </c>
      <c r="G7910">
        <v>9</v>
      </c>
      <c r="H7910" t="s">
        <v>345</v>
      </c>
      <c r="I7910" t="s">
        <v>377</v>
      </c>
      <c r="J7910" t="s">
        <v>13</v>
      </c>
      <c r="K7910">
        <v>49</v>
      </c>
      <c r="L7910" s="52">
        <v>0.59035998582839966</v>
      </c>
      <c r="N7910">
        <v>265</v>
      </c>
      <c r="O7910" s="52">
        <v>0.54979002475738525</v>
      </c>
      <c r="Q7910">
        <v>2991</v>
      </c>
      <c r="R7910" s="52">
        <v>0.52900999784469604</v>
      </c>
    </row>
    <row r="7911" spans="1:18">
      <c r="A7911" t="s">
        <v>356</v>
      </c>
      <c r="B7911" t="s">
        <v>412</v>
      </c>
      <c r="C7911" t="s">
        <v>440</v>
      </c>
      <c r="D7911" t="s">
        <v>330</v>
      </c>
      <c r="E7911" t="s">
        <v>155</v>
      </c>
      <c r="F7911" t="s">
        <v>156</v>
      </c>
      <c r="G7911">
        <v>9</v>
      </c>
      <c r="H7911" t="s">
        <v>345</v>
      </c>
      <c r="I7911" t="s">
        <v>377</v>
      </c>
      <c r="J7911" t="s">
        <v>382</v>
      </c>
      <c r="K7911">
        <v>34</v>
      </c>
      <c r="L7911" s="52">
        <v>0.40964001417160029</v>
      </c>
      <c r="N7911">
        <v>217</v>
      </c>
      <c r="O7911" s="52">
        <v>0.45021000504493708</v>
      </c>
      <c r="Q7911">
        <v>2663</v>
      </c>
      <c r="R7911" s="52">
        <v>0.47099000215530401</v>
      </c>
    </row>
    <row r="7912" spans="1:18">
      <c r="A7912" t="s">
        <v>356</v>
      </c>
      <c r="B7912" t="s">
        <v>412</v>
      </c>
      <c r="C7912" t="s">
        <v>440</v>
      </c>
      <c r="D7912" t="s">
        <v>330</v>
      </c>
      <c r="E7912" t="s">
        <v>155</v>
      </c>
      <c r="F7912" t="s">
        <v>156</v>
      </c>
      <c r="G7912">
        <v>9</v>
      </c>
      <c r="H7912" t="s">
        <v>345</v>
      </c>
      <c r="I7912" t="s">
        <v>378</v>
      </c>
      <c r="J7912" t="s">
        <v>13</v>
      </c>
      <c r="K7912">
        <v>71</v>
      </c>
      <c r="L7912" s="52">
        <v>0.85541999340057373</v>
      </c>
      <c r="N7912">
        <v>432</v>
      </c>
      <c r="O7912" s="52">
        <v>0.89626997709274292</v>
      </c>
      <c r="Q7912">
        <v>5030</v>
      </c>
      <c r="R7912" s="52">
        <v>0.88963997364044189</v>
      </c>
    </row>
    <row r="7913" spans="1:18">
      <c r="A7913" t="s">
        <v>356</v>
      </c>
      <c r="B7913" t="s">
        <v>412</v>
      </c>
      <c r="C7913" t="s">
        <v>440</v>
      </c>
      <c r="D7913" t="s">
        <v>330</v>
      </c>
      <c r="E7913" t="s">
        <v>155</v>
      </c>
      <c r="F7913" t="s">
        <v>156</v>
      </c>
      <c r="G7913">
        <v>9</v>
      </c>
      <c r="H7913" t="s">
        <v>345</v>
      </c>
      <c r="I7913" t="s">
        <v>378</v>
      </c>
      <c r="J7913" t="s">
        <v>382</v>
      </c>
      <c r="K7913">
        <v>12</v>
      </c>
      <c r="L7913" s="52">
        <v>0.1445800065994263</v>
      </c>
      <c r="N7913">
        <v>50</v>
      </c>
      <c r="O7913" s="52">
        <v>0.1037300005555153</v>
      </c>
      <c r="Q7913">
        <v>624</v>
      </c>
      <c r="R7913" s="52">
        <v>0.1103599965572357</v>
      </c>
    </row>
    <row r="7914" spans="1:18">
      <c r="A7914" t="s">
        <v>356</v>
      </c>
      <c r="B7914" t="s">
        <v>412</v>
      </c>
      <c r="C7914" t="s">
        <v>440</v>
      </c>
      <c r="D7914" t="s">
        <v>330</v>
      </c>
      <c r="E7914" t="s">
        <v>155</v>
      </c>
      <c r="F7914" t="s">
        <v>156</v>
      </c>
      <c r="G7914">
        <v>9</v>
      </c>
      <c r="H7914" t="s">
        <v>345</v>
      </c>
      <c r="I7914" t="s">
        <v>379</v>
      </c>
      <c r="J7914" t="s">
        <v>13</v>
      </c>
      <c r="K7914">
        <v>54</v>
      </c>
      <c r="L7914" s="52">
        <v>0.65060001611709595</v>
      </c>
      <c r="N7914">
        <v>341</v>
      </c>
      <c r="O7914" s="52">
        <v>0.70746999979019165</v>
      </c>
      <c r="Q7914">
        <v>3976</v>
      </c>
      <c r="R7914" s="52">
        <v>0.70322000980377197</v>
      </c>
    </row>
    <row r="7915" spans="1:18">
      <c r="A7915" t="s">
        <v>356</v>
      </c>
      <c r="B7915" t="s">
        <v>412</v>
      </c>
      <c r="C7915" t="s">
        <v>440</v>
      </c>
      <c r="D7915" t="s">
        <v>330</v>
      </c>
      <c r="E7915" t="s">
        <v>155</v>
      </c>
      <c r="F7915" t="s">
        <v>156</v>
      </c>
      <c r="G7915">
        <v>9</v>
      </c>
      <c r="H7915" t="s">
        <v>345</v>
      </c>
      <c r="I7915" t="s">
        <v>379</v>
      </c>
      <c r="J7915" t="s">
        <v>382</v>
      </c>
      <c r="K7915">
        <v>29</v>
      </c>
      <c r="L7915" s="52">
        <v>0.34940001368522638</v>
      </c>
      <c r="N7915">
        <v>141</v>
      </c>
      <c r="O7915" s="52">
        <v>0.29253000020980829</v>
      </c>
      <c r="Q7915">
        <v>1678</v>
      </c>
      <c r="R7915" s="52">
        <v>0.29677999019622803</v>
      </c>
    </row>
    <row r="7916" spans="1:18">
      <c r="A7916" t="s">
        <v>356</v>
      </c>
      <c r="B7916" t="s">
        <v>412</v>
      </c>
      <c r="C7916" t="s">
        <v>440</v>
      </c>
      <c r="D7916" t="s">
        <v>330</v>
      </c>
      <c r="E7916" t="s">
        <v>155</v>
      </c>
      <c r="F7916" t="s">
        <v>156</v>
      </c>
      <c r="G7916">
        <v>9</v>
      </c>
      <c r="H7916" t="s">
        <v>345</v>
      </c>
      <c r="I7916" t="s">
        <v>380</v>
      </c>
      <c r="J7916" t="s">
        <v>13</v>
      </c>
      <c r="K7916">
        <v>50</v>
      </c>
      <c r="L7916" s="52">
        <v>0.60241001844406128</v>
      </c>
      <c r="N7916">
        <v>349</v>
      </c>
      <c r="O7916" s="52">
        <v>0.72407001256942749</v>
      </c>
      <c r="Q7916">
        <v>4071</v>
      </c>
      <c r="R7916" s="52">
        <v>0.72001999616622925</v>
      </c>
    </row>
    <row r="7917" spans="1:18">
      <c r="A7917" t="s">
        <v>356</v>
      </c>
      <c r="B7917" t="s">
        <v>412</v>
      </c>
      <c r="C7917" t="s">
        <v>440</v>
      </c>
      <c r="D7917" t="s">
        <v>330</v>
      </c>
      <c r="E7917" t="s">
        <v>155</v>
      </c>
      <c r="F7917" t="s">
        <v>156</v>
      </c>
      <c r="G7917">
        <v>9</v>
      </c>
      <c r="H7917" t="s">
        <v>345</v>
      </c>
      <c r="I7917" t="s">
        <v>380</v>
      </c>
      <c r="J7917" t="s">
        <v>382</v>
      </c>
      <c r="K7917">
        <v>33</v>
      </c>
      <c r="L7917" s="52">
        <v>0.39759001135826111</v>
      </c>
      <c r="N7917">
        <v>133</v>
      </c>
      <c r="O7917" s="52">
        <v>0.27592998743057251</v>
      </c>
      <c r="Q7917">
        <v>1583</v>
      </c>
      <c r="R7917" s="52">
        <v>0.27998000383377081</v>
      </c>
    </row>
    <row r="7918" spans="1:18">
      <c r="A7918" t="s">
        <v>356</v>
      </c>
      <c r="B7918" t="s">
        <v>412</v>
      </c>
      <c r="C7918" t="s">
        <v>440</v>
      </c>
      <c r="D7918" t="s">
        <v>330</v>
      </c>
      <c r="E7918" t="s">
        <v>155</v>
      </c>
      <c r="F7918" t="s">
        <v>156</v>
      </c>
      <c r="G7918">
        <v>9</v>
      </c>
      <c r="H7918" t="s">
        <v>345</v>
      </c>
      <c r="I7918" t="s">
        <v>381</v>
      </c>
      <c r="J7918" t="s">
        <v>13</v>
      </c>
      <c r="K7918">
        <v>40</v>
      </c>
      <c r="L7918" s="52">
        <v>0.48192998766899109</v>
      </c>
      <c r="N7918">
        <v>291</v>
      </c>
      <c r="O7918" s="52">
        <v>0.60373002290725708</v>
      </c>
      <c r="Q7918">
        <v>3439</v>
      </c>
      <c r="R7918" s="52">
        <v>0.60824000835418701</v>
      </c>
    </row>
    <row r="7919" spans="1:18">
      <c r="A7919" t="s">
        <v>356</v>
      </c>
      <c r="B7919" t="s">
        <v>412</v>
      </c>
      <c r="C7919" t="s">
        <v>440</v>
      </c>
      <c r="D7919" t="s">
        <v>330</v>
      </c>
      <c r="E7919" t="s">
        <v>155</v>
      </c>
      <c r="F7919" t="s">
        <v>156</v>
      </c>
      <c r="G7919">
        <v>9</v>
      </c>
      <c r="H7919" t="s">
        <v>345</v>
      </c>
      <c r="I7919" t="s">
        <v>381</v>
      </c>
      <c r="J7919" t="s">
        <v>382</v>
      </c>
      <c r="K7919">
        <v>43</v>
      </c>
      <c r="L7919" s="52">
        <v>0.51806998252868652</v>
      </c>
      <c r="N7919">
        <v>191</v>
      </c>
      <c r="O7919" s="52">
        <v>0.39627000689506531</v>
      </c>
      <c r="Q7919">
        <v>2215</v>
      </c>
      <c r="R7919" s="52">
        <v>0.39175999164581299</v>
      </c>
    </row>
    <row r="7920" spans="1:18">
      <c r="A7920" t="s">
        <v>356</v>
      </c>
      <c r="B7920" t="s">
        <v>412</v>
      </c>
      <c r="C7920" t="s">
        <v>440</v>
      </c>
      <c r="D7920" t="s">
        <v>330</v>
      </c>
      <c r="E7920" t="s">
        <v>157</v>
      </c>
      <c r="F7920" t="s">
        <v>158</v>
      </c>
      <c r="G7920">
        <v>19</v>
      </c>
      <c r="H7920" t="s">
        <v>343</v>
      </c>
      <c r="I7920" t="s">
        <v>374</v>
      </c>
      <c r="J7920" t="s">
        <v>289</v>
      </c>
      <c r="K7920">
        <v>0</v>
      </c>
      <c r="L7920" s="52">
        <v>0</v>
      </c>
      <c r="N7920">
        <v>2</v>
      </c>
      <c r="O7920" s="52">
        <v>8.3699999377131462E-3</v>
      </c>
      <c r="Q7920">
        <v>29</v>
      </c>
      <c r="R7920" s="52">
        <v>5.1299999468028554E-3</v>
      </c>
    </row>
    <row r="7921" spans="1:19">
      <c r="A7921" t="s">
        <v>356</v>
      </c>
      <c r="B7921" t="s">
        <v>412</v>
      </c>
      <c r="C7921" t="s">
        <v>440</v>
      </c>
      <c r="D7921" t="s">
        <v>330</v>
      </c>
      <c r="E7921" t="s">
        <v>157</v>
      </c>
      <c r="F7921" t="s">
        <v>158</v>
      </c>
      <c r="G7921">
        <v>19</v>
      </c>
      <c r="H7921" t="s">
        <v>343</v>
      </c>
      <c r="I7921" t="s">
        <v>374</v>
      </c>
      <c r="J7921" t="s">
        <v>290</v>
      </c>
      <c r="K7921">
        <v>5</v>
      </c>
      <c r="L7921" s="52">
        <v>7.8120000660419464E-2</v>
      </c>
      <c r="N7921">
        <v>20</v>
      </c>
      <c r="O7921" s="52">
        <v>8.3679996430873871E-2</v>
      </c>
      <c r="Q7921">
        <v>299</v>
      </c>
      <c r="R7921" s="52">
        <v>5.2880000323057168E-2</v>
      </c>
    </row>
    <row r="7922" spans="1:19">
      <c r="A7922" t="s">
        <v>356</v>
      </c>
      <c r="B7922" t="s">
        <v>412</v>
      </c>
      <c r="C7922" t="s">
        <v>440</v>
      </c>
      <c r="D7922" t="s">
        <v>330</v>
      </c>
      <c r="E7922" t="s">
        <v>157</v>
      </c>
      <c r="F7922" t="s">
        <v>158</v>
      </c>
      <c r="G7922">
        <v>19</v>
      </c>
      <c r="H7922" t="s">
        <v>343</v>
      </c>
      <c r="I7922" t="s">
        <v>374</v>
      </c>
      <c r="J7922" t="s">
        <v>291</v>
      </c>
      <c r="K7922">
        <v>10</v>
      </c>
      <c r="L7922" s="52">
        <v>0.15625</v>
      </c>
      <c r="N7922">
        <v>34</v>
      </c>
      <c r="O7922" s="52">
        <v>0.14226000010967249</v>
      </c>
      <c r="Q7922">
        <v>751</v>
      </c>
      <c r="R7922" s="52">
        <v>0.1328299939632416</v>
      </c>
    </row>
    <row r="7923" spans="1:19">
      <c r="A7923" t="s">
        <v>356</v>
      </c>
      <c r="B7923" t="s">
        <v>412</v>
      </c>
      <c r="C7923" t="s">
        <v>440</v>
      </c>
      <c r="D7923" t="s">
        <v>330</v>
      </c>
      <c r="E7923" t="s">
        <v>157</v>
      </c>
      <c r="F7923" t="s">
        <v>158</v>
      </c>
      <c r="G7923">
        <v>19</v>
      </c>
      <c r="H7923" t="s">
        <v>343</v>
      </c>
      <c r="I7923" t="s">
        <v>374</v>
      </c>
      <c r="J7923" t="s">
        <v>292</v>
      </c>
      <c r="K7923">
        <v>12</v>
      </c>
      <c r="L7923" s="52">
        <v>0.1875</v>
      </c>
      <c r="N7923">
        <v>47</v>
      </c>
      <c r="O7923" s="52">
        <v>0.19664999842643741</v>
      </c>
      <c r="Q7923">
        <v>1246</v>
      </c>
      <c r="R7923" s="52">
        <v>0.22036999464035029</v>
      </c>
    </row>
    <row r="7924" spans="1:19">
      <c r="A7924" t="s">
        <v>356</v>
      </c>
      <c r="B7924" t="s">
        <v>412</v>
      </c>
      <c r="C7924" t="s">
        <v>440</v>
      </c>
      <c r="D7924" t="s">
        <v>330</v>
      </c>
      <c r="E7924" t="s">
        <v>157</v>
      </c>
      <c r="F7924" t="s">
        <v>158</v>
      </c>
      <c r="G7924">
        <v>19</v>
      </c>
      <c r="H7924" t="s">
        <v>343</v>
      </c>
      <c r="I7924" t="s">
        <v>374</v>
      </c>
      <c r="J7924" t="s">
        <v>293</v>
      </c>
      <c r="K7924">
        <v>13</v>
      </c>
      <c r="L7924" s="52">
        <v>0.20313000679016111</v>
      </c>
      <c r="N7924">
        <v>44</v>
      </c>
      <c r="O7924" s="52">
        <v>0.18410000205039981</v>
      </c>
      <c r="Q7924">
        <v>1034</v>
      </c>
      <c r="R7924" s="52">
        <v>0.18287999927997589</v>
      </c>
    </row>
    <row r="7925" spans="1:19">
      <c r="A7925" t="s">
        <v>356</v>
      </c>
      <c r="B7925" t="s">
        <v>412</v>
      </c>
      <c r="C7925" t="s">
        <v>440</v>
      </c>
      <c r="D7925" t="s">
        <v>330</v>
      </c>
      <c r="E7925" t="s">
        <v>157</v>
      </c>
      <c r="F7925" t="s">
        <v>158</v>
      </c>
      <c r="G7925">
        <v>19</v>
      </c>
      <c r="H7925" t="s">
        <v>343</v>
      </c>
      <c r="I7925" t="s">
        <v>374</v>
      </c>
      <c r="J7925" t="s">
        <v>294</v>
      </c>
      <c r="K7925">
        <v>9</v>
      </c>
      <c r="L7925" s="52">
        <v>0.14061999320983889</v>
      </c>
      <c r="N7925">
        <v>46</v>
      </c>
      <c r="O7925" s="52">
        <v>0.1924699991941452</v>
      </c>
      <c r="Q7925">
        <v>1115</v>
      </c>
      <c r="R7925" s="52">
        <v>0.19720999896526339</v>
      </c>
    </row>
    <row r="7926" spans="1:19">
      <c r="A7926" t="s">
        <v>356</v>
      </c>
      <c r="B7926" t="s">
        <v>412</v>
      </c>
      <c r="C7926" t="s">
        <v>440</v>
      </c>
      <c r="D7926" t="s">
        <v>330</v>
      </c>
      <c r="E7926" t="s">
        <v>157</v>
      </c>
      <c r="F7926" t="s">
        <v>158</v>
      </c>
      <c r="G7926">
        <v>19</v>
      </c>
      <c r="H7926" t="s">
        <v>343</v>
      </c>
      <c r="I7926" t="s">
        <v>374</v>
      </c>
      <c r="J7926" t="s">
        <v>295</v>
      </c>
      <c r="K7926">
        <v>15</v>
      </c>
      <c r="L7926" s="52">
        <v>0.23436999320983889</v>
      </c>
      <c r="N7926">
        <v>46</v>
      </c>
      <c r="O7926" s="52">
        <v>0.1924699991941452</v>
      </c>
      <c r="Q7926">
        <v>1180</v>
      </c>
      <c r="R7926" s="52">
        <v>0.20870000123977661</v>
      </c>
    </row>
    <row r="7927" spans="1:19">
      <c r="A7927" t="s">
        <v>356</v>
      </c>
      <c r="B7927" t="s">
        <v>412</v>
      </c>
      <c r="C7927" t="s">
        <v>440</v>
      </c>
      <c r="D7927" t="s">
        <v>330</v>
      </c>
      <c r="E7927" t="s">
        <v>157</v>
      </c>
      <c r="F7927" t="s">
        <v>158</v>
      </c>
      <c r="G7927">
        <v>19</v>
      </c>
      <c r="H7927" t="s">
        <v>343</v>
      </c>
      <c r="I7927" t="s">
        <v>734</v>
      </c>
      <c r="J7927" t="s">
        <v>299</v>
      </c>
      <c r="K7927">
        <v>2</v>
      </c>
      <c r="L7927" s="52">
        <v>3.125E-2</v>
      </c>
      <c r="M7927" s="52">
        <v>3.3900000154972083E-2</v>
      </c>
      <c r="N7927">
        <v>6</v>
      </c>
      <c r="O7927" s="52">
        <v>2.5100000202655789E-2</v>
      </c>
      <c r="P7927" s="52">
        <v>2.6089999824762341E-2</v>
      </c>
      <c r="Q7927">
        <v>265</v>
      </c>
      <c r="R7927" s="52">
        <v>4.6870000660419457E-2</v>
      </c>
      <c r="S7927" s="52">
        <v>4.7959998250007629E-2</v>
      </c>
    </row>
    <row r="7928" spans="1:19">
      <c r="A7928" t="s">
        <v>356</v>
      </c>
      <c r="B7928" t="s">
        <v>412</v>
      </c>
      <c r="C7928" t="s">
        <v>440</v>
      </c>
      <c r="D7928" t="s">
        <v>330</v>
      </c>
      <c r="E7928" t="s">
        <v>157</v>
      </c>
      <c r="F7928" t="s">
        <v>158</v>
      </c>
      <c r="G7928">
        <v>19</v>
      </c>
      <c r="H7928" t="s">
        <v>343</v>
      </c>
      <c r="I7928" t="s">
        <v>734</v>
      </c>
      <c r="J7928" t="s">
        <v>300</v>
      </c>
      <c r="K7928">
        <v>0</v>
      </c>
      <c r="L7928" s="52">
        <v>0</v>
      </c>
      <c r="M7928" s="52">
        <v>0</v>
      </c>
      <c r="N7928">
        <v>2</v>
      </c>
      <c r="O7928" s="52">
        <v>8.3699999377131462E-3</v>
      </c>
      <c r="P7928" s="52">
        <v>8.7000001221895218E-3</v>
      </c>
      <c r="Q7928">
        <v>218</v>
      </c>
      <c r="R7928" s="52">
        <v>3.8559999316930771E-2</v>
      </c>
      <c r="S7928" s="52">
        <v>3.945000097155571E-2</v>
      </c>
    </row>
    <row r="7929" spans="1:19">
      <c r="A7929" t="s">
        <v>356</v>
      </c>
      <c r="B7929" t="s">
        <v>412</v>
      </c>
      <c r="C7929" t="s">
        <v>440</v>
      </c>
      <c r="D7929" t="s">
        <v>330</v>
      </c>
      <c r="E7929" t="s">
        <v>157</v>
      </c>
      <c r="F7929" t="s">
        <v>158</v>
      </c>
      <c r="G7929">
        <v>19</v>
      </c>
      <c r="H7929" t="s">
        <v>343</v>
      </c>
      <c r="I7929" t="s">
        <v>734</v>
      </c>
      <c r="J7929" t="s">
        <v>269</v>
      </c>
      <c r="K7929">
        <v>0</v>
      </c>
      <c r="L7929" s="52">
        <v>0</v>
      </c>
      <c r="M7929" s="52">
        <v>0</v>
      </c>
      <c r="N7929">
        <v>0</v>
      </c>
      <c r="O7929" s="52">
        <v>0</v>
      </c>
      <c r="P7929" s="52">
        <v>0</v>
      </c>
      <c r="Q7929">
        <v>43</v>
      </c>
      <c r="R7929" s="52">
        <v>7.61000020429492E-3</v>
      </c>
      <c r="S7929" s="52">
        <v>7.780000101774931E-3</v>
      </c>
    </row>
    <row r="7930" spans="1:19">
      <c r="A7930" t="s">
        <v>356</v>
      </c>
      <c r="B7930" t="s">
        <v>412</v>
      </c>
      <c r="C7930" t="s">
        <v>440</v>
      </c>
      <c r="D7930" t="s">
        <v>330</v>
      </c>
      <c r="E7930" t="s">
        <v>157</v>
      </c>
      <c r="F7930" t="s">
        <v>158</v>
      </c>
      <c r="G7930">
        <v>19</v>
      </c>
      <c r="H7930" t="s">
        <v>343</v>
      </c>
      <c r="I7930" t="s">
        <v>734</v>
      </c>
      <c r="J7930" t="s">
        <v>301</v>
      </c>
      <c r="K7930">
        <v>0</v>
      </c>
      <c r="L7930" s="52">
        <v>0</v>
      </c>
      <c r="M7930" s="52">
        <v>0</v>
      </c>
      <c r="N7930">
        <v>2</v>
      </c>
      <c r="O7930" s="52">
        <v>8.3699999377131462E-3</v>
      </c>
      <c r="P7930" s="52">
        <v>8.7000001221895218E-3</v>
      </c>
      <c r="Q7930">
        <v>117</v>
      </c>
      <c r="R7930" s="52">
        <v>2.0689999684691429E-2</v>
      </c>
      <c r="S7930" s="52">
        <v>2.1169999614357948E-2</v>
      </c>
    </row>
    <row r="7931" spans="1:19">
      <c r="A7931" t="s">
        <v>356</v>
      </c>
      <c r="B7931" t="s">
        <v>412</v>
      </c>
      <c r="C7931" t="s">
        <v>440</v>
      </c>
      <c r="D7931" t="s">
        <v>330</v>
      </c>
      <c r="E7931" t="s">
        <v>157</v>
      </c>
      <c r="F7931" t="s">
        <v>158</v>
      </c>
      <c r="G7931">
        <v>19</v>
      </c>
      <c r="H7931" t="s">
        <v>343</v>
      </c>
      <c r="I7931" t="s">
        <v>734</v>
      </c>
      <c r="J7931" t="s">
        <v>270</v>
      </c>
      <c r="K7931">
        <v>5</v>
      </c>
      <c r="L7931" s="52">
        <v>7.8120000660419464E-2</v>
      </c>
      <c r="N7931">
        <v>9</v>
      </c>
      <c r="O7931" s="52">
        <v>3.765999898314476E-2</v>
      </c>
      <c r="Q7931">
        <v>128</v>
      </c>
      <c r="R7931" s="52">
        <v>2.263999916613102E-2</v>
      </c>
    </row>
    <row r="7932" spans="1:19">
      <c r="A7932" t="s">
        <v>356</v>
      </c>
      <c r="B7932" t="s">
        <v>412</v>
      </c>
      <c r="C7932" t="s">
        <v>440</v>
      </c>
      <c r="D7932" t="s">
        <v>330</v>
      </c>
      <c r="E7932" t="s">
        <v>157</v>
      </c>
      <c r="F7932" t="s">
        <v>158</v>
      </c>
      <c r="G7932">
        <v>19</v>
      </c>
      <c r="H7932" t="s">
        <v>343</v>
      </c>
      <c r="I7932" t="s">
        <v>734</v>
      </c>
      <c r="J7932" t="s">
        <v>268</v>
      </c>
      <c r="K7932">
        <v>57</v>
      </c>
      <c r="L7932" s="52">
        <v>0.89061999320983887</v>
      </c>
      <c r="M7932" s="52">
        <v>0.96609997749328613</v>
      </c>
      <c r="N7932">
        <v>220</v>
      </c>
      <c r="O7932" s="52">
        <v>0.92049998044967651</v>
      </c>
      <c r="P7932" s="52">
        <v>0.95652002096176147</v>
      </c>
      <c r="Q7932">
        <v>4883</v>
      </c>
      <c r="R7932" s="52">
        <v>0.86364001035690308</v>
      </c>
      <c r="S7932" s="52">
        <v>0.88363999128341675</v>
      </c>
    </row>
    <row r="7933" spans="1:19">
      <c r="A7933" t="s">
        <v>356</v>
      </c>
      <c r="B7933" t="s">
        <v>412</v>
      </c>
      <c r="C7933" t="s">
        <v>440</v>
      </c>
      <c r="D7933" t="s">
        <v>330</v>
      </c>
      <c r="E7933" t="s">
        <v>157</v>
      </c>
      <c r="F7933" t="s">
        <v>158</v>
      </c>
      <c r="G7933">
        <v>19</v>
      </c>
      <c r="H7933" t="s">
        <v>343</v>
      </c>
      <c r="I7933" t="s">
        <v>307</v>
      </c>
      <c r="J7933" t="s">
        <v>329</v>
      </c>
      <c r="K7933">
        <v>64</v>
      </c>
      <c r="L7933" s="52">
        <v>1</v>
      </c>
      <c r="N7933">
        <v>237</v>
      </c>
      <c r="O7933" s="52">
        <v>0.99163001775741577</v>
      </c>
      <c r="Q7933">
        <v>5610</v>
      </c>
      <c r="R7933" s="52">
        <v>0.99221998453140259</v>
      </c>
    </row>
    <row r="7934" spans="1:19">
      <c r="A7934" t="s">
        <v>356</v>
      </c>
      <c r="B7934" t="s">
        <v>412</v>
      </c>
      <c r="C7934" t="s">
        <v>440</v>
      </c>
      <c r="D7934" t="s">
        <v>330</v>
      </c>
      <c r="E7934" t="s">
        <v>157</v>
      </c>
      <c r="F7934" t="s">
        <v>158</v>
      </c>
      <c r="G7934">
        <v>19</v>
      </c>
      <c r="H7934" t="s">
        <v>343</v>
      </c>
      <c r="I7934" t="s">
        <v>307</v>
      </c>
      <c r="J7934" t="s">
        <v>309</v>
      </c>
      <c r="K7934">
        <v>0</v>
      </c>
      <c r="L7934" s="52">
        <v>0</v>
      </c>
      <c r="N7934">
        <v>2</v>
      </c>
      <c r="O7934" s="52">
        <v>8.3699999377131462E-3</v>
      </c>
      <c r="Q7934">
        <v>44</v>
      </c>
      <c r="R7934" s="52">
        <v>7.780000101774931E-3</v>
      </c>
    </row>
    <row r="7935" spans="1:19">
      <c r="A7935" t="s">
        <v>356</v>
      </c>
      <c r="B7935" t="s">
        <v>412</v>
      </c>
      <c r="C7935" t="s">
        <v>440</v>
      </c>
      <c r="D7935" t="s">
        <v>330</v>
      </c>
      <c r="E7935" t="s">
        <v>157</v>
      </c>
      <c r="F7935" t="s">
        <v>158</v>
      </c>
      <c r="G7935">
        <v>19</v>
      </c>
      <c r="H7935" t="s">
        <v>343</v>
      </c>
      <c r="I7935" t="s">
        <v>375</v>
      </c>
      <c r="J7935" t="s">
        <v>302</v>
      </c>
      <c r="K7935">
        <v>20</v>
      </c>
      <c r="L7935" s="52">
        <v>0.3125</v>
      </c>
      <c r="N7935">
        <v>84</v>
      </c>
      <c r="O7935" s="52">
        <v>0.35146000981330872</v>
      </c>
      <c r="Q7935">
        <v>1795</v>
      </c>
      <c r="R7935" s="52">
        <v>0.3174700140953064</v>
      </c>
    </row>
    <row r="7936" spans="1:19">
      <c r="A7936" t="s">
        <v>356</v>
      </c>
      <c r="B7936" t="s">
        <v>412</v>
      </c>
      <c r="C7936" t="s">
        <v>440</v>
      </c>
      <c r="D7936" t="s">
        <v>330</v>
      </c>
      <c r="E7936" t="s">
        <v>157</v>
      </c>
      <c r="F7936" t="s">
        <v>158</v>
      </c>
      <c r="G7936">
        <v>19</v>
      </c>
      <c r="H7936" t="s">
        <v>343</v>
      </c>
      <c r="I7936" t="s">
        <v>375</v>
      </c>
      <c r="J7936" t="s">
        <v>303</v>
      </c>
      <c r="K7936">
        <v>25</v>
      </c>
      <c r="L7936" s="52">
        <v>0.39063000679016108</v>
      </c>
      <c r="N7936">
        <v>80</v>
      </c>
      <c r="O7936" s="52">
        <v>0.33472999930381769</v>
      </c>
      <c r="Q7936">
        <v>1789</v>
      </c>
      <c r="R7936" s="52">
        <v>0.31641000509262079</v>
      </c>
    </row>
    <row r="7937" spans="1:18">
      <c r="A7937" t="s">
        <v>356</v>
      </c>
      <c r="B7937" t="s">
        <v>412</v>
      </c>
      <c r="C7937" t="s">
        <v>440</v>
      </c>
      <c r="D7937" t="s">
        <v>330</v>
      </c>
      <c r="E7937" t="s">
        <v>157</v>
      </c>
      <c r="F7937" t="s">
        <v>158</v>
      </c>
      <c r="G7937">
        <v>19</v>
      </c>
      <c r="H7937" t="s">
        <v>343</v>
      </c>
      <c r="I7937" t="s">
        <v>375</v>
      </c>
      <c r="J7937" t="s">
        <v>304</v>
      </c>
      <c r="K7937">
        <v>19</v>
      </c>
      <c r="L7937" s="52">
        <v>0.29686999320983892</v>
      </c>
      <c r="N7937">
        <v>75</v>
      </c>
      <c r="O7937" s="52">
        <v>0.31380999088287348</v>
      </c>
      <c r="Q7937">
        <v>2070</v>
      </c>
      <c r="R7937" s="52">
        <v>0.36610999703407288</v>
      </c>
    </row>
    <row r="7938" spans="1:18">
      <c r="A7938" t="s">
        <v>356</v>
      </c>
      <c r="B7938" t="s">
        <v>412</v>
      </c>
      <c r="C7938" t="s">
        <v>440</v>
      </c>
      <c r="D7938" t="s">
        <v>330</v>
      </c>
      <c r="E7938" t="s">
        <v>157</v>
      </c>
      <c r="F7938" t="s">
        <v>158</v>
      </c>
      <c r="G7938">
        <v>19</v>
      </c>
      <c r="H7938" t="s">
        <v>343</v>
      </c>
      <c r="I7938" t="s">
        <v>377</v>
      </c>
      <c r="J7938" t="s">
        <v>13</v>
      </c>
      <c r="K7938">
        <v>35</v>
      </c>
      <c r="L7938" s="52">
        <v>0.54686999320983887</v>
      </c>
      <c r="N7938">
        <v>131</v>
      </c>
      <c r="O7938" s="52">
        <v>0.54812002182006836</v>
      </c>
      <c r="Q7938">
        <v>2991</v>
      </c>
      <c r="R7938" s="52">
        <v>0.52900999784469604</v>
      </c>
    </row>
    <row r="7939" spans="1:18">
      <c r="A7939" t="s">
        <v>356</v>
      </c>
      <c r="B7939" t="s">
        <v>412</v>
      </c>
      <c r="C7939" t="s">
        <v>440</v>
      </c>
      <c r="D7939" t="s">
        <v>330</v>
      </c>
      <c r="E7939" t="s">
        <v>157</v>
      </c>
      <c r="F7939" t="s">
        <v>158</v>
      </c>
      <c r="G7939">
        <v>19</v>
      </c>
      <c r="H7939" t="s">
        <v>343</v>
      </c>
      <c r="I7939" t="s">
        <v>377</v>
      </c>
      <c r="J7939" t="s">
        <v>382</v>
      </c>
      <c r="K7939">
        <v>29</v>
      </c>
      <c r="L7939" s="52">
        <v>0.45311999320983892</v>
      </c>
      <c r="N7939">
        <v>108</v>
      </c>
      <c r="O7939" s="52">
        <v>0.45188000798225397</v>
      </c>
      <c r="Q7939">
        <v>2663</v>
      </c>
      <c r="R7939" s="52">
        <v>0.47099000215530401</v>
      </c>
    </row>
    <row r="7940" spans="1:18">
      <c r="A7940" t="s">
        <v>356</v>
      </c>
      <c r="B7940" t="s">
        <v>412</v>
      </c>
      <c r="C7940" t="s">
        <v>440</v>
      </c>
      <c r="D7940" t="s">
        <v>330</v>
      </c>
      <c r="E7940" t="s">
        <v>157</v>
      </c>
      <c r="F7940" t="s">
        <v>158</v>
      </c>
      <c r="G7940">
        <v>19</v>
      </c>
      <c r="H7940" t="s">
        <v>343</v>
      </c>
      <c r="I7940" t="s">
        <v>378</v>
      </c>
      <c r="J7940" t="s">
        <v>13</v>
      </c>
      <c r="K7940">
        <v>59</v>
      </c>
      <c r="L7940" s="52">
        <v>0.92186999320983887</v>
      </c>
      <c r="N7940">
        <v>215</v>
      </c>
      <c r="O7940" s="52">
        <v>0.89958000183105469</v>
      </c>
      <c r="Q7940">
        <v>5030</v>
      </c>
      <c r="R7940" s="52">
        <v>0.88963997364044189</v>
      </c>
    </row>
    <row r="7941" spans="1:18">
      <c r="A7941" t="s">
        <v>356</v>
      </c>
      <c r="B7941" t="s">
        <v>412</v>
      </c>
      <c r="C7941" t="s">
        <v>440</v>
      </c>
      <c r="D7941" t="s">
        <v>330</v>
      </c>
      <c r="E7941" t="s">
        <v>157</v>
      </c>
      <c r="F7941" t="s">
        <v>158</v>
      </c>
      <c r="G7941">
        <v>19</v>
      </c>
      <c r="H7941" t="s">
        <v>343</v>
      </c>
      <c r="I7941" t="s">
        <v>378</v>
      </c>
      <c r="J7941" t="s">
        <v>382</v>
      </c>
      <c r="K7941">
        <v>5</v>
      </c>
      <c r="L7941" s="52">
        <v>7.8120000660419464E-2</v>
      </c>
      <c r="N7941">
        <v>24</v>
      </c>
      <c r="O7941" s="52">
        <v>0.1004199981689453</v>
      </c>
      <c r="Q7941">
        <v>624</v>
      </c>
      <c r="R7941" s="52">
        <v>0.1103599965572357</v>
      </c>
    </row>
    <row r="7942" spans="1:18">
      <c r="A7942" t="s">
        <v>356</v>
      </c>
      <c r="B7942" t="s">
        <v>412</v>
      </c>
      <c r="C7942" t="s">
        <v>440</v>
      </c>
      <c r="D7942" t="s">
        <v>330</v>
      </c>
      <c r="E7942" t="s">
        <v>157</v>
      </c>
      <c r="F7942" t="s">
        <v>158</v>
      </c>
      <c r="G7942">
        <v>19</v>
      </c>
      <c r="H7942" t="s">
        <v>343</v>
      </c>
      <c r="I7942" t="s">
        <v>379</v>
      </c>
      <c r="J7942" t="s">
        <v>13</v>
      </c>
      <c r="K7942">
        <v>39</v>
      </c>
      <c r="L7942" s="52">
        <v>0.60936999320983887</v>
      </c>
      <c r="N7942">
        <v>168</v>
      </c>
      <c r="O7942" s="52">
        <v>0.70292997360229492</v>
      </c>
      <c r="Q7942">
        <v>3976</v>
      </c>
      <c r="R7942" s="52">
        <v>0.70322000980377197</v>
      </c>
    </row>
    <row r="7943" spans="1:18">
      <c r="A7943" t="s">
        <v>356</v>
      </c>
      <c r="B7943" t="s">
        <v>412</v>
      </c>
      <c r="C7943" t="s">
        <v>440</v>
      </c>
      <c r="D7943" t="s">
        <v>330</v>
      </c>
      <c r="E7943" t="s">
        <v>157</v>
      </c>
      <c r="F7943" t="s">
        <v>158</v>
      </c>
      <c r="G7943">
        <v>19</v>
      </c>
      <c r="H7943" t="s">
        <v>343</v>
      </c>
      <c r="I7943" t="s">
        <v>379</v>
      </c>
      <c r="J7943" t="s">
        <v>382</v>
      </c>
      <c r="K7943">
        <v>25</v>
      </c>
      <c r="L7943" s="52">
        <v>0.39063000679016108</v>
      </c>
      <c r="N7943">
        <v>71</v>
      </c>
      <c r="O7943" s="52">
        <v>0.29706999659538269</v>
      </c>
      <c r="Q7943">
        <v>1678</v>
      </c>
      <c r="R7943" s="52">
        <v>0.29677999019622803</v>
      </c>
    </row>
    <row r="7944" spans="1:18">
      <c r="A7944" t="s">
        <v>356</v>
      </c>
      <c r="B7944" t="s">
        <v>412</v>
      </c>
      <c r="C7944" t="s">
        <v>440</v>
      </c>
      <c r="D7944" t="s">
        <v>330</v>
      </c>
      <c r="E7944" t="s">
        <v>157</v>
      </c>
      <c r="F7944" t="s">
        <v>158</v>
      </c>
      <c r="G7944">
        <v>19</v>
      </c>
      <c r="H7944" t="s">
        <v>343</v>
      </c>
      <c r="I7944" t="s">
        <v>380</v>
      </c>
      <c r="J7944" t="s">
        <v>13</v>
      </c>
      <c r="K7944">
        <v>44</v>
      </c>
      <c r="L7944" s="52">
        <v>0.6875</v>
      </c>
      <c r="N7944">
        <v>178</v>
      </c>
      <c r="O7944" s="52">
        <v>0.74476999044418335</v>
      </c>
      <c r="Q7944">
        <v>4071</v>
      </c>
      <c r="R7944" s="52">
        <v>0.72001999616622925</v>
      </c>
    </row>
    <row r="7945" spans="1:18">
      <c r="A7945" t="s">
        <v>356</v>
      </c>
      <c r="B7945" t="s">
        <v>412</v>
      </c>
      <c r="C7945" t="s">
        <v>440</v>
      </c>
      <c r="D7945" t="s">
        <v>330</v>
      </c>
      <c r="E7945" t="s">
        <v>157</v>
      </c>
      <c r="F7945" t="s">
        <v>158</v>
      </c>
      <c r="G7945">
        <v>19</v>
      </c>
      <c r="H7945" t="s">
        <v>343</v>
      </c>
      <c r="I7945" t="s">
        <v>380</v>
      </c>
      <c r="J7945" t="s">
        <v>382</v>
      </c>
      <c r="K7945">
        <v>20</v>
      </c>
      <c r="L7945" s="52">
        <v>0.3125</v>
      </c>
      <c r="N7945">
        <v>61</v>
      </c>
      <c r="O7945" s="52">
        <v>0.25523000955581671</v>
      </c>
      <c r="Q7945">
        <v>1583</v>
      </c>
      <c r="R7945" s="52">
        <v>0.27998000383377081</v>
      </c>
    </row>
    <row r="7946" spans="1:18">
      <c r="A7946" t="s">
        <v>356</v>
      </c>
      <c r="B7946" t="s">
        <v>412</v>
      </c>
      <c r="C7946" t="s">
        <v>440</v>
      </c>
      <c r="D7946" t="s">
        <v>330</v>
      </c>
      <c r="E7946" t="s">
        <v>157</v>
      </c>
      <c r="F7946" t="s">
        <v>158</v>
      </c>
      <c r="G7946">
        <v>19</v>
      </c>
      <c r="H7946" t="s">
        <v>343</v>
      </c>
      <c r="I7946" t="s">
        <v>381</v>
      </c>
      <c r="J7946" t="s">
        <v>13</v>
      </c>
      <c r="K7946">
        <v>42</v>
      </c>
      <c r="L7946" s="52">
        <v>0.65625</v>
      </c>
      <c r="N7946">
        <v>149</v>
      </c>
      <c r="O7946" s="52">
        <v>0.62343001365661621</v>
      </c>
      <c r="Q7946">
        <v>3439</v>
      </c>
      <c r="R7946" s="52">
        <v>0.60824000835418701</v>
      </c>
    </row>
    <row r="7947" spans="1:18">
      <c r="A7947" t="s">
        <v>356</v>
      </c>
      <c r="B7947" t="s">
        <v>412</v>
      </c>
      <c r="C7947" t="s">
        <v>440</v>
      </c>
      <c r="D7947" t="s">
        <v>330</v>
      </c>
      <c r="E7947" t="s">
        <v>157</v>
      </c>
      <c r="F7947" t="s">
        <v>158</v>
      </c>
      <c r="G7947">
        <v>19</v>
      </c>
      <c r="H7947" t="s">
        <v>343</v>
      </c>
      <c r="I7947" t="s">
        <v>381</v>
      </c>
      <c r="J7947" t="s">
        <v>382</v>
      </c>
      <c r="K7947">
        <v>22</v>
      </c>
      <c r="L7947" s="52">
        <v>0.34375</v>
      </c>
      <c r="N7947">
        <v>90</v>
      </c>
      <c r="O7947" s="52">
        <v>0.37656998634338379</v>
      </c>
      <c r="Q7947">
        <v>2215</v>
      </c>
      <c r="R7947" s="52">
        <v>0.39175999164581299</v>
      </c>
    </row>
    <row r="7948" spans="1:18">
      <c r="A7948" t="s">
        <v>356</v>
      </c>
      <c r="B7948" t="s">
        <v>412</v>
      </c>
      <c r="C7948" t="s">
        <v>440</v>
      </c>
      <c r="D7948" t="s">
        <v>330</v>
      </c>
      <c r="E7948" t="s">
        <v>159</v>
      </c>
      <c r="F7948" t="s">
        <v>160</v>
      </c>
      <c r="G7948">
        <v>18</v>
      </c>
      <c r="H7948" t="s">
        <v>332</v>
      </c>
      <c r="I7948" t="s">
        <v>374</v>
      </c>
      <c r="J7948" t="s">
        <v>289</v>
      </c>
      <c r="K7948">
        <v>0</v>
      </c>
      <c r="L7948" s="52">
        <v>0</v>
      </c>
      <c r="N7948">
        <v>0</v>
      </c>
      <c r="O7948" s="52">
        <v>0</v>
      </c>
      <c r="Q7948">
        <v>29</v>
      </c>
      <c r="R7948" s="52">
        <v>5.1299999468028554E-3</v>
      </c>
    </row>
    <row r="7949" spans="1:18">
      <c r="A7949" t="s">
        <v>356</v>
      </c>
      <c r="B7949" t="s">
        <v>412</v>
      </c>
      <c r="C7949" t="s">
        <v>440</v>
      </c>
      <c r="D7949" t="s">
        <v>330</v>
      </c>
      <c r="E7949" t="s">
        <v>159</v>
      </c>
      <c r="F7949" t="s">
        <v>160</v>
      </c>
      <c r="G7949">
        <v>18</v>
      </c>
      <c r="H7949" t="s">
        <v>332</v>
      </c>
      <c r="I7949" t="s">
        <v>374</v>
      </c>
      <c r="J7949" t="s">
        <v>290</v>
      </c>
      <c r="K7949">
        <v>5</v>
      </c>
      <c r="L7949" s="52">
        <v>7.3530003428459167E-2</v>
      </c>
      <c r="N7949">
        <v>15</v>
      </c>
      <c r="O7949" s="52">
        <v>4.7320000827312469E-2</v>
      </c>
      <c r="Q7949">
        <v>299</v>
      </c>
      <c r="R7949" s="52">
        <v>5.2880000323057168E-2</v>
      </c>
    </row>
    <row r="7950" spans="1:18">
      <c r="A7950" t="s">
        <v>356</v>
      </c>
      <c r="B7950" t="s">
        <v>412</v>
      </c>
      <c r="C7950" t="s">
        <v>440</v>
      </c>
      <c r="D7950" t="s">
        <v>330</v>
      </c>
      <c r="E7950" t="s">
        <v>159</v>
      </c>
      <c r="F7950" t="s">
        <v>160</v>
      </c>
      <c r="G7950">
        <v>18</v>
      </c>
      <c r="H7950" t="s">
        <v>332</v>
      </c>
      <c r="I7950" t="s">
        <v>374</v>
      </c>
      <c r="J7950" t="s">
        <v>291</v>
      </c>
      <c r="K7950">
        <v>8</v>
      </c>
      <c r="L7950" s="52">
        <v>0.1176500022411346</v>
      </c>
      <c r="N7950">
        <v>37</v>
      </c>
      <c r="O7950" s="52">
        <v>0.11671999841928481</v>
      </c>
      <c r="Q7950">
        <v>751</v>
      </c>
      <c r="R7950" s="52">
        <v>0.1328299939632416</v>
      </c>
    </row>
    <row r="7951" spans="1:18">
      <c r="A7951" t="s">
        <v>356</v>
      </c>
      <c r="B7951" t="s">
        <v>412</v>
      </c>
      <c r="C7951" t="s">
        <v>440</v>
      </c>
      <c r="D7951" t="s">
        <v>330</v>
      </c>
      <c r="E7951" t="s">
        <v>159</v>
      </c>
      <c r="F7951" t="s">
        <v>160</v>
      </c>
      <c r="G7951">
        <v>18</v>
      </c>
      <c r="H7951" t="s">
        <v>332</v>
      </c>
      <c r="I7951" t="s">
        <v>374</v>
      </c>
      <c r="J7951" t="s">
        <v>292</v>
      </c>
      <c r="K7951">
        <v>16</v>
      </c>
      <c r="L7951" s="52">
        <v>0.23529000580310819</v>
      </c>
      <c r="N7951">
        <v>71</v>
      </c>
      <c r="O7951" s="52">
        <v>0.22396999597549441</v>
      </c>
      <c r="Q7951">
        <v>1246</v>
      </c>
      <c r="R7951" s="52">
        <v>0.22036999464035029</v>
      </c>
    </row>
    <row r="7952" spans="1:18">
      <c r="A7952" t="s">
        <v>356</v>
      </c>
      <c r="B7952" t="s">
        <v>412</v>
      </c>
      <c r="C7952" t="s">
        <v>440</v>
      </c>
      <c r="D7952" t="s">
        <v>330</v>
      </c>
      <c r="E7952" t="s">
        <v>159</v>
      </c>
      <c r="F7952" t="s">
        <v>160</v>
      </c>
      <c r="G7952">
        <v>18</v>
      </c>
      <c r="H7952" t="s">
        <v>332</v>
      </c>
      <c r="I7952" t="s">
        <v>374</v>
      </c>
      <c r="J7952" t="s">
        <v>293</v>
      </c>
      <c r="K7952">
        <v>14</v>
      </c>
      <c r="L7952" s="52">
        <v>0.2058800011873245</v>
      </c>
      <c r="N7952">
        <v>61</v>
      </c>
      <c r="O7952" s="52">
        <v>0.19243000447750089</v>
      </c>
      <c r="Q7952">
        <v>1034</v>
      </c>
      <c r="R7952" s="52">
        <v>0.18287999927997589</v>
      </c>
    </row>
    <row r="7953" spans="1:19">
      <c r="A7953" t="s">
        <v>356</v>
      </c>
      <c r="B7953" t="s">
        <v>412</v>
      </c>
      <c r="C7953" t="s">
        <v>440</v>
      </c>
      <c r="D7953" t="s">
        <v>330</v>
      </c>
      <c r="E7953" t="s">
        <v>159</v>
      </c>
      <c r="F7953" t="s">
        <v>160</v>
      </c>
      <c r="G7953">
        <v>18</v>
      </c>
      <c r="H7953" t="s">
        <v>332</v>
      </c>
      <c r="I7953" t="s">
        <v>374</v>
      </c>
      <c r="J7953" t="s">
        <v>294</v>
      </c>
      <c r="K7953">
        <v>14</v>
      </c>
      <c r="L7953" s="52">
        <v>0.2058800011873245</v>
      </c>
      <c r="N7953">
        <v>65</v>
      </c>
      <c r="O7953" s="52">
        <v>0.20505000650882721</v>
      </c>
      <c r="Q7953">
        <v>1115</v>
      </c>
      <c r="R7953" s="52">
        <v>0.19720999896526339</v>
      </c>
    </row>
    <row r="7954" spans="1:19">
      <c r="A7954" t="s">
        <v>356</v>
      </c>
      <c r="B7954" t="s">
        <v>412</v>
      </c>
      <c r="C7954" t="s">
        <v>440</v>
      </c>
      <c r="D7954" t="s">
        <v>330</v>
      </c>
      <c r="E7954" t="s">
        <v>159</v>
      </c>
      <c r="F7954" t="s">
        <v>160</v>
      </c>
      <c r="G7954">
        <v>18</v>
      </c>
      <c r="H7954" t="s">
        <v>332</v>
      </c>
      <c r="I7954" t="s">
        <v>374</v>
      </c>
      <c r="J7954" t="s">
        <v>295</v>
      </c>
      <c r="K7954">
        <v>11</v>
      </c>
      <c r="L7954" s="52">
        <v>0.16176000237464899</v>
      </c>
      <c r="N7954">
        <v>68</v>
      </c>
      <c r="O7954" s="52">
        <v>0.2145099937915802</v>
      </c>
      <c r="Q7954">
        <v>1180</v>
      </c>
      <c r="R7954" s="52">
        <v>0.20870000123977661</v>
      </c>
    </row>
    <row r="7955" spans="1:19">
      <c r="A7955" t="s">
        <v>356</v>
      </c>
      <c r="B7955" t="s">
        <v>412</v>
      </c>
      <c r="C7955" t="s">
        <v>440</v>
      </c>
      <c r="D7955" t="s">
        <v>330</v>
      </c>
      <c r="E7955" t="s">
        <v>159</v>
      </c>
      <c r="F7955" t="s">
        <v>160</v>
      </c>
      <c r="G7955">
        <v>18</v>
      </c>
      <c r="H7955" t="s">
        <v>332</v>
      </c>
      <c r="I7955" t="s">
        <v>734</v>
      </c>
      <c r="J7955" t="s">
        <v>299</v>
      </c>
      <c r="K7955">
        <v>2</v>
      </c>
      <c r="L7955" s="52">
        <v>2.9410000890493389E-2</v>
      </c>
      <c r="M7955" s="52">
        <v>3.3330000936985023E-2</v>
      </c>
      <c r="N7955">
        <v>6</v>
      </c>
      <c r="O7955" s="52">
        <v>1.8929999321699139E-2</v>
      </c>
      <c r="P7955" s="52">
        <v>1.9610000774264339E-2</v>
      </c>
      <c r="Q7955">
        <v>265</v>
      </c>
      <c r="R7955" s="52">
        <v>4.6870000660419457E-2</v>
      </c>
      <c r="S7955" s="52">
        <v>4.7959998250007629E-2</v>
      </c>
    </row>
    <row r="7956" spans="1:19">
      <c r="A7956" t="s">
        <v>356</v>
      </c>
      <c r="B7956" t="s">
        <v>412</v>
      </c>
      <c r="C7956" t="s">
        <v>440</v>
      </c>
      <c r="D7956" t="s">
        <v>330</v>
      </c>
      <c r="E7956" t="s">
        <v>159</v>
      </c>
      <c r="F7956" t="s">
        <v>160</v>
      </c>
      <c r="G7956">
        <v>18</v>
      </c>
      <c r="H7956" t="s">
        <v>332</v>
      </c>
      <c r="I7956" t="s">
        <v>734</v>
      </c>
      <c r="J7956" t="s">
        <v>300</v>
      </c>
      <c r="K7956">
        <v>0</v>
      </c>
      <c r="L7956" s="52">
        <v>0</v>
      </c>
      <c r="M7956" s="52">
        <v>0</v>
      </c>
      <c r="N7956">
        <v>2</v>
      </c>
      <c r="O7956" s="52">
        <v>6.3100000843405724E-3</v>
      </c>
      <c r="P7956" s="52">
        <v>6.5399999730288982E-3</v>
      </c>
      <c r="Q7956">
        <v>218</v>
      </c>
      <c r="R7956" s="52">
        <v>3.8559999316930771E-2</v>
      </c>
      <c r="S7956" s="52">
        <v>3.945000097155571E-2</v>
      </c>
    </row>
    <row r="7957" spans="1:19">
      <c r="A7957" t="s">
        <v>356</v>
      </c>
      <c r="B7957" t="s">
        <v>412</v>
      </c>
      <c r="C7957" t="s">
        <v>440</v>
      </c>
      <c r="D7957" t="s">
        <v>330</v>
      </c>
      <c r="E7957" t="s">
        <v>159</v>
      </c>
      <c r="F7957" t="s">
        <v>160</v>
      </c>
      <c r="G7957">
        <v>18</v>
      </c>
      <c r="H7957" t="s">
        <v>332</v>
      </c>
      <c r="I7957" t="s">
        <v>734</v>
      </c>
      <c r="J7957" t="s">
        <v>269</v>
      </c>
      <c r="K7957">
        <v>0</v>
      </c>
      <c r="L7957" s="52">
        <v>0</v>
      </c>
      <c r="M7957" s="52">
        <v>0</v>
      </c>
      <c r="N7957">
        <v>2</v>
      </c>
      <c r="O7957" s="52">
        <v>6.3100000843405724E-3</v>
      </c>
      <c r="P7957" s="52">
        <v>6.5399999730288982E-3</v>
      </c>
      <c r="Q7957">
        <v>43</v>
      </c>
      <c r="R7957" s="52">
        <v>7.61000020429492E-3</v>
      </c>
      <c r="S7957" s="52">
        <v>7.780000101774931E-3</v>
      </c>
    </row>
    <row r="7958" spans="1:19">
      <c r="A7958" t="s">
        <v>356</v>
      </c>
      <c r="B7958" t="s">
        <v>412</v>
      </c>
      <c r="C7958" t="s">
        <v>440</v>
      </c>
      <c r="D7958" t="s">
        <v>330</v>
      </c>
      <c r="E7958" t="s">
        <v>159</v>
      </c>
      <c r="F7958" t="s">
        <v>160</v>
      </c>
      <c r="G7958">
        <v>18</v>
      </c>
      <c r="H7958" t="s">
        <v>332</v>
      </c>
      <c r="I7958" t="s">
        <v>734</v>
      </c>
      <c r="J7958" t="s">
        <v>301</v>
      </c>
      <c r="K7958">
        <v>2</v>
      </c>
      <c r="L7958" s="52">
        <v>2.9410000890493389E-2</v>
      </c>
      <c r="M7958" s="52">
        <v>3.3330000936985023E-2</v>
      </c>
      <c r="N7958">
        <v>9</v>
      </c>
      <c r="O7958" s="52">
        <v>2.8389999642968181E-2</v>
      </c>
      <c r="P7958" s="52">
        <v>2.9410000890493389E-2</v>
      </c>
      <c r="Q7958">
        <v>117</v>
      </c>
      <c r="R7958" s="52">
        <v>2.0689999684691429E-2</v>
      </c>
      <c r="S7958" s="52">
        <v>2.1169999614357948E-2</v>
      </c>
    </row>
    <row r="7959" spans="1:19">
      <c r="A7959" t="s">
        <v>356</v>
      </c>
      <c r="B7959" t="s">
        <v>412</v>
      </c>
      <c r="C7959" t="s">
        <v>440</v>
      </c>
      <c r="D7959" t="s">
        <v>330</v>
      </c>
      <c r="E7959" t="s">
        <v>159</v>
      </c>
      <c r="F7959" t="s">
        <v>160</v>
      </c>
      <c r="G7959">
        <v>18</v>
      </c>
      <c r="H7959" t="s">
        <v>332</v>
      </c>
      <c r="I7959" t="s">
        <v>734</v>
      </c>
      <c r="J7959" t="s">
        <v>270</v>
      </c>
      <c r="K7959">
        <v>8</v>
      </c>
      <c r="L7959" s="52">
        <v>0.1176500022411346</v>
      </c>
      <c r="N7959">
        <v>11</v>
      </c>
      <c r="O7959" s="52">
        <v>3.4699998795986182E-2</v>
      </c>
      <c r="Q7959">
        <v>128</v>
      </c>
      <c r="R7959" s="52">
        <v>2.263999916613102E-2</v>
      </c>
    </row>
    <row r="7960" spans="1:19">
      <c r="A7960" t="s">
        <v>356</v>
      </c>
      <c r="B7960" t="s">
        <v>412</v>
      </c>
      <c r="C7960" t="s">
        <v>440</v>
      </c>
      <c r="D7960" t="s">
        <v>330</v>
      </c>
      <c r="E7960" t="s">
        <v>159</v>
      </c>
      <c r="F7960" t="s">
        <v>160</v>
      </c>
      <c r="G7960">
        <v>18</v>
      </c>
      <c r="H7960" t="s">
        <v>332</v>
      </c>
      <c r="I7960" t="s">
        <v>734</v>
      </c>
      <c r="J7960" t="s">
        <v>268</v>
      </c>
      <c r="K7960">
        <v>56</v>
      </c>
      <c r="L7960" s="52">
        <v>0.82353001832962036</v>
      </c>
      <c r="M7960" s="52">
        <v>0.9333299994468689</v>
      </c>
      <c r="N7960">
        <v>287</v>
      </c>
      <c r="O7960" s="52">
        <v>0.90535998344421387</v>
      </c>
      <c r="P7960" s="52">
        <v>0.93791002035140991</v>
      </c>
      <c r="Q7960">
        <v>4883</v>
      </c>
      <c r="R7960" s="52">
        <v>0.86364001035690308</v>
      </c>
      <c r="S7960" s="52">
        <v>0.88363999128341675</v>
      </c>
    </row>
    <row r="7961" spans="1:19">
      <c r="A7961" t="s">
        <v>356</v>
      </c>
      <c r="B7961" t="s">
        <v>412</v>
      </c>
      <c r="C7961" t="s">
        <v>440</v>
      </c>
      <c r="D7961" t="s">
        <v>330</v>
      </c>
      <c r="E7961" t="s">
        <v>159</v>
      </c>
      <c r="F7961" t="s">
        <v>160</v>
      </c>
      <c r="G7961">
        <v>18</v>
      </c>
      <c r="H7961" t="s">
        <v>332</v>
      </c>
      <c r="I7961" t="s">
        <v>307</v>
      </c>
      <c r="J7961" t="s">
        <v>329</v>
      </c>
      <c r="K7961">
        <v>66</v>
      </c>
      <c r="L7961" s="52">
        <v>0.97058999538421631</v>
      </c>
      <c r="N7961">
        <v>315</v>
      </c>
      <c r="O7961" s="52">
        <v>0.99369001388549805</v>
      </c>
      <c r="Q7961">
        <v>5610</v>
      </c>
      <c r="R7961" s="52">
        <v>0.99221998453140259</v>
      </c>
    </row>
    <row r="7962" spans="1:19">
      <c r="A7962" t="s">
        <v>356</v>
      </c>
      <c r="B7962" t="s">
        <v>412</v>
      </c>
      <c r="C7962" t="s">
        <v>440</v>
      </c>
      <c r="D7962" t="s">
        <v>330</v>
      </c>
      <c r="E7962" t="s">
        <v>159</v>
      </c>
      <c r="F7962" t="s">
        <v>160</v>
      </c>
      <c r="G7962">
        <v>18</v>
      </c>
      <c r="H7962" t="s">
        <v>332</v>
      </c>
      <c r="I7962" t="s">
        <v>307</v>
      </c>
      <c r="J7962" t="s">
        <v>309</v>
      </c>
      <c r="K7962">
        <v>2</v>
      </c>
      <c r="L7962" s="52">
        <v>2.9410000890493389E-2</v>
      </c>
      <c r="N7962">
        <v>2</v>
      </c>
      <c r="O7962" s="52">
        <v>6.3100000843405724E-3</v>
      </c>
      <c r="Q7962">
        <v>44</v>
      </c>
      <c r="R7962" s="52">
        <v>7.780000101774931E-3</v>
      </c>
    </row>
    <row r="7963" spans="1:19">
      <c r="A7963" t="s">
        <v>356</v>
      </c>
      <c r="B7963" t="s">
        <v>412</v>
      </c>
      <c r="C7963" t="s">
        <v>440</v>
      </c>
      <c r="D7963" t="s">
        <v>330</v>
      </c>
      <c r="E7963" t="s">
        <v>159</v>
      </c>
      <c r="F7963" t="s">
        <v>160</v>
      </c>
      <c r="G7963">
        <v>18</v>
      </c>
      <c r="H7963" t="s">
        <v>332</v>
      </c>
      <c r="I7963" t="s">
        <v>375</v>
      </c>
      <c r="J7963" t="s">
        <v>302</v>
      </c>
      <c r="K7963">
        <v>21</v>
      </c>
      <c r="L7963" s="52">
        <v>0.30882000923156738</v>
      </c>
      <c r="N7963">
        <v>110</v>
      </c>
      <c r="O7963" s="52">
        <v>0.34700000286102289</v>
      </c>
      <c r="Q7963">
        <v>1795</v>
      </c>
      <c r="R7963" s="52">
        <v>0.3174700140953064</v>
      </c>
    </row>
    <row r="7964" spans="1:19">
      <c r="A7964" t="s">
        <v>356</v>
      </c>
      <c r="B7964" t="s">
        <v>412</v>
      </c>
      <c r="C7964" t="s">
        <v>440</v>
      </c>
      <c r="D7964" t="s">
        <v>330</v>
      </c>
      <c r="E7964" t="s">
        <v>159</v>
      </c>
      <c r="F7964" t="s">
        <v>160</v>
      </c>
      <c r="G7964">
        <v>18</v>
      </c>
      <c r="H7964" t="s">
        <v>332</v>
      </c>
      <c r="I7964" t="s">
        <v>375</v>
      </c>
      <c r="J7964" t="s">
        <v>303</v>
      </c>
      <c r="K7964">
        <v>21</v>
      </c>
      <c r="L7964" s="52">
        <v>0.30882000923156738</v>
      </c>
      <c r="N7964">
        <v>93</v>
      </c>
      <c r="O7964" s="52">
        <v>0.29337999224662781</v>
      </c>
      <c r="Q7964">
        <v>1789</v>
      </c>
      <c r="R7964" s="52">
        <v>0.31641000509262079</v>
      </c>
    </row>
    <row r="7965" spans="1:19">
      <c r="A7965" t="s">
        <v>356</v>
      </c>
      <c r="B7965" t="s">
        <v>412</v>
      </c>
      <c r="C7965" t="s">
        <v>440</v>
      </c>
      <c r="D7965" t="s">
        <v>330</v>
      </c>
      <c r="E7965" t="s">
        <v>159</v>
      </c>
      <c r="F7965" t="s">
        <v>160</v>
      </c>
      <c r="G7965">
        <v>18</v>
      </c>
      <c r="H7965" t="s">
        <v>332</v>
      </c>
      <c r="I7965" t="s">
        <v>375</v>
      </c>
      <c r="J7965" t="s">
        <v>304</v>
      </c>
      <c r="K7965">
        <v>26</v>
      </c>
      <c r="L7965" s="52">
        <v>0.38234999775886541</v>
      </c>
      <c r="N7965">
        <v>114</v>
      </c>
      <c r="O7965" s="52">
        <v>0.35962000489234919</v>
      </c>
      <c r="Q7965">
        <v>2070</v>
      </c>
      <c r="R7965" s="52">
        <v>0.36610999703407288</v>
      </c>
    </row>
    <row r="7966" spans="1:19">
      <c r="A7966" t="s">
        <v>356</v>
      </c>
      <c r="B7966" t="s">
        <v>412</v>
      </c>
      <c r="C7966" t="s">
        <v>440</v>
      </c>
      <c r="D7966" t="s">
        <v>330</v>
      </c>
      <c r="E7966" t="s">
        <v>159</v>
      </c>
      <c r="F7966" t="s">
        <v>160</v>
      </c>
      <c r="G7966">
        <v>18</v>
      </c>
      <c r="H7966" t="s">
        <v>332</v>
      </c>
      <c r="I7966" t="s">
        <v>377</v>
      </c>
      <c r="J7966" t="s">
        <v>13</v>
      </c>
      <c r="K7966">
        <v>35</v>
      </c>
      <c r="L7966" s="52">
        <v>0.51471000909805298</v>
      </c>
      <c r="N7966">
        <v>159</v>
      </c>
      <c r="O7966" s="52">
        <v>0.50157999992370605</v>
      </c>
      <c r="Q7966">
        <v>2991</v>
      </c>
      <c r="R7966" s="52">
        <v>0.52900999784469604</v>
      </c>
    </row>
    <row r="7967" spans="1:19">
      <c r="A7967" t="s">
        <v>356</v>
      </c>
      <c r="B7967" t="s">
        <v>412</v>
      </c>
      <c r="C7967" t="s">
        <v>440</v>
      </c>
      <c r="D7967" t="s">
        <v>330</v>
      </c>
      <c r="E7967" t="s">
        <v>159</v>
      </c>
      <c r="F7967" t="s">
        <v>160</v>
      </c>
      <c r="G7967">
        <v>18</v>
      </c>
      <c r="H7967" t="s">
        <v>332</v>
      </c>
      <c r="I7967" t="s">
        <v>377</v>
      </c>
      <c r="J7967" t="s">
        <v>382</v>
      </c>
      <c r="K7967">
        <v>33</v>
      </c>
      <c r="L7967" s="52">
        <v>0.48528999090194702</v>
      </c>
      <c r="N7967">
        <v>158</v>
      </c>
      <c r="O7967" s="52">
        <v>0.49842000007629389</v>
      </c>
      <c r="Q7967">
        <v>2663</v>
      </c>
      <c r="R7967" s="52">
        <v>0.47099000215530401</v>
      </c>
    </row>
    <row r="7968" spans="1:19">
      <c r="A7968" t="s">
        <v>356</v>
      </c>
      <c r="B7968" t="s">
        <v>412</v>
      </c>
      <c r="C7968" t="s">
        <v>440</v>
      </c>
      <c r="D7968" t="s">
        <v>330</v>
      </c>
      <c r="E7968" t="s">
        <v>159</v>
      </c>
      <c r="F7968" t="s">
        <v>160</v>
      </c>
      <c r="G7968">
        <v>18</v>
      </c>
      <c r="H7968" t="s">
        <v>332</v>
      </c>
      <c r="I7968" t="s">
        <v>378</v>
      </c>
      <c r="J7968" t="s">
        <v>13</v>
      </c>
      <c r="K7968">
        <v>61</v>
      </c>
      <c r="L7968" s="52">
        <v>0.89705997705459595</v>
      </c>
      <c r="N7968">
        <v>276</v>
      </c>
      <c r="O7968" s="52">
        <v>0.87066000699996948</v>
      </c>
      <c r="Q7968">
        <v>5030</v>
      </c>
      <c r="R7968" s="52">
        <v>0.88963997364044189</v>
      </c>
    </row>
    <row r="7969" spans="1:19">
      <c r="A7969" t="s">
        <v>356</v>
      </c>
      <c r="B7969" t="s">
        <v>412</v>
      </c>
      <c r="C7969" t="s">
        <v>440</v>
      </c>
      <c r="D7969" t="s">
        <v>330</v>
      </c>
      <c r="E7969" t="s">
        <v>159</v>
      </c>
      <c r="F7969" t="s">
        <v>160</v>
      </c>
      <c r="G7969">
        <v>18</v>
      </c>
      <c r="H7969" t="s">
        <v>332</v>
      </c>
      <c r="I7969" t="s">
        <v>378</v>
      </c>
      <c r="J7969" t="s">
        <v>382</v>
      </c>
      <c r="K7969">
        <v>7</v>
      </c>
      <c r="L7969" s="52">
        <v>0.1029400005936623</v>
      </c>
      <c r="N7969">
        <v>41</v>
      </c>
      <c r="O7969" s="52">
        <v>0.12933999300003049</v>
      </c>
      <c r="Q7969">
        <v>624</v>
      </c>
      <c r="R7969" s="52">
        <v>0.1103599965572357</v>
      </c>
    </row>
    <row r="7970" spans="1:19">
      <c r="A7970" t="s">
        <v>356</v>
      </c>
      <c r="B7970" t="s">
        <v>412</v>
      </c>
      <c r="C7970" t="s">
        <v>440</v>
      </c>
      <c r="D7970" t="s">
        <v>330</v>
      </c>
      <c r="E7970" t="s">
        <v>159</v>
      </c>
      <c r="F7970" t="s">
        <v>160</v>
      </c>
      <c r="G7970">
        <v>18</v>
      </c>
      <c r="H7970" t="s">
        <v>332</v>
      </c>
      <c r="I7970" t="s">
        <v>379</v>
      </c>
      <c r="J7970" t="s">
        <v>13</v>
      </c>
      <c r="K7970">
        <v>45</v>
      </c>
      <c r="L7970" s="52">
        <v>0.66175997257232666</v>
      </c>
      <c r="N7970">
        <v>218</v>
      </c>
      <c r="O7970" s="52">
        <v>0.68769997358322144</v>
      </c>
      <c r="Q7970">
        <v>3976</v>
      </c>
      <c r="R7970" s="52">
        <v>0.70322000980377197</v>
      </c>
    </row>
    <row r="7971" spans="1:19">
      <c r="A7971" t="s">
        <v>356</v>
      </c>
      <c r="B7971" t="s">
        <v>412</v>
      </c>
      <c r="C7971" t="s">
        <v>440</v>
      </c>
      <c r="D7971" t="s">
        <v>330</v>
      </c>
      <c r="E7971" t="s">
        <v>159</v>
      </c>
      <c r="F7971" t="s">
        <v>160</v>
      </c>
      <c r="G7971">
        <v>18</v>
      </c>
      <c r="H7971" t="s">
        <v>332</v>
      </c>
      <c r="I7971" t="s">
        <v>379</v>
      </c>
      <c r="J7971" t="s">
        <v>382</v>
      </c>
      <c r="K7971">
        <v>23</v>
      </c>
      <c r="L7971" s="52">
        <v>0.33823999762535101</v>
      </c>
      <c r="N7971">
        <v>99</v>
      </c>
      <c r="O7971" s="52">
        <v>0.31229999661445618</v>
      </c>
      <c r="Q7971">
        <v>1678</v>
      </c>
      <c r="R7971" s="52">
        <v>0.29677999019622803</v>
      </c>
    </row>
    <row r="7972" spans="1:19">
      <c r="A7972" t="s">
        <v>356</v>
      </c>
      <c r="B7972" t="s">
        <v>412</v>
      </c>
      <c r="C7972" t="s">
        <v>440</v>
      </c>
      <c r="D7972" t="s">
        <v>330</v>
      </c>
      <c r="E7972" t="s">
        <v>159</v>
      </c>
      <c r="F7972" t="s">
        <v>160</v>
      </c>
      <c r="G7972">
        <v>18</v>
      </c>
      <c r="H7972" t="s">
        <v>332</v>
      </c>
      <c r="I7972" t="s">
        <v>380</v>
      </c>
      <c r="J7972" t="s">
        <v>13</v>
      </c>
      <c r="K7972">
        <v>48</v>
      </c>
      <c r="L7972" s="52">
        <v>0.70587998628616333</v>
      </c>
      <c r="N7972">
        <v>242</v>
      </c>
      <c r="O7972" s="52">
        <v>0.76340997219085693</v>
      </c>
      <c r="Q7972">
        <v>4071</v>
      </c>
      <c r="R7972" s="52">
        <v>0.72001999616622925</v>
      </c>
    </row>
    <row r="7973" spans="1:19">
      <c r="A7973" t="s">
        <v>356</v>
      </c>
      <c r="B7973" t="s">
        <v>412</v>
      </c>
      <c r="C7973" t="s">
        <v>440</v>
      </c>
      <c r="D7973" t="s">
        <v>330</v>
      </c>
      <c r="E7973" t="s">
        <v>159</v>
      </c>
      <c r="F7973" t="s">
        <v>160</v>
      </c>
      <c r="G7973">
        <v>18</v>
      </c>
      <c r="H7973" t="s">
        <v>332</v>
      </c>
      <c r="I7973" t="s">
        <v>380</v>
      </c>
      <c r="J7973" t="s">
        <v>382</v>
      </c>
      <c r="K7973">
        <v>20</v>
      </c>
      <c r="L7973" s="52">
        <v>0.29412001371383673</v>
      </c>
      <c r="N7973">
        <v>75</v>
      </c>
      <c r="O7973" s="52">
        <v>0.23658999800682071</v>
      </c>
      <c r="Q7973">
        <v>1583</v>
      </c>
      <c r="R7973" s="52">
        <v>0.27998000383377081</v>
      </c>
    </row>
    <row r="7974" spans="1:19">
      <c r="A7974" t="s">
        <v>356</v>
      </c>
      <c r="B7974" t="s">
        <v>412</v>
      </c>
      <c r="C7974" t="s">
        <v>440</v>
      </c>
      <c r="D7974" t="s">
        <v>330</v>
      </c>
      <c r="E7974" t="s">
        <v>159</v>
      </c>
      <c r="F7974" t="s">
        <v>160</v>
      </c>
      <c r="G7974">
        <v>18</v>
      </c>
      <c r="H7974" t="s">
        <v>332</v>
      </c>
      <c r="I7974" t="s">
        <v>381</v>
      </c>
      <c r="J7974" t="s">
        <v>13</v>
      </c>
      <c r="K7974">
        <v>39</v>
      </c>
      <c r="L7974" s="52">
        <v>0.57353001832962036</v>
      </c>
      <c r="N7974">
        <v>194</v>
      </c>
      <c r="O7974" s="52">
        <v>0.61198997497558594</v>
      </c>
      <c r="Q7974">
        <v>3439</v>
      </c>
      <c r="R7974" s="52">
        <v>0.60824000835418701</v>
      </c>
    </row>
    <row r="7975" spans="1:19">
      <c r="A7975" t="s">
        <v>356</v>
      </c>
      <c r="B7975" t="s">
        <v>412</v>
      </c>
      <c r="C7975" t="s">
        <v>440</v>
      </c>
      <c r="D7975" t="s">
        <v>330</v>
      </c>
      <c r="E7975" t="s">
        <v>159</v>
      </c>
      <c r="F7975" t="s">
        <v>160</v>
      </c>
      <c r="G7975">
        <v>18</v>
      </c>
      <c r="H7975" t="s">
        <v>332</v>
      </c>
      <c r="I7975" t="s">
        <v>381</v>
      </c>
      <c r="J7975" t="s">
        <v>382</v>
      </c>
      <c r="K7975">
        <v>29</v>
      </c>
      <c r="L7975" s="52">
        <v>0.42647001147270203</v>
      </c>
      <c r="N7975">
        <v>123</v>
      </c>
      <c r="O7975" s="52">
        <v>0.38800999522209167</v>
      </c>
      <c r="Q7975">
        <v>2215</v>
      </c>
      <c r="R7975" s="52">
        <v>0.39175999164581299</v>
      </c>
    </row>
    <row r="7976" spans="1:19">
      <c r="A7976" t="s">
        <v>356</v>
      </c>
      <c r="B7976" t="s">
        <v>412</v>
      </c>
      <c r="C7976" t="s">
        <v>440</v>
      </c>
      <c r="D7976" t="s">
        <v>330</v>
      </c>
      <c r="E7976" t="s">
        <v>196</v>
      </c>
      <c r="F7976" t="s">
        <v>279</v>
      </c>
      <c r="G7976">
        <v>11</v>
      </c>
      <c r="H7976" t="s">
        <v>337</v>
      </c>
      <c r="I7976" t="s">
        <v>374</v>
      </c>
      <c r="J7976" t="s">
        <v>289</v>
      </c>
      <c r="K7976">
        <v>2</v>
      </c>
      <c r="L7976" s="52">
        <v>3.9999999105930328E-2</v>
      </c>
      <c r="N7976">
        <v>2</v>
      </c>
      <c r="O7976" s="52">
        <v>6.1499997973442078E-3</v>
      </c>
      <c r="Q7976">
        <v>29</v>
      </c>
      <c r="R7976" s="52">
        <v>5.1299999468028554E-3</v>
      </c>
    </row>
    <row r="7977" spans="1:19">
      <c r="A7977" t="s">
        <v>356</v>
      </c>
      <c r="B7977" t="s">
        <v>412</v>
      </c>
      <c r="C7977" t="s">
        <v>440</v>
      </c>
      <c r="D7977" t="s">
        <v>330</v>
      </c>
      <c r="E7977" t="s">
        <v>196</v>
      </c>
      <c r="F7977" t="s">
        <v>279</v>
      </c>
      <c r="G7977">
        <v>11</v>
      </c>
      <c r="H7977" t="s">
        <v>337</v>
      </c>
      <c r="I7977" t="s">
        <v>374</v>
      </c>
      <c r="J7977" t="s">
        <v>290</v>
      </c>
      <c r="K7977">
        <v>5</v>
      </c>
      <c r="L7977" s="52">
        <v>0.10000000149011611</v>
      </c>
      <c r="N7977">
        <v>24</v>
      </c>
      <c r="O7977" s="52">
        <v>7.3849998414516449E-2</v>
      </c>
      <c r="Q7977">
        <v>299</v>
      </c>
      <c r="R7977" s="52">
        <v>5.2880000323057168E-2</v>
      </c>
    </row>
    <row r="7978" spans="1:19">
      <c r="A7978" t="s">
        <v>356</v>
      </c>
      <c r="B7978" t="s">
        <v>412</v>
      </c>
      <c r="C7978" t="s">
        <v>440</v>
      </c>
      <c r="D7978" t="s">
        <v>330</v>
      </c>
      <c r="E7978" t="s">
        <v>196</v>
      </c>
      <c r="F7978" t="s">
        <v>279</v>
      </c>
      <c r="G7978">
        <v>11</v>
      </c>
      <c r="H7978" t="s">
        <v>337</v>
      </c>
      <c r="I7978" t="s">
        <v>374</v>
      </c>
      <c r="J7978" t="s">
        <v>291</v>
      </c>
      <c r="K7978">
        <v>5</v>
      </c>
      <c r="L7978" s="52">
        <v>0.10000000149011611</v>
      </c>
      <c r="N7978">
        <v>44</v>
      </c>
      <c r="O7978" s="52">
        <v>0.13537999987602231</v>
      </c>
      <c r="Q7978">
        <v>751</v>
      </c>
      <c r="R7978" s="52">
        <v>0.1328299939632416</v>
      </c>
    </row>
    <row r="7979" spans="1:19">
      <c r="A7979" t="s">
        <v>356</v>
      </c>
      <c r="B7979" t="s">
        <v>412</v>
      </c>
      <c r="C7979" t="s">
        <v>440</v>
      </c>
      <c r="D7979" t="s">
        <v>330</v>
      </c>
      <c r="E7979" t="s">
        <v>196</v>
      </c>
      <c r="F7979" t="s">
        <v>279</v>
      </c>
      <c r="G7979">
        <v>11</v>
      </c>
      <c r="H7979" t="s">
        <v>337</v>
      </c>
      <c r="I7979" t="s">
        <v>374</v>
      </c>
      <c r="J7979" t="s">
        <v>292</v>
      </c>
      <c r="K7979">
        <v>14</v>
      </c>
      <c r="L7979" s="52">
        <v>0.2800000011920929</v>
      </c>
      <c r="N7979">
        <v>67</v>
      </c>
      <c r="O7979" s="52">
        <v>0.20614999532699579</v>
      </c>
      <c r="Q7979">
        <v>1246</v>
      </c>
      <c r="R7979" s="52">
        <v>0.22036999464035029</v>
      </c>
    </row>
    <row r="7980" spans="1:19">
      <c r="A7980" t="s">
        <v>356</v>
      </c>
      <c r="B7980" t="s">
        <v>412</v>
      </c>
      <c r="C7980" t="s">
        <v>440</v>
      </c>
      <c r="D7980" t="s">
        <v>330</v>
      </c>
      <c r="E7980" t="s">
        <v>196</v>
      </c>
      <c r="F7980" t="s">
        <v>279</v>
      </c>
      <c r="G7980">
        <v>11</v>
      </c>
      <c r="H7980" t="s">
        <v>337</v>
      </c>
      <c r="I7980" t="s">
        <v>374</v>
      </c>
      <c r="J7980" t="s">
        <v>293</v>
      </c>
      <c r="K7980">
        <v>8</v>
      </c>
      <c r="L7980" s="52">
        <v>0.15999999642372131</v>
      </c>
      <c r="N7980">
        <v>63</v>
      </c>
      <c r="O7980" s="52">
        <v>0.19384999573230741</v>
      </c>
      <c r="Q7980">
        <v>1034</v>
      </c>
      <c r="R7980" s="52">
        <v>0.18287999927997589</v>
      </c>
    </row>
    <row r="7981" spans="1:19">
      <c r="A7981" t="s">
        <v>356</v>
      </c>
      <c r="B7981" t="s">
        <v>412</v>
      </c>
      <c r="C7981" t="s">
        <v>440</v>
      </c>
      <c r="D7981" t="s">
        <v>330</v>
      </c>
      <c r="E7981" t="s">
        <v>196</v>
      </c>
      <c r="F7981" t="s">
        <v>279</v>
      </c>
      <c r="G7981">
        <v>11</v>
      </c>
      <c r="H7981" t="s">
        <v>337</v>
      </c>
      <c r="I7981" t="s">
        <v>374</v>
      </c>
      <c r="J7981" t="s">
        <v>294</v>
      </c>
      <c r="K7981">
        <v>10</v>
      </c>
      <c r="L7981" s="52">
        <v>0.20000000298023221</v>
      </c>
      <c r="N7981">
        <v>70</v>
      </c>
      <c r="O7981" s="52">
        <v>0.215379998087883</v>
      </c>
      <c r="Q7981">
        <v>1115</v>
      </c>
      <c r="R7981" s="52">
        <v>0.19720999896526339</v>
      </c>
    </row>
    <row r="7982" spans="1:19">
      <c r="A7982" t="s">
        <v>356</v>
      </c>
      <c r="B7982" t="s">
        <v>412</v>
      </c>
      <c r="C7982" t="s">
        <v>440</v>
      </c>
      <c r="D7982" t="s">
        <v>330</v>
      </c>
      <c r="E7982" t="s">
        <v>196</v>
      </c>
      <c r="F7982" t="s">
        <v>279</v>
      </c>
      <c r="G7982">
        <v>11</v>
      </c>
      <c r="H7982" t="s">
        <v>337</v>
      </c>
      <c r="I7982" t="s">
        <v>374</v>
      </c>
      <c r="J7982" t="s">
        <v>295</v>
      </c>
      <c r="K7982">
        <v>6</v>
      </c>
      <c r="L7982" s="52">
        <v>0.119999997317791</v>
      </c>
      <c r="N7982">
        <v>55</v>
      </c>
      <c r="O7982" s="52">
        <v>0.16922999918460849</v>
      </c>
      <c r="Q7982">
        <v>1180</v>
      </c>
      <c r="R7982" s="52">
        <v>0.20870000123977661</v>
      </c>
    </row>
    <row r="7983" spans="1:19">
      <c r="A7983" t="s">
        <v>356</v>
      </c>
      <c r="B7983" t="s">
        <v>412</v>
      </c>
      <c r="C7983" t="s">
        <v>440</v>
      </c>
      <c r="D7983" t="s">
        <v>330</v>
      </c>
      <c r="E7983" t="s">
        <v>196</v>
      </c>
      <c r="F7983" t="s">
        <v>279</v>
      </c>
      <c r="G7983">
        <v>11</v>
      </c>
      <c r="H7983" t="s">
        <v>337</v>
      </c>
      <c r="I7983" t="s">
        <v>734</v>
      </c>
      <c r="J7983" t="s">
        <v>299</v>
      </c>
      <c r="K7983">
        <v>0</v>
      </c>
      <c r="L7983" s="52">
        <v>0</v>
      </c>
      <c r="M7983" s="52">
        <v>0</v>
      </c>
      <c r="N7983">
        <v>9</v>
      </c>
      <c r="O7983" s="52">
        <v>2.7690000832080841E-2</v>
      </c>
      <c r="P7983" s="52">
        <v>2.8389999642968181E-2</v>
      </c>
      <c r="Q7983">
        <v>265</v>
      </c>
      <c r="R7983" s="52">
        <v>4.6870000660419457E-2</v>
      </c>
      <c r="S7983" s="52">
        <v>4.7959998250007629E-2</v>
      </c>
    </row>
    <row r="7984" spans="1:19">
      <c r="A7984" t="s">
        <v>356</v>
      </c>
      <c r="B7984" t="s">
        <v>412</v>
      </c>
      <c r="C7984" t="s">
        <v>440</v>
      </c>
      <c r="D7984" t="s">
        <v>330</v>
      </c>
      <c r="E7984" t="s">
        <v>196</v>
      </c>
      <c r="F7984" t="s">
        <v>279</v>
      </c>
      <c r="G7984">
        <v>11</v>
      </c>
      <c r="H7984" t="s">
        <v>337</v>
      </c>
      <c r="I7984" t="s">
        <v>734</v>
      </c>
      <c r="J7984" t="s">
        <v>300</v>
      </c>
      <c r="K7984">
        <v>2</v>
      </c>
      <c r="L7984" s="52">
        <v>3.9999999105930328E-2</v>
      </c>
      <c r="M7984" s="52">
        <v>4.1669998317956917E-2</v>
      </c>
      <c r="N7984">
        <v>11</v>
      </c>
      <c r="O7984" s="52">
        <v>3.3849999308586121E-2</v>
      </c>
      <c r="P7984" s="52">
        <v>3.4699998795986182E-2</v>
      </c>
      <c r="Q7984">
        <v>218</v>
      </c>
      <c r="R7984" s="52">
        <v>3.8559999316930771E-2</v>
      </c>
      <c r="S7984" s="52">
        <v>3.945000097155571E-2</v>
      </c>
    </row>
    <row r="7985" spans="1:19">
      <c r="A7985" t="s">
        <v>356</v>
      </c>
      <c r="B7985" t="s">
        <v>412</v>
      </c>
      <c r="C7985" t="s">
        <v>440</v>
      </c>
      <c r="D7985" t="s">
        <v>330</v>
      </c>
      <c r="E7985" t="s">
        <v>196</v>
      </c>
      <c r="F7985" t="s">
        <v>279</v>
      </c>
      <c r="G7985">
        <v>11</v>
      </c>
      <c r="H7985" t="s">
        <v>337</v>
      </c>
      <c r="I7985" t="s">
        <v>734</v>
      </c>
      <c r="J7985" t="s">
        <v>269</v>
      </c>
      <c r="K7985">
        <v>0</v>
      </c>
      <c r="L7985" s="52">
        <v>0</v>
      </c>
      <c r="M7985" s="52">
        <v>0</v>
      </c>
      <c r="N7985">
        <v>2</v>
      </c>
      <c r="O7985" s="52">
        <v>6.1499997973442078E-3</v>
      </c>
      <c r="P7985" s="52">
        <v>6.3100000843405724E-3</v>
      </c>
      <c r="Q7985">
        <v>43</v>
      </c>
      <c r="R7985" s="52">
        <v>7.61000020429492E-3</v>
      </c>
      <c r="S7985" s="52">
        <v>7.780000101774931E-3</v>
      </c>
    </row>
    <row r="7986" spans="1:19">
      <c r="A7986" t="s">
        <v>356</v>
      </c>
      <c r="B7986" t="s">
        <v>412</v>
      </c>
      <c r="C7986" t="s">
        <v>440</v>
      </c>
      <c r="D7986" t="s">
        <v>330</v>
      </c>
      <c r="E7986" t="s">
        <v>196</v>
      </c>
      <c r="F7986" t="s">
        <v>279</v>
      </c>
      <c r="G7986">
        <v>11</v>
      </c>
      <c r="H7986" t="s">
        <v>337</v>
      </c>
      <c r="I7986" t="s">
        <v>734</v>
      </c>
      <c r="J7986" t="s">
        <v>301</v>
      </c>
      <c r="K7986">
        <v>0</v>
      </c>
      <c r="L7986" s="52">
        <v>0</v>
      </c>
      <c r="M7986" s="52">
        <v>0</v>
      </c>
      <c r="N7986">
        <v>5</v>
      </c>
      <c r="O7986" s="52">
        <v>1.537999976426363E-2</v>
      </c>
      <c r="P7986" s="52">
        <v>1.576999947428703E-2</v>
      </c>
      <c r="Q7986">
        <v>117</v>
      </c>
      <c r="R7986" s="52">
        <v>2.0689999684691429E-2</v>
      </c>
      <c r="S7986" s="52">
        <v>2.1169999614357948E-2</v>
      </c>
    </row>
    <row r="7987" spans="1:19">
      <c r="A7987" t="s">
        <v>356</v>
      </c>
      <c r="B7987" t="s">
        <v>412</v>
      </c>
      <c r="C7987" t="s">
        <v>440</v>
      </c>
      <c r="D7987" t="s">
        <v>330</v>
      </c>
      <c r="E7987" t="s">
        <v>196</v>
      </c>
      <c r="F7987" t="s">
        <v>279</v>
      </c>
      <c r="G7987">
        <v>11</v>
      </c>
      <c r="H7987" t="s">
        <v>337</v>
      </c>
      <c r="I7987" t="s">
        <v>734</v>
      </c>
      <c r="J7987" t="s">
        <v>270</v>
      </c>
      <c r="K7987">
        <v>2</v>
      </c>
      <c r="L7987" s="52">
        <v>3.9999999105930328E-2</v>
      </c>
      <c r="N7987">
        <v>8</v>
      </c>
      <c r="O7987" s="52">
        <v>2.462000027298927E-2</v>
      </c>
      <c r="Q7987">
        <v>128</v>
      </c>
      <c r="R7987" s="52">
        <v>2.263999916613102E-2</v>
      </c>
    </row>
    <row r="7988" spans="1:19">
      <c r="A7988" t="s">
        <v>356</v>
      </c>
      <c r="B7988" t="s">
        <v>412</v>
      </c>
      <c r="C7988" t="s">
        <v>440</v>
      </c>
      <c r="D7988" t="s">
        <v>330</v>
      </c>
      <c r="E7988" t="s">
        <v>196</v>
      </c>
      <c r="F7988" t="s">
        <v>279</v>
      </c>
      <c r="G7988">
        <v>11</v>
      </c>
      <c r="H7988" t="s">
        <v>337</v>
      </c>
      <c r="I7988" t="s">
        <v>734</v>
      </c>
      <c r="J7988" t="s">
        <v>268</v>
      </c>
      <c r="K7988">
        <v>46</v>
      </c>
      <c r="L7988" s="52">
        <v>0.92000001668930054</v>
      </c>
      <c r="M7988" s="52">
        <v>0.95832997560501099</v>
      </c>
      <c r="N7988">
        <v>290</v>
      </c>
      <c r="O7988" s="52">
        <v>0.89231002330780029</v>
      </c>
      <c r="P7988" s="52">
        <v>0.91483002901077271</v>
      </c>
      <c r="Q7988">
        <v>4883</v>
      </c>
      <c r="R7988" s="52">
        <v>0.86364001035690308</v>
      </c>
      <c r="S7988" s="52">
        <v>0.88363999128341675</v>
      </c>
    </row>
    <row r="7989" spans="1:19">
      <c r="A7989" t="s">
        <v>356</v>
      </c>
      <c r="B7989" t="s">
        <v>412</v>
      </c>
      <c r="C7989" t="s">
        <v>440</v>
      </c>
      <c r="D7989" t="s">
        <v>330</v>
      </c>
      <c r="E7989" t="s">
        <v>196</v>
      </c>
      <c r="F7989" t="s">
        <v>279</v>
      </c>
      <c r="G7989">
        <v>11</v>
      </c>
      <c r="H7989" t="s">
        <v>337</v>
      </c>
      <c r="I7989" t="s">
        <v>307</v>
      </c>
      <c r="J7989" t="s">
        <v>329</v>
      </c>
      <c r="K7989">
        <v>50</v>
      </c>
      <c r="L7989" s="52">
        <v>1</v>
      </c>
      <c r="N7989">
        <v>323</v>
      </c>
      <c r="O7989" s="52">
        <v>0.9938499927520752</v>
      </c>
      <c r="Q7989">
        <v>5610</v>
      </c>
      <c r="R7989" s="52">
        <v>0.99221998453140259</v>
      </c>
    </row>
    <row r="7990" spans="1:19">
      <c r="A7990" t="s">
        <v>356</v>
      </c>
      <c r="B7990" t="s">
        <v>412</v>
      </c>
      <c r="C7990" t="s">
        <v>440</v>
      </c>
      <c r="D7990" t="s">
        <v>330</v>
      </c>
      <c r="E7990" t="s">
        <v>196</v>
      </c>
      <c r="F7990" t="s">
        <v>279</v>
      </c>
      <c r="G7990">
        <v>11</v>
      </c>
      <c r="H7990" t="s">
        <v>337</v>
      </c>
      <c r="I7990" t="s">
        <v>307</v>
      </c>
      <c r="J7990" t="s">
        <v>309</v>
      </c>
      <c r="K7990">
        <v>0</v>
      </c>
      <c r="L7990" s="52">
        <v>0</v>
      </c>
      <c r="N7990">
        <v>2</v>
      </c>
      <c r="O7990" s="52">
        <v>6.1499997973442078E-3</v>
      </c>
      <c r="Q7990">
        <v>44</v>
      </c>
      <c r="R7990" s="52">
        <v>7.780000101774931E-3</v>
      </c>
    </row>
    <row r="7991" spans="1:19">
      <c r="A7991" t="s">
        <v>356</v>
      </c>
      <c r="B7991" t="s">
        <v>412</v>
      </c>
      <c r="C7991" t="s">
        <v>440</v>
      </c>
      <c r="D7991" t="s">
        <v>330</v>
      </c>
      <c r="E7991" t="s">
        <v>196</v>
      </c>
      <c r="F7991" t="s">
        <v>279</v>
      </c>
      <c r="G7991">
        <v>11</v>
      </c>
      <c r="H7991" t="s">
        <v>337</v>
      </c>
      <c r="I7991" t="s">
        <v>375</v>
      </c>
      <c r="J7991" t="s">
        <v>302</v>
      </c>
      <c r="K7991">
        <v>13</v>
      </c>
      <c r="L7991" s="52">
        <v>0.25999999046325678</v>
      </c>
      <c r="N7991">
        <v>95</v>
      </c>
      <c r="O7991" s="52">
        <v>0.29230999946594238</v>
      </c>
      <c r="Q7991">
        <v>1795</v>
      </c>
      <c r="R7991" s="52">
        <v>0.3174700140953064</v>
      </c>
    </row>
    <row r="7992" spans="1:19">
      <c r="A7992" t="s">
        <v>356</v>
      </c>
      <c r="B7992" t="s">
        <v>412</v>
      </c>
      <c r="C7992" t="s">
        <v>440</v>
      </c>
      <c r="D7992" t="s">
        <v>330</v>
      </c>
      <c r="E7992" t="s">
        <v>196</v>
      </c>
      <c r="F7992" t="s">
        <v>279</v>
      </c>
      <c r="G7992">
        <v>11</v>
      </c>
      <c r="H7992" t="s">
        <v>337</v>
      </c>
      <c r="I7992" t="s">
        <v>375</v>
      </c>
      <c r="J7992" t="s">
        <v>303</v>
      </c>
      <c r="K7992">
        <v>20</v>
      </c>
      <c r="L7992" s="52">
        <v>0.40000000596046448</v>
      </c>
      <c r="N7992">
        <v>105</v>
      </c>
      <c r="O7992" s="52">
        <v>0.32308000326156622</v>
      </c>
      <c r="Q7992">
        <v>1789</v>
      </c>
      <c r="R7992" s="52">
        <v>0.31641000509262079</v>
      </c>
    </row>
    <row r="7993" spans="1:19">
      <c r="A7993" t="s">
        <v>356</v>
      </c>
      <c r="B7993" t="s">
        <v>412</v>
      </c>
      <c r="C7993" t="s">
        <v>440</v>
      </c>
      <c r="D7993" t="s">
        <v>330</v>
      </c>
      <c r="E7993" t="s">
        <v>196</v>
      </c>
      <c r="F7993" t="s">
        <v>279</v>
      </c>
      <c r="G7993">
        <v>11</v>
      </c>
      <c r="H7993" t="s">
        <v>337</v>
      </c>
      <c r="I7993" t="s">
        <v>375</v>
      </c>
      <c r="J7993" t="s">
        <v>304</v>
      </c>
      <c r="K7993">
        <v>17</v>
      </c>
      <c r="L7993" s="52">
        <v>0.34000000357627869</v>
      </c>
      <c r="N7993">
        <v>125</v>
      </c>
      <c r="O7993" s="52">
        <v>0.38462001085281372</v>
      </c>
      <c r="Q7993">
        <v>2070</v>
      </c>
      <c r="R7993" s="52">
        <v>0.36610999703407288</v>
      </c>
    </row>
    <row r="7994" spans="1:19">
      <c r="A7994" t="s">
        <v>356</v>
      </c>
      <c r="B7994" t="s">
        <v>412</v>
      </c>
      <c r="C7994" t="s">
        <v>440</v>
      </c>
      <c r="D7994" t="s">
        <v>330</v>
      </c>
      <c r="E7994" t="s">
        <v>196</v>
      </c>
      <c r="F7994" t="s">
        <v>279</v>
      </c>
      <c r="G7994">
        <v>11</v>
      </c>
      <c r="H7994" t="s">
        <v>337</v>
      </c>
      <c r="I7994" t="s">
        <v>377</v>
      </c>
      <c r="J7994" t="s">
        <v>13</v>
      </c>
      <c r="K7994">
        <v>30</v>
      </c>
      <c r="L7994" s="52">
        <v>0.60000002384185791</v>
      </c>
      <c r="N7994">
        <v>166</v>
      </c>
      <c r="O7994" s="52">
        <v>0.51077002286911011</v>
      </c>
      <c r="Q7994">
        <v>2991</v>
      </c>
      <c r="R7994" s="52">
        <v>0.52900999784469604</v>
      </c>
    </row>
    <row r="7995" spans="1:19">
      <c r="A7995" t="s">
        <v>356</v>
      </c>
      <c r="B7995" t="s">
        <v>412</v>
      </c>
      <c r="C7995" t="s">
        <v>440</v>
      </c>
      <c r="D7995" t="s">
        <v>330</v>
      </c>
      <c r="E7995" t="s">
        <v>196</v>
      </c>
      <c r="F7995" t="s">
        <v>279</v>
      </c>
      <c r="G7995">
        <v>11</v>
      </c>
      <c r="H7995" t="s">
        <v>337</v>
      </c>
      <c r="I7995" t="s">
        <v>377</v>
      </c>
      <c r="J7995" t="s">
        <v>382</v>
      </c>
      <c r="K7995">
        <v>20</v>
      </c>
      <c r="L7995" s="52">
        <v>0.40000000596046448</v>
      </c>
      <c r="N7995">
        <v>159</v>
      </c>
      <c r="O7995" s="52">
        <v>0.48923000693321228</v>
      </c>
      <c r="Q7995">
        <v>2663</v>
      </c>
      <c r="R7995" s="52">
        <v>0.47099000215530401</v>
      </c>
    </row>
    <row r="7996" spans="1:19">
      <c r="A7996" t="s">
        <v>356</v>
      </c>
      <c r="B7996" t="s">
        <v>412</v>
      </c>
      <c r="C7996" t="s">
        <v>440</v>
      </c>
      <c r="D7996" t="s">
        <v>330</v>
      </c>
      <c r="E7996" t="s">
        <v>196</v>
      </c>
      <c r="F7996" t="s">
        <v>279</v>
      </c>
      <c r="G7996">
        <v>11</v>
      </c>
      <c r="H7996" t="s">
        <v>337</v>
      </c>
      <c r="I7996" t="s">
        <v>378</v>
      </c>
      <c r="J7996" t="s">
        <v>13</v>
      </c>
      <c r="K7996">
        <v>48</v>
      </c>
      <c r="L7996" s="52">
        <v>0.95999997854232788</v>
      </c>
      <c r="N7996">
        <v>291</v>
      </c>
      <c r="O7996" s="52">
        <v>0.89538002014160156</v>
      </c>
      <c r="Q7996">
        <v>5030</v>
      </c>
      <c r="R7996" s="52">
        <v>0.88963997364044189</v>
      </c>
    </row>
    <row r="7997" spans="1:19">
      <c r="A7997" t="s">
        <v>356</v>
      </c>
      <c r="B7997" t="s">
        <v>412</v>
      </c>
      <c r="C7997" t="s">
        <v>440</v>
      </c>
      <c r="D7997" t="s">
        <v>330</v>
      </c>
      <c r="E7997" t="s">
        <v>196</v>
      </c>
      <c r="F7997" t="s">
        <v>279</v>
      </c>
      <c r="G7997">
        <v>11</v>
      </c>
      <c r="H7997" t="s">
        <v>337</v>
      </c>
      <c r="I7997" t="s">
        <v>378</v>
      </c>
      <c r="J7997" t="s">
        <v>382</v>
      </c>
      <c r="K7997">
        <v>2</v>
      </c>
      <c r="L7997" s="52">
        <v>3.9999999105930328E-2</v>
      </c>
      <c r="N7997">
        <v>34</v>
      </c>
      <c r="O7997" s="52">
        <v>0.1046200022101402</v>
      </c>
      <c r="Q7997">
        <v>624</v>
      </c>
      <c r="R7997" s="52">
        <v>0.1103599965572357</v>
      </c>
    </row>
    <row r="7998" spans="1:19">
      <c r="A7998" t="s">
        <v>356</v>
      </c>
      <c r="B7998" t="s">
        <v>412</v>
      </c>
      <c r="C7998" t="s">
        <v>440</v>
      </c>
      <c r="D7998" t="s">
        <v>330</v>
      </c>
      <c r="E7998" t="s">
        <v>196</v>
      </c>
      <c r="F7998" t="s">
        <v>279</v>
      </c>
      <c r="G7998">
        <v>11</v>
      </c>
      <c r="H7998" t="s">
        <v>337</v>
      </c>
      <c r="I7998" t="s">
        <v>379</v>
      </c>
      <c r="J7998" t="s">
        <v>13</v>
      </c>
      <c r="K7998">
        <v>38</v>
      </c>
      <c r="L7998" s="52">
        <v>0.75999999046325684</v>
      </c>
      <c r="N7998">
        <v>214</v>
      </c>
      <c r="O7998" s="52">
        <v>0.65846002101898193</v>
      </c>
      <c r="Q7998">
        <v>3976</v>
      </c>
      <c r="R7998" s="52">
        <v>0.70322000980377197</v>
      </c>
    </row>
    <row r="7999" spans="1:19">
      <c r="A7999" t="s">
        <v>356</v>
      </c>
      <c r="B7999" t="s">
        <v>412</v>
      </c>
      <c r="C7999" t="s">
        <v>440</v>
      </c>
      <c r="D7999" t="s">
        <v>330</v>
      </c>
      <c r="E7999" t="s">
        <v>196</v>
      </c>
      <c r="F7999" t="s">
        <v>279</v>
      </c>
      <c r="G7999">
        <v>11</v>
      </c>
      <c r="H7999" t="s">
        <v>337</v>
      </c>
      <c r="I7999" t="s">
        <v>379</v>
      </c>
      <c r="J7999" t="s">
        <v>382</v>
      </c>
      <c r="K7999">
        <v>12</v>
      </c>
      <c r="L7999" s="52">
        <v>0.239999994635582</v>
      </c>
      <c r="N7999">
        <v>111</v>
      </c>
      <c r="O7999" s="52">
        <v>0.34154000878334051</v>
      </c>
      <c r="Q7999">
        <v>1678</v>
      </c>
      <c r="R7999" s="52">
        <v>0.29677999019622803</v>
      </c>
    </row>
    <row r="8000" spans="1:19">
      <c r="A8000" t="s">
        <v>356</v>
      </c>
      <c r="B8000" t="s">
        <v>412</v>
      </c>
      <c r="C8000" t="s">
        <v>440</v>
      </c>
      <c r="D8000" t="s">
        <v>330</v>
      </c>
      <c r="E8000" t="s">
        <v>196</v>
      </c>
      <c r="F8000" t="s">
        <v>279</v>
      </c>
      <c r="G8000">
        <v>11</v>
      </c>
      <c r="H8000" t="s">
        <v>337</v>
      </c>
      <c r="I8000" t="s">
        <v>380</v>
      </c>
      <c r="J8000" t="s">
        <v>13</v>
      </c>
      <c r="K8000">
        <v>39</v>
      </c>
      <c r="L8000" s="52">
        <v>0.77999997138977051</v>
      </c>
      <c r="N8000">
        <v>233</v>
      </c>
      <c r="O8000" s="52">
        <v>0.71692001819610596</v>
      </c>
      <c r="Q8000">
        <v>4071</v>
      </c>
      <c r="R8000" s="52">
        <v>0.72001999616622925</v>
      </c>
    </row>
    <row r="8001" spans="1:19">
      <c r="A8001" t="s">
        <v>356</v>
      </c>
      <c r="B8001" t="s">
        <v>412</v>
      </c>
      <c r="C8001" t="s">
        <v>440</v>
      </c>
      <c r="D8001" t="s">
        <v>330</v>
      </c>
      <c r="E8001" t="s">
        <v>196</v>
      </c>
      <c r="F8001" t="s">
        <v>279</v>
      </c>
      <c r="G8001">
        <v>11</v>
      </c>
      <c r="H8001" t="s">
        <v>337</v>
      </c>
      <c r="I8001" t="s">
        <v>380</v>
      </c>
      <c r="J8001" t="s">
        <v>382</v>
      </c>
      <c r="K8001">
        <v>11</v>
      </c>
      <c r="L8001" s="52">
        <v>0.2199999988079071</v>
      </c>
      <c r="N8001">
        <v>92</v>
      </c>
      <c r="O8001" s="52">
        <v>0.28308001160621638</v>
      </c>
      <c r="Q8001">
        <v>1583</v>
      </c>
      <c r="R8001" s="52">
        <v>0.27998000383377081</v>
      </c>
    </row>
    <row r="8002" spans="1:19">
      <c r="A8002" t="s">
        <v>356</v>
      </c>
      <c r="B8002" t="s">
        <v>412</v>
      </c>
      <c r="C8002" t="s">
        <v>440</v>
      </c>
      <c r="D8002" t="s">
        <v>330</v>
      </c>
      <c r="E8002" t="s">
        <v>196</v>
      </c>
      <c r="F8002" t="s">
        <v>279</v>
      </c>
      <c r="G8002">
        <v>11</v>
      </c>
      <c r="H8002" t="s">
        <v>337</v>
      </c>
      <c r="I8002" t="s">
        <v>381</v>
      </c>
      <c r="J8002" t="s">
        <v>13</v>
      </c>
      <c r="K8002">
        <v>30</v>
      </c>
      <c r="L8002" s="52">
        <v>0.60000002384185791</v>
      </c>
      <c r="N8002">
        <v>203</v>
      </c>
      <c r="O8002" s="52">
        <v>0.62462002038955688</v>
      </c>
      <c r="Q8002">
        <v>3439</v>
      </c>
      <c r="R8002" s="52">
        <v>0.60824000835418701</v>
      </c>
    </row>
    <row r="8003" spans="1:19">
      <c r="A8003" t="s">
        <v>356</v>
      </c>
      <c r="B8003" t="s">
        <v>412</v>
      </c>
      <c r="C8003" t="s">
        <v>440</v>
      </c>
      <c r="D8003" t="s">
        <v>330</v>
      </c>
      <c r="E8003" t="s">
        <v>196</v>
      </c>
      <c r="F8003" t="s">
        <v>279</v>
      </c>
      <c r="G8003">
        <v>11</v>
      </c>
      <c r="H8003" t="s">
        <v>337</v>
      </c>
      <c r="I8003" t="s">
        <v>381</v>
      </c>
      <c r="J8003" t="s">
        <v>382</v>
      </c>
      <c r="K8003">
        <v>20</v>
      </c>
      <c r="L8003" s="52">
        <v>0.40000000596046448</v>
      </c>
      <c r="N8003">
        <v>122</v>
      </c>
      <c r="O8003" s="52">
        <v>0.3753800094127655</v>
      </c>
      <c r="Q8003">
        <v>2215</v>
      </c>
      <c r="R8003" s="52">
        <v>0.39175999164581299</v>
      </c>
    </row>
    <row r="8004" spans="1:19">
      <c r="A8004" t="s">
        <v>356</v>
      </c>
      <c r="B8004" t="s">
        <v>412</v>
      </c>
      <c r="C8004" t="s">
        <v>440</v>
      </c>
      <c r="D8004" t="s">
        <v>330</v>
      </c>
      <c r="E8004" t="s">
        <v>197</v>
      </c>
      <c r="F8004" t="s">
        <v>280</v>
      </c>
      <c r="G8004">
        <v>10</v>
      </c>
      <c r="H8004" t="s">
        <v>341</v>
      </c>
      <c r="I8004" t="s">
        <v>374</v>
      </c>
      <c r="J8004" t="s">
        <v>289</v>
      </c>
      <c r="K8004">
        <v>0</v>
      </c>
      <c r="L8004" s="52">
        <v>0</v>
      </c>
      <c r="N8004">
        <v>2</v>
      </c>
      <c r="O8004" s="52">
        <v>8.4400000050663948E-3</v>
      </c>
      <c r="Q8004">
        <v>29</v>
      </c>
      <c r="R8004" s="52">
        <v>5.1299999468028554E-3</v>
      </c>
    </row>
    <row r="8005" spans="1:19">
      <c r="A8005" t="s">
        <v>356</v>
      </c>
      <c r="B8005" t="s">
        <v>412</v>
      </c>
      <c r="C8005" t="s">
        <v>440</v>
      </c>
      <c r="D8005" t="s">
        <v>330</v>
      </c>
      <c r="E8005" t="s">
        <v>197</v>
      </c>
      <c r="F8005" t="s">
        <v>280</v>
      </c>
      <c r="G8005">
        <v>10</v>
      </c>
      <c r="H8005" t="s">
        <v>341</v>
      </c>
      <c r="I8005" t="s">
        <v>374</v>
      </c>
      <c r="J8005" t="s">
        <v>290</v>
      </c>
      <c r="K8005">
        <v>0</v>
      </c>
      <c r="L8005" s="52">
        <v>0</v>
      </c>
      <c r="N8005">
        <v>6</v>
      </c>
      <c r="O8005" s="52">
        <v>2.531999908387661E-2</v>
      </c>
      <c r="Q8005">
        <v>299</v>
      </c>
      <c r="R8005" s="52">
        <v>5.2880000323057168E-2</v>
      </c>
    </row>
    <row r="8006" spans="1:19">
      <c r="A8006" t="s">
        <v>356</v>
      </c>
      <c r="B8006" t="s">
        <v>412</v>
      </c>
      <c r="C8006" t="s">
        <v>440</v>
      </c>
      <c r="D8006" t="s">
        <v>330</v>
      </c>
      <c r="E8006" t="s">
        <v>197</v>
      </c>
      <c r="F8006" t="s">
        <v>280</v>
      </c>
      <c r="G8006">
        <v>10</v>
      </c>
      <c r="H8006" t="s">
        <v>341</v>
      </c>
      <c r="I8006" t="s">
        <v>374</v>
      </c>
      <c r="J8006" t="s">
        <v>291</v>
      </c>
      <c r="K8006">
        <v>2</v>
      </c>
      <c r="L8006" s="52">
        <v>8.6960002779960632E-2</v>
      </c>
      <c r="N8006">
        <v>31</v>
      </c>
      <c r="O8006" s="52">
        <v>0.13079999387264249</v>
      </c>
      <c r="Q8006">
        <v>751</v>
      </c>
      <c r="R8006" s="52">
        <v>0.1328299939632416</v>
      </c>
    </row>
    <row r="8007" spans="1:19">
      <c r="A8007" t="s">
        <v>356</v>
      </c>
      <c r="B8007" t="s">
        <v>412</v>
      </c>
      <c r="C8007" t="s">
        <v>440</v>
      </c>
      <c r="D8007" t="s">
        <v>330</v>
      </c>
      <c r="E8007" t="s">
        <v>197</v>
      </c>
      <c r="F8007" t="s">
        <v>280</v>
      </c>
      <c r="G8007">
        <v>10</v>
      </c>
      <c r="H8007" t="s">
        <v>341</v>
      </c>
      <c r="I8007" t="s">
        <v>374</v>
      </c>
      <c r="J8007" t="s">
        <v>292</v>
      </c>
      <c r="K8007">
        <v>11</v>
      </c>
      <c r="L8007" s="52">
        <v>0.47826001048088068</v>
      </c>
      <c r="N8007">
        <v>48</v>
      </c>
      <c r="O8007" s="52">
        <v>0.20252999663352969</v>
      </c>
      <c r="Q8007">
        <v>1246</v>
      </c>
      <c r="R8007" s="52">
        <v>0.22036999464035029</v>
      </c>
    </row>
    <row r="8008" spans="1:19">
      <c r="A8008" t="s">
        <v>356</v>
      </c>
      <c r="B8008" t="s">
        <v>412</v>
      </c>
      <c r="C8008" t="s">
        <v>440</v>
      </c>
      <c r="D8008" t="s">
        <v>330</v>
      </c>
      <c r="E8008" t="s">
        <v>197</v>
      </c>
      <c r="F8008" t="s">
        <v>280</v>
      </c>
      <c r="G8008">
        <v>10</v>
      </c>
      <c r="H8008" t="s">
        <v>341</v>
      </c>
      <c r="I8008" t="s">
        <v>374</v>
      </c>
      <c r="J8008" t="s">
        <v>293</v>
      </c>
      <c r="K8008">
        <v>0</v>
      </c>
      <c r="L8008" s="52">
        <v>0</v>
      </c>
      <c r="N8008">
        <v>41</v>
      </c>
      <c r="O8008" s="52">
        <v>0.17299999296665189</v>
      </c>
      <c r="Q8008">
        <v>1034</v>
      </c>
      <c r="R8008" s="52">
        <v>0.18287999927997589</v>
      </c>
    </row>
    <row r="8009" spans="1:19">
      <c r="A8009" t="s">
        <v>356</v>
      </c>
      <c r="B8009" t="s">
        <v>412</v>
      </c>
      <c r="C8009" t="s">
        <v>440</v>
      </c>
      <c r="D8009" t="s">
        <v>330</v>
      </c>
      <c r="E8009" t="s">
        <v>197</v>
      </c>
      <c r="F8009" t="s">
        <v>280</v>
      </c>
      <c r="G8009">
        <v>10</v>
      </c>
      <c r="H8009" t="s">
        <v>341</v>
      </c>
      <c r="I8009" t="s">
        <v>374</v>
      </c>
      <c r="J8009" t="s">
        <v>294</v>
      </c>
      <c r="K8009">
        <v>2</v>
      </c>
      <c r="L8009" s="52">
        <v>8.6960002779960632E-2</v>
      </c>
      <c r="N8009">
        <v>50</v>
      </c>
      <c r="O8009" s="52">
        <v>0.21096999943256381</v>
      </c>
      <c r="Q8009">
        <v>1115</v>
      </c>
      <c r="R8009" s="52">
        <v>0.19720999896526339</v>
      </c>
    </row>
    <row r="8010" spans="1:19">
      <c r="A8010" t="s">
        <v>356</v>
      </c>
      <c r="B8010" t="s">
        <v>412</v>
      </c>
      <c r="C8010" t="s">
        <v>440</v>
      </c>
      <c r="D8010" t="s">
        <v>330</v>
      </c>
      <c r="E8010" t="s">
        <v>197</v>
      </c>
      <c r="F8010" t="s">
        <v>280</v>
      </c>
      <c r="G8010">
        <v>10</v>
      </c>
      <c r="H8010" t="s">
        <v>341</v>
      </c>
      <c r="I8010" t="s">
        <v>374</v>
      </c>
      <c r="J8010" t="s">
        <v>295</v>
      </c>
      <c r="K8010">
        <v>8</v>
      </c>
      <c r="L8010" s="52">
        <v>0.34782999753952032</v>
      </c>
      <c r="N8010">
        <v>59</v>
      </c>
      <c r="O8010" s="52">
        <v>0.24895000457763669</v>
      </c>
      <c r="Q8010">
        <v>1180</v>
      </c>
      <c r="R8010" s="52">
        <v>0.20870000123977661</v>
      </c>
    </row>
    <row r="8011" spans="1:19">
      <c r="A8011" t="s">
        <v>356</v>
      </c>
      <c r="B8011" t="s">
        <v>412</v>
      </c>
      <c r="C8011" t="s">
        <v>440</v>
      </c>
      <c r="D8011" t="s">
        <v>330</v>
      </c>
      <c r="E8011" t="s">
        <v>197</v>
      </c>
      <c r="F8011" t="s">
        <v>280</v>
      </c>
      <c r="G8011">
        <v>10</v>
      </c>
      <c r="H8011" t="s">
        <v>341</v>
      </c>
      <c r="I8011" t="s">
        <v>734</v>
      </c>
      <c r="J8011" t="s">
        <v>299</v>
      </c>
      <c r="K8011">
        <v>2</v>
      </c>
      <c r="L8011" s="52">
        <v>8.6960002779960632E-2</v>
      </c>
      <c r="M8011" s="52">
        <v>8.6960002779960632E-2</v>
      </c>
      <c r="N8011">
        <v>2</v>
      </c>
      <c r="O8011" s="52">
        <v>8.4400000050663948E-3</v>
      </c>
      <c r="P8011" s="52">
        <v>8.659999817609787E-3</v>
      </c>
      <c r="Q8011">
        <v>265</v>
      </c>
      <c r="R8011" s="52">
        <v>4.6870000660419457E-2</v>
      </c>
      <c r="S8011" s="52">
        <v>4.7959998250007629E-2</v>
      </c>
    </row>
    <row r="8012" spans="1:19">
      <c r="A8012" t="s">
        <v>356</v>
      </c>
      <c r="B8012" t="s">
        <v>412</v>
      </c>
      <c r="C8012" t="s">
        <v>440</v>
      </c>
      <c r="D8012" t="s">
        <v>330</v>
      </c>
      <c r="E8012" t="s">
        <v>197</v>
      </c>
      <c r="F8012" t="s">
        <v>280</v>
      </c>
      <c r="G8012">
        <v>10</v>
      </c>
      <c r="H8012" t="s">
        <v>341</v>
      </c>
      <c r="I8012" t="s">
        <v>734</v>
      </c>
      <c r="J8012" t="s">
        <v>300</v>
      </c>
      <c r="K8012">
        <v>0</v>
      </c>
      <c r="L8012" s="52">
        <v>0</v>
      </c>
      <c r="M8012" s="52">
        <v>0</v>
      </c>
      <c r="N8012">
        <v>2</v>
      </c>
      <c r="O8012" s="52">
        <v>8.4400000050663948E-3</v>
      </c>
      <c r="P8012" s="52">
        <v>8.659999817609787E-3</v>
      </c>
      <c r="Q8012">
        <v>218</v>
      </c>
      <c r="R8012" s="52">
        <v>3.8559999316930771E-2</v>
      </c>
      <c r="S8012" s="52">
        <v>3.945000097155571E-2</v>
      </c>
    </row>
    <row r="8013" spans="1:19">
      <c r="A8013" t="s">
        <v>356</v>
      </c>
      <c r="B8013" t="s">
        <v>412</v>
      </c>
      <c r="C8013" t="s">
        <v>440</v>
      </c>
      <c r="D8013" t="s">
        <v>330</v>
      </c>
      <c r="E8013" t="s">
        <v>197</v>
      </c>
      <c r="F8013" t="s">
        <v>280</v>
      </c>
      <c r="G8013">
        <v>10</v>
      </c>
      <c r="H8013" t="s">
        <v>341</v>
      </c>
      <c r="I8013" t="s">
        <v>734</v>
      </c>
      <c r="J8013" t="s">
        <v>269</v>
      </c>
      <c r="K8013">
        <v>0</v>
      </c>
      <c r="L8013" s="52">
        <v>0</v>
      </c>
      <c r="M8013" s="52">
        <v>0</v>
      </c>
      <c r="N8013">
        <v>2</v>
      </c>
      <c r="O8013" s="52">
        <v>8.4400000050663948E-3</v>
      </c>
      <c r="P8013" s="52">
        <v>8.659999817609787E-3</v>
      </c>
      <c r="Q8013">
        <v>43</v>
      </c>
      <c r="R8013" s="52">
        <v>7.61000020429492E-3</v>
      </c>
      <c r="S8013" s="52">
        <v>7.780000101774931E-3</v>
      </c>
    </row>
    <row r="8014" spans="1:19">
      <c r="A8014" t="s">
        <v>356</v>
      </c>
      <c r="B8014" t="s">
        <v>412</v>
      </c>
      <c r="C8014" t="s">
        <v>440</v>
      </c>
      <c r="D8014" t="s">
        <v>330</v>
      </c>
      <c r="E8014" t="s">
        <v>197</v>
      </c>
      <c r="F8014" t="s">
        <v>280</v>
      </c>
      <c r="G8014">
        <v>10</v>
      </c>
      <c r="H8014" t="s">
        <v>341</v>
      </c>
      <c r="I8014" t="s">
        <v>734</v>
      </c>
      <c r="J8014" t="s">
        <v>301</v>
      </c>
      <c r="K8014">
        <v>2</v>
      </c>
      <c r="L8014" s="52">
        <v>8.6960002779960632E-2</v>
      </c>
      <c r="M8014" s="52">
        <v>8.6960002779960632E-2</v>
      </c>
      <c r="N8014">
        <v>2</v>
      </c>
      <c r="O8014" s="52">
        <v>8.4400000050663948E-3</v>
      </c>
      <c r="P8014" s="52">
        <v>8.659999817609787E-3</v>
      </c>
      <c r="Q8014">
        <v>117</v>
      </c>
      <c r="R8014" s="52">
        <v>2.0689999684691429E-2</v>
      </c>
      <c r="S8014" s="52">
        <v>2.1169999614357948E-2</v>
      </c>
    </row>
    <row r="8015" spans="1:19">
      <c r="A8015" t="s">
        <v>356</v>
      </c>
      <c r="B8015" t="s">
        <v>412</v>
      </c>
      <c r="C8015" t="s">
        <v>440</v>
      </c>
      <c r="D8015" t="s">
        <v>330</v>
      </c>
      <c r="E8015" t="s">
        <v>197</v>
      </c>
      <c r="F8015" t="s">
        <v>280</v>
      </c>
      <c r="G8015">
        <v>10</v>
      </c>
      <c r="H8015" t="s">
        <v>341</v>
      </c>
      <c r="I8015" t="s">
        <v>734</v>
      </c>
      <c r="J8015" t="s">
        <v>270</v>
      </c>
      <c r="K8015">
        <v>0</v>
      </c>
      <c r="L8015" s="52">
        <v>0</v>
      </c>
      <c r="N8015">
        <v>6</v>
      </c>
      <c r="O8015" s="52">
        <v>2.531999908387661E-2</v>
      </c>
      <c r="Q8015">
        <v>128</v>
      </c>
      <c r="R8015" s="52">
        <v>2.263999916613102E-2</v>
      </c>
    </row>
    <row r="8016" spans="1:19">
      <c r="A8016" t="s">
        <v>356</v>
      </c>
      <c r="B8016" t="s">
        <v>412</v>
      </c>
      <c r="C8016" t="s">
        <v>440</v>
      </c>
      <c r="D8016" t="s">
        <v>330</v>
      </c>
      <c r="E8016" t="s">
        <v>197</v>
      </c>
      <c r="F8016" t="s">
        <v>280</v>
      </c>
      <c r="G8016">
        <v>10</v>
      </c>
      <c r="H8016" t="s">
        <v>341</v>
      </c>
      <c r="I8016" t="s">
        <v>734</v>
      </c>
      <c r="J8016" t="s">
        <v>268</v>
      </c>
      <c r="K8016">
        <v>19</v>
      </c>
      <c r="L8016" s="52">
        <v>0.82608997821807861</v>
      </c>
      <c r="M8016" s="52">
        <v>0.82608997821807861</v>
      </c>
      <c r="N8016">
        <v>223</v>
      </c>
      <c r="O8016" s="52">
        <v>0.94093000888824463</v>
      </c>
      <c r="P8016" s="52">
        <v>0.96536999940872192</v>
      </c>
      <c r="Q8016">
        <v>4883</v>
      </c>
      <c r="R8016" s="52">
        <v>0.86364001035690308</v>
      </c>
      <c r="S8016" s="52">
        <v>0.88363999128341675</v>
      </c>
    </row>
    <row r="8017" spans="1:18">
      <c r="A8017" t="s">
        <v>356</v>
      </c>
      <c r="B8017" t="s">
        <v>412</v>
      </c>
      <c r="C8017" t="s">
        <v>440</v>
      </c>
      <c r="D8017" t="s">
        <v>330</v>
      </c>
      <c r="E8017" t="s">
        <v>197</v>
      </c>
      <c r="F8017" t="s">
        <v>280</v>
      </c>
      <c r="G8017">
        <v>10</v>
      </c>
      <c r="H8017" t="s">
        <v>341</v>
      </c>
      <c r="I8017" t="s">
        <v>307</v>
      </c>
      <c r="J8017" t="s">
        <v>329</v>
      </c>
      <c r="K8017">
        <v>23</v>
      </c>
      <c r="L8017" s="52">
        <v>1</v>
      </c>
      <c r="N8017">
        <v>237</v>
      </c>
      <c r="O8017" s="52">
        <v>1</v>
      </c>
      <c r="Q8017">
        <v>5610</v>
      </c>
      <c r="R8017" s="52">
        <v>0.99221998453140259</v>
      </c>
    </row>
    <row r="8018" spans="1:18">
      <c r="A8018" t="s">
        <v>356</v>
      </c>
      <c r="B8018" t="s">
        <v>412</v>
      </c>
      <c r="C8018" t="s">
        <v>440</v>
      </c>
      <c r="D8018" t="s">
        <v>330</v>
      </c>
      <c r="E8018" t="s">
        <v>197</v>
      </c>
      <c r="F8018" t="s">
        <v>280</v>
      </c>
      <c r="G8018">
        <v>10</v>
      </c>
      <c r="H8018" t="s">
        <v>341</v>
      </c>
      <c r="I8018" t="s">
        <v>307</v>
      </c>
      <c r="J8018" t="s">
        <v>309</v>
      </c>
      <c r="K8018">
        <v>0</v>
      </c>
      <c r="L8018" s="52">
        <v>0</v>
      </c>
      <c r="N8018">
        <v>0</v>
      </c>
      <c r="O8018" s="52">
        <v>0</v>
      </c>
      <c r="Q8018">
        <v>44</v>
      </c>
      <c r="R8018" s="52">
        <v>7.780000101774931E-3</v>
      </c>
    </row>
    <row r="8019" spans="1:18">
      <c r="A8019" t="s">
        <v>356</v>
      </c>
      <c r="B8019" t="s">
        <v>412</v>
      </c>
      <c r="C8019" t="s">
        <v>440</v>
      </c>
      <c r="D8019" t="s">
        <v>330</v>
      </c>
      <c r="E8019" t="s">
        <v>197</v>
      </c>
      <c r="F8019" t="s">
        <v>280</v>
      </c>
      <c r="G8019">
        <v>10</v>
      </c>
      <c r="H8019" t="s">
        <v>341</v>
      </c>
      <c r="I8019" t="s">
        <v>375</v>
      </c>
      <c r="J8019" t="s">
        <v>302</v>
      </c>
      <c r="K8019">
        <v>6</v>
      </c>
      <c r="L8019" s="52">
        <v>0.26087000966072083</v>
      </c>
      <c r="N8019">
        <v>72</v>
      </c>
      <c r="O8019" s="52">
        <v>0.30379998683929438</v>
      </c>
      <c r="Q8019">
        <v>1795</v>
      </c>
      <c r="R8019" s="52">
        <v>0.3174700140953064</v>
      </c>
    </row>
    <row r="8020" spans="1:18">
      <c r="A8020" t="s">
        <v>356</v>
      </c>
      <c r="B8020" t="s">
        <v>412</v>
      </c>
      <c r="C8020" t="s">
        <v>440</v>
      </c>
      <c r="D8020" t="s">
        <v>330</v>
      </c>
      <c r="E8020" t="s">
        <v>197</v>
      </c>
      <c r="F8020" t="s">
        <v>280</v>
      </c>
      <c r="G8020">
        <v>10</v>
      </c>
      <c r="H8020" t="s">
        <v>341</v>
      </c>
      <c r="I8020" t="s">
        <v>375</v>
      </c>
      <c r="J8020" t="s">
        <v>303</v>
      </c>
      <c r="K8020">
        <v>7</v>
      </c>
      <c r="L8020" s="52">
        <v>0.30434998869895941</v>
      </c>
      <c r="N8020">
        <v>64</v>
      </c>
      <c r="O8020" s="52">
        <v>0.27004000544548029</v>
      </c>
      <c r="Q8020">
        <v>1789</v>
      </c>
      <c r="R8020" s="52">
        <v>0.31641000509262079</v>
      </c>
    </row>
    <row r="8021" spans="1:18">
      <c r="A8021" t="s">
        <v>356</v>
      </c>
      <c r="B8021" t="s">
        <v>412</v>
      </c>
      <c r="C8021" t="s">
        <v>440</v>
      </c>
      <c r="D8021" t="s">
        <v>330</v>
      </c>
      <c r="E8021" t="s">
        <v>197</v>
      </c>
      <c r="F8021" t="s">
        <v>280</v>
      </c>
      <c r="G8021">
        <v>10</v>
      </c>
      <c r="H8021" t="s">
        <v>341</v>
      </c>
      <c r="I8021" t="s">
        <v>375</v>
      </c>
      <c r="J8021" t="s">
        <v>304</v>
      </c>
      <c r="K8021">
        <v>10</v>
      </c>
      <c r="L8021" s="52">
        <v>0.43478000164031982</v>
      </c>
      <c r="N8021">
        <v>101</v>
      </c>
      <c r="O8021" s="52">
        <v>0.42616000771522522</v>
      </c>
      <c r="Q8021">
        <v>2070</v>
      </c>
      <c r="R8021" s="52">
        <v>0.36610999703407288</v>
      </c>
    </row>
    <row r="8022" spans="1:18">
      <c r="A8022" t="s">
        <v>356</v>
      </c>
      <c r="B8022" t="s">
        <v>412</v>
      </c>
      <c r="C8022" t="s">
        <v>440</v>
      </c>
      <c r="D8022" t="s">
        <v>330</v>
      </c>
      <c r="E8022" t="s">
        <v>197</v>
      </c>
      <c r="F8022" t="s">
        <v>280</v>
      </c>
      <c r="G8022">
        <v>10</v>
      </c>
      <c r="H8022" t="s">
        <v>341</v>
      </c>
      <c r="I8022" t="s">
        <v>377</v>
      </c>
      <c r="J8022" t="s">
        <v>13</v>
      </c>
      <c r="K8022">
        <v>11</v>
      </c>
      <c r="L8022" s="52">
        <v>0.47826001048088068</v>
      </c>
      <c r="N8022">
        <v>131</v>
      </c>
      <c r="O8022" s="52">
        <v>0.55273997783660889</v>
      </c>
      <c r="Q8022">
        <v>2991</v>
      </c>
      <c r="R8022" s="52">
        <v>0.52900999784469604</v>
      </c>
    </row>
    <row r="8023" spans="1:18">
      <c r="A8023" t="s">
        <v>356</v>
      </c>
      <c r="B8023" t="s">
        <v>412</v>
      </c>
      <c r="C8023" t="s">
        <v>440</v>
      </c>
      <c r="D8023" t="s">
        <v>330</v>
      </c>
      <c r="E8023" t="s">
        <v>197</v>
      </c>
      <c r="F8023" t="s">
        <v>280</v>
      </c>
      <c r="G8023">
        <v>10</v>
      </c>
      <c r="H8023" t="s">
        <v>341</v>
      </c>
      <c r="I8023" t="s">
        <v>377</v>
      </c>
      <c r="J8023" t="s">
        <v>382</v>
      </c>
      <c r="K8023">
        <v>12</v>
      </c>
      <c r="L8023" s="52">
        <v>0.52174001932144165</v>
      </c>
      <c r="N8023">
        <v>106</v>
      </c>
      <c r="O8023" s="52">
        <v>0.44725999236106873</v>
      </c>
      <c r="Q8023">
        <v>2663</v>
      </c>
      <c r="R8023" s="52">
        <v>0.47099000215530401</v>
      </c>
    </row>
    <row r="8024" spans="1:18">
      <c r="A8024" t="s">
        <v>356</v>
      </c>
      <c r="B8024" t="s">
        <v>412</v>
      </c>
      <c r="C8024" t="s">
        <v>440</v>
      </c>
      <c r="D8024" t="s">
        <v>330</v>
      </c>
      <c r="E8024" t="s">
        <v>197</v>
      </c>
      <c r="F8024" t="s">
        <v>280</v>
      </c>
      <c r="G8024">
        <v>10</v>
      </c>
      <c r="H8024" t="s">
        <v>341</v>
      </c>
      <c r="I8024" t="s">
        <v>378</v>
      </c>
      <c r="J8024" t="s">
        <v>13</v>
      </c>
      <c r="K8024">
        <v>21</v>
      </c>
      <c r="L8024" s="52">
        <v>0.91303998231887817</v>
      </c>
      <c r="N8024">
        <v>209</v>
      </c>
      <c r="O8024" s="52">
        <v>0.88186001777648926</v>
      </c>
      <c r="Q8024">
        <v>5030</v>
      </c>
      <c r="R8024" s="52">
        <v>0.88963997364044189</v>
      </c>
    </row>
    <row r="8025" spans="1:18">
      <c r="A8025" t="s">
        <v>356</v>
      </c>
      <c r="B8025" t="s">
        <v>412</v>
      </c>
      <c r="C8025" t="s">
        <v>440</v>
      </c>
      <c r="D8025" t="s">
        <v>330</v>
      </c>
      <c r="E8025" t="s">
        <v>197</v>
      </c>
      <c r="F8025" t="s">
        <v>280</v>
      </c>
      <c r="G8025">
        <v>10</v>
      </c>
      <c r="H8025" t="s">
        <v>341</v>
      </c>
      <c r="I8025" t="s">
        <v>378</v>
      </c>
      <c r="J8025" t="s">
        <v>382</v>
      </c>
      <c r="K8025">
        <v>2</v>
      </c>
      <c r="L8025" s="52">
        <v>8.6960002779960632E-2</v>
      </c>
      <c r="N8025">
        <v>28</v>
      </c>
      <c r="O8025" s="52">
        <v>0.11813999712467189</v>
      </c>
      <c r="Q8025">
        <v>624</v>
      </c>
      <c r="R8025" s="52">
        <v>0.1103599965572357</v>
      </c>
    </row>
    <row r="8026" spans="1:18">
      <c r="A8026" t="s">
        <v>356</v>
      </c>
      <c r="B8026" t="s">
        <v>412</v>
      </c>
      <c r="C8026" t="s">
        <v>440</v>
      </c>
      <c r="D8026" t="s">
        <v>330</v>
      </c>
      <c r="E8026" t="s">
        <v>197</v>
      </c>
      <c r="F8026" t="s">
        <v>280</v>
      </c>
      <c r="G8026">
        <v>10</v>
      </c>
      <c r="H8026" t="s">
        <v>341</v>
      </c>
      <c r="I8026" t="s">
        <v>379</v>
      </c>
      <c r="J8026" t="s">
        <v>13</v>
      </c>
      <c r="K8026">
        <v>14</v>
      </c>
      <c r="L8026" s="52">
        <v>0.6086999773979187</v>
      </c>
      <c r="N8026">
        <v>158</v>
      </c>
      <c r="O8026" s="52">
        <v>0.66667002439498901</v>
      </c>
      <c r="Q8026">
        <v>3976</v>
      </c>
      <c r="R8026" s="52">
        <v>0.70322000980377197</v>
      </c>
    </row>
    <row r="8027" spans="1:18">
      <c r="A8027" t="s">
        <v>356</v>
      </c>
      <c r="B8027" t="s">
        <v>412</v>
      </c>
      <c r="C8027" t="s">
        <v>440</v>
      </c>
      <c r="D8027" t="s">
        <v>330</v>
      </c>
      <c r="E8027" t="s">
        <v>197</v>
      </c>
      <c r="F8027" t="s">
        <v>280</v>
      </c>
      <c r="G8027">
        <v>10</v>
      </c>
      <c r="H8027" t="s">
        <v>341</v>
      </c>
      <c r="I8027" t="s">
        <v>379</v>
      </c>
      <c r="J8027" t="s">
        <v>382</v>
      </c>
      <c r="K8027">
        <v>9</v>
      </c>
      <c r="L8027" s="52">
        <v>0.39129999279975891</v>
      </c>
      <c r="N8027">
        <v>79</v>
      </c>
      <c r="O8027" s="52">
        <v>0.33333000540733337</v>
      </c>
      <c r="Q8027">
        <v>1678</v>
      </c>
      <c r="R8027" s="52">
        <v>0.29677999019622803</v>
      </c>
    </row>
    <row r="8028" spans="1:18">
      <c r="A8028" t="s">
        <v>356</v>
      </c>
      <c r="B8028" t="s">
        <v>412</v>
      </c>
      <c r="C8028" t="s">
        <v>440</v>
      </c>
      <c r="D8028" t="s">
        <v>330</v>
      </c>
      <c r="E8028" t="s">
        <v>197</v>
      </c>
      <c r="F8028" t="s">
        <v>280</v>
      </c>
      <c r="G8028">
        <v>10</v>
      </c>
      <c r="H8028" t="s">
        <v>341</v>
      </c>
      <c r="I8028" t="s">
        <v>380</v>
      </c>
      <c r="J8028" t="s">
        <v>13</v>
      </c>
      <c r="K8028">
        <v>21</v>
      </c>
      <c r="L8028" s="52">
        <v>0.91303998231887817</v>
      </c>
      <c r="N8028">
        <v>167</v>
      </c>
      <c r="O8028" s="52">
        <v>0.7046399712562561</v>
      </c>
      <c r="Q8028">
        <v>4071</v>
      </c>
      <c r="R8028" s="52">
        <v>0.72001999616622925</v>
      </c>
    </row>
    <row r="8029" spans="1:18">
      <c r="A8029" t="s">
        <v>356</v>
      </c>
      <c r="B8029" t="s">
        <v>412</v>
      </c>
      <c r="C8029" t="s">
        <v>440</v>
      </c>
      <c r="D8029" t="s">
        <v>330</v>
      </c>
      <c r="E8029" t="s">
        <v>197</v>
      </c>
      <c r="F8029" t="s">
        <v>280</v>
      </c>
      <c r="G8029">
        <v>10</v>
      </c>
      <c r="H8029" t="s">
        <v>341</v>
      </c>
      <c r="I8029" t="s">
        <v>380</v>
      </c>
      <c r="J8029" t="s">
        <v>382</v>
      </c>
      <c r="K8029">
        <v>2</v>
      </c>
      <c r="L8029" s="52">
        <v>8.6960002779960632E-2</v>
      </c>
      <c r="N8029">
        <v>70</v>
      </c>
      <c r="O8029" s="52">
        <v>0.29535999894142151</v>
      </c>
      <c r="Q8029">
        <v>1583</v>
      </c>
      <c r="R8029" s="52">
        <v>0.27998000383377081</v>
      </c>
    </row>
    <row r="8030" spans="1:18">
      <c r="A8030" t="s">
        <v>356</v>
      </c>
      <c r="B8030" t="s">
        <v>412</v>
      </c>
      <c r="C8030" t="s">
        <v>440</v>
      </c>
      <c r="D8030" t="s">
        <v>330</v>
      </c>
      <c r="E8030" t="s">
        <v>197</v>
      </c>
      <c r="F8030" t="s">
        <v>280</v>
      </c>
      <c r="G8030">
        <v>10</v>
      </c>
      <c r="H8030" t="s">
        <v>341</v>
      </c>
      <c r="I8030" t="s">
        <v>381</v>
      </c>
      <c r="J8030" t="s">
        <v>13</v>
      </c>
      <c r="K8030">
        <v>16</v>
      </c>
      <c r="L8030" s="52">
        <v>0.69564998149871826</v>
      </c>
      <c r="N8030">
        <v>148</v>
      </c>
      <c r="O8030" s="52">
        <v>0.62446999549865723</v>
      </c>
      <c r="Q8030">
        <v>3439</v>
      </c>
      <c r="R8030" s="52">
        <v>0.60824000835418701</v>
      </c>
    </row>
    <row r="8031" spans="1:18">
      <c r="A8031" t="s">
        <v>356</v>
      </c>
      <c r="B8031" t="s">
        <v>412</v>
      </c>
      <c r="C8031" t="s">
        <v>440</v>
      </c>
      <c r="D8031" t="s">
        <v>330</v>
      </c>
      <c r="E8031" t="s">
        <v>197</v>
      </c>
      <c r="F8031" t="s">
        <v>280</v>
      </c>
      <c r="G8031">
        <v>10</v>
      </c>
      <c r="H8031" t="s">
        <v>341</v>
      </c>
      <c r="I8031" t="s">
        <v>381</v>
      </c>
      <c r="J8031" t="s">
        <v>382</v>
      </c>
      <c r="K8031">
        <v>7</v>
      </c>
      <c r="L8031" s="52">
        <v>0.30434998869895941</v>
      </c>
      <c r="N8031">
        <v>89</v>
      </c>
      <c r="O8031" s="52">
        <v>0.37553000450134277</v>
      </c>
      <c r="Q8031">
        <v>2215</v>
      </c>
      <c r="R8031" s="52">
        <v>0.39175999164581299</v>
      </c>
    </row>
    <row r="8032" spans="1:18">
      <c r="A8032" t="s">
        <v>356</v>
      </c>
      <c r="B8032" t="s">
        <v>412</v>
      </c>
      <c r="C8032" t="s">
        <v>440</v>
      </c>
      <c r="D8032" t="s">
        <v>330</v>
      </c>
      <c r="E8032" t="s">
        <v>198</v>
      </c>
      <c r="F8032" t="s">
        <v>281</v>
      </c>
      <c r="G8032">
        <v>7</v>
      </c>
      <c r="H8032" t="s">
        <v>342</v>
      </c>
      <c r="I8032" t="s">
        <v>374</v>
      </c>
      <c r="J8032" t="s">
        <v>289</v>
      </c>
      <c r="K8032">
        <v>0</v>
      </c>
      <c r="L8032" s="52">
        <v>0</v>
      </c>
      <c r="N8032">
        <v>2</v>
      </c>
      <c r="O8032" s="52">
        <v>8.8900001719594002E-3</v>
      </c>
      <c r="Q8032">
        <v>29</v>
      </c>
      <c r="R8032" s="52">
        <v>5.1299999468028554E-3</v>
      </c>
    </row>
    <row r="8033" spans="1:19">
      <c r="A8033" t="s">
        <v>356</v>
      </c>
      <c r="B8033" t="s">
        <v>412</v>
      </c>
      <c r="C8033" t="s">
        <v>440</v>
      </c>
      <c r="D8033" t="s">
        <v>330</v>
      </c>
      <c r="E8033" t="s">
        <v>198</v>
      </c>
      <c r="F8033" t="s">
        <v>281</v>
      </c>
      <c r="G8033">
        <v>7</v>
      </c>
      <c r="H8033" t="s">
        <v>342</v>
      </c>
      <c r="I8033" t="s">
        <v>374</v>
      </c>
      <c r="J8033" t="s">
        <v>290</v>
      </c>
      <c r="K8033">
        <v>0</v>
      </c>
      <c r="L8033" s="52">
        <v>0</v>
      </c>
      <c r="N8033">
        <v>13</v>
      </c>
      <c r="O8033" s="52">
        <v>5.7780001312494278E-2</v>
      </c>
      <c r="Q8033">
        <v>299</v>
      </c>
      <c r="R8033" s="52">
        <v>5.2880000323057168E-2</v>
      </c>
    </row>
    <row r="8034" spans="1:19">
      <c r="A8034" t="s">
        <v>356</v>
      </c>
      <c r="B8034" t="s">
        <v>412</v>
      </c>
      <c r="C8034" t="s">
        <v>440</v>
      </c>
      <c r="D8034" t="s">
        <v>330</v>
      </c>
      <c r="E8034" t="s">
        <v>198</v>
      </c>
      <c r="F8034" t="s">
        <v>281</v>
      </c>
      <c r="G8034">
        <v>7</v>
      </c>
      <c r="H8034" t="s">
        <v>342</v>
      </c>
      <c r="I8034" t="s">
        <v>374</v>
      </c>
      <c r="J8034" t="s">
        <v>291</v>
      </c>
      <c r="K8034">
        <v>8</v>
      </c>
      <c r="L8034" s="52">
        <v>0.22222000360488889</v>
      </c>
      <c r="N8034">
        <v>22</v>
      </c>
      <c r="O8034" s="52">
        <v>9.7779996693134308E-2</v>
      </c>
      <c r="Q8034">
        <v>751</v>
      </c>
      <c r="R8034" s="52">
        <v>0.1328299939632416</v>
      </c>
    </row>
    <row r="8035" spans="1:19">
      <c r="A8035" t="s">
        <v>356</v>
      </c>
      <c r="B8035" t="s">
        <v>412</v>
      </c>
      <c r="C8035" t="s">
        <v>440</v>
      </c>
      <c r="D8035" t="s">
        <v>330</v>
      </c>
      <c r="E8035" t="s">
        <v>198</v>
      </c>
      <c r="F8035" t="s">
        <v>281</v>
      </c>
      <c r="G8035">
        <v>7</v>
      </c>
      <c r="H8035" t="s">
        <v>342</v>
      </c>
      <c r="I8035" t="s">
        <v>374</v>
      </c>
      <c r="J8035" t="s">
        <v>292</v>
      </c>
      <c r="K8035">
        <v>6</v>
      </c>
      <c r="L8035" s="52">
        <v>0.1666699945926666</v>
      </c>
      <c r="N8035">
        <v>48</v>
      </c>
      <c r="O8035" s="52">
        <v>0.21333000063896179</v>
      </c>
      <c r="Q8035">
        <v>1246</v>
      </c>
      <c r="R8035" s="52">
        <v>0.22036999464035029</v>
      </c>
    </row>
    <row r="8036" spans="1:19">
      <c r="A8036" t="s">
        <v>356</v>
      </c>
      <c r="B8036" t="s">
        <v>412</v>
      </c>
      <c r="C8036" t="s">
        <v>440</v>
      </c>
      <c r="D8036" t="s">
        <v>330</v>
      </c>
      <c r="E8036" t="s">
        <v>198</v>
      </c>
      <c r="F8036" t="s">
        <v>281</v>
      </c>
      <c r="G8036">
        <v>7</v>
      </c>
      <c r="H8036" t="s">
        <v>342</v>
      </c>
      <c r="I8036" t="s">
        <v>374</v>
      </c>
      <c r="J8036" t="s">
        <v>293</v>
      </c>
      <c r="K8036">
        <v>9</v>
      </c>
      <c r="L8036" s="52">
        <v>0.25</v>
      </c>
      <c r="N8036">
        <v>40</v>
      </c>
      <c r="O8036" s="52">
        <v>0.17778000235557559</v>
      </c>
      <c r="Q8036">
        <v>1034</v>
      </c>
      <c r="R8036" s="52">
        <v>0.18287999927997589</v>
      </c>
    </row>
    <row r="8037" spans="1:19">
      <c r="A8037" t="s">
        <v>356</v>
      </c>
      <c r="B8037" t="s">
        <v>412</v>
      </c>
      <c r="C8037" t="s">
        <v>440</v>
      </c>
      <c r="D8037" t="s">
        <v>330</v>
      </c>
      <c r="E8037" t="s">
        <v>198</v>
      </c>
      <c r="F8037" t="s">
        <v>281</v>
      </c>
      <c r="G8037">
        <v>7</v>
      </c>
      <c r="H8037" t="s">
        <v>342</v>
      </c>
      <c r="I8037" t="s">
        <v>374</v>
      </c>
      <c r="J8037" t="s">
        <v>294</v>
      </c>
      <c r="K8037">
        <v>7</v>
      </c>
      <c r="L8037" s="52">
        <v>0.1944400072097778</v>
      </c>
      <c r="N8037">
        <v>41</v>
      </c>
      <c r="O8037" s="52">
        <v>0.18221999704837799</v>
      </c>
      <c r="Q8037">
        <v>1115</v>
      </c>
      <c r="R8037" s="52">
        <v>0.19720999896526339</v>
      </c>
    </row>
    <row r="8038" spans="1:19">
      <c r="A8038" t="s">
        <v>356</v>
      </c>
      <c r="B8038" t="s">
        <v>412</v>
      </c>
      <c r="C8038" t="s">
        <v>440</v>
      </c>
      <c r="D8038" t="s">
        <v>330</v>
      </c>
      <c r="E8038" t="s">
        <v>198</v>
      </c>
      <c r="F8038" t="s">
        <v>281</v>
      </c>
      <c r="G8038">
        <v>7</v>
      </c>
      <c r="H8038" t="s">
        <v>342</v>
      </c>
      <c r="I8038" t="s">
        <v>374</v>
      </c>
      <c r="J8038" t="s">
        <v>295</v>
      </c>
      <c r="K8038">
        <v>6</v>
      </c>
      <c r="L8038" s="52">
        <v>0.1666699945926666</v>
      </c>
      <c r="N8038">
        <v>59</v>
      </c>
      <c r="O8038" s="52">
        <v>0.26221999526023859</v>
      </c>
      <c r="Q8038">
        <v>1180</v>
      </c>
      <c r="R8038" s="52">
        <v>0.20870000123977661</v>
      </c>
    </row>
    <row r="8039" spans="1:19">
      <c r="A8039" t="s">
        <v>356</v>
      </c>
      <c r="B8039" t="s">
        <v>412</v>
      </c>
      <c r="C8039" t="s">
        <v>440</v>
      </c>
      <c r="D8039" t="s">
        <v>330</v>
      </c>
      <c r="E8039" t="s">
        <v>198</v>
      </c>
      <c r="F8039" t="s">
        <v>281</v>
      </c>
      <c r="G8039">
        <v>7</v>
      </c>
      <c r="H8039" t="s">
        <v>342</v>
      </c>
      <c r="I8039" t="s">
        <v>734</v>
      </c>
      <c r="J8039" t="s">
        <v>299</v>
      </c>
      <c r="K8039">
        <v>2</v>
      </c>
      <c r="L8039" s="52">
        <v>5.5560000240802758E-2</v>
      </c>
      <c r="M8039" s="52">
        <v>5.714000016450882E-2</v>
      </c>
      <c r="N8039">
        <v>5</v>
      </c>
      <c r="O8039" s="52">
        <v>2.2220000624656681E-2</v>
      </c>
      <c r="P8039" s="52">
        <v>2.2420000284910199E-2</v>
      </c>
      <c r="Q8039">
        <v>265</v>
      </c>
      <c r="R8039" s="52">
        <v>4.6870000660419457E-2</v>
      </c>
      <c r="S8039" s="52">
        <v>4.7959998250007629E-2</v>
      </c>
    </row>
    <row r="8040" spans="1:19">
      <c r="A8040" t="s">
        <v>356</v>
      </c>
      <c r="B8040" t="s">
        <v>412</v>
      </c>
      <c r="C8040" t="s">
        <v>440</v>
      </c>
      <c r="D8040" t="s">
        <v>330</v>
      </c>
      <c r="E8040" t="s">
        <v>198</v>
      </c>
      <c r="F8040" t="s">
        <v>281</v>
      </c>
      <c r="G8040">
        <v>7</v>
      </c>
      <c r="H8040" t="s">
        <v>342</v>
      </c>
      <c r="I8040" t="s">
        <v>734</v>
      </c>
      <c r="J8040" t="s">
        <v>300</v>
      </c>
      <c r="K8040">
        <v>0</v>
      </c>
      <c r="L8040" s="52">
        <v>0</v>
      </c>
      <c r="M8040" s="52">
        <v>0</v>
      </c>
      <c r="N8040">
        <v>2</v>
      </c>
      <c r="O8040" s="52">
        <v>8.8900001719594002E-3</v>
      </c>
      <c r="P8040" s="52">
        <v>8.9699998497962952E-3</v>
      </c>
      <c r="Q8040">
        <v>218</v>
      </c>
      <c r="R8040" s="52">
        <v>3.8559999316930771E-2</v>
      </c>
      <c r="S8040" s="52">
        <v>3.945000097155571E-2</v>
      </c>
    </row>
    <row r="8041" spans="1:19">
      <c r="A8041" t="s">
        <v>356</v>
      </c>
      <c r="B8041" t="s">
        <v>412</v>
      </c>
      <c r="C8041" t="s">
        <v>440</v>
      </c>
      <c r="D8041" t="s">
        <v>330</v>
      </c>
      <c r="E8041" t="s">
        <v>198</v>
      </c>
      <c r="F8041" t="s">
        <v>281</v>
      </c>
      <c r="G8041">
        <v>7</v>
      </c>
      <c r="H8041" t="s">
        <v>342</v>
      </c>
      <c r="I8041" t="s">
        <v>734</v>
      </c>
      <c r="J8041" t="s">
        <v>269</v>
      </c>
      <c r="K8041">
        <v>0</v>
      </c>
      <c r="L8041" s="52">
        <v>0</v>
      </c>
      <c r="M8041" s="52">
        <v>0</v>
      </c>
      <c r="N8041">
        <v>0</v>
      </c>
      <c r="O8041" s="52">
        <v>0</v>
      </c>
      <c r="P8041" s="52">
        <v>0</v>
      </c>
      <c r="Q8041">
        <v>43</v>
      </c>
      <c r="R8041" s="52">
        <v>7.61000020429492E-3</v>
      </c>
      <c r="S8041" s="52">
        <v>7.780000101774931E-3</v>
      </c>
    </row>
    <row r="8042" spans="1:19">
      <c r="A8042" t="s">
        <v>356</v>
      </c>
      <c r="B8042" t="s">
        <v>412</v>
      </c>
      <c r="C8042" t="s">
        <v>440</v>
      </c>
      <c r="D8042" t="s">
        <v>330</v>
      </c>
      <c r="E8042" t="s">
        <v>198</v>
      </c>
      <c r="F8042" t="s">
        <v>281</v>
      </c>
      <c r="G8042">
        <v>7</v>
      </c>
      <c r="H8042" t="s">
        <v>342</v>
      </c>
      <c r="I8042" t="s">
        <v>734</v>
      </c>
      <c r="J8042" t="s">
        <v>301</v>
      </c>
      <c r="K8042">
        <v>0</v>
      </c>
      <c r="L8042" s="52">
        <v>0</v>
      </c>
      <c r="M8042" s="52">
        <v>0</v>
      </c>
      <c r="N8042">
        <v>0</v>
      </c>
      <c r="O8042" s="52">
        <v>0</v>
      </c>
      <c r="P8042" s="52">
        <v>0</v>
      </c>
      <c r="Q8042">
        <v>117</v>
      </c>
      <c r="R8042" s="52">
        <v>2.0689999684691429E-2</v>
      </c>
      <c r="S8042" s="52">
        <v>2.1169999614357948E-2</v>
      </c>
    </row>
    <row r="8043" spans="1:19">
      <c r="A8043" t="s">
        <v>356</v>
      </c>
      <c r="B8043" t="s">
        <v>412</v>
      </c>
      <c r="C8043" t="s">
        <v>440</v>
      </c>
      <c r="D8043" t="s">
        <v>330</v>
      </c>
      <c r="E8043" t="s">
        <v>198</v>
      </c>
      <c r="F8043" t="s">
        <v>281</v>
      </c>
      <c r="G8043">
        <v>7</v>
      </c>
      <c r="H8043" t="s">
        <v>342</v>
      </c>
      <c r="I8043" t="s">
        <v>734</v>
      </c>
      <c r="J8043" t="s">
        <v>270</v>
      </c>
      <c r="K8043">
        <v>1</v>
      </c>
      <c r="L8043" s="52">
        <v>2.7780000120401379E-2</v>
      </c>
      <c r="N8043">
        <v>2</v>
      </c>
      <c r="O8043" s="52">
        <v>8.8900001719594002E-3</v>
      </c>
      <c r="Q8043">
        <v>128</v>
      </c>
      <c r="R8043" s="52">
        <v>2.263999916613102E-2</v>
      </c>
    </row>
    <row r="8044" spans="1:19">
      <c r="A8044" t="s">
        <v>356</v>
      </c>
      <c r="B8044" t="s">
        <v>412</v>
      </c>
      <c r="C8044" t="s">
        <v>440</v>
      </c>
      <c r="D8044" t="s">
        <v>330</v>
      </c>
      <c r="E8044" t="s">
        <v>198</v>
      </c>
      <c r="F8044" t="s">
        <v>281</v>
      </c>
      <c r="G8044">
        <v>7</v>
      </c>
      <c r="H8044" t="s">
        <v>342</v>
      </c>
      <c r="I8044" t="s">
        <v>734</v>
      </c>
      <c r="J8044" t="s">
        <v>268</v>
      </c>
      <c r="K8044">
        <v>33</v>
      </c>
      <c r="L8044" s="52">
        <v>0.91667002439498901</v>
      </c>
      <c r="M8044" s="52">
        <v>0.94286000728607178</v>
      </c>
      <c r="N8044">
        <v>216</v>
      </c>
      <c r="O8044" s="52">
        <v>0.95999997854232788</v>
      </c>
      <c r="P8044" s="52">
        <v>0.96860998868942261</v>
      </c>
      <c r="Q8044">
        <v>4883</v>
      </c>
      <c r="R8044" s="52">
        <v>0.86364001035690308</v>
      </c>
      <c r="S8044" s="52">
        <v>0.88363999128341675</v>
      </c>
    </row>
    <row r="8045" spans="1:19">
      <c r="A8045" t="s">
        <v>356</v>
      </c>
      <c r="B8045" t="s">
        <v>412</v>
      </c>
      <c r="C8045" t="s">
        <v>440</v>
      </c>
      <c r="D8045" t="s">
        <v>330</v>
      </c>
      <c r="E8045" t="s">
        <v>198</v>
      </c>
      <c r="F8045" t="s">
        <v>281</v>
      </c>
      <c r="G8045">
        <v>7</v>
      </c>
      <c r="H8045" t="s">
        <v>342</v>
      </c>
      <c r="I8045" t="s">
        <v>307</v>
      </c>
      <c r="J8045" t="s">
        <v>329</v>
      </c>
      <c r="K8045">
        <v>36</v>
      </c>
      <c r="L8045" s="52">
        <v>1</v>
      </c>
      <c r="N8045">
        <v>225</v>
      </c>
      <c r="O8045" s="52">
        <v>1</v>
      </c>
      <c r="Q8045">
        <v>5610</v>
      </c>
      <c r="R8045" s="52">
        <v>0.99221998453140259</v>
      </c>
    </row>
    <row r="8046" spans="1:19">
      <c r="A8046" t="s">
        <v>356</v>
      </c>
      <c r="B8046" t="s">
        <v>412</v>
      </c>
      <c r="C8046" t="s">
        <v>440</v>
      </c>
      <c r="D8046" t="s">
        <v>330</v>
      </c>
      <c r="E8046" t="s">
        <v>198</v>
      </c>
      <c r="F8046" t="s">
        <v>281</v>
      </c>
      <c r="G8046">
        <v>7</v>
      </c>
      <c r="H8046" t="s">
        <v>342</v>
      </c>
      <c r="I8046" t="s">
        <v>307</v>
      </c>
      <c r="J8046" t="s">
        <v>309</v>
      </c>
      <c r="K8046">
        <v>0</v>
      </c>
      <c r="L8046" s="52">
        <v>0</v>
      </c>
      <c r="N8046">
        <v>0</v>
      </c>
      <c r="O8046" s="52">
        <v>0</v>
      </c>
      <c r="Q8046">
        <v>44</v>
      </c>
      <c r="R8046" s="52">
        <v>7.780000101774931E-3</v>
      </c>
    </row>
    <row r="8047" spans="1:19">
      <c r="A8047" t="s">
        <v>356</v>
      </c>
      <c r="B8047" t="s">
        <v>412</v>
      </c>
      <c r="C8047" t="s">
        <v>440</v>
      </c>
      <c r="D8047" t="s">
        <v>330</v>
      </c>
      <c r="E8047" t="s">
        <v>198</v>
      </c>
      <c r="F8047" t="s">
        <v>281</v>
      </c>
      <c r="G8047">
        <v>7</v>
      </c>
      <c r="H8047" t="s">
        <v>342</v>
      </c>
      <c r="I8047" t="s">
        <v>375</v>
      </c>
      <c r="J8047" t="s">
        <v>302</v>
      </c>
      <c r="K8047">
        <v>11</v>
      </c>
      <c r="L8047" s="52">
        <v>0.30555999279022222</v>
      </c>
      <c r="N8047">
        <v>72</v>
      </c>
      <c r="O8047" s="52">
        <v>0.31999999284744263</v>
      </c>
      <c r="Q8047">
        <v>1795</v>
      </c>
      <c r="R8047" s="52">
        <v>0.3174700140953064</v>
      </c>
    </row>
    <row r="8048" spans="1:19">
      <c r="A8048" t="s">
        <v>356</v>
      </c>
      <c r="B8048" t="s">
        <v>412</v>
      </c>
      <c r="C8048" t="s">
        <v>440</v>
      </c>
      <c r="D8048" t="s">
        <v>330</v>
      </c>
      <c r="E8048" t="s">
        <v>198</v>
      </c>
      <c r="F8048" t="s">
        <v>281</v>
      </c>
      <c r="G8048">
        <v>7</v>
      </c>
      <c r="H8048" t="s">
        <v>342</v>
      </c>
      <c r="I8048" t="s">
        <v>375</v>
      </c>
      <c r="J8048" t="s">
        <v>303</v>
      </c>
      <c r="K8048">
        <v>13</v>
      </c>
      <c r="L8048" s="52">
        <v>0.36111000180244451</v>
      </c>
      <c r="N8048">
        <v>82</v>
      </c>
      <c r="O8048" s="52">
        <v>0.36443999409675598</v>
      </c>
      <c r="Q8048">
        <v>1789</v>
      </c>
      <c r="R8048" s="52">
        <v>0.31641000509262079</v>
      </c>
    </row>
    <row r="8049" spans="1:18">
      <c r="A8049" t="s">
        <v>356</v>
      </c>
      <c r="B8049" t="s">
        <v>412</v>
      </c>
      <c r="C8049" t="s">
        <v>440</v>
      </c>
      <c r="D8049" t="s">
        <v>330</v>
      </c>
      <c r="E8049" t="s">
        <v>198</v>
      </c>
      <c r="F8049" t="s">
        <v>281</v>
      </c>
      <c r="G8049">
        <v>7</v>
      </c>
      <c r="H8049" t="s">
        <v>342</v>
      </c>
      <c r="I8049" t="s">
        <v>375</v>
      </c>
      <c r="J8049" t="s">
        <v>304</v>
      </c>
      <c r="K8049">
        <v>12</v>
      </c>
      <c r="L8049" s="52">
        <v>0.33333000540733337</v>
      </c>
      <c r="N8049">
        <v>71</v>
      </c>
      <c r="O8049" s="52">
        <v>0.31556001305580139</v>
      </c>
      <c r="Q8049">
        <v>2070</v>
      </c>
      <c r="R8049" s="52">
        <v>0.36610999703407288</v>
      </c>
    </row>
    <row r="8050" spans="1:18">
      <c r="A8050" t="s">
        <v>356</v>
      </c>
      <c r="B8050" t="s">
        <v>412</v>
      </c>
      <c r="C8050" t="s">
        <v>440</v>
      </c>
      <c r="D8050" t="s">
        <v>330</v>
      </c>
      <c r="E8050" t="s">
        <v>198</v>
      </c>
      <c r="F8050" t="s">
        <v>281</v>
      </c>
      <c r="G8050">
        <v>7</v>
      </c>
      <c r="H8050" t="s">
        <v>342</v>
      </c>
      <c r="I8050" t="s">
        <v>377</v>
      </c>
      <c r="J8050" t="s">
        <v>13</v>
      </c>
      <c r="K8050">
        <v>19</v>
      </c>
      <c r="L8050" s="52">
        <v>0.52777999639511108</v>
      </c>
      <c r="N8050">
        <v>119</v>
      </c>
      <c r="O8050" s="52">
        <v>0.52889001369476318</v>
      </c>
      <c r="Q8050">
        <v>2991</v>
      </c>
      <c r="R8050" s="52">
        <v>0.52900999784469604</v>
      </c>
    </row>
    <row r="8051" spans="1:18">
      <c r="A8051" t="s">
        <v>356</v>
      </c>
      <c r="B8051" t="s">
        <v>412</v>
      </c>
      <c r="C8051" t="s">
        <v>440</v>
      </c>
      <c r="D8051" t="s">
        <v>330</v>
      </c>
      <c r="E8051" t="s">
        <v>198</v>
      </c>
      <c r="F8051" t="s">
        <v>281</v>
      </c>
      <c r="G8051">
        <v>7</v>
      </c>
      <c r="H8051" t="s">
        <v>342</v>
      </c>
      <c r="I8051" t="s">
        <v>377</v>
      </c>
      <c r="J8051" t="s">
        <v>382</v>
      </c>
      <c r="K8051">
        <v>17</v>
      </c>
      <c r="L8051" s="52">
        <v>0.47222000360488892</v>
      </c>
      <c r="N8051">
        <v>106</v>
      </c>
      <c r="O8051" s="52">
        <v>0.47110998630523682</v>
      </c>
      <c r="Q8051">
        <v>2663</v>
      </c>
      <c r="R8051" s="52">
        <v>0.47099000215530401</v>
      </c>
    </row>
    <row r="8052" spans="1:18">
      <c r="A8052" t="s">
        <v>356</v>
      </c>
      <c r="B8052" t="s">
        <v>412</v>
      </c>
      <c r="C8052" t="s">
        <v>440</v>
      </c>
      <c r="D8052" t="s">
        <v>330</v>
      </c>
      <c r="E8052" t="s">
        <v>198</v>
      </c>
      <c r="F8052" t="s">
        <v>281</v>
      </c>
      <c r="G8052">
        <v>7</v>
      </c>
      <c r="H8052" t="s">
        <v>342</v>
      </c>
      <c r="I8052" t="s">
        <v>378</v>
      </c>
      <c r="J8052" t="s">
        <v>13</v>
      </c>
      <c r="K8052">
        <v>31</v>
      </c>
      <c r="L8052" s="52">
        <v>0.86110997200012207</v>
      </c>
      <c r="N8052">
        <v>197</v>
      </c>
      <c r="O8052" s="52">
        <v>0.87555998563766479</v>
      </c>
      <c r="Q8052">
        <v>5030</v>
      </c>
      <c r="R8052" s="52">
        <v>0.88963997364044189</v>
      </c>
    </row>
    <row r="8053" spans="1:18">
      <c r="A8053" t="s">
        <v>356</v>
      </c>
      <c r="B8053" t="s">
        <v>412</v>
      </c>
      <c r="C8053" t="s">
        <v>440</v>
      </c>
      <c r="D8053" t="s">
        <v>330</v>
      </c>
      <c r="E8053" t="s">
        <v>198</v>
      </c>
      <c r="F8053" t="s">
        <v>281</v>
      </c>
      <c r="G8053">
        <v>7</v>
      </c>
      <c r="H8053" t="s">
        <v>342</v>
      </c>
      <c r="I8053" t="s">
        <v>378</v>
      </c>
      <c r="J8053" t="s">
        <v>382</v>
      </c>
      <c r="K8053">
        <v>5</v>
      </c>
      <c r="L8053" s="52">
        <v>0.13888999819755549</v>
      </c>
      <c r="N8053">
        <v>28</v>
      </c>
      <c r="O8053" s="52">
        <v>0.124439999461174</v>
      </c>
      <c r="Q8053">
        <v>624</v>
      </c>
      <c r="R8053" s="52">
        <v>0.1103599965572357</v>
      </c>
    </row>
    <row r="8054" spans="1:18">
      <c r="A8054" t="s">
        <v>356</v>
      </c>
      <c r="B8054" t="s">
        <v>412</v>
      </c>
      <c r="C8054" t="s">
        <v>440</v>
      </c>
      <c r="D8054" t="s">
        <v>330</v>
      </c>
      <c r="E8054" t="s">
        <v>198</v>
      </c>
      <c r="F8054" t="s">
        <v>281</v>
      </c>
      <c r="G8054">
        <v>7</v>
      </c>
      <c r="H8054" t="s">
        <v>342</v>
      </c>
      <c r="I8054" t="s">
        <v>379</v>
      </c>
      <c r="J8054" t="s">
        <v>13</v>
      </c>
      <c r="K8054">
        <v>24</v>
      </c>
      <c r="L8054" s="52">
        <v>0.66667002439498901</v>
      </c>
      <c r="N8054">
        <v>152</v>
      </c>
      <c r="O8054" s="52">
        <v>0.67555999755859375</v>
      </c>
      <c r="Q8054">
        <v>3976</v>
      </c>
      <c r="R8054" s="52">
        <v>0.70322000980377197</v>
      </c>
    </row>
    <row r="8055" spans="1:18">
      <c r="A8055" t="s">
        <v>356</v>
      </c>
      <c r="B8055" t="s">
        <v>412</v>
      </c>
      <c r="C8055" t="s">
        <v>440</v>
      </c>
      <c r="D8055" t="s">
        <v>330</v>
      </c>
      <c r="E8055" t="s">
        <v>198</v>
      </c>
      <c r="F8055" t="s">
        <v>281</v>
      </c>
      <c r="G8055">
        <v>7</v>
      </c>
      <c r="H8055" t="s">
        <v>342</v>
      </c>
      <c r="I8055" t="s">
        <v>379</v>
      </c>
      <c r="J8055" t="s">
        <v>382</v>
      </c>
      <c r="K8055">
        <v>12</v>
      </c>
      <c r="L8055" s="52">
        <v>0.33333000540733337</v>
      </c>
      <c r="N8055">
        <v>73</v>
      </c>
      <c r="O8055" s="52">
        <v>0.32444000244140631</v>
      </c>
      <c r="Q8055">
        <v>1678</v>
      </c>
      <c r="R8055" s="52">
        <v>0.29677999019622803</v>
      </c>
    </row>
    <row r="8056" spans="1:18">
      <c r="A8056" t="s">
        <v>356</v>
      </c>
      <c r="B8056" t="s">
        <v>412</v>
      </c>
      <c r="C8056" t="s">
        <v>440</v>
      </c>
      <c r="D8056" t="s">
        <v>330</v>
      </c>
      <c r="E8056" t="s">
        <v>198</v>
      </c>
      <c r="F8056" t="s">
        <v>281</v>
      </c>
      <c r="G8056">
        <v>7</v>
      </c>
      <c r="H8056" t="s">
        <v>342</v>
      </c>
      <c r="I8056" t="s">
        <v>380</v>
      </c>
      <c r="J8056" t="s">
        <v>13</v>
      </c>
      <c r="K8056">
        <v>26</v>
      </c>
      <c r="L8056" s="52">
        <v>0.72222000360488892</v>
      </c>
      <c r="N8056">
        <v>163</v>
      </c>
      <c r="O8056" s="52">
        <v>0.72443997859954834</v>
      </c>
      <c r="Q8056">
        <v>4071</v>
      </c>
      <c r="R8056" s="52">
        <v>0.72001999616622925</v>
      </c>
    </row>
    <row r="8057" spans="1:18">
      <c r="A8057" t="s">
        <v>356</v>
      </c>
      <c r="B8057" t="s">
        <v>412</v>
      </c>
      <c r="C8057" t="s">
        <v>440</v>
      </c>
      <c r="D8057" t="s">
        <v>330</v>
      </c>
      <c r="E8057" t="s">
        <v>198</v>
      </c>
      <c r="F8057" t="s">
        <v>281</v>
      </c>
      <c r="G8057">
        <v>7</v>
      </c>
      <c r="H8057" t="s">
        <v>342</v>
      </c>
      <c r="I8057" t="s">
        <v>380</v>
      </c>
      <c r="J8057" t="s">
        <v>382</v>
      </c>
      <c r="K8057">
        <v>10</v>
      </c>
      <c r="L8057" s="52">
        <v>0.27777999639511108</v>
      </c>
      <c r="N8057">
        <v>62</v>
      </c>
      <c r="O8057" s="52">
        <v>0.27555999159812927</v>
      </c>
      <c r="Q8057">
        <v>1583</v>
      </c>
      <c r="R8057" s="52">
        <v>0.27998000383377081</v>
      </c>
    </row>
    <row r="8058" spans="1:18">
      <c r="A8058" t="s">
        <v>356</v>
      </c>
      <c r="B8058" t="s">
        <v>412</v>
      </c>
      <c r="C8058" t="s">
        <v>440</v>
      </c>
      <c r="D8058" t="s">
        <v>330</v>
      </c>
      <c r="E8058" t="s">
        <v>198</v>
      </c>
      <c r="F8058" t="s">
        <v>281</v>
      </c>
      <c r="G8058">
        <v>7</v>
      </c>
      <c r="H8058" t="s">
        <v>342</v>
      </c>
      <c r="I8058" t="s">
        <v>381</v>
      </c>
      <c r="J8058" t="s">
        <v>13</v>
      </c>
      <c r="K8058">
        <v>19</v>
      </c>
      <c r="L8058" s="52">
        <v>0.52777999639511108</v>
      </c>
      <c r="N8058">
        <v>130</v>
      </c>
      <c r="O8058" s="52">
        <v>0.57778000831604004</v>
      </c>
      <c r="Q8058">
        <v>3439</v>
      </c>
      <c r="R8058" s="52">
        <v>0.60824000835418701</v>
      </c>
    </row>
    <row r="8059" spans="1:18">
      <c r="A8059" t="s">
        <v>356</v>
      </c>
      <c r="B8059" t="s">
        <v>412</v>
      </c>
      <c r="C8059" t="s">
        <v>440</v>
      </c>
      <c r="D8059" t="s">
        <v>330</v>
      </c>
      <c r="E8059" t="s">
        <v>198</v>
      </c>
      <c r="F8059" t="s">
        <v>281</v>
      </c>
      <c r="G8059">
        <v>7</v>
      </c>
      <c r="H8059" t="s">
        <v>342</v>
      </c>
      <c r="I8059" t="s">
        <v>381</v>
      </c>
      <c r="J8059" t="s">
        <v>382</v>
      </c>
      <c r="K8059">
        <v>17</v>
      </c>
      <c r="L8059" s="52">
        <v>0.47222000360488892</v>
      </c>
      <c r="N8059">
        <v>95</v>
      </c>
      <c r="O8059" s="52">
        <v>0.42221999168396002</v>
      </c>
      <c r="Q8059">
        <v>2215</v>
      </c>
      <c r="R8059" s="52">
        <v>0.39175999164581299</v>
      </c>
    </row>
    <row r="8060" spans="1:18">
      <c r="A8060" t="s">
        <v>356</v>
      </c>
      <c r="B8060" t="s">
        <v>412</v>
      </c>
      <c r="C8060" t="s">
        <v>440</v>
      </c>
      <c r="D8060" t="s">
        <v>330</v>
      </c>
      <c r="E8060" t="s">
        <v>161</v>
      </c>
      <c r="F8060" t="s">
        <v>162</v>
      </c>
      <c r="G8060">
        <v>19</v>
      </c>
      <c r="H8060" t="s">
        <v>343</v>
      </c>
      <c r="I8060" t="s">
        <v>374</v>
      </c>
      <c r="J8060" t="s">
        <v>289</v>
      </c>
      <c r="K8060">
        <v>2</v>
      </c>
      <c r="L8060" s="52">
        <v>3.3330000936985023E-2</v>
      </c>
      <c r="N8060">
        <v>2</v>
      </c>
      <c r="O8060" s="52">
        <v>8.3699999377131462E-3</v>
      </c>
      <c r="Q8060">
        <v>29</v>
      </c>
      <c r="R8060" s="52">
        <v>5.1299999468028554E-3</v>
      </c>
    </row>
    <row r="8061" spans="1:18">
      <c r="A8061" t="s">
        <v>356</v>
      </c>
      <c r="B8061" t="s">
        <v>412</v>
      </c>
      <c r="C8061" t="s">
        <v>440</v>
      </c>
      <c r="D8061" t="s">
        <v>330</v>
      </c>
      <c r="E8061" t="s">
        <v>161</v>
      </c>
      <c r="F8061" t="s">
        <v>162</v>
      </c>
      <c r="G8061">
        <v>19</v>
      </c>
      <c r="H8061" t="s">
        <v>343</v>
      </c>
      <c r="I8061" t="s">
        <v>374</v>
      </c>
      <c r="J8061" t="s">
        <v>290</v>
      </c>
      <c r="K8061">
        <v>2</v>
      </c>
      <c r="L8061" s="52">
        <v>3.3330000936985023E-2</v>
      </c>
      <c r="N8061">
        <v>20</v>
      </c>
      <c r="O8061" s="52">
        <v>8.3679996430873871E-2</v>
      </c>
      <c r="Q8061">
        <v>299</v>
      </c>
      <c r="R8061" s="52">
        <v>5.2880000323057168E-2</v>
      </c>
    </row>
    <row r="8062" spans="1:18">
      <c r="A8062" t="s">
        <v>356</v>
      </c>
      <c r="B8062" t="s">
        <v>412</v>
      </c>
      <c r="C8062" t="s">
        <v>440</v>
      </c>
      <c r="D8062" t="s">
        <v>330</v>
      </c>
      <c r="E8062" t="s">
        <v>161</v>
      </c>
      <c r="F8062" t="s">
        <v>162</v>
      </c>
      <c r="G8062">
        <v>19</v>
      </c>
      <c r="H8062" t="s">
        <v>343</v>
      </c>
      <c r="I8062" t="s">
        <v>374</v>
      </c>
      <c r="J8062" t="s">
        <v>291</v>
      </c>
      <c r="K8062">
        <v>10</v>
      </c>
      <c r="L8062" s="52">
        <v>0.1666699945926666</v>
      </c>
      <c r="N8062">
        <v>34</v>
      </c>
      <c r="O8062" s="52">
        <v>0.14226000010967249</v>
      </c>
      <c r="Q8062">
        <v>751</v>
      </c>
      <c r="R8062" s="52">
        <v>0.1328299939632416</v>
      </c>
    </row>
    <row r="8063" spans="1:18">
      <c r="A8063" t="s">
        <v>356</v>
      </c>
      <c r="B8063" t="s">
        <v>412</v>
      </c>
      <c r="C8063" t="s">
        <v>440</v>
      </c>
      <c r="D8063" t="s">
        <v>330</v>
      </c>
      <c r="E8063" t="s">
        <v>161</v>
      </c>
      <c r="F8063" t="s">
        <v>162</v>
      </c>
      <c r="G8063">
        <v>19</v>
      </c>
      <c r="H8063" t="s">
        <v>343</v>
      </c>
      <c r="I8063" t="s">
        <v>374</v>
      </c>
      <c r="J8063" t="s">
        <v>292</v>
      </c>
      <c r="K8063">
        <v>11</v>
      </c>
      <c r="L8063" s="52">
        <v>0.1833299994468689</v>
      </c>
      <c r="N8063">
        <v>47</v>
      </c>
      <c r="O8063" s="52">
        <v>0.19664999842643741</v>
      </c>
      <c r="Q8063">
        <v>1246</v>
      </c>
      <c r="R8063" s="52">
        <v>0.22036999464035029</v>
      </c>
    </row>
    <row r="8064" spans="1:18">
      <c r="A8064" t="s">
        <v>356</v>
      </c>
      <c r="B8064" t="s">
        <v>412</v>
      </c>
      <c r="C8064" t="s">
        <v>440</v>
      </c>
      <c r="D8064" t="s">
        <v>330</v>
      </c>
      <c r="E8064" t="s">
        <v>161</v>
      </c>
      <c r="F8064" t="s">
        <v>162</v>
      </c>
      <c r="G8064">
        <v>19</v>
      </c>
      <c r="H8064" t="s">
        <v>343</v>
      </c>
      <c r="I8064" t="s">
        <v>374</v>
      </c>
      <c r="J8064" t="s">
        <v>293</v>
      </c>
      <c r="K8064">
        <v>7</v>
      </c>
      <c r="L8064" s="52">
        <v>0.11666999757289891</v>
      </c>
      <c r="N8064">
        <v>44</v>
      </c>
      <c r="O8064" s="52">
        <v>0.18410000205039981</v>
      </c>
      <c r="Q8064">
        <v>1034</v>
      </c>
      <c r="R8064" s="52">
        <v>0.18287999927997589</v>
      </c>
    </row>
    <row r="8065" spans="1:19">
      <c r="A8065" t="s">
        <v>356</v>
      </c>
      <c r="B8065" t="s">
        <v>412</v>
      </c>
      <c r="C8065" t="s">
        <v>440</v>
      </c>
      <c r="D8065" t="s">
        <v>330</v>
      </c>
      <c r="E8065" t="s">
        <v>161</v>
      </c>
      <c r="F8065" t="s">
        <v>162</v>
      </c>
      <c r="G8065">
        <v>19</v>
      </c>
      <c r="H8065" t="s">
        <v>343</v>
      </c>
      <c r="I8065" t="s">
        <v>374</v>
      </c>
      <c r="J8065" t="s">
        <v>294</v>
      </c>
      <c r="K8065">
        <v>9</v>
      </c>
      <c r="L8065" s="52">
        <v>0.15000000596046451</v>
      </c>
      <c r="N8065">
        <v>46</v>
      </c>
      <c r="O8065" s="52">
        <v>0.1924699991941452</v>
      </c>
      <c r="Q8065">
        <v>1115</v>
      </c>
      <c r="R8065" s="52">
        <v>0.19720999896526339</v>
      </c>
    </row>
    <row r="8066" spans="1:19">
      <c r="A8066" t="s">
        <v>356</v>
      </c>
      <c r="B8066" t="s">
        <v>412</v>
      </c>
      <c r="C8066" t="s">
        <v>440</v>
      </c>
      <c r="D8066" t="s">
        <v>330</v>
      </c>
      <c r="E8066" t="s">
        <v>161</v>
      </c>
      <c r="F8066" t="s">
        <v>162</v>
      </c>
      <c r="G8066">
        <v>19</v>
      </c>
      <c r="H8066" t="s">
        <v>343</v>
      </c>
      <c r="I8066" t="s">
        <v>374</v>
      </c>
      <c r="J8066" t="s">
        <v>295</v>
      </c>
      <c r="K8066">
        <v>19</v>
      </c>
      <c r="L8066" s="52">
        <v>0.3166700005531311</v>
      </c>
      <c r="N8066">
        <v>46</v>
      </c>
      <c r="O8066" s="52">
        <v>0.1924699991941452</v>
      </c>
      <c r="Q8066">
        <v>1180</v>
      </c>
      <c r="R8066" s="52">
        <v>0.20870000123977661</v>
      </c>
    </row>
    <row r="8067" spans="1:19">
      <c r="A8067" t="s">
        <v>356</v>
      </c>
      <c r="B8067" t="s">
        <v>412</v>
      </c>
      <c r="C8067" t="s">
        <v>440</v>
      </c>
      <c r="D8067" t="s">
        <v>330</v>
      </c>
      <c r="E8067" t="s">
        <v>161</v>
      </c>
      <c r="F8067" t="s">
        <v>162</v>
      </c>
      <c r="G8067">
        <v>19</v>
      </c>
      <c r="H8067" t="s">
        <v>343</v>
      </c>
      <c r="I8067" t="s">
        <v>734</v>
      </c>
      <c r="J8067" t="s">
        <v>299</v>
      </c>
      <c r="K8067">
        <v>2</v>
      </c>
      <c r="L8067" s="52">
        <v>3.3330000936985023E-2</v>
      </c>
      <c r="M8067" s="52">
        <v>3.4480001777410507E-2</v>
      </c>
      <c r="N8067">
        <v>6</v>
      </c>
      <c r="O8067" s="52">
        <v>2.5100000202655789E-2</v>
      </c>
      <c r="P8067" s="52">
        <v>2.6089999824762341E-2</v>
      </c>
      <c r="Q8067">
        <v>265</v>
      </c>
      <c r="R8067" s="52">
        <v>4.6870000660419457E-2</v>
      </c>
      <c r="S8067" s="52">
        <v>4.7959998250007629E-2</v>
      </c>
    </row>
    <row r="8068" spans="1:19">
      <c r="A8068" t="s">
        <v>356</v>
      </c>
      <c r="B8068" t="s">
        <v>412</v>
      </c>
      <c r="C8068" t="s">
        <v>440</v>
      </c>
      <c r="D8068" t="s">
        <v>330</v>
      </c>
      <c r="E8068" t="s">
        <v>161</v>
      </c>
      <c r="F8068" t="s">
        <v>162</v>
      </c>
      <c r="G8068">
        <v>19</v>
      </c>
      <c r="H8068" t="s">
        <v>343</v>
      </c>
      <c r="I8068" t="s">
        <v>734</v>
      </c>
      <c r="J8068" t="s">
        <v>300</v>
      </c>
      <c r="K8068">
        <v>0</v>
      </c>
      <c r="L8068" s="52">
        <v>0</v>
      </c>
      <c r="M8068" s="52">
        <v>0</v>
      </c>
      <c r="N8068">
        <v>2</v>
      </c>
      <c r="O8068" s="52">
        <v>8.3699999377131462E-3</v>
      </c>
      <c r="P8068" s="52">
        <v>8.7000001221895218E-3</v>
      </c>
      <c r="Q8068">
        <v>218</v>
      </c>
      <c r="R8068" s="52">
        <v>3.8559999316930771E-2</v>
      </c>
      <c r="S8068" s="52">
        <v>3.945000097155571E-2</v>
      </c>
    </row>
    <row r="8069" spans="1:19">
      <c r="A8069" t="s">
        <v>356</v>
      </c>
      <c r="B8069" t="s">
        <v>412</v>
      </c>
      <c r="C8069" t="s">
        <v>440</v>
      </c>
      <c r="D8069" t="s">
        <v>330</v>
      </c>
      <c r="E8069" t="s">
        <v>161</v>
      </c>
      <c r="F8069" t="s">
        <v>162</v>
      </c>
      <c r="G8069">
        <v>19</v>
      </c>
      <c r="H8069" t="s">
        <v>343</v>
      </c>
      <c r="I8069" t="s">
        <v>734</v>
      </c>
      <c r="J8069" t="s">
        <v>269</v>
      </c>
      <c r="K8069">
        <v>0</v>
      </c>
      <c r="L8069" s="52">
        <v>0</v>
      </c>
      <c r="M8069" s="52">
        <v>0</v>
      </c>
      <c r="N8069">
        <v>0</v>
      </c>
      <c r="O8069" s="52">
        <v>0</v>
      </c>
      <c r="P8069" s="52">
        <v>0</v>
      </c>
      <c r="Q8069">
        <v>43</v>
      </c>
      <c r="R8069" s="52">
        <v>7.61000020429492E-3</v>
      </c>
      <c r="S8069" s="52">
        <v>7.780000101774931E-3</v>
      </c>
    </row>
    <row r="8070" spans="1:19">
      <c r="A8070" t="s">
        <v>356</v>
      </c>
      <c r="B8070" t="s">
        <v>412</v>
      </c>
      <c r="C8070" t="s">
        <v>440</v>
      </c>
      <c r="D8070" t="s">
        <v>330</v>
      </c>
      <c r="E8070" t="s">
        <v>161</v>
      </c>
      <c r="F8070" t="s">
        <v>162</v>
      </c>
      <c r="G8070">
        <v>19</v>
      </c>
      <c r="H8070" t="s">
        <v>343</v>
      </c>
      <c r="I8070" t="s">
        <v>734</v>
      </c>
      <c r="J8070" t="s">
        <v>301</v>
      </c>
      <c r="K8070">
        <v>2</v>
      </c>
      <c r="L8070" s="52">
        <v>3.3330000936985023E-2</v>
      </c>
      <c r="M8070" s="52">
        <v>3.4480001777410507E-2</v>
      </c>
      <c r="N8070">
        <v>2</v>
      </c>
      <c r="O8070" s="52">
        <v>8.3699999377131462E-3</v>
      </c>
      <c r="P8070" s="52">
        <v>8.7000001221895218E-3</v>
      </c>
      <c r="Q8070">
        <v>117</v>
      </c>
      <c r="R8070" s="52">
        <v>2.0689999684691429E-2</v>
      </c>
      <c r="S8070" s="52">
        <v>2.1169999614357948E-2</v>
      </c>
    </row>
    <row r="8071" spans="1:19">
      <c r="A8071" t="s">
        <v>356</v>
      </c>
      <c r="B8071" t="s">
        <v>412</v>
      </c>
      <c r="C8071" t="s">
        <v>440</v>
      </c>
      <c r="D8071" t="s">
        <v>330</v>
      </c>
      <c r="E8071" t="s">
        <v>161</v>
      </c>
      <c r="F8071" t="s">
        <v>162</v>
      </c>
      <c r="G8071">
        <v>19</v>
      </c>
      <c r="H8071" t="s">
        <v>343</v>
      </c>
      <c r="I8071" t="s">
        <v>734</v>
      </c>
      <c r="J8071" t="s">
        <v>270</v>
      </c>
      <c r="K8071">
        <v>2</v>
      </c>
      <c r="L8071" s="52">
        <v>3.3330000936985023E-2</v>
      </c>
      <c r="N8071">
        <v>9</v>
      </c>
      <c r="O8071" s="52">
        <v>3.765999898314476E-2</v>
      </c>
      <c r="Q8071">
        <v>128</v>
      </c>
      <c r="R8071" s="52">
        <v>2.263999916613102E-2</v>
      </c>
    </row>
    <row r="8072" spans="1:19">
      <c r="A8072" t="s">
        <v>356</v>
      </c>
      <c r="B8072" t="s">
        <v>412</v>
      </c>
      <c r="C8072" t="s">
        <v>440</v>
      </c>
      <c r="D8072" t="s">
        <v>330</v>
      </c>
      <c r="E8072" t="s">
        <v>161</v>
      </c>
      <c r="F8072" t="s">
        <v>162</v>
      </c>
      <c r="G8072">
        <v>19</v>
      </c>
      <c r="H8072" t="s">
        <v>343</v>
      </c>
      <c r="I8072" t="s">
        <v>734</v>
      </c>
      <c r="J8072" t="s">
        <v>268</v>
      </c>
      <c r="K8072">
        <v>54</v>
      </c>
      <c r="L8072" s="52">
        <v>0.89999997615814209</v>
      </c>
      <c r="M8072" s="52">
        <v>0.93102997541427612</v>
      </c>
      <c r="N8072">
        <v>220</v>
      </c>
      <c r="O8072" s="52">
        <v>0.92049998044967651</v>
      </c>
      <c r="P8072" s="52">
        <v>0.95652002096176147</v>
      </c>
      <c r="Q8072">
        <v>4883</v>
      </c>
      <c r="R8072" s="52">
        <v>0.86364001035690308</v>
      </c>
      <c r="S8072" s="52">
        <v>0.88363999128341675</v>
      </c>
    </row>
    <row r="8073" spans="1:19">
      <c r="A8073" t="s">
        <v>356</v>
      </c>
      <c r="B8073" t="s">
        <v>412</v>
      </c>
      <c r="C8073" t="s">
        <v>440</v>
      </c>
      <c r="D8073" t="s">
        <v>330</v>
      </c>
      <c r="E8073" t="s">
        <v>161</v>
      </c>
      <c r="F8073" t="s">
        <v>162</v>
      </c>
      <c r="G8073">
        <v>19</v>
      </c>
      <c r="H8073" t="s">
        <v>343</v>
      </c>
      <c r="I8073" t="s">
        <v>307</v>
      </c>
      <c r="J8073" t="s">
        <v>329</v>
      </c>
      <c r="K8073">
        <v>58</v>
      </c>
      <c r="L8073" s="52">
        <v>0.96666997671127319</v>
      </c>
      <c r="N8073">
        <v>237</v>
      </c>
      <c r="O8073" s="52">
        <v>0.99163001775741577</v>
      </c>
      <c r="Q8073">
        <v>5610</v>
      </c>
      <c r="R8073" s="52">
        <v>0.99221998453140259</v>
      </c>
    </row>
    <row r="8074" spans="1:19">
      <c r="A8074" t="s">
        <v>356</v>
      </c>
      <c r="B8074" t="s">
        <v>412</v>
      </c>
      <c r="C8074" t="s">
        <v>440</v>
      </c>
      <c r="D8074" t="s">
        <v>330</v>
      </c>
      <c r="E8074" t="s">
        <v>161</v>
      </c>
      <c r="F8074" t="s">
        <v>162</v>
      </c>
      <c r="G8074">
        <v>19</v>
      </c>
      <c r="H8074" t="s">
        <v>343</v>
      </c>
      <c r="I8074" t="s">
        <v>307</v>
      </c>
      <c r="J8074" t="s">
        <v>309</v>
      </c>
      <c r="K8074">
        <v>2</v>
      </c>
      <c r="L8074" s="52">
        <v>3.3330000936985023E-2</v>
      </c>
      <c r="N8074">
        <v>2</v>
      </c>
      <c r="O8074" s="52">
        <v>8.3699999377131462E-3</v>
      </c>
      <c r="Q8074">
        <v>44</v>
      </c>
      <c r="R8074" s="52">
        <v>7.780000101774931E-3</v>
      </c>
    </row>
    <row r="8075" spans="1:19">
      <c r="A8075" t="s">
        <v>356</v>
      </c>
      <c r="B8075" t="s">
        <v>412</v>
      </c>
      <c r="C8075" t="s">
        <v>440</v>
      </c>
      <c r="D8075" t="s">
        <v>330</v>
      </c>
      <c r="E8075" t="s">
        <v>161</v>
      </c>
      <c r="F8075" t="s">
        <v>162</v>
      </c>
      <c r="G8075">
        <v>19</v>
      </c>
      <c r="H8075" t="s">
        <v>343</v>
      </c>
      <c r="I8075" t="s">
        <v>375</v>
      </c>
      <c r="J8075" t="s">
        <v>302</v>
      </c>
      <c r="K8075">
        <v>17</v>
      </c>
      <c r="L8075" s="52">
        <v>0.28332999348640442</v>
      </c>
      <c r="N8075">
        <v>84</v>
      </c>
      <c r="O8075" s="52">
        <v>0.35146000981330872</v>
      </c>
      <c r="Q8075">
        <v>1795</v>
      </c>
      <c r="R8075" s="52">
        <v>0.3174700140953064</v>
      </c>
    </row>
    <row r="8076" spans="1:19">
      <c r="A8076" t="s">
        <v>356</v>
      </c>
      <c r="B8076" t="s">
        <v>412</v>
      </c>
      <c r="C8076" t="s">
        <v>440</v>
      </c>
      <c r="D8076" t="s">
        <v>330</v>
      </c>
      <c r="E8076" t="s">
        <v>161</v>
      </c>
      <c r="F8076" t="s">
        <v>162</v>
      </c>
      <c r="G8076">
        <v>19</v>
      </c>
      <c r="H8076" t="s">
        <v>343</v>
      </c>
      <c r="I8076" t="s">
        <v>375</v>
      </c>
      <c r="J8076" t="s">
        <v>303</v>
      </c>
      <c r="K8076">
        <v>19</v>
      </c>
      <c r="L8076" s="52">
        <v>0.3166700005531311</v>
      </c>
      <c r="N8076">
        <v>80</v>
      </c>
      <c r="O8076" s="52">
        <v>0.33472999930381769</v>
      </c>
      <c r="Q8076">
        <v>1789</v>
      </c>
      <c r="R8076" s="52">
        <v>0.31641000509262079</v>
      </c>
    </row>
    <row r="8077" spans="1:19">
      <c r="A8077" t="s">
        <v>356</v>
      </c>
      <c r="B8077" t="s">
        <v>412</v>
      </c>
      <c r="C8077" t="s">
        <v>440</v>
      </c>
      <c r="D8077" t="s">
        <v>330</v>
      </c>
      <c r="E8077" t="s">
        <v>161</v>
      </c>
      <c r="F8077" t="s">
        <v>162</v>
      </c>
      <c r="G8077">
        <v>19</v>
      </c>
      <c r="H8077" t="s">
        <v>343</v>
      </c>
      <c r="I8077" t="s">
        <v>375</v>
      </c>
      <c r="J8077" t="s">
        <v>304</v>
      </c>
      <c r="K8077">
        <v>24</v>
      </c>
      <c r="L8077" s="52">
        <v>0.40000000596046448</v>
      </c>
      <c r="N8077">
        <v>75</v>
      </c>
      <c r="O8077" s="52">
        <v>0.31380999088287348</v>
      </c>
      <c r="Q8077">
        <v>2070</v>
      </c>
      <c r="R8077" s="52">
        <v>0.36610999703407288</v>
      </c>
    </row>
    <row r="8078" spans="1:19">
      <c r="A8078" t="s">
        <v>356</v>
      </c>
      <c r="B8078" t="s">
        <v>412</v>
      </c>
      <c r="C8078" t="s">
        <v>440</v>
      </c>
      <c r="D8078" t="s">
        <v>330</v>
      </c>
      <c r="E8078" t="s">
        <v>161</v>
      </c>
      <c r="F8078" t="s">
        <v>162</v>
      </c>
      <c r="G8078">
        <v>19</v>
      </c>
      <c r="H8078" t="s">
        <v>343</v>
      </c>
      <c r="I8078" t="s">
        <v>377</v>
      </c>
      <c r="J8078" t="s">
        <v>13</v>
      </c>
      <c r="K8078">
        <v>38</v>
      </c>
      <c r="L8078" s="52">
        <v>0.63332998752593994</v>
      </c>
      <c r="N8078">
        <v>131</v>
      </c>
      <c r="O8078" s="52">
        <v>0.54812002182006836</v>
      </c>
      <c r="Q8078">
        <v>2991</v>
      </c>
      <c r="R8078" s="52">
        <v>0.52900999784469604</v>
      </c>
    </row>
    <row r="8079" spans="1:19">
      <c r="A8079" t="s">
        <v>356</v>
      </c>
      <c r="B8079" t="s">
        <v>412</v>
      </c>
      <c r="C8079" t="s">
        <v>440</v>
      </c>
      <c r="D8079" t="s">
        <v>330</v>
      </c>
      <c r="E8079" t="s">
        <v>161</v>
      </c>
      <c r="F8079" t="s">
        <v>162</v>
      </c>
      <c r="G8079">
        <v>19</v>
      </c>
      <c r="H8079" t="s">
        <v>343</v>
      </c>
      <c r="I8079" t="s">
        <v>377</v>
      </c>
      <c r="J8079" t="s">
        <v>382</v>
      </c>
      <c r="K8079">
        <v>22</v>
      </c>
      <c r="L8079" s="52">
        <v>0.36667001247406011</v>
      </c>
      <c r="N8079">
        <v>108</v>
      </c>
      <c r="O8079" s="52">
        <v>0.45188000798225397</v>
      </c>
      <c r="Q8079">
        <v>2663</v>
      </c>
      <c r="R8079" s="52">
        <v>0.47099000215530401</v>
      </c>
    </row>
    <row r="8080" spans="1:19">
      <c r="A8080" t="s">
        <v>356</v>
      </c>
      <c r="B8080" t="s">
        <v>412</v>
      </c>
      <c r="C8080" t="s">
        <v>440</v>
      </c>
      <c r="D8080" t="s">
        <v>330</v>
      </c>
      <c r="E8080" t="s">
        <v>161</v>
      </c>
      <c r="F8080" t="s">
        <v>162</v>
      </c>
      <c r="G8080">
        <v>19</v>
      </c>
      <c r="H8080" t="s">
        <v>343</v>
      </c>
      <c r="I8080" t="s">
        <v>378</v>
      </c>
      <c r="J8080" t="s">
        <v>13</v>
      </c>
      <c r="K8080">
        <v>58</v>
      </c>
      <c r="L8080" s="52">
        <v>0.96666997671127319</v>
      </c>
      <c r="N8080">
        <v>215</v>
      </c>
      <c r="O8080" s="52">
        <v>0.89958000183105469</v>
      </c>
      <c r="Q8080">
        <v>5030</v>
      </c>
      <c r="R8080" s="52">
        <v>0.88963997364044189</v>
      </c>
    </row>
    <row r="8081" spans="1:19">
      <c r="A8081" t="s">
        <v>356</v>
      </c>
      <c r="B8081" t="s">
        <v>412</v>
      </c>
      <c r="C8081" t="s">
        <v>440</v>
      </c>
      <c r="D8081" t="s">
        <v>330</v>
      </c>
      <c r="E8081" t="s">
        <v>161</v>
      </c>
      <c r="F8081" t="s">
        <v>162</v>
      </c>
      <c r="G8081">
        <v>19</v>
      </c>
      <c r="H8081" t="s">
        <v>343</v>
      </c>
      <c r="I8081" t="s">
        <v>378</v>
      </c>
      <c r="J8081" t="s">
        <v>382</v>
      </c>
      <c r="K8081">
        <v>2</v>
      </c>
      <c r="L8081" s="52">
        <v>3.3330000936985023E-2</v>
      </c>
      <c r="N8081">
        <v>24</v>
      </c>
      <c r="O8081" s="52">
        <v>0.1004199981689453</v>
      </c>
      <c r="Q8081">
        <v>624</v>
      </c>
      <c r="R8081" s="52">
        <v>0.1103599965572357</v>
      </c>
    </row>
    <row r="8082" spans="1:19">
      <c r="A8082" t="s">
        <v>356</v>
      </c>
      <c r="B8082" t="s">
        <v>412</v>
      </c>
      <c r="C8082" t="s">
        <v>440</v>
      </c>
      <c r="D8082" t="s">
        <v>330</v>
      </c>
      <c r="E8082" t="s">
        <v>161</v>
      </c>
      <c r="F8082" t="s">
        <v>162</v>
      </c>
      <c r="G8082">
        <v>19</v>
      </c>
      <c r="H8082" t="s">
        <v>343</v>
      </c>
      <c r="I8082" t="s">
        <v>379</v>
      </c>
      <c r="J8082" t="s">
        <v>13</v>
      </c>
      <c r="K8082">
        <v>46</v>
      </c>
      <c r="L8082" s="52">
        <v>0.76666998863220215</v>
      </c>
      <c r="N8082">
        <v>168</v>
      </c>
      <c r="O8082" s="52">
        <v>0.70292997360229492</v>
      </c>
      <c r="Q8082">
        <v>3976</v>
      </c>
      <c r="R8082" s="52">
        <v>0.70322000980377197</v>
      </c>
    </row>
    <row r="8083" spans="1:19">
      <c r="A8083" t="s">
        <v>356</v>
      </c>
      <c r="B8083" t="s">
        <v>412</v>
      </c>
      <c r="C8083" t="s">
        <v>440</v>
      </c>
      <c r="D8083" t="s">
        <v>330</v>
      </c>
      <c r="E8083" t="s">
        <v>161</v>
      </c>
      <c r="F8083" t="s">
        <v>162</v>
      </c>
      <c r="G8083">
        <v>19</v>
      </c>
      <c r="H8083" t="s">
        <v>343</v>
      </c>
      <c r="I8083" t="s">
        <v>379</v>
      </c>
      <c r="J8083" t="s">
        <v>382</v>
      </c>
      <c r="K8083">
        <v>14</v>
      </c>
      <c r="L8083" s="52">
        <v>0.23332999646663671</v>
      </c>
      <c r="N8083">
        <v>71</v>
      </c>
      <c r="O8083" s="52">
        <v>0.29706999659538269</v>
      </c>
      <c r="Q8083">
        <v>1678</v>
      </c>
      <c r="R8083" s="52">
        <v>0.29677999019622803</v>
      </c>
    </row>
    <row r="8084" spans="1:19">
      <c r="A8084" t="s">
        <v>356</v>
      </c>
      <c r="B8084" t="s">
        <v>412</v>
      </c>
      <c r="C8084" t="s">
        <v>440</v>
      </c>
      <c r="D8084" t="s">
        <v>330</v>
      </c>
      <c r="E8084" t="s">
        <v>161</v>
      </c>
      <c r="F8084" t="s">
        <v>162</v>
      </c>
      <c r="G8084">
        <v>19</v>
      </c>
      <c r="H8084" t="s">
        <v>343</v>
      </c>
      <c r="I8084" t="s">
        <v>380</v>
      </c>
      <c r="J8084" t="s">
        <v>13</v>
      </c>
      <c r="K8084">
        <v>51</v>
      </c>
      <c r="L8084" s="52">
        <v>0.85000002384185791</v>
      </c>
      <c r="N8084">
        <v>178</v>
      </c>
      <c r="O8084" s="52">
        <v>0.74476999044418335</v>
      </c>
      <c r="Q8084">
        <v>4071</v>
      </c>
      <c r="R8084" s="52">
        <v>0.72001999616622925</v>
      </c>
    </row>
    <row r="8085" spans="1:19">
      <c r="A8085" t="s">
        <v>356</v>
      </c>
      <c r="B8085" t="s">
        <v>412</v>
      </c>
      <c r="C8085" t="s">
        <v>440</v>
      </c>
      <c r="D8085" t="s">
        <v>330</v>
      </c>
      <c r="E8085" t="s">
        <v>161</v>
      </c>
      <c r="F8085" t="s">
        <v>162</v>
      </c>
      <c r="G8085">
        <v>19</v>
      </c>
      <c r="H8085" t="s">
        <v>343</v>
      </c>
      <c r="I8085" t="s">
        <v>380</v>
      </c>
      <c r="J8085" t="s">
        <v>382</v>
      </c>
      <c r="K8085">
        <v>9</v>
      </c>
      <c r="L8085" s="52">
        <v>0.15000000596046451</v>
      </c>
      <c r="N8085">
        <v>61</v>
      </c>
      <c r="O8085" s="52">
        <v>0.25523000955581671</v>
      </c>
      <c r="Q8085">
        <v>1583</v>
      </c>
      <c r="R8085" s="52">
        <v>0.27998000383377081</v>
      </c>
    </row>
    <row r="8086" spans="1:19">
      <c r="A8086" t="s">
        <v>356</v>
      </c>
      <c r="B8086" t="s">
        <v>412</v>
      </c>
      <c r="C8086" t="s">
        <v>440</v>
      </c>
      <c r="D8086" t="s">
        <v>330</v>
      </c>
      <c r="E8086" t="s">
        <v>161</v>
      </c>
      <c r="F8086" t="s">
        <v>162</v>
      </c>
      <c r="G8086">
        <v>19</v>
      </c>
      <c r="H8086" t="s">
        <v>343</v>
      </c>
      <c r="I8086" t="s">
        <v>381</v>
      </c>
      <c r="J8086" t="s">
        <v>13</v>
      </c>
      <c r="K8086">
        <v>34</v>
      </c>
      <c r="L8086" s="52">
        <v>0.5666700005531311</v>
      </c>
      <c r="N8086">
        <v>149</v>
      </c>
      <c r="O8086" s="52">
        <v>0.62343001365661621</v>
      </c>
      <c r="Q8086">
        <v>3439</v>
      </c>
      <c r="R8086" s="52">
        <v>0.60824000835418701</v>
      </c>
    </row>
    <row r="8087" spans="1:19">
      <c r="A8087" t="s">
        <v>356</v>
      </c>
      <c r="B8087" t="s">
        <v>412</v>
      </c>
      <c r="C8087" t="s">
        <v>440</v>
      </c>
      <c r="D8087" t="s">
        <v>330</v>
      </c>
      <c r="E8087" t="s">
        <v>161</v>
      </c>
      <c r="F8087" t="s">
        <v>162</v>
      </c>
      <c r="G8087">
        <v>19</v>
      </c>
      <c r="H8087" t="s">
        <v>343</v>
      </c>
      <c r="I8087" t="s">
        <v>381</v>
      </c>
      <c r="J8087" t="s">
        <v>382</v>
      </c>
      <c r="K8087">
        <v>26</v>
      </c>
      <c r="L8087" s="52">
        <v>0.4333299994468689</v>
      </c>
      <c r="N8087">
        <v>90</v>
      </c>
      <c r="O8087" s="52">
        <v>0.37656998634338379</v>
      </c>
      <c r="Q8087">
        <v>2215</v>
      </c>
      <c r="R8087" s="52">
        <v>0.39175999164581299</v>
      </c>
    </row>
    <row r="8088" spans="1:19">
      <c r="A8088" t="s">
        <v>356</v>
      </c>
      <c r="B8088" t="s">
        <v>412</v>
      </c>
      <c r="C8088" t="s">
        <v>440</v>
      </c>
      <c r="D8088" t="s">
        <v>330</v>
      </c>
      <c r="E8088" t="s">
        <v>163</v>
      </c>
      <c r="F8088" t="s">
        <v>164</v>
      </c>
      <c r="G8088">
        <v>21</v>
      </c>
      <c r="H8088" t="s">
        <v>335</v>
      </c>
      <c r="I8088" t="s">
        <v>374</v>
      </c>
      <c r="J8088" t="s">
        <v>289</v>
      </c>
      <c r="K8088">
        <v>0</v>
      </c>
      <c r="L8088" s="52">
        <v>0</v>
      </c>
      <c r="N8088">
        <v>0</v>
      </c>
      <c r="O8088" s="52">
        <v>0</v>
      </c>
      <c r="Q8088">
        <v>29</v>
      </c>
      <c r="R8088" s="52">
        <v>5.1299999468028554E-3</v>
      </c>
    </row>
    <row r="8089" spans="1:19">
      <c r="A8089" t="s">
        <v>356</v>
      </c>
      <c r="B8089" t="s">
        <v>412</v>
      </c>
      <c r="C8089" t="s">
        <v>440</v>
      </c>
      <c r="D8089" t="s">
        <v>330</v>
      </c>
      <c r="E8089" t="s">
        <v>163</v>
      </c>
      <c r="F8089" t="s">
        <v>164</v>
      </c>
      <c r="G8089">
        <v>21</v>
      </c>
      <c r="H8089" t="s">
        <v>335</v>
      </c>
      <c r="I8089" t="s">
        <v>374</v>
      </c>
      <c r="J8089" t="s">
        <v>290</v>
      </c>
      <c r="K8089">
        <v>2</v>
      </c>
      <c r="L8089" s="52">
        <v>4.1669998317956917E-2</v>
      </c>
      <c r="N8089">
        <v>8</v>
      </c>
      <c r="O8089" s="52">
        <v>4.8780001699924469E-2</v>
      </c>
      <c r="Q8089">
        <v>299</v>
      </c>
      <c r="R8089" s="52">
        <v>5.2880000323057168E-2</v>
      </c>
    </row>
    <row r="8090" spans="1:19">
      <c r="A8090" t="s">
        <v>356</v>
      </c>
      <c r="B8090" t="s">
        <v>412</v>
      </c>
      <c r="C8090" t="s">
        <v>440</v>
      </c>
      <c r="D8090" t="s">
        <v>330</v>
      </c>
      <c r="E8090" t="s">
        <v>163</v>
      </c>
      <c r="F8090" t="s">
        <v>164</v>
      </c>
      <c r="G8090">
        <v>21</v>
      </c>
      <c r="H8090" t="s">
        <v>335</v>
      </c>
      <c r="I8090" t="s">
        <v>374</v>
      </c>
      <c r="J8090" t="s">
        <v>291</v>
      </c>
      <c r="K8090">
        <v>9</v>
      </c>
      <c r="L8090" s="52">
        <v>0.1875</v>
      </c>
      <c r="N8090">
        <v>18</v>
      </c>
      <c r="O8090" s="52">
        <v>0.1097600013017654</v>
      </c>
      <c r="Q8090">
        <v>751</v>
      </c>
      <c r="R8090" s="52">
        <v>0.1328299939632416</v>
      </c>
    </row>
    <row r="8091" spans="1:19">
      <c r="A8091" t="s">
        <v>356</v>
      </c>
      <c r="B8091" t="s">
        <v>412</v>
      </c>
      <c r="C8091" t="s">
        <v>440</v>
      </c>
      <c r="D8091" t="s">
        <v>330</v>
      </c>
      <c r="E8091" t="s">
        <v>163</v>
      </c>
      <c r="F8091" t="s">
        <v>164</v>
      </c>
      <c r="G8091">
        <v>21</v>
      </c>
      <c r="H8091" t="s">
        <v>335</v>
      </c>
      <c r="I8091" t="s">
        <v>374</v>
      </c>
      <c r="J8091" t="s">
        <v>292</v>
      </c>
      <c r="K8091">
        <v>7</v>
      </c>
      <c r="L8091" s="52">
        <v>0.1458300054073334</v>
      </c>
      <c r="N8091">
        <v>30</v>
      </c>
      <c r="O8091" s="52">
        <v>0.18292999267578131</v>
      </c>
      <c r="Q8091">
        <v>1246</v>
      </c>
      <c r="R8091" s="52">
        <v>0.22036999464035029</v>
      </c>
    </row>
    <row r="8092" spans="1:19">
      <c r="A8092" t="s">
        <v>356</v>
      </c>
      <c r="B8092" t="s">
        <v>412</v>
      </c>
      <c r="C8092" t="s">
        <v>440</v>
      </c>
      <c r="D8092" t="s">
        <v>330</v>
      </c>
      <c r="E8092" t="s">
        <v>163</v>
      </c>
      <c r="F8092" t="s">
        <v>164</v>
      </c>
      <c r="G8092">
        <v>21</v>
      </c>
      <c r="H8092" t="s">
        <v>335</v>
      </c>
      <c r="I8092" t="s">
        <v>374</v>
      </c>
      <c r="J8092" t="s">
        <v>293</v>
      </c>
      <c r="K8092">
        <v>7</v>
      </c>
      <c r="L8092" s="52">
        <v>0.1458300054073334</v>
      </c>
      <c r="N8092">
        <v>28</v>
      </c>
      <c r="O8092" s="52">
        <v>0.17072999477386469</v>
      </c>
      <c r="Q8092">
        <v>1034</v>
      </c>
      <c r="R8092" s="52">
        <v>0.18287999927997589</v>
      </c>
    </row>
    <row r="8093" spans="1:19">
      <c r="A8093" t="s">
        <v>356</v>
      </c>
      <c r="B8093" t="s">
        <v>412</v>
      </c>
      <c r="C8093" t="s">
        <v>440</v>
      </c>
      <c r="D8093" t="s">
        <v>330</v>
      </c>
      <c r="E8093" t="s">
        <v>163</v>
      </c>
      <c r="F8093" t="s">
        <v>164</v>
      </c>
      <c r="G8093">
        <v>21</v>
      </c>
      <c r="H8093" t="s">
        <v>335</v>
      </c>
      <c r="I8093" t="s">
        <v>374</v>
      </c>
      <c r="J8093" t="s">
        <v>294</v>
      </c>
      <c r="K8093">
        <v>13</v>
      </c>
      <c r="L8093" s="52">
        <v>0.27083000540733337</v>
      </c>
      <c r="N8093">
        <v>38</v>
      </c>
      <c r="O8093" s="52">
        <v>0.23171000182628629</v>
      </c>
      <c r="Q8093">
        <v>1115</v>
      </c>
      <c r="R8093" s="52">
        <v>0.19720999896526339</v>
      </c>
    </row>
    <row r="8094" spans="1:19">
      <c r="A8094" t="s">
        <v>356</v>
      </c>
      <c r="B8094" t="s">
        <v>412</v>
      </c>
      <c r="C8094" t="s">
        <v>440</v>
      </c>
      <c r="D8094" t="s">
        <v>330</v>
      </c>
      <c r="E8094" t="s">
        <v>163</v>
      </c>
      <c r="F8094" t="s">
        <v>164</v>
      </c>
      <c r="G8094">
        <v>21</v>
      </c>
      <c r="H8094" t="s">
        <v>335</v>
      </c>
      <c r="I8094" t="s">
        <v>374</v>
      </c>
      <c r="J8094" t="s">
        <v>295</v>
      </c>
      <c r="K8094">
        <v>10</v>
      </c>
      <c r="L8094" s="52">
        <v>0.2083300054073334</v>
      </c>
      <c r="N8094">
        <v>42</v>
      </c>
      <c r="O8094" s="52">
        <v>0.25609999895095831</v>
      </c>
      <c r="Q8094">
        <v>1180</v>
      </c>
      <c r="R8094" s="52">
        <v>0.20870000123977661</v>
      </c>
    </row>
    <row r="8095" spans="1:19">
      <c r="A8095" t="s">
        <v>356</v>
      </c>
      <c r="B8095" t="s">
        <v>412</v>
      </c>
      <c r="C8095" t="s">
        <v>440</v>
      </c>
      <c r="D8095" t="s">
        <v>330</v>
      </c>
      <c r="E8095" t="s">
        <v>163</v>
      </c>
      <c r="F8095" t="s">
        <v>164</v>
      </c>
      <c r="G8095">
        <v>21</v>
      </c>
      <c r="H8095" t="s">
        <v>335</v>
      </c>
      <c r="I8095" t="s">
        <v>734</v>
      </c>
      <c r="J8095" t="s">
        <v>299</v>
      </c>
      <c r="K8095">
        <v>0</v>
      </c>
      <c r="L8095" s="52">
        <v>0</v>
      </c>
      <c r="M8095" s="52">
        <v>0</v>
      </c>
      <c r="N8095">
        <v>0</v>
      </c>
      <c r="O8095" s="52">
        <v>0</v>
      </c>
      <c r="P8095" s="52">
        <v>0</v>
      </c>
      <c r="Q8095">
        <v>265</v>
      </c>
      <c r="R8095" s="52">
        <v>4.6870000660419457E-2</v>
      </c>
      <c r="S8095" s="52">
        <v>4.7959998250007629E-2</v>
      </c>
    </row>
    <row r="8096" spans="1:19">
      <c r="A8096" t="s">
        <v>356</v>
      </c>
      <c r="B8096" t="s">
        <v>412</v>
      </c>
      <c r="C8096" t="s">
        <v>440</v>
      </c>
      <c r="D8096" t="s">
        <v>330</v>
      </c>
      <c r="E8096" t="s">
        <v>163</v>
      </c>
      <c r="F8096" t="s">
        <v>164</v>
      </c>
      <c r="G8096">
        <v>21</v>
      </c>
      <c r="H8096" t="s">
        <v>335</v>
      </c>
      <c r="I8096" t="s">
        <v>734</v>
      </c>
      <c r="J8096" t="s">
        <v>300</v>
      </c>
      <c r="K8096">
        <v>0</v>
      </c>
      <c r="L8096" s="52">
        <v>0</v>
      </c>
      <c r="M8096" s="52">
        <v>0</v>
      </c>
      <c r="N8096">
        <v>0</v>
      </c>
      <c r="O8096" s="52">
        <v>0</v>
      </c>
      <c r="P8096" s="52">
        <v>0</v>
      </c>
      <c r="Q8096">
        <v>218</v>
      </c>
      <c r="R8096" s="52">
        <v>3.8559999316930771E-2</v>
      </c>
      <c r="S8096" s="52">
        <v>3.945000097155571E-2</v>
      </c>
    </row>
    <row r="8097" spans="1:19">
      <c r="A8097" t="s">
        <v>356</v>
      </c>
      <c r="B8097" t="s">
        <v>412</v>
      </c>
      <c r="C8097" t="s">
        <v>440</v>
      </c>
      <c r="D8097" t="s">
        <v>330</v>
      </c>
      <c r="E8097" t="s">
        <v>163</v>
      </c>
      <c r="F8097" t="s">
        <v>164</v>
      </c>
      <c r="G8097">
        <v>21</v>
      </c>
      <c r="H8097" t="s">
        <v>335</v>
      </c>
      <c r="I8097" t="s">
        <v>734</v>
      </c>
      <c r="J8097" t="s">
        <v>269</v>
      </c>
      <c r="K8097">
        <v>0</v>
      </c>
      <c r="L8097" s="52">
        <v>0</v>
      </c>
      <c r="M8097" s="52">
        <v>0</v>
      </c>
      <c r="N8097">
        <v>0</v>
      </c>
      <c r="O8097" s="52">
        <v>0</v>
      </c>
      <c r="P8097" s="52">
        <v>0</v>
      </c>
      <c r="Q8097">
        <v>43</v>
      </c>
      <c r="R8097" s="52">
        <v>7.61000020429492E-3</v>
      </c>
      <c r="S8097" s="52">
        <v>7.780000101774931E-3</v>
      </c>
    </row>
    <row r="8098" spans="1:19">
      <c r="A8098" t="s">
        <v>356</v>
      </c>
      <c r="B8098" t="s">
        <v>412</v>
      </c>
      <c r="C8098" t="s">
        <v>440</v>
      </c>
      <c r="D8098" t="s">
        <v>330</v>
      </c>
      <c r="E8098" t="s">
        <v>163</v>
      </c>
      <c r="F8098" t="s">
        <v>164</v>
      </c>
      <c r="G8098">
        <v>21</v>
      </c>
      <c r="H8098" t="s">
        <v>335</v>
      </c>
      <c r="I8098" t="s">
        <v>734</v>
      </c>
      <c r="J8098" t="s">
        <v>301</v>
      </c>
      <c r="K8098">
        <v>0</v>
      </c>
      <c r="L8098" s="52">
        <v>0</v>
      </c>
      <c r="M8098" s="52">
        <v>0</v>
      </c>
      <c r="N8098">
        <v>0</v>
      </c>
      <c r="O8098" s="52">
        <v>0</v>
      </c>
      <c r="P8098" s="52">
        <v>0</v>
      </c>
      <c r="Q8098">
        <v>117</v>
      </c>
      <c r="R8098" s="52">
        <v>2.0689999684691429E-2</v>
      </c>
      <c r="S8098" s="52">
        <v>2.1169999614357948E-2</v>
      </c>
    </row>
    <row r="8099" spans="1:19">
      <c r="A8099" t="s">
        <v>356</v>
      </c>
      <c r="B8099" t="s">
        <v>412</v>
      </c>
      <c r="C8099" t="s">
        <v>440</v>
      </c>
      <c r="D8099" t="s">
        <v>330</v>
      </c>
      <c r="E8099" t="s">
        <v>163</v>
      </c>
      <c r="F8099" t="s">
        <v>164</v>
      </c>
      <c r="G8099">
        <v>21</v>
      </c>
      <c r="H8099" t="s">
        <v>335</v>
      </c>
      <c r="I8099" t="s">
        <v>734</v>
      </c>
      <c r="J8099" t="s">
        <v>270</v>
      </c>
      <c r="K8099">
        <v>0</v>
      </c>
      <c r="L8099" s="52">
        <v>0</v>
      </c>
      <c r="N8099">
        <v>0</v>
      </c>
      <c r="O8099" s="52">
        <v>0</v>
      </c>
      <c r="Q8099">
        <v>128</v>
      </c>
      <c r="R8099" s="52">
        <v>2.263999916613102E-2</v>
      </c>
    </row>
    <row r="8100" spans="1:19">
      <c r="A8100" t="s">
        <v>356</v>
      </c>
      <c r="B8100" t="s">
        <v>412</v>
      </c>
      <c r="C8100" t="s">
        <v>440</v>
      </c>
      <c r="D8100" t="s">
        <v>330</v>
      </c>
      <c r="E8100" t="s">
        <v>163</v>
      </c>
      <c r="F8100" t="s">
        <v>164</v>
      </c>
      <c r="G8100">
        <v>21</v>
      </c>
      <c r="H8100" t="s">
        <v>335</v>
      </c>
      <c r="I8100" t="s">
        <v>734</v>
      </c>
      <c r="J8100" t="s">
        <v>268</v>
      </c>
      <c r="K8100">
        <v>48</v>
      </c>
      <c r="L8100" s="52">
        <v>1</v>
      </c>
      <c r="M8100" s="52">
        <v>1</v>
      </c>
      <c r="N8100">
        <v>164</v>
      </c>
      <c r="O8100" s="52">
        <v>1</v>
      </c>
      <c r="P8100" s="52">
        <v>1</v>
      </c>
      <c r="Q8100">
        <v>4883</v>
      </c>
      <c r="R8100" s="52">
        <v>0.86364001035690308</v>
      </c>
      <c r="S8100" s="52">
        <v>0.88363999128341675</v>
      </c>
    </row>
    <row r="8101" spans="1:19">
      <c r="A8101" t="s">
        <v>356</v>
      </c>
      <c r="B8101" t="s">
        <v>412</v>
      </c>
      <c r="C8101" t="s">
        <v>440</v>
      </c>
      <c r="D8101" t="s">
        <v>330</v>
      </c>
      <c r="E8101" t="s">
        <v>163</v>
      </c>
      <c r="F8101" t="s">
        <v>164</v>
      </c>
      <c r="G8101">
        <v>21</v>
      </c>
      <c r="H8101" t="s">
        <v>335</v>
      </c>
      <c r="I8101" t="s">
        <v>307</v>
      </c>
      <c r="J8101" t="s">
        <v>329</v>
      </c>
      <c r="K8101">
        <v>48</v>
      </c>
      <c r="L8101" s="52">
        <v>1</v>
      </c>
      <c r="N8101">
        <v>162</v>
      </c>
      <c r="O8101" s="52">
        <v>0.9878000020980835</v>
      </c>
      <c r="Q8101">
        <v>5610</v>
      </c>
      <c r="R8101" s="52">
        <v>0.99221998453140259</v>
      </c>
    </row>
    <row r="8102" spans="1:19">
      <c r="A8102" t="s">
        <v>356</v>
      </c>
      <c r="B8102" t="s">
        <v>412</v>
      </c>
      <c r="C8102" t="s">
        <v>440</v>
      </c>
      <c r="D8102" t="s">
        <v>330</v>
      </c>
      <c r="E8102" t="s">
        <v>163</v>
      </c>
      <c r="F8102" t="s">
        <v>164</v>
      </c>
      <c r="G8102">
        <v>21</v>
      </c>
      <c r="H8102" t="s">
        <v>335</v>
      </c>
      <c r="I8102" t="s">
        <v>307</v>
      </c>
      <c r="J8102" t="s">
        <v>309</v>
      </c>
      <c r="K8102">
        <v>0</v>
      </c>
      <c r="L8102" s="52">
        <v>0</v>
      </c>
      <c r="N8102">
        <v>2</v>
      </c>
      <c r="O8102" s="52">
        <v>1.219999976456165E-2</v>
      </c>
      <c r="Q8102">
        <v>44</v>
      </c>
      <c r="R8102" s="52">
        <v>7.780000101774931E-3</v>
      </c>
    </row>
    <row r="8103" spans="1:19">
      <c r="A8103" t="s">
        <v>356</v>
      </c>
      <c r="B8103" t="s">
        <v>412</v>
      </c>
      <c r="C8103" t="s">
        <v>440</v>
      </c>
      <c r="D8103" t="s">
        <v>330</v>
      </c>
      <c r="E8103" t="s">
        <v>163</v>
      </c>
      <c r="F8103" t="s">
        <v>164</v>
      </c>
      <c r="G8103">
        <v>21</v>
      </c>
      <c r="H8103" t="s">
        <v>335</v>
      </c>
      <c r="I8103" t="s">
        <v>375</v>
      </c>
      <c r="J8103" t="s">
        <v>302</v>
      </c>
      <c r="K8103">
        <v>13</v>
      </c>
      <c r="L8103" s="52">
        <v>0.27083000540733337</v>
      </c>
      <c r="N8103">
        <v>49</v>
      </c>
      <c r="O8103" s="52">
        <v>0.29877999424934393</v>
      </c>
      <c r="Q8103">
        <v>1795</v>
      </c>
      <c r="R8103" s="52">
        <v>0.3174700140953064</v>
      </c>
    </row>
    <row r="8104" spans="1:19">
      <c r="A8104" t="s">
        <v>356</v>
      </c>
      <c r="B8104" t="s">
        <v>412</v>
      </c>
      <c r="C8104" t="s">
        <v>440</v>
      </c>
      <c r="D8104" t="s">
        <v>330</v>
      </c>
      <c r="E8104" t="s">
        <v>163</v>
      </c>
      <c r="F8104" t="s">
        <v>164</v>
      </c>
      <c r="G8104">
        <v>21</v>
      </c>
      <c r="H8104" t="s">
        <v>335</v>
      </c>
      <c r="I8104" t="s">
        <v>375</v>
      </c>
      <c r="J8104" t="s">
        <v>303</v>
      </c>
      <c r="K8104">
        <v>16</v>
      </c>
      <c r="L8104" s="52">
        <v>0.33333000540733337</v>
      </c>
      <c r="N8104">
        <v>55</v>
      </c>
      <c r="O8104" s="52">
        <v>0.33537000417709351</v>
      </c>
      <c r="Q8104">
        <v>1789</v>
      </c>
      <c r="R8104" s="52">
        <v>0.31641000509262079</v>
      </c>
    </row>
    <row r="8105" spans="1:19">
      <c r="A8105" t="s">
        <v>356</v>
      </c>
      <c r="B8105" t="s">
        <v>412</v>
      </c>
      <c r="C8105" t="s">
        <v>440</v>
      </c>
      <c r="D8105" t="s">
        <v>330</v>
      </c>
      <c r="E8105" t="s">
        <v>163</v>
      </c>
      <c r="F8105" t="s">
        <v>164</v>
      </c>
      <c r="G8105">
        <v>21</v>
      </c>
      <c r="H8105" t="s">
        <v>335</v>
      </c>
      <c r="I8105" t="s">
        <v>375</v>
      </c>
      <c r="J8105" t="s">
        <v>304</v>
      </c>
      <c r="K8105">
        <v>19</v>
      </c>
      <c r="L8105" s="52">
        <v>0.39583000540733337</v>
      </c>
      <c r="N8105">
        <v>60</v>
      </c>
      <c r="O8105" s="52">
        <v>0.36585000157356262</v>
      </c>
      <c r="Q8105">
        <v>2070</v>
      </c>
      <c r="R8105" s="52">
        <v>0.36610999703407288</v>
      </c>
    </row>
    <row r="8106" spans="1:19">
      <c r="A8106" t="s">
        <v>356</v>
      </c>
      <c r="B8106" t="s">
        <v>412</v>
      </c>
      <c r="C8106" t="s">
        <v>440</v>
      </c>
      <c r="D8106" t="s">
        <v>330</v>
      </c>
      <c r="E8106" t="s">
        <v>163</v>
      </c>
      <c r="F8106" t="s">
        <v>164</v>
      </c>
      <c r="G8106">
        <v>21</v>
      </c>
      <c r="H8106" t="s">
        <v>335</v>
      </c>
      <c r="I8106" t="s">
        <v>377</v>
      </c>
      <c r="J8106" t="s">
        <v>13</v>
      </c>
      <c r="K8106">
        <v>25</v>
      </c>
      <c r="L8106" s="52">
        <v>0.52082997560501099</v>
      </c>
      <c r="N8106">
        <v>92</v>
      </c>
      <c r="O8106" s="52">
        <v>0.56098002195358276</v>
      </c>
      <c r="Q8106">
        <v>2991</v>
      </c>
      <c r="R8106" s="52">
        <v>0.52900999784469604</v>
      </c>
    </row>
    <row r="8107" spans="1:19">
      <c r="A8107" t="s">
        <v>356</v>
      </c>
      <c r="B8107" t="s">
        <v>412</v>
      </c>
      <c r="C8107" t="s">
        <v>440</v>
      </c>
      <c r="D8107" t="s">
        <v>330</v>
      </c>
      <c r="E8107" t="s">
        <v>163</v>
      </c>
      <c r="F8107" t="s">
        <v>164</v>
      </c>
      <c r="G8107">
        <v>21</v>
      </c>
      <c r="H8107" t="s">
        <v>335</v>
      </c>
      <c r="I8107" t="s">
        <v>377</v>
      </c>
      <c r="J8107" t="s">
        <v>382</v>
      </c>
      <c r="K8107">
        <v>23</v>
      </c>
      <c r="L8107" s="52">
        <v>0.47916999459266663</v>
      </c>
      <c r="N8107">
        <v>72</v>
      </c>
      <c r="O8107" s="52">
        <v>0.43902000784873962</v>
      </c>
      <c r="Q8107">
        <v>2663</v>
      </c>
      <c r="R8107" s="52">
        <v>0.47099000215530401</v>
      </c>
    </row>
    <row r="8108" spans="1:19">
      <c r="A8108" t="s">
        <v>356</v>
      </c>
      <c r="B8108" t="s">
        <v>412</v>
      </c>
      <c r="C8108" t="s">
        <v>440</v>
      </c>
      <c r="D8108" t="s">
        <v>330</v>
      </c>
      <c r="E8108" t="s">
        <v>163</v>
      </c>
      <c r="F8108" t="s">
        <v>164</v>
      </c>
      <c r="G8108">
        <v>21</v>
      </c>
      <c r="H8108" t="s">
        <v>335</v>
      </c>
      <c r="I8108" t="s">
        <v>378</v>
      </c>
      <c r="J8108" t="s">
        <v>13</v>
      </c>
      <c r="K8108">
        <v>43</v>
      </c>
      <c r="L8108" s="52">
        <v>0.89582997560501099</v>
      </c>
      <c r="N8108">
        <v>142</v>
      </c>
      <c r="O8108" s="52">
        <v>0.86584997177124023</v>
      </c>
      <c r="Q8108">
        <v>5030</v>
      </c>
      <c r="R8108" s="52">
        <v>0.88963997364044189</v>
      </c>
    </row>
    <row r="8109" spans="1:19">
      <c r="A8109" t="s">
        <v>356</v>
      </c>
      <c r="B8109" t="s">
        <v>412</v>
      </c>
      <c r="C8109" t="s">
        <v>440</v>
      </c>
      <c r="D8109" t="s">
        <v>330</v>
      </c>
      <c r="E8109" t="s">
        <v>163</v>
      </c>
      <c r="F8109" t="s">
        <v>164</v>
      </c>
      <c r="G8109">
        <v>21</v>
      </c>
      <c r="H8109" t="s">
        <v>335</v>
      </c>
      <c r="I8109" t="s">
        <v>378</v>
      </c>
      <c r="J8109" t="s">
        <v>382</v>
      </c>
      <c r="K8109">
        <v>5</v>
      </c>
      <c r="L8109" s="52">
        <v>0.1041700020432472</v>
      </c>
      <c r="N8109">
        <v>22</v>
      </c>
      <c r="O8109" s="52">
        <v>0.13414999842643741</v>
      </c>
      <c r="Q8109">
        <v>624</v>
      </c>
      <c r="R8109" s="52">
        <v>0.1103599965572357</v>
      </c>
    </row>
    <row r="8110" spans="1:19">
      <c r="A8110" t="s">
        <v>356</v>
      </c>
      <c r="B8110" t="s">
        <v>412</v>
      </c>
      <c r="C8110" t="s">
        <v>440</v>
      </c>
      <c r="D8110" t="s">
        <v>330</v>
      </c>
      <c r="E8110" t="s">
        <v>163</v>
      </c>
      <c r="F8110" t="s">
        <v>164</v>
      </c>
      <c r="G8110">
        <v>21</v>
      </c>
      <c r="H8110" t="s">
        <v>335</v>
      </c>
      <c r="I8110" t="s">
        <v>379</v>
      </c>
      <c r="J8110" t="s">
        <v>13</v>
      </c>
      <c r="K8110">
        <v>35</v>
      </c>
      <c r="L8110" s="52">
        <v>0.72917002439498901</v>
      </c>
      <c r="N8110">
        <v>122</v>
      </c>
      <c r="O8110" s="52">
        <v>0.74390000104904175</v>
      </c>
      <c r="Q8110">
        <v>3976</v>
      </c>
      <c r="R8110" s="52">
        <v>0.70322000980377197</v>
      </c>
    </row>
    <row r="8111" spans="1:19">
      <c r="A8111" t="s">
        <v>356</v>
      </c>
      <c r="B8111" t="s">
        <v>412</v>
      </c>
      <c r="C8111" t="s">
        <v>440</v>
      </c>
      <c r="D8111" t="s">
        <v>330</v>
      </c>
      <c r="E8111" t="s">
        <v>163</v>
      </c>
      <c r="F8111" t="s">
        <v>164</v>
      </c>
      <c r="G8111">
        <v>21</v>
      </c>
      <c r="H8111" t="s">
        <v>335</v>
      </c>
      <c r="I8111" t="s">
        <v>379</v>
      </c>
      <c r="J8111" t="s">
        <v>382</v>
      </c>
      <c r="K8111">
        <v>13</v>
      </c>
      <c r="L8111" s="52">
        <v>0.27083000540733337</v>
      </c>
      <c r="N8111">
        <v>42</v>
      </c>
      <c r="O8111" s="52">
        <v>0.25609999895095831</v>
      </c>
      <c r="Q8111">
        <v>1678</v>
      </c>
      <c r="R8111" s="52">
        <v>0.29677999019622803</v>
      </c>
    </row>
    <row r="8112" spans="1:19">
      <c r="A8112" t="s">
        <v>356</v>
      </c>
      <c r="B8112" t="s">
        <v>412</v>
      </c>
      <c r="C8112" t="s">
        <v>440</v>
      </c>
      <c r="D8112" t="s">
        <v>330</v>
      </c>
      <c r="E8112" t="s">
        <v>163</v>
      </c>
      <c r="F8112" t="s">
        <v>164</v>
      </c>
      <c r="G8112">
        <v>21</v>
      </c>
      <c r="H8112" t="s">
        <v>335</v>
      </c>
      <c r="I8112" t="s">
        <v>380</v>
      </c>
      <c r="J8112" t="s">
        <v>13</v>
      </c>
      <c r="K8112">
        <v>38</v>
      </c>
      <c r="L8112" s="52">
        <v>0.79167002439498901</v>
      </c>
      <c r="N8112">
        <v>122</v>
      </c>
      <c r="O8112" s="52">
        <v>0.74390000104904175</v>
      </c>
      <c r="Q8112">
        <v>4071</v>
      </c>
      <c r="R8112" s="52">
        <v>0.72001999616622925</v>
      </c>
    </row>
    <row r="8113" spans="1:19">
      <c r="A8113" t="s">
        <v>356</v>
      </c>
      <c r="B8113" t="s">
        <v>412</v>
      </c>
      <c r="C8113" t="s">
        <v>440</v>
      </c>
      <c r="D8113" t="s">
        <v>330</v>
      </c>
      <c r="E8113" t="s">
        <v>163</v>
      </c>
      <c r="F8113" t="s">
        <v>164</v>
      </c>
      <c r="G8113">
        <v>21</v>
      </c>
      <c r="H8113" t="s">
        <v>335</v>
      </c>
      <c r="I8113" t="s">
        <v>380</v>
      </c>
      <c r="J8113" t="s">
        <v>382</v>
      </c>
      <c r="K8113">
        <v>10</v>
      </c>
      <c r="L8113" s="52">
        <v>0.2083300054073334</v>
      </c>
      <c r="N8113">
        <v>42</v>
      </c>
      <c r="O8113" s="52">
        <v>0.25609999895095831</v>
      </c>
      <c r="Q8113">
        <v>1583</v>
      </c>
      <c r="R8113" s="52">
        <v>0.27998000383377081</v>
      </c>
    </row>
    <row r="8114" spans="1:19">
      <c r="A8114" t="s">
        <v>356</v>
      </c>
      <c r="B8114" t="s">
        <v>412</v>
      </c>
      <c r="C8114" t="s">
        <v>440</v>
      </c>
      <c r="D8114" t="s">
        <v>330</v>
      </c>
      <c r="E8114" t="s">
        <v>163</v>
      </c>
      <c r="F8114" t="s">
        <v>164</v>
      </c>
      <c r="G8114">
        <v>21</v>
      </c>
      <c r="H8114" t="s">
        <v>335</v>
      </c>
      <c r="I8114" t="s">
        <v>381</v>
      </c>
      <c r="J8114" t="s">
        <v>13</v>
      </c>
      <c r="K8114">
        <v>26</v>
      </c>
      <c r="L8114" s="52">
        <v>0.54167002439498901</v>
      </c>
      <c r="N8114">
        <v>91</v>
      </c>
      <c r="O8114" s="52">
        <v>0.55488002300262451</v>
      </c>
      <c r="Q8114">
        <v>3439</v>
      </c>
      <c r="R8114" s="52">
        <v>0.60824000835418701</v>
      </c>
    </row>
    <row r="8115" spans="1:19">
      <c r="A8115" t="s">
        <v>356</v>
      </c>
      <c r="B8115" t="s">
        <v>412</v>
      </c>
      <c r="C8115" t="s">
        <v>440</v>
      </c>
      <c r="D8115" t="s">
        <v>330</v>
      </c>
      <c r="E8115" t="s">
        <v>163</v>
      </c>
      <c r="F8115" t="s">
        <v>164</v>
      </c>
      <c r="G8115">
        <v>21</v>
      </c>
      <c r="H8115" t="s">
        <v>335</v>
      </c>
      <c r="I8115" t="s">
        <v>381</v>
      </c>
      <c r="J8115" t="s">
        <v>382</v>
      </c>
      <c r="K8115">
        <v>22</v>
      </c>
      <c r="L8115" s="52">
        <v>0.45833000540733337</v>
      </c>
      <c r="N8115">
        <v>73</v>
      </c>
      <c r="O8115" s="52">
        <v>0.44512000679969788</v>
      </c>
      <c r="Q8115">
        <v>2215</v>
      </c>
      <c r="R8115" s="52">
        <v>0.39175999164581299</v>
      </c>
    </row>
    <row r="8116" spans="1:19">
      <c r="A8116" t="s">
        <v>356</v>
      </c>
      <c r="B8116" t="s">
        <v>412</v>
      </c>
      <c r="C8116" t="s">
        <v>440</v>
      </c>
      <c r="D8116" t="s">
        <v>330</v>
      </c>
      <c r="E8116" t="s">
        <v>165</v>
      </c>
      <c r="F8116" t="s">
        <v>166</v>
      </c>
      <c r="G8116">
        <v>21</v>
      </c>
      <c r="H8116" t="s">
        <v>335</v>
      </c>
      <c r="I8116" t="s">
        <v>374</v>
      </c>
      <c r="J8116" t="s">
        <v>289</v>
      </c>
      <c r="K8116">
        <v>0</v>
      </c>
      <c r="L8116" s="52">
        <v>0</v>
      </c>
      <c r="N8116">
        <v>0</v>
      </c>
      <c r="O8116" s="52">
        <v>0</v>
      </c>
      <c r="Q8116">
        <v>29</v>
      </c>
      <c r="R8116" s="52">
        <v>5.1299999468028554E-3</v>
      </c>
    </row>
    <row r="8117" spans="1:19">
      <c r="A8117" t="s">
        <v>356</v>
      </c>
      <c r="B8117" t="s">
        <v>412</v>
      </c>
      <c r="C8117" t="s">
        <v>440</v>
      </c>
      <c r="D8117" t="s">
        <v>330</v>
      </c>
      <c r="E8117" t="s">
        <v>165</v>
      </c>
      <c r="F8117" t="s">
        <v>166</v>
      </c>
      <c r="G8117">
        <v>21</v>
      </c>
      <c r="H8117" t="s">
        <v>335</v>
      </c>
      <c r="I8117" t="s">
        <v>374</v>
      </c>
      <c r="J8117" t="s">
        <v>290</v>
      </c>
      <c r="K8117">
        <v>2</v>
      </c>
      <c r="L8117" s="52">
        <v>3.1750001013278961E-2</v>
      </c>
      <c r="N8117">
        <v>8</v>
      </c>
      <c r="O8117" s="52">
        <v>4.8780001699924469E-2</v>
      </c>
      <c r="Q8117">
        <v>299</v>
      </c>
      <c r="R8117" s="52">
        <v>5.2880000323057168E-2</v>
      </c>
    </row>
    <row r="8118" spans="1:19">
      <c r="A8118" t="s">
        <v>356</v>
      </c>
      <c r="B8118" t="s">
        <v>412</v>
      </c>
      <c r="C8118" t="s">
        <v>440</v>
      </c>
      <c r="D8118" t="s">
        <v>330</v>
      </c>
      <c r="E8118" t="s">
        <v>165</v>
      </c>
      <c r="F8118" t="s">
        <v>166</v>
      </c>
      <c r="G8118">
        <v>21</v>
      </c>
      <c r="H8118" t="s">
        <v>335</v>
      </c>
      <c r="I8118" t="s">
        <v>374</v>
      </c>
      <c r="J8118" t="s">
        <v>291</v>
      </c>
      <c r="K8118">
        <v>2</v>
      </c>
      <c r="L8118" s="52">
        <v>3.1750001013278961E-2</v>
      </c>
      <c r="N8118">
        <v>18</v>
      </c>
      <c r="O8118" s="52">
        <v>0.1097600013017654</v>
      </c>
      <c r="Q8118">
        <v>751</v>
      </c>
      <c r="R8118" s="52">
        <v>0.1328299939632416</v>
      </c>
    </row>
    <row r="8119" spans="1:19">
      <c r="A8119" t="s">
        <v>356</v>
      </c>
      <c r="B8119" t="s">
        <v>412</v>
      </c>
      <c r="C8119" t="s">
        <v>440</v>
      </c>
      <c r="D8119" t="s">
        <v>330</v>
      </c>
      <c r="E8119" t="s">
        <v>165</v>
      </c>
      <c r="F8119" t="s">
        <v>166</v>
      </c>
      <c r="G8119">
        <v>21</v>
      </c>
      <c r="H8119" t="s">
        <v>335</v>
      </c>
      <c r="I8119" t="s">
        <v>374</v>
      </c>
      <c r="J8119" t="s">
        <v>292</v>
      </c>
      <c r="K8119">
        <v>14</v>
      </c>
      <c r="L8119" s="52">
        <v>0.22222000360488889</v>
      </c>
      <c r="N8119">
        <v>30</v>
      </c>
      <c r="O8119" s="52">
        <v>0.18292999267578131</v>
      </c>
      <c r="Q8119">
        <v>1246</v>
      </c>
      <c r="R8119" s="52">
        <v>0.22036999464035029</v>
      </c>
    </row>
    <row r="8120" spans="1:19">
      <c r="A8120" t="s">
        <v>356</v>
      </c>
      <c r="B8120" t="s">
        <v>412</v>
      </c>
      <c r="C8120" t="s">
        <v>440</v>
      </c>
      <c r="D8120" t="s">
        <v>330</v>
      </c>
      <c r="E8120" t="s">
        <v>165</v>
      </c>
      <c r="F8120" t="s">
        <v>166</v>
      </c>
      <c r="G8120">
        <v>21</v>
      </c>
      <c r="H8120" t="s">
        <v>335</v>
      </c>
      <c r="I8120" t="s">
        <v>374</v>
      </c>
      <c r="J8120" t="s">
        <v>293</v>
      </c>
      <c r="K8120">
        <v>12</v>
      </c>
      <c r="L8120" s="52">
        <v>0.1904799938201904</v>
      </c>
      <c r="N8120">
        <v>28</v>
      </c>
      <c r="O8120" s="52">
        <v>0.17072999477386469</v>
      </c>
      <c r="Q8120">
        <v>1034</v>
      </c>
      <c r="R8120" s="52">
        <v>0.18287999927997589</v>
      </c>
    </row>
    <row r="8121" spans="1:19">
      <c r="A8121" t="s">
        <v>356</v>
      </c>
      <c r="B8121" t="s">
        <v>412</v>
      </c>
      <c r="C8121" t="s">
        <v>440</v>
      </c>
      <c r="D8121" t="s">
        <v>330</v>
      </c>
      <c r="E8121" t="s">
        <v>165</v>
      </c>
      <c r="F8121" t="s">
        <v>166</v>
      </c>
      <c r="G8121">
        <v>21</v>
      </c>
      <c r="H8121" t="s">
        <v>335</v>
      </c>
      <c r="I8121" t="s">
        <v>374</v>
      </c>
      <c r="J8121" t="s">
        <v>294</v>
      </c>
      <c r="K8121">
        <v>18</v>
      </c>
      <c r="L8121" s="52">
        <v>0.28571000695228582</v>
      </c>
      <c r="N8121">
        <v>38</v>
      </c>
      <c r="O8121" s="52">
        <v>0.23171000182628629</v>
      </c>
      <c r="Q8121">
        <v>1115</v>
      </c>
      <c r="R8121" s="52">
        <v>0.19720999896526339</v>
      </c>
    </row>
    <row r="8122" spans="1:19">
      <c r="A8122" t="s">
        <v>356</v>
      </c>
      <c r="B8122" t="s">
        <v>412</v>
      </c>
      <c r="C8122" t="s">
        <v>440</v>
      </c>
      <c r="D8122" t="s">
        <v>330</v>
      </c>
      <c r="E8122" t="s">
        <v>165</v>
      </c>
      <c r="F8122" t="s">
        <v>166</v>
      </c>
      <c r="G8122">
        <v>21</v>
      </c>
      <c r="H8122" t="s">
        <v>335</v>
      </c>
      <c r="I8122" t="s">
        <v>374</v>
      </c>
      <c r="J8122" t="s">
        <v>295</v>
      </c>
      <c r="K8122">
        <v>15</v>
      </c>
      <c r="L8122" s="52">
        <v>0.2381000071763992</v>
      </c>
      <c r="N8122">
        <v>42</v>
      </c>
      <c r="O8122" s="52">
        <v>0.25609999895095831</v>
      </c>
      <c r="Q8122">
        <v>1180</v>
      </c>
      <c r="R8122" s="52">
        <v>0.20870000123977661</v>
      </c>
    </row>
    <row r="8123" spans="1:19">
      <c r="A8123" t="s">
        <v>356</v>
      </c>
      <c r="B8123" t="s">
        <v>412</v>
      </c>
      <c r="C8123" t="s">
        <v>440</v>
      </c>
      <c r="D8123" t="s">
        <v>330</v>
      </c>
      <c r="E8123" t="s">
        <v>165</v>
      </c>
      <c r="F8123" t="s">
        <v>166</v>
      </c>
      <c r="G8123">
        <v>21</v>
      </c>
      <c r="H8123" t="s">
        <v>335</v>
      </c>
      <c r="I8123" t="s">
        <v>734</v>
      </c>
      <c r="J8123" t="s">
        <v>299</v>
      </c>
      <c r="K8123">
        <v>0</v>
      </c>
      <c r="L8123" s="52">
        <v>0</v>
      </c>
      <c r="M8123" s="52">
        <v>0</v>
      </c>
      <c r="N8123">
        <v>0</v>
      </c>
      <c r="O8123" s="52">
        <v>0</v>
      </c>
      <c r="P8123" s="52">
        <v>0</v>
      </c>
      <c r="Q8123">
        <v>265</v>
      </c>
      <c r="R8123" s="52">
        <v>4.6870000660419457E-2</v>
      </c>
      <c r="S8123" s="52">
        <v>4.7959998250007629E-2</v>
      </c>
    </row>
    <row r="8124" spans="1:19">
      <c r="A8124" t="s">
        <v>356</v>
      </c>
      <c r="B8124" t="s">
        <v>412</v>
      </c>
      <c r="C8124" t="s">
        <v>440</v>
      </c>
      <c r="D8124" t="s">
        <v>330</v>
      </c>
      <c r="E8124" t="s">
        <v>165</v>
      </c>
      <c r="F8124" t="s">
        <v>166</v>
      </c>
      <c r="G8124">
        <v>21</v>
      </c>
      <c r="H8124" t="s">
        <v>335</v>
      </c>
      <c r="I8124" t="s">
        <v>734</v>
      </c>
      <c r="J8124" t="s">
        <v>300</v>
      </c>
      <c r="K8124">
        <v>0</v>
      </c>
      <c r="L8124" s="52">
        <v>0</v>
      </c>
      <c r="M8124" s="52">
        <v>0</v>
      </c>
      <c r="N8124">
        <v>0</v>
      </c>
      <c r="O8124" s="52">
        <v>0</v>
      </c>
      <c r="P8124" s="52">
        <v>0</v>
      </c>
      <c r="Q8124">
        <v>218</v>
      </c>
      <c r="R8124" s="52">
        <v>3.8559999316930771E-2</v>
      </c>
      <c r="S8124" s="52">
        <v>3.945000097155571E-2</v>
      </c>
    </row>
    <row r="8125" spans="1:19">
      <c r="A8125" t="s">
        <v>356</v>
      </c>
      <c r="B8125" t="s">
        <v>412</v>
      </c>
      <c r="C8125" t="s">
        <v>440</v>
      </c>
      <c r="D8125" t="s">
        <v>330</v>
      </c>
      <c r="E8125" t="s">
        <v>165</v>
      </c>
      <c r="F8125" t="s">
        <v>166</v>
      </c>
      <c r="G8125">
        <v>21</v>
      </c>
      <c r="H8125" t="s">
        <v>335</v>
      </c>
      <c r="I8125" t="s">
        <v>734</v>
      </c>
      <c r="J8125" t="s">
        <v>269</v>
      </c>
      <c r="K8125">
        <v>0</v>
      </c>
      <c r="L8125" s="52">
        <v>0</v>
      </c>
      <c r="M8125" s="52">
        <v>0</v>
      </c>
      <c r="N8125">
        <v>0</v>
      </c>
      <c r="O8125" s="52">
        <v>0</v>
      </c>
      <c r="P8125" s="52">
        <v>0</v>
      </c>
      <c r="Q8125">
        <v>43</v>
      </c>
      <c r="R8125" s="52">
        <v>7.61000020429492E-3</v>
      </c>
      <c r="S8125" s="52">
        <v>7.780000101774931E-3</v>
      </c>
    </row>
    <row r="8126" spans="1:19">
      <c r="A8126" t="s">
        <v>356</v>
      </c>
      <c r="B8126" t="s">
        <v>412</v>
      </c>
      <c r="C8126" t="s">
        <v>440</v>
      </c>
      <c r="D8126" t="s">
        <v>330</v>
      </c>
      <c r="E8126" t="s">
        <v>165</v>
      </c>
      <c r="F8126" t="s">
        <v>166</v>
      </c>
      <c r="G8126">
        <v>21</v>
      </c>
      <c r="H8126" t="s">
        <v>335</v>
      </c>
      <c r="I8126" t="s">
        <v>734</v>
      </c>
      <c r="J8126" t="s">
        <v>301</v>
      </c>
      <c r="K8126">
        <v>0</v>
      </c>
      <c r="L8126" s="52">
        <v>0</v>
      </c>
      <c r="M8126" s="52">
        <v>0</v>
      </c>
      <c r="N8126">
        <v>0</v>
      </c>
      <c r="O8126" s="52">
        <v>0</v>
      </c>
      <c r="P8126" s="52">
        <v>0</v>
      </c>
      <c r="Q8126">
        <v>117</v>
      </c>
      <c r="R8126" s="52">
        <v>2.0689999684691429E-2</v>
      </c>
      <c r="S8126" s="52">
        <v>2.1169999614357948E-2</v>
      </c>
    </row>
    <row r="8127" spans="1:19">
      <c r="A8127" t="s">
        <v>356</v>
      </c>
      <c r="B8127" t="s">
        <v>412</v>
      </c>
      <c r="C8127" t="s">
        <v>440</v>
      </c>
      <c r="D8127" t="s">
        <v>330</v>
      </c>
      <c r="E8127" t="s">
        <v>165</v>
      </c>
      <c r="F8127" t="s">
        <v>166</v>
      </c>
      <c r="G8127">
        <v>21</v>
      </c>
      <c r="H8127" t="s">
        <v>335</v>
      </c>
      <c r="I8127" t="s">
        <v>734</v>
      </c>
      <c r="J8127" t="s">
        <v>270</v>
      </c>
      <c r="K8127">
        <v>0</v>
      </c>
      <c r="L8127" s="52">
        <v>0</v>
      </c>
      <c r="N8127">
        <v>0</v>
      </c>
      <c r="O8127" s="52">
        <v>0</v>
      </c>
      <c r="Q8127">
        <v>128</v>
      </c>
      <c r="R8127" s="52">
        <v>2.263999916613102E-2</v>
      </c>
    </row>
    <row r="8128" spans="1:19">
      <c r="A8128" t="s">
        <v>356</v>
      </c>
      <c r="B8128" t="s">
        <v>412</v>
      </c>
      <c r="C8128" t="s">
        <v>440</v>
      </c>
      <c r="D8128" t="s">
        <v>330</v>
      </c>
      <c r="E8128" t="s">
        <v>165</v>
      </c>
      <c r="F8128" t="s">
        <v>166</v>
      </c>
      <c r="G8128">
        <v>21</v>
      </c>
      <c r="H8128" t="s">
        <v>335</v>
      </c>
      <c r="I8128" t="s">
        <v>734</v>
      </c>
      <c r="J8128" t="s">
        <v>268</v>
      </c>
      <c r="K8128">
        <v>63</v>
      </c>
      <c r="L8128" s="52">
        <v>1</v>
      </c>
      <c r="M8128" s="52">
        <v>1</v>
      </c>
      <c r="N8128">
        <v>164</v>
      </c>
      <c r="O8128" s="52">
        <v>1</v>
      </c>
      <c r="P8128" s="52">
        <v>1</v>
      </c>
      <c r="Q8128">
        <v>4883</v>
      </c>
      <c r="R8128" s="52">
        <v>0.86364001035690308</v>
      </c>
      <c r="S8128" s="52">
        <v>0.88363999128341675</v>
      </c>
    </row>
    <row r="8129" spans="1:18">
      <c r="A8129" t="s">
        <v>356</v>
      </c>
      <c r="B8129" t="s">
        <v>412</v>
      </c>
      <c r="C8129" t="s">
        <v>440</v>
      </c>
      <c r="D8129" t="s">
        <v>330</v>
      </c>
      <c r="E8129" t="s">
        <v>165</v>
      </c>
      <c r="F8129" t="s">
        <v>166</v>
      </c>
      <c r="G8129">
        <v>21</v>
      </c>
      <c r="H8129" t="s">
        <v>335</v>
      </c>
      <c r="I8129" t="s">
        <v>307</v>
      </c>
      <c r="J8129" t="s">
        <v>329</v>
      </c>
      <c r="K8129">
        <v>61</v>
      </c>
      <c r="L8129" s="52">
        <v>0.96824997663497925</v>
      </c>
      <c r="N8129">
        <v>162</v>
      </c>
      <c r="O8129" s="52">
        <v>0.9878000020980835</v>
      </c>
      <c r="Q8129">
        <v>5610</v>
      </c>
      <c r="R8129" s="52">
        <v>0.99221998453140259</v>
      </c>
    </row>
    <row r="8130" spans="1:18">
      <c r="A8130" t="s">
        <v>356</v>
      </c>
      <c r="B8130" t="s">
        <v>412</v>
      </c>
      <c r="C8130" t="s">
        <v>440</v>
      </c>
      <c r="D8130" t="s">
        <v>330</v>
      </c>
      <c r="E8130" t="s">
        <v>165</v>
      </c>
      <c r="F8130" t="s">
        <v>166</v>
      </c>
      <c r="G8130">
        <v>21</v>
      </c>
      <c r="H8130" t="s">
        <v>335</v>
      </c>
      <c r="I8130" t="s">
        <v>307</v>
      </c>
      <c r="J8130" t="s">
        <v>309</v>
      </c>
      <c r="K8130">
        <v>2</v>
      </c>
      <c r="L8130" s="52">
        <v>3.1750001013278961E-2</v>
      </c>
      <c r="N8130">
        <v>2</v>
      </c>
      <c r="O8130" s="52">
        <v>1.219999976456165E-2</v>
      </c>
      <c r="Q8130">
        <v>44</v>
      </c>
      <c r="R8130" s="52">
        <v>7.780000101774931E-3</v>
      </c>
    </row>
    <row r="8131" spans="1:18">
      <c r="A8131" t="s">
        <v>356</v>
      </c>
      <c r="B8131" t="s">
        <v>412</v>
      </c>
      <c r="C8131" t="s">
        <v>440</v>
      </c>
      <c r="D8131" t="s">
        <v>330</v>
      </c>
      <c r="E8131" t="s">
        <v>165</v>
      </c>
      <c r="F8131" t="s">
        <v>166</v>
      </c>
      <c r="G8131">
        <v>21</v>
      </c>
      <c r="H8131" t="s">
        <v>335</v>
      </c>
      <c r="I8131" t="s">
        <v>375</v>
      </c>
      <c r="J8131" t="s">
        <v>302</v>
      </c>
      <c r="K8131">
        <v>19</v>
      </c>
      <c r="L8131" s="52">
        <v>0.30158999562263489</v>
      </c>
      <c r="N8131">
        <v>49</v>
      </c>
      <c r="O8131" s="52">
        <v>0.29877999424934393</v>
      </c>
      <c r="Q8131">
        <v>1795</v>
      </c>
      <c r="R8131" s="52">
        <v>0.3174700140953064</v>
      </c>
    </row>
    <row r="8132" spans="1:18">
      <c r="A8132" t="s">
        <v>356</v>
      </c>
      <c r="B8132" t="s">
        <v>412</v>
      </c>
      <c r="C8132" t="s">
        <v>440</v>
      </c>
      <c r="D8132" t="s">
        <v>330</v>
      </c>
      <c r="E8132" t="s">
        <v>165</v>
      </c>
      <c r="F8132" t="s">
        <v>166</v>
      </c>
      <c r="G8132">
        <v>21</v>
      </c>
      <c r="H8132" t="s">
        <v>335</v>
      </c>
      <c r="I8132" t="s">
        <v>375</v>
      </c>
      <c r="J8132" t="s">
        <v>303</v>
      </c>
      <c r="K8132">
        <v>19</v>
      </c>
      <c r="L8132" s="52">
        <v>0.30158999562263489</v>
      </c>
      <c r="N8132">
        <v>55</v>
      </c>
      <c r="O8132" s="52">
        <v>0.33537000417709351</v>
      </c>
      <c r="Q8132">
        <v>1789</v>
      </c>
      <c r="R8132" s="52">
        <v>0.31641000509262079</v>
      </c>
    </row>
    <row r="8133" spans="1:18">
      <c r="A8133" t="s">
        <v>356</v>
      </c>
      <c r="B8133" t="s">
        <v>412</v>
      </c>
      <c r="C8133" t="s">
        <v>440</v>
      </c>
      <c r="D8133" t="s">
        <v>330</v>
      </c>
      <c r="E8133" t="s">
        <v>165</v>
      </c>
      <c r="F8133" t="s">
        <v>166</v>
      </c>
      <c r="G8133">
        <v>21</v>
      </c>
      <c r="H8133" t="s">
        <v>335</v>
      </c>
      <c r="I8133" t="s">
        <v>375</v>
      </c>
      <c r="J8133" t="s">
        <v>304</v>
      </c>
      <c r="K8133">
        <v>25</v>
      </c>
      <c r="L8133" s="52">
        <v>0.3968299925327301</v>
      </c>
      <c r="N8133">
        <v>60</v>
      </c>
      <c r="O8133" s="52">
        <v>0.36585000157356262</v>
      </c>
      <c r="Q8133">
        <v>2070</v>
      </c>
      <c r="R8133" s="52">
        <v>0.36610999703407288</v>
      </c>
    </row>
    <row r="8134" spans="1:18">
      <c r="A8134" t="s">
        <v>356</v>
      </c>
      <c r="B8134" t="s">
        <v>412</v>
      </c>
      <c r="C8134" t="s">
        <v>440</v>
      </c>
      <c r="D8134" t="s">
        <v>330</v>
      </c>
      <c r="E8134" t="s">
        <v>165</v>
      </c>
      <c r="F8134" t="s">
        <v>166</v>
      </c>
      <c r="G8134">
        <v>21</v>
      </c>
      <c r="H8134" t="s">
        <v>335</v>
      </c>
      <c r="I8134" t="s">
        <v>377</v>
      </c>
      <c r="J8134" t="s">
        <v>13</v>
      </c>
      <c r="K8134">
        <v>34</v>
      </c>
      <c r="L8134" s="52">
        <v>0.53968000411987305</v>
      </c>
      <c r="N8134">
        <v>92</v>
      </c>
      <c r="O8134" s="52">
        <v>0.56098002195358276</v>
      </c>
      <c r="Q8134">
        <v>2991</v>
      </c>
      <c r="R8134" s="52">
        <v>0.52900999784469604</v>
      </c>
    </row>
    <row r="8135" spans="1:18">
      <c r="A8135" t="s">
        <v>356</v>
      </c>
      <c r="B8135" t="s">
        <v>412</v>
      </c>
      <c r="C8135" t="s">
        <v>440</v>
      </c>
      <c r="D8135" t="s">
        <v>330</v>
      </c>
      <c r="E8135" t="s">
        <v>165</v>
      </c>
      <c r="F8135" t="s">
        <v>166</v>
      </c>
      <c r="G8135">
        <v>21</v>
      </c>
      <c r="H8135" t="s">
        <v>335</v>
      </c>
      <c r="I8135" t="s">
        <v>377</v>
      </c>
      <c r="J8135" t="s">
        <v>382</v>
      </c>
      <c r="K8135">
        <v>29</v>
      </c>
      <c r="L8135" s="52">
        <v>0.46031999588012701</v>
      </c>
      <c r="N8135">
        <v>72</v>
      </c>
      <c r="O8135" s="52">
        <v>0.43902000784873962</v>
      </c>
      <c r="Q8135">
        <v>2663</v>
      </c>
      <c r="R8135" s="52">
        <v>0.47099000215530401</v>
      </c>
    </row>
    <row r="8136" spans="1:18">
      <c r="A8136" t="s">
        <v>356</v>
      </c>
      <c r="B8136" t="s">
        <v>412</v>
      </c>
      <c r="C8136" t="s">
        <v>440</v>
      </c>
      <c r="D8136" t="s">
        <v>330</v>
      </c>
      <c r="E8136" t="s">
        <v>165</v>
      </c>
      <c r="F8136" t="s">
        <v>166</v>
      </c>
      <c r="G8136">
        <v>21</v>
      </c>
      <c r="H8136" t="s">
        <v>335</v>
      </c>
      <c r="I8136" t="s">
        <v>378</v>
      </c>
      <c r="J8136" t="s">
        <v>13</v>
      </c>
      <c r="K8136">
        <v>54</v>
      </c>
      <c r="L8136" s="52">
        <v>0.85714000463485718</v>
      </c>
      <c r="N8136">
        <v>142</v>
      </c>
      <c r="O8136" s="52">
        <v>0.86584997177124023</v>
      </c>
      <c r="Q8136">
        <v>5030</v>
      </c>
      <c r="R8136" s="52">
        <v>0.88963997364044189</v>
      </c>
    </row>
    <row r="8137" spans="1:18">
      <c r="A8137" t="s">
        <v>356</v>
      </c>
      <c r="B8137" t="s">
        <v>412</v>
      </c>
      <c r="C8137" t="s">
        <v>440</v>
      </c>
      <c r="D8137" t="s">
        <v>330</v>
      </c>
      <c r="E8137" t="s">
        <v>165</v>
      </c>
      <c r="F8137" t="s">
        <v>166</v>
      </c>
      <c r="G8137">
        <v>21</v>
      </c>
      <c r="H8137" t="s">
        <v>335</v>
      </c>
      <c r="I8137" t="s">
        <v>378</v>
      </c>
      <c r="J8137" t="s">
        <v>382</v>
      </c>
      <c r="K8137">
        <v>9</v>
      </c>
      <c r="L8137" s="52">
        <v>0.14285999536514279</v>
      </c>
      <c r="N8137">
        <v>22</v>
      </c>
      <c r="O8137" s="52">
        <v>0.13414999842643741</v>
      </c>
      <c r="Q8137">
        <v>624</v>
      </c>
      <c r="R8137" s="52">
        <v>0.1103599965572357</v>
      </c>
    </row>
    <row r="8138" spans="1:18">
      <c r="A8138" t="s">
        <v>356</v>
      </c>
      <c r="B8138" t="s">
        <v>412</v>
      </c>
      <c r="C8138" t="s">
        <v>440</v>
      </c>
      <c r="D8138" t="s">
        <v>330</v>
      </c>
      <c r="E8138" t="s">
        <v>165</v>
      </c>
      <c r="F8138" t="s">
        <v>166</v>
      </c>
      <c r="G8138">
        <v>21</v>
      </c>
      <c r="H8138" t="s">
        <v>335</v>
      </c>
      <c r="I8138" t="s">
        <v>379</v>
      </c>
      <c r="J8138" t="s">
        <v>13</v>
      </c>
      <c r="K8138">
        <v>49</v>
      </c>
      <c r="L8138" s="52">
        <v>0.77777999639511108</v>
      </c>
      <c r="N8138">
        <v>122</v>
      </c>
      <c r="O8138" s="52">
        <v>0.74390000104904175</v>
      </c>
      <c r="Q8138">
        <v>3976</v>
      </c>
      <c r="R8138" s="52">
        <v>0.70322000980377197</v>
      </c>
    </row>
    <row r="8139" spans="1:18">
      <c r="A8139" t="s">
        <v>356</v>
      </c>
      <c r="B8139" t="s">
        <v>412</v>
      </c>
      <c r="C8139" t="s">
        <v>440</v>
      </c>
      <c r="D8139" t="s">
        <v>330</v>
      </c>
      <c r="E8139" t="s">
        <v>165</v>
      </c>
      <c r="F8139" t="s">
        <v>166</v>
      </c>
      <c r="G8139">
        <v>21</v>
      </c>
      <c r="H8139" t="s">
        <v>335</v>
      </c>
      <c r="I8139" t="s">
        <v>379</v>
      </c>
      <c r="J8139" t="s">
        <v>382</v>
      </c>
      <c r="K8139">
        <v>14</v>
      </c>
      <c r="L8139" s="52">
        <v>0.22222000360488889</v>
      </c>
      <c r="N8139">
        <v>42</v>
      </c>
      <c r="O8139" s="52">
        <v>0.25609999895095831</v>
      </c>
      <c r="Q8139">
        <v>1678</v>
      </c>
      <c r="R8139" s="52">
        <v>0.29677999019622803</v>
      </c>
    </row>
    <row r="8140" spans="1:18">
      <c r="A8140" t="s">
        <v>356</v>
      </c>
      <c r="B8140" t="s">
        <v>412</v>
      </c>
      <c r="C8140" t="s">
        <v>440</v>
      </c>
      <c r="D8140" t="s">
        <v>330</v>
      </c>
      <c r="E8140" t="s">
        <v>165</v>
      </c>
      <c r="F8140" t="s">
        <v>166</v>
      </c>
      <c r="G8140">
        <v>21</v>
      </c>
      <c r="H8140" t="s">
        <v>335</v>
      </c>
      <c r="I8140" t="s">
        <v>380</v>
      </c>
      <c r="J8140" t="s">
        <v>13</v>
      </c>
      <c r="K8140">
        <v>45</v>
      </c>
      <c r="L8140" s="52">
        <v>0.71429002285003662</v>
      </c>
      <c r="N8140">
        <v>122</v>
      </c>
      <c r="O8140" s="52">
        <v>0.74390000104904175</v>
      </c>
      <c r="Q8140">
        <v>4071</v>
      </c>
      <c r="R8140" s="52">
        <v>0.72001999616622925</v>
      </c>
    </row>
    <row r="8141" spans="1:18">
      <c r="A8141" t="s">
        <v>356</v>
      </c>
      <c r="B8141" t="s">
        <v>412</v>
      </c>
      <c r="C8141" t="s">
        <v>440</v>
      </c>
      <c r="D8141" t="s">
        <v>330</v>
      </c>
      <c r="E8141" t="s">
        <v>165</v>
      </c>
      <c r="F8141" t="s">
        <v>166</v>
      </c>
      <c r="G8141">
        <v>21</v>
      </c>
      <c r="H8141" t="s">
        <v>335</v>
      </c>
      <c r="I8141" t="s">
        <v>380</v>
      </c>
      <c r="J8141" t="s">
        <v>382</v>
      </c>
      <c r="K8141">
        <v>18</v>
      </c>
      <c r="L8141" s="52">
        <v>0.28571000695228582</v>
      </c>
      <c r="N8141">
        <v>42</v>
      </c>
      <c r="O8141" s="52">
        <v>0.25609999895095831</v>
      </c>
      <c r="Q8141">
        <v>1583</v>
      </c>
      <c r="R8141" s="52">
        <v>0.27998000383377081</v>
      </c>
    </row>
    <row r="8142" spans="1:18">
      <c r="A8142" t="s">
        <v>356</v>
      </c>
      <c r="B8142" t="s">
        <v>412</v>
      </c>
      <c r="C8142" t="s">
        <v>440</v>
      </c>
      <c r="D8142" t="s">
        <v>330</v>
      </c>
      <c r="E8142" t="s">
        <v>165</v>
      </c>
      <c r="F8142" t="s">
        <v>166</v>
      </c>
      <c r="G8142">
        <v>21</v>
      </c>
      <c r="H8142" t="s">
        <v>335</v>
      </c>
      <c r="I8142" t="s">
        <v>381</v>
      </c>
      <c r="J8142" t="s">
        <v>13</v>
      </c>
      <c r="K8142">
        <v>35</v>
      </c>
      <c r="L8142" s="52">
        <v>0.55555999279022217</v>
      </c>
      <c r="N8142">
        <v>91</v>
      </c>
      <c r="O8142" s="52">
        <v>0.55488002300262451</v>
      </c>
      <c r="Q8142">
        <v>3439</v>
      </c>
      <c r="R8142" s="52">
        <v>0.60824000835418701</v>
      </c>
    </row>
    <row r="8143" spans="1:18">
      <c r="A8143" t="s">
        <v>356</v>
      </c>
      <c r="B8143" t="s">
        <v>412</v>
      </c>
      <c r="C8143" t="s">
        <v>440</v>
      </c>
      <c r="D8143" t="s">
        <v>330</v>
      </c>
      <c r="E8143" t="s">
        <v>165</v>
      </c>
      <c r="F8143" t="s">
        <v>166</v>
      </c>
      <c r="G8143">
        <v>21</v>
      </c>
      <c r="H8143" t="s">
        <v>335</v>
      </c>
      <c r="I8143" t="s">
        <v>381</v>
      </c>
      <c r="J8143" t="s">
        <v>382</v>
      </c>
      <c r="K8143">
        <v>28</v>
      </c>
      <c r="L8143" s="52">
        <v>0.44444000720977778</v>
      </c>
      <c r="N8143">
        <v>73</v>
      </c>
      <c r="O8143" s="52">
        <v>0.44512000679969788</v>
      </c>
      <c r="Q8143">
        <v>2215</v>
      </c>
      <c r="R8143" s="52">
        <v>0.39175999164581299</v>
      </c>
    </row>
    <row r="8144" spans="1:18">
      <c r="A8144" t="s">
        <v>356</v>
      </c>
      <c r="B8144" t="s">
        <v>412</v>
      </c>
      <c r="C8144" t="s">
        <v>440</v>
      </c>
      <c r="D8144" t="s">
        <v>330</v>
      </c>
      <c r="E8144" t="s">
        <v>167</v>
      </c>
      <c r="F8144" t="s">
        <v>168</v>
      </c>
      <c r="G8144">
        <v>12</v>
      </c>
      <c r="H8144" t="s">
        <v>338</v>
      </c>
      <c r="I8144" t="s">
        <v>374</v>
      </c>
      <c r="J8144" t="s">
        <v>289</v>
      </c>
      <c r="K8144">
        <v>0</v>
      </c>
      <c r="L8144" s="52">
        <v>0</v>
      </c>
      <c r="N8144">
        <v>0</v>
      </c>
      <c r="O8144" s="52">
        <v>0</v>
      </c>
      <c r="Q8144">
        <v>29</v>
      </c>
      <c r="R8144" s="52">
        <v>5.1299999468028554E-3</v>
      </c>
    </row>
    <row r="8145" spans="1:19">
      <c r="A8145" t="s">
        <v>356</v>
      </c>
      <c r="B8145" t="s">
        <v>412</v>
      </c>
      <c r="C8145" t="s">
        <v>440</v>
      </c>
      <c r="D8145" t="s">
        <v>330</v>
      </c>
      <c r="E8145" t="s">
        <v>167</v>
      </c>
      <c r="F8145" t="s">
        <v>168</v>
      </c>
      <c r="G8145">
        <v>12</v>
      </c>
      <c r="H8145" t="s">
        <v>338</v>
      </c>
      <c r="I8145" t="s">
        <v>374</v>
      </c>
      <c r="J8145" t="s">
        <v>290</v>
      </c>
      <c r="K8145">
        <v>7</v>
      </c>
      <c r="L8145" s="52">
        <v>7.3679998517036438E-2</v>
      </c>
      <c r="N8145">
        <v>15</v>
      </c>
      <c r="O8145" s="52">
        <v>8.3800002932548523E-2</v>
      </c>
      <c r="Q8145">
        <v>299</v>
      </c>
      <c r="R8145" s="52">
        <v>5.2880000323057168E-2</v>
      </c>
    </row>
    <row r="8146" spans="1:19">
      <c r="A8146" t="s">
        <v>356</v>
      </c>
      <c r="B8146" t="s">
        <v>412</v>
      </c>
      <c r="C8146" t="s">
        <v>440</v>
      </c>
      <c r="D8146" t="s">
        <v>330</v>
      </c>
      <c r="E8146" t="s">
        <v>167</v>
      </c>
      <c r="F8146" t="s">
        <v>168</v>
      </c>
      <c r="G8146">
        <v>12</v>
      </c>
      <c r="H8146" t="s">
        <v>338</v>
      </c>
      <c r="I8146" t="s">
        <v>374</v>
      </c>
      <c r="J8146" t="s">
        <v>291</v>
      </c>
      <c r="K8146">
        <v>13</v>
      </c>
      <c r="L8146" s="52">
        <v>0.13684000074863431</v>
      </c>
      <c r="N8146">
        <v>27</v>
      </c>
      <c r="O8146" s="52">
        <v>0.15083999931812289</v>
      </c>
      <c r="Q8146">
        <v>751</v>
      </c>
      <c r="R8146" s="52">
        <v>0.1328299939632416</v>
      </c>
    </row>
    <row r="8147" spans="1:19">
      <c r="A8147" t="s">
        <v>356</v>
      </c>
      <c r="B8147" t="s">
        <v>412</v>
      </c>
      <c r="C8147" t="s">
        <v>440</v>
      </c>
      <c r="D8147" t="s">
        <v>330</v>
      </c>
      <c r="E8147" t="s">
        <v>167</v>
      </c>
      <c r="F8147" t="s">
        <v>168</v>
      </c>
      <c r="G8147">
        <v>12</v>
      </c>
      <c r="H8147" t="s">
        <v>338</v>
      </c>
      <c r="I8147" t="s">
        <v>374</v>
      </c>
      <c r="J8147" t="s">
        <v>292</v>
      </c>
      <c r="K8147">
        <v>33</v>
      </c>
      <c r="L8147" s="52">
        <v>0.34736999869346619</v>
      </c>
      <c r="N8147">
        <v>52</v>
      </c>
      <c r="O8147" s="52">
        <v>0.2904999852180481</v>
      </c>
      <c r="Q8147">
        <v>1246</v>
      </c>
      <c r="R8147" s="52">
        <v>0.22036999464035029</v>
      </c>
    </row>
    <row r="8148" spans="1:19">
      <c r="A8148" t="s">
        <v>356</v>
      </c>
      <c r="B8148" t="s">
        <v>412</v>
      </c>
      <c r="C8148" t="s">
        <v>440</v>
      </c>
      <c r="D8148" t="s">
        <v>330</v>
      </c>
      <c r="E8148" t="s">
        <v>167</v>
      </c>
      <c r="F8148" t="s">
        <v>168</v>
      </c>
      <c r="G8148">
        <v>12</v>
      </c>
      <c r="H8148" t="s">
        <v>338</v>
      </c>
      <c r="I8148" t="s">
        <v>374</v>
      </c>
      <c r="J8148" t="s">
        <v>293</v>
      </c>
      <c r="K8148">
        <v>13</v>
      </c>
      <c r="L8148" s="52">
        <v>0.13684000074863431</v>
      </c>
      <c r="N8148">
        <v>27</v>
      </c>
      <c r="O8148" s="52">
        <v>0.15083999931812289</v>
      </c>
      <c r="Q8148">
        <v>1034</v>
      </c>
      <c r="R8148" s="52">
        <v>0.18287999927997589</v>
      </c>
    </row>
    <row r="8149" spans="1:19">
      <c r="A8149" t="s">
        <v>356</v>
      </c>
      <c r="B8149" t="s">
        <v>412</v>
      </c>
      <c r="C8149" t="s">
        <v>440</v>
      </c>
      <c r="D8149" t="s">
        <v>330</v>
      </c>
      <c r="E8149" t="s">
        <v>167</v>
      </c>
      <c r="F8149" t="s">
        <v>168</v>
      </c>
      <c r="G8149">
        <v>12</v>
      </c>
      <c r="H8149" t="s">
        <v>338</v>
      </c>
      <c r="I8149" t="s">
        <v>374</v>
      </c>
      <c r="J8149" t="s">
        <v>294</v>
      </c>
      <c r="K8149">
        <v>13</v>
      </c>
      <c r="L8149" s="52">
        <v>0.13684000074863431</v>
      </c>
      <c r="N8149">
        <v>31</v>
      </c>
      <c r="O8149" s="52">
        <v>0.1731799989938736</v>
      </c>
      <c r="Q8149">
        <v>1115</v>
      </c>
      <c r="R8149" s="52">
        <v>0.19720999896526339</v>
      </c>
    </row>
    <row r="8150" spans="1:19">
      <c r="A8150" t="s">
        <v>356</v>
      </c>
      <c r="B8150" t="s">
        <v>412</v>
      </c>
      <c r="C8150" t="s">
        <v>440</v>
      </c>
      <c r="D8150" t="s">
        <v>330</v>
      </c>
      <c r="E8150" t="s">
        <v>167</v>
      </c>
      <c r="F8150" t="s">
        <v>168</v>
      </c>
      <c r="G8150">
        <v>12</v>
      </c>
      <c r="H8150" t="s">
        <v>338</v>
      </c>
      <c r="I8150" t="s">
        <v>374</v>
      </c>
      <c r="J8150" t="s">
        <v>295</v>
      </c>
      <c r="K8150">
        <v>16</v>
      </c>
      <c r="L8150" s="52">
        <v>0.16842000186443329</v>
      </c>
      <c r="N8150">
        <v>27</v>
      </c>
      <c r="O8150" s="52">
        <v>0.15083999931812289</v>
      </c>
      <c r="Q8150">
        <v>1180</v>
      </c>
      <c r="R8150" s="52">
        <v>0.20870000123977661</v>
      </c>
    </row>
    <row r="8151" spans="1:19">
      <c r="A8151" t="s">
        <v>356</v>
      </c>
      <c r="B8151" t="s">
        <v>412</v>
      </c>
      <c r="C8151" t="s">
        <v>440</v>
      </c>
      <c r="D8151" t="s">
        <v>330</v>
      </c>
      <c r="E8151" t="s">
        <v>167</v>
      </c>
      <c r="F8151" t="s">
        <v>168</v>
      </c>
      <c r="G8151">
        <v>12</v>
      </c>
      <c r="H8151" t="s">
        <v>338</v>
      </c>
      <c r="I8151" t="s">
        <v>734</v>
      </c>
      <c r="J8151" t="s">
        <v>299</v>
      </c>
      <c r="K8151">
        <v>7</v>
      </c>
      <c r="L8151" s="52">
        <v>7.3679998517036438E-2</v>
      </c>
      <c r="M8151" s="52">
        <v>7.4469998478889465E-2</v>
      </c>
      <c r="N8151">
        <v>12</v>
      </c>
      <c r="O8151" s="52">
        <v>6.7039996385574341E-2</v>
      </c>
      <c r="P8151" s="52">
        <v>6.8180002272129059E-2</v>
      </c>
      <c r="Q8151">
        <v>265</v>
      </c>
      <c r="R8151" s="52">
        <v>4.6870000660419457E-2</v>
      </c>
      <c r="S8151" s="52">
        <v>4.7959998250007629E-2</v>
      </c>
    </row>
    <row r="8152" spans="1:19">
      <c r="A8152" t="s">
        <v>356</v>
      </c>
      <c r="B8152" t="s">
        <v>412</v>
      </c>
      <c r="C8152" t="s">
        <v>440</v>
      </c>
      <c r="D8152" t="s">
        <v>330</v>
      </c>
      <c r="E8152" t="s">
        <v>167</v>
      </c>
      <c r="F8152" t="s">
        <v>168</v>
      </c>
      <c r="G8152">
        <v>12</v>
      </c>
      <c r="H8152" t="s">
        <v>338</v>
      </c>
      <c r="I8152" t="s">
        <v>734</v>
      </c>
      <c r="J8152" t="s">
        <v>300</v>
      </c>
      <c r="K8152">
        <v>22</v>
      </c>
      <c r="L8152" s="52">
        <v>0.23158000409603119</v>
      </c>
      <c r="M8152" s="52">
        <v>0.23404000699520111</v>
      </c>
      <c r="N8152">
        <v>42</v>
      </c>
      <c r="O8152" s="52">
        <v>0.23464000225067139</v>
      </c>
      <c r="P8152" s="52">
        <v>0.23863999545574191</v>
      </c>
      <c r="Q8152">
        <v>218</v>
      </c>
      <c r="R8152" s="52">
        <v>3.8559999316930771E-2</v>
      </c>
      <c r="S8152" s="52">
        <v>3.945000097155571E-2</v>
      </c>
    </row>
    <row r="8153" spans="1:19">
      <c r="A8153" t="s">
        <v>356</v>
      </c>
      <c r="B8153" t="s">
        <v>412</v>
      </c>
      <c r="C8153" t="s">
        <v>440</v>
      </c>
      <c r="D8153" t="s">
        <v>330</v>
      </c>
      <c r="E8153" t="s">
        <v>167</v>
      </c>
      <c r="F8153" t="s">
        <v>168</v>
      </c>
      <c r="G8153">
        <v>12</v>
      </c>
      <c r="H8153" t="s">
        <v>338</v>
      </c>
      <c r="I8153" t="s">
        <v>734</v>
      </c>
      <c r="J8153" t="s">
        <v>269</v>
      </c>
      <c r="K8153">
        <v>2</v>
      </c>
      <c r="L8153" s="52">
        <v>2.105000056326389E-2</v>
      </c>
      <c r="M8153" s="52">
        <v>2.1279999986290932E-2</v>
      </c>
      <c r="N8153">
        <v>6</v>
      </c>
      <c r="O8153" s="52">
        <v>3.351999819278717E-2</v>
      </c>
      <c r="P8153" s="52">
        <v>3.4090001136064529E-2</v>
      </c>
      <c r="Q8153">
        <v>43</v>
      </c>
      <c r="R8153" s="52">
        <v>7.61000020429492E-3</v>
      </c>
      <c r="S8153" s="52">
        <v>7.780000101774931E-3</v>
      </c>
    </row>
    <row r="8154" spans="1:19">
      <c r="A8154" t="s">
        <v>356</v>
      </c>
      <c r="B8154" t="s">
        <v>412</v>
      </c>
      <c r="C8154" t="s">
        <v>440</v>
      </c>
      <c r="D8154" t="s">
        <v>330</v>
      </c>
      <c r="E8154" t="s">
        <v>167</v>
      </c>
      <c r="F8154" t="s">
        <v>168</v>
      </c>
      <c r="G8154">
        <v>12</v>
      </c>
      <c r="H8154" t="s">
        <v>338</v>
      </c>
      <c r="I8154" t="s">
        <v>734</v>
      </c>
      <c r="J8154" t="s">
        <v>301</v>
      </c>
      <c r="K8154">
        <v>9</v>
      </c>
      <c r="L8154" s="52">
        <v>9.4740003347396851E-2</v>
      </c>
      <c r="M8154" s="52">
        <v>9.5739997923374176E-2</v>
      </c>
      <c r="N8154">
        <v>13</v>
      </c>
      <c r="O8154" s="52">
        <v>7.2630003094673157E-2</v>
      </c>
      <c r="P8154" s="52">
        <v>7.3859997093677521E-2</v>
      </c>
      <c r="Q8154">
        <v>117</v>
      </c>
      <c r="R8154" s="52">
        <v>2.0689999684691429E-2</v>
      </c>
      <c r="S8154" s="52">
        <v>2.1169999614357948E-2</v>
      </c>
    </row>
    <row r="8155" spans="1:19">
      <c r="A8155" t="s">
        <v>356</v>
      </c>
      <c r="B8155" t="s">
        <v>412</v>
      </c>
      <c r="C8155" t="s">
        <v>440</v>
      </c>
      <c r="D8155" t="s">
        <v>330</v>
      </c>
      <c r="E8155" t="s">
        <v>167</v>
      </c>
      <c r="F8155" t="s">
        <v>168</v>
      </c>
      <c r="G8155">
        <v>12</v>
      </c>
      <c r="H8155" t="s">
        <v>338</v>
      </c>
      <c r="I8155" t="s">
        <v>734</v>
      </c>
      <c r="J8155" t="s">
        <v>270</v>
      </c>
      <c r="K8155">
        <v>1</v>
      </c>
      <c r="L8155" s="52">
        <v>1.0529999621212481E-2</v>
      </c>
      <c r="N8155">
        <v>3</v>
      </c>
      <c r="O8155" s="52">
        <v>1.6759999096393589E-2</v>
      </c>
      <c r="Q8155">
        <v>128</v>
      </c>
      <c r="R8155" s="52">
        <v>2.263999916613102E-2</v>
      </c>
    </row>
    <row r="8156" spans="1:19">
      <c r="A8156" t="s">
        <v>356</v>
      </c>
      <c r="B8156" t="s">
        <v>412</v>
      </c>
      <c r="C8156" t="s">
        <v>440</v>
      </c>
      <c r="D8156" t="s">
        <v>330</v>
      </c>
      <c r="E8156" t="s">
        <v>167</v>
      </c>
      <c r="F8156" t="s">
        <v>168</v>
      </c>
      <c r="G8156">
        <v>12</v>
      </c>
      <c r="H8156" t="s">
        <v>338</v>
      </c>
      <c r="I8156" t="s">
        <v>734</v>
      </c>
      <c r="J8156" t="s">
        <v>268</v>
      </c>
      <c r="K8156">
        <v>54</v>
      </c>
      <c r="L8156" s="52">
        <v>0.56841999292373657</v>
      </c>
      <c r="M8156" s="52">
        <v>0.57446998357772827</v>
      </c>
      <c r="N8156">
        <v>103</v>
      </c>
      <c r="O8156" s="52">
        <v>0.57542002201080322</v>
      </c>
      <c r="P8156" s="52">
        <v>0.58522999286651611</v>
      </c>
      <c r="Q8156">
        <v>4883</v>
      </c>
      <c r="R8156" s="52">
        <v>0.86364001035690308</v>
      </c>
      <c r="S8156" s="52">
        <v>0.88363999128341675</v>
      </c>
    </row>
    <row r="8157" spans="1:19">
      <c r="A8157" t="s">
        <v>356</v>
      </c>
      <c r="B8157" t="s">
        <v>412</v>
      </c>
      <c r="C8157" t="s">
        <v>440</v>
      </c>
      <c r="D8157" t="s">
        <v>330</v>
      </c>
      <c r="E8157" t="s">
        <v>167</v>
      </c>
      <c r="F8157" t="s">
        <v>168</v>
      </c>
      <c r="G8157">
        <v>12</v>
      </c>
      <c r="H8157" t="s">
        <v>338</v>
      </c>
      <c r="I8157" t="s">
        <v>307</v>
      </c>
      <c r="J8157" t="s">
        <v>329</v>
      </c>
      <c r="K8157">
        <v>95</v>
      </c>
      <c r="L8157" s="52">
        <v>1</v>
      </c>
      <c r="N8157">
        <v>179</v>
      </c>
      <c r="O8157" s="52">
        <v>1</v>
      </c>
      <c r="Q8157">
        <v>5610</v>
      </c>
      <c r="R8157" s="52">
        <v>0.99221998453140259</v>
      </c>
    </row>
    <row r="8158" spans="1:19">
      <c r="A8158" t="s">
        <v>356</v>
      </c>
      <c r="B8158" t="s">
        <v>412</v>
      </c>
      <c r="C8158" t="s">
        <v>440</v>
      </c>
      <c r="D8158" t="s">
        <v>330</v>
      </c>
      <c r="E8158" t="s">
        <v>167</v>
      </c>
      <c r="F8158" t="s">
        <v>168</v>
      </c>
      <c r="G8158">
        <v>12</v>
      </c>
      <c r="H8158" t="s">
        <v>338</v>
      </c>
      <c r="I8158" t="s">
        <v>307</v>
      </c>
      <c r="J8158" t="s">
        <v>309</v>
      </c>
      <c r="K8158">
        <v>0</v>
      </c>
      <c r="L8158" s="52">
        <v>0</v>
      </c>
      <c r="N8158">
        <v>0</v>
      </c>
      <c r="O8158" s="52">
        <v>0</v>
      </c>
      <c r="Q8158">
        <v>44</v>
      </c>
      <c r="R8158" s="52">
        <v>7.780000101774931E-3</v>
      </c>
    </row>
    <row r="8159" spans="1:19">
      <c r="A8159" t="s">
        <v>356</v>
      </c>
      <c r="B8159" t="s">
        <v>412</v>
      </c>
      <c r="C8159" t="s">
        <v>440</v>
      </c>
      <c r="D8159" t="s">
        <v>330</v>
      </c>
      <c r="E8159" t="s">
        <v>167</v>
      </c>
      <c r="F8159" t="s">
        <v>168</v>
      </c>
      <c r="G8159">
        <v>12</v>
      </c>
      <c r="H8159" t="s">
        <v>338</v>
      </c>
      <c r="I8159" t="s">
        <v>375</v>
      </c>
      <c r="J8159" t="s">
        <v>302</v>
      </c>
      <c r="K8159">
        <v>29</v>
      </c>
      <c r="L8159" s="52">
        <v>0.30526000261306763</v>
      </c>
      <c r="N8159">
        <v>51</v>
      </c>
      <c r="O8159" s="52">
        <v>0.28492000699043268</v>
      </c>
      <c r="Q8159">
        <v>1795</v>
      </c>
      <c r="R8159" s="52">
        <v>0.3174700140953064</v>
      </c>
    </row>
    <row r="8160" spans="1:19">
      <c r="A8160" t="s">
        <v>356</v>
      </c>
      <c r="B8160" t="s">
        <v>412</v>
      </c>
      <c r="C8160" t="s">
        <v>440</v>
      </c>
      <c r="D8160" t="s">
        <v>330</v>
      </c>
      <c r="E8160" t="s">
        <v>167</v>
      </c>
      <c r="F8160" t="s">
        <v>168</v>
      </c>
      <c r="G8160">
        <v>12</v>
      </c>
      <c r="H8160" t="s">
        <v>338</v>
      </c>
      <c r="I8160" t="s">
        <v>375</v>
      </c>
      <c r="J8160" t="s">
        <v>303</v>
      </c>
      <c r="K8160">
        <v>24</v>
      </c>
      <c r="L8160" s="52">
        <v>0.25262999534606928</v>
      </c>
      <c r="N8160">
        <v>51</v>
      </c>
      <c r="O8160" s="52">
        <v>0.28492000699043268</v>
      </c>
      <c r="Q8160">
        <v>1789</v>
      </c>
      <c r="R8160" s="52">
        <v>0.31641000509262079</v>
      </c>
    </row>
    <row r="8161" spans="1:18">
      <c r="A8161" t="s">
        <v>356</v>
      </c>
      <c r="B8161" t="s">
        <v>412</v>
      </c>
      <c r="C8161" t="s">
        <v>440</v>
      </c>
      <c r="D8161" t="s">
        <v>330</v>
      </c>
      <c r="E8161" t="s">
        <v>167</v>
      </c>
      <c r="F8161" t="s">
        <v>168</v>
      </c>
      <c r="G8161">
        <v>12</v>
      </c>
      <c r="H8161" t="s">
        <v>338</v>
      </c>
      <c r="I8161" t="s">
        <v>375</v>
      </c>
      <c r="J8161" t="s">
        <v>304</v>
      </c>
      <c r="K8161">
        <v>42</v>
      </c>
      <c r="L8161" s="52">
        <v>0.44211000204086298</v>
      </c>
      <c r="N8161">
        <v>77</v>
      </c>
      <c r="O8161" s="52">
        <v>0.43016999959945679</v>
      </c>
      <c r="Q8161">
        <v>2070</v>
      </c>
      <c r="R8161" s="52">
        <v>0.36610999703407288</v>
      </c>
    </row>
    <row r="8162" spans="1:18">
      <c r="A8162" t="s">
        <v>356</v>
      </c>
      <c r="B8162" t="s">
        <v>412</v>
      </c>
      <c r="C8162" t="s">
        <v>440</v>
      </c>
      <c r="D8162" t="s">
        <v>330</v>
      </c>
      <c r="E8162" t="s">
        <v>167</v>
      </c>
      <c r="F8162" t="s">
        <v>168</v>
      </c>
      <c r="G8162">
        <v>12</v>
      </c>
      <c r="H8162" t="s">
        <v>338</v>
      </c>
      <c r="I8162" t="s">
        <v>377</v>
      </c>
      <c r="J8162" t="s">
        <v>13</v>
      </c>
      <c r="K8162">
        <v>50</v>
      </c>
      <c r="L8162" s="52">
        <v>0.52631998062133789</v>
      </c>
      <c r="N8162">
        <v>101</v>
      </c>
      <c r="O8162" s="52">
        <v>0.56424999237060547</v>
      </c>
      <c r="Q8162">
        <v>2991</v>
      </c>
      <c r="R8162" s="52">
        <v>0.52900999784469604</v>
      </c>
    </row>
    <row r="8163" spans="1:18">
      <c r="A8163" t="s">
        <v>356</v>
      </c>
      <c r="B8163" t="s">
        <v>412</v>
      </c>
      <c r="C8163" t="s">
        <v>440</v>
      </c>
      <c r="D8163" t="s">
        <v>330</v>
      </c>
      <c r="E8163" t="s">
        <v>167</v>
      </c>
      <c r="F8163" t="s">
        <v>168</v>
      </c>
      <c r="G8163">
        <v>12</v>
      </c>
      <c r="H8163" t="s">
        <v>338</v>
      </c>
      <c r="I8163" t="s">
        <v>377</v>
      </c>
      <c r="J8163" t="s">
        <v>382</v>
      </c>
      <c r="K8163">
        <v>45</v>
      </c>
      <c r="L8163" s="52">
        <v>0.47367998957633972</v>
      </c>
      <c r="N8163">
        <v>78</v>
      </c>
      <c r="O8163" s="52">
        <v>0.43575000762939448</v>
      </c>
      <c r="Q8163">
        <v>2663</v>
      </c>
      <c r="R8163" s="52">
        <v>0.47099000215530401</v>
      </c>
    </row>
    <row r="8164" spans="1:18">
      <c r="A8164" t="s">
        <v>356</v>
      </c>
      <c r="B8164" t="s">
        <v>412</v>
      </c>
      <c r="C8164" t="s">
        <v>440</v>
      </c>
      <c r="D8164" t="s">
        <v>330</v>
      </c>
      <c r="E8164" t="s">
        <v>167</v>
      </c>
      <c r="F8164" t="s">
        <v>168</v>
      </c>
      <c r="G8164">
        <v>12</v>
      </c>
      <c r="H8164" t="s">
        <v>338</v>
      </c>
      <c r="I8164" t="s">
        <v>378</v>
      </c>
      <c r="J8164" t="s">
        <v>13</v>
      </c>
      <c r="K8164">
        <v>87</v>
      </c>
      <c r="L8164" s="52">
        <v>0.91579002141952515</v>
      </c>
      <c r="N8164">
        <v>163</v>
      </c>
      <c r="O8164" s="52">
        <v>0.91061002016067505</v>
      </c>
      <c r="Q8164">
        <v>5030</v>
      </c>
      <c r="R8164" s="52">
        <v>0.88963997364044189</v>
      </c>
    </row>
    <row r="8165" spans="1:18">
      <c r="A8165" t="s">
        <v>356</v>
      </c>
      <c r="B8165" t="s">
        <v>412</v>
      </c>
      <c r="C8165" t="s">
        <v>440</v>
      </c>
      <c r="D8165" t="s">
        <v>330</v>
      </c>
      <c r="E8165" t="s">
        <v>167</v>
      </c>
      <c r="F8165" t="s">
        <v>168</v>
      </c>
      <c r="G8165">
        <v>12</v>
      </c>
      <c r="H8165" t="s">
        <v>338</v>
      </c>
      <c r="I8165" t="s">
        <v>378</v>
      </c>
      <c r="J8165" t="s">
        <v>382</v>
      </c>
      <c r="K8165">
        <v>8</v>
      </c>
      <c r="L8165" s="52">
        <v>8.4210000932216644E-2</v>
      </c>
      <c r="N8165">
        <v>16</v>
      </c>
      <c r="O8165" s="52">
        <v>8.9390002191066742E-2</v>
      </c>
      <c r="Q8165">
        <v>624</v>
      </c>
      <c r="R8165" s="52">
        <v>0.1103599965572357</v>
      </c>
    </row>
    <row r="8166" spans="1:18">
      <c r="A8166" t="s">
        <v>356</v>
      </c>
      <c r="B8166" t="s">
        <v>412</v>
      </c>
      <c r="C8166" t="s">
        <v>440</v>
      </c>
      <c r="D8166" t="s">
        <v>330</v>
      </c>
      <c r="E8166" t="s">
        <v>167</v>
      </c>
      <c r="F8166" t="s">
        <v>168</v>
      </c>
      <c r="G8166">
        <v>12</v>
      </c>
      <c r="H8166" t="s">
        <v>338</v>
      </c>
      <c r="I8166" t="s">
        <v>379</v>
      </c>
      <c r="J8166" t="s">
        <v>13</v>
      </c>
      <c r="K8166">
        <v>72</v>
      </c>
      <c r="L8166" s="52">
        <v>0.75788998603820801</v>
      </c>
      <c r="N8166">
        <v>134</v>
      </c>
      <c r="O8166" s="52">
        <v>0.74860000610351563</v>
      </c>
      <c r="Q8166">
        <v>3976</v>
      </c>
      <c r="R8166" s="52">
        <v>0.70322000980377197</v>
      </c>
    </row>
    <row r="8167" spans="1:18">
      <c r="A8167" t="s">
        <v>356</v>
      </c>
      <c r="B8167" t="s">
        <v>412</v>
      </c>
      <c r="C8167" t="s">
        <v>440</v>
      </c>
      <c r="D8167" t="s">
        <v>330</v>
      </c>
      <c r="E8167" t="s">
        <v>167</v>
      </c>
      <c r="F8167" t="s">
        <v>168</v>
      </c>
      <c r="G8167">
        <v>12</v>
      </c>
      <c r="H8167" t="s">
        <v>338</v>
      </c>
      <c r="I8167" t="s">
        <v>379</v>
      </c>
      <c r="J8167" t="s">
        <v>382</v>
      </c>
      <c r="K8167">
        <v>23</v>
      </c>
      <c r="L8167" s="52">
        <v>0.2421099990606308</v>
      </c>
      <c r="N8167">
        <v>45</v>
      </c>
      <c r="O8167" s="52">
        <v>0.25139999389648438</v>
      </c>
      <c r="Q8167">
        <v>1678</v>
      </c>
      <c r="R8167" s="52">
        <v>0.29677999019622803</v>
      </c>
    </row>
    <row r="8168" spans="1:18">
      <c r="A8168" t="s">
        <v>356</v>
      </c>
      <c r="B8168" t="s">
        <v>412</v>
      </c>
      <c r="C8168" t="s">
        <v>440</v>
      </c>
      <c r="D8168" t="s">
        <v>330</v>
      </c>
      <c r="E8168" t="s">
        <v>167</v>
      </c>
      <c r="F8168" t="s">
        <v>168</v>
      </c>
      <c r="G8168">
        <v>12</v>
      </c>
      <c r="H8168" t="s">
        <v>338</v>
      </c>
      <c r="I8168" t="s">
        <v>380</v>
      </c>
      <c r="J8168" t="s">
        <v>13</v>
      </c>
      <c r="K8168">
        <v>68</v>
      </c>
      <c r="L8168" s="52">
        <v>0.71578997373580933</v>
      </c>
      <c r="N8168">
        <v>132</v>
      </c>
      <c r="O8168" s="52">
        <v>0.73742997646331787</v>
      </c>
      <c r="Q8168">
        <v>4071</v>
      </c>
      <c r="R8168" s="52">
        <v>0.72001999616622925</v>
      </c>
    </row>
    <row r="8169" spans="1:18">
      <c r="A8169" t="s">
        <v>356</v>
      </c>
      <c r="B8169" t="s">
        <v>412</v>
      </c>
      <c r="C8169" t="s">
        <v>440</v>
      </c>
      <c r="D8169" t="s">
        <v>330</v>
      </c>
      <c r="E8169" t="s">
        <v>167</v>
      </c>
      <c r="F8169" t="s">
        <v>168</v>
      </c>
      <c r="G8169">
        <v>12</v>
      </c>
      <c r="H8169" t="s">
        <v>338</v>
      </c>
      <c r="I8169" t="s">
        <v>380</v>
      </c>
      <c r="J8169" t="s">
        <v>382</v>
      </c>
      <c r="K8169">
        <v>27</v>
      </c>
      <c r="L8169" s="52">
        <v>0.28420999646186829</v>
      </c>
      <c r="N8169">
        <v>47</v>
      </c>
      <c r="O8169" s="52">
        <v>0.26256999373435969</v>
      </c>
      <c r="Q8169">
        <v>1583</v>
      </c>
      <c r="R8169" s="52">
        <v>0.27998000383377081</v>
      </c>
    </row>
    <row r="8170" spans="1:18">
      <c r="A8170" t="s">
        <v>356</v>
      </c>
      <c r="B8170" t="s">
        <v>412</v>
      </c>
      <c r="C8170" t="s">
        <v>440</v>
      </c>
      <c r="D8170" t="s">
        <v>330</v>
      </c>
      <c r="E8170" t="s">
        <v>167</v>
      </c>
      <c r="F8170" t="s">
        <v>168</v>
      </c>
      <c r="G8170">
        <v>12</v>
      </c>
      <c r="H8170" t="s">
        <v>338</v>
      </c>
      <c r="I8170" t="s">
        <v>381</v>
      </c>
      <c r="J8170" t="s">
        <v>13</v>
      </c>
      <c r="K8170">
        <v>51</v>
      </c>
      <c r="L8170" s="52">
        <v>0.53684002161026001</v>
      </c>
      <c r="N8170">
        <v>100</v>
      </c>
      <c r="O8170" s="52">
        <v>0.55865997076034546</v>
      </c>
      <c r="Q8170">
        <v>3439</v>
      </c>
      <c r="R8170" s="52">
        <v>0.60824000835418701</v>
      </c>
    </row>
    <row r="8171" spans="1:18">
      <c r="A8171" t="s">
        <v>356</v>
      </c>
      <c r="B8171" t="s">
        <v>412</v>
      </c>
      <c r="C8171" t="s">
        <v>440</v>
      </c>
      <c r="D8171" t="s">
        <v>330</v>
      </c>
      <c r="E8171" t="s">
        <v>167</v>
      </c>
      <c r="F8171" t="s">
        <v>168</v>
      </c>
      <c r="G8171">
        <v>12</v>
      </c>
      <c r="H8171" t="s">
        <v>338</v>
      </c>
      <c r="I8171" t="s">
        <v>381</v>
      </c>
      <c r="J8171" t="s">
        <v>382</v>
      </c>
      <c r="K8171">
        <v>44</v>
      </c>
      <c r="L8171" s="52">
        <v>0.46316000819206238</v>
      </c>
      <c r="N8171">
        <v>79</v>
      </c>
      <c r="O8171" s="52">
        <v>0.44133999943733221</v>
      </c>
      <c r="Q8171">
        <v>2215</v>
      </c>
      <c r="R8171" s="52">
        <v>0.39175999164581299</v>
      </c>
    </row>
    <row r="8172" spans="1:18">
      <c r="A8172" t="s">
        <v>356</v>
      </c>
      <c r="B8172" t="s">
        <v>412</v>
      </c>
      <c r="C8172" t="s">
        <v>440</v>
      </c>
      <c r="D8172" t="s">
        <v>330</v>
      </c>
      <c r="E8172" t="s">
        <v>199</v>
      </c>
      <c r="F8172" t="s">
        <v>282</v>
      </c>
      <c r="G8172">
        <v>14</v>
      </c>
      <c r="H8172" t="s">
        <v>397</v>
      </c>
      <c r="I8172" t="s">
        <v>374</v>
      </c>
      <c r="J8172" t="s">
        <v>289</v>
      </c>
      <c r="K8172">
        <v>0</v>
      </c>
      <c r="L8172" s="52">
        <v>0</v>
      </c>
      <c r="N8172">
        <v>2</v>
      </c>
      <c r="O8172" s="52">
        <v>5.9899999760091296E-3</v>
      </c>
      <c r="Q8172">
        <v>29</v>
      </c>
      <c r="R8172" s="52">
        <v>5.1299999468028554E-3</v>
      </c>
    </row>
    <row r="8173" spans="1:18">
      <c r="A8173" t="s">
        <v>356</v>
      </c>
      <c r="B8173" t="s">
        <v>412</v>
      </c>
      <c r="C8173" t="s">
        <v>440</v>
      </c>
      <c r="D8173" t="s">
        <v>330</v>
      </c>
      <c r="E8173" t="s">
        <v>199</v>
      </c>
      <c r="F8173" t="s">
        <v>282</v>
      </c>
      <c r="G8173">
        <v>14</v>
      </c>
      <c r="H8173" t="s">
        <v>397</v>
      </c>
      <c r="I8173" t="s">
        <v>374</v>
      </c>
      <c r="J8173" t="s">
        <v>290</v>
      </c>
      <c r="K8173">
        <v>6</v>
      </c>
      <c r="L8173" s="52">
        <v>0.12245000153779979</v>
      </c>
      <c r="N8173">
        <v>24</v>
      </c>
      <c r="O8173" s="52">
        <v>7.1860000491142273E-2</v>
      </c>
      <c r="Q8173">
        <v>299</v>
      </c>
      <c r="R8173" s="52">
        <v>5.2880000323057168E-2</v>
      </c>
    </row>
    <row r="8174" spans="1:18">
      <c r="A8174" t="s">
        <v>356</v>
      </c>
      <c r="B8174" t="s">
        <v>412</v>
      </c>
      <c r="C8174" t="s">
        <v>440</v>
      </c>
      <c r="D8174" t="s">
        <v>330</v>
      </c>
      <c r="E8174" t="s">
        <v>199</v>
      </c>
      <c r="F8174" t="s">
        <v>282</v>
      </c>
      <c r="G8174">
        <v>14</v>
      </c>
      <c r="H8174" t="s">
        <v>397</v>
      </c>
      <c r="I8174" t="s">
        <v>374</v>
      </c>
      <c r="J8174" t="s">
        <v>291</v>
      </c>
      <c r="K8174">
        <v>11</v>
      </c>
      <c r="L8174" s="52">
        <v>0.22449000179767609</v>
      </c>
      <c r="N8174">
        <v>57</v>
      </c>
      <c r="O8174" s="52">
        <v>0.17066000401973719</v>
      </c>
      <c r="Q8174">
        <v>751</v>
      </c>
      <c r="R8174" s="52">
        <v>0.1328299939632416</v>
      </c>
    </row>
    <row r="8175" spans="1:18">
      <c r="A8175" t="s">
        <v>356</v>
      </c>
      <c r="B8175" t="s">
        <v>412</v>
      </c>
      <c r="C8175" t="s">
        <v>440</v>
      </c>
      <c r="D8175" t="s">
        <v>330</v>
      </c>
      <c r="E8175" t="s">
        <v>199</v>
      </c>
      <c r="F8175" t="s">
        <v>282</v>
      </c>
      <c r="G8175">
        <v>14</v>
      </c>
      <c r="H8175" t="s">
        <v>397</v>
      </c>
      <c r="I8175" t="s">
        <v>374</v>
      </c>
      <c r="J8175" t="s">
        <v>292</v>
      </c>
      <c r="K8175">
        <v>5</v>
      </c>
      <c r="L8175" s="52">
        <v>0.10204000025987631</v>
      </c>
      <c r="N8175">
        <v>70</v>
      </c>
      <c r="O8175" s="52">
        <v>0.20958000421524051</v>
      </c>
      <c r="Q8175">
        <v>1246</v>
      </c>
      <c r="R8175" s="52">
        <v>0.22036999464035029</v>
      </c>
    </row>
    <row r="8176" spans="1:18">
      <c r="A8176" t="s">
        <v>356</v>
      </c>
      <c r="B8176" t="s">
        <v>412</v>
      </c>
      <c r="C8176" t="s">
        <v>440</v>
      </c>
      <c r="D8176" t="s">
        <v>330</v>
      </c>
      <c r="E8176" t="s">
        <v>199</v>
      </c>
      <c r="F8176" t="s">
        <v>282</v>
      </c>
      <c r="G8176">
        <v>14</v>
      </c>
      <c r="H8176" t="s">
        <v>397</v>
      </c>
      <c r="I8176" t="s">
        <v>374</v>
      </c>
      <c r="J8176" t="s">
        <v>293</v>
      </c>
      <c r="K8176">
        <v>15</v>
      </c>
      <c r="L8176" s="52">
        <v>0.30612000823020941</v>
      </c>
      <c r="N8176">
        <v>56</v>
      </c>
      <c r="O8176" s="52">
        <v>0.1676599979400635</v>
      </c>
      <c r="Q8176">
        <v>1034</v>
      </c>
      <c r="R8176" s="52">
        <v>0.18287999927997589</v>
      </c>
    </row>
    <row r="8177" spans="1:19">
      <c r="A8177" t="s">
        <v>356</v>
      </c>
      <c r="B8177" t="s">
        <v>412</v>
      </c>
      <c r="C8177" t="s">
        <v>440</v>
      </c>
      <c r="D8177" t="s">
        <v>330</v>
      </c>
      <c r="E8177" t="s">
        <v>199</v>
      </c>
      <c r="F8177" t="s">
        <v>282</v>
      </c>
      <c r="G8177">
        <v>14</v>
      </c>
      <c r="H8177" t="s">
        <v>397</v>
      </c>
      <c r="I8177" t="s">
        <v>374</v>
      </c>
      <c r="J8177" t="s">
        <v>294</v>
      </c>
      <c r="K8177">
        <v>2</v>
      </c>
      <c r="L8177" s="52">
        <v>4.081999883055687E-2</v>
      </c>
      <c r="N8177">
        <v>53</v>
      </c>
      <c r="O8177" s="52">
        <v>0.15868000686168671</v>
      </c>
      <c r="Q8177">
        <v>1115</v>
      </c>
      <c r="R8177" s="52">
        <v>0.19720999896526339</v>
      </c>
    </row>
    <row r="8178" spans="1:19">
      <c r="A8178" t="s">
        <v>356</v>
      </c>
      <c r="B8178" t="s">
        <v>412</v>
      </c>
      <c r="C8178" t="s">
        <v>440</v>
      </c>
      <c r="D8178" t="s">
        <v>330</v>
      </c>
      <c r="E8178" t="s">
        <v>199</v>
      </c>
      <c r="F8178" t="s">
        <v>282</v>
      </c>
      <c r="G8178">
        <v>14</v>
      </c>
      <c r="H8178" t="s">
        <v>397</v>
      </c>
      <c r="I8178" t="s">
        <v>374</v>
      </c>
      <c r="J8178" t="s">
        <v>295</v>
      </c>
      <c r="K8178">
        <v>10</v>
      </c>
      <c r="L8178" s="52">
        <v>0.2040800005197525</v>
      </c>
      <c r="N8178">
        <v>72</v>
      </c>
      <c r="O8178" s="52">
        <v>0.21557000279426569</v>
      </c>
      <c r="Q8178">
        <v>1180</v>
      </c>
      <c r="R8178" s="52">
        <v>0.20870000123977661</v>
      </c>
    </row>
    <row r="8179" spans="1:19">
      <c r="A8179" t="s">
        <v>356</v>
      </c>
      <c r="B8179" t="s">
        <v>412</v>
      </c>
      <c r="C8179" t="s">
        <v>440</v>
      </c>
      <c r="D8179" t="s">
        <v>330</v>
      </c>
      <c r="E8179" t="s">
        <v>199</v>
      </c>
      <c r="F8179" t="s">
        <v>282</v>
      </c>
      <c r="G8179">
        <v>14</v>
      </c>
      <c r="H8179" t="s">
        <v>397</v>
      </c>
      <c r="I8179" t="s">
        <v>734</v>
      </c>
      <c r="J8179" t="s">
        <v>299</v>
      </c>
      <c r="K8179">
        <v>6</v>
      </c>
      <c r="L8179" s="52">
        <v>0.12245000153779979</v>
      </c>
      <c r="M8179" s="52">
        <v>0.12245000153779979</v>
      </c>
      <c r="N8179">
        <v>52</v>
      </c>
      <c r="O8179" s="52">
        <v>0.15568999946117401</v>
      </c>
      <c r="P8179" s="52">
        <v>0.15853999555110929</v>
      </c>
      <c r="Q8179">
        <v>265</v>
      </c>
      <c r="R8179" s="52">
        <v>4.6870000660419457E-2</v>
      </c>
      <c r="S8179" s="52">
        <v>4.7959998250007629E-2</v>
      </c>
    </row>
    <row r="8180" spans="1:19">
      <c r="A8180" t="s">
        <v>356</v>
      </c>
      <c r="B8180" t="s">
        <v>412</v>
      </c>
      <c r="C8180" t="s">
        <v>440</v>
      </c>
      <c r="D8180" t="s">
        <v>330</v>
      </c>
      <c r="E8180" t="s">
        <v>199</v>
      </c>
      <c r="F8180" t="s">
        <v>282</v>
      </c>
      <c r="G8180">
        <v>14</v>
      </c>
      <c r="H8180" t="s">
        <v>397</v>
      </c>
      <c r="I8180" t="s">
        <v>734</v>
      </c>
      <c r="J8180" t="s">
        <v>300</v>
      </c>
      <c r="K8180">
        <v>2</v>
      </c>
      <c r="L8180" s="52">
        <v>4.081999883055687E-2</v>
      </c>
      <c r="M8180" s="52">
        <v>4.081999883055687E-2</v>
      </c>
      <c r="N8180">
        <v>39</v>
      </c>
      <c r="O8180" s="52">
        <v>0.1167699992656708</v>
      </c>
      <c r="P8180" s="52">
        <v>0.11890000104904171</v>
      </c>
      <c r="Q8180">
        <v>218</v>
      </c>
      <c r="R8180" s="52">
        <v>3.8559999316930771E-2</v>
      </c>
      <c r="S8180" s="52">
        <v>3.945000097155571E-2</v>
      </c>
    </row>
    <row r="8181" spans="1:19">
      <c r="A8181" t="s">
        <v>356</v>
      </c>
      <c r="B8181" t="s">
        <v>412</v>
      </c>
      <c r="C8181" t="s">
        <v>440</v>
      </c>
      <c r="D8181" t="s">
        <v>330</v>
      </c>
      <c r="E8181" t="s">
        <v>199</v>
      </c>
      <c r="F8181" t="s">
        <v>282</v>
      </c>
      <c r="G8181">
        <v>14</v>
      </c>
      <c r="H8181" t="s">
        <v>397</v>
      </c>
      <c r="I8181" t="s">
        <v>734</v>
      </c>
      <c r="J8181" t="s">
        <v>269</v>
      </c>
      <c r="K8181">
        <v>2</v>
      </c>
      <c r="L8181" s="52">
        <v>4.081999883055687E-2</v>
      </c>
      <c r="M8181" s="52">
        <v>4.081999883055687E-2</v>
      </c>
      <c r="N8181">
        <v>6</v>
      </c>
      <c r="O8181" s="52">
        <v>1.7960000783205029E-2</v>
      </c>
      <c r="P8181" s="52">
        <v>1.829000003635883E-2</v>
      </c>
      <c r="Q8181">
        <v>43</v>
      </c>
      <c r="R8181" s="52">
        <v>7.61000020429492E-3</v>
      </c>
      <c r="S8181" s="52">
        <v>7.780000101774931E-3</v>
      </c>
    </row>
    <row r="8182" spans="1:19">
      <c r="A8182" t="s">
        <v>356</v>
      </c>
      <c r="B8182" t="s">
        <v>412</v>
      </c>
      <c r="C8182" t="s">
        <v>440</v>
      </c>
      <c r="D8182" t="s">
        <v>330</v>
      </c>
      <c r="E8182" t="s">
        <v>199</v>
      </c>
      <c r="F8182" t="s">
        <v>282</v>
      </c>
      <c r="G8182">
        <v>14</v>
      </c>
      <c r="H8182" t="s">
        <v>397</v>
      </c>
      <c r="I8182" t="s">
        <v>734</v>
      </c>
      <c r="J8182" t="s">
        <v>301</v>
      </c>
      <c r="K8182">
        <v>2</v>
      </c>
      <c r="L8182" s="52">
        <v>4.081999883055687E-2</v>
      </c>
      <c r="M8182" s="52">
        <v>4.081999883055687E-2</v>
      </c>
      <c r="N8182">
        <v>30</v>
      </c>
      <c r="O8182" s="52">
        <v>8.9819997549057007E-2</v>
      </c>
      <c r="P8182" s="52">
        <v>9.1459996998310089E-2</v>
      </c>
      <c r="Q8182">
        <v>117</v>
      </c>
      <c r="R8182" s="52">
        <v>2.0689999684691429E-2</v>
      </c>
      <c r="S8182" s="52">
        <v>2.1169999614357948E-2</v>
      </c>
    </row>
    <row r="8183" spans="1:19">
      <c r="A8183" t="s">
        <v>356</v>
      </c>
      <c r="B8183" t="s">
        <v>412</v>
      </c>
      <c r="C8183" t="s">
        <v>440</v>
      </c>
      <c r="D8183" t="s">
        <v>330</v>
      </c>
      <c r="E8183" t="s">
        <v>199</v>
      </c>
      <c r="F8183" t="s">
        <v>282</v>
      </c>
      <c r="G8183">
        <v>14</v>
      </c>
      <c r="H8183" t="s">
        <v>397</v>
      </c>
      <c r="I8183" t="s">
        <v>734</v>
      </c>
      <c r="J8183" t="s">
        <v>270</v>
      </c>
      <c r="K8183">
        <v>0</v>
      </c>
      <c r="L8183" s="52">
        <v>0</v>
      </c>
      <c r="N8183">
        <v>6</v>
      </c>
      <c r="O8183" s="52">
        <v>1.7960000783205029E-2</v>
      </c>
      <c r="Q8183">
        <v>128</v>
      </c>
      <c r="R8183" s="52">
        <v>2.263999916613102E-2</v>
      </c>
    </row>
    <row r="8184" spans="1:19">
      <c r="A8184" t="s">
        <v>356</v>
      </c>
      <c r="B8184" t="s">
        <v>412</v>
      </c>
      <c r="C8184" t="s">
        <v>440</v>
      </c>
      <c r="D8184" t="s">
        <v>330</v>
      </c>
      <c r="E8184" t="s">
        <v>199</v>
      </c>
      <c r="F8184" t="s">
        <v>282</v>
      </c>
      <c r="G8184">
        <v>14</v>
      </c>
      <c r="H8184" t="s">
        <v>397</v>
      </c>
      <c r="I8184" t="s">
        <v>734</v>
      </c>
      <c r="J8184" t="s">
        <v>268</v>
      </c>
      <c r="K8184">
        <v>37</v>
      </c>
      <c r="L8184" s="52">
        <v>0.75510001182556152</v>
      </c>
      <c r="M8184" s="52">
        <v>0.75510001182556152</v>
      </c>
      <c r="N8184">
        <v>201</v>
      </c>
      <c r="O8184" s="52">
        <v>0.60180002450942993</v>
      </c>
      <c r="P8184" s="52">
        <v>0.6128000020980835</v>
      </c>
      <c r="Q8184">
        <v>4883</v>
      </c>
      <c r="R8184" s="52">
        <v>0.86364001035690308</v>
      </c>
      <c r="S8184" s="52">
        <v>0.88363999128341675</v>
      </c>
    </row>
    <row r="8185" spans="1:19">
      <c r="A8185" t="s">
        <v>356</v>
      </c>
      <c r="B8185" t="s">
        <v>412</v>
      </c>
      <c r="C8185" t="s">
        <v>440</v>
      </c>
      <c r="D8185" t="s">
        <v>330</v>
      </c>
      <c r="E8185" t="s">
        <v>199</v>
      </c>
      <c r="F8185" t="s">
        <v>282</v>
      </c>
      <c r="G8185">
        <v>14</v>
      </c>
      <c r="H8185" t="s">
        <v>397</v>
      </c>
      <c r="I8185" t="s">
        <v>307</v>
      </c>
      <c r="J8185" t="s">
        <v>329</v>
      </c>
      <c r="K8185">
        <v>49</v>
      </c>
      <c r="L8185" s="52">
        <v>1</v>
      </c>
      <c r="N8185">
        <v>334</v>
      </c>
      <c r="O8185" s="52">
        <v>1</v>
      </c>
      <c r="Q8185">
        <v>5610</v>
      </c>
      <c r="R8185" s="52">
        <v>0.99221998453140259</v>
      </c>
    </row>
    <row r="8186" spans="1:19">
      <c r="A8186" t="s">
        <v>356</v>
      </c>
      <c r="B8186" t="s">
        <v>412</v>
      </c>
      <c r="C8186" t="s">
        <v>440</v>
      </c>
      <c r="D8186" t="s">
        <v>330</v>
      </c>
      <c r="E8186" t="s">
        <v>199</v>
      </c>
      <c r="F8186" t="s">
        <v>282</v>
      </c>
      <c r="G8186">
        <v>14</v>
      </c>
      <c r="H8186" t="s">
        <v>397</v>
      </c>
      <c r="I8186" t="s">
        <v>307</v>
      </c>
      <c r="J8186" t="s">
        <v>309</v>
      </c>
      <c r="K8186">
        <v>0</v>
      </c>
      <c r="L8186" s="52">
        <v>0</v>
      </c>
      <c r="N8186">
        <v>0</v>
      </c>
      <c r="O8186" s="52">
        <v>0</v>
      </c>
      <c r="Q8186">
        <v>44</v>
      </c>
      <c r="R8186" s="52">
        <v>7.780000101774931E-3</v>
      </c>
    </row>
    <row r="8187" spans="1:19">
      <c r="A8187" t="s">
        <v>356</v>
      </c>
      <c r="B8187" t="s">
        <v>412</v>
      </c>
      <c r="C8187" t="s">
        <v>440</v>
      </c>
      <c r="D8187" t="s">
        <v>330</v>
      </c>
      <c r="E8187" t="s">
        <v>199</v>
      </c>
      <c r="F8187" t="s">
        <v>282</v>
      </c>
      <c r="G8187">
        <v>14</v>
      </c>
      <c r="H8187" t="s">
        <v>397</v>
      </c>
      <c r="I8187" t="s">
        <v>375</v>
      </c>
      <c r="J8187" t="s">
        <v>302</v>
      </c>
      <c r="K8187">
        <v>19</v>
      </c>
      <c r="L8187" s="52">
        <v>0.38776001334190369</v>
      </c>
      <c r="N8187">
        <v>107</v>
      </c>
      <c r="O8187" s="52">
        <v>0.32036000490188599</v>
      </c>
      <c r="Q8187">
        <v>1795</v>
      </c>
      <c r="R8187" s="52">
        <v>0.3174700140953064</v>
      </c>
    </row>
    <row r="8188" spans="1:19">
      <c r="A8188" t="s">
        <v>356</v>
      </c>
      <c r="B8188" t="s">
        <v>412</v>
      </c>
      <c r="C8188" t="s">
        <v>440</v>
      </c>
      <c r="D8188" t="s">
        <v>330</v>
      </c>
      <c r="E8188" t="s">
        <v>199</v>
      </c>
      <c r="F8188" t="s">
        <v>282</v>
      </c>
      <c r="G8188">
        <v>14</v>
      </c>
      <c r="H8188" t="s">
        <v>397</v>
      </c>
      <c r="I8188" t="s">
        <v>375</v>
      </c>
      <c r="J8188" t="s">
        <v>303</v>
      </c>
      <c r="K8188">
        <v>11</v>
      </c>
      <c r="L8188" s="52">
        <v>0.22449000179767609</v>
      </c>
      <c r="N8188">
        <v>102</v>
      </c>
      <c r="O8188" s="52">
        <v>0.30539000034332281</v>
      </c>
      <c r="Q8188">
        <v>1789</v>
      </c>
      <c r="R8188" s="52">
        <v>0.31641000509262079</v>
      </c>
    </row>
    <row r="8189" spans="1:19">
      <c r="A8189" t="s">
        <v>356</v>
      </c>
      <c r="B8189" t="s">
        <v>412</v>
      </c>
      <c r="C8189" t="s">
        <v>440</v>
      </c>
      <c r="D8189" t="s">
        <v>330</v>
      </c>
      <c r="E8189" t="s">
        <v>199</v>
      </c>
      <c r="F8189" t="s">
        <v>282</v>
      </c>
      <c r="G8189">
        <v>14</v>
      </c>
      <c r="H8189" t="s">
        <v>397</v>
      </c>
      <c r="I8189" t="s">
        <v>375</v>
      </c>
      <c r="J8189" t="s">
        <v>304</v>
      </c>
      <c r="K8189">
        <v>19</v>
      </c>
      <c r="L8189" s="52">
        <v>0.38776001334190369</v>
      </c>
      <c r="N8189">
        <v>125</v>
      </c>
      <c r="O8189" s="52">
        <v>0.37424999475479132</v>
      </c>
      <c r="Q8189">
        <v>2070</v>
      </c>
      <c r="R8189" s="52">
        <v>0.36610999703407288</v>
      </c>
    </row>
    <row r="8190" spans="1:19">
      <c r="A8190" t="s">
        <v>356</v>
      </c>
      <c r="B8190" t="s">
        <v>412</v>
      </c>
      <c r="C8190" t="s">
        <v>440</v>
      </c>
      <c r="D8190" t="s">
        <v>330</v>
      </c>
      <c r="E8190" t="s">
        <v>199</v>
      </c>
      <c r="F8190" t="s">
        <v>282</v>
      </c>
      <c r="G8190">
        <v>14</v>
      </c>
      <c r="H8190" t="s">
        <v>397</v>
      </c>
      <c r="I8190" t="s">
        <v>377</v>
      </c>
      <c r="J8190" t="s">
        <v>13</v>
      </c>
      <c r="K8190">
        <v>25</v>
      </c>
      <c r="L8190" s="52">
        <v>0.51020002365112305</v>
      </c>
      <c r="N8190">
        <v>169</v>
      </c>
      <c r="O8190" s="52">
        <v>0.50599002838134766</v>
      </c>
      <c r="Q8190">
        <v>2991</v>
      </c>
      <c r="R8190" s="52">
        <v>0.52900999784469604</v>
      </c>
    </row>
    <row r="8191" spans="1:19">
      <c r="A8191" t="s">
        <v>356</v>
      </c>
      <c r="B8191" t="s">
        <v>412</v>
      </c>
      <c r="C8191" t="s">
        <v>440</v>
      </c>
      <c r="D8191" t="s">
        <v>330</v>
      </c>
      <c r="E8191" t="s">
        <v>199</v>
      </c>
      <c r="F8191" t="s">
        <v>282</v>
      </c>
      <c r="G8191">
        <v>14</v>
      </c>
      <c r="H8191" t="s">
        <v>397</v>
      </c>
      <c r="I8191" t="s">
        <v>377</v>
      </c>
      <c r="J8191" t="s">
        <v>382</v>
      </c>
      <c r="K8191">
        <v>24</v>
      </c>
      <c r="L8191" s="52">
        <v>0.48980000615119929</v>
      </c>
      <c r="N8191">
        <v>165</v>
      </c>
      <c r="O8191" s="52">
        <v>0.49401000142097468</v>
      </c>
      <c r="Q8191">
        <v>2663</v>
      </c>
      <c r="R8191" s="52">
        <v>0.47099000215530401</v>
      </c>
    </row>
    <row r="8192" spans="1:19">
      <c r="A8192" t="s">
        <v>356</v>
      </c>
      <c r="B8192" t="s">
        <v>412</v>
      </c>
      <c r="C8192" t="s">
        <v>440</v>
      </c>
      <c r="D8192" t="s">
        <v>330</v>
      </c>
      <c r="E8192" t="s">
        <v>199</v>
      </c>
      <c r="F8192" t="s">
        <v>282</v>
      </c>
      <c r="G8192">
        <v>14</v>
      </c>
      <c r="H8192" t="s">
        <v>397</v>
      </c>
      <c r="I8192" t="s">
        <v>378</v>
      </c>
      <c r="J8192" t="s">
        <v>13</v>
      </c>
      <c r="K8192">
        <v>44</v>
      </c>
      <c r="L8192" s="52">
        <v>0.89796000719070435</v>
      </c>
      <c r="N8192">
        <v>313</v>
      </c>
      <c r="O8192" s="52">
        <v>0.93712997436523438</v>
      </c>
      <c r="Q8192">
        <v>5030</v>
      </c>
      <c r="R8192" s="52">
        <v>0.88963997364044189</v>
      </c>
    </row>
    <row r="8193" spans="1:19">
      <c r="A8193" t="s">
        <v>356</v>
      </c>
      <c r="B8193" t="s">
        <v>412</v>
      </c>
      <c r="C8193" t="s">
        <v>440</v>
      </c>
      <c r="D8193" t="s">
        <v>330</v>
      </c>
      <c r="E8193" t="s">
        <v>199</v>
      </c>
      <c r="F8193" t="s">
        <v>282</v>
      </c>
      <c r="G8193">
        <v>14</v>
      </c>
      <c r="H8193" t="s">
        <v>397</v>
      </c>
      <c r="I8193" t="s">
        <v>378</v>
      </c>
      <c r="J8193" t="s">
        <v>382</v>
      </c>
      <c r="K8193">
        <v>5</v>
      </c>
      <c r="L8193" s="52">
        <v>0.10204000025987631</v>
      </c>
      <c r="N8193">
        <v>21</v>
      </c>
      <c r="O8193" s="52">
        <v>6.2870003283023834E-2</v>
      </c>
      <c r="Q8193">
        <v>624</v>
      </c>
      <c r="R8193" s="52">
        <v>0.1103599965572357</v>
      </c>
    </row>
    <row r="8194" spans="1:19">
      <c r="A8194" t="s">
        <v>356</v>
      </c>
      <c r="B8194" t="s">
        <v>412</v>
      </c>
      <c r="C8194" t="s">
        <v>440</v>
      </c>
      <c r="D8194" t="s">
        <v>330</v>
      </c>
      <c r="E8194" t="s">
        <v>199</v>
      </c>
      <c r="F8194" t="s">
        <v>282</v>
      </c>
      <c r="G8194">
        <v>14</v>
      </c>
      <c r="H8194" t="s">
        <v>397</v>
      </c>
      <c r="I8194" t="s">
        <v>379</v>
      </c>
      <c r="J8194" t="s">
        <v>13</v>
      </c>
      <c r="K8194">
        <v>40</v>
      </c>
      <c r="L8194" s="52">
        <v>0.81633001565933228</v>
      </c>
      <c r="N8194">
        <v>249</v>
      </c>
      <c r="O8194" s="52">
        <v>0.74550998210906982</v>
      </c>
      <c r="Q8194">
        <v>3976</v>
      </c>
      <c r="R8194" s="52">
        <v>0.70322000980377197</v>
      </c>
    </row>
    <row r="8195" spans="1:19">
      <c r="A8195" t="s">
        <v>356</v>
      </c>
      <c r="B8195" t="s">
        <v>412</v>
      </c>
      <c r="C8195" t="s">
        <v>440</v>
      </c>
      <c r="D8195" t="s">
        <v>330</v>
      </c>
      <c r="E8195" t="s">
        <v>199</v>
      </c>
      <c r="F8195" t="s">
        <v>282</v>
      </c>
      <c r="G8195">
        <v>14</v>
      </c>
      <c r="H8195" t="s">
        <v>397</v>
      </c>
      <c r="I8195" t="s">
        <v>379</v>
      </c>
      <c r="J8195" t="s">
        <v>382</v>
      </c>
      <c r="K8195">
        <v>9</v>
      </c>
      <c r="L8195" s="52">
        <v>0.18366999924182889</v>
      </c>
      <c r="N8195">
        <v>85</v>
      </c>
      <c r="O8195" s="52">
        <v>0.25448998808860779</v>
      </c>
      <c r="Q8195">
        <v>1678</v>
      </c>
      <c r="R8195" s="52">
        <v>0.29677999019622803</v>
      </c>
    </row>
    <row r="8196" spans="1:19">
      <c r="A8196" t="s">
        <v>356</v>
      </c>
      <c r="B8196" t="s">
        <v>412</v>
      </c>
      <c r="C8196" t="s">
        <v>440</v>
      </c>
      <c r="D8196" t="s">
        <v>330</v>
      </c>
      <c r="E8196" t="s">
        <v>199</v>
      </c>
      <c r="F8196" t="s">
        <v>282</v>
      </c>
      <c r="G8196">
        <v>14</v>
      </c>
      <c r="H8196" t="s">
        <v>397</v>
      </c>
      <c r="I8196" t="s">
        <v>380</v>
      </c>
      <c r="J8196" t="s">
        <v>13</v>
      </c>
      <c r="K8196">
        <v>37</v>
      </c>
      <c r="L8196" s="52">
        <v>0.75510001182556152</v>
      </c>
      <c r="N8196">
        <v>248</v>
      </c>
      <c r="O8196" s="52">
        <v>0.74251002073287964</v>
      </c>
      <c r="Q8196">
        <v>4071</v>
      </c>
      <c r="R8196" s="52">
        <v>0.72001999616622925</v>
      </c>
    </row>
    <row r="8197" spans="1:19">
      <c r="A8197" t="s">
        <v>356</v>
      </c>
      <c r="B8197" t="s">
        <v>412</v>
      </c>
      <c r="C8197" t="s">
        <v>440</v>
      </c>
      <c r="D8197" t="s">
        <v>330</v>
      </c>
      <c r="E8197" t="s">
        <v>199</v>
      </c>
      <c r="F8197" t="s">
        <v>282</v>
      </c>
      <c r="G8197">
        <v>14</v>
      </c>
      <c r="H8197" t="s">
        <v>397</v>
      </c>
      <c r="I8197" t="s">
        <v>380</v>
      </c>
      <c r="J8197" t="s">
        <v>382</v>
      </c>
      <c r="K8197">
        <v>12</v>
      </c>
      <c r="L8197" s="52">
        <v>0.2449000030755997</v>
      </c>
      <c r="N8197">
        <v>86</v>
      </c>
      <c r="O8197" s="52">
        <v>0.25749000906944269</v>
      </c>
      <c r="Q8197">
        <v>1583</v>
      </c>
      <c r="R8197" s="52">
        <v>0.27998000383377081</v>
      </c>
    </row>
    <row r="8198" spans="1:19">
      <c r="A8198" t="s">
        <v>356</v>
      </c>
      <c r="B8198" t="s">
        <v>412</v>
      </c>
      <c r="C8198" t="s">
        <v>440</v>
      </c>
      <c r="D8198" t="s">
        <v>330</v>
      </c>
      <c r="E8198" t="s">
        <v>199</v>
      </c>
      <c r="F8198" t="s">
        <v>282</v>
      </c>
      <c r="G8198">
        <v>14</v>
      </c>
      <c r="H8198" t="s">
        <v>397</v>
      </c>
      <c r="I8198" t="s">
        <v>381</v>
      </c>
      <c r="J8198" t="s">
        <v>13</v>
      </c>
      <c r="K8198">
        <v>31</v>
      </c>
      <c r="L8198" s="52">
        <v>0.63265001773834229</v>
      </c>
      <c r="N8198">
        <v>201</v>
      </c>
      <c r="O8198" s="52">
        <v>0.60180002450942993</v>
      </c>
      <c r="Q8198">
        <v>3439</v>
      </c>
      <c r="R8198" s="52">
        <v>0.60824000835418701</v>
      </c>
    </row>
    <row r="8199" spans="1:19">
      <c r="A8199" t="s">
        <v>356</v>
      </c>
      <c r="B8199" t="s">
        <v>412</v>
      </c>
      <c r="C8199" t="s">
        <v>440</v>
      </c>
      <c r="D8199" t="s">
        <v>330</v>
      </c>
      <c r="E8199" t="s">
        <v>199</v>
      </c>
      <c r="F8199" t="s">
        <v>282</v>
      </c>
      <c r="G8199">
        <v>14</v>
      </c>
      <c r="H8199" t="s">
        <v>397</v>
      </c>
      <c r="I8199" t="s">
        <v>381</v>
      </c>
      <c r="J8199" t="s">
        <v>382</v>
      </c>
      <c r="K8199">
        <v>18</v>
      </c>
      <c r="L8199" s="52">
        <v>0.3673500120639801</v>
      </c>
      <c r="N8199">
        <v>133</v>
      </c>
      <c r="O8199" s="52">
        <v>0.39820000529289251</v>
      </c>
      <c r="Q8199">
        <v>2215</v>
      </c>
      <c r="R8199" s="52">
        <v>0.39175999164581299</v>
      </c>
    </row>
    <row r="8200" spans="1:19">
      <c r="A8200" t="s">
        <v>356</v>
      </c>
      <c r="B8200" t="s">
        <v>412</v>
      </c>
      <c r="C8200" t="s">
        <v>440</v>
      </c>
      <c r="D8200" t="s">
        <v>330</v>
      </c>
      <c r="E8200" t="s">
        <v>169</v>
      </c>
      <c r="F8200" t="s">
        <v>170</v>
      </c>
      <c r="G8200">
        <v>17</v>
      </c>
      <c r="H8200" t="s">
        <v>334</v>
      </c>
      <c r="I8200" t="s">
        <v>374</v>
      </c>
      <c r="J8200" t="s">
        <v>289</v>
      </c>
      <c r="K8200">
        <v>0</v>
      </c>
      <c r="L8200" s="52">
        <v>0</v>
      </c>
      <c r="N8200">
        <v>2</v>
      </c>
      <c r="O8200" s="52">
        <v>4.720000084489584E-3</v>
      </c>
      <c r="Q8200">
        <v>29</v>
      </c>
      <c r="R8200" s="52">
        <v>5.1299999468028554E-3</v>
      </c>
    </row>
    <row r="8201" spans="1:19">
      <c r="A8201" t="s">
        <v>356</v>
      </c>
      <c r="B8201" t="s">
        <v>412</v>
      </c>
      <c r="C8201" t="s">
        <v>440</v>
      </c>
      <c r="D8201" t="s">
        <v>330</v>
      </c>
      <c r="E8201" t="s">
        <v>169</v>
      </c>
      <c r="F8201" t="s">
        <v>170</v>
      </c>
      <c r="G8201">
        <v>17</v>
      </c>
      <c r="H8201" t="s">
        <v>334</v>
      </c>
      <c r="I8201" t="s">
        <v>374</v>
      </c>
      <c r="J8201" t="s">
        <v>290</v>
      </c>
      <c r="K8201">
        <v>2</v>
      </c>
      <c r="L8201" s="52">
        <v>6.8970002233982086E-2</v>
      </c>
      <c r="N8201">
        <v>13</v>
      </c>
      <c r="O8201" s="52">
        <v>3.0659999698400501E-2</v>
      </c>
      <c r="Q8201">
        <v>299</v>
      </c>
      <c r="R8201" s="52">
        <v>5.2880000323057168E-2</v>
      </c>
    </row>
    <row r="8202" spans="1:19">
      <c r="A8202" t="s">
        <v>356</v>
      </c>
      <c r="B8202" t="s">
        <v>412</v>
      </c>
      <c r="C8202" t="s">
        <v>440</v>
      </c>
      <c r="D8202" t="s">
        <v>330</v>
      </c>
      <c r="E8202" t="s">
        <v>169</v>
      </c>
      <c r="F8202" t="s">
        <v>170</v>
      </c>
      <c r="G8202">
        <v>17</v>
      </c>
      <c r="H8202" t="s">
        <v>334</v>
      </c>
      <c r="I8202" t="s">
        <v>374</v>
      </c>
      <c r="J8202" t="s">
        <v>291</v>
      </c>
      <c r="K8202">
        <v>5</v>
      </c>
      <c r="L8202" s="52">
        <v>0.17240999639034271</v>
      </c>
      <c r="N8202">
        <v>62</v>
      </c>
      <c r="O8202" s="52">
        <v>0.1462299972772598</v>
      </c>
      <c r="Q8202">
        <v>751</v>
      </c>
      <c r="R8202" s="52">
        <v>0.1328299939632416</v>
      </c>
    </row>
    <row r="8203" spans="1:19">
      <c r="A8203" t="s">
        <v>356</v>
      </c>
      <c r="B8203" t="s">
        <v>412</v>
      </c>
      <c r="C8203" t="s">
        <v>440</v>
      </c>
      <c r="D8203" t="s">
        <v>330</v>
      </c>
      <c r="E8203" t="s">
        <v>169</v>
      </c>
      <c r="F8203" t="s">
        <v>170</v>
      </c>
      <c r="G8203">
        <v>17</v>
      </c>
      <c r="H8203" t="s">
        <v>334</v>
      </c>
      <c r="I8203" t="s">
        <v>374</v>
      </c>
      <c r="J8203" t="s">
        <v>292</v>
      </c>
      <c r="K8203">
        <v>5</v>
      </c>
      <c r="L8203" s="52">
        <v>0.17240999639034271</v>
      </c>
      <c r="N8203">
        <v>92</v>
      </c>
      <c r="O8203" s="52">
        <v>0.21697999536991119</v>
      </c>
      <c r="Q8203">
        <v>1246</v>
      </c>
      <c r="R8203" s="52">
        <v>0.22036999464035029</v>
      </c>
    </row>
    <row r="8204" spans="1:19">
      <c r="A8204" t="s">
        <v>356</v>
      </c>
      <c r="B8204" t="s">
        <v>412</v>
      </c>
      <c r="C8204" t="s">
        <v>440</v>
      </c>
      <c r="D8204" t="s">
        <v>330</v>
      </c>
      <c r="E8204" t="s">
        <v>169</v>
      </c>
      <c r="F8204" t="s">
        <v>170</v>
      </c>
      <c r="G8204">
        <v>17</v>
      </c>
      <c r="H8204" t="s">
        <v>334</v>
      </c>
      <c r="I8204" t="s">
        <v>374</v>
      </c>
      <c r="J8204" t="s">
        <v>293</v>
      </c>
      <c r="K8204">
        <v>7</v>
      </c>
      <c r="L8204" s="52">
        <v>0.2413800060749054</v>
      </c>
      <c r="N8204">
        <v>85</v>
      </c>
      <c r="O8204" s="52">
        <v>0.20047000050544739</v>
      </c>
      <c r="Q8204">
        <v>1034</v>
      </c>
      <c r="R8204" s="52">
        <v>0.18287999927997589</v>
      </c>
    </row>
    <row r="8205" spans="1:19">
      <c r="A8205" t="s">
        <v>356</v>
      </c>
      <c r="B8205" t="s">
        <v>412</v>
      </c>
      <c r="C8205" t="s">
        <v>440</v>
      </c>
      <c r="D8205" t="s">
        <v>330</v>
      </c>
      <c r="E8205" t="s">
        <v>169</v>
      </c>
      <c r="F8205" t="s">
        <v>170</v>
      </c>
      <c r="G8205">
        <v>17</v>
      </c>
      <c r="H8205" t="s">
        <v>334</v>
      </c>
      <c r="I8205" t="s">
        <v>374</v>
      </c>
      <c r="J8205" t="s">
        <v>294</v>
      </c>
      <c r="K8205">
        <v>8</v>
      </c>
      <c r="L8205" s="52">
        <v>0.2758600115776062</v>
      </c>
      <c r="N8205">
        <v>83</v>
      </c>
      <c r="O8205" s="52">
        <v>0.19574999809265139</v>
      </c>
      <c r="Q8205">
        <v>1115</v>
      </c>
      <c r="R8205" s="52">
        <v>0.19720999896526339</v>
      </c>
    </row>
    <row r="8206" spans="1:19">
      <c r="A8206" t="s">
        <v>356</v>
      </c>
      <c r="B8206" t="s">
        <v>412</v>
      </c>
      <c r="C8206" t="s">
        <v>440</v>
      </c>
      <c r="D8206" t="s">
        <v>330</v>
      </c>
      <c r="E8206" t="s">
        <v>169</v>
      </c>
      <c r="F8206" t="s">
        <v>170</v>
      </c>
      <c r="G8206">
        <v>17</v>
      </c>
      <c r="H8206" t="s">
        <v>334</v>
      </c>
      <c r="I8206" t="s">
        <v>374</v>
      </c>
      <c r="J8206" t="s">
        <v>295</v>
      </c>
      <c r="K8206">
        <v>2</v>
      </c>
      <c r="L8206" s="52">
        <v>6.8970002233982086E-2</v>
      </c>
      <c r="N8206">
        <v>87</v>
      </c>
      <c r="O8206" s="52">
        <v>0.20519000291824341</v>
      </c>
      <c r="Q8206">
        <v>1180</v>
      </c>
      <c r="R8206" s="52">
        <v>0.20870000123977661</v>
      </c>
    </row>
    <row r="8207" spans="1:19">
      <c r="A8207" t="s">
        <v>356</v>
      </c>
      <c r="B8207" t="s">
        <v>412</v>
      </c>
      <c r="C8207" t="s">
        <v>440</v>
      </c>
      <c r="D8207" t="s">
        <v>330</v>
      </c>
      <c r="E8207" t="s">
        <v>169</v>
      </c>
      <c r="F8207" t="s">
        <v>170</v>
      </c>
      <c r="G8207">
        <v>17</v>
      </c>
      <c r="H8207" t="s">
        <v>334</v>
      </c>
      <c r="I8207" t="s">
        <v>734</v>
      </c>
      <c r="J8207" t="s">
        <v>299</v>
      </c>
      <c r="K8207">
        <v>2</v>
      </c>
      <c r="L8207" s="52">
        <v>6.8970002233982086E-2</v>
      </c>
      <c r="M8207" s="52">
        <v>7.1429997682571411E-2</v>
      </c>
      <c r="N8207">
        <v>15</v>
      </c>
      <c r="O8207" s="52">
        <v>3.5379998385906219E-2</v>
      </c>
      <c r="P8207" s="52">
        <v>3.7590000778436661E-2</v>
      </c>
      <c r="Q8207">
        <v>265</v>
      </c>
      <c r="R8207" s="52">
        <v>4.6870000660419457E-2</v>
      </c>
      <c r="S8207" s="52">
        <v>4.7959998250007629E-2</v>
      </c>
    </row>
    <row r="8208" spans="1:19">
      <c r="A8208" t="s">
        <v>356</v>
      </c>
      <c r="B8208" t="s">
        <v>412</v>
      </c>
      <c r="C8208" t="s">
        <v>440</v>
      </c>
      <c r="D8208" t="s">
        <v>330</v>
      </c>
      <c r="E8208" t="s">
        <v>169</v>
      </c>
      <c r="F8208" t="s">
        <v>170</v>
      </c>
      <c r="G8208">
        <v>17</v>
      </c>
      <c r="H8208" t="s">
        <v>334</v>
      </c>
      <c r="I8208" t="s">
        <v>734</v>
      </c>
      <c r="J8208" t="s">
        <v>300</v>
      </c>
      <c r="K8208">
        <v>0</v>
      </c>
      <c r="L8208" s="52">
        <v>0</v>
      </c>
      <c r="M8208" s="52">
        <v>0</v>
      </c>
      <c r="N8208">
        <v>5</v>
      </c>
      <c r="O8208" s="52">
        <v>1.1789999902248381E-2</v>
      </c>
      <c r="P8208" s="52">
        <v>1.252999994903803E-2</v>
      </c>
      <c r="Q8208">
        <v>218</v>
      </c>
      <c r="R8208" s="52">
        <v>3.8559999316930771E-2</v>
      </c>
      <c r="S8208" s="52">
        <v>3.945000097155571E-2</v>
      </c>
    </row>
    <row r="8209" spans="1:19">
      <c r="A8209" t="s">
        <v>356</v>
      </c>
      <c r="B8209" t="s">
        <v>412</v>
      </c>
      <c r="C8209" t="s">
        <v>440</v>
      </c>
      <c r="D8209" t="s">
        <v>330</v>
      </c>
      <c r="E8209" t="s">
        <v>169</v>
      </c>
      <c r="F8209" t="s">
        <v>170</v>
      </c>
      <c r="G8209">
        <v>17</v>
      </c>
      <c r="H8209" t="s">
        <v>334</v>
      </c>
      <c r="I8209" t="s">
        <v>734</v>
      </c>
      <c r="J8209" t="s">
        <v>269</v>
      </c>
      <c r="K8209">
        <v>0</v>
      </c>
      <c r="L8209" s="52">
        <v>0</v>
      </c>
      <c r="M8209" s="52">
        <v>0</v>
      </c>
      <c r="N8209">
        <v>2</v>
      </c>
      <c r="O8209" s="52">
        <v>4.720000084489584E-3</v>
      </c>
      <c r="P8209" s="52">
        <v>5.0099999643862247E-3</v>
      </c>
      <c r="Q8209">
        <v>43</v>
      </c>
      <c r="R8209" s="52">
        <v>7.61000020429492E-3</v>
      </c>
      <c r="S8209" s="52">
        <v>7.780000101774931E-3</v>
      </c>
    </row>
    <row r="8210" spans="1:19">
      <c r="A8210" t="s">
        <v>356</v>
      </c>
      <c r="B8210" t="s">
        <v>412</v>
      </c>
      <c r="C8210" t="s">
        <v>440</v>
      </c>
      <c r="D8210" t="s">
        <v>330</v>
      </c>
      <c r="E8210" t="s">
        <v>169</v>
      </c>
      <c r="F8210" t="s">
        <v>170</v>
      </c>
      <c r="G8210">
        <v>17</v>
      </c>
      <c r="H8210" t="s">
        <v>334</v>
      </c>
      <c r="I8210" t="s">
        <v>734</v>
      </c>
      <c r="J8210" t="s">
        <v>301</v>
      </c>
      <c r="K8210">
        <v>0</v>
      </c>
      <c r="L8210" s="52">
        <v>0</v>
      </c>
      <c r="M8210" s="52">
        <v>0</v>
      </c>
      <c r="N8210">
        <v>9</v>
      </c>
      <c r="O8210" s="52">
        <v>2.1229999139904979E-2</v>
      </c>
      <c r="P8210" s="52">
        <v>2.2560000419616699E-2</v>
      </c>
      <c r="Q8210">
        <v>117</v>
      </c>
      <c r="R8210" s="52">
        <v>2.0689999684691429E-2</v>
      </c>
      <c r="S8210" s="52">
        <v>2.1169999614357948E-2</v>
      </c>
    </row>
    <row r="8211" spans="1:19">
      <c r="A8211" t="s">
        <v>356</v>
      </c>
      <c r="B8211" t="s">
        <v>412</v>
      </c>
      <c r="C8211" t="s">
        <v>440</v>
      </c>
      <c r="D8211" t="s">
        <v>330</v>
      </c>
      <c r="E8211" t="s">
        <v>169</v>
      </c>
      <c r="F8211" t="s">
        <v>170</v>
      </c>
      <c r="G8211">
        <v>17</v>
      </c>
      <c r="H8211" t="s">
        <v>334</v>
      </c>
      <c r="I8211" t="s">
        <v>734</v>
      </c>
      <c r="J8211" t="s">
        <v>270</v>
      </c>
      <c r="K8211">
        <v>1</v>
      </c>
      <c r="L8211" s="52">
        <v>3.4480001777410507E-2</v>
      </c>
      <c r="N8211">
        <v>25</v>
      </c>
      <c r="O8211" s="52">
        <v>5.8959998190402978E-2</v>
      </c>
      <c r="Q8211">
        <v>128</v>
      </c>
      <c r="R8211" s="52">
        <v>2.263999916613102E-2</v>
      </c>
    </row>
    <row r="8212" spans="1:19">
      <c r="A8212" t="s">
        <v>356</v>
      </c>
      <c r="B8212" t="s">
        <v>412</v>
      </c>
      <c r="C8212" t="s">
        <v>440</v>
      </c>
      <c r="D8212" t="s">
        <v>330</v>
      </c>
      <c r="E8212" t="s">
        <v>169</v>
      </c>
      <c r="F8212" t="s">
        <v>170</v>
      </c>
      <c r="G8212">
        <v>17</v>
      </c>
      <c r="H8212" t="s">
        <v>334</v>
      </c>
      <c r="I8212" t="s">
        <v>734</v>
      </c>
      <c r="J8212" t="s">
        <v>268</v>
      </c>
      <c r="K8212">
        <v>26</v>
      </c>
      <c r="L8212" s="52">
        <v>0.89654999971389771</v>
      </c>
      <c r="M8212" s="52">
        <v>0.9285699725151062</v>
      </c>
      <c r="N8212">
        <v>368</v>
      </c>
      <c r="O8212" s="52">
        <v>0.86791998147964478</v>
      </c>
      <c r="P8212" s="52">
        <v>0.9223099946975708</v>
      </c>
      <c r="Q8212">
        <v>4883</v>
      </c>
      <c r="R8212" s="52">
        <v>0.86364001035690308</v>
      </c>
      <c r="S8212" s="52">
        <v>0.88363999128341675</v>
      </c>
    </row>
    <row r="8213" spans="1:19">
      <c r="A8213" t="s">
        <v>356</v>
      </c>
      <c r="B8213" t="s">
        <v>412</v>
      </c>
      <c r="C8213" t="s">
        <v>440</v>
      </c>
      <c r="D8213" t="s">
        <v>330</v>
      </c>
      <c r="E8213" t="s">
        <v>169</v>
      </c>
      <c r="F8213" t="s">
        <v>170</v>
      </c>
      <c r="G8213">
        <v>17</v>
      </c>
      <c r="H8213" t="s">
        <v>334</v>
      </c>
      <c r="I8213" t="s">
        <v>307</v>
      </c>
      <c r="J8213" t="s">
        <v>329</v>
      </c>
      <c r="K8213">
        <v>29</v>
      </c>
      <c r="L8213" s="52">
        <v>1</v>
      </c>
      <c r="N8213">
        <v>419</v>
      </c>
      <c r="O8213" s="52">
        <v>0.98821002244949341</v>
      </c>
      <c r="Q8213">
        <v>5610</v>
      </c>
      <c r="R8213" s="52">
        <v>0.99221998453140259</v>
      </c>
    </row>
    <row r="8214" spans="1:19">
      <c r="A8214" t="s">
        <v>356</v>
      </c>
      <c r="B8214" t="s">
        <v>412</v>
      </c>
      <c r="C8214" t="s">
        <v>440</v>
      </c>
      <c r="D8214" t="s">
        <v>330</v>
      </c>
      <c r="E8214" t="s">
        <v>169</v>
      </c>
      <c r="F8214" t="s">
        <v>170</v>
      </c>
      <c r="G8214">
        <v>17</v>
      </c>
      <c r="H8214" t="s">
        <v>334</v>
      </c>
      <c r="I8214" t="s">
        <v>307</v>
      </c>
      <c r="J8214" t="s">
        <v>309</v>
      </c>
      <c r="K8214">
        <v>0</v>
      </c>
      <c r="L8214" s="52">
        <v>0</v>
      </c>
      <c r="N8214">
        <v>5</v>
      </c>
      <c r="O8214" s="52">
        <v>1.1789999902248381E-2</v>
      </c>
      <c r="Q8214">
        <v>44</v>
      </c>
      <c r="R8214" s="52">
        <v>7.780000101774931E-3</v>
      </c>
    </row>
    <row r="8215" spans="1:19">
      <c r="A8215" t="s">
        <v>356</v>
      </c>
      <c r="B8215" t="s">
        <v>412</v>
      </c>
      <c r="C8215" t="s">
        <v>440</v>
      </c>
      <c r="D8215" t="s">
        <v>330</v>
      </c>
      <c r="E8215" t="s">
        <v>169</v>
      </c>
      <c r="F8215" t="s">
        <v>170</v>
      </c>
      <c r="G8215">
        <v>17</v>
      </c>
      <c r="H8215" t="s">
        <v>334</v>
      </c>
      <c r="I8215" t="s">
        <v>375</v>
      </c>
      <c r="J8215" t="s">
        <v>302</v>
      </c>
      <c r="K8215">
        <v>9</v>
      </c>
      <c r="L8215" s="52">
        <v>0.31033998727798462</v>
      </c>
      <c r="N8215">
        <v>135</v>
      </c>
      <c r="O8215" s="52">
        <v>0.31839999556541437</v>
      </c>
      <c r="Q8215">
        <v>1795</v>
      </c>
      <c r="R8215" s="52">
        <v>0.3174700140953064</v>
      </c>
    </row>
    <row r="8216" spans="1:19">
      <c r="A8216" t="s">
        <v>356</v>
      </c>
      <c r="B8216" t="s">
        <v>412</v>
      </c>
      <c r="C8216" t="s">
        <v>440</v>
      </c>
      <c r="D8216" t="s">
        <v>330</v>
      </c>
      <c r="E8216" t="s">
        <v>169</v>
      </c>
      <c r="F8216" t="s">
        <v>170</v>
      </c>
      <c r="G8216">
        <v>17</v>
      </c>
      <c r="H8216" t="s">
        <v>334</v>
      </c>
      <c r="I8216" t="s">
        <v>375</v>
      </c>
      <c r="J8216" t="s">
        <v>303</v>
      </c>
      <c r="K8216">
        <v>15</v>
      </c>
      <c r="L8216" s="52">
        <v>0.51723998785018921</v>
      </c>
      <c r="N8216">
        <v>139</v>
      </c>
      <c r="O8216" s="52">
        <v>0.3278299868106842</v>
      </c>
      <c r="Q8216">
        <v>1789</v>
      </c>
      <c r="R8216" s="52">
        <v>0.31641000509262079</v>
      </c>
    </row>
    <row r="8217" spans="1:19">
      <c r="A8217" t="s">
        <v>356</v>
      </c>
      <c r="B8217" t="s">
        <v>412</v>
      </c>
      <c r="C8217" t="s">
        <v>440</v>
      </c>
      <c r="D8217" t="s">
        <v>330</v>
      </c>
      <c r="E8217" t="s">
        <v>169</v>
      </c>
      <c r="F8217" t="s">
        <v>170</v>
      </c>
      <c r="G8217">
        <v>17</v>
      </c>
      <c r="H8217" t="s">
        <v>334</v>
      </c>
      <c r="I8217" t="s">
        <v>375</v>
      </c>
      <c r="J8217" t="s">
        <v>304</v>
      </c>
      <c r="K8217">
        <v>5</v>
      </c>
      <c r="L8217" s="52">
        <v>0.17240999639034271</v>
      </c>
      <c r="N8217">
        <v>150</v>
      </c>
      <c r="O8217" s="52">
        <v>0.35376998782157898</v>
      </c>
      <c r="Q8217">
        <v>2070</v>
      </c>
      <c r="R8217" s="52">
        <v>0.36610999703407288</v>
      </c>
    </row>
    <row r="8218" spans="1:19">
      <c r="A8218" t="s">
        <v>356</v>
      </c>
      <c r="B8218" t="s">
        <v>412</v>
      </c>
      <c r="C8218" t="s">
        <v>440</v>
      </c>
      <c r="D8218" t="s">
        <v>330</v>
      </c>
      <c r="E8218" t="s">
        <v>169</v>
      </c>
      <c r="F8218" t="s">
        <v>170</v>
      </c>
      <c r="G8218">
        <v>17</v>
      </c>
      <c r="H8218" t="s">
        <v>334</v>
      </c>
      <c r="I8218" t="s">
        <v>377</v>
      </c>
      <c r="J8218" t="s">
        <v>13</v>
      </c>
      <c r="K8218">
        <v>17</v>
      </c>
      <c r="L8218" s="52">
        <v>0.58621001243591309</v>
      </c>
      <c r="N8218">
        <v>211</v>
      </c>
      <c r="O8218" s="52">
        <v>0.49764001369476318</v>
      </c>
      <c r="Q8218">
        <v>2991</v>
      </c>
      <c r="R8218" s="52">
        <v>0.52900999784469604</v>
      </c>
    </row>
    <row r="8219" spans="1:19">
      <c r="A8219" t="s">
        <v>356</v>
      </c>
      <c r="B8219" t="s">
        <v>412</v>
      </c>
      <c r="C8219" t="s">
        <v>440</v>
      </c>
      <c r="D8219" t="s">
        <v>330</v>
      </c>
      <c r="E8219" t="s">
        <v>169</v>
      </c>
      <c r="F8219" t="s">
        <v>170</v>
      </c>
      <c r="G8219">
        <v>17</v>
      </c>
      <c r="H8219" t="s">
        <v>334</v>
      </c>
      <c r="I8219" t="s">
        <v>377</v>
      </c>
      <c r="J8219" t="s">
        <v>382</v>
      </c>
      <c r="K8219">
        <v>12</v>
      </c>
      <c r="L8219" s="52">
        <v>0.41378998756408691</v>
      </c>
      <c r="N8219">
        <v>213</v>
      </c>
      <c r="O8219" s="52">
        <v>0.50235998630523682</v>
      </c>
      <c r="Q8219">
        <v>2663</v>
      </c>
      <c r="R8219" s="52">
        <v>0.47099000215530401</v>
      </c>
    </row>
    <row r="8220" spans="1:19">
      <c r="A8220" t="s">
        <v>356</v>
      </c>
      <c r="B8220" t="s">
        <v>412</v>
      </c>
      <c r="C8220" t="s">
        <v>440</v>
      </c>
      <c r="D8220" t="s">
        <v>330</v>
      </c>
      <c r="E8220" t="s">
        <v>169</v>
      </c>
      <c r="F8220" t="s">
        <v>170</v>
      </c>
      <c r="G8220">
        <v>17</v>
      </c>
      <c r="H8220" t="s">
        <v>334</v>
      </c>
      <c r="I8220" t="s">
        <v>378</v>
      </c>
      <c r="J8220" t="s">
        <v>13</v>
      </c>
      <c r="K8220">
        <v>27</v>
      </c>
      <c r="L8220" s="52">
        <v>0.93102997541427612</v>
      </c>
      <c r="N8220">
        <v>379</v>
      </c>
      <c r="O8220" s="52">
        <v>0.89386999607086182</v>
      </c>
      <c r="Q8220">
        <v>5030</v>
      </c>
      <c r="R8220" s="52">
        <v>0.88963997364044189</v>
      </c>
    </row>
    <row r="8221" spans="1:19">
      <c r="A8221" t="s">
        <v>356</v>
      </c>
      <c r="B8221" t="s">
        <v>412</v>
      </c>
      <c r="C8221" t="s">
        <v>440</v>
      </c>
      <c r="D8221" t="s">
        <v>330</v>
      </c>
      <c r="E8221" t="s">
        <v>169</v>
      </c>
      <c r="F8221" t="s">
        <v>170</v>
      </c>
      <c r="G8221">
        <v>17</v>
      </c>
      <c r="H8221" t="s">
        <v>334</v>
      </c>
      <c r="I8221" t="s">
        <v>378</v>
      </c>
      <c r="J8221" t="s">
        <v>382</v>
      </c>
      <c r="K8221">
        <v>2</v>
      </c>
      <c r="L8221" s="52">
        <v>6.8970002233982086E-2</v>
      </c>
      <c r="N8221">
        <v>45</v>
      </c>
      <c r="O8221" s="52">
        <v>0.1061299964785576</v>
      </c>
      <c r="Q8221">
        <v>624</v>
      </c>
      <c r="R8221" s="52">
        <v>0.1103599965572357</v>
      </c>
    </row>
    <row r="8222" spans="1:19">
      <c r="A8222" t="s">
        <v>356</v>
      </c>
      <c r="B8222" t="s">
        <v>412</v>
      </c>
      <c r="C8222" t="s">
        <v>440</v>
      </c>
      <c r="D8222" t="s">
        <v>330</v>
      </c>
      <c r="E8222" t="s">
        <v>169</v>
      </c>
      <c r="F8222" t="s">
        <v>170</v>
      </c>
      <c r="G8222">
        <v>17</v>
      </c>
      <c r="H8222" t="s">
        <v>334</v>
      </c>
      <c r="I8222" t="s">
        <v>379</v>
      </c>
      <c r="J8222" t="s">
        <v>13</v>
      </c>
      <c r="K8222">
        <v>23</v>
      </c>
      <c r="L8222" s="52">
        <v>0.79309999942779541</v>
      </c>
      <c r="N8222">
        <v>300</v>
      </c>
      <c r="O8222" s="52">
        <v>0.70754998922348022</v>
      </c>
      <c r="Q8222">
        <v>3976</v>
      </c>
      <c r="R8222" s="52">
        <v>0.70322000980377197</v>
      </c>
    </row>
    <row r="8223" spans="1:19">
      <c r="A8223" t="s">
        <v>356</v>
      </c>
      <c r="B8223" t="s">
        <v>412</v>
      </c>
      <c r="C8223" t="s">
        <v>440</v>
      </c>
      <c r="D8223" t="s">
        <v>330</v>
      </c>
      <c r="E8223" t="s">
        <v>169</v>
      </c>
      <c r="F8223" t="s">
        <v>170</v>
      </c>
      <c r="G8223">
        <v>17</v>
      </c>
      <c r="H8223" t="s">
        <v>334</v>
      </c>
      <c r="I8223" t="s">
        <v>379</v>
      </c>
      <c r="J8223" t="s">
        <v>382</v>
      </c>
      <c r="K8223">
        <v>6</v>
      </c>
      <c r="L8223" s="52">
        <v>0.20690000057220459</v>
      </c>
      <c r="N8223">
        <v>124</v>
      </c>
      <c r="O8223" s="52">
        <v>0.29245001077651978</v>
      </c>
      <c r="Q8223">
        <v>1678</v>
      </c>
      <c r="R8223" s="52">
        <v>0.29677999019622803</v>
      </c>
    </row>
    <row r="8224" spans="1:19">
      <c r="A8224" t="s">
        <v>356</v>
      </c>
      <c r="B8224" t="s">
        <v>412</v>
      </c>
      <c r="C8224" t="s">
        <v>440</v>
      </c>
      <c r="D8224" t="s">
        <v>330</v>
      </c>
      <c r="E8224" t="s">
        <v>169</v>
      </c>
      <c r="F8224" t="s">
        <v>170</v>
      </c>
      <c r="G8224">
        <v>17</v>
      </c>
      <c r="H8224" t="s">
        <v>334</v>
      </c>
      <c r="I8224" t="s">
        <v>380</v>
      </c>
      <c r="J8224" t="s">
        <v>13</v>
      </c>
      <c r="K8224">
        <v>27</v>
      </c>
      <c r="L8224" s="52">
        <v>0.93102997541427612</v>
      </c>
      <c r="N8224">
        <v>310</v>
      </c>
      <c r="O8224" s="52">
        <v>0.73113000392913818</v>
      </c>
      <c r="Q8224">
        <v>4071</v>
      </c>
      <c r="R8224" s="52">
        <v>0.72001999616622925</v>
      </c>
    </row>
    <row r="8225" spans="1:19">
      <c r="A8225" t="s">
        <v>356</v>
      </c>
      <c r="B8225" t="s">
        <v>412</v>
      </c>
      <c r="C8225" t="s">
        <v>440</v>
      </c>
      <c r="D8225" t="s">
        <v>330</v>
      </c>
      <c r="E8225" t="s">
        <v>169</v>
      </c>
      <c r="F8225" t="s">
        <v>170</v>
      </c>
      <c r="G8225">
        <v>17</v>
      </c>
      <c r="H8225" t="s">
        <v>334</v>
      </c>
      <c r="I8225" t="s">
        <v>380</v>
      </c>
      <c r="J8225" t="s">
        <v>382</v>
      </c>
      <c r="K8225">
        <v>2</v>
      </c>
      <c r="L8225" s="52">
        <v>6.8970002233982086E-2</v>
      </c>
      <c r="N8225">
        <v>114</v>
      </c>
      <c r="O8225" s="52">
        <v>0.26886999607086182</v>
      </c>
      <c r="Q8225">
        <v>1583</v>
      </c>
      <c r="R8225" s="52">
        <v>0.27998000383377081</v>
      </c>
    </row>
    <row r="8226" spans="1:19">
      <c r="A8226" t="s">
        <v>356</v>
      </c>
      <c r="B8226" t="s">
        <v>412</v>
      </c>
      <c r="C8226" t="s">
        <v>440</v>
      </c>
      <c r="D8226" t="s">
        <v>330</v>
      </c>
      <c r="E8226" t="s">
        <v>169</v>
      </c>
      <c r="F8226" t="s">
        <v>170</v>
      </c>
      <c r="G8226">
        <v>17</v>
      </c>
      <c r="H8226" t="s">
        <v>334</v>
      </c>
      <c r="I8226" t="s">
        <v>381</v>
      </c>
      <c r="J8226" t="s">
        <v>13</v>
      </c>
      <c r="K8226">
        <v>19</v>
      </c>
      <c r="L8226" s="52">
        <v>0.6551700234413147</v>
      </c>
      <c r="N8226">
        <v>274</v>
      </c>
      <c r="O8226" s="52">
        <v>0.64622998237609863</v>
      </c>
      <c r="Q8226">
        <v>3439</v>
      </c>
      <c r="R8226" s="52">
        <v>0.60824000835418701</v>
      </c>
    </row>
    <row r="8227" spans="1:19">
      <c r="A8227" t="s">
        <v>356</v>
      </c>
      <c r="B8227" t="s">
        <v>412</v>
      </c>
      <c r="C8227" t="s">
        <v>440</v>
      </c>
      <c r="D8227" t="s">
        <v>330</v>
      </c>
      <c r="E8227" t="s">
        <v>169</v>
      </c>
      <c r="F8227" t="s">
        <v>170</v>
      </c>
      <c r="G8227">
        <v>17</v>
      </c>
      <c r="H8227" t="s">
        <v>334</v>
      </c>
      <c r="I8227" t="s">
        <v>381</v>
      </c>
      <c r="J8227" t="s">
        <v>382</v>
      </c>
      <c r="K8227">
        <v>10</v>
      </c>
      <c r="L8227" s="52">
        <v>0.34483000636100769</v>
      </c>
      <c r="N8227">
        <v>150</v>
      </c>
      <c r="O8227" s="52">
        <v>0.35376998782157898</v>
      </c>
      <c r="Q8227">
        <v>2215</v>
      </c>
      <c r="R8227" s="52">
        <v>0.39175999164581299</v>
      </c>
    </row>
    <row r="8228" spans="1:19">
      <c r="A8228" t="s">
        <v>356</v>
      </c>
      <c r="B8228" t="s">
        <v>412</v>
      </c>
      <c r="C8228" t="s">
        <v>440</v>
      </c>
      <c r="D8228" t="s">
        <v>330</v>
      </c>
      <c r="E8228" t="s">
        <v>171</v>
      </c>
      <c r="F8228" t="s">
        <v>172</v>
      </c>
      <c r="G8228">
        <v>20</v>
      </c>
      <c r="H8228" t="s">
        <v>399</v>
      </c>
      <c r="I8228" t="s">
        <v>374</v>
      </c>
      <c r="J8228" t="s">
        <v>289</v>
      </c>
      <c r="K8228">
        <v>0</v>
      </c>
      <c r="L8228" s="52">
        <v>0</v>
      </c>
      <c r="N8228">
        <v>0</v>
      </c>
      <c r="O8228" s="52">
        <v>0</v>
      </c>
      <c r="Q8228">
        <v>29</v>
      </c>
      <c r="R8228" s="52">
        <v>5.1299999468028554E-3</v>
      </c>
    </row>
    <row r="8229" spans="1:19">
      <c r="A8229" t="s">
        <v>356</v>
      </c>
      <c r="B8229" t="s">
        <v>412</v>
      </c>
      <c r="C8229" t="s">
        <v>440</v>
      </c>
      <c r="D8229" t="s">
        <v>330</v>
      </c>
      <c r="E8229" t="s">
        <v>171</v>
      </c>
      <c r="F8229" t="s">
        <v>172</v>
      </c>
      <c r="G8229">
        <v>20</v>
      </c>
      <c r="H8229" t="s">
        <v>399</v>
      </c>
      <c r="I8229" t="s">
        <v>374</v>
      </c>
      <c r="J8229" t="s">
        <v>290</v>
      </c>
      <c r="K8229">
        <v>2</v>
      </c>
      <c r="L8229" s="52">
        <v>4.4440001249313348E-2</v>
      </c>
      <c r="N8229">
        <v>12</v>
      </c>
      <c r="O8229" s="52">
        <v>4.544999822974205E-2</v>
      </c>
      <c r="Q8229">
        <v>299</v>
      </c>
      <c r="R8229" s="52">
        <v>5.2880000323057168E-2</v>
      </c>
    </row>
    <row r="8230" spans="1:19">
      <c r="A8230" t="s">
        <v>356</v>
      </c>
      <c r="B8230" t="s">
        <v>412</v>
      </c>
      <c r="C8230" t="s">
        <v>440</v>
      </c>
      <c r="D8230" t="s">
        <v>330</v>
      </c>
      <c r="E8230" t="s">
        <v>171</v>
      </c>
      <c r="F8230" t="s">
        <v>172</v>
      </c>
      <c r="G8230">
        <v>20</v>
      </c>
      <c r="H8230" t="s">
        <v>399</v>
      </c>
      <c r="I8230" t="s">
        <v>374</v>
      </c>
      <c r="J8230" t="s">
        <v>291</v>
      </c>
      <c r="K8230">
        <v>6</v>
      </c>
      <c r="L8230" s="52">
        <v>0.13333000242710111</v>
      </c>
      <c r="N8230">
        <v>32</v>
      </c>
      <c r="O8230" s="52">
        <v>0.1212100014090538</v>
      </c>
      <c r="Q8230">
        <v>751</v>
      </c>
      <c r="R8230" s="52">
        <v>0.1328299939632416</v>
      </c>
    </row>
    <row r="8231" spans="1:19">
      <c r="A8231" t="s">
        <v>356</v>
      </c>
      <c r="B8231" t="s">
        <v>412</v>
      </c>
      <c r="C8231" t="s">
        <v>440</v>
      </c>
      <c r="D8231" t="s">
        <v>330</v>
      </c>
      <c r="E8231" t="s">
        <v>171</v>
      </c>
      <c r="F8231" t="s">
        <v>172</v>
      </c>
      <c r="G8231">
        <v>20</v>
      </c>
      <c r="H8231" t="s">
        <v>399</v>
      </c>
      <c r="I8231" t="s">
        <v>374</v>
      </c>
      <c r="J8231" t="s">
        <v>292</v>
      </c>
      <c r="K8231">
        <v>8</v>
      </c>
      <c r="L8231" s="52">
        <v>0.17778000235557559</v>
      </c>
      <c r="N8231">
        <v>52</v>
      </c>
      <c r="O8231" s="52">
        <v>0.19697000086307531</v>
      </c>
      <c r="Q8231">
        <v>1246</v>
      </c>
      <c r="R8231" s="52">
        <v>0.22036999464035029</v>
      </c>
    </row>
    <row r="8232" spans="1:19">
      <c r="A8232" t="s">
        <v>356</v>
      </c>
      <c r="B8232" t="s">
        <v>412</v>
      </c>
      <c r="C8232" t="s">
        <v>440</v>
      </c>
      <c r="D8232" t="s">
        <v>330</v>
      </c>
      <c r="E8232" t="s">
        <v>171</v>
      </c>
      <c r="F8232" t="s">
        <v>172</v>
      </c>
      <c r="G8232">
        <v>20</v>
      </c>
      <c r="H8232" t="s">
        <v>399</v>
      </c>
      <c r="I8232" t="s">
        <v>374</v>
      </c>
      <c r="J8232" t="s">
        <v>293</v>
      </c>
      <c r="K8232">
        <v>8</v>
      </c>
      <c r="L8232" s="52">
        <v>0.17778000235557559</v>
      </c>
      <c r="N8232">
        <v>44</v>
      </c>
      <c r="O8232" s="52">
        <v>0.1666699945926666</v>
      </c>
      <c r="Q8232">
        <v>1034</v>
      </c>
      <c r="R8232" s="52">
        <v>0.18287999927997589</v>
      </c>
    </row>
    <row r="8233" spans="1:19">
      <c r="A8233" t="s">
        <v>356</v>
      </c>
      <c r="B8233" t="s">
        <v>412</v>
      </c>
      <c r="C8233" t="s">
        <v>440</v>
      </c>
      <c r="D8233" t="s">
        <v>330</v>
      </c>
      <c r="E8233" t="s">
        <v>171</v>
      </c>
      <c r="F8233" t="s">
        <v>172</v>
      </c>
      <c r="G8233">
        <v>20</v>
      </c>
      <c r="H8233" t="s">
        <v>399</v>
      </c>
      <c r="I8233" t="s">
        <v>374</v>
      </c>
      <c r="J8233" t="s">
        <v>294</v>
      </c>
      <c r="K8233">
        <v>8</v>
      </c>
      <c r="L8233" s="52">
        <v>0.17778000235557559</v>
      </c>
      <c r="N8233">
        <v>59</v>
      </c>
      <c r="O8233" s="52">
        <v>0.22348000109195709</v>
      </c>
      <c r="Q8233">
        <v>1115</v>
      </c>
      <c r="R8233" s="52">
        <v>0.19720999896526339</v>
      </c>
    </row>
    <row r="8234" spans="1:19">
      <c r="A8234" t="s">
        <v>356</v>
      </c>
      <c r="B8234" t="s">
        <v>412</v>
      </c>
      <c r="C8234" t="s">
        <v>440</v>
      </c>
      <c r="D8234" t="s">
        <v>330</v>
      </c>
      <c r="E8234" t="s">
        <v>171</v>
      </c>
      <c r="F8234" t="s">
        <v>172</v>
      </c>
      <c r="G8234">
        <v>20</v>
      </c>
      <c r="H8234" t="s">
        <v>399</v>
      </c>
      <c r="I8234" t="s">
        <v>374</v>
      </c>
      <c r="J8234" t="s">
        <v>295</v>
      </c>
      <c r="K8234">
        <v>13</v>
      </c>
      <c r="L8234" s="52">
        <v>0.28889000415802002</v>
      </c>
      <c r="N8234">
        <v>65</v>
      </c>
      <c r="O8234" s="52">
        <v>0.24620999395847321</v>
      </c>
      <c r="Q8234">
        <v>1180</v>
      </c>
      <c r="R8234" s="52">
        <v>0.20870000123977661</v>
      </c>
    </row>
    <row r="8235" spans="1:19">
      <c r="A8235" t="s">
        <v>356</v>
      </c>
      <c r="B8235" t="s">
        <v>412</v>
      </c>
      <c r="C8235" t="s">
        <v>440</v>
      </c>
      <c r="D8235" t="s">
        <v>330</v>
      </c>
      <c r="E8235" t="s">
        <v>171</v>
      </c>
      <c r="F8235" t="s">
        <v>172</v>
      </c>
      <c r="G8235">
        <v>20</v>
      </c>
      <c r="H8235" t="s">
        <v>399</v>
      </c>
      <c r="I8235" t="s">
        <v>734</v>
      </c>
      <c r="J8235" t="s">
        <v>299</v>
      </c>
      <c r="K8235">
        <v>0</v>
      </c>
      <c r="L8235" s="52">
        <v>0</v>
      </c>
      <c r="M8235" s="52">
        <v>0</v>
      </c>
      <c r="N8235">
        <v>2</v>
      </c>
      <c r="O8235" s="52">
        <v>7.5799999758601189E-3</v>
      </c>
      <c r="P8235" s="52">
        <v>7.969999685883522E-3</v>
      </c>
      <c r="Q8235">
        <v>265</v>
      </c>
      <c r="R8235" s="52">
        <v>4.6870000660419457E-2</v>
      </c>
      <c r="S8235" s="52">
        <v>4.7959998250007629E-2</v>
      </c>
    </row>
    <row r="8236" spans="1:19">
      <c r="A8236" t="s">
        <v>356</v>
      </c>
      <c r="B8236" t="s">
        <v>412</v>
      </c>
      <c r="C8236" t="s">
        <v>440</v>
      </c>
      <c r="D8236" t="s">
        <v>330</v>
      </c>
      <c r="E8236" t="s">
        <v>171</v>
      </c>
      <c r="F8236" t="s">
        <v>172</v>
      </c>
      <c r="G8236">
        <v>20</v>
      </c>
      <c r="H8236" t="s">
        <v>399</v>
      </c>
      <c r="I8236" t="s">
        <v>734</v>
      </c>
      <c r="J8236" t="s">
        <v>300</v>
      </c>
      <c r="K8236">
        <v>0</v>
      </c>
      <c r="L8236" s="52">
        <v>0</v>
      </c>
      <c r="M8236" s="52">
        <v>0</v>
      </c>
      <c r="N8236">
        <v>2</v>
      </c>
      <c r="O8236" s="52">
        <v>7.5799999758601189E-3</v>
      </c>
      <c r="P8236" s="52">
        <v>7.969999685883522E-3</v>
      </c>
      <c r="Q8236">
        <v>218</v>
      </c>
      <c r="R8236" s="52">
        <v>3.8559999316930771E-2</v>
      </c>
      <c r="S8236" s="52">
        <v>3.945000097155571E-2</v>
      </c>
    </row>
    <row r="8237" spans="1:19">
      <c r="A8237" t="s">
        <v>356</v>
      </c>
      <c r="B8237" t="s">
        <v>412</v>
      </c>
      <c r="C8237" t="s">
        <v>440</v>
      </c>
      <c r="D8237" t="s">
        <v>330</v>
      </c>
      <c r="E8237" t="s">
        <v>171</v>
      </c>
      <c r="F8237" t="s">
        <v>172</v>
      </c>
      <c r="G8237">
        <v>20</v>
      </c>
      <c r="H8237" t="s">
        <v>399</v>
      </c>
      <c r="I8237" t="s">
        <v>734</v>
      </c>
      <c r="J8237" t="s">
        <v>269</v>
      </c>
      <c r="K8237">
        <v>0</v>
      </c>
      <c r="L8237" s="52">
        <v>0</v>
      </c>
      <c r="M8237" s="52">
        <v>0</v>
      </c>
      <c r="N8237">
        <v>0</v>
      </c>
      <c r="O8237" s="52">
        <v>0</v>
      </c>
      <c r="P8237" s="52">
        <v>0</v>
      </c>
      <c r="Q8237">
        <v>43</v>
      </c>
      <c r="R8237" s="52">
        <v>7.61000020429492E-3</v>
      </c>
      <c r="S8237" s="52">
        <v>7.780000101774931E-3</v>
      </c>
    </row>
    <row r="8238" spans="1:19">
      <c r="A8238" t="s">
        <v>356</v>
      </c>
      <c r="B8238" t="s">
        <v>412</v>
      </c>
      <c r="C8238" t="s">
        <v>440</v>
      </c>
      <c r="D8238" t="s">
        <v>330</v>
      </c>
      <c r="E8238" t="s">
        <v>171</v>
      </c>
      <c r="F8238" t="s">
        <v>172</v>
      </c>
      <c r="G8238">
        <v>20</v>
      </c>
      <c r="H8238" t="s">
        <v>399</v>
      </c>
      <c r="I8238" t="s">
        <v>734</v>
      </c>
      <c r="J8238" t="s">
        <v>301</v>
      </c>
      <c r="K8238">
        <v>0</v>
      </c>
      <c r="L8238" s="52">
        <v>0</v>
      </c>
      <c r="M8238" s="52">
        <v>0</v>
      </c>
      <c r="N8238">
        <v>2</v>
      </c>
      <c r="O8238" s="52">
        <v>7.5799999758601189E-3</v>
      </c>
      <c r="P8238" s="52">
        <v>7.969999685883522E-3</v>
      </c>
      <c r="Q8238">
        <v>117</v>
      </c>
      <c r="R8238" s="52">
        <v>2.0689999684691429E-2</v>
      </c>
      <c r="S8238" s="52">
        <v>2.1169999614357948E-2</v>
      </c>
    </row>
    <row r="8239" spans="1:19">
      <c r="A8239" t="s">
        <v>356</v>
      </c>
      <c r="B8239" t="s">
        <v>412</v>
      </c>
      <c r="C8239" t="s">
        <v>440</v>
      </c>
      <c r="D8239" t="s">
        <v>330</v>
      </c>
      <c r="E8239" t="s">
        <v>171</v>
      </c>
      <c r="F8239" t="s">
        <v>172</v>
      </c>
      <c r="G8239">
        <v>20</v>
      </c>
      <c r="H8239" t="s">
        <v>399</v>
      </c>
      <c r="I8239" t="s">
        <v>734</v>
      </c>
      <c r="J8239" t="s">
        <v>270</v>
      </c>
      <c r="K8239">
        <v>2</v>
      </c>
      <c r="L8239" s="52">
        <v>4.4440001249313348E-2</v>
      </c>
      <c r="N8239">
        <v>13</v>
      </c>
      <c r="O8239" s="52">
        <v>4.9240000545978553E-2</v>
      </c>
      <c r="Q8239">
        <v>128</v>
      </c>
      <c r="R8239" s="52">
        <v>2.263999916613102E-2</v>
      </c>
    </row>
    <row r="8240" spans="1:19">
      <c r="A8240" t="s">
        <v>356</v>
      </c>
      <c r="B8240" t="s">
        <v>412</v>
      </c>
      <c r="C8240" t="s">
        <v>440</v>
      </c>
      <c r="D8240" t="s">
        <v>330</v>
      </c>
      <c r="E8240" t="s">
        <v>171</v>
      </c>
      <c r="F8240" t="s">
        <v>172</v>
      </c>
      <c r="G8240">
        <v>20</v>
      </c>
      <c r="H8240" t="s">
        <v>399</v>
      </c>
      <c r="I8240" t="s">
        <v>734</v>
      </c>
      <c r="J8240" t="s">
        <v>268</v>
      </c>
      <c r="K8240">
        <v>43</v>
      </c>
      <c r="L8240" s="52">
        <v>0.95556002855300903</v>
      </c>
      <c r="M8240" s="52">
        <v>1</v>
      </c>
      <c r="N8240">
        <v>245</v>
      </c>
      <c r="O8240" s="52">
        <v>0.92803001403808594</v>
      </c>
      <c r="P8240" s="52">
        <v>0.97610002756118774</v>
      </c>
      <c r="Q8240">
        <v>4883</v>
      </c>
      <c r="R8240" s="52">
        <v>0.86364001035690308</v>
      </c>
      <c r="S8240" s="52">
        <v>0.88363999128341675</v>
      </c>
    </row>
    <row r="8241" spans="1:18">
      <c r="A8241" t="s">
        <v>356</v>
      </c>
      <c r="B8241" t="s">
        <v>412</v>
      </c>
      <c r="C8241" t="s">
        <v>440</v>
      </c>
      <c r="D8241" t="s">
        <v>330</v>
      </c>
      <c r="E8241" t="s">
        <v>171</v>
      </c>
      <c r="F8241" t="s">
        <v>172</v>
      </c>
      <c r="G8241">
        <v>20</v>
      </c>
      <c r="H8241" t="s">
        <v>399</v>
      </c>
      <c r="I8241" t="s">
        <v>307</v>
      </c>
      <c r="J8241" t="s">
        <v>329</v>
      </c>
      <c r="K8241">
        <v>43</v>
      </c>
      <c r="L8241" s="52">
        <v>0.95556002855300903</v>
      </c>
      <c r="N8241">
        <v>262</v>
      </c>
      <c r="O8241" s="52">
        <v>0.9924200177192688</v>
      </c>
      <c r="Q8241">
        <v>5610</v>
      </c>
      <c r="R8241" s="52">
        <v>0.99221998453140259</v>
      </c>
    </row>
    <row r="8242" spans="1:18">
      <c r="A8242" t="s">
        <v>356</v>
      </c>
      <c r="B8242" t="s">
        <v>412</v>
      </c>
      <c r="C8242" t="s">
        <v>440</v>
      </c>
      <c r="D8242" t="s">
        <v>330</v>
      </c>
      <c r="E8242" t="s">
        <v>171</v>
      </c>
      <c r="F8242" t="s">
        <v>172</v>
      </c>
      <c r="G8242">
        <v>20</v>
      </c>
      <c r="H8242" t="s">
        <v>399</v>
      </c>
      <c r="I8242" t="s">
        <v>307</v>
      </c>
      <c r="J8242" t="s">
        <v>309</v>
      </c>
      <c r="K8242">
        <v>2</v>
      </c>
      <c r="L8242" s="52">
        <v>4.4440001249313348E-2</v>
      </c>
      <c r="N8242">
        <v>2</v>
      </c>
      <c r="O8242" s="52">
        <v>7.5799999758601189E-3</v>
      </c>
      <c r="Q8242">
        <v>44</v>
      </c>
      <c r="R8242" s="52">
        <v>7.780000101774931E-3</v>
      </c>
    </row>
    <row r="8243" spans="1:18">
      <c r="A8243" t="s">
        <v>356</v>
      </c>
      <c r="B8243" t="s">
        <v>412</v>
      </c>
      <c r="C8243" t="s">
        <v>440</v>
      </c>
      <c r="D8243" t="s">
        <v>330</v>
      </c>
      <c r="E8243" t="s">
        <v>171</v>
      </c>
      <c r="F8243" t="s">
        <v>172</v>
      </c>
      <c r="G8243">
        <v>20</v>
      </c>
      <c r="H8243" t="s">
        <v>399</v>
      </c>
      <c r="I8243" t="s">
        <v>375</v>
      </c>
      <c r="J8243" t="s">
        <v>302</v>
      </c>
      <c r="K8243">
        <v>10</v>
      </c>
      <c r="L8243" s="52">
        <v>0.22222000360488889</v>
      </c>
      <c r="N8243">
        <v>79</v>
      </c>
      <c r="O8243" s="52">
        <v>0.29923999309539789</v>
      </c>
      <c r="Q8243">
        <v>1795</v>
      </c>
      <c r="R8243" s="52">
        <v>0.3174700140953064</v>
      </c>
    </row>
    <row r="8244" spans="1:18">
      <c r="A8244" t="s">
        <v>356</v>
      </c>
      <c r="B8244" t="s">
        <v>412</v>
      </c>
      <c r="C8244" t="s">
        <v>440</v>
      </c>
      <c r="D8244" t="s">
        <v>330</v>
      </c>
      <c r="E8244" t="s">
        <v>171</v>
      </c>
      <c r="F8244" t="s">
        <v>172</v>
      </c>
      <c r="G8244">
        <v>20</v>
      </c>
      <c r="H8244" t="s">
        <v>399</v>
      </c>
      <c r="I8244" t="s">
        <v>375</v>
      </c>
      <c r="J8244" t="s">
        <v>303</v>
      </c>
      <c r="K8244">
        <v>14</v>
      </c>
      <c r="L8244" s="52">
        <v>0.3111099898815155</v>
      </c>
      <c r="N8244">
        <v>82</v>
      </c>
      <c r="O8244" s="52">
        <v>0.31060999631881708</v>
      </c>
      <c r="Q8244">
        <v>1789</v>
      </c>
      <c r="R8244" s="52">
        <v>0.31641000509262079</v>
      </c>
    </row>
    <row r="8245" spans="1:18">
      <c r="A8245" t="s">
        <v>356</v>
      </c>
      <c r="B8245" t="s">
        <v>412</v>
      </c>
      <c r="C8245" t="s">
        <v>440</v>
      </c>
      <c r="D8245" t="s">
        <v>330</v>
      </c>
      <c r="E8245" t="s">
        <v>171</v>
      </c>
      <c r="F8245" t="s">
        <v>172</v>
      </c>
      <c r="G8245">
        <v>20</v>
      </c>
      <c r="H8245" t="s">
        <v>399</v>
      </c>
      <c r="I8245" t="s">
        <v>375</v>
      </c>
      <c r="J8245" t="s">
        <v>304</v>
      </c>
      <c r="K8245">
        <v>21</v>
      </c>
      <c r="L8245" s="52">
        <v>0.46667000651359558</v>
      </c>
      <c r="N8245">
        <v>103</v>
      </c>
      <c r="O8245" s="52">
        <v>0.39015001058578491</v>
      </c>
      <c r="Q8245">
        <v>2070</v>
      </c>
      <c r="R8245" s="52">
        <v>0.36610999703407288</v>
      </c>
    </row>
    <row r="8246" spans="1:18">
      <c r="A8246" t="s">
        <v>356</v>
      </c>
      <c r="B8246" t="s">
        <v>412</v>
      </c>
      <c r="C8246" t="s">
        <v>440</v>
      </c>
      <c r="D8246" t="s">
        <v>330</v>
      </c>
      <c r="E8246" t="s">
        <v>171</v>
      </c>
      <c r="F8246" t="s">
        <v>172</v>
      </c>
      <c r="G8246">
        <v>20</v>
      </c>
      <c r="H8246" t="s">
        <v>399</v>
      </c>
      <c r="I8246" t="s">
        <v>377</v>
      </c>
      <c r="J8246" t="s">
        <v>13</v>
      </c>
      <c r="K8246">
        <v>28</v>
      </c>
      <c r="L8246" s="52">
        <v>0.62221997976303101</v>
      </c>
      <c r="N8246">
        <v>135</v>
      </c>
      <c r="O8246" s="52">
        <v>0.51135998964309692</v>
      </c>
      <c r="Q8246">
        <v>2991</v>
      </c>
      <c r="R8246" s="52">
        <v>0.52900999784469604</v>
      </c>
    </row>
    <row r="8247" spans="1:18">
      <c r="A8247" t="s">
        <v>356</v>
      </c>
      <c r="B8247" t="s">
        <v>412</v>
      </c>
      <c r="C8247" t="s">
        <v>440</v>
      </c>
      <c r="D8247" t="s">
        <v>330</v>
      </c>
      <c r="E8247" t="s">
        <v>171</v>
      </c>
      <c r="F8247" t="s">
        <v>172</v>
      </c>
      <c r="G8247">
        <v>20</v>
      </c>
      <c r="H8247" t="s">
        <v>399</v>
      </c>
      <c r="I8247" t="s">
        <v>377</v>
      </c>
      <c r="J8247" t="s">
        <v>382</v>
      </c>
      <c r="K8247">
        <v>17</v>
      </c>
      <c r="L8247" s="52">
        <v>0.37777999043464661</v>
      </c>
      <c r="N8247">
        <v>129</v>
      </c>
      <c r="O8247" s="52">
        <v>0.48864001035690308</v>
      </c>
      <c r="Q8247">
        <v>2663</v>
      </c>
      <c r="R8247" s="52">
        <v>0.47099000215530401</v>
      </c>
    </row>
    <row r="8248" spans="1:18">
      <c r="A8248" t="s">
        <v>356</v>
      </c>
      <c r="B8248" t="s">
        <v>412</v>
      </c>
      <c r="C8248" t="s">
        <v>440</v>
      </c>
      <c r="D8248" t="s">
        <v>330</v>
      </c>
      <c r="E8248" t="s">
        <v>171</v>
      </c>
      <c r="F8248" t="s">
        <v>172</v>
      </c>
      <c r="G8248">
        <v>20</v>
      </c>
      <c r="H8248" t="s">
        <v>399</v>
      </c>
      <c r="I8248" t="s">
        <v>378</v>
      </c>
      <c r="J8248" t="s">
        <v>13</v>
      </c>
      <c r="K8248">
        <v>39</v>
      </c>
      <c r="L8248" s="52">
        <v>0.86667001247406006</v>
      </c>
      <c r="N8248">
        <v>231</v>
      </c>
      <c r="O8248" s="52">
        <v>0.875</v>
      </c>
      <c r="Q8248">
        <v>5030</v>
      </c>
      <c r="R8248" s="52">
        <v>0.88963997364044189</v>
      </c>
    </row>
    <row r="8249" spans="1:18">
      <c r="A8249" t="s">
        <v>356</v>
      </c>
      <c r="B8249" t="s">
        <v>412</v>
      </c>
      <c r="C8249" t="s">
        <v>440</v>
      </c>
      <c r="D8249" t="s">
        <v>330</v>
      </c>
      <c r="E8249" t="s">
        <v>171</v>
      </c>
      <c r="F8249" t="s">
        <v>172</v>
      </c>
      <c r="G8249">
        <v>20</v>
      </c>
      <c r="H8249" t="s">
        <v>399</v>
      </c>
      <c r="I8249" t="s">
        <v>378</v>
      </c>
      <c r="J8249" t="s">
        <v>382</v>
      </c>
      <c r="K8249">
        <v>6</v>
      </c>
      <c r="L8249" s="52">
        <v>0.13333000242710111</v>
      </c>
      <c r="N8249">
        <v>33</v>
      </c>
      <c r="O8249" s="52">
        <v>0.125</v>
      </c>
      <c r="Q8249">
        <v>624</v>
      </c>
      <c r="R8249" s="52">
        <v>0.1103599965572357</v>
      </c>
    </row>
    <row r="8250" spans="1:18">
      <c r="A8250" t="s">
        <v>356</v>
      </c>
      <c r="B8250" t="s">
        <v>412</v>
      </c>
      <c r="C8250" t="s">
        <v>440</v>
      </c>
      <c r="D8250" t="s">
        <v>330</v>
      </c>
      <c r="E8250" t="s">
        <v>171</v>
      </c>
      <c r="F8250" t="s">
        <v>172</v>
      </c>
      <c r="G8250">
        <v>20</v>
      </c>
      <c r="H8250" t="s">
        <v>399</v>
      </c>
      <c r="I8250" t="s">
        <v>379</v>
      </c>
      <c r="J8250" t="s">
        <v>13</v>
      </c>
      <c r="K8250">
        <v>33</v>
      </c>
      <c r="L8250" s="52">
        <v>0.73333001136779785</v>
      </c>
      <c r="N8250">
        <v>188</v>
      </c>
      <c r="O8250" s="52">
        <v>0.71211999654769897</v>
      </c>
      <c r="Q8250">
        <v>3976</v>
      </c>
      <c r="R8250" s="52">
        <v>0.70322000980377197</v>
      </c>
    </row>
    <row r="8251" spans="1:18">
      <c r="A8251" t="s">
        <v>356</v>
      </c>
      <c r="B8251" t="s">
        <v>412</v>
      </c>
      <c r="C8251" t="s">
        <v>440</v>
      </c>
      <c r="D8251" t="s">
        <v>330</v>
      </c>
      <c r="E8251" t="s">
        <v>171</v>
      </c>
      <c r="F8251" t="s">
        <v>172</v>
      </c>
      <c r="G8251">
        <v>20</v>
      </c>
      <c r="H8251" t="s">
        <v>399</v>
      </c>
      <c r="I8251" t="s">
        <v>379</v>
      </c>
      <c r="J8251" t="s">
        <v>382</v>
      </c>
      <c r="K8251">
        <v>12</v>
      </c>
      <c r="L8251" s="52">
        <v>0.26666998863220209</v>
      </c>
      <c r="N8251">
        <v>76</v>
      </c>
      <c r="O8251" s="52">
        <v>0.28788000345230103</v>
      </c>
      <c r="Q8251">
        <v>1678</v>
      </c>
      <c r="R8251" s="52">
        <v>0.29677999019622803</v>
      </c>
    </row>
    <row r="8252" spans="1:18">
      <c r="A8252" t="s">
        <v>356</v>
      </c>
      <c r="B8252" t="s">
        <v>412</v>
      </c>
      <c r="C8252" t="s">
        <v>440</v>
      </c>
      <c r="D8252" t="s">
        <v>330</v>
      </c>
      <c r="E8252" t="s">
        <v>171</v>
      </c>
      <c r="F8252" t="s">
        <v>172</v>
      </c>
      <c r="G8252">
        <v>20</v>
      </c>
      <c r="H8252" t="s">
        <v>399</v>
      </c>
      <c r="I8252" t="s">
        <v>380</v>
      </c>
      <c r="J8252" t="s">
        <v>13</v>
      </c>
      <c r="K8252">
        <v>35</v>
      </c>
      <c r="L8252" s="52">
        <v>0.77777999639511108</v>
      </c>
      <c r="N8252">
        <v>196</v>
      </c>
      <c r="O8252" s="52">
        <v>0.7424200177192688</v>
      </c>
      <c r="Q8252">
        <v>4071</v>
      </c>
      <c r="R8252" s="52">
        <v>0.72001999616622925</v>
      </c>
    </row>
    <row r="8253" spans="1:18">
      <c r="A8253" t="s">
        <v>356</v>
      </c>
      <c r="B8253" t="s">
        <v>412</v>
      </c>
      <c r="C8253" t="s">
        <v>440</v>
      </c>
      <c r="D8253" t="s">
        <v>330</v>
      </c>
      <c r="E8253" t="s">
        <v>171</v>
      </c>
      <c r="F8253" t="s">
        <v>172</v>
      </c>
      <c r="G8253">
        <v>20</v>
      </c>
      <c r="H8253" t="s">
        <v>399</v>
      </c>
      <c r="I8253" t="s">
        <v>380</v>
      </c>
      <c r="J8253" t="s">
        <v>382</v>
      </c>
      <c r="K8253">
        <v>10</v>
      </c>
      <c r="L8253" s="52">
        <v>0.22222000360488889</v>
      </c>
      <c r="N8253">
        <v>68</v>
      </c>
      <c r="O8253" s="52">
        <v>0.25758001208305359</v>
      </c>
      <c r="Q8253">
        <v>1583</v>
      </c>
      <c r="R8253" s="52">
        <v>0.27998000383377081</v>
      </c>
    </row>
    <row r="8254" spans="1:18">
      <c r="A8254" t="s">
        <v>356</v>
      </c>
      <c r="B8254" t="s">
        <v>412</v>
      </c>
      <c r="C8254" t="s">
        <v>440</v>
      </c>
      <c r="D8254" t="s">
        <v>330</v>
      </c>
      <c r="E8254" t="s">
        <v>171</v>
      </c>
      <c r="F8254" t="s">
        <v>172</v>
      </c>
      <c r="G8254">
        <v>20</v>
      </c>
      <c r="H8254" t="s">
        <v>399</v>
      </c>
      <c r="I8254" t="s">
        <v>381</v>
      </c>
      <c r="J8254" t="s">
        <v>13</v>
      </c>
      <c r="K8254">
        <v>29</v>
      </c>
      <c r="L8254" s="52">
        <v>0.64443999528884888</v>
      </c>
      <c r="N8254">
        <v>157</v>
      </c>
      <c r="O8254" s="52">
        <v>0.59469997882843018</v>
      </c>
      <c r="Q8254">
        <v>3439</v>
      </c>
      <c r="R8254" s="52">
        <v>0.60824000835418701</v>
      </c>
    </row>
    <row r="8255" spans="1:18">
      <c r="A8255" t="s">
        <v>356</v>
      </c>
      <c r="B8255" t="s">
        <v>412</v>
      </c>
      <c r="C8255" t="s">
        <v>440</v>
      </c>
      <c r="D8255" t="s">
        <v>330</v>
      </c>
      <c r="E8255" t="s">
        <v>171</v>
      </c>
      <c r="F8255" t="s">
        <v>172</v>
      </c>
      <c r="G8255">
        <v>20</v>
      </c>
      <c r="H8255" t="s">
        <v>399</v>
      </c>
      <c r="I8255" t="s">
        <v>381</v>
      </c>
      <c r="J8255" t="s">
        <v>382</v>
      </c>
      <c r="K8255">
        <v>16</v>
      </c>
      <c r="L8255" s="52">
        <v>0.35556000471115112</v>
      </c>
      <c r="N8255">
        <v>107</v>
      </c>
      <c r="O8255" s="52">
        <v>0.40529999136924738</v>
      </c>
      <c r="Q8255">
        <v>2215</v>
      </c>
      <c r="R8255" s="52">
        <v>0.39175999164581299</v>
      </c>
    </row>
    <row r="8256" spans="1:18">
      <c r="A8256" t="s">
        <v>356</v>
      </c>
      <c r="B8256" t="s">
        <v>412</v>
      </c>
      <c r="C8256" t="s">
        <v>440</v>
      </c>
      <c r="D8256" t="s">
        <v>330</v>
      </c>
      <c r="E8256" t="s">
        <v>200</v>
      </c>
      <c r="F8256" t="s">
        <v>283</v>
      </c>
      <c r="G8256">
        <v>8</v>
      </c>
      <c r="H8256" t="s">
        <v>339</v>
      </c>
      <c r="I8256" t="s">
        <v>374</v>
      </c>
      <c r="J8256" t="s">
        <v>289</v>
      </c>
      <c r="K8256">
        <v>0</v>
      </c>
      <c r="L8256" s="52">
        <v>0</v>
      </c>
      <c r="N8256">
        <v>8</v>
      </c>
      <c r="O8256" s="52">
        <v>1.276000030338764E-2</v>
      </c>
      <c r="Q8256">
        <v>29</v>
      </c>
      <c r="R8256" s="52">
        <v>5.1299999468028554E-3</v>
      </c>
    </row>
    <row r="8257" spans="1:19">
      <c r="A8257" t="s">
        <v>356</v>
      </c>
      <c r="B8257" t="s">
        <v>412</v>
      </c>
      <c r="C8257" t="s">
        <v>440</v>
      </c>
      <c r="D8257" t="s">
        <v>330</v>
      </c>
      <c r="E8257" t="s">
        <v>200</v>
      </c>
      <c r="F8257" t="s">
        <v>283</v>
      </c>
      <c r="G8257">
        <v>8</v>
      </c>
      <c r="H8257" t="s">
        <v>339</v>
      </c>
      <c r="I8257" t="s">
        <v>374</v>
      </c>
      <c r="J8257" t="s">
        <v>290</v>
      </c>
      <c r="K8257">
        <v>2</v>
      </c>
      <c r="L8257" s="52">
        <v>5.1279999315738678E-2</v>
      </c>
      <c r="N8257">
        <v>35</v>
      </c>
      <c r="O8257" s="52">
        <v>5.5819999426603317E-2</v>
      </c>
      <c r="Q8257">
        <v>299</v>
      </c>
      <c r="R8257" s="52">
        <v>5.2880000323057168E-2</v>
      </c>
    </row>
    <row r="8258" spans="1:19">
      <c r="A8258" t="s">
        <v>356</v>
      </c>
      <c r="B8258" t="s">
        <v>412</v>
      </c>
      <c r="C8258" t="s">
        <v>440</v>
      </c>
      <c r="D8258" t="s">
        <v>330</v>
      </c>
      <c r="E8258" t="s">
        <v>200</v>
      </c>
      <c r="F8258" t="s">
        <v>283</v>
      </c>
      <c r="G8258">
        <v>8</v>
      </c>
      <c r="H8258" t="s">
        <v>339</v>
      </c>
      <c r="I8258" t="s">
        <v>374</v>
      </c>
      <c r="J8258" t="s">
        <v>291</v>
      </c>
      <c r="K8258">
        <v>10</v>
      </c>
      <c r="L8258" s="52">
        <v>0.25641000270843511</v>
      </c>
      <c r="N8258">
        <v>87</v>
      </c>
      <c r="O8258" s="52">
        <v>0.13876000046730039</v>
      </c>
      <c r="Q8258">
        <v>751</v>
      </c>
      <c r="R8258" s="52">
        <v>0.1328299939632416</v>
      </c>
    </row>
    <row r="8259" spans="1:19">
      <c r="A8259" t="s">
        <v>356</v>
      </c>
      <c r="B8259" t="s">
        <v>412</v>
      </c>
      <c r="C8259" t="s">
        <v>440</v>
      </c>
      <c r="D8259" t="s">
        <v>330</v>
      </c>
      <c r="E8259" t="s">
        <v>200</v>
      </c>
      <c r="F8259" t="s">
        <v>283</v>
      </c>
      <c r="G8259">
        <v>8</v>
      </c>
      <c r="H8259" t="s">
        <v>339</v>
      </c>
      <c r="I8259" t="s">
        <v>374</v>
      </c>
      <c r="J8259" t="s">
        <v>292</v>
      </c>
      <c r="K8259">
        <v>10</v>
      </c>
      <c r="L8259" s="52">
        <v>0.25641000270843511</v>
      </c>
      <c r="N8259">
        <v>148</v>
      </c>
      <c r="O8259" s="52">
        <v>0.23603999614715579</v>
      </c>
      <c r="Q8259">
        <v>1246</v>
      </c>
      <c r="R8259" s="52">
        <v>0.22036999464035029</v>
      </c>
    </row>
    <row r="8260" spans="1:19">
      <c r="A8260" t="s">
        <v>356</v>
      </c>
      <c r="B8260" t="s">
        <v>412</v>
      </c>
      <c r="C8260" t="s">
        <v>440</v>
      </c>
      <c r="D8260" t="s">
        <v>330</v>
      </c>
      <c r="E8260" t="s">
        <v>200</v>
      </c>
      <c r="F8260" t="s">
        <v>283</v>
      </c>
      <c r="G8260">
        <v>8</v>
      </c>
      <c r="H8260" t="s">
        <v>339</v>
      </c>
      <c r="I8260" t="s">
        <v>374</v>
      </c>
      <c r="J8260" t="s">
        <v>293</v>
      </c>
      <c r="K8260">
        <v>2</v>
      </c>
      <c r="L8260" s="52">
        <v>5.1279999315738678E-2</v>
      </c>
      <c r="N8260">
        <v>98</v>
      </c>
      <c r="O8260" s="52">
        <v>0.15629999339580539</v>
      </c>
      <c r="Q8260">
        <v>1034</v>
      </c>
      <c r="R8260" s="52">
        <v>0.18287999927997589</v>
      </c>
    </row>
    <row r="8261" spans="1:19">
      <c r="A8261" t="s">
        <v>356</v>
      </c>
      <c r="B8261" t="s">
        <v>412</v>
      </c>
      <c r="C8261" t="s">
        <v>440</v>
      </c>
      <c r="D8261" t="s">
        <v>330</v>
      </c>
      <c r="E8261" t="s">
        <v>200</v>
      </c>
      <c r="F8261" t="s">
        <v>283</v>
      </c>
      <c r="G8261">
        <v>8</v>
      </c>
      <c r="H8261" t="s">
        <v>339</v>
      </c>
      <c r="I8261" t="s">
        <v>374</v>
      </c>
      <c r="J8261" t="s">
        <v>294</v>
      </c>
      <c r="K8261">
        <v>9</v>
      </c>
      <c r="L8261" s="52">
        <v>0.23077000677585599</v>
      </c>
      <c r="N8261">
        <v>119</v>
      </c>
      <c r="O8261" s="52">
        <v>0.18978999555110929</v>
      </c>
      <c r="Q8261">
        <v>1115</v>
      </c>
      <c r="R8261" s="52">
        <v>0.19720999896526339</v>
      </c>
    </row>
    <row r="8262" spans="1:19">
      <c r="A8262" t="s">
        <v>356</v>
      </c>
      <c r="B8262" t="s">
        <v>412</v>
      </c>
      <c r="C8262" t="s">
        <v>440</v>
      </c>
      <c r="D8262" t="s">
        <v>330</v>
      </c>
      <c r="E8262" t="s">
        <v>200</v>
      </c>
      <c r="F8262" t="s">
        <v>283</v>
      </c>
      <c r="G8262">
        <v>8</v>
      </c>
      <c r="H8262" t="s">
        <v>339</v>
      </c>
      <c r="I8262" t="s">
        <v>374</v>
      </c>
      <c r="J8262" t="s">
        <v>295</v>
      </c>
      <c r="K8262">
        <v>6</v>
      </c>
      <c r="L8262" s="52">
        <v>0.1538500040769577</v>
      </c>
      <c r="N8262">
        <v>132</v>
      </c>
      <c r="O8262" s="52">
        <v>0.21052999794483179</v>
      </c>
      <c r="Q8262">
        <v>1180</v>
      </c>
      <c r="R8262" s="52">
        <v>0.20870000123977661</v>
      </c>
    </row>
    <row r="8263" spans="1:19">
      <c r="A8263" t="s">
        <v>356</v>
      </c>
      <c r="B8263" t="s">
        <v>412</v>
      </c>
      <c r="C8263" t="s">
        <v>440</v>
      </c>
      <c r="D8263" t="s">
        <v>330</v>
      </c>
      <c r="E8263" t="s">
        <v>200</v>
      </c>
      <c r="F8263" t="s">
        <v>283</v>
      </c>
      <c r="G8263">
        <v>8</v>
      </c>
      <c r="H8263" t="s">
        <v>339</v>
      </c>
      <c r="I8263" t="s">
        <v>734</v>
      </c>
      <c r="J8263" t="s">
        <v>299</v>
      </c>
      <c r="K8263">
        <v>2</v>
      </c>
      <c r="L8263" s="52">
        <v>5.1279999315738678E-2</v>
      </c>
      <c r="M8263" s="52">
        <v>5.1279999315738678E-2</v>
      </c>
      <c r="N8263">
        <v>52</v>
      </c>
      <c r="O8263" s="52">
        <v>8.2929998636245728E-2</v>
      </c>
      <c r="P8263" s="52">
        <v>8.4009997546672821E-2</v>
      </c>
      <c r="Q8263">
        <v>265</v>
      </c>
      <c r="R8263" s="52">
        <v>4.6870000660419457E-2</v>
      </c>
      <c r="S8263" s="52">
        <v>4.7959998250007629E-2</v>
      </c>
    </row>
    <row r="8264" spans="1:19">
      <c r="A8264" t="s">
        <v>356</v>
      </c>
      <c r="B8264" t="s">
        <v>412</v>
      </c>
      <c r="C8264" t="s">
        <v>440</v>
      </c>
      <c r="D8264" t="s">
        <v>330</v>
      </c>
      <c r="E8264" t="s">
        <v>200</v>
      </c>
      <c r="F8264" t="s">
        <v>283</v>
      </c>
      <c r="G8264">
        <v>8</v>
      </c>
      <c r="H8264" t="s">
        <v>339</v>
      </c>
      <c r="I8264" t="s">
        <v>734</v>
      </c>
      <c r="J8264" t="s">
        <v>300</v>
      </c>
      <c r="K8264">
        <v>2</v>
      </c>
      <c r="L8264" s="52">
        <v>5.1279999315738678E-2</v>
      </c>
      <c r="M8264" s="52">
        <v>5.1279999315738678E-2</v>
      </c>
      <c r="N8264">
        <v>20</v>
      </c>
      <c r="O8264" s="52">
        <v>3.189999982714653E-2</v>
      </c>
      <c r="P8264" s="52">
        <v>3.231000155210495E-2</v>
      </c>
      <c r="Q8264">
        <v>218</v>
      </c>
      <c r="R8264" s="52">
        <v>3.8559999316930771E-2</v>
      </c>
      <c r="S8264" s="52">
        <v>3.945000097155571E-2</v>
      </c>
    </row>
    <row r="8265" spans="1:19">
      <c r="A8265" t="s">
        <v>356</v>
      </c>
      <c r="B8265" t="s">
        <v>412</v>
      </c>
      <c r="C8265" t="s">
        <v>440</v>
      </c>
      <c r="D8265" t="s">
        <v>330</v>
      </c>
      <c r="E8265" t="s">
        <v>200</v>
      </c>
      <c r="F8265" t="s">
        <v>283</v>
      </c>
      <c r="G8265">
        <v>8</v>
      </c>
      <c r="H8265" t="s">
        <v>339</v>
      </c>
      <c r="I8265" t="s">
        <v>734</v>
      </c>
      <c r="J8265" t="s">
        <v>269</v>
      </c>
      <c r="K8265">
        <v>0</v>
      </c>
      <c r="L8265" s="52">
        <v>0</v>
      </c>
      <c r="M8265" s="52">
        <v>0</v>
      </c>
      <c r="N8265">
        <v>8</v>
      </c>
      <c r="O8265" s="52">
        <v>1.276000030338764E-2</v>
      </c>
      <c r="P8265" s="52">
        <v>1.291999965906143E-2</v>
      </c>
      <c r="Q8265">
        <v>43</v>
      </c>
      <c r="R8265" s="52">
        <v>7.61000020429492E-3</v>
      </c>
      <c r="S8265" s="52">
        <v>7.780000101774931E-3</v>
      </c>
    </row>
    <row r="8266" spans="1:19">
      <c r="A8266" t="s">
        <v>356</v>
      </c>
      <c r="B8266" t="s">
        <v>412</v>
      </c>
      <c r="C8266" t="s">
        <v>440</v>
      </c>
      <c r="D8266" t="s">
        <v>330</v>
      </c>
      <c r="E8266" t="s">
        <v>200</v>
      </c>
      <c r="F8266" t="s">
        <v>283</v>
      </c>
      <c r="G8266">
        <v>8</v>
      </c>
      <c r="H8266" t="s">
        <v>339</v>
      </c>
      <c r="I8266" t="s">
        <v>734</v>
      </c>
      <c r="J8266" t="s">
        <v>301</v>
      </c>
      <c r="K8266">
        <v>2</v>
      </c>
      <c r="L8266" s="52">
        <v>5.1279999315738678E-2</v>
      </c>
      <c r="M8266" s="52">
        <v>5.1279999315738678E-2</v>
      </c>
      <c r="N8266">
        <v>10</v>
      </c>
      <c r="O8266" s="52">
        <v>1.5949999913573269E-2</v>
      </c>
      <c r="P8266" s="52">
        <v>1.6160000115633011E-2</v>
      </c>
      <c r="Q8266">
        <v>117</v>
      </c>
      <c r="R8266" s="52">
        <v>2.0689999684691429E-2</v>
      </c>
      <c r="S8266" s="52">
        <v>2.1169999614357948E-2</v>
      </c>
    </row>
    <row r="8267" spans="1:19">
      <c r="A8267" t="s">
        <v>356</v>
      </c>
      <c r="B8267" t="s">
        <v>412</v>
      </c>
      <c r="C8267" t="s">
        <v>440</v>
      </c>
      <c r="D8267" t="s">
        <v>330</v>
      </c>
      <c r="E8267" t="s">
        <v>200</v>
      </c>
      <c r="F8267" t="s">
        <v>283</v>
      </c>
      <c r="G8267">
        <v>8</v>
      </c>
      <c r="H8267" t="s">
        <v>339</v>
      </c>
      <c r="I8267" t="s">
        <v>734</v>
      </c>
      <c r="J8267" t="s">
        <v>270</v>
      </c>
      <c r="K8267">
        <v>0</v>
      </c>
      <c r="L8267" s="52">
        <v>0</v>
      </c>
      <c r="N8267">
        <v>8</v>
      </c>
      <c r="O8267" s="52">
        <v>1.276000030338764E-2</v>
      </c>
      <c r="Q8267">
        <v>128</v>
      </c>
      <c r="R8267" s="52">
        <v>2.263999916613102E-2</v>
      </c>
    </row>
    <row r="8268" spans="1:19">
      <c r="A8268" t="s">
        <v>356</v>
      </c>
      <c r="B8268" t="s">
        <v>412</v>
      </c>
      <c r="C8268" t="s">
        <v>440</v>
      </c>
      <c r="D8268" t="s">
        <v>330</v>
      </c>
      <c r="E8268" t="s">
        <v>200</v>
      </c>
      <c r="F8268" t="s">
        <v>283</v>
      </c>
      <c r="G8268">
        <v>8</v>
      </c>
      <c r="H8268" t="s">
        <v>339</v>
      </c>
      <c r="I8268" t="s">
        <v>734</v>
      </c>
      <c r="J8268" t="s">
        <v>268</v>
      </c>
      <c r="K8268">
        <v>33</v>
      </c>
      <c r="L8268" s="52">
        <v>0.8461499810218811</v>
      </c>
      <c r="M8268" s="52">
        <v>0.8461499810218811</v>
      </c>
      <c r="N8268">
        <v>529</v>
      </c>
      <c r="O8268" s="52">
        <v>0.84369999170303345</v>
      </c>
      <c r="P8268" s="52">
        <v>0.85460001230239868</v>
      </c>
      <c r="Q8268">
        <v>4883</v>
      </c>
      <c r="R8268" s="52">
        <v>0.86364001035690308</v>
      </c>
      <c r="S8268" s="52">
        <v>0.88363999128341675</v>
      </c>
    </row>
    <row r="8269" spans="1:19">
      <c r="A8269" t="s">
        <v>356</v>
      </c>
      <c r="B8269" t="s">
        <v>412</v>
      </c>
      <c r="C8269" t="s">
        <v>440</v>
      </c>
      <c r="D8269" t="s">
        <v>330</v>
      </c>
      <c r="E8269" t="s">
        <v>200</v>
      </c>
      <c r="F8269" t="s">
        <v>283</v>
      </c>
      <c r="G8269">
        <v>8</v>
      </c>
      <c r="H8269" t="s">
        <v>339</v>
      </c>
      <c r="I8269" t="s">
        <v>307</v>
      </c>
      <c r="J8269" t="s">
        <v>329</v>
      </c>
      <c r="K8269">
        <v>39</v>
      </c>
      <c r="L8269" s="52">
        <v>1</v>
      </c>
      <c r="N8269">
        <v>620</v>
      </c>
      <c r="O8269" s="52">
        <v>0.98883998394012451</v>
      </c>
      <c r="Q8269">
        <v>5610</v>
      </c>
      <c r="R8269" s="52">
        <v>0.99221998453140259</v>
      </c>
    </row>
    <row r="8270" spans="1:19">
      <c r="A8270" t="s">
        <v>356</v>
      </c>
      <c r="B8270" t="s">
        <v>412</v>
      </c>
      <c r="C8270" t="s">
        <v>440</v>
      </c>
      <c r="D8270" t="s">
        <v>330</v>
      </c>
      <c r="E8270" t="s">
        <v>200</v>
      </c>
      <c r="F8270" t="s">
        <v>283</v>
      </c>
      <c r="G8270">
        <v>8</v>
      </c>
      <c r="H8270" t="s">
        <v>339</v>
      </c>
      <c r="I8270" t="s">
        <v>307</v>
      </c>
      <c r="J8270" t="s">
        <v>309</v>
      </c>
      <c r="K8270">
        <v>0</v>
      </c>
      <c r="L8270" s="52">
        <v>0</v>
      </c>
      <c r="N8270">
        <v>7</v>
      </c>
      <c r="O8270" s="52">
        <v>1.116000022739172E-2</v>
      </c>
      <c r="Q8270">
        <v>44</v>
      </c>
      <c r="R8270" s="52">
        <v>7.780000101774931E-3</v>
      </c>
    </row>
    <row r="8271" spans="1:19">
      <c r="A8271" t="s">
        <v>356</v>
      </c>
      <c r="B8271" t="s">
        <v>412</v>
      </c>
      <c r="C8271" t="s">
        <v>440</v>
      </c>
      <c r="D8271" t="s">
        <v>330</v>
      </c>
      <c r="E8271" t="s">
        <v>200</v>
      </c>
      <c r="F8271" t="s">
        <v>283</v>
      </c>
      <c r="G8271">
        <v>8</v>
      </c>
      <c r="H8271" t="s">
        <v>339</v>
      </c>
      <c r="I8271" t="s">
        <v>375</v>
      </c>
      <c r="J8271" t="s">
        <v>302</v>
      </c>
      <c r="K8271">
        <v>13</v>
      </c>
      <c r="L8271" s="52">
        <v>0.33333000540733337</v>
      </c>
      <c r="N8271">
        <v>207</v>
      </c>
      <c r="O8271" s="52">
        <v>0.33013999462127691</v>
      </c>
      <c r="Q8271">
        <v>1795</v>
      </c>
      <c r="R8271" s="52">
        <v>0.3174700140953064</v>
      </c>
    </row>
    <row r="8272" spans="1:19">
      <c r="A8272" t="s">
        <v>356</v>
      </c>
      <c r="B8272" t="s">
        <v>412</v>
      </c>
      <c r="C8272" t="s">
        <v>440</v>
      </c>
      <c r="D8272" t="s">
        <v>330</v>
      </c>
      <c r="E8272" t="s">
        <v>200</v>
      </c>
      <c r="F8272" t="s">
        <v>283</v>
      </c>
      <c r="G8272">
        <v>8</v>
      </c>
      <c r="H8272" t="s">
        <v>339</v>
      </c>
      <c r="I8272" t="s">
        <v>375</v>
      </c>
      <c r="J8272" t="s">
        <v>303</v>
      </c>
      <c r="K8272">
        <v>12</v>
      </c>
      <c r="L8272" s="52">
        <v>0.30768999457359308</v>
      </c>
      <c r="N8272">
        <v>201</v>
      </c>
      <c r="O8272" s="52">
        <v>0.32056999206542969</v>
      </c>
      <c r="Q8272">
        <v>1789</v>
      </c>
      <c r="R8272" s="52">
        <v>0.31641000509262079</v>
      </c>
    </row>
    <row r="8273" spans="1:18">
      <c r="A8273" t="s">
        <v>356</v>
      </c>
      <c r="B8273" t="s">
        <v>412</v>
      </c>
      <c r="C8273" t="s">
        <v>440</v>
      </c>
      <c r="D8273" t="s">
        <v>330</v>
      </c>
      <c r="E8273" t="s">
        <v>200</v>
      </c>
      <c r="F8273" t="s">
        <v>283</v>
      </c>
      <c r="G8273">
        <v>8</v>
      </c>
      <c r="H8273" t="s">
        <v>339</v>
      </c>
      <c r="I8273" t="s">
        <v>375</v>
      </c>
      <c r="J8273" t="s">
        <v>304</v>
      </c>
      <c r="K8273">
        <v>14</v>
      </c>
      <c r="L8273" s="52">
        <v>0.35896998643875122</v>
      </c>
      <c r="N8273">
        <v>219</v>
      </c>
      <c r="O8273" s="52">
        <v>0.34927999973297119</v>
      </c>
      <c r="Q8273">
        <v>2070</v>
      </c>
      <c r="R8273" s="52">
        <v>0.36610999703407288</v>
      </c>
    </row>
    <row r="8274" spans="1:18">
      <c r="A8274" t="s">
        <v>356</v>
      </c>
      <c r="B8274" t="s">
        <v>412</v>
      </c>
      <c r="C8274" t="s">
        <v>440</v>
      </c>
      <c r="D8274" t="s">
        <v>330</v>
      </c>
      <c r="E8274" t="s">
        <v>200</v>
      </c>
      <c r="F8274" t="s">
        <v>283</v>
      </c>
      <c r="G8274">
        <v>8</v>
      </c>
      <c r="H8274" t="s">
        <v>339</v>
      </c>
      <c r="I8274" t="s">
        <v>377</v>
      </c>
      <c r="J8274" t="s">
        <v>13</v>
      </c>
      <c r="K8274">
        <v>21</v>
      </c>
      <c r="L8274" s="52">
        <v>0.53846001625061035</v>
      </c>
      <c r="N8274">
        <v>339</v>
      </c>
      <c r="O8274" s="52">
        <v>0.54066997766494751</v>
      </c>
      <c r="Q8274">
        <v>2991</v>
      </c>
      <c r="R8274" s="52">
        <v>0.52900999784469604</v>
      </c>
    </row>
    <row r="8275" spans="1:18">
      <c r="A8275" t="s">
        <v>356</v>
      </c>
      <c r="B8275" t="s">
        <v>412</v>
      </c>
      <c r="C8275" t="s">
        <v>440</v>
      </c>
      <c r="D8275" t="s">
        <v>330</v>
      </c>
      <c r="E8275" t="s">
        <v>200</v>
      </c>
      <c r="F8275" t="s">
        <v>283</v>
      </c>
      <c r="G8275">
        <v>8</v>
      </c>
      <c r="H8275" t="s">
        <v>339</v>
      </c>
      <c r="I8275" t="s">
        <v>377</v>
      </c>
      <c r="J8275" t="s">
        <v>382</v>
      </c>
      <c r="K8275">
        <v>18</v>
      </c>
      <c r="L8275" s="52">
        <v>0.46154001355171198</v>
      </c>
      <c r="N8275">
        <v>288</v>
      </c>
      <c r="O8275" s="52">
        <v>0.4593299925327301</v>
      </c>
      <c r="Q8275">
        <v>2663</v>
      </c>
      <c r="R8275" s="52">
        <v>0.47099000215530401</v>
      </c>
    </row>
    <row r="8276" spans="1:18">
      <c r="A8276" t="s">
        <v>356</v>
      </c>
      <c r="B8276" t="s">
        <v>412</v>
      </c>
      <c r="C8276" t="s">
        <v>440</v>
      </c>
      <c r="D8276" t="s">
        <v>330</v>
      </c>
      <c r="E8276" t="s">
        <v>200</v>
      </c>
      <c r="F8276" t="s">
        <v>283</v>
      </c>
      <c r="G8276">
        <v>8</v>
      </c>
      <c r="H8276" t="s">
        <v>339</v>
      </c>
      <c r="I8276" t="s">
        <v>378</v>
      </c>
      <c r="J8276" t="s">
        <v>13</v>
      </c>
      <c r="K8276">
        <v>34</v>
      </c>
      <c r="L8276" s="52">
        <v>0.87178999185562134</v>
      </c>
      <c r="N8276">
        <v>567</v>
      </c>
      <c r="O8276" s="52">
        <v>0.90430998802185059</v>
      </c>
      <c r="Q8276">
        <v>5030</v>
      </c>
      <c r="R8276" s="52">
        <v>0.88963997364044189</v>
      </c>
    </row>
    <row r="8277" spans="1:18">
      <c r="A8277" t="s">
        <v>356</v>
      </c>
      <c r="B8277" t="s">
        <v>412</v>
      </c>
      <c r="C8277" t="s">
        <v>440</v>
      </c>
      <c r="D8277" t="s">
        <v>330</v>
      </c>
      <c r="E8277" t="s">
        <v>200</v>
      </c>
      <c r="F8277" t="s">
        <v>283</v>
      </c>
      <c r="G8277">
        <v>8</v>
      </c>
      <c r="H8277" t="s">
        <v>339</v>
      </c>
      <c r="I8277" t="s">
        <v>378</v>
      </c>
      <c r="J8277" t="s">
        <v>382</v>
      </c>
      <c r="K8277">
        <v>5</v>
      </c>
      <c r="L8277" s="52">
        <v>0.1282099932432175</v>
      </c>
      <c r="N8277">
        <v>60</v>
      </c>
      <c r="O8277" s="52">
        <v>9.568999707698822E-2</v>
      </c>
      <c r="Q8277">
        <v>624</v>
      </c>
      <c r="R8277" s="52">
        <v>0.1103599965572357</v>
      </c>
    </row>
    <row r="8278" spans="1:18">
      <c r="A8278" t="s">
        <v>356</v>
      </c>
      <c r="B8278" t="s">
        <v>412</v>
      </c>
      <c r="C8278" t="s">
        <v>440</v>
      </c>
      <c r="D8278" t="s">
        <v>330</v>
      </c>
      <c r="E8278" t="s">
        <v>200</v>
      </c>
      <c r="F8278" t="s">
        <v>283</v>
      </c>
      <c r="G8278">
        <v>8</v>
      </c>
      <c r="H8278" t="s">
        <v>339</v>
      </c>
      <c r="I8278" t="s">
        <v>379</v>
      </c>
      <c r="J8278" t="s">
        <v>13</v>
      </c>
      <c r="K8278">
        <v>30</v>
      </c>
      <c r="L8278" s="52">
        <v>0.76923000812530518</v>
      </c>
      <c r="N8278">
        <v>454</v>
      </c>
      <c r="O8278" s="52">
        <v>0.72408002614974976</v>
      </c>
      <c r="Q8278">
        <v>3976</v>
      </c>
      <c r="R8278" s="52">
        <v>0.70322000980377197</v>
      </c>
    </row>
    <row r="8279" spans="1:18">
      <c r="A8279" t="s">
        <v>356</v>
      </c>
      <c r="B8279" t="s">
        <v>412</v>
      </c>
      <c r="C8279" t="s">
        <v>440</v>
      </c>
      <c r="D8279" t="s">
        <v>330</v>
      </c>
      <c r="E8279" t="s">
        <v>200</v>
      </c>
      <c r="F8279" t="s">
        <v>283</v>
      </c>
      <c r="G8279">
        <v>8</v>
      </c>
      <c r="H8279" t="s">
        <v>339</v>
      </c>
      <c r="I8279" t="s">
        <v>379</v>
      </c>
      <c r="J8279" t="s">
        <v>382</v>
      </c>
      <c r="K8279">
        <v>9</v>
      </c>
      <c r="L8279" s="52">
        <v>0.23077000677585599</v>
      </c>
      <c r="N8279">
        <v>173</v>
      </c>
      <c r="O8279" s="52">
        <v>0.27592000365257258</v>
      </c>
      <c r="Q8279">
        <v>1678</v>
      </c>
      <c r="R8279" s="52">
        <v>0.29677999019622803</v>
      </c>
    </row>
    <row r="8280" spans="1:18">
      <c r="A8280" t="s">
        <v>356</v>
      </c>
      <c r="B8280" t="s">
        <v>412</v>
      </c>
      <c r="C8280" t="s">
        <v>440</v>
      </c>
      <c r="D8280" t="s">
        <v>330</v>
      </c>
      <c r="E8280" t="s">
        <v>200</v>
      </c>
      <c r="F8280" t="s">
        <v>283</v>
      </c>
      <c r="G8280">
        <v>8</v>
      </c>
      <c r="H8280" t="s">
        <v>339</v>
      </c>
      <c r="I8280" t="s">
        <v>380</v>
      </c>
      <c r="J8280" t="s">
        <v>13</v>
      </c>
      <c r="K8280">
        <v>28</v>
      </c>
      <c r="L8280" s="52">
        <v>0.71794998645782471</v>
      </c>
      <c r="N8280">
        <v>420</v>
      </c>
      <c r="O8280" s="52">
        <v>0.66986000537872314</v>
      </c>
      <c r="Q8280">
        <v>4071</v>
      </c>
      <c r="R8280" s="52">
        <v>0.72001999616622925</v>
      </c>
    </row>
    <row r="8281" spans="1:18">
      <c r="A8281" t="s">
        <v>356</v>
      </c>
      <c r="B8281" t="s">
        <v>412</v>
      </c>
      <c r="C8281" t="s">
        <v>440</v>
      </c>
      <c r="D8281" t="s">
        <v>330</v>
      </c>
      <c r="E8281" t="s">
        <v>200</v>
      </c>
      <c r="F8281" t="s">
        <v>283</v>
      </c>
      <c r="G8281">
        <v>8</v>
      </c>
      <c r="H8281" t="s">
        <v>339</v>
      </c>
      <c r="I8281" t="s">
        <v>380</v>
      </c>
      <c r="J8281" t="s">
        <v>382</v>
      </c>
      <c r="K8281">
        <v>11</v>
      </c>
      <c r="L8281" s="52">
        <v>0.28205001354217529</v>
      </c>
      <c r="N8281">
        <v>207</v>
      </c>
      <c r="O8281" s="52">
        <v>0.33013999462127691</v>
      </c>
      <c r="Q8281">
        <v>1583</v>
      </c>
      <c r="R8281" s="52">
        <v>0.27998000383377081</v>
      </c>
    </row>
    <row r="8282" spans="1:18">
      <c r="A8282" t="s">
        <v>356</v>
      </c>
      <c r="B8282" t="s">
        <v>412</v>
      </c>
      <c r="C8282" t="s">
        <v>440</v>
      </c>
      <c r="D8282" t="s">
        <v>330</v>
      </c>
      <c r="E8282" t="s">
        <v>200</v>
      </c>
      <c r="F8282" t="s">
        <v>283</v>
      </c>
      <c r="G8282">
        <v>8</v>
      </c>
      <c r="H8282" t="s">
        <v>339</v>
      </c>
      <c r="I8282" t="s">
        <v>381</v>
      </c>
      <c r="J8282" t="s">
        <v>13</v>
      </c>
      <c r="K8282">
        <v>26</v>
      </c>
      <c r="L8282" s="52">
        <v>0.66667002439498901</v>
      </c>
      <c r="N8282">
        <v>376</v>
      </c>
      <c r="O8282" s="52">
        <v>0.59968000650405884</v>
      </c>
      <c r="Q8282">
        <v>3439</v>
      </c>
      <c r="R8282" s="52">
        <v>0.60824000835418701</v>
      </c>
    </row>
    <row r="8283" spans="1:18">
      <c r="A8283" t="s">
        <v>356</v>
      </c>
      <c r="B8283" t="s">
        <v>412</v>
      </c>
      <c r="C8283" t="s">
        <v>440</v>
      </c>
      <c r="D8283" t="s">
        <v>330</v>
      </c>
      <c r="E8283" t="s">
        <v>200</v>
      </c>
      <c r="F8283" t="s">
        <v>283</v>
      </c>
      <c r="G8283">
        <v>8</v>
      </c>
      <c r="H8283" t="s">
        <v>339</v>
      </c>
      <c r="I8283" t="s">
        <v>381</v>
      </c>
      <c r="J8283" t="s">
        <v>382</v>
      </c>
      <c r="K8283">
        <v>13</v>
      </c>
      <c r="L8283" s="52">
        <v>0.33333000540733337</v>
      </c>
      <c r="N8283">
        <v>251</v>
      </c>
      <c r="O8283" s="52">
        <v>0.40031999349594122</v>
      </c>
      <c r="Q8283">
        <v>2215</v>
      </c>
      <c r="R8283" s="52">
        <v>0.39175999164581299</v>
      </c>
    </row>
    <row r="8284" spans="1:18">
      <c r="A8284" t="s">
        <v>356</v>
      </c>
      <c r="B8284" t="s">
        <v>412</v>
      </c>
      <c r="C8284" t="s">
        <v>440</v>
      </c>
      <c r="D8284" t="s">
        <v>330</v>
      </c>
      <c r="E8284" t="s">
        <v>173</v>
      </c>
      <c r="F8284" t="s">
        <v>174</v>
      </c>
      <c r="G8284">
        <v>20</v>
      </c>
      <c r="H8284" t="s">
        <v>399</v>
      </c>
      <c r="I8284" t="s">
        <v>374</v>
      </c>
      <c r="J8284" t="s">
        <v>289</v>
      </c>
      <c r="K8284">
        <v>0</v>
      </c>
      <c r="L8284" s="52">
        <v>0</v>
      </c>
      <c r="N8284">
        <v>0</v>
      </c>
      <c r="O8284" s="52">
        <v>0</v>
      </c>
      <c r="Q8284">
        <v>29</v>
      </c>
      <c r="R8284" s="52">
        <v>5.1299999468028554E-3</v>
      </c>
    </row>
    <row r="8285" spans="1:18">
      <c r="A8285" t="s">
        <v>356</v>
      </c>
      <c r="B8285" t="s">
        <v>412</v>
      </c>
      <c r="C8285" t="s">
        <v>440</v>
      </c>
      <c r="D8285" t="s">
        <v>330</v>
      </c>
      <c r="E8285" t="s">
        <v>173</v>
      </c>
      <c r="F8285" t="s">
        <v>174</v>
      </c>
      <c r="G8285">
        <v>20</v>
      </c>
      <c r="H8285" t="s">
        <v>399</v>
      </c>
      <c r="I8285" t="s">
        <v>374</v>
      </c>
      <c r="J8285" t="s">
        <v>290</v>
      </c>
      <c r="K8285">
        <v>0</v>
      </c>
      <c r="L8285" s="52">
        <v>0</v>
      </c>
      <c r="N8285">
        <v>12</v>
      </c>
      <c r="O8285" s="52">
        <v>4.544999822974205E-2</v>
      </c>
      <c r="Q8285">
        <v>299</v>
      </c>
      <c r="R8285" s="52">
        <v>5.2880000323057168E-2</v>
      </c>
    </row>
    <row r="8286" spans="1:18">
      <c r="A8286" t="s">
        <v>356</v>
      </c>
      <c r="B8286" t="s">
        <v>412</v>
      </c>
      <c r="C8286" t="s">
        <v>440</v>
      </c>
      <c r="D8286" t="s">
        <v>330</v>
      </c>
      <c r="E8286" t="s">
        <v>173</v>
      </c>
      <c r="F8286" t="s">
        <v>174</v>
      </c>
      <c r="G8286">
        <v>20</v>
      </c>
      <c r="H8286" t="s">
        <v>399</v>
      </c>
      <c r="I8286" t="s">
        <v>374</v>
      </c>
      <c r="J8286" t="s">
        <v>291</v>
      </c>
      <c r="K8286">
        <v>2</v>
      </c>
      <c r="L8286" s="52">
        <v>0.14285999536514279</v>
      </c>
      <c r="N8286">
        <v>32</v>
      </c>
      <c r="O8286" s="52">
        <v>0.1212100014090538</v>
      </c>
      <c r="Q8286">
        <v>751</v>
      </c>
      <c r="R8286" s="52">
        <v>0.1328299939632416</v>
      </c>
    </row>
    <row r="8287" spans="1:18">
      <c r="A8287" t="s">
        <v>356</v>
      </c>
      <c r="B8287" t="s">
        <v>412</v>
      </c>
      <c r="C8287" t="s">
        <v>440</v>
      </c>
      <c r="D8287" t="s">
        <v>330</v>
      </c>
      <c r="E8287" t="s">
        <v>173</v>
      </c>
      <c r="F8287" t="s">
        <v>174</v>
      </c>
      <c r="G8287">
        <v>20</v>
      </c>
      <c r="H8287" t="s">
        <v>399</v>
      </c>
      <c r="I8287" t="s">
        <v>374</v>
      </c>
      <c r="J8287" t="s">
        <v>292</v>
      </c>
      <c r="K8287">
        <v>6</v>
      </c>
      <c r="L8287" s="52">
        <v>0.42857000231742859</v>
      </c>
      <c r="N8287">
        <v>52</v>
      </c>
      <c r="O8287" s="52">
        <v>0.19697000086307531</v>
      </c>
      <c r="Q8287">
        <v>1246</v>
      </c>
      <c r="R8287" s="52">
        <v>0.22036999464035029</v>
      </c>
    </row>
    <row r="8288" spans="1:18">
      <c r="A8288" t="s">
        <v>356</v>
      </c>
      <c r="B8288" t="s">
        <v>412</v>
      </c>
      <c r="C8288" t="s">
        <v>440</v>
      </c>
      <c r="D8288" t="s">
        <v>330</v>
      </c>
      <c r="E8288" t="s">
        <v>173</v>
      </c>
      <c r="F8288" t="s">
        <v>174</v>
      </c>
      <c r="G8288">
        <v>20</v>
      </c>
      <c r="H8288" t="s">
        <v>399</v>
      </c>
      <c r="I8288" t="s">
        <v>374</v>
      </c>
      <c r="J8288" t="s">
        <v>293</v>
      </c>
      <c r="K8288">
        <v>2</v>
      </c>
      <c r="L8288" s="52">
        <v>0.14285999536514279</v>
      </c>
      <c r="N8288">
        <v>44</v>
      </c>
      <c r="O8288" s="52">
        <v>0.1666699945926666</v>
      </c>
      <c r="Q8288">
        <v>1034</v>
      </c>
      <c r="R8288" s="52">
        <v>0.18287999927997589</v>
      </c>
    </row>
    <row r="8289" spans="1:19">
      <c r="A8289" t="s">
        <v>356</v>
      </c>
      <c r="B8289" t="s">
        <v>412</v>
      </c>
      <c r="C8289" t="s">
        <v>440</v>
      </c>
      <c r="D8289" t="s">
        <v>330</v>
      </c>
      <c r="E8289" t="s">
        <v>173</v>
      </c>
      <c r="F8289" t="s">
        <v>174</v>
      </c>
      <c r="G8289">
        <v>20</v>
      </c>
      <c r="H8289" t="s">
        <v>399</v>
      </c>
      <c r="I8289" t="s">
        <v>374</v>
      </c>
      <c r="J8289" t="s">
        <v>294</v>
      </c>
      <c r="K8289">
        <v>2</v>
      </c>
      <c r="L8289" s="52">
        <v>0.14285999536514279</v>
      </c>
      <c r="N8289">
        <v>59</v>
      </c>
      <c r="O8289" s="52">
        <v>0.22348000109195709</v>
      </c>
      <c r="Q8289">
        <v>1115</v>
      </c>
      <c r="R8289" s="52">
        <v>0.19720999896526339</v>
      </c>
    </row>
    <row r="8290" spans="1:19">
      <c r="A8290" t="s">
        <v>356</v>
      </c>
      <c r="B8290" t="s">
        <v>412</v>
      </c>
      <c r="C8290" t="s">
        <v>440</v>
      </c>
      <c r="D8290" t="s">
        <v>330</v>
      </c>
      <c r="E8290" t="s">
        <v>173</v>
      </c>
      <c r="F8290" t="s">
        <v>174</v>
      </c>
      <c r="G8290">
        <v>20</v>
      </c>
      <c r="H8290" t="s">
        <v>399</v>
      </c>
      <c r="I8290" t="s">
        <v>374</v>
      </c>
      <c r="J8290" t="s">
        <v>295</v>
      </c>
      <c r="K8290">
        <v>2</v>
      </c>
      <c r="L8290" s="52">
        <v>0.14285999536514279</v>
      </c>
      <c r="N8290">
        <v>65</v>
      </c>
      <c r="O8290" s="52">
        <v>0.24620999395847321</v>
      </c>
      <c r="Q8290">
        <v>1180</v>
      </c>
      <c r="R8290" s="52">
        <v>0.20870000123977661</v>
      </c>
    </row>
    <row r="8291" spans="1:19">
      <c r="A8291" t="s">
        <v>356</v>
      </c>
      <c r="B8291" t="s">
        <v>412</v>
      </c>
      <c r="C8291" t="s">
        <v>440</v>
      </c>
      <c r="D8291" t="s">
        <v>330</v>
      </c>
      <c r="E8291" t="s">
        <v>173</v>
      </c>
      <c r="F8291" t="s">
        <v>174</v>
      </c>
      <c r="G8291">
        <v>20</v>
      </c>
      <c r="H8291" t="s">
        <v>399</v>
      </c>
      <c r="I8291" t="s">
        <v>734</v>
      </c>
      <c r="J8291" t="s">
        <v>299</v>
      </c>
      <c r="K8291">
        <v>0</v>
      </c>
      <c r="L8291" s="52">
        <v>0</v>
      </c>
      <c r="M8291" s="52">
        <v>0</v>
      </c>
      <c r="N8291">
        <v>2</v>
      </c>
      <c r="O8291" s="52">
        <v>7.5799999758601189E-3</v>
      </c>
      <c r="P8291" s="52">
        <v>7.969999685883522E-3</v>
      </c>
      <c r="Q8291">
        <v>265</v>
      </c>
      <c r="R8291" s="52">
        <v>4.6870000660419457E-2</v>
      </c>
      <c r="S8291" s="52">
        <v>4.7959998250007629E-2</v>
      </c>
    </row>
    <row r="8292" spans="1:19">
      <c r="A8292" t="s">
        <v>356</v>
      </c>
      <c r="B8292" t="s">
        <v>412</v>
      </c>
      <c r="C8292" t="s">
        <v>440</v>
      </c>
      <c r="D8292" t="s">
        <v>330</v>
      </c>
      <c r="E8292" t="s">
        <v>173</v>
      </c>
      <c r="F8292" t="s">
        <v>174</v>
      </c>
      <c r="G8292">
        <v>20</v>
      </c>
      <c r="H8292" t="s">
        <v>399</v>
      </c>
      <c r="I8292" t="s">
        <v>734</v>
      </c>
      <c r="J8292" t="s">
        <v>300</v>
      </c>
      <c r="K8292">
        <v>0</v>
      </c>
      <c r="L8292" s="52">
        <v>0</v>
      </c>
      <c r="M8292" s="52">
        <v>0</v>
      </c>
      <c r="N8292">
        <v>2</v>
      </c>
      <c r="O8292" s="52">
        <v>7.5799999758601189E-3</v>
      </c>
      <c r="P8292" s="52">
        <v>7.969999685883522E-3</v>
      </c>
      <c r="Q8292">
        <v>218</v>
      </c>
      <c r="R8292" s="52">
        <v>3.8559999316930771E-2</v>
      </c>
      <c r="S8292" s="52">
        <v>3.945000097155571E-2</v>
      </c>
    </row>
    <row r="8293" spans="1:19">
      <c r="A8293" t="s">
        <v>356</v>
      </c>
      <c r="B8293" t="s">
        <v>412</v>
      </c>
      <c r="C8293" t="s">
        <v>440</v>
      </c>
      <c r="D8293" t="s">
        <v>330</v>
      </c>
      <c r="E8293" t="s">
        <v>173</v>
      </c>
      <c r="F8293" t="s">
        <v>174</v>
      </c>
      <c r="G8293">
        <v>20</v>
      </c>
      <c r="H8293" t="s">
        <v>399</v>
      </c>
      <c r="I8293" t="s">
        <v>734</v>
      </c>
      <c r="J8293" t="s">
        <v>269</v>
      </c>
      <c r="K8293">
        <v>0</v>
      </c>
      <c r="L8293" s="52">
        <v>0</v>
      </c>
      <c r="M8293" s="52">
        <v>0</v>
      </c>
      <c r="N8293">
        <v>0</v>
      </c>
      <c r="O8293" s="52">
        <v>0</v>
      </c>
      <c r="P8293" s="52">
        <v>0</v>
      </c>
      <c r="Q8293">
        <v>43</v>
      </c>
      <c r="R8293" s="52">
        <v>7.61000020429492E-3</v>
      </c>
      <c r="S8293" s="52">
        <v>7.780000101774931E-3</v>
      </c>
    </row>
    <row r="8294" spans="1:19">
      <c r="A8294" t="s">
        <v>356</v>
      </c>
      <c r="B8294" t="s">
        <v>412</v>
      </c>
      <c r="C8294" t="s">
        <v>440</v>
      </c>
      <c r="D8294" t="s">
        <v>330</v>
      </c>
      <c r="E8294" t="s">
        <v>173</v>
      </c>
      <c r="F8294" t="s">
        <v>174</v>
      </c>
      <c r="G8294">
        <v>20</v>
      </c>
      <c r="H8294" t="s">
        <v>399</v>
      </c>
      <c r="I8294" t="s">
        <v>734</v>
      </c>
      <c r="J8294" t="s">
        <v>301</v>
      </c>
      <c r="K8294">
        <v>0</v>
      </c>
      <c r="L8294" s="52">
        <v>0</v>
      </c>
      <c r="M8294" s="52">
        <v>0</v>
      </c>
      <c r="N8294">
        <v>2</v>
      </c>
      <c r="O8294" s="52">
        <v>7.5799999758601189E-3</v>
      </c>
      <c r="P8294" s="52">
        <v>7.969999685883522E-3</v>
      </c>
      <c r="Q8294">
        <v>117</v>
      </c>
      <c r="R8294" s="52">
        <v>2.0689999684691429E-2</v>
      </c>
      <c r="S8294" s="52">
        <v>2.1169999614357948E-2</v>
      </c>
    </row>
    <row r="8295" spans="1:19">
      <c r="A8295" t="s">
        <v>356</v>
      </c>
      <c r="B8295" t="s">
        <v>412</v>
      </c>
      <c r="C8295" t="s">
        <v>440</v>
      </c>
      <c r="D8295" t="s">
        <v>330</v>
      </c>
      <c r="E8295" t="s">
        <v>173</v>
      </c>
      <c r="F8295" t="s">
        <v>174</v>
      </c>
      <c r="G8295">
        <v>20</v>
      </c>
      <c r="H8295" t="s">
        <v>399</v>
      </c>
      <c r="I8295" t="s">
        <v>734</v>
      </c>
      <c r="J8295" t="s">
        <v>270</v>
      </c>
      <c r="K8295">
        <v>1</v>
      </c>
      <c r="L8295" s="52">
        <v>7.1429997682571411E-2</v>
      </c>
      <c r="N8295">
        <v>13</v>
      </c>
      <c r="O8295" s="52">
        <v>4.9240000545978553E-2</v>
      </c>
      <c r="Q8295">
        <v>128</v>
      </c>
      <c r="R8295" s="52">
        <v>2.263999916613102E-2</v>
      </c>
    </row>
    <row r="8296" spans="1:19">
      <c r="A8296" t="s">
        <v>356</v>
      </c>
      <c r="B8296" t="s">
        <v>412</v>
      </c>
      <c r="C8296" t="s">
        <v>440</v>
      </c>
      <c r="D8296" t="s">
        <v>330</v>
      </c>
      <c r="E8296" t="s">
        <v>173</v>
      </c>
      <c r="F8296" t="s">
        <v>174</v>
      </c>
      <c r="G8296">
        <v>20</v>
      </c>
      <c r="H8296" t="s">
        <v>399</v>
      </c>
      <c r="I8296" t="s">
        <v>734</v>
      </c>
      <c r="J8296" t="s">
        <v>268</v>
      </c>
      <c r="K8296">
        <v>13</v>
      </c>
      <c r="L8296" s="52">
        <v>0.9285699725151062</v>
      </c>
      <c r="M8296" s="52">
        <v>1</v>
      </c>
      <c r="N8296">
        <v>245</v>
      </c>
      <c r="O8296" s="52">
        <v>0.92803001403808594</v>
      </c>
      <c r="P8296" s="52">
        <v>0.97610002756118774</v>
      </c>
      <c r="Q8296">
        <v>4883</v>
      </c>
      <c r="R8296" s="52">
        <v>0.86364001035690308</v>
      </c>
      <c r="S8296" s="52">
        <v>0.88363999128341675</v>
      </c>
    </row>
    <row r="8297" spans="1:19">
      <c r="A8297" t="s">
        <v>356</v>
      </c>
      <c r="B8297" t="s">
        <v>412</v>
      </c>
      <c r="C8297" t="s">
        <v>440</v>
      </c>
      <c r="D8297" t="s">
        <v>330</v>
      </c>
      <c r="E8297" t="s">
        <v>173</v>
      </c>
      <c r="F8297" t="s">
        <v>174</v>
      </c>
      <c r="G8297">
        <v>20</v>
      </c>
      <c r="H8297" t="s">
        <v>399</v>
      </c>
      <c r="I8297" t="s">
        <v>307</v>
      </c>
      <c r="J8297" t="s">
        <v>329</v>
      </c>
      <c r="K8297">
        <v>14</v>
      </c>
      <c r="L8297" s="52">
        <v>1</v>
      </c>
      <c r="N8297">
        <v>262</v>
      </c>
      <c r="O8297" s="52">
        <v>0.9924200177192688</v>
      </c>
      <c r="Q8297">
        <v>5610</v>
      </c>
      <c r="R8297" s="52">
        <v>0.99221998453140259</v>
      </c>
    </row>
    <row r="8298" spans="1:19">
      <c r="A8298" t="s">
        <v>356</v>
      </c>
      <c r="B8298" t="s">
        <v>412</v>
      </c>
      <c r="C8298" t="s">
        <v>440</v>
      </c>
      <c r="D8298" t="s">
        <v>330</v>
      </c>
      <c r="E8298" t="s">
        <v>173</v>
      </c>
      <c r="F8298" t="s">
        <v>174</v>
      </c>
      <c r="G8298">
        <v>20</v>
      </c>
      <c r="H8298" t="s">
        <v>399</v>
      </c>
      <c r="I8298" t="s">
        <v>307</v>
      </c>
      <c r="J8298" t="s">
        <v>309</v>
      </c>
      <c r="K8298">
        <v>0</v>
      </c>
      <c r="L8298" s="52">
        <v>0</v>
      </c>
      <c r="N8298">
        <v>2</v>
      </c>
      <c r="O8298" s="52">
        <v>7.5799999758601189E-3</v>
      </c>
      <c r="Q8298">
        <v>44</v>
      </c>
      <c r="R8298" s="52">
        <v>7.780000101774931E-3</v>
      </c>
    </row>
    <row r="8299" spans="1:19">
      <c r="A8299" t="s">
        <v>356</v>
      </c>
      <c r="B8299" t="s">
        <v>412</v>
      </c>
      <c r="C8299" t="s">
        <v>440</v>
      </c>
      <c r="D8299" t="s">
        <v>330</v>
      </c>
      <c r="E8299" t="s">
        <v>173</v>
      </c>
      <c r="F8299" t="s">
        <v>174</v>
      </c>
      <c r="G8299">
        <v>20</v>
      </c>
      <c r="H8299" t="s">
        <v>399</v>
      </c>
      <c r="I8299" t="s">
        <v>375</v>
      </c>
      <c r="J8299" t="s">
        <v>302</v>
      </c>
      <c r="K8299">
        <v>2</v>
      </c>
      <c r="L8299" s="52">
        <v>0.14285999536514279</v>
      </c>
      <c r="N8299">
        <v>79</v>
      </c>
      <c r="O8299" s="52">
        <v>0.29923999309539789</v>
      </c>
      <c r="Q8299">
        <v>1795</v>
      </c>
      <c r="R8299" s="52">
        <v>0.3174700140953064</v>
      </c>
    </row>
    <row r="8300" spans="1:19">
      <c r="A8300" t="s">
        <v>356</v>
      </c>
      <c r="B8300" t="s">
        <v>412</v>
      </c>
      <c r="C8300" t="s">
        <v>440</v>
      </c>
      <c r="D8300" t="s">
        <v>330</v>
      </c>
      <c r="E8300" t="s">
        <v>173</v>
      </c>
      <c r="F8300" t="s">
        <v>174</v>
      </c>
      <c r="G8300">
        <v>20</v>
      </c>
      <c r="H8300" t="s">
        <v>399</v>
      </c>
      <c r="I8300" t="s">
        <v>375</v>
      </c>
      <c r="J8300" t="s">
        <v>303</v>
      </c>
      <c r="K8300">
        <v>7</v>
      </c>
      <c r="L8300" s="52">
        <v>0.5</v>
      </c>
      <c r="N8300">
        <v>82</v>
      </c>
      <c r="O8300" s="52">
        <v>0.31060999631881708</v>
      </c>
      <c r="Q8300">
        <v>1789</v>
      </c>
      <c r="R8300" s="52">
        <v>0.31641000509262079</v>
      </c>
    </row>
    <row r="8301" spans="1:19">
      <c r="A8301" t="s">
        <v>356</v>
      </c>
      <c r="B8301" t="s">
        <v>412</v>
      </c>
      <c r="C8301" t="s">
        <v>440</v>
      </c>
      <c r="D8301" t="s">
        <v>330</v>
      </c>
      <c r="E8301" t="s">
        <v>173</v>
      </c>
      <c r="F8301" t="s">
        <v>174</v>
      </c>
      <c r="G8301">
        <v>20</v>
      </c>
      <c r="H8301" t="s">
        <v>399</v>
      </c>
      <c r="I8301" t="s">
        <v>375</v>
      </c>
      <c r="J8301" t="s">
        <v>304</v>
      </c>
      <c r="K8301">
        <v>5</v>
      </c>
      <c r="L8301" s="52">
        <v>0.35714000463485718</v>
      </c>
      <c r="N8301">
        <v>103</v>
      </c>
      <c r="O8301" s="52">
        <v>0.39015001058578491</v>
      </c>
      <c r="Q8301">
        <v>2070</v>
      </c>
      <c r="R8301" s="52">
        <v>0.36610999703407288</v>
      </c>
    </row>
    <row r="8302" spans="1:19">
      <c r="A8302" t="s">
        <v>356</v>
      </c>
      <c r="B8302" t="s">
        <v>412</v>
      </c>
      <c r="C8302" t="s">
        <v>440</v>
      </c>
      <c r="D8302" t="s">
        <v>330</v>
      </c>
      <c r="E8302" t="s">
        <v>173</v>
      </c>
      <c r="F8302" t="s">
        <v>174</v>
      </c>
      <c r="G8302">
        <v>20</v>
      </c>
      <c r="H8302" t="s">
        <v>399</v>
      </c>
      <c r="I8302" t="s">
        <v>377</v>
      </c>
      <c r="J8302" t="s">
        <v>13</v>
      </c>
      <c r="K8302">
        <v>8</v>
      </c>
      <c r="L8302" s="52">
        <v>0.5714300274848938</v>
      </c>
      <c r="N8302">
        <v>135</v>
      </c>
      <c r="O8302" s="52">
        <v>0.51135998964309692</v>
      </c>
      <c r="Q8302">
        <v>2991</v>
      </c>
      <c r="R8302" s="52">
        <v>0.52900999784469604</v>
      </c>
    </row>
    <row r="8303" spans="1:19">
      <c r="A8303" t="s">
        <v>356</v>
      </c>
      <c r="B8303" t="s">
        <v>412</v>
      </c>
      <c r="C8303" t="s">
        <v>440</v>
      </c>
      <c r="D8303" t="s">
        <v>330</v>
      </c>
      <c r="E8303" t="s">
        <v>173</v>
      </c>
      <c r="F8303" t="s">
        <v>174</v>
      </c>
      <c r="G8303">
        <v>20</v>
      </c>
      <c r="H8303" t="s">
        <v>399</v>
      </c>
      <c r="I8303" t="s">
        <v>377</v>
      </c>
      <c r="J8303" t="s">
        <v>382</v>
      </c>
      <c r="K8303">
        <v>6</v>
      </c>
      <c r="L8303" s="52">
        <v>0.42857000231742859</v>
      </c>
      <c r="N8303">
        <v>129</v>
      </c>
      <c r="O8303" s="52">
        <v>0.48864001035690308</v>
      </c>
      <c r="Q8303">
        <v>2663</v>
      </c>
      <c r="R8303" s="52">
        <v>0.47099000215530401</v>
      </c>
    </row>
    <row r="8304" spans="1:19">
      <c r="A8304" t="s">
        <v>356</v>
      </c>
      <c r="B8304" t="s">
        <v>412</v>
      </c>
      <c r="C8304" t="s">
        <v>440</v>
      </c>
      <c r="D8304" t="s">
        <v>330</v>
      </c>
      <c r="E8304" t="s">
        <v>173</v>
      </c>
      <c r="F8304" t="s">
        <v>174</v>
      </c>
      <c r="G8304">
        <v>20</v>
      </c>
      <c r="H8304" t="s">
        <v>399</v>
      </c>
      <c r="I8304" t="s">
        <v>378</v>
      </c>
      <c r="J8304" t="s">
        <v>13</v>
      </c>
      <c r="K8304">
        <v>9</v>
      </c>
      <c r="L8304" s="52">
        <v>0.64285999536514282</v>
      </c>
      <c r="N8304">
        <v>231</v>
      </c>
      <c r="O8304" s="52">
        <v>0.875</v>
      </c>
      <c r="Q8304">
        <v>5030</v>
      </c>
      <c r="R8304" s="52">
        <v>0.88963997364044189</v>
      </c>
    </row>
    <row r="8305" spans="1:19">
      <c r="A8305" t="s">
        <v>356</v>
      </c>
      <c r="B8305" t="s">
        <v>412</v>
      </c>
      <c r="C8305" t="s">
        <v>440</v>
      </c>
      <c r="D8305" t="s">
        <v>330</v>
      </c>
      <c r="E8305" t="s">
        <v>173</v>
      </c>
      <c r="F8305" t="s">
        <v>174</v>
      </c>
      <c r="G8305">
        <v>20</v>
      </c>
      <c r="H8305" t="s">
        <v>399</v>
      </c>
      <c r="I8305" t="s">
        <v>378</v>
      </c>
      <c r="J8305" t="s">
        <v>382</v>
      </c>
      <c r="K8305">
        <v>5</v>
      </c>
      <c r="L8305" s="52">
        <v>0.35714000463485718</v>
      </c>
      <c r="N8305">
        <v>33</v>
      </c>
      <c r="O8305" s="52">
        <v>0.125</v>
      </c>
      <c r="Q8305">
        <v>624</v>
      </c>
      <c r="R8305" s="52">
        <v>0.1103599965572357</v>
      </c>
    </row>
    <row r="8306" spans="1:19">
      <c r="A8306" t="s">
        <v>356</v>
      </c>
      <c r="B8306" t="s">
        <v>412</v>
      </c>
      <c r="C8306" t="s">
        <v>440</v>
      </c>
      <c r="D8306" t="s">
        <v>330</v>
      </c>
      <c r="E8306" t="s">
        <v>173</v>
      </c>
      <c r="F8306" t="s">
        <v>174</v>
      </c>
      <c r="G8306">
        <v>20</v>
      </c>
      <c r="H8306" t="s">
        <v>399</v>
      </c>
      <c r="I8306" t="s">
        <v>379</v>
      </c>
      <c r="J8306" t="s">
        <v>13</v>
      </c>
      <c r="K8306">
        <v>12</v>
      </c>
      <c r="L8306" s="52">
        <v>0.85714000463485718</v>
      </c>
      <c r="N8306">
        <v>188</v>
      </c>
      <c r="O8306" s="52">
        <v>0.71211999654769897</v>
      </c>
      <c r="Q8306">
        <v>3976</v>
      </c>
      <c r="R8306" s="52">
        <v>0.70322000980377197</v>
      </c>
    </row>
    <row r="8307" spans="1:19">
      <c r="A8307" t="s">
        <v>356</v>
      </c>
      <c r="B8307" t="s">
        <v>412</v>
      </c>
      <c r="C8307" t="s">
        <v>440</v>
      </c>
      <c r="D8307" t="s">
        <v>330</v>
      </c>
      <c r="E8307" t="s">
        <v>173</v>
      </c>
      <c r="F8307" t="s">
        <v>174</v>
      </c>
      <c r="G8307">
        <v>20</v>
      </c>
      <c r="H8307" t="s">
        <v>399</v>
      </c>
      <c r="I8307" t="s">
        <v>379</v>
      </c>
      <c r="J8307" t="s">
        <v>382</v>
      </c>
      <c r="K8307">
        <v>2</v>
      </c>
      <c r="L8307" s="52">
        <v>0.14285999536514279</v>
      </c>
      <c r="N8307">
        <v>76</v>
      </c>
      <c r="O8307" s="52">
        <v>0.28788000345230103</v>
      </c>
      <c r="Q8307">
        <v>1678</v>
      </c>
      <c r="R8307" s="52">
        <v>0.29677999019622803</v>
      </c>
    </row>
    <row r="8308" spans="1:19">
      <c r="A8308" t="s">
        <v>356</v>
      </c>
      <c r="B8308" t="s">
        <v>412</v>
      </c>
      <c r="C8308" t="s">
        <v>440</v>
      </c>
      <c r="D8308" t="s">
        <v>330</v>
      </c>
      <c r="E8308" t="s">
        <v>173</v>
      </c>
      <c r="F8308" t="s">
        <v>174</v>
      </c>
      <c r="G8308">
        <v>20</v>
      </c>
      <c r="H8308" t="s">
        <v>399</v>
      </c>
      <c r="I8308" t="s">
        <v>380</v>
      </c>
      <c r="J8308" t="s">
        <v>13</v>
      </c>
      <c r="K8308">
        <v>12</v>
      </c>
      <c r="L8308" s="52">
        <v>0.85714000463485718</v>
      </c>
      <c r="N8308">
        <v>196</v>
      </c>
      <c r="O8308" s="52">
        <v>0.7424200177192688</v>
      </c>
      <c r="Q8308">
        <v>4071</v>
      </c>
      <c r="R8308" s="52">
        <v>0.72001999616622925</v>
      </c>
    </row>
    <row r="8309" spans="1:19">
      <c r="A8309" t="s">
        <v>356</v>
      </c>
      <c r="B8309" t="s">
        <v>412</v>
      </c>
      <c r="C8309" t="s">
        <v>440</v>
      </c>
      <c r="D8309" t="s">
        <v>330</v>
      </c>
      <c r="E8309" t="s">
        <v>173</v>
      </c>
      <c r="F8309" t="s">
        <v>174</v>
      </c>
      <c r="G8309">
        <v>20</v>
      </c>
      <c r="H8309" t="s">
        <v>399</v>
      </c>
      <c r="I8309" t="s">
        <v>380</v>
      </c>
      <c r="J8309" t="s">
        <v>382</v>
      </c>
      <c r="K8309">
        <v>2</v>
      </c>
      <c r="L8309" s="52">
        <v>0.14285999536514279</v>
      </c>
      <c r="N8309">
        <v>68</v>
      </c>
      <c r="O8309" s="52">
        <v>0.25758001208305359</v>
      </c>
      <c r="Q8309">
        <v>1583</v>
      </c>
      <c r="R8309" s="52">
        <v>0.27998000383377081</v>
      </c>
    </row>
    <row r="8310" spans="1:19">
      <c r="A8310" t="s">
        <v>356</v>
      </c>
      <c r="B8310" t="s">
        <v>412</v>
      </c>
      <c r="C8310" t="s">
        <v>440</v>
      </c>
      <c r="D8310" t="s">
        <v>330</v>
      </c>
      <c r="E8310" t="s">
        <v>173</v>
      </c>
      <c r="F8310" t="s">
        <v>174</v>
      </c>
      <c r="G8310">
        <v>20</v>
      </c>
      <c r="H8310" t="s">
        <v>399</v>
      </c>
      <c r="I8310" t="s">
        <v>381</v>
      </c>
      <c r="J8310" t="s">
        <v>13</v>
      </c>
      <c r="K8310">
        <v>7</v>
      </c>
      <c r="L8310" s="52">
        <v>0.5</v>
      </c>
      <c r="N8310">
        <v>157</v>
      </c>
      <c r="O8310" s="52">
        <v>0.59469997882843018</v>
      </c>
      <c r="Q8310">
        <v>3439</v>
      </c>
      <c r="R8310" s="52">
        <v>0.60824000835418701</v>
      </c>
    </row>
    <row r="8311" spans="1:19">
      <c r="A8311" t="s">
        <v>356</v>
      </c>
      <c r="B8311" t="s">
        <v>412</v>
      </c>
      <c r="C8311" t="s">
        <v>440</v>
      </c>
      <c r="D8311" t="s">
        <v>330</v>
      </c>
      <c r="E8311" t="s">
        <v>173</v>
      </c>
      <c r="F8311" t="s">
        <v>174</v>
      </c>
      <c r="G8311">
        <v>20</v>
      </c>
      <c r="H8311" t="s">
        <v>399</v>
      </c>
      <c r="I8311" t="s">
        <v>381</v>
      </c>
      <c r="J8311" t="s">
        <v>382</v>
      </c>
      <c r="K8311">
        <v>7</v>
      </c>
      <c r="L8311" s="52">
        <v>0.5</v>
      </c>
      <c r="N8311">
        <v>107</v>
      </c>
      <c r="O8311" s="52">
        <v>0.40529999136924738</v>
      </c>
      <c r="Q8311">
        <v>2215</v>
      </c>
      <c r="R8311" s="52">
        <v>0.39175999164581299</v>
      </c>
    </row>
    <row r="8312" spans="1:19">
      <c r="A8312" t="s">
        <v>356</v>
      </c>
      <c r="B8312" t="s">
        <v>412</v>
      </c>
      <c r="C8312" t="s">
        <v>440</v>
      </c>
      <c r="D8312" t="s">
        <v>330</v>
      </c>
      <c r="E8312" t="s">
        <v>175</v>
      </c>
      <c r="F8312" t="s">
        <v>176</v>
      </c>
      <c r="G8312">
        <v>8</v>
      </c>
      <c r="H8312" t="s">
        <v>339</v>
      </c>
      <c r="I8312" t="s">
        <v>374</v>
      </c>
      <c r="J8312" t="s">
        <v>289</v>
      </c>
      <c r="K8312">
        <v>0</v>
      </c>
      <c r="L8312" s="52">
        <v>0</v>
      </c>
      <c r="N8312">
        <v>8</v>
      </c>
      <c r="O8312" s="52">
        <v>1.276000030338764E-2</v>
      </c>
      <c r="Q8312">
        <v>29</v>
      </c>
      <c r="R8312" s="52">
        <v>5.1299999468028554E-3</v>
      </c>
    </row>
    <row r="8313" spans="1:19">
      <c r="A8313" t="s">
        <v>356</v>
      </c>
      <c r="B8313" t="s">
        <v>412</v>
      </c>
      <c r="C8313" t="s">
        <v>440</v>
      </c>
      <c r="D8313" t="s">
        <v>330</v>
      </c>
      <c r="E8313" t="s">
        <v>175</v>
      </c>
      <c r="F8313" t="s">
        <v>176</v>
      </c>
      <c r="G8313">
        <v>8</v>
      </c>
      <c r="H8313" t="s">
        <v>339</v>
      </c>
      <c r="I8313" t="s">
        <v>374</v>
      </c>
      <c r="J8313" t="s">
        <v>290</v>
      </c>
      <c r="K8313">
        <v>5</v>
      </c>
      <c r="L8313" s="52">
        <v>0.10204000025987631</v>
      </c>
      <c r="N8313">
        <v>35</v>
      </c>
      <c r="O8313" s="52">
        <v>5.5819999426603317E-2</v>
      </c>
      <c r="Q8313">
        <v>299</v>
      </c>
      <c r="R8313" s="52">
        <v>5.2880000323057168E-2</v>
      </c>
    </row>
    <row r="8314" spans="1:19">
      <c r="A8314" t="s">
        <v>356</v>
      </c>
      <c r="B8314" t="s">
        <v>412</v>
      </c>
      <c r="C8314" t="s">
        <v>440</v>
      </c>
      <c r="D8314" t="s">
        <v>330</v>
      </c>
      <c r="E8314" t="s">
        <v>175</v>
      </c>
      <c r="F8314" t="s">
        <v>176</v>
      </c>
      <c r="G8314">
        <v>8</v>
      </c>
      <c r="H8314" t="s">
        <v>339</v>
      </c>
      <c r="I8314" t="s">
        <v>374</v>
      </c>
      <c r="J8314" t="s">
        <v>291</v>
      </c>
      <c r="K8314">
        <v>9</v>
      </c>
      <c r="L8314" s="52">
        <v>0.18366999924182889</v>
      </c>
      <c r="N8314">
        <v>87</v>
      </c>
      <c r="O8314" s="52">
        <v>0.13876000046730039</v>
      </c>
      <c r="Q8314">
        <v>751</v>
      </c>
      <c r="R8314" s="52">
        <v>0.1328299939632416</v>
      </c>
    </row>
    <row r="8315" spans="1:19">
      <c r="A8315" t="s">
        <v>356</v>
      </c>
      <c r="B8315" t="s">
        <v>412</v>
      </c>
      <c r="C8315" t="s">
        <v>440</v>
      </c>
      <c r="D8315" t="s">
        <v>330</v>
      </c>
      <c r="E8315" t="s">
        <v>175</v>
      </c>
      <c r="F8315" t="s">
        <v>176</v>
      </c>
      <c r="G8315">
        <v>8</v>
      </c>
      <c r="H8315" t="s">
        <v>339</v>
      </c>
      <c r="I8315" t="s">
        <v>374</v>
      </c>
      <c r="J8315" t="s">
        <v>292</v>
      </c>
      <c r="K8315">
        <v>15</v>
      </c>
      <c r="L8315" s="52">
        <v>0.30612000823020941</v>
      </c>
      <c r="N8315">
        <v>148</v>
      </c>
      <c r="O8315" s="52">
        <v>0.23603999614715579</v>
      </c>
      <c r="Q8315">
        <v>1246</v>
      </c>
      <c r="R8315" s="52">
        <v>0.22036999464035029</v>
      </c>
    </row>
    <row r="8316" spans="1:19">
      <c r="A8316" t="s">
        <v>356</v>
      </c>
      <c r="B8316" t="s">
        <v>412</v>
      </c>
      <c r="C8316" t="s">
        <v>440</v>
      </c>
      <c r="D8316" t="s">
        <v>330</v>
      </c>
      <c r="E8316" t="s">
        <v>175</v>
      </c>
      <c r="F8316" t="s">
        <v>176</v>
      </c>
      <c r="G8316">
        <v>8</v>
      </c>
      <c r="H8316" t="s">
        <v>339</v>
      </c>
      <c r="I8316" t="s">
        <v>374</v>
      </c>
      <c r="J8316" t="s">
        <v>293</v>
      </c>
      <c r="K8316">
        <v>5</v>
      </c>
      <c r="L8316" s="52">
        <v>0.10204000025987631</v>
      </c>
      <c r="N8316">
        <v>98</v>
      </c>
      <c r="O8316" s="52">
        <v>0.15629999339580539</v>
      </c>
      <c r="Q8316">
        <v>1034</v>
      </c>
      <c r="R8316" s="52">
        <v>0.18287999927997589</v>
      </c>
    </row>
    <row r="8317" spans="1:19">
      <c r="A8317" t="s">
        <v>356</v>
      </c>
      <c r="B8317" t="s">
        <v>412</v>
      </c>
      <c r="C8317" t="s">
        <v>440</v>
      </c>
      <c r="D8317" t="s">
        <v>330</v>
      </c>
      <c r="E8317" t="s">
        <v>175</v>
      </c>
      <c r="F8317" t="s">
        <v>176</v>
      </c>
      <c r="G8317">
        <v>8</v>
      </c>
      <c r="H8317" t="s">
        <v>339</v>
      </c>
      <c r="I8317" t="s">
        <v>374</v>
      </c>
      <c r="J8317" t="s">
        <v>294</v>
      </c>
      <c r="K8317">
        <v>10</v>
      </c>
      <c r="L8317" s="52">
        <v>0.2040800005197525</v>
      </c>
      <c r="N8317">
        <v>119</v>
      </c>
      <c r="O8317" s="52">
        <v>0.18978999555110929</v>
      </c>
      <c r="Q8317">
        <v>1115</v>
      </c>
      <c r="R8317" s="52">
        <v>0.19720999896526339</v>
      </c>
    </row>
    <row r="8318" spans="1:19">
      <c r="A8318" t="s">
        <v>356</v>
      </c>
      <c r="B8318" t="s">
        <v>412</v>
      </c>
      <c r="C8318" t="s">
        <v>440</v>
      </c>
      <c r="D8318" t="s">
        <v>330</v>
      </c>
      <c r="E8318" t="s">
        <v>175</v>
      </c>
      <c r="F8318" t="s">
        <v>176</v>
      </c>
      <c r="G8318">
        <v>8</v>
      </c>
      <c r="H8318" t="s">
        <v>339</v>
      </c>
      <c r="I8318" t="s">
        <v>374</v>
      </c>
      <c r="J8318" t="s">
        <v>295</v>
      </c>
      <c r="K8318">
        <v>5</v>
      </c>
      <c r="L8318" s="52">
        <v>0.10204000025987631</v>
      </c>
      <c r="N8318">
        <v>132</v>
      </c>
      <c r="O8318" s="52">
        <v>0.21052999794483179</v>
      </c>
      <c r="Q8318">
        <v>1180</v>
      </c>
      <c r="R8318" s="52">
        <v>0.20870000123977661</v>
      </c>
    </row>
    <row r="8319" spans="1:19">
      <c r="A8319" t="s">
        <v>356</v>
      </c>
      <c r="B8319" t="s">
        <v>412</v>
      </c>
      <c r="C8319" t="s">
        <v>440</v>
      </c>
      <c r="D8319" t="s">
        <v>330</v>
      </c>
      <c r="E8319" t="s">
        <v>175</v>
      </c>
      <c r="F8319" t="s">
        <v>176</v>
      </c>
      <c r="G8319">
        <v>8</v>
      </c>
      <c r="H8319" t="s">
        <v>339</v>
      </c>
      <c r="I8319" t="s">
        <v>734</v>
      </c>
      <c r="J8319" t="s">
        <v>299</v>
      </c>
      <c r="K8319">
        <v>15</v>
      </c>
      <c r="L8319" s="52">
        <v>0.30612000823020941</v>
      </c>
      <c r="M8319" s="52">
        <v>0.30612000823020941</v>
      </c>
      <c r="N8319">
        <v>52</v>
      </c>
      <c r="O8319" s="52">
        <v>8.2929998636245728E-2</v>
      </c>
      <c r="P8319" s="52">
        <v>8.4009997546672821E-2</v>
      </c>
      <c r="Q8319">
        <v>265</v>
      </c>
      <c r="R8319" s="52">
        <v>4.6870000660419457E-2</v>
      </c>
      <c r="S8319" s="52">
        <v>4.7959998250007629E-2</v>
      </c>
    </row>
    <row r="8320" spans="1:19">
      <c r="A8320" t="s">
        <v>356</v>
      </c>
      <c r="B8320" t="s">
        <v>412</v>
      </c>
      <c r="C8320" t="s">
        <v>440</v>
      </c>
      <c r="D8320" t="s">
        <v>330</v>
      </c>
      <c r="E8320" t="s">
        <v>175</v>
      </c>
      <c r="F8320" t="s">
        <v>176</v>
      </c>
      <c r="G8320">
        <v>8</v>
      </c>
      <c r="H8320" t="s">
        <v>339</v>
      </c>
      <c r="I8320" t="s">
        <v>734</v>
      </c>
      <c r="J8320" t="s">
        <v>300</v>
      </c>
      <c r="K8320">
        <v>6</v>
      </c>
      <c r="L8320" s="52">
        <v>0.12245000153779979</v>
      </c>
      <c r="M8320" s="52">
        <v>0.12245000153779979</v>
      </c>
      <c r="N8320">
        <v>20</v>
      </c>
      <c r="O8320" s="52">
        <v>3.189999982714653E-2</v>
      </c>
      <c r="P8320" s="52">
        <v>3.231000155210495E-2</v>
      </c>
      <c r="Q8320">
        <v>218</v>
      </c>
      <c r="R8320" s="52">
        <v>3.8559999316930771E-2</v>
      </c>
      <c r="S8320" s="52">
        <v>3.945000097155571E-2</v>
      </c>
    </row>
    <row r="8321" spans="1:19">
      <c r="A8321" t="s">
        <v>356</v>
      </c>
      <c r="B8321" t="s">
        <v>412</v>
      </c>
      <c r="C8321" t="s">
        <v>440</v>
      </c>
      <c r="D8321" t="s">
        <v>330</v>
      </c>
      <c r="E8321" t="s">
        <v>175</v>
      </c>
      <c r="F8321" t="s">
        <v>176</v>
      </c>
      <c r="G8321">
        <v>8</v>
      </c>
      <c r="H8321" t="s">
        <v>339</v>
      </c>
      <c r="I8321" t="s">
        <v>734</v>
      </c>
      <c r="J8321" t="s">
        <v>269</v>
      </c>
      <c r="K8321">
        <v>2</v>
      </c>
      <c r="L8321" s="52">
        <v>4.081999883055687E-2</v>
      </c>
      <c r="M8321" s="52">
        <v>4.081999883055687E-2</v>
      </c>
      <c r="N8321">
        <v>8</v>
      </c>
      <c r="O8321" s="52">
        <v>1.276000030338764E-2</v>
      </c>
      <c r="P8321" s="52">
        <v>1.291999965906143E-2</v>
      </c>
      <c r="Q8321">
        <v>43</v>
      </c>
      <c r="R8321" s="52">
        <v>7.61000020429492E-3</v>
      </c>
      <c r="S8321" s="52">
        <v>7.780000101774931E-3</v>
      </c>
    </row>
    <row r="8322" spans="1:19">
      <c r="A8322" t="s">
        <v>356</v>
      </c>
      <c r="B8322" t="s">
        <v>412</v>
      </c>
      <c r="C8322" t="s">
        <v>440</v>
      </c>
      <c r="D8322" t="s">
        <v>330</v>
      </c>
      <c r="E8322" t="s">
        <v>175</v>
      </c>
      <c r="F8322" t="s">
        <v>176</v>
      </c>
      <c r="G8322">
        <v>8</v>
      </c>
      <c r="H8322" t="s">
        <v>339</v>
      </c>
      <c r="I8322" t="s">
        <v>734</v>
      </c>
      <c r="J8322" t="s">
        <v>301</v>
      </c>
      <c r="K8322">
        <v>0</v>
      </c>
      <c r="L8322" s="52">
        <v>0</v>
      </c>
      <c r="M8322" s="52">
        <v>0</v>
      </c>
      <c r="N8322">
        <v>10</v>
      </c>
      <c r="O8322" s="52">
        <v>1.5949999913573269E-2</v>
      </c>
      <c r="P8322" s="52">
        <v>1.6160000115633011E-2</v>
      </c>
      <c r="Q8322">
        <v>117</v>
      </c>
      <c r="R8322" s="52">
        <v>2.0689999684691429E-2</v>
      </c>
      <c r="S8322" s="52">
        <v>2.1169999614357948E-2</v>
      </c>
    </row>
    <row r="8323" spans="1:19">
      <c r="A8323" t="s">
        <v>356</v>
      </c>
      <c r="B8323" t="s">
        <v>412</v>
      </c>
      <c r="C8323" t="s">
        <v>440</v>
      </c>
      <c r="D8323" t="s">
        <v>330</v>
      </c>
      <c r="E8323" t="s">
        <v>175</v>
      </c>
      <c r="F8323" t="s">
        <v>176</v>
      </c>
      <c r="G8323">
        <v>8</v>
      </c>
      <c r="H8323" t="s">
        <v>339</v>
      </c>
      <c r="I8323" t="s">
        <v>734</v>
      </c>
      <c r="J8323" t="s">
        <v>270</v>
      </c>
      <c r="K8323">
        <v>0</v>
      </c>
      <c r="L8323" s="52">
        <v>0</v>
      </c>
      <c r="N8323">
        <v>8</v>
      </c>
      <c r="O8323" s="52">
        <v>1.276000030338764E-2</v>
      </c>
      <c r="Q8323">
        <v>128</v>
      </c>
      <c r="R8323" s="52">
        <v>2.263999916613102E-2</v>
      </c>
    </row>
    <row r="8324" spans="1:19">
      <c r="A8324" t="s">
        <v>356</v>
      </c>
      <c r="B8324" t="s">
        <v>412</v>
      </c>
      <c r="C8324" t="s">
        <v>440</v>
      </c>
      <c r="D8324" t="s">
        <v>330</v>
      </c>
      <c r="E8324" t="s">
        <v>175</v>
      </c>
      <c r="F8324" t="s">
        <v>176</v>
      </c>
      <c r="G8324">
        <v>8</v>
      </c>
      <c r="H8324" t="s">
        <v>339</v>
      </c>
      <c r="I8324" t="s">
        <v>734</v>
      </c>
      <c r="J8324" t="s">
        <v>268</v>
      </c>
      <c r="K8324">
        <v>26</v>
      </c>
      <c r="L8324" s="52">
        <v>0.53061002492904663</v>
      </c>
      <c r="M8324" s="52">
        <v>0.53061002492904663</v>
      </c>
      <c r="N8324">
        <v>529</v>
      </c>
      <c r="O8324" s="52">
        <v>0.84369999170303345</v>
      </c>
      <c r="P8324" s="52">
        <v>0.85460001230239868</v>
      </c>
      <c r="Q8324">
        <v>4883</v>
      </c>
      <c r="R8324" s="52">
        <v>0.86364001035690308</v>
      </c>
      <c r="S8324" s="52">
        <v>0.88363999128341675</v>
      </c>
    </row>
    <row r="8325" spans="1:19">
      <c r="A8325" t="s">
        <v>356</v>
      </c>
      <c r="B8325" t="s">
        <v>412</v>
      </c>
      <c r="C8325" t="s">
        <v>440</v>
      </c>
      <c r="D8325" t="s">
        <v>330</v>
      </c>
      <c r="E8325" t="s">
        <v>175</v>
      </c>
      <c r="F8325" t="s">
        <v>176</v>
      </c>
      <c r="G8325">
        <v>8</v>
      </c>
      <c r="H8325" t="s">
        <v>339</v>
      </c>
      <c r="I8325" t="s">
        <v>307</v>
      </c>
      <c r="J8325" t="s">
        <v>329</v>
      </c>
      <c r="K8325">
        <v>49</v>
      </c>
      <c r="L8325" s="52">
        <v>1</v>
      </c>
      <c r="N8325">
        <v>620</v>
      </c>
      <c r="O8325" s="52">
        <v>0.98883998394012451</v>
      </c>
      <c r="Q8325">
        <v>5610</v>
      </c>
      <c r="R8325" s="52">
        <v>0.99221998453140259</v>
      </c>
    </row>
    <row r="8326" spans="1:19">
      <c r="A8326" t="s">
        <v>356</v>
      </c>
      <c r="B8326" t="s">
        <v>412</v>
      </c>
      <c r="C8326" t="s">
        <v>440</v>
      </c>
      <c r="D8326" t="s">
        <v>330</v>
      </c>
      <c r="E8326" t="s">
        <v>175</v>
      </c>
      <c r="F8326" t="s">
        <v>176</v>
      </c>
      <c r="G8326">
        <v>8</v>
      </c>
      <c r="H8326" t="s">
        <v>339</v>
      </c>
      <c r="I8326" t="s">
        <v>307</v>
      </c>
      <c r="J8326" t="s">
        <v>309</v>
      </c>
      <c r="K8326">
        <v>0</v>
      </c>
      <c r="L8326" s="52">
        <v>0</v>
      </c>
      <c r="N8326">
        <v>7</v>
      </c>
      <c r="O8326" s="52">
        <v>1.116000022739172E-2</v>
      </c>
      <c r="Q8326">
        <v>44</v>
      </c>
      <c r="R8326" s="52">
        <v>7.780000101774931E-3</v>
      </c>
    </row>
    <row r="8327" spans="1:19">
      <c r="A8327" t="s">
        <v>356</v>
      </c>
      <c r="B8327" t="s">
        <v>412</v>
      </c>
      <c r="C8327" t="s">
        <v>440</v>
      </c>
      <c r="D8327" t="s">
        <v>330</v>
      </c>
      <c r="E8327" t="s">
        <v>175</v>
      </c>
      <c r="F8327" t="s">
        <v>176</v>
      </c>
      <c r="G8327">
        <v>8</v>
      </c>
      <c r="H8327" t="s">
        <v>339</v>
      </c>
      <c r="I8327" t="s">
        <v>375</v>
      </c>
      <c r="J8327" t="s">
        <v>302</v>
      </c>
      <c r="K8327">
        <v>16</v>
      </c>
      <c r="L8327" s="52">
        <v>0.32653000950813288</v>
      </c>
      <c r="N8327">
        <v>207</v>
      </c>
      <c r="O8327" s="52">
        <v>0.33013999462127691</v>
      </c>
      <c r="Q8327">
        <v>1795</v>
      </c>
      <c r="R8327" s="52">
        <v>0.3174700140953064</v>
      </c>
    </row>
    <row r="8328" spans="1:19">
      <c r="A8328" t="s">
        <v>356</v>
      </c>
      <c r="B8328" t="s">
        <v>412</v>
      </c>
      <c r="C8328" t="s">
        <v>440</v>
      </c>
      <c r="D8328" t="s">
        <v>330</v>
      </c>
      <c r="E8328" t="s">
        <v>175</v>
      </c>
      <c r="F8328" t="s">
        <v>176</v>
      </c>
      <c r="G8328">
        <v>8</v>
      </c>
      <c r="H8328" t="s">
        <v>339</v>
      </c>
      <c r="I8328" t="s">
        <v>375</v>
      </c>
      <c r="J8328" t="s">
        <v>303</v>
      </c>
      <c r="K8328">
        <v>12</v>
      </c>
      <c r="L8328" s="52">
        <v>0.2449000030755997</v>
      </c>
      <c r="N8328">
        <v>201</v>
      </c>
      <c r="O8328" s="52">
        <v>0.32056999206542969</v>
      </c>
      <c r="Q8328">
        <v>1789</v>
      </c>
      <c r="R8328" s="52">
        <v>0.31641000509262079</v>
      </c>
    </row>
    <row r="8329" spans="1:19">
      <c r="A8329" t="s">
        <v>356</v>
      </c>
      <c r="B8329" t="s">
        <v>412</v>
      </c>
      <c r="C8329" t="s">
        <v>440</v>
      </c>
      <c r="D8329" t="s">
        <v>330</v>
      </c>
      <c r="E8329" t="s">
        <v>175</v>
      </c>
      <c r="F8329" t="s">
        <v>176</v>
      </c>
      <c r="G8329">
        <v>8</v>
      </c>
      <c r="H8329" t="s">
        <v>339</v>
      </c>
      <c r="I8329" t="s">
        <v>375</v>
      </c>
      <c r="J8329" t="s">
        <v>304</v>
      </c>
      <c r="K8329">
        <v>21</v>
      </c>
      <c r="L8329" s="52">
        <v>0.42857000231742859</v>
      </c>
      <c r="N8329">
        <v>219</v>
      </c>
      <c r="O8329" s="52">
        <v>0.34927999973297119</v>
      </c>
      <c r="Q8329">
        <v>2070</v>
      </c>
      <c r="R8329" s="52">
        <v>0.36610999703407288</v>
      </c>
    </row>
    <row r="8330" spans="1:19">
      <c r="A8330" t="s">
        <v>356</v>
      </c>
      <c r="B8330" t="s">
        <v>412</v>
      </c>
      <c r="C8330" t="s">
        <v>440</v>
      </c>
      <c r="D8330" t="s">
        <v>330</v>
      </c>
      <c r="E8330" t="s">
        <v>175</v>
      </c>
      <c r="F8330" t="s">
        <v>176</v>
      </c>
      <c r="G8330">
        <v>8</v>
      </c>
      <c r="H8330" t="s">
        <v>339</v>
      </c>
      <c r="I8330" t="s">
        <v>377</v>
      </c>
      <c r="J8330" t="s">
        <v>13</v>
      </c>
      <c r="K8330">
        <v>23</v>
      </c>
      <c r="L8330" s="52">
        <v>0.46939000487327581</v>
      </c>
      <c r="N8330">
        <v>339</v>
      </c>
      <c r="O8330" s="52">
        <v>0.54066997766494751</v>
      </c>
      <c r="Q8330">
        <v>2991</v>
      </c>
      <c r="R8330" s="52">
        <v>0.52900999784469604</v>
      </c>
    </row>
    <row r="8331" spans="1:19">
      <c r="A8331" t="s">
        <v>356</v>
      </c>
      <c r="B8331" t="s">
        <v>412</v>
      </c>
      <c r="C8331" t="s">
        <v>440</v>
      </c>
      <c r="D8331" t="s">
        <v>330</v>
      </c>
      <c r="E8331" t="s">
        <v>175</v>
      </c>
      <c r="F8331" t="s">
        <v>176</v>
      </c>
      <c r="G8331">
        <v>8</v>
      </c>
      <c r="H8331" t="s">
        <v>339</v>
      </c>
      <c r="I8331" t="s">
        <v>377</v>
      </c>
      <c r="J8331" t="s">
        <v>382</v>
      </c>
      <c r="K8331">
        <v>26</v>
      </c>
      <c r="L8331" s="52">
        <v>0.53061002492904663</v>
      </c>
      <c r="N8331">
        <v>288</v>
      </c>
      <c r="O8331" s="52">
        <v>0.4593299925327301</v>
      </c>
      <c r="Q8331">
        <v>2663</v>
      </c>
      <c r="R8331" s="52">
        <v>0.47099000215530401</v>
      </c>
    </row>
    <row r="8332" spans="1:19">
      <c r="A8332" t="s">
        <v>356</v>
      </c>
      <c r="B8332" t="s">
        <v>412</v>
      </c>
      <c r="C8332" t="s">
        <v>440</v>
      </c>
      <c r="D8332" t="s">
        <v>330</v>
      </c>
      <c r="E8332" t="s">
        <v>175</v>
      </c>
      <c r="F8332" t="s">
        <v>176</v>
      </c>
      <c r="G8332">
        <v>8</v>
      </c>
      <c r="H8332" t="s">
        <v>339</v>
      </c>
      <c r="I8332" t="s">
        <v>378</v>
      </c>
      <c r="J8332" t="s">
        <v>13</v>
      </c>
      <c r="K8332">
        <v>43</v>
      </c>
      <c r="L8332" s="52">
        <v>0.87755000591278076</v>
      </c>
      <c r="N8332">
        <v>567</v>
      </c>
      <c r="O8332" s="52">
        <v>0.90430998802185059</v>
      </c>
      <c r="Q8332">
        <v>5030</v>
      </c>
      <c r="R8332" s="52">
        <v>0.88963997364044189</v>
      </c>
    </row>
    <row r="8333" spans="1:19">
      <c r="A8333" t="s">
        <v>356</v>
      </c>
      <c r="B8333" t="s">
        <v>412</v>
      </c>
      <c r="C8333" t="s">
        <v>440</v>
      </c>
      <c r="D8333" t="s">
        <v>330</v>
      </c>
      <c r="E8333" t="s">
        <v>175</v>
      </c>
      <c r="F8333" t="s">
        <v>176</v>
      </c>
      <c r="G8333">
        <v>8</v>
      </c>
      <c r="H8333" t="s">
        <v>339</v>
      </c>
      <c r="I8333" t="s">
        <v>378</v>
      </c>
      <c r="J8333" t="s">
        <v>382</v>
      </c>
      <c r="K8333">
        <v>6</v>
      </c>
      <c r="L8333" s="52">
        <v>0.12245000153779979</v>
      </c>
      <c r="N8333">
        <v>60</v>
      </c>
      <c r="O8333" s="52">
        <v>9.568999707698822E-2</v>
      </c>
      <c r="Q8333">
        <v>624</v>
      </c>
      <c r="R8333" s="52">
        <v>0.1103599965572357</v>
      </c>
    </row>
    <row r="8334" spans="1:19">
      <c r="A8334" t="s">
        <v>356</v>
      </c>
      <c r="B8334" t="s">
        <v>412</v>
      </c>
      <c r="C8334" t="s">
        <v>440</v>
      </c>
      <c r="D8334" t="s">
        <v>330</v>
      </c>
      <c r="E8334" t="s">
        <v>175</v>
      </c>
      <c r="F8334" t="s">
        <v>176</v>
      </c>
      <c r="G8334">
        <v>8</v>
      </c>
      <c r="H8334" t="s">
        <v>339</v>
      </c>
      <c r="I8334" t="s">
        <v>379</v>
      </c>
      <c r="J8334" t="s">
        <v>13</v>
      </c>
      <c r="K8334">
        <v>34</v>
      </c>
      <c r="L8334" s="52">
        <v>0.69388002157211304</v>
      </c>
      <c r="N8334">
        <v>454</v>
      </c>
      <c r="O8334" s="52">
        <v>0.72408002614974976</v>
      </c>
      <c r="Q8334">
        <v>3976</v>
      </c>
      <c r="R8334" s="52">
        <v>0.70322000980377197</v>
      </c>
    </row>
    <row r="8335" spans="1:19">
      <c r="A8335" t="s">
        <v>356</v>
      </c>
      <c r="B8335" t="s">
        <v>412</v>
      </c>
      <c r="C8335" t="s">
        <v>440</v>
      </c>
      <c r="D8335" t="s">
        <v>330</v>
      </c>
      <c r="E8335" t="s">
        <v>175</v>
      </c>
      <c r="F8335" t="s">
        <v>176</v>
      </c>
      <c r="G8335">
        <v>8</v>
      </c>
      <c r="H8335" t="s">
        <v>339</v>
      </c>
      <c r="I8335" t="s">
        <v>379</v>
      </c>
      <c r="J8335" t="s">
        <v>382</v>
      </c>
      <c r="K8335">
        <v>15</v>
      </c>
      <c r="L8335" s="52">
        <v>0.30612000823020941</v>
      </c>
      <c r="N8335">
        <v>173</v>
      </c>
      <c r="O8335" s="52">
        <v>0.27592000365257258</v>
      </c>
      <c r="Q8335">
        <v>1678</v>
      </c>
      <c r="R8335" s="52">
        <v>0.29677999019622803</v>
      </c>
    </row>
    <row r="8336" spans="1:19">
      <c r="A8336" t="s">
        <v>356</v>
      </c>
      <c r="B8336" t="s">
        <v>412</v>
      </c>
      <c r="C8336" t="s">
        <v>440</v>
      </c>
      <c r="D8336" t="s">
        <v>330</v>
      </c>
      <c r="E8336" t="s">
        <v>175</v>
      </c>
      <c r="F8336" t="s">
        <v>176</v>
      </c>
      <c r="G8336">
        <v>8</v>
      </c>
      <c r="H8336" t="s">
        <v>339</v>
      </c>
      <c r="I8336" t="s">
        <v>380</v>
      </c>
      <c r="J8336" t="s">
        <v>13</v>
      </c>
      <c r="K8336">
        <v>32</v>
      </c>
      <c r="L8336" s="52">
        <v>0.65306001901626587</v>
      </c>
      <c r="N8336">
        <v>420</v>
      </c>
      <c r="O8336" s="52">
        <v>0.66986000537872314</v>
      </c>
      <c r="Q8336">
        <v>4071</v>
      </c>
      <c r="R8336" s="52">
        <v>0.72001999616622925</v>
      </c>
    </row>
    <row r="8337" spans="1:19">
      <c r="A8337" t="s">
        <v>356</v>
      </c>
      <c r="B8337" t="s">
        <v>412</v>
      </c>
      <c r="C8337" t="s">
        <v>440</v>
      </c>
      <c r="D8337" t="s">
        <v>330</v>
      </c>
      <c r="E8337" t="s">
        <v>175</v>
      </c>
      <c r="F8337" t="s">
        <v>176</v>
      </c>
      <c r="G8337">
        <v>8</v>
      </c>
      <c r="H8337" t="s">
        <v>339</v>
      </c>
      <c r="I8337" t="s">
        <v>380</v>
      </c>
      <c r="J8337" t="s">
        <v>382</v>
      </c>
      <c r="K8337">
        <v>17</v>
      </c>
      <c r="L8337" s="52">
        <v>0.34694001078605652</v>
      </c>
      <c r="N8337">
        <v>207</v>
      </c>
      <c r="O8337" s="52">
        <v>0.33013999462127691</v>
      </c>
      <c r="Q8337">
        <v>1583</v>
      </c>
      <c r="R8337" s="52">
        <v>0.27998000383377081</v>
      </c>
    </row>
    <row r="8338" spans="1:19">
      <c r="A8338" t="s">
        <v>356</v>
      </c>
      <c r="B8338" t="s">
        <v>412</v>
      </c>
      <c r="C8338" t="s">
        <v>440</v>
      </c>
      <c r="D8338" t="s">
        <v>330</v>
      </c>
      <c r="E8338" t="s">
        <v>175</v>
      </c>
      <c r="F8338" t="s">
        <v>176</v>
      </c>
      <c r="G8338">
        <v>8</v>
      </c>
      <c r="H8338" t="s">
        <v>339</v>
      </c>
      <c r="I8338" t="s">
        <v>381</v>
      </c>
      <c r="J8338" t="s">
        <v>13</v>
      </c>
      <c r="K8338">
        <v>26</v>
      </c>
      <c r="L8338" s="52">
        <v>0.53061002492904663</v>
      </c>
      <c r="N8338">
        <v>376</v>
      </c>
      <c r="O8338" s="52">
        <v>0.59968000650405884</v>
      </c>
      <c r="Q8338">
        <v>3439</v>
      </c>
      <c r="R8338" s="52">
        <v>0.60824000835418701</v>
      </c>
    </row>
    <row r="8339" spans="1:19">
      <c r="A8339" t="s">
        <v>356</v>
      </c>
      <c r="B8339" t="s">
        <v>412</v>
      </c>
      <c r="C8339" t="s">
        <v>440</v>
      </c>
      <c r="D8339" t="s">
        <v>330</v>
      </c>
      <c r="E8339" t="s">
        <v>175</v>
      </c>
      <c r="F8339" t="s">
        <v>176</v>
      </c>
      <c r="G8339">
        <v>8</v>
      </c>
      <c r="H8339" t="s">
        <v>339</v>
      </c>
      <c r="I8339" t="s">
        <v>381</v>
      </c>
      <c r="J8339" t="s">
        <v>382</v>
      </c>
      <c r="K8339">
        <v>23</v>
      </c>
      <c r="L8339" s="52">
        <v>0.46939000487327581</v>
      </c>
      <c r="N8339">
        <v>251</v>
      </c>
      <c r="O8339" s="52">
        <v>0.40031999349594122</v>
      </c>
      <c r="Q8339">
        <v>2215</v>
      </c>
      <c r="R8339" s="52">
        <v>0.39175999164581299</v>
      </c>
    </row>
    <row r="8340" spans="1:19">
      <c r="A8340" t="s">
        <v>356</v>
      </c>
      <c r="B8340" t="s">
        <v>412</v>
      </c>
      <c r="C8340" t="s">
        <v>440</v>
      </c>
      <c r="D8340" t="s">
        <v>330</v>
      </c>
      <c r="E8340" t="s">
        <v>177</v>
      </c>
      <c r="F8340" t="s">
        <v>178</v>
      </c>
      <c r="G8340">
        <v>7</v>
      </c>
      <c r="H8340" t="s">
        <v>342</v>
      </c>
      <c r="I8340" t="s">
        <v>374</v>
      </c>
      <c r="J8340" t="s">
        <v>289</v>
      </c>
      <c r="K8340">
        <v>2</v>
      </c>
      <c r="L8340" s="52">
        <v>2.703000046312809E-2</v>
      </c>
      <c r="N8340">
        <v>2</v>
      </c>
      <c r="O8340" s="52">
        <v>8.8900001719594002E-3</v>
      </c>
      <c r="Q8340">
        <v>29</v>
      </c>
      <c r="R8340" s="52">
        <v>5.1299999468028554E-3</v>
      </c>
    </row>
    <row r="8341" spans="1:19">
      <c r="A8341" t="s">
        <v>356</v>
      </c>
      <c r="B8341" t="s">
        <v>412</v>
      </c>
      <c r="C8341" t="s">
        <v>440</v>
      </c>
      <c r="D8341" t="s">
        <v>330</v>
      </c>
      <c r="E8341" t="s">
        <v>177</v>
      </c>
      <c r="F8341" t="s">
        <v>178</v>
      </c>
      <c r="G8341">
        <v>7</v>
      </c>
      <c r="H8341" t="s">
        <v>342</v>
      </c>
      <c r="I8341" t="s">
        <v>374</v>
      </c>
      <c r="J8341" t="s">
        <v>290</v>
      </c>
      <c r="K8341">
        <v>6</v>
      </c>
      <c r="L8341" s="52">
        <v>8.107999712228775E-2</v>
      </c>
      <c r="N8341">
        <v>13</v>
      </c>
      <c r="O8341" s="52">
        <v>5.7780001312494278E-2</v>
      </c>
      <c r="Q8341">
        <v>299</v>
      </c>
      <c r="R8341" s="52">
        <v>5.2880000323057168E-2</v>
      </c>
    </row>
    <row r="8342" spans="1:19">
      <c r="A8342" t="s">
        <v>356</v>
      </c>
      <c r="B8342" t="s">
        <v>412</v>
      </c>
      <c r="C8342" t="s">
        <v>440</v>
      </c>
      <c r="D8342" t="s">
        <v>330</v>
      </c>
      <c r="E8342" t="s">
        <v>177</v>
      </c>
      <c r="F8342" t="s">
        <v>178</v>
      </c>
      <c r="G8342">
        <v>7</v>
      </c>
      <c r="H8342" t="s">
        <v>342</v>
      </c>
      <c r="I8342" t="s">
        <v>374</v>
      </c>
      <c r="J8342" t="s">
        <v>291</v>
      </c>
      <c r="K8342">
        <v>5</v>
      </c>
      <c r="L8342" s="52">
        <v>6.7570000886917114E-2</v>
      </c>
      <c r="N8342">
        <v>22</v>
      </c>
      <c r="O8342" s="52">
        <v>9.7779996693134308E-2</v>
      </c>
      <c r="Q8342">
        <v>751</v>
      </c>
      <c r="R8342" s="52">
        <v>0.1328299939632416</v>
      </c>
    </row>
    <row r="8343" spans="1:19">
      <c r="A8343" t="s">
        <v>356</v>
      </c>
      <c r="B8343" t="s">
        <v>412</v>
      </c>
      <c r="C8343" t="s">
        <v>440</v>
      </c>
      <c r="D8343" t="s">
        <v>330</v>
      </c>
      <c r="E8343" t="s">
        <v>177</v>
      </c>
      <c r="F8343" t="s">
        <v>178</v>
      </c>
      <c r="G8343">
        <v>7</v>
      </c>
      <c r="H8343" t="s">
        <v>342</v>
      </c>
      <c r="I8343" t="s">
        <v>374</v>
      </c>
      <c r="J8343" t="s">
        <v>292</v>
      </c>
      <c r="K8343">
        <v>13</v>
      </c>
      <c r="L8343" s="52">
        <v>0.17567999660968781</v>
      </c>
      <c r="N8343">
        <v>48</v>
      </c>
      <c r="O8343" s="52">
        <v>0.21333000063896179</v>
      </c>
      <c r="Q8343">
        <v>1246</v>
      </c>
      <c r="R8343" s="52">
        <v>0.22036999464035029</v>
      </c>
    </row>
    <row r="8344" spans="1:19">
      <c r="A8344" t="s">
        <v>356</v>
      </c>
      <c r="B8344" t="s">
        <v>412</v>
      </c>
      <c r="C8344" t="s">
        <v>440</v>
      </c>
      <c r="D8344" t="s">
        <v>330</v>
      </c>
      <c r="E8344" t="s">
        <v>177</v>
      </c>
      <c r="F8344" t="s">
        <v>178</v>
      </c>
      <c r="G8344">
        <v>7</v>
      </c>
      <c r="H8344" t="s">
        <v>342</v>
      </c>
      <c r="I8344" t="s">
        <v>374</v>
      </c>
      <c r="J8344" t="s">
        <v>293</v>
      </c>
      <c r="K8344">
        <v>11</v>
      </c>
      <c r="L8344" s="52">
        <v>0.14865000545978549</v>
      </c>
      <c r="N8344">
        <v>40</v>
      </c>
      <c r="O8344" s="52">
        <v>0.17778000235557559</v>
      </c>
      <c r="Q8344">
        <v>1034</v>
      </c>
      <c r="R8344" s="52">
        <v>0.18287999927997589</v>
      </c>
    </row>
    <row r="8345" spans="1:19">
      <c r="A8345" t="s">
        <v>356</v>
      </c>
      <c r="B8345" t="s">
        <v>412</v>
      </c>
      <c r="C8345" t="s">
        <v>440</v>
      </c>
      <c r="D8345" t="s">
        <v>330</v>
      </c>
      <c r="E8345" t="s">
        <v>177</v>
      </c>
      <c r="F8345" t="s">
        <v>178</v>
      </c>
      <c r="G8345">
        <v>7</v>
      </c>
      <c r="H8345" t="s">
        <v>342</v>
      </c>
      <c r="I8345" t="s">
        <v>374</v>
      </c>
      <c r="J8345" t="s">
        <v>294</v>
      </c>
      <c r="K8345">
        <v>14</v>
      </c>
      <c r="L8345" s="52">
        <v>0.18919000029563901</v>
      </c>
      <c r="N8345">
        <v>41</v>
      </c>
      <c r="O8345" s="52">
        <v>0.18221999704837799</v>
      </c>
      <c r="Q8345">
        <v>1115</v>
      </c>
      <c r="R8345" s="52">
        <v>0.19720999896526339</v>
      </c>
    </row>
    <row r="8346" spans="1:19">
      <c r="A8346" t="s">
        <v>356</v>
      </c>
      <c r="B8346" t="s">
        <v>412</v>
      </c>
      <c r="C8346" t="s">
        <v>440</v>
      </c>
      <c r="D8346" t="s">
        <v>330</v>
      </c>
      <c r="E8346" t="s">
        <v>177</v>
      </c>
      <c r="F8346" t="s">
        <v>178</v>
      </c>
      <c r="G8346">
        <v>7</v>
      </c>
      <c r="H8346" t="s">
        <v>342</v>
      </c>
      <c r="I8346" t="s">
        <v>374</v>
      </c>
      <c r="J8346" t="s">
        <v>295</v>
      </c>
      <c r="K8346">
        <v>23</v>
      </c>
      <c r="L8346" s="52">
        <v>0.31080999970436102</v>
      </c>
      <c r="N8346">
        <v>59</v>
      </c>
      <c r="O8346" s="52">
        <v>0.26221999526023859</v>
      </c>
      <c r="Q8346">
        <v>1180</v>
      </c>
      <c r="R8346" s="52">
        <v>0.20870000123977661</v>
      </c>
    </row>
    <row r="8347" spans="1:19">
      <c r="A8347" t="s">
        <v>356</v>
      </c>
      <c r="B8347" t="s">
        <v>412</v>
      </c>
      <c r="C8347" t="s">
        <v>440</v>
      </c>
      <c r="D8347" t="s">
        <v>330</v>
      </c>
      <c r="E8347" t="s">
        <v>177</v>
      </c>
      <c r="F8347" t="s">
        <v>178</v>
      </c>
      <c r="G8347">
        <v>7</v>
      </c>
      <c r="H8347" t="s">
        <v>342</v>
      </c>
      <c r="I8347" t="s">
        <v>734</v>
      </c>
      <c r="J8347" t="s">
        <v>299</v>
      </c>
      <c r="K8347">
        <v>2</v>
      </c>
      <c r="L8347" s="52">
        <v>2.703000046312809E-2</v>
      </c>
      <c r="M8347" s="52">
        <v>2.7400000020861629E-2</v>
      </c>
      <c r="N8347">
        <v>5</v>
      </c>
      <c r="O8347" s="52">
        <v>2.2220000624656681E-2</v>
      </c>
      <c r="P8347" s="52">
        <v>2.2420000284910199E-2</v>
      </c>
      <c r="Q8347">
        <v>265</v>
      </c>
      <c r="R8347" s="52">
        <v>4.6870000660419457E-2</v>
      </c>
      <c r="S8347" s="52">
        <v>4.7959998250007629E-2</v>
      </c>
    </row>
    <row r="8348" spans="1:19">
      <c r="A8348" t="s">
        <v>356</v>
      </c>
      <c r="B8348" t="s">
        <v>412</v>
      </c>
      <c r="C8348" t="s">
        <v>440</v>
      </c>
      <c r="D8348" t="s">
        <v>330</v>
      </c>
      <c r="E8348" t="s">
        <v>177</v>
      </c>
      <c r="F8348" t="s">
        <v>178</v>
      </c>
      <c r="G8348">
        <v>7</v>
      </c>
      <c r="H8348" t="s">
        <v>342</v>
      </c>
      <c r="I8348" t="s">
        <v>734</v>
      </c>
      <c r="J8348" t="s">
        <v>300</v>
      </c>
      <c r="K8348">
        <v>2</v>
      </c>
      <c r="L8348" s="52">
        <v>2.703000046312809E-2</v>
      </c>
      <c r="M8348" s="52">
        <v>2.7400000020861629E-2</v>
      </c>
      <c r="N8348">
        <v>2</v>
      </c>
      <c r="O8348" s="52">
        <v>8.8900001719594002E-3</v>
      </c>
      <c r="P8348" s="52">
        <v>8.9699998497962952E-3</v>
      </c>
      <c r="Q8348">
        <v>218</v>
      </c>
      <c r="R8348" s="52">
        <v>3.8559999316930771E-2</v>
      </c>
      <c r="S8348" s="52">
        <v>3.945000097155571E-2</v>
      </c>
    </row>
    <row r="8349" spans="1:19">
      <c r="A8349" t="s">
        <v>356</v>
      </c>
      <c r="B8349" t="s">
        <v>412</v>
      </c>
      <c r="C8349" t="s">
        <v>440</v>
      </c>
      <c r="D8349" t="s">
        <v>330</v>
      </c>
      <c r="E8349" t="s">
        <v>177</v>
      </c>
      <c r="F8349" t="s">
        <v>178</v>
      </c>
      <c r="G8349">
        <v>7</v>
      </c>
      <c r="H8349" t="s">
        <v>342</v>
      </c>
      <c r="I8349" t="s">
        <v>734</v>
      </c>
      <c r="J8349" t="s">
        <v>269</v>
      </c>
      <c r="K8349">
        <v>0</v>
      </c>
      <c r="L8349" s="52">
        <v>0</v>
      </c>
      <c r="M8349" s="52">
        <v>0</v>
      </c>
      <c r="N8349">
        <v>0</v>
      </c>
      <c r="O8349" s="52">
        <v>0</v>
      </c>
      <c r="P8349" s="52">
        <v>0</v>
      </c>
      <c r="Q8349">
        <v>43</v>
      </c>
      <c r="R8349" s="52">
        <v>7.61000020429492E-3</v>
      </c>
      <c r="S8349" s="52">
        <v>7.780000101774931E-3</v>
      </c>
    </row>
    <row r="8350" spans="1:19">
      <c r="A8350" t="s">
        <v>356</v>
      </c>
      <c r="B8350" t="s">
        <v>412</v>
      </c>
      <c r="C8350" t="s">
        <v>440</v>
      </c>
      <c r="D8350" t="s">
        <v>330</v>
      </c>
      <c r="E8350" t="s">
        <v>177</v>
      </c>
      <c r="F8350" t="s">
        <v>178</v>
      </c>
      <c r="G8350">
        <v>7</v>
      </c>
      <c r="H8350" t="s">
        <v>342</v>
      </c>
      <c r="I8350" t="s">
        <v>734</v>
      </c>
      <c r="J8350" t="s">
        <v>301</v>
      </c>
      <c r="K8350">
        <v>0</v>
      </c>
      <c r="L8350" s="52">
        <v>0</v>
      </c>
      <c r="M8350" s="52">
        <v>0</v>
      </c>
      <c r="N8350">
        <v>0</v>
      </c>
      <c r="O8350" s="52">
        <v>0</v>
      </c>
      <c r="P8350" s="52">
        <v>0</v>
      </c>
      <c r="Q8350">
        <v>117</v>
      </c>
      <c r="R8350" s="52">
        <v>2.0689999684691429E-2</v>
      </c>
      <c r="S8350" s="52">
        <v>2.1169999614357948E-2</v>
      </c>
    </row>
    <row r="8351" spans="1:19">
      <c r="A8351" t="s">
        <v>356</v>
      </c>
      <c r="B8351" t="s">
        <v>412</v>
      </c>
      <c r="C8351" t="s">
        <v>440</v>
      </c>
      <c r="D8351" t="s">
        <v>330</v>
      </c>
      <c r="E8351" t="s">
        <v>177</v>
      </c>
      <c r="F8351" t="s">
        <v>178</v>
      </c>
      <c r="G8351">
        <v>7</v>
      </c>
      <c r="H8351" t="s">
        <v>342</v>
      </c>
      <c r="I8351" t="s">
        <v>734</v>
      </c>
      <c r="J8351" t="s">
        <v>270</v>
      </c>
      <c r="K8351">
        <v>1</v>
      </c>
      <c r="L8351" s="52">
        <v>1.3509999960660929E-2</v>
      </c>
      <c r="N8351">
        <v>2</v>
      </c>
      <c r="O8351" s="52">
        <v>8.8900001719594002E-3</v>
      </c>
      <c r="Q8351">
        <v>128</v>
      </c>
      <c r="R8351" s="52">
        <v>2.263999916613102E-2</v>
      </c>
    </row>
    <row r="8352" spans="1:19">
      <c r="A8352" t="s">
        <v>356</v>
      </c>
      <c r="B8352" t="s">
        <v>412</v>
      </c>
      <c r="C8352" t="s">
        <v>440</v>
      </c>
      <c r="D8352" t="s">
        <v>330</v>
      </c>
      <c r="E8352" t="s">
        <v>177</v>
      </c>
      <c r="F8352" t="s">
        <v>178</v>
      </c>
      <c r="G8352">
        <v>7</v>
      </c>
      <c r="H8352" t="s">
        <v>342</v>
      </c>
      <c r="I8352" t="s">
        <v>734</v>
      </c>
      <c r="J8352" t="s">
        <v>268</v>
      </c>
      <c r="K8352">
        <v>69</v>
      </c>
      <c r="L8352" s="52">
        <v>0.93243002891540527</v>
      </c>
      <c r="M8352" s="52">
        <v>0.94520998001098633</v>
      </c>
      <c r="N8352">
        <v>216</v>
      </c>
      <c r="O8352" s="52">
        <v>0.95999997854232788</v>
      </c>
      <c r="P8352" s="52">
        <v>0.96860998868942261</v>
      </c>
      <c r="Q8352">
        <v>4883</v>
      </c>
      <c r="R8352" s="52">
        <v>0.86364001035690308</v>
      </c>
      <c r="S8352" s="52">
        <v>0.88363999128341675</v>
      </c>
    </row>
    <row r="8353" spans="1:18">
      <c r="A8353" t="s">
        <v>356</v>
      </c>
      <c r="B8353" t="s">
        <v>412</v>
      </c>
      <c r="C8353" t="s">
        <v>440</v>
      </c>
      <c r="D8353" t="s">
        <v>330</v>
      </c>
      <c r="E8353" t="s">
        <v>177</v>
      </c>
      <c r="F8353" t="s">
        <v>178</v>
      </c>
      <c r="G8353">
        <v>7</v>
      </c>
      <c r="H8353" t="s">
        <v>342</v>
      </c>
      <c r="I8353" t="s">
        <v>307</v>
      </c>
      <c r="J8353" t="s">
        <v>329</v>
      </c>
      <c r="K8353">
        <v>74</v>
      </c>
      <c r="L8353" s="52">
        <v>1</v>
      </c>
      <c r="N8353">
        <v>225</v>
      </c>
      <c r="O8353" s="52">
        <v>1</v>
      </c>
      <c r="Q8353">
        <v>5610</v>
      </c>
      <c r="R8353" s="52">
        <v>0.99221998453140259</v>
      </c>
    </row>
    <row r="8354" spans="1:18">
      <c r="A8354" t="s">
        <v>356</v>
      </c>
      <c r="B8354" t="s">
        <v>412</v>
      </c>
      <c r="C8354" t="s">
        <v>440</v>
      </c>
      <c r="D8354" t="s">
        <v>330</v>
      </c>
      <c r="E8354" t="s">
        <v>177</v>
      </c>
      <c r="F8354" t="s">
        <v>178</v>
      </c>
      <c r="G8354">
        <v>7</v>
      </c>
      <c r="H8354" t="s">
        <v>342</v>
      </c>
      <c r="I8354" t="s">
        <v>307</v>
      </c>
      <c r="J8354" t="s">
        <v>309</v>
      </c>
      <c r="K8354">
        <v>0</v>
      </c>
      <c r="L8354" s="52">
        <v>0</v>
      </c>
      <c r="N8354">
        <v>0</v>
      </c>
      <c r="O8354" s="52">
        <v>0</v>
      </c>
      <c r="Q8354">
        <v>44</v>
      </c>
      <c r="R8354" s="52">
        <v>7.780000101774931E-3</v>
      </c>
    </row>
    <row r="8355" spans="1:18">
      <c r="A8355" t="s">
        <v>356</v>
      </c>
      <c r="B8355" t="s">
        <v>412</v>
      </c>
      <c r="C8355" t="s">
        <v>440</v>
      </c>
      <c r="D8355" t="s">
        <v>330</v>
      </c>
      <c r="E8355" t="s">
        <v>177</v>
      </c>
      <c r="F8355" t="s">
        <v>178</v>
      </c>
      <c r="G8355">
        <v>7</v>
      </c>
      <c r="H8355" t="s">
        <v>342</v>
      </c>
      <c r="I8355" t="s">
        <v>375</v>
      </c>
      <c r="J8355" t="s">
        <v>302</v>
      </c>
      <c r="K8355">
        <v>25</v>
      </c>
      <c r="L8355" s="52">
        <v>0.33783999085426331</v>
      </c>
      <c r="N8355">
        <v>72</v>
      </c>
      <c r="O8355" s="52">
        <v>0.31999999284744263</v>
      </c>
      <c r="Q8355">
        <v>1795</v>
      </c>
      <c r="R8355" s="52">
        <v>0.3174700140953064</v>
      </c>
    </row>
    <row r="8356" spans="1:18">
      <c r="A8356" t="s">
        <v>356</v>
      </c>
      <c r="B8356" t="s">
        <v>412</v>
      </c>
      <c r="C8356" t="s">
        <v>440</v>
      </c>
      <c r="D8356" t="s">
        <v>330</v>
      </c>
      <c r="E8356" t="s">
        <v>177</v>
      </c>
      <c r="F8356" t="s">
        <v>178</v>
      </c>
      <c r="G8356">
        <v>7</v>
      </c>
      <c r="H8356" t="s">
        <v>342</v>
      </c>
      <c r="I8356" t="s">
        <v>375</v>
      </c>
      <c r="J8356" t="s">
        <v>303</v>
      </c>
      <c r="K8356">
        <v>22</v>
      </c>
      <c r="L8356" s="52">
        <v>0.29730001091957092</v>
      </c>
      <c r="N8356">
        <v>82</v>
      </c>
      <c r="O8356" s="52">
        <v>0.36443999409675598</v>
      </c>
      <c r="Q8356">
        <v>1789</v>
      </c>
      <c r="R8356" s="52">
        <v>0.31641000509262079</v>
      </c>
    </row>
    <row r="8357" spans="1:18">
      <c r="A8357" t="s">
        <v>356</v>
      </c>
      <c r="B8357" t="s">
        <v>412</v>
      </c>
      <c r="C8357" t="s">
        <v>440</v>
      </c>
      <c r="D8357" t="s">
        <v>330</v>
      </c>
      <c r="E8357" t="s">
        <v>177</v>
      </c>
      <c r="F8357" t="s">
        <v>178</v>
      </c>
      <c r="G8357">
        <v>7</v>
      </c>
      <c r="H8357" t="s">
        <v>342</v>
      </c>
      <c r="I8357" t="s">
        <v>375</v>
      </c>
      <c r="J8357" t="s">
        <v>304</v>
      </c>
      <c r="K8357">
        <v>27</v>
      </c>
      <c r="L8357" s="52">
        <v>0.36485999822616583</v>
      </c>
      <c r="N8357">
        <v>71</v>
      </c>
      <c r="O8357" s="52">
        <v>0.31556001305580139</v>
      </c>
      <c r="Q8357">
        <v>2070</v>
      </c>
      <c r="R8357" s="52">
        <v>0.36610999703407288</v>
      </c>
    </row>
    <row r="8358" spans="1:18">
      <c r="A8358" t="s">
        <v>356</v>
      </c>
      <c r="B8358" t="s">
        <v>412</v>
      </c>
      <c r="C8358" t="s">
        <v>440</v>
      </c>
      <c r="D8358" t="s">
        <v>330</v>
      </c>
      <c r="E8358" t="s">
        <v>177</v>
      </c>
      <c r="F8358" t="s">
        <v>178</v>
      </c>
      <c r="G8358">
        <v>7</v>
      </c>
      <c r="H8358" t="s">
        <v>342</v>
      </c>
      <c r="I8358" t="s">
        <v>377</v>
      </c>
      <c r="J8358" t="s">
        <v>13</v>
      </c>
      <c r="K8358">
        <v>36</v>
      </c>
      <c r="L8358" s="52">
        <v>0.48649001121521002</v>
      </c>
      <c r="N8358">
        <v>119</v>
      </c>
      <c r="O8358" s="52">
        <v>0.52889001369476318</v>
      </c>
      <c r="Q8358">
        <v>2991</v>
      </c>
      <c r="R8358" s="52">
        <v>0.52900999784469604</v>
      </c>
    </row>
    <row r="8359" spans="1:18">
      <c r="A8359" t="s">
        <v>356</v>
      </c>
      <c r="B8359" t="s">
        <v>412</v>
      </c>
      <c r="C8359" t="s">
        <v>440</v>
      </c>
      <c r="D8359" t="s">
        <v>330</v>
      </c>
      <c r="E8359" t="s">
        <v>177</v>
      </c>
      <c r="F8359" t="s">
        <v>178</v>
      </c>
      <c r="G8359">
        <v>7</v>
      </c>
      <c r="H8359" t="s">
        <v>342</v>
      </c>
      <c r="I8359" t="s">
        <v>377</v>
      </c>
      <c r="J8359" t="s">
        <v>382</v>
      </c>
      <c r="K8359">
        <v>38</v>
      </c>
      <c r="L8359" s="52">
        <v>0.51350998878479004</v>
      </c>
      <c r="N8359">
        <v>106</v>
      </c>
      <c r="O8359" s="52">
        <v>0.47110998630523682</v>
      </c>
      <c r="Q8359">
        <v>2663</v>
      </c>
      <c r="R8359" s="52">
        <v>0.47099000215530401</v>
      </c>
    </row>
    <row r="8360" spans="1:18">
      <c r="A8360" t="s">
        <v>356</v>
      </c>
      <c r="B8360" t="s">
        <v>412</v>
      </c>
      <c r="C8360" t="s">
        <v>440</v>
      </c>
      <c r="D8360" t="s">
        <v>330</v>
      </c>
      <c r="E8360" t="s">
        <v>177</v>
      </c>
      <c r="F8360" t="s">
        <v>178</v>
      </c>
      <c r="G8360">
        <v>7</v>
      </c>
      <c r="H8360" t="s">
        <v>342</v>
      </c>
      <c r="I8360" t="s">
        <v>378</v>
      </c>
      <c r="J8360" t="s">
        <v>13</v>
      </c>
      <c r="K8360">
        <v>68</v>
      </c>
      <c r="L8360" s="52">
        <v>0.91891998052597046</v>
      </c>
      <c r="N8360">
        <v>197</v>
      </c>
      <c r="O8360" s="52">
        <v>0.87555998563766479</v>
      </c>
      <c r="Q8360">
        <v>5030</v>
      </c>
      <c r="R8360" s="52">
        <v>0.88963997364044189</v>
      </c>
    </row>
    <row r="8361" spans="1:18">
      <c r="A8361" t="s">
        <v>356</v>
      </c>
      <c r="B8361" t="s">
        <v>412</v>
      </c>
      <c r="C8361" t="s">
        <v>440</v>
      </c>
      <c r="D8361" t="s">
        <v>330</v>
      </c>
      <c r="E8361" t="s">
        <v>177</v>
      </c>
      <c r="F8361" t="s">
        <v>178</v>
      </c>
      <c r="G8361">
        <v>7</v>
      </c>
      <c r="H8361" t="s">
        <v>342</v>
      </c>
      <c r="I8361" t="s">
        <v>378</v>
      </c>
      <c r="J8361" t="s">
        <v>382</v>
      </c>
      <c r="K8361">
        <v>6</v>
      </c>
      <c r="L8361" s="52">
        <v>8.107999712228775E-2</v>
      </c>
      <c r="N8361">
        <v>28</v>
      </c>
      <c r="O8361" s="52">
        <v>0.124439999461174</v>
      </c>
      <c r="Q8361">
        <v>624</v>
      </c>
      <c r="R8361" s="52">
        <v>0.1103599965572357</v>
      </c>
    </row>
    <row r="8362" spans="1:18">
      <c r="A8362" t="s">
        <v>356</v>
      </c>
      <c r="B8362" t="s">
        <v>412</v>
      </c>
      <c r="C8362" t="s">
        <v>440</v>
      </c>
      <c r="D8362" t="s">
        <v>330</v>
      </c>
      <c r="E8362" t="s">
        <v>177</v>
      </c>
      <c r="F8362" t="s">
        <v>178</v>
      </c>
      <c r="G8362">
        <v>7</v>
      </c>
      <c r="H8362" t="s">
        <v>342</v>
      </c>
      <c r="I8362" t="s">
        <v>379</v>
      </c>
      <c r="J8362" t="s">
        <v>13</v>
      </c>
      <c r="K8362">
        <v>52</v>
      </c>
      <c r="L8362" s="52">
        <v>0.70270001888275146</v>
      </c>
      <c r="N8362">
        <v>152</v>
      </c>
      <c r="O8362" s="52">
        <v>0.67555999755859375</v>
      </c>
      <c r="Q8362">
        <v>3976</v>
      </c>
      <c r="R8362" s="52">
        <v>0.70322000980377197</v>
      </c>
    </row>
    <row r="8363" spans="1:18">
      <c r="A8363" t="s">
        <v>356</v>
      </c>
      <c r="B8363" t="s">
        <v>412</v>
      </c>
      <c r="C8363" t="s">
        <v>440</v>
      </c>
      <c r="D8363" t="s">
        <v>330</v>
      </c>
      <c r="E8363" t="s">
        <v>177</v>
      </c>
      <c r="F8363" t="s">
        <v>178</v>
      </c>
      <c r="G8363">
        <v>7</v>
      </c>
      <c r="H8363" t="s">
        <v>342</v>
      </c>
      <c r="I8363" t="s">
        <v>379</v>
      </c>
      <c r="J8363" t="s">
        <v>382</v>
      </c>
      <c r="K8363">
        <v>22</v>
      </c>
      <c r="L8363" s="52">
        <v>0.29730001091957092</v>
      </c>
      <c r="N8363">
        <v>73</v>
      </c>
      <c r="O8363" s="52">
        <v>0.32444000244140631</v>
      </c>
      <c r="Q8363">
        <v>1678</v>
      </c>
      <c r="R8363" s="52">
        <v>0.29677999019622803</v>
      </c>
    </row>
    <row r="8364" spans="1:18">
      <c r="A8364" t="s">
        <v>356</v>
      </c>
      <c r="B8364" t="s">
        <v>412</v>
      </c>
      <c r="C8364" t="s">
        <v>440</v>
      </c>
      <c r="D8364" t="s">
        <v>330</v>
      </c>
      <c r="E8364" t="s">
        <v>177</v>
      </c>
      <c r="F8364" t="s">
        <v>178</v>
      </c>
      <c r="G8364">
        <v>7</v>
      </c>
      <c r="H8364" t="s">
        <v>342</v>
      </c>
      <c r="I8364" t="s">
        <v>380</v>
      </c>
      <c r="J8364" t="s">
        <v>13</v>
      </c>
      <c r="K8364">
        <v>50</v>
      </c>
      <c r="L8364" s="52">
        <v>0.67567998170852661</v>
      </c>
      <c r="N8364">
        <v>163</v>
      </c>
      <c r="O8364" s="52">
        <v>0.72443997859954834</v>
      </c>
      <c r="Q8364">
        <v>4071</v>
      </c>
      <c r="R8364" s="52">
        <v>0.72001999616622925</v>
      </c>
    </row>
    <row r="8365" spans="1:18">
      <c r="A8365" t="s">
        <v>356</v>
      </c>
      <c r="B8365" t="s">
        <v>412</v>
      </c>
      <c r="C8365" t="s">
        <v>440</v>
      </c>
      <c r="D8365" t="s">
        <v>330</v>
      </c>
      <c r="E8365" t="s">
        <v>177</v>
      </c>
      <c r="F8365" t="s">
        <v>178</v>
      </c>
      <c r="G8365">
        <v>7</v>
      </c>
      <c r="H8365" t="s">
        <v>342</v>
      </c>
      <c r="I8365" t="s">
        <v>380</v>
      </c>
      <c r="J8365" t="s">
        <v>382</v>
      </c>
      <c r="K8365">
        <v>24</v>
      </c>
      <c r="L8365" s="52">
        <v>0.324319988489151</v>
      </c>
      <c r="N8365">
        <v>62</v>
      </c>
      <c r="O8365" s="52">
        <v>0.27555999159812927</v>
      </c>
      <c r="Q8365">
        <v>1583</v>
      </c>
      <c r="R8365" s="52">
        <v>0.27998000383377081</v>
      </c>
    </row>
    <row r="8366" spans="1:18">
      <c r="A8366" t="s">
        <v>356</v>
      </c>
      <c r="B8366" t="s">
        <v>412</v>
      </c>
      <c r="C8366" t="s">
        <v>440</v>
      </c>
      <c r="D8366" t="s">
        <v>330</v>
      </c>
      <c r="E8366" t="s">
        <v>177</v>
      </c>
      <c r="F8366" t="s">
        <v>178</v>
      </c>
      <c r="G8366">
        <v>7</v>
      </c>
      <c r="H8366" t="s">
        <v>342</v>
      </c>
      <c r="I8366" t="s">
        <v>381</v>
      </c>
      <c r="J8366" t="s">
        <v>13</v>
      </c>
      <c r="K8366">
        <v>46</v>
      </c>
      <c r="L8366" s="52">
        <v>0.62161999940872192</v>
      </c>
      <c r="N8366">
        <v>130</v>
      </c>
      <c r="O8366" s="52">
        <v>0.57778000831604004</v>
      </c>
      <c r="Q8366">
        <v>3439</v>
      </c>
      <c r="R8366" s="52">
        <v>0.60824000835418701</v>
      </c>
    </row>
    <row r="8367" spans="1:18">
      <c r="A8367" t="s">
        <v>356</v>
      </c>
      <c r="B8367" t="s">
        <v>412</v>
      </c>
      <c r="C8367" t="s">
        <v>440</v>
      </c>
      <c r="D8367" t="s">
        <v>330</v>
      </c>
      <c r="E8367" t="s">
        <v>177</v>
      </c>
      <c r="F8367" t="s">
        <v>178</v>
      </c>
      <c r="G8367">
        <v>7</v>
      </c>
      <c r="H8367" t="s">
        <v>342</v>
      </c>
      <c r="I8367" t="s">
        <v>381</v>
      </c>
      <c r="J8367" t="s">
        <v>382</v>
      </c>
      <c r="K8367">
        <v>28</v>
      </c>
      <c r="L8367" s="52">
        <v>0.37838000059127808</v>
      </c>
      <c r="N8367">
        <v>95</v>
      </c>
      <c r="O8367" s="52">
        <v>0.42221999168396002</v>
      </c>
      <c r="Q8367">
        <v>2215</v>
      </c>
      <c r="R8367" s="52">
        <v>0.39175999164581299</v>
      </c>
    </row>
    <row r="8368" spans="1:18">
      <c r="A8368" t="s">
        <v>356</v>
      </c>
      <c r="B8368" t="s">
        <v>412</v>
      </c>
      <c r="C8368" t="s">
        <v>440</v>
      </c>
      <c r="D8368" t="s">
        <v>330</v>
      </c>
      <c r="E8368" t="s">
        <v>179</v>
      </c>
      <c r="F8368" t="s">
        <v>180</v>
      </c>
      <c r="G8368">
        <v>9</v>
      </c>
      <c r="H8368" t="s">
        <v>345</v>
      </c>
      <c r="I8368" t="s">
        <v>374</v>
      </c>
      <c r="J8368" t="s">
        <v>289</v>
      </c>
      <c r="K8368">
        <v>0</v>
      </c>
      <c r="L8368" s="52">
        <v>0</v>
      </c>
      <c r="N8368">
        <v>0</v>
      </c>
      <c r="O8368" s="52">
        <v>0</v>
      </c>
      <c r="Q8368">
        <v>29</v>
      </c>
      <c r="R8368" s="52">
        <v>5.1299999468028554E-3</v>
      </c>
    </row>
    <row r="8369" spans="1:19">
      <c r="A8369" t="s">
        <v>356</v>
      </c>
      <c r="B8369" t="s">
        <v>412</v>
      </c>
      <c r="C8369" t="s">
        <v>440</v>
      </c>
      <c r="D8369" t="s">
        <v>330</v>
      </c>
      <c r="E8369" t="s">
        <v>179</v>
      </c>
      <c r="F8369" t="s">
        <v>180</v>
      </c>
      <c r="G8369">
        <v>9</v>
      </c>
      <c r="H8369" t="s">
        <v>345</v>
      </c>
      <c r="I8369" t="s">
        <v>374</v>
      </c>
      <c r="J8369" t="s">
        <v>290</v>
      </c>
      <c r="K8369">
        <v>0</v>
      </c>
      <c r="L8369" s="52">
        <v>0</v>
      </c>
      <c r="N8369">
        <v>23</v>
      </c>
      <c r="O8369" s="52">
        <v>4.7720000147819519E-2</v>
      </c>
      <c r="Q8369">
        <v>299</v>
      </c>
      <c r="R8369" s="52">
        <v>5.2880000323057168E-2</v>
      </c>
    </row>
    <row r="8370" spans="1:19">
      <c r="A8370" t="s">
        <v>356</v>
      </c>
      <c r="B8370" t="s">
        <v>412</v>
      </c>
      <c r="C8370" t="s">
        <v>440</v>
      </c>
      <c r="D8370" t="s">
        <v>330</v>
      </c>
      <c r="E8370" t="s">
        <v>179</v>
      </c>
      <c r="F8370" t="s">
        <v>180</v>
      </c>
      <c r="G8370">
        <v>9</v>
      </c>
      <c r="H8370" t="s">
        <v>345</v>
      </c>
      <c r="I8370" t="s">
        <v>374</v>
      </c>
      <c r="J8370" t="s">
        <v>291</v>
      </c>
      <c r="K8370">
        <v>6</v>
      </c>
      <c r="L8370" s="52">
        <v>0.1176500022411346</v>
      </c>
      <c r="N8370">
        <v>72</v>
      </c>
      <c r="O8370" s="52">
        <v>0.14937999844551089</v>
      </c>
      <c r="Q8370">
        <v>751</v>
      </c>
      <c r="R8370" s="52">
        <v>0.1328299939632416</v>
      </c>
    </row>
    <row r="8371" spans="1:19">
      <c r="A8371" t="s">
        <v>356</v>
      </c>
      <c r="B8371" t="s">
        <v>412</v>
      </c>
      <c r="C8371" t="s">
        <v>440</v>
      </c>
      <c r="D8371" t="s">
        <v>330</v>
      </c>
      <c r="E8371" t="s">
        <v>179</v>
      </c>
      <c r="F8371" t="s">
        <v>180</v>
      </c>
      <c r="G8371">
        <v>9</v>
      </c>
      <c r="H8371" t="s">
        <v>345</v>
      </c>
      <c r="I8371" t="s">
        <v>374</v>
      </c>
      <c r="J8371" t="s">
        <v>292</v>
      </c>
      <c r="K8371">
        <v>12</v>
      </c>
      <c r="L8371" s="52">
        <v>0.23529000580310819</v>
      </c>
      <c r="N8371">
        <v>94</v>
      </c>
      <c r="O8371" s="52">
        <v>0.19502000510692599</v>
      </c>
      <c r="Q8371">
        <v>1246</v>
      </c>
      <c r="R8371" s="52">
        <v>0.22036999464035029</v>
      </c>
    </row>
    <row r="8372" spans="1:19">
      <c r="A8372" t="s">
        <v>356</v>
      </c>
      <c r="B8372" t="s">
        <v>412</v>
      </c>
      <c r="C8372" t="s">
        <v>440</v>
      </c>
      <c r="D8372" t="s">
        <v>330</v>
      </c>
      <c r="E8372" t="s">
        <v>179</v>
      </c>
      <c r="F8372" t="s">
        <v>180</v>
      </c>
      <c r="G8372">
        <v>9</v>
      </c>
      <c r="H8372" t="s">
        <v>345</v>
      </c>
      <c r="I8372" t="s">
        <v>374</v>
      </c>
      <c r="J8372" t="s">
        <v>293</v>
      </c>
      <c r="K8372">
        <v>5</v>
      </c>
      <c r="L8372" s="52">
        <v>9.8039999604225159E-2</v>
      </c>
      <c r="N8372">
        <v>99</v>
      </c>
      <c r="O8372" s="52">
        <v>0.2053900063037872</v>
      </c>
      <c r="Q8372">
        <v>1034</v>
      </c>
      <c r="R8372" s="52">
        <v>0.18287999927997589</v>
      </c>
    </row>
    <row r="8373" spans="1:19">
      <c r="A8373" t="s">
        <v>356</v>
      </c>
      <c r="B8373" t="s">
        <v>412</v>
      </c>
      <c r="C8373" t="s">
        <v>440</v>
      </c>
      <c r="D8373" t="s">
        <v>330</v>
      </c>
      <c r="E8373" t="s">
        <v>179</v>
      </c>
      <c r="F8373" t="s">
        <v>180</v>
      </c>
      <c r="G8373">
        <v>9</v>
      </c>
      <c r="H8373" t="s">
        <v>345</v>
      </c>
      <c r="I8373" t="s">
        <v>374</v>
      </c>
      <c r="J8373" t="s">
        <v>294</v>
      </c>
      <c r="K8373">
        <v>12</v>
      </c>
      <c r="L8373" s="52">
        <v>0.23529000580310819</v>
      </c>
      <c r="N8373">
        <v>88</v>
      </c>
      <c r="O8373" s="52">
        <v>0.18256999552249911</v>
      </c>
      <c r="Q8373">
        <v>1115</v>
      </c>
      <c r="R8373" s="52">
        <v>0.19720999896526339</v>
      </c>
    </row>
    <row r="8374" spans="1:19">
      <c r="A8374" t="s">
        <v>356</v>
      </c>
      <c r="B8374" t="s">
        <v>412</v>
      </c>
      <c r="C8374" t="s">
        <v>440</v>
      </c>
      <c r="D8374" t="s">
        <v>330</v>
      </c>
      <c r="E8374" t="s">
        <v>179</v>
      </c>
      <c r="F8374" t="s">
        <v>180</v>
      </c>
      <c r="G8374">
        <v>9</v>
      </c>
      <c r="H8374" t="s">
        <v>345</v>
      </c>
      <c r="I8374" t="s">
        <v>374</v>
      </c>
      <c r="J8374" t="s">
        <v>295</v>
      </c>
      <c r="K8374">
        <v>16</v>
      </c>
      <c r="L8374" s="52">
        <v>0.31373000144958502</v>
      </c>
      <c r="N8374">
        <v>106</v>
      </c>
      <c r="O8374" s="52">
        <v>0.21991999447345731</v>
      </c>
      <c r="Q8374">
        <v>1180</v>
      </c>
      <c r="R8374" s="52">
        <v>0.20870000123977661</v>
      </c>
    </row>
    <row r="8375" spans="1:19">
      <c r="A8375" t="s">
        <v>356</v>
      </c>
      <c r="B8375" t="s">
        <v>412</v>
      </c>
      <c r="C8375" t="s">
        <v>440</v>
      </c>
      <c r="D8375" t="s">
        <v>330</v>
      </c>
      <c r="E8375" t="s">
        <v>179</v>
      </c>
      <c r="F8375" t="s">
        <v>180</v>
      </c>
      <c r="G8375">
        <v>9</v>
      </c>
      <c r="H8375" t="s">
        <v>345</v>
      </c>
      <c r="I8375" t="s">
        <v>734</v>
      </c>
      <c r="J8375" t="s">
        <v>299</v>
      </c>
      <c r="K8375">
        <v>0</v>
      </c>
      <c r="L8375" s="52">
        <v>0</v>
      </c>
      <c r="M8375" s="52">
        <v>0</v>
      </c>
      <c r="N8375">
        <v>22</v>
      </c>
      <c r="O8375" s="52">
        <v>4.5639999210834503E-2</v>
      </c>
      <c r="P8375" s="52">
        <v>4.6509999781847E-2</v>
      </c>
      <c r="Q8375">
        <v>265</v>
      </c>
      <c r="R8375" s="52">
        <v>4.6870000660419457E-2</v>
      </c>
      <c r="S8375" s="52">
        <v>4.7959998250007629E-2</v>
      </c>
    </row>
    <row r="8376" spans="1:19">
      <c r="A8376" t="s">
        <v>356</v>
      </c>
      <c r="B8376" t="s">
        <v>412</v>
      </c>
      <c r="C8376" t="s">
        <v>440</v>
      </c>
      <c r="D8376" t="s">
        <v>330</v>
      </c>
      <c r="E8376" t="s">
        <v>179</v>
      </c>
      <c r="F8376" t="s">
        <v>180</v>
      </c>
      <c r="G8376">
        <v>9</v>
      </c>
      <c r="H8376" t="s">
        <v>345</v>
      </c>
      <c r="I8376" t="s">
        <v>734</v>
      </c>
      <c r="J8376" t="s">
        <v>300</v>
      </c>
      <c r="K8376">
        <v>0</v>
      </c>
      <c r="L8376" s="52">
        <v>0</v>
      </c>
      <c r="M8376" s="52">
        <v>0</v>
      </c>
      <c r="N8376">
        <v>9</v>
      </c>
      <c r="O8376" s="52">
        <v>1.867000013589859E-2</v>
      </c>
      <c r="P8376" s="52">
        <v>1.9029999151825901E-2</v>
      </c>
      <c r="Q8376">
        <v>218</v>
      </c>
      <c r="R8376" s="52">
        <v>3.8559999316930771E-2</v>
      </c>
      <c r="S8376" s="52">
        <v>3.945000097155571E-2</v>
      </c>
    </row>
    <row r="8377" spans="1:19">
      <c r="A8377" t="s">
        <v>356</v>
      </c>
      <c r="B8377" t="s">
        <v>412</v>
      </c>
      <c r="C8377" t="s">
        <v>440</v>
      </c>
      <c r="D8377" t="s">
        <v>330</v>
      </c>
      <c r="E8377" t="s">
        <v>179</v>
      </c>
      <c r="F8377" t="s">
        <v>180</v>
      </c>
      <c r="G8377">
        <v>9</v>
      </c>
      <c r="H8377" t="s">
        <v>345</v>
      </c>
      <c r="I8377" t="s">
        <v>734</v>
      </c>
      <c r="J8377" t="s">
        <v>269</v>
      </c>
      <c r="K8377">
        <v>0</v>
      </c>
      <c r="L8377" s="52">
        <v>0</v>
      </c>
      <c r="M8377" s="52">
        <v>0</v>
      </c>
      <c r="N8377">
        <v>2</v>
      </c>
      <c r="O8377" s="52">
        <v>4.1499999351799488E-3</v>
      </c>
      <c r="P8377" s="52">
        <v>4.2300000786781311E-3</v>
      </c>
      <c r="Q8377">
        <v>43</v>
      </c>
      <c r="R8377" s="52">
        <v>7.61000020429492E-3</v>
      </c>
      <c r="S8377" s="52">
        <v>7.780000101774931E-3</v>
      </c>
    </row>
    <row r="8378" spans="1:19">
      <c r="A8378" t="s">
        <v>356</v>
      </c>
      <c r="B8378" t="s">
        <v>412</v>
      </c>
      <c r="C8378" t="s">
        <v>440</v>
      </c>
      <c r="D8378" t="s">
        <v>330</v>
      </c>
      <c r="E8378" t="s">
        <v>179</v>
      </c>
      <c r="F8378" t="s">
        <v>180</v>
      </c>
      <c r="G8378">
        <v>9</v>
      </c>
      <c r="H8378" t="s">
        <v>345</v>
      </c>
      <c r="I8378" t="s">
        <v>734</v>
      </c>
      <c r="J8378" t="s">
        <v>301</v>
      </c>
      <c r="K8378">
        <v>2</v>
      </c>
      <c r="L8378" s="52">
        <v>3.9220001548528671E-2</v>
      </c>
      <c r="M8378" s="52">
        <v>3.9220001548528671E-2</v>
      </c>
      <c r="N8378">
        <v>10</v>
      </c>
      <c r="O8378" s="52">
        <v>2.074999921023846E-2</v>
      </c>
      <c r="P8378" s="52">
        <v>2.1139999851584431E-2</v>
      </c>
      <c r="Q8378">
        <v>117</v>
      </c>
      <c r="R8378" s="52">
        <v>2.0689999684691429E-2</v>
      </c>
      <c r="S8378" s="52">
        <v>2.1169999614357948E-2</v>
      </c>
    </row>
    <row r="8379" spans="1:19">
      <c r="A8379" t="s">
        <v>356</v>
      </c>
      <c r="B8379" t="s">
        <v>412</v>
      </c>
      <c r="C8379" t="s">
        <v>440</v>
      </c>
      <c r="D8379" t="s">
        <v>330</v>
      </c>
      <c r="E8379" t="s">
        <v>179</v>
      </c>
      <c r="F8379" t="s">
        <v>180</v>
      </c>
      <c r="G8379">
        <v>9</v>
      </c>
      <c r="H8379" t="s">
        <v>345</v>
      </c>
      <c r="I8379" t="s">
        <v>734</v>
      </c>
      <c r="J8379" t="s">
        <v>270</v>
      </c>
      <c r="K8379">
        <v>0</v>
      </c>
      <c r="L8379" s="52">
        <v>0</v>
      </c>
      <c r="N8379">
        <v>9</v>
      </c>
      <c r="O8379" s="52">
        <v>1.867000013589859E-2</v>
      </c>
      <c r="Q8379">
        <v>128</v>
      </c>
      <c r="R8379" s="52">
        <v>2.263999916613102E-2</v>
      </c>
    </row>
    <row r="8380" spans="1:19">
      <c r="A8380" t="s">
        <v>356</v>
      </c>
      <c r="B8380" t="s">
        <v>412</v>
      </c>
      <c r="C8380" t="s">
        <v>440</v>
      </c>
      <c r="D8380" t="s">
        <v>330</v>
      </c>
      <c r="E8380" t="s">
        <v>179</v>
      </c>
      <c r="F8380" t="s">
        <v>180</v>
      </c>
      <c r="G8380">
        <v>9</v>
      </c>
      <c r="H8380" t="s">
        <v>345</v>
      </c>
      <c r="I8380" t="s">
        <v>734</v>
      </c>
      <c r="J8380" t="s">
        <v>268</v>
      </c>
      <c r="K8380">
        <v>49</v>
      </c>
      <c r="L8380" s="52">
        <v>0.96078002452850342</v>
      </c>
      <c r="M8380" s="52">
        <v>0.96078002452850342</v>
      </c>
      <c r="N8380">
        <v>430</v>
      </c>
      <c r="O8380" s="52">
        <v>0.89212000370025635</v>
      </c>
      <c r="P8380" s="52">
        <v>0.90908998250961304</v>
      </c>
      <c r="Q8380">
        <v>4883</v>
      </c>
      <c r="R8380" s="52">
        <v>0.86364001035690308</v>
      </c>
      <c r="S8380" s="52">
        <v>0.88363999128341675</v>
      </c>
    </row>
    <row r="8381" spans="1:19">
      <c r="A8381" t="s">
        <v>356</v>
      </c>
      <c r="B8381" t="s">
        <v>412</v>
      </c>
      <c r="C8381" t="s">
        <v>440</v>
      </c>
      <c r="D8381" t="s">
        <v>330</v>
      </c>
      <c r="E8381" t="s">
        <v>179</v>
      </c>
      <c r="F8381" t="s">
        <v>180</v>
      </c>
      <c r="G8381">
        <v>9</v>
      </c>
      <c r="H8381" t="s">
        <v>345</v>
      </c>
      <c r="I8381" t="s">
        <v>307</v>
      </c>
      <c r="J8381" t="s">
        <v>329</v>
      </c>
      <c r="K8381">
        <v>51</v>
      </c>
      <c r="L8381" s="52">
        <v>1</v>
      </c>
      <c r="N8381">
        <v>480</v>
      </c>
      <c r="O8381" s="52">
        <v>0.99585002660751343</v>
      </c>
      <c r="Q8381">
        <v>5610</v>
      </c>
      <c r="R8381" s="52">
        <v>0.99221998453140259</v>
      </c>
    </row>
    <row r="8382" spans="1:19">
      <c r="A8382" t="s">
        <v>356</v>
      </c>
      <c r="B8382" t="s">
        <v>412</v>
      </c>
      <c r="C8382" t="s">
        <v>440</v>
      </c>
      <c r="D8382" t="s">
        <v>330</v>
      </c>
      <c r="E8382" t="s">
        <v>179</v>
      </c>
      <c r="F8382" t="s">
        <v>180</v>
      </c>
      <c r="G8382">
        <v>9</v>
      </c>
      <c r="H8382" t="s">
        <v>345</v>
      </c>
      <c r="I8382" t="s">
        <v>307</v>
      </c>
      <c r="J8382" t="s">
        <v>309</v>
      </c>
      <c r="K8382">
        <v>0</v>
      </c>
      <c r="L8382" s="52">
        <v>0</v>
      </c>
      <c r="N8382">
        <v>2</v>
      </c>
      <c r="O8382" s="52">
        <v>4.1499999351799488E-3</v>
      </c>
      <c r="Q8382">
        <v>44</v>
      </c>
      <c r="R8382" s="52">
        <v>7.780000101774931E-3</v>
      </c>
    </row>
    <row r="8383" spans="1:19">
      <c r="A8383" t="s">
        <v>356</v>
      </c>
      <c r="B8383" t="s">
        <v>412</v>
      </c>
      <c r="C8383" t="s">
        <v>440</v>
      </c>
      <c r="D8383" t="s">
        <v>330</v>
      </c>
      <c r="E8383" t="s">
        <v>179</v>
      </c>
      <c r="F8383" t="s">
        <v>180</v>
      </c>
      <c r="G8383">
        <v>9</v>
      </c>
      <c r="H8383" t="s">
        <v>345</v>
      </c>
      <c r="I8383" t="s">
        <v>375</v>
      </c>
      <c r="J8383" t="s">
        <v>302</v>
      </c>
      <c r="K8383">
        <v>14</v>
      </c>
      <c r="L8383" s="52">
        <v>0.27450999617576599</v>
      </c>
      <c r="N8383">
        <v>167</v>
      </c>
      <c r="O8383" s="52">
        <v>0.34646999835968018</v>
      </c>
      <c r="Q8383">
        <v>1795</v>
      </c>
      <c r="R8383" s="52">
        <v>0.3174700140953064</v>
      </c>
    </row>
    <row r="8384" spans="1:19">
      <c r="A8384" t="s">
        <v>356</v>
      </c>
      <c r="B8384" t="s">
        <v>412</v>
      </c>
      <c r="C8384" t="s">
        <v>440</v>
      </c>
      <c r="D8384" t="s">
        <v>330</v>
      </c>
      <c r="E8384" t="s">
        <v>179</v>
      </c>
      <c r="F8384" t="s">
        <v>180</v>
      </c>
      <c r="G8384">
        <v>9</v>
      </c>
      <c r="H8384" t="s">
        <v>345</v>
      </c>
      <c r="I8384" t="s">
        <v>375</v>
      </c>
      <c r="J8384" t="s">
        <v>303</v>
      </c>
      <c r="K8384">
        <v>19</v>
      </c>
      <c r="L8384" s="52">
        <v>0.37255001068115229</v>
      </c>
      <c r="N8384">
        <v>138</v>
      </c>
      <c r="O8384" s="52">
        <v>0.28630998730659479</v>
      </c>
      <c r="Q8384">
        <v>1789</v>
      </c>
      <c r="R8384" s="52">
        <v>0.31641000509262079</v>
      </c>
    </row>
    <row r="8385" spans="1:18">
      <c r="A8385" t="s">
        <v>356</v>
      </c>
      <c r="B8385" t="s">
        <v>412</v>
      </c>
      <c r="C8385" t="s">
        <v>440</v>
      </c>
      <c r="D8385" t="s">
        <v>330</v>
      </c>
      <c r="E8385" t="s">
        <v>179</v>
      </c>
      <c r="F8385" t="s">
        <v>180</v>
      </c>
      <c r="G8385">
        <v>9</v>
      </c>
      <c r="H8385" t="s">
        <v>345</v>
      </c>
      <c r="I8385" t="s">
        <v>375</v>
      </c>
      <c r="J8385" t="s">
        <v>304</v>
      </c>
      <c r="K8385">
        <v>18</v>
      </c>
      <c r="L8385" s="52">
        <v>0.35293999314308172</v>
      </c>
      <c r="N8385">
        <v>177</v>
      </c>
      <c r="O8385" s="52">
        <v>0.36722001433372498</v>
      </c>
      <c r="Q8385">
        <v>2070</v>
      </c>
      <c r="R8385" s="52">
        <v>0.36610999703407288</v>
      </c>
    </row>
    <row r="8386" spans="1:18">
      <c r="A8386" t="s">
        <v>356</v>
      </c>
      <c r="B8386" t="s">
        <v>412</v>
      </c>
      <c r="C8386" t="s">
        <v>440</v>
      </c>
      <c r="D8386" t="s">
        <v>330</v>
      </c>
      <c r="E8386" t="s">
        <v>179</v>
      </c>
      <c r="F8386" t="s">
        <v>180</v>
      </c>
      <c r="G8386">
        <v>9</v>
      </c>
      <c r="H8386" t="s">
        <v>345</v>
      </c>
      <c r="I8386" t="s">
        <v>377</v>
      </c>
      <c r="J8386" t="s">
        <v>13</v>
      </c>
      <c r="K8386">
        <v>31</v>
      </c>
      <c r="L8386" s="52">
        <v>0.60784000158309937</v>
      </c>
      <c r="N8386">
        <v>265</v>
      </c>
      <c r="O8386" s="52">
        <v>0.54979002475738525</v>
      </c>
      <c r="Q8386">
        <v>2991</v>
      </c>
      <c r="R8386" s="52">
        <v>0.52900999784469604</v>
      </c>
    </row>
    <row r="8387" spans="1:18">
      <c r="A8387" t="s">
        <v>356</v>
      </c>
      <c r="B8387" t="s">
        <v>412</v>
      </c>
      <c r="C8387" t="s">
        <v>440</v>
      </c>
      <c r="D8387" t="s">
        <v>330</v>
      </c>
      <c r="E8387" t="s">
        <v>179</v>
      </c>
      <c r="F8387" t="s">
        <v>180</v>
      </c>
      <c r="G8387">
        <v>9</v>
      </c>
      <c r="H8387" t="s">
        <v>345</v>
      </c>
      <c r="I8387" t="s">
        <v>377</v>
      </c>
      <c r="J8387" t="s">
        <v>382</v>
      </c>
      <c r="K8387">
        <v>20</v>
      </c>
      <c r="L8387" s="52">
        <v>0.39215999841690058</v>
      </c>
      <c r="N8387">
        <v>217</v>
      </c>
      <c r="O8387" s="52">
        <v>0.45021000504493708</v>
      </c>
      <c r="Q8387">
        <v>2663</v>
      </c>
      <c r="R8387" s="52">
        <v>0.47099000215530401</v>
      </c>
    </row>
    <row r="8388" spans="1:18">
      <c r="A8388" t="s">
        <v>356</v>
      </c>
      <c r="B8388" t="s">
        <v>412</v>
      </c>
      <c r="C8388" t="s">
        <v>440</v>
      </c>
      <c r="D8388" t="s">
        <v>330</v>
      </c>
      <c r="E8388" t="s">
        <v>179</v>
      </c>
      <c r="F8388" t="s">
        <v>180</v>
      </c>
      <c r="G8388">
        <v>9</v>
      </c>
      <c r="H8388" t="s">
        <v>345</v>
      </c>
      <c r="I8388" t="s">
        <v>378</v>
      </c>
      <c r="J8388" t="s">
        <v>13</v>
      </c>
      <c r="K8388">
        <v>42</v>
      </c>
      <c r="L8388" s="52">
        <v>0.82353001832962036</v>
      </c>
      <c r="N8388">
        <v>432</v>
      </c>
      <c r="O8388" s="52">
        <v>0.89626997709274292</v>
      </c>
      <c r="Q8388">
        <v>5030</v>
      </c>
      <c r="R8388" s="52">
        <v>0.88963997364044189</v>
      </c>
    </row>
    <row r="8389" spans="1:18">
      <c r="A8389" t="s">
        <v>356</v>
      </c>
      <c r="B8389" t="s">
        <v>412</v>
      </c>
      <c r="C8389" t="s">
        <v>440</v>
      </c>
      <c r="D8389" t="s">
        <v>330</v>
      </c>
      <c r="E8389" t="s">
        <v>179</v>
      </c>
      <c r="F8389" t="s">
        <v>180</v>
      </c>
      <c r="G8389">
        <v>9</v>
      </c>
      <c r="H8389" t="s">
        <v>345</v>
      </c>
      <c r="I8389" t="s">
        <v>378</v>
      </c>
      <c r="J8389" t="s">
        <v>382</v>
      </c>
      <c r="K8389">
        <v>9</v>
      </c>
      <c r="L8389" s="52">
        <v>0.1764699965715408</v>
      </c>
      <c r="N8389">
        <v>50</v>
      </c>
      <c r="O8389" s="52">
        <v>0.1037300005555153</v>
      </c>
      <c r="Q8389">
        <v>624</v>
      </c>
      <c r="R8389" s="52">
        <v>0.1103599965572357</v>
      </c>
    </row>
    <row r="8390" spans="1:18">
      <c r="A8390" t="s">
        <v>356</v>
      </c>
      <c r="B8390" t="s">
        <v>412</v>
      </c>
      <c r="C8390" t="s">
        <v>440</v>
      </c>
      <c r="D8390" t="s">
        <v>330</v>
      </c>
      <c r="E8390" t="s">
        <v>179</v>
      </c>
      <c r="F8390" t="s">
        <v>180</v>
      </c>
      <c r="G8390">
        <v>9</v>
      </c>
      <c r="H8390" t="s">
        <v>345</v>
      </c>
      <c r="I8390" t="s">
        <v>379</v>
      </c>
      <c r="J8390" t="s">
        <v>13</v>
      </c>
      <c r="K8390">
        <v>40</v>
      </c>
      <c r="L8390" s="52">
        <v>0.784309983253479</v>
      </c>
      <c r="N8390">
        <v>341</v>
      </c>
      <c r="O8390" s="52">
        <v>0.70746999979019165</v>
      </c>
      <c r="Q8390">
        <v>3976</v>
      </c>
      <c r="R8390" s="52">
        <v>0.70322000980377197</v>
      </c>
    </row>
    <row r="8391" spans="1:18">
      <c r="A8391" t="s">
        <v>356</v>
      </c>
      <c r="B8391" t="s">
        <v>412</v>
      </c>
      <c r="C8391" t="s">
        <v>440</v>
      </c>
      <c r="D8391" t="s">
        <v>330</v>
      </c>
      <c r="E8391" t="s">
        <v>179</v>
      </c>
      <c r="F8391" t="s">
        <v>180</v>
      </c>
      <c r="G8391">
        <v>9</v>
      </c>
      <c r="H8391" t="s">
        <v>345</v>
      </c>
      <c r="I8391" t="s">
        <v>379</v>
      </c>
      <c r="J8391" t="s">
        <v>382</v>
      </c>
      <c r="K8391">
        <v>11</v>
      </c>
      <c r="L8391" s="52">
        <v>0.2156900018453598</v>
      </c>
      <c r="N8391">
        <v>141</v>
      </c>
      <c r="O8391" s="52">
        <v>0.29253000020980829</v>
      </c>
      <c r="Q8391">
        <v>1678</v>
      </c>
      <c r="R8391" s="52">
        <v>0.29677999019622803</v>
      </c>
    </row>
    <row r="8392" spans="1:18">
      <c r="A8392" t="s">
        <v>356</v>
      </c>
      <c r="B8392" t="s">
        <v>412</v>
      </c>
      <c r="C8392" t="s">
        <v>440</v>
      </c>
      <c r="D8392" t="s">
        <v>330</v>
      </c>
      <c r="E8392" t="s">
        <v>179</v>
      </c>
      <c r="F8392" t="s">
        <v>180</v>
      </c>
      <c r="G8392">
        <v>9</v>
      </c>
      <c r="H8392" t="s">
        <v>345</v>
      </c>
      <c r="I8392" t="s">
        <v>380</v>
      </c>
      <c r="J8392" t="s">
        <v>13</v>
      </c>
      <c r="K8392">
        <v>39</v>
      </c>
      <c r="L8392" s="52">
        <v>0.76471000909805298</v>
      </c>
      <c r="N8392">
        <v>349</v>
      </c>
      <c r="O8392" s="52">
        <v>0.72407001256942749</v>
      </c>
      <c r="Q8392">
        <v>4071</v>
      </c>
      <c r="R8392" s="52">
        <v>0.72001999616622925</v>
      </c>
    </row>
    <row r="8393" spans="1:18">
      <c r="A8393" t="s">
        <v>356</v>
      </c>
      <c r="B8393" t="s">
        <v>412</v>
      </c>
      <c r="C8393" t="s">
        <v>440</v>
      </c>
      <c r="D8393" t="s">
        <v>330</v>
      </c>
      <c r="E8393" t="s">
        <v>179</v>
      </c>
      <c r="F8393" t="s">
        <v>180</v>
      </c>
      <c r="G8393">
        <v>9</v>
      </c>
      <c r="H8393" t="s">
        <v>345</v>
      </c>
      <c r="I8393" t="s">
        <v>380</v>
      </c>
      <c r="J8393" t="s">
        <v>382</v>
      </c>
      <c r="K8393">
        <v>12</v>
      </c>
      <c r="L8393" s="52">
        <v>0.23529000580310819</v>
      </c>
      <c r="N8393">
        <v>133</v>
      </c>
      <c r="O8393" s="52">
        <v>0.27592998743057251</v>
      </c>
      <c r="Q8393">
        <v>1583</v>
      </c>
      <c r="R8393" s="52">
        <v>0.27998000383377081</v>
      </c>
    </row>
    <row r="8394" spans="1:18">
      <c r="A8394" t="s">
        <v>356</v>
      </c>
      <c r="B8394" t="s">
        <v>412</v>
      </c>
      <c r="C8394" t="s">
        <v>440</v>
      </c>
      <c r="D8394" t="s">
        <v>330</v>
      </c>
      <c r="E8394" t="s">
        <v>179</v>
      </c>
      <c r="F8394" t="s">
        <v>180</v>
      </c>
      <c r="G8394">
        <v>9</v>
      </c>
      <c r="H8394" t="s">
        <v>345</v>
      </c>
      <c r="I8394" t="s">
        <v>381</v>
      </c>
      <c r="J8394" t="s">
        <v>13</v>
      </c>
      <c r="K8394">
        <v>30</v>
      </c>
      <c r="L8394" s="52">
        <v>0.58824002742767334</v>
      </c>
      <c r="N8394">
        <v>291</v>
      </c>
      <c r="O8394" s="52">
        <v>0.60373002290725708</v>
      </c>
      <c r="Q8394">
        <v>3439</v>
      </c>
      <c r="R8394" s="52">
        <v>0.60824000835418701</v>
      </c>
    </row>
    <row r="8395" spans="1:18">
      <c r="A8395" t="s">
        <v>356</v>
      </c>
      <c r="B8395" t="s">
        <v>412</v>
      </c>
      <c r="C8395" t="s">
        <v>440</v>
      </c>
      <c r="D8395" t="s">
        <v>330</v>
      </c>
      <c r="E8395" t="s">
        <v>179</v>
      </c>
      <c r="F8395" t="s">
        <v>180</v>
      </c>
      <c r="G8395">
        <v>9</v>
      </c>
      <c r="H8395" t="s">
        <v>345</v>
      </c>
      <c r="I8395" t="s">
        <v>381</v>
      </c>
      <c r="J8395" t="s">
        <v>382</v>
      </c>
      <c r="K8395">
        <v>21</v>
      </c>
      <c r="L8395" s="52">
        <v>0.41176000237464899</v>
      </c>
      <c r="N8395">
        <v>191</v>
      </c>
      <c r="O8395" s="52">
        <v>0.39627000689506531</v>
      </c>
      <c r="Q8395">
        <v>2215</v>
      </c>
      <c r="R8395" s="52">
        <v>0.39175999164581299</v>
      </c>
    </row>
    <row r="8396" spans="1:18">
      <c r="A8396" t="s">
        <v>356</v>
      </c>
      <c r="B8396" t="s">
        <v>412</v>
      </c>
      <c r="C8396" t="s">
        <v>440</v>
      </c>
      <c r="D8396" t="s">
        <v>330</v>
      </c>
      <c r="E8396" t="s">
        <v>201</v>
      </c>
      <c r="F8396" t="s">
        <v>284</v>
      </c>
      <c r="G8396">
        <v>8</v>
      </c>
      <c r="H8396" t="s">
        <v>339</v>
      </c>
      <c r="I8396" t="s">
        <v>374</v>
      </c>
      <c r="J8396" t="s">
        <v>289</v>
      </c>
      <c r="K8396">
        <v>2</v>
      </c>
      <c r="L8396" s="52">
        <v>5.000000074505806E-2</v>
      </c>
      <c r="N8396">
        <v>8</v>
      </c>
      <c r="O8396" s="52">
        <v>1.276000030338764E-2</v>
      </c>
      <c r="Q8396">
        <v>29</v>
      </c>
      <c r="R8396" s="52">
        <v>5.1299999468028554E-3</v>
      </c>
    </row>
    <row r="8397" spans="1:18">
      <c r="A8397" t="s">
        <v>356</v>
      </c>
      <c r="B8397" t="s">
        <v>412</v>
      </c>
      <c r="C8397" t="s">
        <v>440</v>
      </c>
      <c r="D8397" t="s">
        <v>330</v>
      </c>
      <c r="E8397" t="s">
        <v>201</v>
      </c>
      <c r="F8397" t="s">
        <v>284</v>
      </c>
      <c r="G8397">
        <v>8</v>
      </c>
      <c r="H8397" t="s">
        <v>339</v>
      </c>
      <c r="I8397" t="s">
        <v>374</v>
      </c>
      <c r="J8397" t="s">
        <v>290</v>
      </c>
      <c r="K8397">
        <v>2</v>
      </c>
      <c r="L8397" s="52">
        <v>5.000000074505806E-2</v>
      </c>
      <c r="N8397">
        <v>35</v>
      </c>
      <c r="O8397" s="52">
        <v>5.5819999426603317E-2</v>
      </c>
      <c r="Q8397">
        <v>299</v>
      </c>
      <c r="R8397" s="52">
        <v>5.2880000323057168E-2</v>
      </c>
    </row>
    <row r="8398" spans="1:18">
      <c r="A8398" t="s">
        <v>356</v>
      </c>
      <c r="B8398" t="s">
        <v>412</v>
      </c>
      <c r="C8398" t="s">
        <v>440</v>
      </c>
      <c r="D8398" t="s">
        <v>330</v>
      </c>
      <c r="E8398" t="s">
        <v>201</v>
      </c>
      <c r="F8398" t="s">
        <v>284</v>
      </c>
      <c r="G8398">
        <v>8</v>
      </c>
      <c r="H8398" t="s">
        <v>339</v>
      </c>
      <c r="I8398" t="s">
        <v>374</v>
      </c>
      <c r="J8398" t="s">
        <v>291</v>
      </c>
      <c r="K8398">
        <v>2</v>
      </c>
      <c r="L8398" s="52">
        <v>5.000000074505806E-2</v>
      </c>
      <c r="N8398">
        <v>87</v>
      </c>
      <c r="O8398" s="52">
        <v>0.13876000046730039</v>
      </c>
      <c r="Q8398">
        <v>751</v>
      </c>
      <c r="R8398" s="52">
        <v>0.1328299939632416</v>
      </c>
    </row>
    <row r="8399" spans="1:18">
      <c r="A8399" t="s">
        <v>356</v>
      </c>
      <c r="B8399" t="s">
        <v>412</v>
      </c>
      <c r="C8399" t="s">
        <v>440</v>
      </c>
      <c r="D8399" t="s">
        <v>330</v>
      </c>
      <c r="E8399" t="s">
        <v>201</v>
      </c>
      <c r="F8399" t="s">
        <v>284</v>
      </c>
      <c r="G8399">
        <v>8</v>
      </c>
      <c r="H8399" t="s">
        <v>339</v>
      </c>
      <c r="I8399" t="s">
        <v>374</v>
      </c>
      <c r="J8399" t="s">
        <v>292</v>
      </c>
      <c r="K8399">
        <v>11</v>
      </c>
      <c r="L8399" s="52">
        <v>0.27500000596046448</v>
      </c>
      <c r="N8399">
        <v>148</v>
      </c>
      <c r="O8399" s="52">
        <v>0.23603999614715579</v>
      </c>
      <c r="Q8399">
        <v>1246</v>
      </c>
      <c r="R8399" s="52">
        <v>0.22036999464035029</v>
      </c>
    </row>
    <row r="8400" spans="1:18">
      <c r="A8400" t="s">
        <v>356</v>
      </c>
      <c r="B8400" t="s">
        <v>412</v>
      </c>
      <c r="C8400" t="s">
        <v>440</v>
      </c>
      <c r="D8400" t="s">
        <v>330</v>
      </c>
      <c r="E8400" t="s">
        <v>201</v>
      </c>
      <c r="F8400" t="s">
        <v>284</v>
      </c>
      <c r="G8400">
        <v>8</v>
      </c>
      <c r="H8400" t="s">
        <v>339</v>
      </c>
      <c r="I8400" t="s">
        <v>374</v>
      </c>
      <c r="J8400" t="s">
        <v>293</v>
      </c>
      <c r="K8400">
        <v>2</v>
      </c>
      <c r="L8400" s="52">
        <v>5.000000074505806E-2</v>
      </c>
      <c r="N8400">
        <v>98</v>
      </c>
      <c r="O8400" s="52">
        <v>0.15629999339580539</v>
      </c>
      <c r="Q8400">
        <v>1034</v>
      </c>
      <c r="R8400" s="52">
        <v>0.18287999927997589</v>
      </c>
    </row>
    <row r="8401" spans="1:19">
      <c r="A8401" t="s">
        <v>356</v>
      </c>
      <c r="B8401" t="s">
        <v>412</v>
      </c>
      <c r="C8401" t="s">
        <v>440</v>
      </c>
      <c r="D8401" t="s">
        <v>330</v>
      </c>
      <c r="E8401" t="s">
        <v>201</v>
      </c>
      <c r="F8401" t="s">
        <v>284</v>
      </c>
      <c r="G8401">
        <v>8</v>
      </c>
      <c r="H8401" t="s">
        <v>339</v>
      </c>
      <c r="I8401" t="s">
        <v>374</v>
      </c>
      <c r="J8401" t="s">
        <v>294</v>
      </c>
      <c r="K8401">
        <v>6</v>
      </c>
      <c r="L8401" s="52">
        <v>0.15000000596046451</v>
      </c>
      <c r="N8401">
        <v>119</v>
      </c>
      <c r="O8401" s="52">
        <v>0.18978999555110929</v>
      </c>
      <c r="Q8401">
        <v>1115</v>
      </c>
      <c r="R8401" s="52">
        <v>0.19720999896526339</v>
      </c>
    </row>
    <row r="8402" spans="1:19">
      <c r="A8402" t="s">
        <v>356</v>
      </c>
      <c r="B8402" t="s">
        <v>412</v>
      </c>
      <c r="C8402" t="s">
        <v>440</v>
      </c>
      <c r="D8402" t="s">
        <v>330</v>
      </c>
      <c r="E8402" t="s">
        <v>201</v>
      </c>
      <c r="F8402" t="s">
        <v>284</v>
      </c>
      <c r="G8402">
        <v>8</v>
      </c>
      <c r="H8402" t="s">
        <v>339</v>
      </c>
      <c r="I8402" t="s">
        <v>374</v>
      </c>
      <c r="J8402" t="s">
        <v>295</v>
      </c>
      <c r="K8402">
        <v>15</v>
      </c>
      <c r="L8402" s="52">
        <v>0.375</v>
      </c>
      <c r="N8402">
        <v>132</v>
      </c>
      <c r="O8402" s="52">
        <v>0.21052999794483179</v>
      </c>
      <c r="Q8402">
        <v>1180</v>
      </c>
      <c r="R8402" s="52">
        <v>0.20870000123977661</v>
      </c>
    </row>
    <row r="8403" spans="1:19">
      <c r="A8403" t="s">
        <v>356</v>
      </c>
      <c r="B8403" t="s">
        <v>412</v>
      </c>
      <c r="C8403" t="s">
        <v>440</v>
      </c>
      <c r="D8403" t="s">
        <v>330</v>
      </c>
      <c r="E8403" t="s">
        <v>201</v>
      </c>
      <c r="F8403" t="s">
        <v>284</v>
      </c>
      <c r="G8403">
        <v>8</v>
      </c>
      <c r="H8403" t="s">
        <v>339</v>
      </c>
      <c r="I8403" t="s">
        <v>734</v>
      </c>
      <c r="J8403" t="s">
        <v>299</v>
      </c>
      <c r="K8403">
        <v>2</v>
      </c>
      <c r="L8403" s="52">
        <v>5.000000074505806E-2</v>
      </c>
      <c r="M8403" s="52">
        <v>5.000000074505806E-2</v>
      </c>
      <c r="N8403">
        <v>52</v>
      </c>
      <c r="O8403" s="52">
        <v>8.2929998636245728E-2</v>
      </c>
      <c r="P8403" s="52">
        <v>8.4009997546672821E-2</v>
      </c>
      <c r="Q8403">
        <v>265</v>
      </c>
      <c r="R8403" s="52">
        <v>4.6870000660419457E-2</v>
      </c>
      <c r="S8403" s="52">
        <v>4.7959998250007629E-2</v>
      </c>
    </row>
    <row r="8404" spans="1:19">
      <c r="A8404" t="s">
        <v>356</v>
      </c>
      <c r="B8404" t="s">
        <v>412</v>
      </c>
      <c r="C8404" t="s">
        <v>440</v>
      </c>
      <c r="D8404" t="s">
        <v>330</v>
      </c>
      <c r="E8404" t="s">
        <v>201</v>
      </c>
      <c r="F8404" t="s">
        <v>284</v>
      </c>
      <c r="G8404">
        <v>8</v>
      </c>
      <c r="H8404" t="s">
        <v>339</v>
      </c>
      <c r="I8404" t="s">
        <v>734</v>
      </c>
      <c r="J8404" t="s">
        <v>300</v>
      </c>
      <c r="K8404">
        <v>2</v>
      </c>
      <c r="L8404" s="52">
        <v>5.000000074505806E-2</v>
      </c>
      <c r="M8404" s="52">
        <v>5.000000074505806E-2</v>
      </c>
      <c r="N8404">
        <v>20</v>
      </c>
      <c r="O8404" s="52">
        <v>3.189999982714653E-2</v>
      </c>
      <c r="P8404" s="52">
        <v>3.231000155210495E-2</v>
      </c>
      <c r="Q8404">
        <v>218</v>
      </c>
      <c r="R8404" s="52">
        <v>3.8559999316930771E-2</v>
      </c>
      <c r="S8404" s="52">
        <v>3.945000097155571E-2</v>
      </c>
    </row>
    <row r="8405" spans="1:19">
      <c r="A8405" t="s">
        <v>356</v>
      </c>
      <c r="B8405" t="s">
        <v>412</v>
      </c>
      <c r="C8405" t="s">
        <v>440</v>
      </c>
      <c r="D8405" t="s">
        <v>330</v>
      </c>
      <c r="E8405" t="s">
        <v>201</v>
      </c>
      <c r="F8405" t="s">
        <v>284</v>
      </c>
      <c r="G8405">
        <v>8</v>
      </c>
      <c r="H8405" t="s">
        <v>339</v>
      </c>
      <c r="I8405" t="s">
        <v>734</v>
      </c>
      <c r="J8405" t="s">
        <v>269</v>
      </c>
      <c r="K8405">
        <v>2</v>
      </c>
      <c r="L8405" s="52">
        <v>5.000000074505806E-2</v>
      </c>
      <c r="M8405" s="52">
        <v>5.000000074505806E-2</v>
      </c>
      <c r="N8405">
        <v>8</v>
      </c>
      <c r="O8405" s="52">
        <v>1.276000030338764E-2</v>
      </c>
      <c r="P8405" s="52">
        <v>1.291999965906143E-2</v>
      </c>
      <c r="Q8405">
        <v>43</v>
      </c>
      <c r="R8405" s="52">
        <v>7.61000020429492E-3</v>
      </c>
      <c r="S8405" s="52">
        <v>7.780000101774931E-3</v>
      </c>
    </row>
    <row r="8406" spans="1:19">
      <c r="A8406" t="s">
        <v>356</v>
      </c>
      <c r="B8406" t="s">
        <v>412</v>
      </c>
      <c r="C8406" t="s">
        <v>440</v>
      </c>
      <c r="D8406" t="s">
        <v>330</v>
      </c>
      <c r="E8406" t="s">
        <v>201</v>
      </c>
      <c r="F8406" t="s">
        <v>284</v>
      </c>
      <c r="G8406">
        <v>8</v>
      </c>
      <c r="H8406" t="s">
        <v>339</v>
      </c>
      <c r="I8406" t="s">
        <v>734</v>
      </c>
      <c r="J8406" t="s">
        <v>301</v>
      </c>
      <c r="K8406">
        <v>0</v>
      </c>
      <c r="L8406" s="52">
        <v>0</v>
      </c>
      <c r="M8406" s="52">
        <v>0</v>
      </c>
      <c r="N8406">
        <v>10</v>
      </c>
      <c r="O8406" s="52">
        <v>1.5949999913573269E-2</v>
      </c>
      <c r="P8406" s="52">
        <v>1.6160000115633011E-2</v>
      </c>
      <c r="Q8406">
        <v>117</v>
      </c>
      <c r="R8406" s="52">
        <v>2.0689999684691429E-2</v>
      </c>
      <c r="S8406" s="52">
        <v>2.1169999614357948E-2</v>
      </c>
    </row>
    <row r="8407" spans="1:19">
      <c r="A8407" t="s">
        <v>356</v>
      </c>
      <c r="B8407" t="s">
        <v>412</v>
      </c>
      <c r="C8407" t="s">
        <v>440</v>
      </c>
      <c r="D8407" t="s">
        <v>330</v>
      </c>
      <c r="E8407" t="s">
        <v>201</v>
      </c>
      <c r="F8407" t="s">
        <v>284</v>
      </c>
      <c r="G8407">
        <v>8</v>
      </c>
      <c r="H8407" t="s">
        <v>339</v>
      </c>
      <c r="I8407" t="s">
        <v>734</v>
      </c>
      <c r="J8407" t="s">
        <v>270</v>
      </c>
      <c r="K8407">
        <v>0</v>
      </c>
      <c r="L8407" s="52">
        <v>0</v>
      </c>
      <c r="N8407">
        <v>8</v>
      </c>
      <c r="O8407" s="52">
        <v>1.276000030338764E-2</v>
      </c>
      <c r="Q8407">
        <v>128</v>
      </c>
      <c r="R8407" s="52">
        <v>2.263999916613102E-2</v>
      </c>
    </row>
    <row r="8408" spans="1:19">
      <c r="A8408" t="s">
        <v>356</v>
      </c>
      <c r="B8408" t="s">
        <v>412</v>
      </c>
      <c r="C8408" t="s">
        <v>440</v>
      </c>
      <c r="D8408" t="s">
        <v>330</v>
      </c>
      <c r="E8408" t="s">
        <v>201</v>
      </c>
      <c r="F8408" t="s">
        <v>284</v>
      </c>
      <c r="G8408">
        <v>8</v>
      </c>
      <c r="H8408" t="s">
        <v>339</v>
      </c>
      <c r="I8408" t="s">
        <v>734</v>
      </c>
      <c r="J8408" t="s">
        <v>268</v>
      </c>
      <c r="K8408">
        <v>34</v>
      </c>
      <c r="L8408" s="52">
        <v>0.85000002384185791</v>
      </c>
      <c r="M8408" s="52">
        <v>0.85000002384185791</v>
      </c>
      <c r="N8408">
        <v>529</v>
      </c>
      <c r="O8408" s="52">
        <v>0.84369999170303345</v>
      </c>
      <c r="P8408" s="52">
        <v>0.85460001230239868</v>
      </c>
      <c r="Q8408">
        <v>4883</v>
      </c>
      <c r="R8408" s="52">
        <v>0.86364001035690308</v>
      </c>
      <c r="S8408" s="52">
        <v>0.88363999128341675</v>
      </c>
    </row>
    <row r="8409" spans="1:19">
      <c r="A8409" t="s">
        <v>356</v>
      </c>
      <c r="B8409" t="s">
        <v>412</v>
      </c>
      <c r="C8409" t="s">
        <v>440</v>
      </c>
      <c r="D8409" t="s">
        <v>330</v>
      </c>
      <c r="E8409" t="s">
        <v>201</v>
      </c>
      <c r="F8409" t="s">
        <v>284</v>
      </c>
      <c r="G8409">
        <v>8</v>
      </c>
      <c r="H8409" t="s">
        <v>339</v>
      </c>
      <c r="I8409" t="s">
        <v>307</v>
      </c>
      <c r="J8409" t="s">
        <v>329</v>
      </c>
      <c r="K8409">
        <v>38</v>
      </c>
      <c r="L8409" s="52">
        <v>0.94999998807907104</v>
      </c>
      <c r="N8409">
        <v>620</v>
      </c>
      <c r="O8409" s="52">
        <v>0.98883998394012451</v>
      </c>
      <c r="Q8409">
        <v>5610</v>
      </c>
      <c r="R8409" s="52">
        <v>0.99221998453140259</v>
      </c>
    </row>
    <row r="8410" spans="1:19">
      <c r="A8410" t="s">
        <v>356</v>
      </c>
      <c r="B8410" t="s">
        <v>412</v>
      </c>
      <c r="C8410" t="s">
        <v>440</v>
      </c>
      <c r="D8410" t="s">
        <v>330</v>
      </c>
      <c r="E8410" t="s">
        <v>201</v>
      </c>
      <c r="F8410" t="s">
        <v>284</v>
      </c>
      <c r="G8410">
        <v>8</v>
      </c>
      <c r="H8410" t="s">
        <v>339</v>
      </c>
      <c r="I8410" t="s">
        <v>307</v>
      </c>
      <c r="J8410" t="s">
        <v>309</v>
      </c>
      <c r="K8410">
        <v>2</v>
      </c>
      <c r="L8410" s="52">
        <v>5.000000074505806E-2</v>
      </c>
      <c r="N8410">
        <v>7</v>
      </c>
      <c r="O8410" s="52">
        <v>1.116000022739172E-2</v>
      </c>
      <c r="Q8410">
        <v>44</v>
      </c>
      <c r="R8410" s="52">
        <v>7.780000101774931E-3</v>
      </c>
    </row>
    <row r="8411" spans="1:19">
      <c r="A8411" t="s">
        <v>356</v>
      </c>
      <c r="B8411" t="s">
        <v>412</v>
      </c>
      <c r="C8411" t="s">
        <v>440</v>
      </c>
      <c r="D8411" t="s">
        <v>330</v>
      </c>
      <c r="E8411" t="s">
        <v>201</v>
      </c>
      <c r="F8411" t="s">
        <v>284</v>
      </c>
      <c r="G8411">
        <v>8</v>
      </c>
      <c r="H8411" t="s">
        <v>339</v>
      </c>
      <c r="I8411" t="s">
        <v>375</v>
      </c>
      <c r="J8411" t="s">
        <v>302</v>
      </c>
      <c r="K8411">
        <v>11</v>
      </c>
      <c r="L8411" s="52">
        <v>0.27500000596046448</v>
      </c>
      <c r="N8411">
        <v>207</v>
      </c>
      <c r="O8411" s="52">
        <v>0.33013999462127691</v>
      </c>
      <c r="Q8411">
        <v>1795</v>
      </c>
      <c r="R8411" s="52">
        <v>0.3174700140953064</v>
      </c>
    </row>
    <row r="8412" spans="1:19">
      <c r="A8412" t="s">
        <v>356</v>
      </c>
      <c r="B8412" t="s">
        <v>412</v>
      </c>
      <c r="C8412" t="s">
        <v>440</v>
      </c>
      <c r="D8412" t="s">
        <v>330</v>
      </c>
      <c r="E8412" t="s">
        <v>201</v>
      </c>
      <c r="F8412" t="s">
        <v>284</v>
      </c>
      <c r="G8412">
        <v>8</v>
      </c>
      <c r="H8412" t="s">
        <v>339</v>
      </c>
      <c r="I8412" t="s">
        <v>375</v>
      </c>
      <c r="J8412" t="s">
        <v>303</v>
      </c>
      <c r="K8412">
        <v>15</v>
      </c>
      <c r="L8412" s="52">
        <v>0.375</v>
      </c>
      <c r="N8412">
        <v>201</v>
      </c>
      <c r="O8412" s="52">
        <v>0.32056999206542969</v>
      </c>
      <c r="Q8412">
        <v>1789</v>
      </c>
      <c r="R8412" s="52">
        <v>0.31641000509262079</v>
      </c>
    </row>
    <row r="8413" spans="1:19">
      <c r="A8413" t="s">
        <v>356</v>
      </c>
      <c r="B8413" t="s">
        <v>412</v>
      </c>
      <c r="C8413" t="s">
        <v>440</v>
      </c>
      <c r="D8413" t="s">
        <v>330</v>
      </c>
      <c r="E8413" t="s">
        <v>201</v>
      </c>
      <c r="F8413" t="s">
        <v>284</v>
      </c>
      <c r="G8413">
        <v>8</v>
      </c>
      <c r="H8413" t="s">
        <v>339</v>
      </c>
      <c r="I8413" t="s">
        <v>375</v>
      </c>
      <c r="J8413" t="s">
        <v>304</v>
      </c>
      <c r="K8413">
        <v>14</v>
      </c>
      <c r="L8413" s="52">
        <v>0.34999999403953552</v>
      </c>
      <c r="N8413">
        <v>219</v>
      </c>
      <c r="O8413" s="52">
        <v>0.34927999973297119</v>
      </c>
      <c r="Q8413">
        <v>2070</v>
      </c>
      <c r="R8413" s="52">
        <v>0.36610999703407288</v>
      </c>
    </row>
    <row r="8414" spans="1:19">
      <c r="A8414" t="s">
        <v>356</v>
      </c>
      <c r="B8414" t="s">
        <v>412</v>
      </c>
      <c r="C8414" t="s">
        <v>440</v>
      </c>
      <c r="D8414" t="s">
        <v>330</v>
      </c>
      <c r="E8414" t="s">
        <v>201</v>
      </c>
      <c r="F8414" t="s">
        <v>284</v>
      </c>
      <c r="G8414">
        <v>8</v>
      </c>
      <c r="H8414" t="s">
        <v>339</v>
      </c>
      <c r="I8414" t="s">
        <v>377</v>
      </c>
      <c r="J8414" t="s">
        <v>13</v>
      </c>
      <c r="K8414">
        <v>21</v>
      </c>
      <c r="L8414" s="52">
        <v>0.52499997615814209</v>
      </c>
      <c r="N8414">
        <v>339</v>
      </c>
      <c r="O8414" s="52">
        <v>0.54066997766494751</v>
      </c>
      <c r="Q8414">
        <v>2991</v>
      </c>
      <c r="R8414" s="52">
        <v>0.52900999784469604</v>
      </c>
    </row>
    <row r="8415" spans="1:19">
      <c r="A8415" t="s">
        <v>356</v>
      </c>
      <c r="B8415" t="s">
        <v>412</v>
      </c>
      <c r="C8415" t="s">
        <v>440</v>
      </c>
      <c r="D8415" t="s">
        <v>330</v>
      </c>
      <c r="E8415" t="s">
        <v>201</v>
      </c>
      <c r="F8415" t="s">
        <v>284</v>
      </c>
      <c r="G8415">
        <v>8</v>
      </c>
      <c r="H8415" t="s">
        <v>339</v>
      </c>
      <c r="I8415" t="s">
        <v>377</v>
      </c>
      <c r="J8415" t="s">
        <v>382</v>
      </c>
      <c r="K8415">
        <v>19</v>
      </c>
      <c r="L8415" s="52">
        <v>0.47499999403953552</v>
      </c>
      <c r="N8415">
        <v>288</v>
      </c>
      <c r="O8415" s="52">
        <v>0.4593299925327301</v>
      </c>
      <c r="Q8415">
        <v>2663</v>
      </c>
      <c r="R8415" s="52">
        <v>0.47099000215530401</v>
      </c>
    </row>
    <row r="8416" spans="1:19">
      <c r="A8416" t="s">
        <v>356</v>
      </c>
      <c r="B8416" t="s">
        <v>412</v>
      </c>
      <c r="C8416" t="s">
        <v>440</v>
      </c>
      <c r="D8416" t="s">
        <v>330</v>
      </c>
      <c r="E8416" t="s">
        <v>201</v>
      </c>
      <c r="F8416" t="s">
        <v>284</v>
      </c>
      <c r="G8416">
        <v>8</v>
      </c>
      <c r="H8416" t="s">
        <v>339</v>
      </c>
      <c r="I8416" t="s">
        <v>378</v>
      </c>
      <c r="J8416" t="s">
        <v>13</v>
      </c>
      <c r="K8416">
        <v>38</v>
      </c>
      <c r="L8416" s="52">
        <v>0.94999998807907104</v>
      </c>
      <c r="N8416">
        <v>567</v>
      </c>
      <c r="O8416" s="52">
        <v>0.90430998802185059</v>
      </c>
      <c r="Q8416">
        <v>5030</v>
      </c>
      <c r="R8416" s="52">
        <v>0.88963997364044189</v>
      </c>
    </row>
    <row r="8417" spans="1:19">
      <c r="A8417" t="s">
        <v>356</v>
      </c>
      <c r="B8417" t="s">
        <v>412</v>
      </c>
      <c r="C8417" t="s">
        <v>440</v>
      </c>
      <c r="D8417" t="s">
        <v>330</v>
      </c>
      <c r="E8417" t="s">
        <v>201</v>
      </c>
      <c r="F8417" t="s">
        <v>284</v>
      </c>
      <c r="G8417">
        <v>8</v>
      </c>
      <c r="H8417" t="s">
        <v>339</v>
      </c>
      <c r="I8417" t="s">
        <v>378</v>
      </c>
      <c r="J8417" t="s">
        <v>382</v>
      </c>
      <c r="K8417">
        <v>2</v>
      </c>
      <c r="L8417" s="52">
        <v>5.000000074505806E-2</v>
      </c>
      <c r="N8417">
        <v>60</v>
      </c>
      <c r="O8417" s="52">
        <v>9.568999707698822E-2</v>
      </c>
      <c r="Q8417">
        <v>624</v>
      </c>
      <c r="R8417" s="52">
        <v>0.1103599965572357</v>
      </c>
    </row>
    <row r="8418" spans="1:19">
      <c r="A8418" t="s">
        <v>356</v>
      </c>
      <c r="B8418" t="s">
        <v>412</v>
      </c>
      <c r="C8418" t="s">
        <v>440</v>
      </c>
      <c r="D8418" t="s">
        <v>330</v>
      </c>
      <c r="E8418" t="s">
        <v>201</v>
      </c>
      <c r="F8418" t="s">
        <v>284</v>
      </c>
      <c r="G8418">
        <v>8</v>
      </c>
      <c r="H8418" t="s">
        <v>339</v>
      </c>
      <c r="I8418" t="s">
        <v>379</v>
      </c>
      <c r="J8418" t="s">
        <v>13</v>
      </c>
      <c r="K8418">
        <v>28</v>
      </c>
      <c r="L8418" s="52">
        <v>0.69999998807907104</v>
      </c>
      <c r="N8418">
        <v>454</v>
      </c>
      <c r="O8418" s="52">
        <v>0.72408002614974976</v>
      </c>
      <c r="Q8418">
        <v>3976</v>
      </c>
      <c r="R8418" s="52">
        <v>0.70322000980377197</v>
      </c>
    </row>
    <row r="8419" spans="1:19">
      <c r="A8419" t="s">
        <v>356</v>
      </c>
      <c r="B8419" t="s">
        <v>412</v>
      </c>
      <c r="C8419" t="s">
        <v>440</v>
      </c>
      <c r="D8419" t="s">
        <v>330</v>
      </c>
      <c r="E8419" t="s">
        <v>201</v>
      </c>
      <c r="F8419" t="s">
        <v>284</v>
      </c>
      <c r="G8419">
        <v>8</v>
      </c>
      <c r="H8419" t="s">
        <v>339</v>
      </c>
      <c r="I8419" t="s">
        <v>379</v>
      </c>
      <c r="J8419" t="s">
        <v>382</v>
      </c>
      <c r="K8419">
        <v>12</v>
      </c>
      <c r="L8419" s="52">
        <v>0.30000001192092901</v>
      </c>
      <c r="N8419">
        <v>173</v>
      </c>
      <c r="O8419" s="52">
        <v>0.27592000365257258</v>
      </c>
      <c r="Q8419">
        <v>1678</v>
      </c>
      <c r="R8419" s="52">
        <v>0.29677999019622803</v>
      </c>
    </row>
    <row r="8420" spans="1:19">
      <c r="A8420" t="s">
        <v>356</v>
      </c>
      <c r="B8420" t="s">
        <v>412</v>
      </c>
      <c r="C8420" t="s">
        <v>440</v>
      </c>
      <c r="D8420" t="s">
        <v>330</v>
      </c>
      <c r="E8420" t="s">
        <v>201</v>
      </c>
      <c r="F8420" t="s">
        <v>284</v>
      </c>
      <c r="G8420">
        <v>8</v>
      </c>
      <c r="H8420" t="s">
        <v>339</v>
      </c>
      <c r="I8420" t="s">
        <v>380</v>
      </c>
      <c r="J8420" t="s">
        <v>13</v>
      </c>
      <c r="K8420">
        <v>25</v>
      </c>
      <c r="L8420" s="52">
        <v>0.625</v>
      </c>
      <c r="N8420">
        <v>420</v>
      </c>
      <c r="O8420" s="52">
        <v>0.66986000537872314</v>
      </c>
      <c r="Q8420">
        <v>4071</v>
      </c>
      <c r="R8420" s="52">
        <v>0.72001999616622925</v>
      </c>
    </row>
    <row r="8421" spans="1:19">
      <c r="A8421" t="s">
        <v>356</v>
      </c>
      <c r="B8421" t="s">
        <v>412</v>
      </c>
      <c r="C8421" t="s">
        <v>440</v>
      </c>
      <c r="D8421" t="s">
        <v>330</v>
      </c>
      <c r="E8421" t="s">
        <v>201</v>
      </c>
      <c r="F8421" t="s">
        <v>284</v>
      </c>
      <c r="G8421">
        <v>8</v>
      </c>
      <c r="H8421" t="s">
        <v>339</v>
      </c>
      <c r="I8421" t="s">
        <v>380</v>
      </c>
      <c r="J8421" t="s">
        <v>382</v>
      </c>
      <c r="K8421">
        <v>15</v>
      </c>
      <c r="L8421" s="52">
        <v>0.375</v>
      </c>
      <c r="N8421">
        <v>207</v>
      </c>
      <c r="O8421" s="52">
        <v>0.33013999462127691</v>
      </c>
      <c r="Q8421">
        <v>1583</v>
      </c>
      <c r="R8421" s="52">
        <v>0.27998000383377081</v>
      </c>
    </row>
    <row r="8422" spans="1:19">
      <c r="A8422" t="s">
        <v>356</v>
      </c>
      <c r="B8422" t="s">
        <v>412</v>
      </c>
      <c r="C8422" t="s">
        <v>440</v>
      </c>
      <c r="D8422" t="s">
        <v>330</v>
      </c>
      <c r="E8422" t="s">
        <v>201</v>
      </c>
      <c r="F8422" t="s">
        <v>284</v>
      </c>
      <c r="G8422">
        <v>8</v>
      </c>
      <c r="H8422" t="s">
        <v>339</v>
      </c>
      <c r="I8422" t="s">
        <v>381</v>
      </c>
      <c r="J8422" t="s">
        <v>13</v>
      </c>
      <c r="K8422">
        <v>25</v>
      </c>
      <c r="L8422" s="52">
        <v>0.625</v>
      </c>
      <c r="N8422">
        <v>376</v>
      </c>
      <c r="O8422" s="52">
        <v>0.59968000650405884</v>
      </c>
      <c r="Q8422">
        <v>3439</v>
      </c>
      <c r="R8422" s="52">
        <v>0.60824000835418701</v>
      </c>
    </row>
    <row r="8423" spans="1:19">
      <c r="A8423" t="s">
        <v>356</v>
      </c>
      <c r="B8423" t="s">
        <v>412</v>
      </c>
      <c r="C8423" t="s">
        <v>440</v>
      </c>
      <c r="D8423" t="s">
        <v>330</v>
      </c>
      <c r="E8423" t="s">
        <v>201</v>
      </c>
      <c r="F8423" t="s">
        <v>284</v>
      </c>
      <c r="G8423">
        <v>8</v>
      </c>
      <c r="H8423" t="s">
        <v>339</v>
      </c>
      <c r="I8423" t="s">
        <v>381</v>
      </c>
      <c r="J8423" t="s">
        <v>382</v>
      </c>
      <c r="K8423">
        <v>15</v>
      </c>
      <c r="L8423" s="52">
        <v>0.375</v>
      </c>
      <c r="N8423">
        <v>251</v>
      </c>
      <c r="O8423" s="52">
        <v>0.40031999349594122</v>
      </c>
      <c r="Q8423">
        <v>2215</v>
      </c>
      <c r="R8423" s="52">
        <v>0.39175999164581299</v>
      </c>
    </row>
    <row r="8424" spans="1:19">
      <c r="A8424" t="s">
        <v>356</v>
      </c>
      <c r="B8424" t="s">
        <v>412</v>
      </c>
      <c r="C8424" t="s">
        <v>440</v>
      </c>
      <c r="D8424" t="s">
        <v>330</v>
      </c>
      <c r="E8424" t="s">
        <v>181</v>
      </c>
      <c r="F8424" t="s">
        <v>182</v>
      </c>
      <c r="G8424">
        <v>20</v>
      </c>
      <c r="H8424" t="s">
        <v>399</v>
      </c>
      <c r="I8424" t="s">
        <v>374</v>
      </c>
      <c r="J8424" t="s">
        <v>289</v>
      </c>
      <c r="K8424">
        <v>0</v>
      </c>
      <c r="L8424" s="52">
        <v>0</v>
      </c>
      <c r="N8424">
        <v>0</v>
      </c>
      <c r="O8424" s="52">
        <v>0</v>
      </c>
      <c r="Q8424">
        <v>29</v>
      </c>
      <c r="R8424" s="52">
        <v>5.1299999468028554E-3</v>
      </c>
    </row>
    <row r="8425" spans="1:19">
      <c r="A8425" t="s">
        <v>356</v>
      </c>
      <c r="B8425" t="s">
        <v>412</v>
      </c>
      <c r="C8425" t="s">
        <v>440</v>
      </c>
      <c r="D8425" t="s">
        <v>330</v>
      </c>
      <c r="E8425" t="s">
        <v>181</v>
      </c>
      <c r="F8425" t="s">
        <v>182</v>
      </c>
      <c r="G8425">
        <v>20</v>
      </c>
      <c r="H8425" t="s">
        <v>399</v>
      </c>
      <c r="I8425" t="s">
        <v>374</v>
      </c>
      <c r="J8425" t="s">
        <v>290</v>
      </c>
      <c r="K8425">
        <v>2</v>
      </c>
      <c r="L8425" s="52">
        <v>3.570999950170517E-2</v>
      </c>
      <c r="N8425">
        <v>12</v>
      </c>
      <c r="O8425" s="52">
        <v>4.544999822974205E-2</v>
      </c>
      <c r="Q8425">
        <v>299</v>
      </c>
      <c r="R8425" s="52">
        <v>5.2880000323057168E-2</v>
      </c>
    </row>
    <row r="8426" spans="1:19">
      <c r="A8426" t="s">
        <v>356</v>
      </c>
      <c r="B8426" t="s">
        <v>412</v>
      </c>
      <c r="C8426" t="s">
        <v>440</v>
      </c>
      <c r="D8426" t="s">
        <v>330</v>
      </c>
      <c r="E8426" t="s">
        <v>181</v>
      </c>
      <c r="F8426" t="s">
        <v>182</v>
      </c>
      <c r="G8426">
        <v>20</v>
      </c>
      <c r="H8426" t="s">
        <v>399</v>
      </c>
      <c r="I8426" t="s">
        <v>374</v>
      </c>
      <c r="J8426" t="s">
        <v>291</v>
      </c>
      <c r="K8426">
        <v>6</v>
      </c>
      <c r="L8426" s="52">
        <v>0.10713999718427659</v>
      </c>
      <c r="N8426">
        <v>32</v>
      </c>
      <c r="O8426" s="52">
        <v>0.1212100014090538</v>
      </c>
      <c r="Q8426">
        <v>751</v>
      </c>
      <c r="R8426" s="52">
        <v>0.1328299939632416</v>
      </c>
    </row>
    <row r="8427" spans="1:19">
      <c r="A8427" t="s">
        <v>356</v>
      </c>
      <c r="B8427" t="s">
        <v>412</v>
      </c>
      <c r="C8427" t="s">
        <v>440</v>
      </c>
      <c r="D8427" t="s">
        <v>330</v>
      </c>
      <c r="E8427" t="s">
        <v>181</v>
      </c>
      <c r="F8427" t="s">
        <v>182</v>
      </c>
      <c r="G8427">
        <v>20</v>
      </c>
      <c r="H8427" t="s">
        <v>399</v>
      </c>
      <c r="I8427" t="s">
        <v>374</v>
      </c>
      <c r="J8427" t="s">
        <v>292</v>
      </c>
      <c r="K8427">
        <v>11</v>
      </c>
      <c r="L8427" s="52">
        <v>0.19642999768257141</v>
      </c>
      <c r="N8427">
        <v>52</v>
      </c>
      <c r="O8427" s="52">
        <v>0.19697000086307531</v>
      </c>
      <c r="Q8427">
        <v>1246</v>
      </c>
      <c r="R8427" s="52">
        <v>0.22036999464035029</v>
      </c>
    </row>
    <row r="8428" spans="1:19">
      <c r="A8428" t="s">
        <v>356</v>
      </c>
      <c r="B8428" t="s">
        <v>412</v>
      </c>
      <c r="C8428" t="s">
        <v>440</v>
      </c>
      <c r="D8428" t="s">
        <v>330</v>
      </c>
      <c r="E8428" t="s">
        <v>181</v>
      </c>
      <c r="F8428" t="s">
        <v>182</v>
      </c>
      <c r="G8428">
        <v>20</v>
      </c>
      <c r="H8428" t="s">
        <v>399</v>
      </c>
      <c r="I8428" t="s">
        <v>374</v>
      </c>
      <c r="J8428" t="s">
        <v>293</v>
      </c>
      <c r="K8428">
        <v>6</v>
      </c>
      <c r="L8428" s="52">
        <v>0.10713999718427659</v>
      </c>
      <c r="N8428">
        <v>44</v>
      </c>
      <c r="O8428" s="52">
        <v>0.1666699945926666</v>
      </c>
      <c r="Q8428">
        <v>1034</v>
      </c>
      <c r="R8428" s="52">
        <v>0.18287999927997589</v>
      </c>
    </row>
    <row r="8429" spans="1:19">
      <c r="A8429" t="s">
        <v>356</v>
      </c>
      <c r="B8429" t="s">
        <v>412</v>
      </c>
      <c r="C8429" t="s">
        <v>440</v>
      </c>
      <c r="D8429" t="s">
        <v>330</v>
      </c>
      <c r="E8429" t="s">
        <v>181</v>
      </c>
      <c r="F8429" t="s">
        <v>182</v>
      </c>
      <c r="G8429">
        <v>20</v>
      </c>
      <c r="H8429" t="s">
        <v>399</v>
      </c>
      <c r="I8429" t="s">
        <v>374</v>
      </c>
      <c r="J8429" t="s">
        <v>294</v>
      </c>
      <c r="K8429">
        <v>17</v>
      </c>
      <c r="L8429" s="52">
        <v>0.30357000231742859</v>
      </c>
      <c r="N8429">
        <v>59</v>
      </c>
      <c r="O8429" s="52">
        <v>0.22348000109195709</v>
      </c>
      <c r="Q8429">
        <v>1115</v>
      </c>
      <c r="R8429" s="52">
        <v>0.19720999896526339</v>
      </c>
    </row>
    <row r="8430" spans="1:19">
      <c r="A8430" t="s">
        <v>356</v>
      </c>
      <c r="B8430" t="s">
        <v>412</v>
      </c>
      <c r="C8430" t="s">
        <v>440</v>
      </c>
      <c r="D8430" t="s">
        <v>330</v>
      </c>
      <c r="E8430" t="s">
        <v>181</v>
      </c>
      <c r="F8430" t="s">
        <v>182</v>
      </c>
      <c r="G8430">
        <v>20</v>
      </c>
      <c r="H8430" t="s">
        <v>399</v>
      </c>
      <c r="I8430" t="s">
        <v>374</v>
      </c>
      <c r="J8430" t="s">
        <v>295</v>
      </c>
      <c r="K8430">
        <v>14</v>
      </c>
      <c r="L8430" s="52">
        <v>0.25</v>
      </c>
      <c r="N8430">
        <v>65</v>
      </c>
      <c r="O8430" s="52">
        <v>0.24620999395847321</v>
      </c>
      <c r="Q8430">
        <v>1180</v>
      </c>
      <c r="R8430" s="52">
        <v>0.20870000123977661</v>
      </c>
    </row>
    <row r="8431" spans="1:19">
      <c r="A8431" t="s">
        <v>356</v>
      </c>
      <c r="B8431" t="s">
        <v>412</v>
      </c>
      <c r="C8431" t="s">
        <v>440</v>
      </c>
      <c r="D8431" t="s">
        <v>330</v>
      </c>
      <c r="E8431" t="s">
        <v>181</v>
      </c>
      <c r="F8431" t="s">
        <v>182</v>
      </c>
      <c r="G8431">
        <v>20</v>
      </c>
      <c r="H8431" t="s">
        <v>399</v>
      </c>
      <c r="I8431" t="s">
        <v>734</v>
      </c>
      <c r="J8431" t="s">
        <v>299</v>
      </c>
      <c r="K8431">
        <v>0</v>
      </c>
      <c r="L8431" s="52">
        <v>0</v>
      </c>
      <c r="M8431" s="52">
        <v>0</v>
      </c>
      <c r="N8431">
        <v>2</v>
      </c>
      <c r="O8431" s="52">
        <v>7.5799999758601189E-3</v>
      </c>
      <c r="P8431" s="52">
        <v>7.969999685883522E-3</v>
      </c>
      <c r="Q8431">
        <v>265</v>
      </c>
      <c r="R8431" s="52">
        <v>4.6870000660419457E-2</v>
      </c>
      <c r="S8431" s="52">
        <v>4.7959998250007629E-2</v>
      </c>
    </row>
    <row r="8432" spans="1:19">
      <c r="A8432" t="s">
        <v>356</v>
      </c>
      <c r="B8432" t="s">
        <v>412</v>
      </c>
      <c r="C8432" t="s">
        <v>440</v>
      </c>
      <c r="D8432" t="s">
        <v>330</v>
      </c>
      <c r="E8432" t="s">
        <v>181</v>
      </c>
      <c r="F8432" t="s">
        <v>182</v>
      </c>
      <c r="G8432">
        <v>20</v>
      </c>
      <c r="H8432" t="s">
        <v>399</v>
      </c>
      <c r="I8432" t="s">
        <v>734</v>
      </c>
      <c r="J8432" t="s">
        <v>300</v>
      </c>
      <c r="K8432">
        <v>0</v>
      </c>
      <c r="L8432" s="52">
        <v>0</v>
      </c>
      <c r="M8432" s="52">
        <v>0</v>
      </c>
      <c r="N8432">
        <v>2</v>
      </c>
      <c r="O8432" s="52">
        <v>7.5799999758601189E-3</v>
      </c>
      <c r="P8432" s="52">
        <v>7.969999685883522E-3</v>
      </c>
      <c r="Q8432">
        <v>218</v>
      </c>
      <c r="R8432" s="52">
        <v>3.8559999316930771E-2</v>
      </c>
      <c r="S8432" s="52">
        <v>3.945000097155571E-2</v>
      </c>
    </row>
    <row r="8433" spans="1:19">
      <c r="A8433" t="s">
        <v>356</v>
      </c>
      <c r="B8433" t="s">
        <v>412</v>
      </c>
      <c r="C8433" t="s">
        <v>440</v>
      </c>
      <c r="D8433" t="s">
        <v>330</v>
      </c>
      <c r="E8433" t="s">
        <v>181</v>
      </c>
      <c r="F8433" t="s">
        <v>182</v>
      </c>
      <c r="G8433">
        <v>20</v>
      </c>
      <c r="H8433" t="s">
        <v>399</v>
      </c>
      <c r="I8433" t="s">
        <v>734</v>
      </c>
      <c r="J8433" t="s">
        <v>269</v>
      </c>
      <c r="K8433">
        <v>0</v>
      </c>
      <c r="L8433" s="52">
        <v>0</v>
      </c>
      <c r="M8433" s="52">
        <v>0</v>
      </c>
      <c r="N8433">
        <v>0</v>
      </c>
      <c r="O8433" s="52">
        <v>0</v>
      </c>
      <c r="P8433" s="52">
        <v>0</v>
      </c>
      <c r="Q8433">
        <v>43</v>
      </c>
      <c r="R8433" s="52">
        <v>7.61000020429492E-3</v>
      </c>
      <c r="S8433" s="52">
        <v>7.780000101774931E-3</v>
      </c>
    </row>
    <row r="8434" spans="1:19">
      <c r="A8434" t="s">
        <v>356</v>
      </c>
      <c r="B8434" t="s">
        <v>412</v>
      </c>
      <c r="C8434" t="s">
        <v>440</v>
      </c>
      <c r="D8434" t="s">
        <v>330</v>
      </c>
      <c r="E8434" t="s">
        <v>181</v>
      </c>
      <c r="F8434" t="s">
        <v>182</v>
      </c>
      <c r="G8434">
        <v>20</v>
      </c>
      <c r="H8434" t="s">
        <v>399</v>
      </c>
      <c r="I8434" t="s">
        <v>734</v>
      </c>
      <c r="J8434" t="s">
        <v>301</v>
      </c>
      <c r="K8434">
        <v>0</v>
      </c>
      <c r="L8434" s="52">
        <v>0</v>
      </c>
      <c r="M8434" s="52">
        <v>0</v>
      </c>
      <c r="N8434">
        <v>2</v>
      </c>
      <c r="O8434" s="52">
        <v>7.5799999758601189E-3</v>
      </c>
      <c r="P8434" s="52">
        <v>7.969999685883522E-3</v>
      </c>
      <c r="Q8434">
        <v>117</v>
      </c>
      <c r="R8434" s="52">
        <v>2.0689999684691429E-2</v>
      </c>
      <c r="S8434" s="52">
        <v>2.1169999614357948E-2</v>
      </c>
    </row>
    <row r="8435" spans="1:19">
      <c r="A8435" t="s">
        <v>356</v>
      </c>
      <c r="B8435" t="s">
        <v>412</v>
      </c>
      <c r="C8435" t="s">
        <v>440</v>
      </c>
      <c r="D8435" t="s">
        <v>330</v>
      </c>
      <c r="E8435" t="s">
        <v>181</v>
      </c>
      <c r="F8435" t="s">
        <v>182</v>
      </c>
      <c r="G8435">
        <v>20</v>
      </c>
      <c r="H8435" t="s">
        <v>399</v>
      </c>
      <c r="I8435" t="s">
        <v>734</v>
      </c>
      <c r="J8435" t="s">
        <v>270</v>
      </c>
      <c r="K8435">
        <v>4</v>
      </c>
      <c r="L8435" s="52">
        <v>7.1429997682571411E-2</v>
      </c>
      <c r="N8435">
        <v>13</v>
      </c>
      <c r="O8435" s="52">
        <v>4.9240000545978553E-2</v>
      </c>
      <c r="Q8435">
        <v>128</v>
      </c>
      <c r="R8435" s="52">
        <v>2.263999916613102E-2</v>
      </c>
    </row>
    <row r="8436" spans="1:19">
      <c r="A8436" t="s">
        <v>356</v>
      </c>
      <c r="B8436" t="s">
        <v>412</v>
      </c>
      <c r="C8436" t="s">
        <v>440</v>
      </c>
      <c r="D8436" t="s">
        <v>330</v>
      </c>
      <c r="E8436" t="s">
        <v>181</v>
      </c>
      <c r="F8436" t="s">
        <v>182</v>
      </c>
      <c r="G8436">
        <v>20</v>
      </c>
      <c r="H8436" t="s">
        <v>399</v>
      </c>
      <c r="I8436" t="s">
        <v>734</v>
      </c>
      <c r="J8436" t="s">
        <v>268</v>
      </c>
      <c r="K8436">
        <v>52</v>
      </c>
      <c r="L8436" s="52">
        <v>0.9285699725151062</v>
      </c>
      <c r="M8436" s="52">
        <v>1</v>
      </c>
      <c r="N8436">
        <v>245</v>
      </c>
      <c r="O8436" s="52">
        <v>0.92803001403808594</v>
      </c>
      <c r="P8436" s="52">
        <v>0.97610002756118774</v>
      </c>
      <c r="Q8436">
        <v>4883</v>
      </c>
      <c r="R8436" s="52">
        <v>0.86364001035690308</v>
      </c>
      <c r="S8436" s="52">
        <v>0.88363999128341675</v>
      </c>
    </row>
    <row r="8437" spans="1:19">
      <c r="A8437" t="s">
        <v>356</v>
      </c>
      <c r="B8437" t="s">
        <v>412</v>
      </c>
      <c r="C8437" t="s">
        <v>440</v>
      </c>
      <c r="D8437" t="s">
        <v>330</v>
      </c>
      <c r="E8437" t="s">
        <v>181</v>
      </c>
      <c r="F8437" t="s">
        <v>182</v>
      </c>
      <c r="G8437">
        <v>20</v>
      </c>
      <c r="H8437" t="s">
        <v>399</v>
      </c>
      <c r="I8437" t="s">
        <v>307</v>
      </c>
      <c r="J8437" t="s">
        <v>329</v>
      </c>
      <c r="K8437">
        <v>56</v>
      </c>
      <c r="L8437" s="52">
        <v>1</v>
      </c>
      <c r="N8437">
        <v>262</v>
      </c>
      <c r="O8437" s="52">
        <v>0.9924200177192688</v>
      </c>
      <c r="Q8437">
        <v>5610</v>
      </c>
      <c r="R8437" s="52">
        <v>0.99221998453140259</v>
      </c>
    </row>
    <row r="8438" spans="1:19">
      <c r="A8438" t="s">
        <v>356</v>
      </c>
      <c r="B8438" t="s">
        <v>412</v>
      </c>
      <c r="C8438" t="s">
        <v>440</v>
      </c>
      <c r="D8438" t="s">
        <v>330</v>
      </c>
      <c r="E8438" t="s">
        <v>181</v>
      </c>
      <c r="F8438" t="s">
        <v>182</v>
      </c>
      <c r="G8438">
        <v>20</v>
      </c>
      <c r="H8438" t="s">
        <v>399</v>
      </c>
      <c r="I8438" t="s">
        <v>307</v>
      </c>
      <c r="J8438" t="s">
        <v>309</v>
      </c>
      <c r="K8438">
        <v>0</v>
      </c>
      <c r="L8438" s="52">
        <v>0</v>
      </c>
      <c r="N8438">
        <v>2</v>
      </c>
      <c r="O8438" s="52">
        <v>7.5799999758601189E-3</v>
      </c>
      <c r="Q8438">
        <v>44</v>
      </c>
      <c r="R8438" s="52">
        <v>7.780000101774931E-3</v>
      </c>
    </row>
    <row r="8439" spans="1:19">
      <c r="A8439" t="s">
        <v>356</v>
      </c>
      <c r="B8439" t="s">
        <v>412</v>
      </c>
      <c r="C8439" t="s">
        <v>440</v>
      </c>
      <c r="D8439" t="s">
        <v>330</v>
      </c>
      <c r="E8439" t="s">
        <v>181</v>
      </c>
      <c r="F8439" t="s">
        <v>182</v>
      </c>
      <c r="G8439">
        <v>20</v>
      </c>
      <c r="H8439" t="s">
        <v>399</v>
      </c>
      <c r="I8439" t="s">
        <v>375</v>
      </c>
      <c r="J8439" t="s">
        <v>302</v>
      </c>
      <c r="K8439">
        <v>18</v>
      </c>
      <c r="L8439" s="52">
        <v>0.32142999768257141</v>
      </c>
      <c r="N8439">
        <v>79</v>
      </c>
      <c r="O8439" s="52">
        <v>0.29923999309539789</v>
      </c>
      <c r="Q8439">
        <v>1795</v>
      </c>
      <c r="R8439" s="52">
        <v>0.3174700140953064</v>
      </c>
    </row>
    <row r="8440" spans="1:19">
      <c r="A8440" t="s">
        <v>356</v>
      </c>
      <c r="B8440" t="s">
        <v>412</v>
      </c>
      <c r="C8440" t="s">
        <v>440</v>
      </c>
      <c r="D8440" t="s">
        <v>330</v>
      </c>
      <c r="E8440" t="s">
        <v>181</v>
      </c>
      <c r="F8440" t="s">
        <v>182</v>
      </c>
      <c r="G8440">
        <v>20</v>
      </c>
      <c r="H8440" t="s">
        <v>399</v>
      </c>
      <c r="I8440" t="s">
        <v>375</v>
      </c>
      <c r="J8440" t="s">
        <v>303</v>
      </c>
      <c r="K8440">
        <v>16</v>
      </c>
      <c r="L8440" s="52">
        <v>0.28571000695228582</v>
      </c>
      <c r="N8440">
        <v>82</v>
      </c>
      <c r="O8440" s="52">
        <v>0.31060999631881708</v>
      </c>
      <c r="Q8440">
        <v>1789</v>
      </c>
      <c r="R8440" s="52">
        <v>0.31641000509262079</v>
      </c>
    </row>
    <row r="8441" spans="1:19">
      <c r="A8441" t="s">
        <v>356</v>
      </c>
      <c r="B8441" t="s">
        <v>412</v>
      </c>
      <c r="C8441" t="s">
        <v>440</v>
      </c>
      <c r="D8441" t="s">
        <v>330</v>
      </c>
      <c r="E8441" t="s">
        <v>181</v>
      </c>
      <c r="F8441" t="s">
        <v>182</v>
      </c>
      <c r="G8441">
        <v>20</v>
      </c>
      <c r="H8441" t="s">
        <v>399</v>
      </c>
      <c r="I8441" t="s">
        <v>375</v>
      </c>
      <c r="J8441" t="s">
        <v>304</v>
      </c>
      <c r="K8441">
        <v>22</v>
      </c>
      <c r="L8441" s="52">
        <v>0.39285999536514282</v>
      </c>
      <c r="N8441">
        <v>103</v>
      </c>
      <c r="O8441" s="52">
        <v>0.39015001058578491</v>
      </c>
      <c r="Q8441">
        <v>2070</v>
      </c>
      <c r="R8441" s="52">
        <v>0.36610999703407288</v>
      </c>
    </row>
    <row r="8442" spans="1:19">
      <c r="A8442" t="s">
        <v>356</v>
      </c>
      <c r="B8442" t="s">
        <v>412</v>
      </c>
      <c r="C8442" t="s">
        <v>440</v>
      </c>
      <c r="D8442" t="s">
        <v>330</v>
      </c>
      <c r="E8442" t="s">
        <v>181</v>
      </c>
      <c r="F8442" t="s">
        <v>182</v>
      </c>
      <c r="G8442">
        <v>20</v>
      </c>
      <c r="H8442" t="s">
        <v>399</v>
      </c>
      <c r="I8442" t="s">
        <v>377</v>
      </c>
      <c r="J8442" t="s">
        <v>13</v>
      </c>
      <c r="K8442">
        <v>29</v>
      </c>
      <c r="L8442" s="52">
        <v>0.51785999536514282</v>
      </c>
      <c r="N8442">
        <v>135</v>
      </c>
      <c r="O8442" s="52">
        <v>0.51135998964309692</v>
      </c>
      <c r="Q8442">
        <v>2991</v>
      </c>
      <c r="R8442" s="52">
        <v>0.52900999784469604</v>
      </c>
    </row>
    <row r="8443" spans="1:19">
      <c r="A8443" t="s">
        <v>356</v>
      </c>
      <c r="B8443" t="s">
        <v>412</v>
      </c>
      <c r="C8443" t="s">
        <v>440</v>
      </c>
      <c r="D8443" t="s">
        <v>330</v>
      </c>
      <c r="E8443" t="s">
        <v>181</v>
      </c>
      <c r="F8443" t="s">
        <v>182</v>
      </c>
      <c r="G8443">
        <v>20</v>
      </c>
      <c r="H8443" t="s">
        <v>399</v>
      </c>
      <c r="I8443" t="s">
        <v>377</v>
      </c>
      <c r="J8443" t="s">
        <v>382</v>
      </c>
      <c r="K8443">
        <v>27</v>
      </c>
      <c r="L8443" s="52">
        <v>0.48214000463485718</v>
      </c>
      <c r="N8443">
        <v>129</v>
      </c>
      <c r="O8443" s="52">
        <v>0.48864001035690308</v>
      </c>
      <c r="Q8443">
        <v>2663</v>
      </c>
      <c r="R8443" s="52">
        <v>0.47099000215530401</v>
      </c>
    </row>
    <row r="8444" spans="1:19">
      <c r="A8444" t="s">
        <v>356</v>
      </c>
      <c r="B8444" t="s">
        <v>412</v>
      </c>
      <c r="C8444" t="s">
        <v>440</v>
      </c>
      <c r="D8444" t="s">
        <v>330</v>
      </c>
      <c r="E8444" t="s">
        <v>181</v>
      </c>
      <c r="F8444" t="s">
        <v>182</v>
      </c>
      <c r="G8444">
        <v>20</v>
      </c>
      <c r="H8444" t="s">
        <v>399</v>
      </c>
      <c r="I8444" t="s">
        <v>378</v>
      </c>
      <c r="J8444" t="s">
        <v>13</v>
      </c>
      <c r="K8444">
        <v>47</v>
      </c>
      <c r="L8444" s="52">
        <v>0.83929002285003662</v>
      </c>
      <c r="N8444">
        <v>231</v>
      </c>
      <c r="O8444" s="52">
        <v>0.875</v>
      </c>
      <c r="Q8444">
        <v>5030</v>
      </c>
      <c r="R8444" s="52">
        <v>0.88963997364044189</v>
      </c>
    </row>
    <row r="8445" spans="1:19">
      <c r="A8445" t="s">
        <v>356</v>
      </c>
      <c r="B8445" t="s">
        <v>412</v>
      </c>
      <c r="C8445" t="s">
        <v>440</v>
      </c>
      <c r="D8445" t="s">
        <v>330</v>
      </c>
      <c r="E8445" t="s">
        <v>181</v>
      </c>
      <c r="F8445" t="s">
        <v>182</v>
      </c>
      <c r="G8445">
        <v>20</v>
      </c>
      <c r="H8445" t="s">
        <v>399</v>
      </c>
      <c r="I8445" t="s">
        <v>378</v>
      </c>
      <c r="J8445" t="s">
        <v>382</v>
      </c>
      <c r="K8445">
        <v>9</v>
      </c>
      <c r="L8445" s="52">
        <v>0.16071000695228579</v>
      </c>
      <c r="N8445">
        <v>33</v>
      </c>
      <c r="O8445" s="52">
        <v>0.125</v>
      </c>
      <c r="Q8445">
        <v>624</v>
      </c>
      <c r="R8445" s="52">
        <v>0.1103599965572357</v>
      </c>
    </row>
    <row r="8446" spans="1:19">
      <c r="A8446" t="s">
        <v>356</v>
      </c>
      <c r="B8446" t="s">
        <v>412</v>
      </c>
      <c r="C8446" t="s">
        <v>440</v>
      </c>
      <c r="D8446" t="s">
        <v>330</v>
      </c>
      <c r="E8446" t="s">
        <v>181</v>
      </c>
      <c r="F8446" t="s">
        <v>182</v>
      </c>
      <c r="G8446">
        <v>20</v>
      </c>
      <c r="H8446" t="s">
        <v>399</v>
      </c>
      <c r="I8446" t="s">
        <v>379</v>
      </c>
      <c r="J8446" t="s">
        <v>13</v>
      </c>
      <c r="K8446">
        <v>40</v>
      </c>
      <c r="L8446" s="52">
        <v>0.71429002285003662</v>
      </c>
      <c r="N8446">
        <v>188</v>
      </c>
      <c r="O8446" s="52">
        <v>0.71211999654769897</v>
      </c>
      <c r="Q8446">
        <v>3976</v>
      </c>
      <c r="R8446" s="52">
        <v>0.70322000980377197</v>
      </c>
    </row>
    <row r="8447" spans="1:19">
      <c r="A8447" t="s">
        <v>356</v>
      </c>
      <c r="B8447" t="s">
        <v>412</v>
      </c>
      <c r="C8447" t="s">
        <v>440</v>
      </c>
      <c r="D8447" t="s">
        <v>330</v>
      </c>
      <c r="E8447" t="s">
        <v>181</v>
      </c>
      <c r="F8447" t="s">
        <v>182</v>
      </c>
      <c r="G8447">
        <v>20</v>
      </c>
      <c r="H8447" t="s">
        <v>399</v>
      </c>
      <c r="I8447" t="s">
        <v>379</v>
      </c>
      <c r="J8447" t="s">
        <v>382</v>
      </c>
      <c r="K8447">
        <v>16</v>
      </c>
      <c r="L8447" s="52">
        <v>0.28571000695228582</v>
      </c>
      <c r="N8447">
        <v>76</v>
      </c>
      <c r="O8447" s="52">
        <v>0.28788000345230103</v>
      </c>
      <c r="Q8447">
        <v>1678</v>
      </c>
      <c r="R8447" s="52">
        <v>0.29677999019622803</v>
      </c>
    </row>
    <row r="8448" spans="1:19">
      <c r="A8448" t="s">
        <v>356</v>
      </c>
      <c r="B8448" t="s">
        <v>412</v>
      </c>
      <c r="C8448" t="s">
        <v>440</v>
      </c>
      <c r="D8448" t="s">
        <v>330</v>
      </c>
      <c r="E8448" t="s">
        <v>181</v>
      </c>
      <c r="F8448" t="s">
        <v>182</v>
      </c>
      <c r="G8448">
        <v>20</v>
      </c>
      <c r="H8448" t="s">
        <v>399</v>
      </c>
      <c r="I8448" t="s">
        <v>380</v>
      </c>
      <c r="J8448" t="s">
        <v>13</v>
      </c>
      <c r="K8448">
        <v>43</v>
      </c>
      <c r="L8448" s="52">
        <v>0.76785999536514282</v>
      </c>
      <c r="N8448">
        <v>196</v>
      </c>
      <c r="O8448" s="52">
        <v>0.7424200177192688</v>
      </c>
      <c r="Q8448">
        <v>4071</v>
      </c>
      <c r="R8448" s="52">
        <v>0.72001999616622925</v>
      </c>
    </row>
    <row r="8449" spans="1:19">
      <c r="A8449" t="s">
        <v>356</v>
      </c>
      <c r="B8449" t="s">
        <v>412</v>
      </c>
      <c r="C8449" t="s">
        <v>440</v>
      </c>
      <c r="D8449" t="s">
        <v>330</v>
      </c>
      <c r="E8449" t="s">
        <v>181</v>
      </c>
      <c r="F8449" t="s">
        <v>182</v>
      </c>
      <c r="G8449">
        <v>20</v>
      </c>
      <c r="H8449" t="s">
        <v>399</v>
      </c>
      <c r="I8449" t="s">
        <v>380</v>
      </c>
      <c r="J8449" t="s">
        <v>382</v>
      </c>
      <c r="K8449">
        <v>13</v>
      </c>
      <c r="L8449" s="52">
        <v>0.23214000463485721</v>
      </c>
      <c r="N8449">
        <v>68</v>
      </c>
      <c r="O8449" s="52">
        <v>0.25758001208305359</v>
      </c>
      <c r="Q8449">
        <v>1583</v>
      </c>
      <c r="R8449" s="52">
        <v>0.27998000383377081</v>
      </c>
    </row>
    <row r="8450" spans="1:19">
      <c r="A8450" t="s">
        <v>356</v>
      </c>
      <c r="B8450" t="s">
        <v>412</v>
      </c>
      <c r="C8450" t="s">
        <v>440</v>
      </c>
      <c r="D8450" t="s">
        <v>330</v>
      </c>
      <c r="E8450" t="s">
        <v>181</v>
      </c>
      <c r="F8450" t="s">
        <v>182</v>
      </c>
      <c r="G8450">
        <v>20</v>
      </c>
      <c r="H8450" t="s">
        <v>399</v>
      </c>
      <c r="I8450" t="s">
        <v>381</v>
      </c>
      <c r="J8450" t="s">
        <v>13</v>
      </c>
      <c r="K8450">
        <v>30</v>
      </c>
      <c r="L8450" s="52">
        <v>0.53570997714996338</v>
      </c>
      <c r="N8450">
        <v>157</v>
      </c>
      <c r="O8450" s="52">
        <v>0.59469997882843018</v>
      </c>
      <c r="Q8450">
        <v>3439</v>
      </c>
      <c r="R8450" s="52">
        <v>0.60824000835418701</v>
      </c>
    </row>
    <row r="8451" spans="1:19">
      <c r="A8451" t="s">
        <v>356</v>
      </c>
      <c r="B8451" t="s">
        <v>412</v>
      </c>
      <c r="C8451" t="s">
        <v>440</v>
      </c>
      <c r="D8451" t="s">
        <v>330</v>
      </c>
      <c r="E8451" t="s">
        <v>181</v>
      </c>
      <c r="F8451" t="s">
        <v>182</v>
      </c>
      <c r="G8451">
        <v>20</v>
      </c>
      <c r="H8451" t="s">
        <v>399</v>
      </c>
      <c r="I8451" t="s">
        <v>381</v>
      </c>
      <c r="J8451" t="s">
        <v>382</v>
      </c>
      <c r="K8451">
        <v>26</v>
      </c>
      <c r="L8451" s="52">
        <v>0.46428999304771418</v>
      </c>
      <c r="N8451">
        <v>107</v>
      </c>
      <c r="O8451" s="52">
        <v>0.40529999136924738</v>
      </c>
      <c r="Q8451">
        <v>2215</v>
      </c>
      <c r="R8451" s="52">
        <v>0.39175999164581299</v>
      </c>
    </row>
    <row r="8452" spans="1:19">
      <c r="A8452" t="s">
        <v>356</v>
      </c>
      <c r="B8452" t="s">
        <v>412</v>
      </c>
      <c r="C8452" t="s">
        <v>440</v>
      </c>
      <c r="D8452" t="s">
        <v>330</v>
      </c>
      <c r="E8452" t="s">
        <v>183</v>
      </c>
      <c r="F8452" t="s">
        <v>184</v>
      </c>
      <c r="G8452">
        <v>1</v>
      </c>
      <c r="H8452" t="s">
        <v>347</v>
      </c>
      <c r="I8452" t="s">
        <v>374</v>
      </c>
      <c r="J8452" t="s">
        <v>289</v>
      </c>
      <c r="K8452">
        <v>0</v>
      </c>
      <c r="L8452" s="52">
        <v>0</v>
      </c>
      <c r="N8452">
        <v>2</v>
      </c>
      <c r="O8452" s="52">
        <v>5.6300000287592411E-3</v>
      </c>
      <c r="Q8452">
        <v>29</v>
      </c>
      <c r="R8452" s="52">
        <v>5.1299999468028554E-3</v>
      </c>
    </row>
    <row r="8453" spans="1:19">
      <c r="A8453" t="s">
        <v>356</v>
      </c>
      <c r="B8453" t="s">
        <v>412</v>
      </c>
      <c r="C8453" t="s">
        <v>440</v>
      </c>
      <c r="D8453" t="s">
        <v>330</v>
      </c>
      <c r="E8453" t="s">
        <v>183</v>
      </c>
      <c r="F8453" t="s">
        <v>184</v>
      </c>
      <c r="G8453">
        <v>1</v>
      </c>
      <c r="H8453" t="s">
        <v>347</v>
      </c>
      <c r="I8453" t="s">
        <v>374</v>
      </c>
      <c r="J8453" t="s">
        <v>290</v>
      </c>
      <c r="K8453">
        <v>0</v>
      </c>
      <c r="L8453" s="52">
        <v>0</v>
      </c>
      <c r="N8453">
        <v>18</v>
      </c>
      <c r="O8453" s="52">
        <v>5.0700001418590553E-2</v>
      </c>
      <c r="Q8453">
        <v>299</v>
      </c>
      <c r="R8453" s="52">
        <v>5.2880000323057168E-2</v>
      </c>
    </row>
    <row r="8454" spans="1:19">
      <c r="A8454" t="s">
        <v>356</v>
      </c>
      <c r="B8454" t="s">
        <v>412</v>
      </c>
      <c r="C8454" t="s">
        <v>440</v>
      </c>
      <c r="D8454" t="s">
        <v>330</v>
      </c>
      <c r="E8454" t="s">
        <v>183</v>
      </c>
      <c r="F8454" t="s">
        <v>184</v>
      </c>
      <c r="G8454">
        <v>1</v>
      </c>
      <c r="H8454" t="s">
        <v>347</v>
      </c>
      <c r="I8454" t="s">
        <v>374</v>
      </c>
      <c r="J8454" t="s">
        <v>291</v>
      </c>
      <c r="K8454">
        <v>2</v>
      </c>
      <c r="L8454" s="52">
        <v>0.10000000149011611</v>
      </c>
      <c r="N8454">
        <v>50</v>
      </c>
      <c r="O8454" s="52">
        <v>0.14084999263286591</v>
      </c>
      <c r="Q8454">
        <v>751</v>
      </c>
      <c r="R8454" s="52">
        <v>0.1328299939632416</v>
      </c>
    </row>
    <row r="8455" spans="1:19">
      <c r="A8455" t="s">
        <v>356</v>
      </c>
      <c r="B8455" t="s">
        <v>412</v>
      </c>
      <c r="C8455" t="s">
        <v>440</v>
      </c>
      <c r="D8455" t="s">
        <v>330</v>
      </c>
      <c r="E8455" t="s">
        <v>183</v>
      </c>
      <c r="F8455" t="s">
        <v>184</v>
      </c>
      <c r="G8455">
        <v>1</v>
      </c>
      <c r="H8455" t="s">
        <v>347</v>
      </c>
      <c r="I8455" t="s">
        <v>374</v>
      </c>
      <c r="J8455" t="s">
        <v>292</v>
      </c>
      <c r="K8455">
        <v>12</v>
      </c>
      <c r="L8455" s="52">
        <v>0.60000002384185791</v>
      </c>
      <c r="N8455">
        <v>70</v>
      </c>
      <c r="O8455" s="52">
        <v>0.19718000292778021</v>
      </c>
      <c r="Q8455">
        <v>1246</v>
      </c>
      <c r="R8455" s="52">
        <v>0.22036999464035029</v>
      </c>
    </row>
    <row r="8456" spans="1:19">
      <c r="A8456" t="s">
        <v>356</v>
      </c>
      <c r="B8456" t="s">
        <v>412</v>
      </c>
      <c r="C8456" t="s">
        <v>440</v>
      </c>
      <c r="D8456" t="s">
        <v>330</v>
      </c>
      <c r="E8456" t="s">
        <v>183</v>
      </c>
      <c r="F8456" t="s">
        <v>184</v>
      </c>
      <c r="G8456">
        <v>1</v>
      </c>
      <c r="H8456" t="s">
        <v>347</v>
      </c>
      <c r="I8456" t="s">
        <v>374</v>
      </c>
      <c r="J8456" t="s">
        <v>293</v>
      </c>
      <c r="K8456">
        <v>2</v>
      </c>
      <c r="L8456" s="52">
        <v>0.10000000149011611</v>
      </c>
      <c r="N8456">
        <v>69</v>
      </c>
      <c r="O8456" s="52">
        <v>0.19437000155448911</v>
      </c>
      <c r="Q8456">
        <v>1034</v>
      </c>
      <c r="R8456" s="52">
        <v>0.18287999927997589</v>
      </c>
    </row>
    <row r="8457" spans="1:19">
      <c r="A8457" t="s">
        <v>356</v>
      </c>
      <c r="B8457" t="s">
        <v>412</v>
      </c>
      <c r="C8457" t="s">
        <v>440</v>
      </c>
      <c r="D8457" t="s">
        <v>330</v>
      </c>
      <c r="E8457" t="s">
        <v>183</v>
      </c>
      <c r="F8457" t="s">
        <v>184</v>
      </c>
      <c r="G8457">
        <v>1</v>
      </c>
      <c r="H8457" t="s">
        <v>347</v>
      </c>
      <c r="I8457" t="s">
        <v>374</v>
      </c>
      <c r="J8457" t="s">
        <v>294</v>
      </c>
      <c r="K8457">
        <v>2</v>
      </c>
      <c r="L8457" s="52">
        <v>0.10000000149011611</v>
      </c>
      <c r="N8457">
        <v>81</v>
      </c>
      <c r="O8457" s="52">
        <v>0.2281699925661087</v>
      </c>
      <c r="Q8457">
        <v>1115</v>
      </c>
      <c r="R8457" s="52">
        <v>0.19720999896526339</v>
      </c>
    </row>
    <row r="8458" spans="1:19">
      <c r="A8458" t="s">
        <v>356</v>
      </c>
      <c r="B8458" t="s">
        <v>412</v>
      </c>
      <c r="C8458" t="s">
        <v>440</v>
      </c>
      <c r="D8458" t="s">
        <v>330</v>
      </c>
      <c r="E8458" t="s">
        <v>183</v>
      </c>
      <c r="F8458" t="s">
        <v>184</v>
      </c>
      <c r="G8458">
        <v>1</v>
      </c>
      <c r="H8458" t="s">
        <v>347</v>
      </c>
      <c r="I8458" t="s">
        <v>374</v>
      </c>
      <c r="J8458" t="s">
        <v>295</v>
      </c>
      <c r="K8458">
        <v>2</v>
      </c>
      <c r="L8458" s="52">
        <v>0.10000000149011611</v>
      </c>
      <c r="N8458">
        <v>65</v>
      </c>
      <c r="O8458" s="52">
        <v>0.18310000002384191</v>
      </c>
      <c r="Q8458">
        <v>1180</v>
      </c>
      <c r="R8458" s="52">
        <v>0.20870000123977661</v>
      </c>
    </row>
    <row r="8459" spans="1:19">
      <c r="A8459" t="s">
        <v>356</v>
      </c>
      <c r="B8459" t="s">
        <v>412</v>
      </c>
      <c r="C8459" t="s">
        <v>440</v>
      </c>
      <c r="D8459" t="s">
        <v>330</v>
      </c>
      <c r="E8459" t="s">
        <v>183</v>
      </c>
      <c r="F8459" t="s">
        <v>184</v>
      </c>
      <c r="G8459">
        <v>1</v>
      </c>
      <c r="H8459" t="s">
        <v>347</v>
      </c>
      <c r="I8459" t="s">
        <v>734</v>
      </c>
      <c r="J8459" t="s">
        <v>299</v>
      </c>
      <c r="K8459">
        <v>0</v>
      </c>
      <c r="L8459" s="52">
        <v>0</v>
      </c>
      <c r="M8459" s="52">
        <v>0</v>
      </c>
      <c r="N8459">
        <v>2</v>
      </c>
      <c r="O8459" s="52">
        <v>5.6300000287592411E-3</v>
      </c>
      <c r="P8459" s="52">
        <v>5.6699998676776886E-3</v>
      </c>
      <c r="Q8459">
        <v>265</v>
      </c>
      <c r="R8459" s="52">
        <v>4.6870000660419457E-2</v>
      </c>
      <c r="S8459" s="52">
        <v>4.7959998250007629E-2</v>
      </c>
    </row>
    <row r="8460" spans="1:19">
      <c r="A8460" t="s">
        <v>356</v>
      </c>
      <c r="B8460" t="s">
        <v>412</v>
      </c>
      <c r="C8460" t="s">
        <v>440</v>
      </c>
      <c r="D8460" t="s">
        <v>330</v>
      </c>
      <c r="E8460" t="s">
        <v>183</v>
      </c>
      <c r="F8460" t="s">
        <v>184</v>
      </c>
      <c r="G8460">
        <v>1</v>
      </c>
      <c r="H8460" t="s">
        <v>347</v>
      </c>
      <c r="I8460" t="s">
        <v>734</v>
      </c>
      <c r="J8460" t="s">
        <v>300</v>
      </c>
      <c r="K8460">
        <v>0</v>
      </c>
      <c r="L8460" s="52">
        <v>0</v>
      </c>
      <c r="M8460" s="52">
        <v>0</v>
      </c>
      <c r="N8460">
        <v>2</v>
      </c>
      <c r="O8460" s="52">
        <v>5.6300000287592411E-3</v>
      </c>
      <c r="P8460" s="52">
        <v>5.6699998676776886E-3</v>
      </c>
      <c r="Q8460">
        <v>218</v>
      </c>
      <c r="R8460" s="52">
        <v>3.8559999316930771E-2</v>
      </c>
      <c r="S8460" s="52">
        <v>3.945000097155571E-2</v>
      </c>
    </row>
    <row r="8461" spans="1:19">
      <c r="A8461" t="s">
        <v>356</v>
      </c>
      <c r="B8461" t="s">
        <v>412</v>
      </c>
      <c r="C8461" t="s">
        <v>440</v>
      </c>
      <c r="D8461" t="s">
        <v>330</v>
      </c>
      <c r="E8461" t="s">
        <v>183</v>
      </c>
      <c r="F8461" t="s">
        <v>184</v>
      </c>
      <c r="G8461">
        <v>1</v>
      </c>
      <c r="H8461" t="s">
        <v>347</v>
      </c>
      <c r="I8461" t="s">
        <v>734</v>
      </c>
      <c r="J8461" t="s">
        <v>269</v>
      </c>
      <c r="K8461">
        <v>0</v>
      </c>
      <c r="L8461" s="52">
        <v>0</v>
      </c>
      <c r="M8461" s="52">
        <v>0</v>
      </c>
      <c r="N8461">
        <v>2</v>
      </c>
      <c r="O8461" s="52">
        <v>5.6300000287592411E-3</v>
      </c>
      <c r="P8461" s="52">
        <v>5.6699998676776886E-3</v>
      </c>
      <c r="Q8461">
        <v>43</v>
      </c>
      <c r="R8461" s="52">
        <v>7.61000020429492E-3</v>
      </c>
      <c r="S8461" s="52">
        <v>7.780000101774931E-3</v>
      </c>
    </row>
    <row r="8462" spans="1:19">
      <c r="A8462" t="s">
        <v>356</v>
      </c>
      <c r="B8462" t="s">
        <v>412</v>
      </c>
      <c r="C8462" t="s">
        <v>440</v>
      </c>
      <c r="D8462" t="s">
        <v>330</v>
      </c>
      <c r="E8462" t="s">
        <v>183</v>
      </c>
      <c r="F8462" t="s">
        <v>184</v>
      </c>
      <c r="G8462">
        <v>1</v>
      </c>
      <c r="H8462" t="s">
        <v>347</v>
      </c>
      <c r="I8462" t="s">
        <v>734</v>
      </c>
      <c r="J8462" t="s">
        <v>301</v>
      </c>
      <c r="K8462">
        <v>0</v>
      </c>
      <c r="L8462" s="52">
        <v>0</v>
      </c>
      <c r="M8462" s="52">
        <v>0</v>
      </c>
      <c r="N8462">
        <v>2</v>
      </c>
      <c r="O8462" s="52">
        <v>5.6300000287592411E-3</v>
      </c>
      <c r="P8462" s="52">
        <v>5.6699998676776886E-3</v>
      </c>
      <c r="Q8462">
        <v>117</v>
      </c>
      <c r="R8462" s="52">
        <v>2.0689999684691429E-2</v>
      </c>
      <c r="S8462" s="52">
        <v>2.1169999614357948E-2</v>
      </c>
    </row>
    <row r="8463" spans="1:19">
      <c r="A8463" t="s">
        <v>356</v>
      </c>
      <c r="B8463" t="s">
        <v>412</v>
      </c>
      <c r="C8463" t="s">
        <v>440</v>
      </c>
      <c r="D8463" t="s">
        <v>330</v>
      </c>
      <c r="E8463" t="s">
        <v>183</v>
      </c>
      <c r="F8463" t="s">
        <v>184</v>
      </c>
      <c r="G8463">
        <v>1</v>
      </c>
      <c r="H8463" t="s">
        <v>347</v>
      </c>
      <c r="I8463" t="s">
        <v>734</v>
      </c>
      <c r="J8463" t="s">
        <v>270</v>
      </c>
      <c r="K8463">
        <v>0</v>
      </c>
      <c r="L8463" s="52">
        <v>0</v>
      </c>
      <c r="N8463">
        <v>2</v>
      </c>
      <c r="O8463" s="52">
        <v>5.6300000287592411E-3</v>
      </c>
      <c r="Q8463">
        <v>128</v>
      </c>
      <c r="R8463" s="52">
        <v>2.263999916613102E-2</v>
      </c>
    </row>
    <row r="8464" spans="1:19">
      <c r="A8464" t="s">
        <v>356</v>
      </c>
      <c r="B8464" t="s">
        <v>412</v>
      </c>
      <c r="C8464" t="s">
        <v>440</v>
      </c>
      <c r="D8464" t="s">
        <v>330</v>
      </c>
      <c r="E8464" t="s">
        <v>183</v>
      </c>
      <c r="F8464" t="s">
        <v>184</v>
      </c>
      <c r="G8464">
        <v>1</v>
      </c>
      <c r="H8464" t="s">
        <v>347</v>
      </c>
      <c r="I8464" t="s">
        <v>734</v>
      </c>
      <c r="J8464" t="s">
        <v>268</v>
      </c>
      <c r="K8464">
        <v>20</v>
      </c>
      <c r="L8464" s="52">
        <v>1</v>
      </c>
      <c r="M8464" s="52">
        <v>1</v>
      </c>
      <c r="N8464">
        <v>345</v>
      </c>
      <c r="O8464" s="52">
        <v>0.97183001041412354</v>
      </c>
      <c r="P8464" s="52">
        <v>0.9773399829864502</v>
      </c>
      <c r="Q8464">
        <v>4883</v>
      </c>
      <c r="R8464" s="52">
        <v>0.86364001035690308</v>
      </c>
      <c r="S8464" s="52">
        <v>0.88363999128341675</v>
      </c>
    </row>
    <row r="8465" spans="1:18">
      <c r="A8465" t="s">
        <v>356</v>
      </c>
      <c r="B8465" t="s">
        <v>412</v>
      </c>
      <c r="C8465" t="s">
        <v>440</v>
      </c>
      <c r="D8465" t="s">
        <v>330</v>
      </c>
      <c r="E8465" t="s">
        <v>183</v>
      </c>
      <c r="F8465" t="s">
        <v>184</v>
      </c>
      <c r="G8465">
        <v>1</v>
      </c>
      <c r="H8465" t="s">
        <v>347</v>
      </c>
      <c r="I8465" t="s">
        <v>307</v>
      </c>
      <c r="J8465" t="s">
        <v>329</v>
      </c>
      <c r="K8465">
        <v>20</v>
      </c>
      <c r="L8465" s="52">
        <v>1</v>
      </c>
      <c r="N8465">
        <v>353</v>
      </c>
      <c r="O8465" s="52">
        <v>0.9943699836730957</v>
      </c>
      <c r="Q8465">
        <v>5610</v>
      </c>
      <c r="R8465" s="52">
        <v>0.99221998453140259</v>
      </c>
    </row>
    <row r="8466" spans="1:18">
      <c r="A8466" t="s">
        <v>356</v>
      </c>
      <c r="B8466" t="s">
        <v>412</v>
      </c>
      <c r="C8466" t="s">
        <v>440</v>
      </c>
      <c r="D8466" t="s">
        <v>330</v>
      </c>
      <c r="E8466" t="s">
        <v>183</v>
      </c>
      <c r="F8466" t="s">
        <v>184</v>
      </c>
      <c r="G8466">
        <v>1</v>
      </c>
      <c r="H8466" t="s">
        <v>347</v>
      </c>
      <c r="I8466" t="s">
        <v>307</v>
      </c>
      <c r="J8466" t="s">
        <v>309</v>
      </c>
      <c r="K8466">
        <v>0</v>
      </c>
      <c r="L8466" s="52">
        <v>0</v>
      </c>
      <c r="N8466">
        <v>2</v>
      </c>
      <c r="O8466" s="52">
        <v>5.6300000287592411E-3</v>
      </c>
      <c r="Q8466">
        <v>44</v>
      </c>
      <c r="R8466" s="52">
        <v>7.780000101774931E-3</v>
      </c>
    </row>
    <row r="8467" spans="1:18">
      <c r="A8467" t="s">
        <v>356</v>
      </c>
      <c r="B8467" t="s">
        <v>412</v>
      </c>
      <c r="C8467" t="s">
        <v>440</v>
      </c>
      <c r="D8467" t="s">
        <v>330</v>
      </c>
      <c r="E8467" t="s">
        <v>183</v>
      </c>
      <c r="F8467" t="s">
        <v>184</v>
      </c>
      <c r="G8467">
        <v>1</v>
      </c>
      <c r="H8467" t="s">
        <v>347</v>
      </c>
      <c r="I8467" t="s">
        <v>375</v>
      </c>
      <c r="J8467" t="s">
        <v>302</v>
      </c>
      <c r="K8467">
        <v>5</v>
      </c>
      <c r="L8467" s="52">
        <v>0.25</v>
      </c>
      <c r="N8467">
        <v>107</v>
      </c>
      <c r="O8467" s="52">
        <v>0.30140998959541321</v>
      </c>
      <c r="Q8467">
        <v>1795</v>
      </c>
      <c r="R8467" s="52">
        <v>0.3174700140953064</v>
      </c>
    </row>
    <row r="8468" spans="1:18">
      <c r="A8468" t="s">
        <v>356</v>
      </c>
      <c r="B8468" t="s">
        <v>412</v>
      </c>
      <c r="C8468" t="s">
        <v>440</v>
      </c>
      <c r="D8468" t="s">
        <v>330</v>
      </c>
      <c r="E8468" t="s">
        <v>183</v>
      </c>
      <c r="F8468" t="s">
        <v>184</v>
      </c>
      <c r="G8468">
        <v>1</v>
      </c>
      <c r="H8468" t="s">
        <v>347</v>
      </c>
      <c r="I8468" t="s">
        <v>375</v>
      </c>
      <c r="J8468" t="s">
        <v>303</v>
      </c>
      <c r="K8468">
        <v>6</v>
      </c>
      <c r="L8468" s="52">
        <v>0.30000001192092901</v>
      </c>
      <c r="N8468">
        <v>124</v>
      </c>
      <c r="O8468" s="52">
        <v>0.34929999709129328</v>
      </c>
      <c r="Q8468">
        <v>1789</v>
      </c>
      <c r="R8468" s="52">
        <v>0.31641000509262079</v>
      </c>
    </row>
    <row r="8469" spans="1:18">
      <c r="A8469" t="s">
        <v>356</v>
      </c>
      <c r="B8469" t="s">
        <v>412</v>
      </c>
      <c r="C8469" t="s">
        <v>440</v>
      </c>
      <c r="D8469" t="s">
        <v>330</v>
      </c>
      <c r="E8469" t="s">
        <v>183</v>
      </c>
      <c r="F8469" t="s">
        <v>184</v>
      </c>
      <c r="G8469">
        <v>1</v>
      </c>
      <c r="H8469" t="s">
        <v>347</v>
      </c>
      <c r="I8469" t="s">
        <v>375</v>
      </c>
      <c r="J8469" t="s">
        <v>304</v>
      </c>
      <c r="K8469">
        <v>9</v>
      </c>
      <c r="L8469" s="52">
        <v>0.44999998807907099</v>
      </c>
      <c r="N8469">
        <v>124</v>
      </c>
      <c r="O8469" s="52">
        <v>0.34929999709129328</v>
      </c>
      <c r="Q8469">
        <v>2070</v>
      </c>
      <c r="R8469" s="52">
        <v>0.36610999703407288</v>
      </c>
    </row>
    <row r="8470" spans="1:18">
      <c r="A8470" t="s">
        <v>356</v>
      </c>
      <c r="B8470" t="s">
        <v>412</v>
      </c>
      <c r="C8470" t="s">
        <v>440</v>
      </c>
      <c r="D8470" t="s">
        <v>330</v>
      </c>
      <c r="E8470" t="s">
        <v>183</v>
      </c>
      <c r="F8470" t="s">
        <v>184</v>
      </c>
      <c r="G8470">
        <v>1</v>
      </c>
      <c r="H8470" t="s">
        <v>347</v>
      </c>
      <c r="I8470" t="s">
        <v>377</v>
      </c>
      <c r="J8470" t="s">
        <v>13</v>
      </c>
      <c r="K8470">
        <v>7</v>
      </c>
      <c r="L8470" s="52">
        <v>0.34999999403953552</v>
      </c>
      <c r="N8470">
        <v>190</v>
      </c>
      <c r="O8470" s="52">
        <v>0.5352100133895874</v>
      </c>
      <c r="Q8470">
        <v>2991</v>
      </c>
      <c r="R8470" s="52">
        <v>0.52900999784469604</v>
      </c>
    </row>
    <row r="8471" spans="1:18">
      <c r="A8471" t="s">
        <v>356</v>
      </c>
      <c r="B8471" t="s">
        <v>412</v>
      </c>
      <c r="C8471" t="s">
        <v>440</v>
      </c>
      <c r="D8471" t="s">
        <v>330</v>
      </c>
      <c r="E8471" t="s">
        <v>183</v>
      </c>
      <c r="F8471" t="s">
        <v>184</v>
      </c>
      <c r="G8471">
        <v>1</v>
      </c>
      <c r="H8471" t="s">
        <v>347</v>
      </c>
      <c r="I8471" t="s">
        <v>377</v>
      </c>
      <c r="J8471" t="s">
        <v>382</v>
      </c>
      <c r="K8471">
        <v>13</v>
      </c>
      <c r="L8471" s="52">
        <v>0.64999997615814209</v>
      </c>
      <c r="N8471">
        <v>165</v>
      </c>
      <c r="O8471" s="52">
        <v>0.4647899866104126</v>
      </c>
      <c r="Q8471">
        <v>2663</v>
      </c>
      <c r="R8471" s="52">
        <v>0.47099000215530401</v>
      </c>
    </row>
    <row r="8472" spans="1:18">
      <c r="A8472" t="s">
        <v>356</v>
      </c>
      <c r="B8472" t="s">
        <v>412</v>
      </c>
      <c r="C8472" t="s">
        <v>440</v>
      </c>
      <c r="D8472" t="s">
        <v>330</v>
      </c>
      <c r="E8472" t="s">
        <v>183</v>
      </c>
      <c r="F8472" t="s">
        <v>184</v>
      </c>
      <c r="G8472">
        <v>1</v>
      </c>
      <c r="H8472" t="s">
        <v>347</v>
      </c>
      <c r="I8472" t="s">
        <v>378</v>
      </c>
      <c r="J8472" t="s">
        <v>13</v>
      </c>
      <c r="K8472">
        <v>18</v>
      </c>
      <c r="L8472" s="52">
        <v>0.89999997615814209</v>
      </c>
      <c r="N8472">
        <v>320</v>
      </c>
      <c r="O8472" s="52">
        <v>0.90140998363494873</v>
      </c>
      <c r="Q8472">
        <v>5030</v>
      </c>
      <c r="R8472" s="52">
        <v>0.88963997364044189</v>
      </c>
    </row>
    <row r="8473" spans="1:18">
      <c r="A8473" t="s">
        <v>356</v>
      </c>
      <c r="B8473" t="s">
        <v>412</v>
      </c>
      <c r="C8473" t="s">
        <v>440</v>
      </c>
      <c r="D8473" t="s">
        <v>330</v>
      </c>
      <c r="E8473" t="s">
        <v>183</v>
      </c>
      <c r="F8473" t="s">
        <v>184</v>
      </c>
      <c r="G8473">
        <v>1</v>
      </c>
      <c r="H8473" t="s">
        <v>347</v>
      </c>
      <c r="I8473" t="s">
        <v>378</v>
      </c>
      <c r="J8473" t="s">
        <v>382</v>
      </c>
      <c r="K8473">
        <v>2</v>
      </c>
      <c r="L8473" s="52">
        <v>0.10000000149011611</v>
      </c>
      <c r="N8473">
        <v>35</v>
      </c>
      <c r="O8473" s="52">
        <v>9.8590001463890076E-2</v>
      </c>
      <c r="Q8473">
        <v>624</v>
      </c>
      <c r="R8473" s="52">
        <v>0.1103599965572357</v>
      </c>
    </row>
    <row r="8474" spans="1:18">
      <c r="A8474" t="s">
        <v>356</v>
      </c>
      <c r="B8474" t="s">
        <v>412</v>
      </c>
      <c r="C8474" t="s">
        <v>440</v>
      </c>
      <c r="D8474" t="s">
        <v>330</v>
      </c>
      <c r="E8474" t="s">
        <v>183</v>
      </c>
      <c r="F8474" t="s">
        <v>184</v>
      </c>
      <c r="G8474">
        <v>1</v>
      </c>
      <c r="H8474" t="s">
        <v>347</v>
      </c>
      <c r="I8474" t="s">
        <v>379</v>
      </c>
      <c r="J8474" t="s">
        <v>13</v>
      </c>
      <c r="K8474">
        <v>13</v>
      </c>
      <c r="L8474" s="52">
        <v>0.64999997615814209</v>
      </c>
      <c r="N8474">
        <v>252</v>
      </c>
      <c r="O8474" s="52">
        <v>0.70986002683639526</v>
      </c>
      <c r="Q8474">
        <v>3976</v>
      </c>
      <c r="R8474" s="52">
        <v>0.70322000980377197</v>
      </c>
    </row>
    <row r="8475" spans="1:18">
      <c r="A8475" t="s">
        <v>356</v>
      </c>
      <c r="B8475" t="s">
        <v>412</v>
      </c>
      <c r="C8475" t="s">
        <v>440</v>
      </c>
      <c r="D8475" t="s">
        <v>330</v>
      </c>
      <c r="E8475" t="s">
        <v>183</v>
      </c>
      <c r="F8475" t="s">
        <v>184</v>
      </c>
      <c r="G8475">
        <v>1</v>
      </c>
      <c r="H8475" t="s">
        <v>347</v>
      </c>
      <c r="I8475" t="s">
        <v>379</v>
      </c>
      <c r="J8475" t="s">
        <v>382</v>
      </c>
      <c r="K8475">
        <v>7</v>
      </c>
      <c r="L8475" s="52">
        <v>0.34999999403953552</v>
      </c>
      <c r="N8475">
        <v>103</v>
      </c>
      <c r="O8475" s="52">
        <v>0.29014000296592712</v>
      </c>
      <c r="Q8475">
        <v>1678</v>
      </c>
      <c r="R8475" s="52">
        <v>0.29677999019622803</v>
      </c>
    </row>
    <row r="8476" spans="1:18">
      <c r="A8476" t="s">
        <v>356</v>
      </c>
      <c r="B8476" t="s">
        <v>412</v>
      </c>
      <c r="C8476" t="s">
        <v>440</v>
      </c>
      <c r="D8476" t="s">
        <v>330</v>
      </c>
      <c r="E8476" t="s">
        <v>183</v>
      </c>
      <c r="F8476" t="s">
        <v>184</v>
      </c>
      <c r="G8476">
        <v>1</v>
      </c>
      <c r="H8476" t="s">
        <v>347</v>
      </c>
      <c r="I8476" t="s">
        <v>380</v>
      </c>
      <c r="J8476" t="s">
        <v>13</v>
      </c>
      <c r="K8476">
        <v>15</v>
      </c>
      <c r="L8476" s="52">
        <v>0.75</v>
      </c>
      <c r="N8476">
        <v>252</v>
      </c>
      <c r="O8476" s="52">
        <v>0.70986002683639526</v>
      </c>
      <c r="Q8476">
        <v>4071</v>
      </c>
      <c r="R8476" s="52">
        <v>0.72001999616622925</v>
      </c>
    </row>
    <row r="8477" spans="1:18">
      <c r="A8477" t="s">
        <v>356</v>
      </c>
      <c r="B8477" t="s">
        <v>412</v>
      </c>
      <c r="C8477" t="s">
        <v>440</v>
      </c>
      <c r="D8477" t="s">
        <v>330</v>
      </c>
      <c r="E8477" t="s">
        <v>183</v>
      </c>
      <c r="F8477" t="s">
        <v>184</v>
      </c>
      <c r="G8477">
        <v>1</v>
      </c>
      <c r="H8477" t="s">
        <v>347</v>
      </c>
      <c r="I8477" t="s">
        <v>380</v>
      </c>
      <c r="J8477" t="s">
        <v>382</v>
      </c>
      <c r="K8477">
        <v>5</v>
      </c>
      <c r="L8477" s="52">
        <v>0.25</v>
      </c>
      <c r="N8477">
        <v>103</v>
      </c>
      <c r="O8477" s="52">
        <v>0.29014000296592712</v>
      </c>
      <c r="Q8477">
        <v>1583</v>
      </c>
      <c r="R8477" s="52">
        <v>0.27998000383377081</v>
      </c>
    </row>
    <row r="8478" spans="1:18">
      <c r="A8478" t="s">
        <v>356</v>
      </c>
      <c r="B8478" t="s">
        <v>412</v>
      </c>
      <c r="C8478" t="s">
        <v>440</v>
      </c>
      <c r="D8478" t="s">
        <v>330</v>
      </c>
      <c r="E8478" t="s">
        <v>183</v>
      </c>
      <c r="F8478" t="s">
        <v>184</v>
      </c>
      <c r="G8478">
        <v>1</v>
      </c>
      <c r="H8478" t="s">
        <v>347</v>
      </c>
      <c r="I8478" t="s">
        <v>381</v>
      </c>
      <c r="J8478" t="s">
        <v>13</v>
      </c>
      <c r="K8478">
        <v>14</v>
      </c>
      <c r="L8478" s="52">
        <v>0.69999998807907104</v>
      </c>
      <c r="N8478">
        <v>229</v>
      </c>
      <c r="O8478" s="52">
        <v>0.64507001638412476</v>
      </c>
      <c r="Q8478">
        <v>3439</v>
      </c>
      <c r="R8478" s="52">
        <v>0.60824000835418701</v>
      </c>
    </row>
    <row r="8479" spans="1:18">
      <c r="A8479" t="s">
        <v>356</v>
      </c>
      <c r="B8479" t="s">
        <v>412</v>
      </c>
      <c r="C8479" t="s">
        <v>440</v>
      </c>
      <c r="D8479" t="s">
        <v>330</v>
      </c>
      <c r="E8479" t="s">
        <v>183</v>
      </c>
      <c r="F8479" t="s">
        <v>184</v>
      </c>
      <c r="G8479">
        <v>1</v>
      </c>
      <c r="H8479" t="s">
        <v>347</v>
      </c>
      <c r="I8479" t="s">
        <v>381</v>
      </c>
      <c r="J8479" t="s">
        <v>382</v>
      </c>
      <c r="K8479">
        <v>6</v>
      </c>
      <c r="L8479" s="52">
        <v>0.30000001192092901</v>
      </c>
      <c r="N8479">
        <v>126</v>
      </c>
      <c r="O8479" s="52">
        <v>0.35493001341819758</v>
      </c>
      <c r="Q8479">
        <v>2215</v>
      </c>
      <c r="R8479" s="52">
        <v>0.39175999164581299</v>
      </c>
    </row>
    <row r="8480" spans="1:18">
      <c r="A8480" t="s">
        <v>356</v>
      </c>
      <c r="B8480" t="s">
        <v>412</v>
      </c>
      <c r="C8480" t="s">
        <v>440</v>
      </c>
      <c r="D8480" t="s">
        <v>330</v>
      </c>
      <c r="E8480" t="s">
        <v>185</v>
      </c>
      <c r="F8480" t="s">
        <v>186</v>
      </c>
      <c r="G8480">
        <v>8</v>
      </c>
      <c r="H8480" t="s">
        <v>339</v>
      </c>
      <c r="I8480" t="s">
        <v>374</v>
      </c>
      <c r="J8480" t="s">
        <v>289</v>
      </c>
      <c r="K8480">
        <v>0</v>
      </c>
      <c r="L8480" s="52">
        <v>0</v>
      </c>
      <c r="N8480">
        <v>8</v>
      </c>
      <c r="O8480" s="52">
        <v>1.276000030338764E-2</v>
      </c>
      <c r="Q8480">
        <v>29</v>
      </c>
      <c r="R8480" s="52">
        <v>5.1299999468028554E-3</v>
      </c>
    </row>
    <row r="8481" spans="1:19">
      <c r="A8481" t="s">
        <v>356</v>
      </c>
      <c r="B8481" t="s">
        <v>412</v>
      </c>
      <c r="C8481" t="s">
        <v>440</v>
      </c>
      <c r="D8481" t="s">
        <v>330</v>
      </c>
      <c r="E8481" t="s">
        <v>185</v>
      </c>
      <c r="F8481" t="s">
        <v>186</v>
      </c>
      <c r="G8481">
        <v>8</v>
      </c>
      <c r="H8481" t="s">
        <v>339</v>
      </c>
      <c r="I8481" t="s">
        <v>374</v>
      </c>
      <c r="J8481" t="s">
        <v>290</v>
      </c>
      <c r="K8481">
        <v>2</v>
      </c>
      <c r="L8481" s="52">
        <v>6.6670000553131104E-2</v>
      </c>
      <c r="N8481">
        <v>35</v>
      </c>
      <c r="O8481" s="52">
        <v>5.5819999426603317E-2</v>
      </c>
      <c r="Q8481">
        <v>299</v>
      </c>
      <c r="R8481" s="52">
        <v>5.2880000323057168E-2</v>
      </c>
    </row>
    <row r="8482" spans="1:19">
      <c r="A8482" t="s">
        <v>356</v>
      </c>
      <c r="B8482" t="s">
        <v>412</v>
      </c>
      <c r="C8482" t="s">
        <v>440</v>
      </c>
      <c r="D8482" t="s">
        <v>330</v>
      </c>
      <c r="E8482" t="s">
        <v>185</v>
      </c>
      <c r="F8482" t="s">
        <v>186</v>
      </c>
      <c r="G8482">
        <v>8</v>
      </c>
      <c r="H8482" t="s">
        <v>339</v>
      </c>
      <c r="I8482" t="s">
        <v>374</v>
      </c>
      <c r="J8482" t="s">
        <v>291</v>
      </c>
      <c r="K8482">
        <v>2</v>
      </c>
      <c r="L8482" s="52">
        <v>6.6670000553131104E-2</v>
      </c>
      <c r="N8482">
        <v>87</v>
      </c>
      <c r="O8482" s="52">
        <v>0.13876000046730039</v>
      </c>
      <c r="Q8482">
        <v>751</v>
      </c>
      <c r="R8482" s="52">
        <v>0.1328299939632416</v>
      </c>
    </row>
    <row r="8483" spans="1:19">
      <c r="A8483" t="s">
        <v>356</v>
      </c>
      <c r="B8483" t="s">
        <v>412</v>
      </c>
      <c r="C8483" t="s">
        <v>440</v>
      </c>
      <c r="D8483" t="s">
        <v>330</v>
      </c>
      <c r="E8483" t="s">
        <v>185</v>
      </c>
      <c r="F8483" t="s">
        <v>186</v>
      </c>
      <c r="G8483">
        <v>8</v>
      </c>
      <c r="H8483" t="s">
        <v>339</v>
      </c>
      <c r="I8483" t="s">
        <v>374</v>
      </c>
      <c r="J8483" t="s">
        <v>292</v>
      </c>
      <c r="K8483">
        <v>5</v>
      </c>
      <c r="L8483" s="52">
        <v>0.1666699945926666</v>
      </c>
      <c r="N8483">
        <v>148</v>
      </c>
      <c r="O8483" s="52">
        <v>0.23603999614715579</v>
      </c>
      <c r="Q8483">
        <v>1246</v>
      </c>
      <c r="R8483" s="52">
        <v>0.22036999464035029</v>
      </c>
    </row>
    <row r="8484" spans="1:19">
      <c r="A8484" t="s">
        <v>356</v>
      </c>
      <c r="B8484" t="s">
        <v>412</v>
      </c>
      <c r="C8484" t="s">
        <v>440</v>
      </c>
      <c r="D8484" t="s">
        <v>330</v>
      </c>
      <c r="E8484" t="s">
        <v>185</v>
      </c>
      <c r="F8484" t="s">
        <v>186</v>
      </c>
      <c r="G8484">
        <v>8</v>
      </c>
      <c r="H8484" t="s">
        <v>339</v>
      </c>
      <c r="I8484" t="s">
        <v>374</v>
      </c>
      <c r="J8484" t="s">
        <v>293</v>
      </c>
      <c r="K8484">
        <v>6</v>
      </c>
      <c r="L8484" s="52">
        <v>0.20000000298023221</v>
      </c>
      <c r="N8484">
        <v>98</v>
      </c>
      <c r="O8484" s="52">
        <v>0.15629999339580539</v>
      </c>
      <c r="Q8484">
        <v>1034</v>
      </c>
      <c r="R8484" s="52">
        <v>0.18287999927997589</v>
      </c>
    </row>
    <row r="8485" spans="1:19">
      <c r="A8485" t="s">
        <v>356</v>
      </c>
      <c r="B8485" t="s">
        <v>412</v>
      </c>
      <c r="C8485" t="s">
        <v>440</v>
      </c>
      <c r="D8485" t="s">
        <v>330</v>
      </c>
      <c r="E8485" t="s">
        <v>185</v>
      </c>
      <c r="F8485" t="s">
        <v>186</v>
      </c>
      <c r="G8485">
        <v>8</v>
      </c>
      <c r="H8485" t="s">
        <v>339</v>
      </c>
      <c r="I8485" t="s">
        <v>374</v>
      </c>
      <c r="J8485" t="s">
        <v>294</v>
      </c>
      <c r="K8485">
        <v>13</v>
      </c>
      <c r="L8485" s="52">
        <v>0.4333299994468689</v>
      </c>
      <c r="N8485">
        <v>119</v>
      </c>
      <c r="O8485" s="52">
        <v>0.18978999555110929</v>
      </c>
      <c r="Q8485">
        <v>1115</v>
      </c>
      <c r="R8485" s="52">
        <v>0.19720999896526339</v>
      </c>
    </row>
    <row r="8486" spans="1:19">
      <c r="A8486" t="s">
        <v>356</v>
      </c>
      <c r="B8486" t="s">
        <v>412</v>
      </c>
      <c r="C8486" t="s">
        <v>440</v>
      </c>
      <c r="D8486" t="s">
        <v>330</v>
      </c>
      <c r="E8486" t="s">
        <v>185</v>
      </c>
      <c r="F8486" t="s">
        <v>186</v>
      </c>
      <c r="G8486">
        <v>8</v>
      </c>
      <c r="H8486" t="s">
        <v>339</v>
      </c>
      <c r="I8486" t="s">
        <v>374</v>
      </c>
      <c r="J8486" t="s">
        <v>295</v>
      </c>
      <c r="K8486">
        <v>2</v>
      </c>
      <c r="L8486" s="52">
        <v>6.6670000553131104E-2</v>
      </c>
      <c r="N8486">
        <v>132</v>
      </c>
      <c r="O8486" s="52">
        <v>0.21052999794483179</v>
      </c>
      <c r="Q8486">
        <v>1180</v>
      </c>
      <c r="R8486" s="52">
        <v>0.20870000123977661</v>
      </c>
    </row>
    <row r="8487" spans="1:19">
      <c r="A8487" t="s">
        <v>356</v>
      </c>
      <c r="B8487" t="s">
        <v>412</v>
      </c>
      <c r="C8487" t="s">
        <v>440</v>
      </c>
      <c r="D8487" t="s">
        <v>330</v>
      </c>
      <c r="E8487" t="s">
        <v>185</v>
      </c>
      <c r="F8487" t="s">
        <v>186</v>
      </c>
      <c r="G8487">
        <v>8</v>
      </c>
      <c r="H8487" t="s">
        <v>339</v>
      </c>
      <c r="I8487" t="s">
        <v>734</v>
      </c>
      <c r="J8487" t="s">
        <v>299</v>
      </c>
      <c r="K8487">
        <v>2</v>
      </c>
      <c r="L8487" s="52">
        <v>6.6670000553131104E-2</v>
      </c>
      <c r="M8487" s="52">
        <v>7.1429997682571411E-2</v>
      </c>
      <c r="N8487">
        <v>52</v>
      </c>
      <c r="O8487" s="52">
        <v>8.2929998636245728E-2</v>
      </c>
      <c r="P8487" s="52">
        <v>8.4009997546672821E-2</v>
      </c>
      <c r="Q8487">
        <v>265</v>
      </c>
      <c r="R8487" s="52">
        <v>4.6870000660419457E-2</v>
      </c>
      <c r="S8487" s="52">
        <v>4.7959998250007629E-2</v>
      </c>
    </row>
    <row r="8488" spans="1:19">
      <c r="A8488" t="s">
        <v>356</v>
      </c>
      <c r="B8488" t="s">
        <v>412</v>
      </c>
      <c r="C8488" t="s">
        <v>440</v>
      </c>
      <c r="D8488" t="s">
        <v>330</v>
      </c>
      <c r="E8488" t="s">
        <v>185</v>
      </c>
      <c r="F8488" t="s">
        <v>186</v>
      </c>
      <c r="G8488">
        <v>8</v>
      </c>
      <c r="H8488" t="s">
        <v>339</v>
      </c>
      <c r="I8488" t="s">
        <v>734</v>
      </c>
      <c r="J8488" t="s">
        <v>300</v>
      </c>
      <c r="K8488">
        <v>0</v>
      </c>
      <c r="L8488" s="52">
        <v>0</v>
      </c>
      <c r="M8488" s="52">
        <v>0</v>
      </c>
      <c r="N8488">
        <v>20</v>
      </c>
      <c r="O8488" s="52">
        <v>3.189999982714653E-2</v>
      </c>
      <c r="P8488" s="52">
        <v>3.231000155210495E-2</v>
      </c>
      <c r="Q8488">
        <v>218</v>
      </c>
      <c r="R8488" s="52">
        <v>3.8559999316930771E-2</v>
      </c>
      <c r="S8488" s="52">
        <v>3.945000097155571E-2</v>
      </c>
    </row>
    <row r="8489" spans="1:19">
      <c r="A8489" t="s">
        <v>356</v>
      </c>
      <c r="B8489" t="s">
        <v>412</v>
      </c>
      <c r="C8489" t="s">
        <v>440</v>
      </c>
      <c r="D8489" t="s">
        <v>330</v>
      </c>
      <c r="E8489" t="s">
        <v>185</v>
      </c>
      <c r="F8489" t="s">
        <v>186</v>
      </c>
      <c r="G8489">
        <v>8</v>
      </c>
      <c r="H8489" t="s">
        <v>339</v>
      </c>
      <c r="I8489" t="s">
        <v>734</v>
      </c>
      <c r="J8489" t="s">
        <v>269</v>
      </c>
      <c r="K8489">
        <v>0</v>
      </c>
      <c r="L8489" s="52">
        <v>0</v>
      </c>
      <c r="M8489" s="52">
        <v>0</v>
      </c>
      <c r="N8489">
        <v>8</v>
      </c>
      <c r="O8489" s="52">
        <v>1.276000030338764E-2</v>
      </c>
      <c r="P8489" s="52">
        <v>1.291999965906143E-2</v>
      </c>
      <c r="Q8489">
        <v>43</v>
      </c>
      <c r="R8489" s="52">
        <v>7.61000020429492E-3</v>
      </c>
      <c r="S8489" s="52">
        <v>7.780000101774931E-3</v>
      </c>
    </row>
    <row r="8490" spans="1:19">
      <c r="A8490" t="s">
        <v>356</v>
      </c>
      <c r="B8490" t="s">
        <v>412</v>
      </c>
      <c r="C8490" t="s">
        <v>440</v>
      </c>
      <c r="D8490" t="s">
        <v>330</v>
      </c>
      <c r="E8490" t="s">
        <v>185</v>
      </c>
      <c r="F8490" t="s">
        <v>186</v>
      </c>
      <c r="G8490">
        <v>8</v>
      </c>
      <c r="H8490" t="s">
        <v>339</v>
      </c>
      <c r="I8490" t="s">
        <v>734</v>
      </c>
      <c r="J8490" t="s">
        <v>301</v>
      </c>
      <c r="K8490">
        <v>0</v>
      </c>
      <c r="L8490" s="52">
        <v>0</v>
      </c>
      <c r="M8490" s="52">
        <v>0</v>
      </c>
      <c r="N8490">
        <v>10</v>
      </c>
      <c r="O8490" s="52">
        <v>1.5949999913573269E-2</v>
      </c>
      <c r="P8490" s="52">
        <v>1.6160000115633011E-2</v>
      </c>
      <c r="Q8490">
        <v>117</v>
      </c>
      <c r="R8490" s="52">
        <v>2.0689999684691429E-2</v>
      </c>
      <c r="S8490" s="52">
        <v>2.1169999614357948E-2</v>
      </c>
    </row>
    <row r="8491" spans="1:19">
      <c r="A8491" t="s">
        <v>356</v>
      </c>
      <c r="B8491" t="s">
        <v>412</v>
      </c>
      <c r="C8491" t="s">
        <v>440</v>
      </c>
      <c r="D8491" t="s">
        <v>330</v>
      </c>
      <c r="E8491" t="s">
        <v>185</v>
      </c>
      <c r="F8491" t="s">
        <v>186</v>
      </c>
      <c r="G8491">
        <v>8</v>
      </c>
      <c r="H8491" t="s">
        <v>339</v>
      </c>
      <c r="I8491" t="s">
        <v>734</v>
      </c>
      <c r="J8491" t="s">
        <v>270</v>
      </c>
      <c r="K8491">
        <v>2</v>
      </c>
      <c r="L8491" s="52">
        <v>6.6670000553131104E-2</v>
      </c>
      <c r="N8491">
        <v>8</v>
      </c>
      <c r="O8491" s="52">
        <v>1.276000030338764E-2</v>
      </c>
      <c r="Q8491">
        <v>128</v>
      </c>
      <c r="R8491" s="52">
        <v>2.263999916613102E-2</v>
      </c>
    </row>
    <row r="8492" spans="1:19">
      <c r="A8492" t="s">
        <v>356</v>
      </c>
      <c r="B8492" t="s">
        <v>412</v>
      </c>
      <c r="C8492" t="s">
        <v>440</v>
      </c>
      <c r="D8492" t="s">
        <v>330</v>
      </c>
      <c r="E8492" t="s">
        <v>185</v>
      </c>
      <c r="F8492" t="s">
        <v>186</v>
      </c>
      <c r="G8492">
        <v>8</v>
      </c>
      <c r="H8492" t="s">
        <v>339</v>
      </c>
      <c r="I8492" t="s">
        <v>734</v>
      </c>
      <c r="J8492" t="s">
        <v>268</v>
      </c>
      <c r="K8492">
        <v>26</v>
      </c>
      <c r="L8492" s="52">
        <v>0.86667001247406006</v>
      </c>
      <c r="M8492" s="52">
        <v>0.9285699725151062</v>
      </c>
      <c r="N8492">
        <v>529</v>
      </c>
      <c r="O8492" s="52">
        <v>0.84369999170303345</v>
      </c>
      <c r="P8492" s="52">
        <v>0.85460001230239868</v>
      </c>
      <c r="Q8492">
        <v>4883</v>
      </c>
      <c r="R8492" s="52">
        <v>0.86364001035690308</v>
      </c>
      <c r="S8492" s="52">
        <v>0.88363999128341675</v>
      </c>
    </row>
    <row r="8493" spans="1:19">
      <c r="A8493" t="s">
        <v>356</v>
      </c>
      <c r="B8493" t="s">
        <v>412</v>
      </c>
      <c r="C8493" t="s">
        <v>440</v>
      </c>
      <c r="D8493" t="s">
        <v>330</v>
      </c>
      <c r="E8493" t="s">
        <v>185</v>
      </c>
      <c r="F8493" t="s">
        <v>186</v>
      </c>
      <c r="G8493">
        <v>8</v>
      </c>
      <c r="H8493" t="s">
        <v>339</v>
      </c>
      <c r="I8493" t="s">
        <v>307</v>
      </c>
      <c r="J8493" t="s">
        <v>329</v>
      </c>
      <c r="K8493">
        <v>28</v>
      </c>
      <c r="L8493" s="52">
        <v>0.9333299994468689</v>
      </c>
      <c r="N8493">
        <v>620</v>
      </c>
      <c r="O8493" s="52">
        <v>0.98883998394012451</v>
      </c>
      <c r="Q8493">
        <v>5610</v>
      </c>
      <c r="R8493" s="52">
        <v>0.99221998453140259</v>
      </c>
    </row>
    <row r="8494" spans="1:19">
      <c r="A8494" t="s">
        <v>356</v>
      </c>
      <c r="B8494" t="s">
        <v>412</v>
      </c>
      <c r="C8494" t="s">
        <v>440</v>
      </c>
      <c r="D8494" t="s">
        <v>330</v>
      </c>
      <c r="E8494" t="s">
        <v>185</v>
      </c>
      <c r="F8494" t="s">
        <v>186</v>
      </c>
      <c r="G8494">
        <v>8</v>
      </c>
      <c r="H8494" t="s">
        <v>339</v>
      </c>
      <c r="I8494" t="s">
        <v>307</v>
      </c>
      <c r="J8494" t="s">
        <v>309</v>
      </c>
      <c r="K8494">
        <v>2</v>
      </c>
      <c r="L8494" s="52">
        <v>6.6670000553131104E-2</v>
      </c>
      <c r="N8494">
        <v>7</v>
      </c>
      <c r="O8494" s="52">
        <v>1.116000022739172E-2</v>
      </c>
      <c r="Q8494">
        <v>44</v>
      </c>
      <c r="R8494" s="52">
        <v>7.780000101774931E-3</v>
      </c>
    </row>
    <row r="8495" spans="1:19">
      <c r="A8495" t="s">
        <v>356</v>
      </c>
      <c r="B8495" t="s">
        <v>412</v>
      </c>
      <c r="C8495" t="s">
        <v>440</v>
      </c>
      <c r="D8495" t="s">
        <v>330</v>
      </c>
      <c r="E8495" t="s">
        <v>185</v>
      </c>
      <c r="F8495" t="s">
        <v>186</v>
      </c>
      <c r="G8495">
        <v>8</v>
      </c>
      <c r="H8495" t="s">
        <v>339</v>
      </c>
      <c r="I8495" t="s">
        <v>375</v>
      </c>
      <c r="J8495" t="s">
        <v>302</v>
      </c>
      <c r="K8495">
        <v>13</v>
      </c>
      <c r="L8495" s="52">
        <v>0.4333299994468689</v>
      </c>
      <c r="N8495">
        <v>207</v>
      </c>
      <c r="O8495" s="52">
        <v>0.33013999462127691</v>
      </c>
      <c r="Q8495">
        <v>1795</v>
      </c>
      <c r="R8495" s="52">
        <v>0.3174700140953064</v>
      </c>
    </row>
    <row r="8496" spans="1:19">
      <c r="A8496" t="s">
        <v>356</v>
      </c>
      <c r="B8496" t="s">
        <v>412</v>
      </c>
      <c r="C8496" t="s">
        <v>440</v>
      </c>
      <c r="D8496" t="s">
        <v>330</v>
      </c>
      <c r="E8496" t="s">
        <v>185</v>
      </c>
      <c r="F8496" t="s">
        <v>186</v>
      </c>
      <c r="G8496">
        <v>8</v>
      </c>
      <c r="H8496" t="s">
        <v>339</v>
      </c>
      <c r="I8496" t="s">
        <v>375</v>
      </c>
      <c r="J8496" t="s">
        <v>303</v>
      </c>
      <c r="K8496">
        <v>6</v>
      </c>
      <c r="L8496" s="52">
        <v>0.20000000298023221</v>
      </c>
      <c r="N8496">
        <v>201</v>
      </c>
      <c r="O8496" s="52">
        <v>0.32056999206542969</v>
      </c>
      <c r="Q8496">
        <v>1789</v>
      </c>
      <c r="R8496" s="52">
        <v>0.31641000509262079</v>
      </c>
    </row>
    <row r="8497" spans="1:18">
      <c r="A8497" t="s">
        <v>356</v>
      </c>
      <c r="B8497" t="s">
        <v>412</v>
      </c>
      <c r="C8497" t="s">
        <v>440</v>
      </c>
      <c r="D8497" t="s">
        <v>330</v>
      </c>
      <c r="E8497" t="s">
        <v>185</v>
      </c>
      <c r="F8497" t="s">
        <v>186</v>
      </c>
      <c r="G8497">
        <v>8</v>
      </c>
      <c r="H8497" t="s">
        <v>339</v>
      </c>
      <c r="I8497" t="s">
        <v>375</v>
      </c>
      <c r="J8497" t="s">
        <v>304</v>
      </c>
      <c r="K8497">
        <v>11</v>
      </c>
      <c r="L8497" s="52">
        <v>0.36667001247406011</v>
      </c>
      <c r="N8497">
        <v>219</v>
      </c>
      <c r="O8497" s="52">
        <v>0.34927999973297119</v>
      </c>
      <c r="Q8497">
        <v>2070</v>
      </c>
      <c r="R8497" s="52">
        <v>0.36610999703407288</v>
      </c>
    </row>
    <row r="8498" spans="1:18">
      <c r="A8498" t="s">
        <v>356</v>
      </c>
      <c r="B8498" t="s">
        <v>412</v>
      </c>
      <c r="C8498" t="s">
        <v>440</v>
      </c>
      <c r="D8498" t="s">
        <v>330</v>
      </c>
      <c r="E8498" t="s">
        <v>185</v>
      </c>
      <c r="F8498" t="s">
        <v>186</v>
      </c>
      <c r="G8498">
        <v>8</v>
      </c>
      <c r="H8498" t="s">
        <v>339</v>
      </c>
      <c r="I8498" t="s">
        <v>377</v>
      </c>
      <c r="J8498" t="s">
        <v>13</v>
      </c>
      <c r="K8498">
        <v>17</v>
      </c>
      <c r="L8498" s="52">
        <v>0.5666700005531311</v>
      </c>
      <c r="N8498">
        <v>339</v>
      </c>
      <c r="O8498" s="52">
        <v>0.54066997766494751</v>
      </c>
      <c r="Q8498">
        <v>2991</v>
      </c>
      <c r="R8498" s="52">
        <v>0.52900999784469604</v>
      </c>
    </row>
    <row r="8499" spans="1:18">
      <c r="A8499" t="s">
        <v>356</v>
      </c>
      <c r="B8499" t="s">
        <v>412</v>
      </c>
      <c r="C8499" t="s">
        <v>440</v>
      </c>
      <c r="D8499" t="s">
        <v>330</v>
      </c>
      <c r="E8499" t="s">
        <v>185</v>
      </c>
      <c r="F8499" t="s">
        <v>186</v>
      </c>
      <c r="G8499">
        <v>8</v>
      </c>
      <c r="H8499" t="s">
        <v>339</v>
      </c>
      <c r="I8499" t="s">
        <v>377</v>
      </c>
      <c r="J8499" t="s">
        <v>382</v>
      </c>
      <c r="K8499">
        <v>13</v>
      </c>
      <c r="L8499" s="52">
        <v>0.4333299994468689</v>
      </c>
      <c r="N8499">
        <v>288</v>
      </c>
      <c r="O8499" s="52">
        <v>0.4593299925327301</v>
      </c>
      <c r="Q8499">
        <v>2663</v>
      </c>
      <c r="R8499" s="52">
        <v>0.47099000215530401</v>
      </c>
    </row>
    <row r="8500" spans="1:18">
      <c r="A8500" t="s">
        <v>356</v>
      </c>
      <c r="B8500" t="s">
        <v>412</v>
      </c>
      <c r="C8500" t="s">
        <v>440</v>
      </c>
      <c r="D8500" t="s">
        <v>330</v>
      </c>
      <c r="E8500" t="s">
        <v>185</v>
      </c>
      <c r="F8500" t="s">
        <v>186</v>
      </c>
      <c r="G8500">
        <v>8</v>
      </c>
      <c r="H8500" t="s">
        <v>339</v>
      </c>
      <c r="I8500" t="s">
        <v>378</v>
      </c>
      <c r="J8500" t="s">
        <v>13</v>
      </c>
      <c r="K8500">
        <v>28</v>
      </c>
      <c r="L8500" s="52">
        <v>0.9333299994468689</v>
      </c>
      <c r="N8500">
        <v>567</v>
      </c>
      <c r="O8500" s="52">
        <v>0.90430998802185059</v>
      </c>
      <c r="Q8500">
        <v>5030</v>
      </c>
      <c r="R8500" s="52">
        <v>0.88963997364044189</v>
      </c>
    </row>
    <row r="8501" spans="1:18">
      <c r="A8501" t="s">
        <v>356</v>
      </c>
      <c r="B8501" t="s">
        <v>412</v>
      </c>
      <c r="C8501" t="s">
        <v>440</v>
      </c>
      <c r="D8501" t="s">
        <v>330</v>
      </c>
      <c r="E8501" t="s">
        <v>185</v>
      </c>
      <c r="F8501" t="s">
        <v>186</v>
      </c>
      <c r="G8501">
        <v>8</v>
      </c>
      <c r="H8501" t="s">
        <v>339</v>
      </c>
      <c r="I8501" t="s">
        <v>378</v>
      </c>
      <c r="J8501" t="s">
        <v>382</v>
      </c>
      <c r="K8501">
        <v>2</v>
      </c>
      <c r="L8501" s="52">
        <v>6.6670000553131104E-2</v>
      </c>
      <c r="N8501">
        <v>60</v>
      </c>
      <c r="O8501" s="52">
        <v>9.568999707698822E-2</v>
      </c>
      <c r="Q8501">
        <v>624</v>
      </c>
      <c r="R8501" s="52">
        <v>0.1103599965572357</v>
      </c>
    </row>
    <row r="8502" spans="1:18">
      <c r="A8502" t="s">
        <v>356</v>
      </c>
      <c r="B8502" t="s">
        <v>412</v>
      </c>
      <c r="C8502" t="s">
        <v>440</v>
      </c>
      <c r="D8502" t="s">
        <v>330</v>
      </c>
      <c r="E8502" t="s">
        <v>185</v>
      </c>
      <c r="F8502" t="s">
        <v>186</v>
      </c>
      <c r="G8502">
        <v>8</v>
      </c>
      <c r="H8502" t="s">
        <v>339</v>
      </c>
      <c r="I8502" t="s">
        <v>379</v>
      </c>
      <c r="J8502" t="s">
        <v>13</v>
      </c>
      <c r="K8502">
        <v>17</v>
      </c>
      <c r="L8502" s="52">
        <v>0.5666700005531311</v>
      </c>
      <c r="N8502">
        <v>454</v>
      </c>
      <c r="O8502" s="52">
        <v>0.72408002614974976</v>
      </c>
      <c r="Q8502">
        <v>3976</v>
      </c>
      <c r="R8502" s="52">
        <v>0.70322000980377197</v>
      </c>
    </row>
    <row r="8503" spans="1:18">
      <c r="A8503" t="s">
        <v>356</v>
      </c>
      <c r="B8503" t="s">
        <v>412</v>
      </c>
      <c r="C8503" t="s">
        <v>440</v>
      </c>
      <c r="D8503" t="s">
        <v>330</v>
      </c>
      <c r="E8503" t="s">
        <v>185</v>
      </c>
      <c r="F8503" t="s">
        <v>186</v>
      </c>
      <c r="G8503">
        <v>8</v>
      </c>
      <c r="H8503" t="s">
        <v>339</v>
      </c>
      <c r="I8503" t="s">
        <v>379</v>
      </c>
      <c r="J8503" t="s">
        <v>382</v>
      </c>
      <c r="K8503">
        <v>13</v>
      </c>
      <c r="L8503" s="52">
        <v>0.4333299994468689</v>
      </c>
      <c r="N8503">
        <v>173</v>
      </c>
      <c r="O8503" s="52">
        <v>0.27592000365257258</v>
      </c>
      <c r="Q8503">
        <v>1678</v>
      </c>
      <c r="R8503" s="52">
        <v>0.29677999019622803</v>
      </c>
    </row>
    <row r="8504" spans="1:18">
      <c r="A8504" t="s">
        <v>356</v>
      </c>
      <c r="B8504" t="s">
        <v>412</v>
      </c>
      <c r="C8504" t="s">
        <v>440</v>
      </c>
      <c r="D8504" t="s">
        <v>330</v>
      </c>
      <c r="E8504" t="s">
        <v>185</v>
      </c>
      <c r="F8504" t="s">
        <v>186</v>
      </c>
      <c r="G8504">
        <v>8</v>
      </c>
      <c r="H8504" t="s">
        <v>339</v>
      </c>
      <c r="I8504" t="s">
        <v>380</v>
      </c>
      <c r="J8504" t="s">
        <v>13</v>
      </c>
      <c r="K8504">
        <v>19</v>
      </c>
      <c r="L8504" s="52">
        <v>0.63332998752593994</v>
      </c>
      <c r="N8504">
        <v>420</v>
      </c>
      <c r="O8504" s="52">
        <v>0.66986000537872314</v>
      </c>
      <c r="Q8504">
        <v>4071</v>
      </c>
      <c r="R8504" s="52">
        <v>0.72001999616622925</v>
      </c>
    </row>
    <row r="8505" spans="1:18">
      <c r="A8505" t="s">
        <v>356</v>
      </c>
      <c r="B8505" t="s">
        <v>412</v>
      </c>
      <c r="C8505" t="s">
        <v>440</v>
      </c>
      <c r="D8505" t="s">
        <v>330</v>
      </c>
      <c r="E8505" t="s">
        <v>185</v>
      </c>
      <c r="F8505" t="s">
        <v>186</v>
      </c>
      <c r="G8505">
        <v>8</v>
      </c>
      <c r="H8505" t="s">
        <v>339</v>
      </c>
      <c r="I8505" t="s">
        <v>380</v>
      </c>
      <c r="J8505" t="s">
        <v>382</v>
      </c>
      <c r="K8505">
        <v>11</v>
      </c>
      <c r="L8505" s="52">
        <v>0.36667001247406011</v>
      </c>
      <c r="N8505">
        <v>207</v>
      </c>
      <c r="O8505" s="52">
        <v>0.33013999462127691</v>
      </c>
      <c r="Q8505">
        <v>1583</v>
      </c>
      <c r="R8505" s="52">
        <v>0.27998000383377081</v>
      </c>
    </row>
    <row r="8506" spans="1:18">
      <c r="A8506" t="s">
        <v>356</v>
      </c>
      <c r="B8506" t="s">
        <v>412</v>
      </c>
      <c r="C8506" t="s">
        <v>440</v>
      </c>
      <c r="D8506" t="s">
        <v>330</v>
      </c>
      <c r="E8506" t="s">
        <v>185</v>
      </c>
      <c r="F8506" t="s">
        <v>186</v>
      </c>
      <c r="G8506">
        <v>8</v>
      </c>
      <c r="H8506" t="s">
        <v>339</v>
      </c>
      <c r="I8506" t="s">
        <v>381</v>
      </c>
      <c r="J8506" t="s">
        <v>13</v>
      </c>
      <c r="K8506">
        <v>17</v>
      </c>
      <c r="L8506" s="52">
        <v>0.5666700005531311</v>
      </c>
      <c r="N8506">
        <v>376</v>
      </c>
      <c r="O8506" s="52">
        <v>0.59968000650405884</v>
      </c>
      <c r="Q8506">
        <v>3439</v>
      </c>
      <c r="R8506" s="52">
        <v>0.60824000835418701</v>
      </c>
    </row>
    <row r="8507" spans="1:18">
      <c r="A8507" t="s">
        <v>356</v>
      </c>
      <c r="B8507" t="s">
        <v>412</v>
      </c>
      <c r="C8507" t="s">
        <v>440</v>
      </c>
      <c r="D8507" t="s">
        <v>330</v>
      </c>
      <c r="E8507" t="s">
        <v>185</v>
      </c>
      <c r="F8507" t="s">
        <v>186</v>
      </c>
      <c r="G8507">
        <v>8</v>
      </c>
      <c r="H8507" t="s">
        <v>339</v>
      </c>
      <c r="I8507" t="s">
        <v>381</v>
      </c>
      <c r="J8507" t="s">
        <v>382</v>
      </c>
      <c r="K8507">
        <v>13</v>
      </c>
      <c r="L8507" s="52">
        <v>0.4333299994468689</v>
      </c>
      <c r="N8507">
        <v>251</v>
      </c>
      <c r="O8507" s="52">
        <v>0.40031999349594122</v>
      </c>
      <c r="Q8507">
        <v>2215</v>
      </c>
      <c r="R8507" s="52">
        <v>0.39175999164581299</v>
      </c>
    </row>
    <row r="8508" spans="1:18">
      <c r="A8508" t="s">
        <v>356</v>
      </c>
      <c r="B8508" t="s">
        <v>412</v>
      </c>
      <c r="C8508" t="s">
        <v>440</v>
      </c>
      <c r="D8508" t="s">
        <v>330</v>
      </c>
      <c r="E8508" t="s">
        <v>187</v>
      </c>
      <c r="F8508" t="s">
        <v>188</v>
      </c>
      <c r="G8508">
        <v>14</v>
      </c>
      <c r="H8508" t="s">
        <v>397</v>
      </c>
      <c r="I8508" t="s">
        <v>374</v>
      </c>
      <c r="J8508" t="s">
        <v>289</v>
      </c>
      <c r="K8508">
        <v>2</v>
      </c>
      <c r="L8508" s="52">
        <v>2.9410000890493389E-2</v>
      </c>
      <c r="N8508">
        <v>2</v>
      </c>
      <c r="O8508" s="52">
        <v>5.9899999760091296E-3</v>
      </c>
      <c r="Q8508">
        <v>29</v>
      </c>
      <c r="R8508" s="52">
        <v>5.1299999468028554E-3</v>
      </c>
    </row>
    <row r="8509" spans="1:18">
      <c r="A8509" t="s">
        <v>356</v>
      </c>
      <c r="B8509" t="s">
        <v>412</v>
      </c>
      <c r="C8509" t="s">
        <v>440</v>
      </c>
      <c r="D8509" t="s">
        <v>330</v>
      </c>
      <c r="E8509" t="s">
        <v>187</v>
      </c>
      <c r="F8509" t="s">
        <v>188</v>
      </c>
      <c r="G8509">
        <v>14</v>
      </c>
      <c r="H8509" t="s">
        <v>397</v>
      </c>
      <c r="I8509" t="s">
        <v>374</v>
      </c>
      <c r="J8509" t="s">
        <v>290</v>
      </c>
      <c r="K8509">
        <v>5</v>
      </c>
      <c r="L8509" s="52">
        <v>7.3530003428459167E-2</v>
      </c>
      <c r="N8509">
        <v>24</v>
      </c>
      <c r="O8509" s="52">
        <v>7.1860000491142273E-2</v>
      </c>
      <c r="Q8509">
        <v>299</v>
      </c>
      <c r="R8509" s="52">
        <v>5.2880000323057168E-2</v>
      </c>
    </row>
    <row r="8510" spans="1:18">
      <c r="A8510" t="s">
        <v>356</v>
      </c>
      <c r="B8510" t="s">
        <v>412</v>
      </c>
      <c r="C8510" t="s">
        <v>440</v>
      </c>
      <c r="D8510" t="s">
        <v>330</v>
      </c>
      <c r="E8510" t="s">
        <v>187</v>
      </c>
      <c r="F8510" t="s">
        <v>188</v>
      </c>
      <c r="G8510">
        <v>14</v>
      </c>
      <c r="H8510" t="s">
        <v>397</v>
      </c>
      <c r="I8510" t="s">
        <v>374</v>
      </c>
      <c r="J8510" t="s">
        <v>291</v>
      </c>
      <c r="K8510">
        <v>13</v>
      </c>
      <c r="L8510" s="52">
        <v>0.19118000566959381</v>
      </c>
      <c r="N8510">
        <v>57</v>
      </c>
      <c r="O8510" s="52">
        <v>0.17066000401973719</v>
      </c>
      <c r="Q8510">
        <v>751</v>
      </c>
      <c r="R8510" s="52">
        <v>0.1328299939632416</v>
      </c>
    </row>
    <row r="8511" spans="1:18">
      <c r="A8511" t="s">
        <v>356</v>
      </c>
      <c r="B8511" t="s">
        <v>412</v>
      </c>
      <c r="C8511" t="s">
        <v>440</v>
      </c>
      <c r="D8511" t="s">
        <v>330</v>
      </c>
      <c r="E8511" t="s">
        <v>187</v>
      </c>
      <c r="F8511" t="s">
        <v>188</v>
      </c>
      <c r="G8511">
        <v>14</v>
      </c>
      <c r="H8511" t="s">
        <v>397</v>
      </c>
      <c r="I8511" t="s">
        <v>374</v>
      </c>
      <c r="J8511" t="s">
        <v>292</v>
      </c>
      <c r="K8511">
        <v>20</v>
      </c>
      <c r="L8511" s="52">
        <v>0.29412001371383673</v>
      </c>
      <c r="N8511">
        <v>70</v>
      </c>
      <c r="O8511" s="52">
        <v>0.20958000421524051</v>
      </c>
      <c r="Q8511">
        <v>1246</v>
      </c>
      <c r="R8511" s="52">
        <v>0.22036999464035029</v>
      </c>
    </row>
    <row r="8512" spans="1:18">
      <c r="A8512" t="s">
        <v>356</v>
      </c>
      <c r="B8512" t="s">
        <v>412</v>
      </c>
      <c r="C8512" t="s">
        <v>440</v>
      </c>
      <c r="D8512" t="s">
        <v>330</v>
      </c>
      <c r="E8512" t="s">
        <v>187</v>
      </c>
      <c r="F8512" t="s">
        <v>188</v>
      </c>
      <c r="G8512">
        <v>14</v>
      </c>
      <c r="H8512" t="s">
        <v>397</v>
      </c>
      <c r="I8512" t="s">
        <v>374</v>
      </c>
      <c r="J8512" t="s">
        <v>293</v>
      </c>
      <c r="K8512">
        <v>8</v>
      </c>
      <c r="L8512" s="52">
        <v>0.1176500022411346</v>
      </c>
      <c r="N8512">
        <v>56</v>
      </c>
      <c r="O8512" s="52">
        <v>0.1676599979400635</v>
      </c>
      <c r="Q8512">
        <v>1034</v>
      </c>
      <c r="R8512" s="52">
        <v>0.18287999927997589</v>
      </c>
    </row>
    <row r="8513" spans="1:19">
      <c r="A8513" t="s">
        <v>356</v>
      </c>
      <c r="B8513" t="s">
        <v>412</v>
      </c>
      <c r="C8513" t="s">
        <v>440</v>
      </c>
      <c r="D8513" t="s">
        <v>330</v>
      </c>
      <c r="E8513" t="s">
        <v>187</v>
      </c>
      <c r="F8513" t="s">
        <v>188</v>
      </c>
      <c r="G8513">
        <v>14</v>
      </c>
      <c r="H8513" t="s">
        <v>397</v>
      </c>
      <c r="I8513" t="s">
        <v>374</v>
      </c>
      <c r="J8513" t="s">
        <v>294</v>
      </c>
      <c r="K8513">
        <v>7</v>
      </c>
      <c r="L8513" s="52">
        <v>0.1029400005936623</v>
      </c>
      <c r="N8513">
        <v>53</v>
      </c>
      <c r="O8513" s="52">
        <v>0.15868000686168671</v>
      </c>
      <c r="Q8513">
        <v>1115</v>
      </c>
      <c r="R8513" s="52">
        <v>0.19720999896526339</v>
      </c>
    </row>
    <row r="8514" spans="1:19">
      <c r="A8514" t="s">
        <v>356</v>
      </c>
      <c r="B8514" t="s">
        <v>412</v>
      </c>
      <c r="C8514" t="s">
        <v>440</v>
      </c>
      <c r="D8514" t="s">
        <v>330</v>
      </c>
      <c r="E8514" t="s">
        <v>187</v>
      </c>
      <c r="F8514" t="s">
        <v>188</v>
      </c>
      <c r="G8514">
        <v>14</v>
      </c>
      <c r="H8514" t="s">
        <v>397</v>
      </c>
      <c r="I8514" t="s">
        <v>374</v>
      </c>
      <c r="J8514" t="s">
        <v>295</v>
      </c>
      <c r="K8514">
        <v>13</v>
      </c>
      <c r="L8514" s="52">
        <v>0.19118000566959381</v>
      </c>
      <c r="N8514">
        <v>72</v>
      </c>
      <c r="O8514" s="52">
        <v>0.21557000279426569</v>
      </c>
      <c r="Q8514">
        <v>1180</v>
      </c>
      <c r="R8514" s="52">
        <v>0.20870000123977661</v>
      </c>
    </row>
    <row r="8515" spans="1:19">
      <c r="A8515" t="s">
        <v>356</v>
      </c>
      <c r="B8515" t="s">
        <v>412</v>
      </c>
      <c r="C8515" t="s">
        <v>440</v>
      </c>
      <c r="D8515" t="s">
        <v>330</v>
      </c>
      <c r="E8515" t="s">
        <v>187</v>
      </c>
      <c r="F8515" t="s">
        <v>188</v>
      </c>
      <c r="G8515">
        <v>14</v>
      </c>
      <c r="H8515" t="s">
        <v>397</v>
      </c>
      <c r="I8515" t="s">
        <v>734</v>
      </c>
      <c r="J8515" t="s">
        <v>299</v>
      </c>
      <c r="K8515">
        <v>6</v>
      </c>
      <c r="L8515" s="52">
        <v>8.8239997625350952E-2</v>
      </c>
      <c r="M8515" s="52">
        <v>8.9550003409385681E-2</v>
      </c>
      <c r="N8515">
        <v>52</v>
      </c>
      <c r="O8515" s="52">
        <v>0.15568999946117401</v>
      </c>
      <c r="P8515" s="52">
        <v>0.15853999555110929</v>
      </c>
      <c r="Q8515">
        <v>265</v>
      </c>
      <c r="R8515" s="52">
        <v>4.6870000660419457E-2</v>
      </c>
      <c r="S8515" s="52">
        <v>4.7959998250007629E-2</v>
      </c>
    </row>
    <row r="8516" spans="1:19">
      <c r="A8516" t="s">
        <v>356</v>
      </c>
      <c r="B8516" t="s">
        <v>412</v>
      </c>
      <c r="C8516" t="s">
        <v>440</v>
      </c>
      <c r="D8516" t="s">
        <v>330</v>
      </c>
      <c r="E8516" t="s">
        <v>187</v>
      </c>
      <c r="F8516" t="s">
        <v>188</v>
      </c>
      <c r="G8516">
        <v>14</v>
      </c>
      <c r="H8516" t="s">
        <v>397</v>
      </c>
      <c r="I8516" t="s">
        <v>734</v>
      </c>
      <c r="J8516" t="s">
        <v>300</v>
      </c>
      <c r="K8516">
        <v>10</v>
      </c>
      <c r="L8516" s="52">
        <v>0.14706000685691831</v>
      </c>
      <c r="M8516" s="52">
        <v>0.14925000071525571</v>
      </c>
      <c r="N8516">
        <v>39</v>
      </c>
      <c r="O8516" s="52">
        <v>0.1167699992656708</v>
      </c>
      <c r="P8516" s="52">
        <v>0.11890000104904171</v>
      </c>
      <c r="Q8516">
        <v>218</v>
      </c>
      <c r="R8516" s="52">
        <v>3.8559999316930771E-2</v>
      </c>
      <c r="S8516" s="52">
        <v>3.945000097155571E-2</v>
      </c>
    </row>
    <row r="8517" spans="1:19">
      <c r="A8517" t="s">
        <v>356</v>
      </c>
      <c r="B8517" t="s">
        <v>412</v>
      </c>
      <c r="C8517" t="s">
        <v>440</v>
      </c>
      <c r="D8517" t="s">
        <v>330</v>
      </c>
      <c r="E8517" t="s">
        <v>187</v>
      </c>
      <c r="F8517" t="s">
        <v>188</v>
      </c>
      <c r="G8517">
        <v>14</v>
      </c>
      <c r="H8517" t="s">
        <v>397</v>
      </c>
      <c r="I8517" t="s">
        <v>734</v>
      </c>
      <c r="J8517" t="s">
        <v>269</v>
      </c>
      <c r="K8517">
        <v>0</v>
      </c>
      <c r="L8517" s="52">
        <v>0</v>
      </c>
      <c r="M8517" s="52">
        <v>0</v>
      </c>
      <c r="N8517">
        <v>6</v>
      </c>
      <c r="O8517" s="52">
        <v>1.7960000783205029E-2</v>
      </c>
      <c r="P8517" s="52">
        <v>1.829000003635883E-2</v>
      </c>
      <c r="Q8517">
        <v>43</v>
      </c>
      <c r="R8517" s="52">
        <v>7.61000020429492E-3</v>
      </c>
      <c r="S8517" s="52">
        <v>7.780000101774931E-3</v>
      </c>
    </row>
    <row r="8518" spans="1:19">
      <c r="A8518" t="s">
        <v>356</v>
      </c>
      <c r="B8518" t="s">
        <v>412</v>
      </c>
      <c r="C8518" t="s">
        <v>440</v>
      </c>
      <c r="D8518" t="s">
        <v>330</v>
      </c>
      <c r="E8518" t="s">
        <v>187</v>
      </c>
      <c r="F8518" t="s">
        <v>188</v>
      </c>
      <c r="G8518">
        <v>14</v>
      </c>
      <c r="H8518" t="s">
        <v>397</v>
      </c>
      <c r="I8518" t="s">
        <v>734</v>
      </c>
      <c r="J8518" t="s">
        <v>301</v>
      </c>
      <c r="K8518">
        <v>5</v>
      </c>
      <c r="L8518" s="52">
        <v>7.3530003428459167E-2</v>
      </c>
      <c r="M8518" s="52">
        <v>7.4629999697208405E-2</v>
      </c>
      <c r="N8518">
        <v>30</v>
      </c>
      <c r="O8518" s="52">
        <v>8.9819997549057007E-2</v>
      </c>
      <c r="P8518" s="52">
        <v>9.1459996998310089E-2</v>
      </c>
      <c r="Q8518">
        <v>117</v>
      </c>
      <c r="R8518" s="52">
        <v>2.0689999684691429E-2</v>
      </c>
      <c r="S8518" s="52">
        <v>2.1169999614357948E-2</v>
      </c>
    </row>
    <row r="8519" spans="1:19">
      <c r="A8519" t="s">
        <v>356</v>
      </c>
      <c r="B8519" t="s">
        <v>412</v>
      </c>
      <c r="C8519" t="s">
        <v>440</v>
      </c>
      <c r="D8519" t="s">
        <v>330</v>
      </c>
      <c r="E8519" t="s">
        <v>187</v>
      </c>
      <c r="F8519" t="s">
        <v>188</v>
      </c>
      <c r="G8519">
        <v>14</v>
      </c>
      <c r="H8519" t="s">
        <v>397</v>
      </c>
      <c r="I8519" t="s">
        <v>734</v>
      </c>
      <c r="J8519" t="s">
        <v>270</v>
      </c>
      <c r="K8519">
        <v>1</v>
      </c>
      <c r="L8519" s="52">
        <v>1.4709999784827231E-2</v>
      </c>
      <c r="N8519">
        <v>6</v>
      </c>
      <c r="O8519" s="52">
        <v>1.7960000783205029E-2</v>
      </c>
      <c r="Q8519">
        <v>128</v>
      </c>
      <c r="R8519" s="52">
        <v>2.263999916613102E-2</v>
      </c>
    </row>
    <row r="8520" spans="1:19">
      <c r="A8520" t="s">
        <v>356</v>
      </c>
      <c r="B8520" t="s">
        <v>412</v>
      </c>
      <c r="C8520" t="s">
        <v>440</v>
      </c>
      <c r="D8520" t="s">
        <v>330</v>
      </c>
      <c r="E8520" t="s">
        <v>187</v>
      </c>
      <c r="F8520" t="s">
        <v>188</v>
      </c>
      <c r="G8520">
        <v>14</v>
      </c>
      <c r="H8520" t="s">
        <v>397</v>
      </c>
      <c r="I8520" t="s">
        <v>734</v>
      </c>
      <c r="J8520" t="s">
        <v>268</v>
      </c>
      <c r="K8520">
        <v>46</v>
      </c>
      <c r="L8520" s="52">
        <v>0.67646998167037964</v>
      </c>
      <c r="M8520" s="52">
        <v>0.68656998872756958</v>
      </c>
      <c r="N8520">
        <v>201</v>
      </c>
      <c r="O8520" s="52">
        <v>0.60180002450942993</v>
      </c>
      <c r="P8520" s="52">
        <v>0.6128000020980835</v>
      </c>
      <c r="Q8520">
        <v>4883</v>
      </c>
      <c r="R8520" s="52">
        <v>0.86364001035690308</v>
      </c>
      <c r="S8520" s="52">
        <v>0.88363999128341675</v>
      </c>
    </row>
    <row r="8521" spans="1:19">
      <c r="A8521" t="s">
        <v>356</v>
      </c>
      <c r="B8521" t="s">
        <v>412</v>
      </c>
      <c r="C8521" t="s">
        <v>440</v>
      </c>
      <c r="D8521" t="s">
        <v>330</v>
      </c>
      <c r="E8521" t="s">
        <v>187</v>
      </c>
      <c r="F8521" t="s">
        <v>188</v>
      </c>
      <c r="G8521">
        <v>14</v>
      </c>
      <c r="H8521" t="s">
        <v>397</v>
      </c>
      <c r="I8521" t="s">
        <v>307</v>
      </c>
      <c r="J8521" t="s">
        <v>329</v>
      </c>
      <c r="K8521">
        <v>68</v>
      </c>
      <c r="L8521" s="52">
        <v>1</v>
      </c>
      <c r="N8521">
        <v>334</v>
      </c>
      <c r="O8521" s="52">
        <v>1</v>
      </c>
      <c r="Q8521">
        <v>5610</v>
      </c>
      <c r="R8521" s="52">
        <v>0.99221998453140259</v>
      </c>
    </row>
    <row r="8522" spans="1:19">
      <c r="A8522" t="s">
        <v>356</v>
      </c>
      <c r="B8522" t="s">
        <v>412</v>
      </c>
      <c r="C8522" t="s">
        <v>440</v>
      </c>
      <c r="D8522" t="s">
        <v>330</v>
      </c>
      <c r="E8522" t="s">
        <v>187</v>
      </c>
      <c r="F8522" t="s">
        <v>188</v>
      </c>
      <c r="G8522">
        <v>14</v>
      </c>
      <c r="H8522" t="s">
        <v>397</v>
      </c>
      <c r="I8522" t="s">
        <v>307</v>
      </c>
      <c r="J8522" t="s">
        <v>309</v>
      </c>
      <c r="K8522">
        <v>0</v>
      </c>
      <c r="L8522" s="52">
        <v>0</v>
      </c>
      <c r="N8522">
        <v>0</v>
      </c>
      <c r="O8522" s="52">
        <v>0</v>
      </c>
      <c r="Q8522">
        <v>44</v>
      </c>
      <c r="R8522" s="52">
        <v>7.780000101774931E-3</v>
      </c>
    </row>
    <row r="8523" spans="1:19">
      <c r="A8523" t="s">
        <v>356</v>
      </c>
      <c r="B8523" t="s">
        <v>412</v>
      </c>
      <c r="C8523" t="s">
        <v>440</v>
      </c>
      <c r="D8523" t="s">
        <v>330</v>
      </c>
      <c r="E8523" t="s">
        <v>187</v>
      </c>
      <c r="F8523" t="s">
        <v>188</v>
      </c>
      <c r="G8523">
        <v>14</v>
      </c>
      <c r="H8523" t="s">
        <v>397</v>
      </c>
      <c r="I8523" t="s">
        <v>375</v>
      </c>
      <c r="J8523" t="s">
        <v>302</v>
      </c>
      <c r="K8523">
        <v>21</v>
      </c>
      <c r="L8523" s="52">
        <v>0.30882000923156738</v>
      </c>
      <c r="N8523">
        <v>107</v>
      </c>
      <c r="O8523" s="52">
        <v>0.32036000490188599</v>
      </c>
      <c r="Q8523">
        <v>1795</v>
      </c>
      <c r="R8523" s="52">
        <v>0.3174700140953064</v>
      </c>
    </row>
    <row r="8524" spans="1:19">
      <c r="A8524" t="s">
        <v>356</v>
      </c>
      <c r="B8524" t="s">
        <v>412</v>
      </c>
      <c r="C8524" t="s">
        <v>440</v>
      </c>
      <c r="D8524" t="s">
        <v>330</v>
      </c>
      <c r="E8524" t="s">
        <v>187</v>
      </c>
      <c r="F8524" t="s">
        <v>188</v>
      </c>
      <c r="G8524">
        <v>14</v>
      </c>
      <c r="H8524" t="s">
        <v>397</v>
      </c>
      <c r="I8524" t="s">
        <v>375</v>
      </c>
      <c r="J8524" t="s">
        <v>303</v>
      </c>
      <c r="K8524">
        <v>16</v>
      </c>
      <c r="L8524" s="52">
        <v>0.23529000580310819</v>
      </c>
      <c r="N8524">
        <v>102</v>
      </c>
      <c r="O8524" s="52">
        <v>0.30539000034332281</v>
      </c>
      <c r="Q8524">
        <v>1789</v>
      </c>
      <c r="R8524" s="52">
        <v>0.31641000509262079</v>
      </c>
    </row>
    <row r="8525" spans="1:19">
      <c r="A8525" t="s">
        <v>356</v>
      </c>
      <c r="B8525" t="s">
        <v>412</v>
      </c>
      <c r="C8525" t="s">
        <v>440</v>
      </c>
      <c r="D8525" t="s">
        <v>330</v>
      </c>
      <c r="E8525" t="s">
        <v>187</v>
      </c>
      <c r="F8525" t="s">
        <v>188</v>
      </c>
      <c r="G8525">
        <v>14</v>
      </c>
      <c r="H8525" t="s">
        <v>397</v>
      </c>
      <c r="I8525" t="s">
        <v>375</v>
      </c>
      <c r="J8525" t="s">
        <v>304</v>
      </c>
      <c r="K8525">
        <v>31</v>
      </c>
      <c r="L8525" s="52">
        <v>0.45587998628616327</v>
      </c>
      <c r="N8525">
        <v>125</v>
      </c>
      <c r="O8525" s="52">
        <v>0.37424999475479132</v>
      </c>
      <c r="Q8525">
        <v>2070</v>
      </c>
      <c r="R8525" s="52">
        <v>0.36610999703407288</v>
      </c>
    </row>
    <row r="8526" spans="1:19">
      <c r="A8526" t="s">
        <v>356</v>
      </c>
      <c r="B8526" t="s">
        <v>412</v>
      </c>
      <c r="C8526" t="s">
        <v>440</v>
      </c>
      <c r="D8526" t="s">
        <v>330</v>
      </c>
      <c r="E8526" t="s">
        <v>187</v>
      </c>
      <c r="F8526" t="s">
        <v>188</v>
      </c>
      <c r="G8526">
        <v>14</v>
      </c>
      <c r="H8526" t="s">
        <v>397</v>
      </c>
      <c r="I8526" t="s">
        <v>377</v>
      </c>
      <c r="J8526" t="s">
        <v>13</v>
      </c>
      <c r="K8526">
        <v>27</v>
      </c>
      <c r="L8526" s="52">
        <v>0.39706000685691828</v>
      </c>
      <c r="N8526">
        <v>169</v>
      </c>
      <c r="O8526" s="52">
        <v>0.50599002838134766</v>
      </c>
      <c r="Q8526">
        <v>2991</v>
      </c>
      <c r="R8526" s="52">
        <v>0.52900999784469604</v>
      </c>
    </row>
    <row r="8527" spans="1:19">
      <c r="A8527" t="s">
        <v>356</v>
      </c>
      <c r="B8527" t="s">
        <v>412</v>
      </c>
      <c r="C8527" t="s">
        <v>440</v>
      </c>
      <c r="D8527" t="s">
        <v>330</v>
      </c>
      <c r="E8527" t="s">
        <v>187</v>
      </c>
      <c r="F8527" t="s">
        <v>188</v>
      </c>
      <c r="G8527">
        <v>14</v>
      </c>
      <c r="H8527" t="s">
        <v>397</v>
      </c>
      <c r="I8527" t="s">
        <v>377</v>
      </c>
      <c r="J8527" t="s">
        <v>382</v>
      </c>
      <c r="K8527">
        <v>41</v>
      </c>
      <c r="L8527" s="52">
        <v>0.60294002294540405</v>
      </c>
      <c r="N8527">
        <v>165</v>
      </c>
      <c r="O8527" s="52">
        <v>0.49401000142097468</v>
      </c>
      <c r="Q8527">
        <v>2663</v>
      </c>
      <c r="R8527" s="52">
        <v>0.47099000215530401</v>
      </c>
    </row>
    <row r="8528" spans="1:19">
      <c r="A8528" t="s">
        <v>356</v>
      </c>
      <c r="B8528" t="s">
        <v>412</v>
      </c>
      <c r="C8528" t="s">
        <v>440</v>
      </c>
      <c r="D8528" t="s">
        <v>330</v>
      </c>
      <c r="E8528" t="s">
        <v>187</v>
      </c>
      <c r="F8528" t="s">
        <v>188</v>
      </c>
      <c r="G8528">
        <v>14</v>
      </c>
      <c r="H8528" t="s">
        <v>397</v>
      </c>
      <c r="I8528" t="s">
        <v>378</v>
      </c>
      <c r="J8528" t="s">
        <v>13</v>
      </c>
      <c r="K8528">
        <v>66</v>
      </c>
      <c r="L8528" s="52">
        <v>0.97058999538421631</v>
      </c>
      <c r="N8528">
        <v>313</v>
      </c>
      <c r="O8528" s="52">
        <v>0.93712997436523438</v>
      </c>
      <c r="Q8528">
        <v>5030</v>
      </c>
      <c r="R8528" s="52">
        <v>0.88963997364044189</v>
      </c>
    </row>
    <row r="8529" spans="1:19">
      <c r="A8529" t="s">
        <v>356</v>
      </c>
      <c r="B8529" t="s">
        <v>412</v>
      </c>
      <c r="C8529" t="s">
        <v>440</v>
      </c>
      <c r="D8529" t="s">
        <v>330</v>
      </c>
      <c r="E8529" t="s">
        <v>187</v>
      </c>
      <c r="F8529" t="s">
        <v>188</v>
      </c>
      <c r="G8529">
        <v>14</v>
      </c>
      <c r="H8529" t="s">
        <v>397</v>
      </c>
      <c r="I8529" t="s">
        <v>378</v>
      </c>
      <c r="J8529" t="s">
        <v>382</v>
      </c>
      <c r="K8529">
        <v>2</v>
      </c>
      <c r="L8529" s="52">
        <v>2.9410000890493389E-2</v>
      </c>
      <c r="N8529">
        <v>21</v>
      </c>
      <c r="O8529" s="52">
        <v>6.2870003283023834E-2</v>
      </c>
      <c r="Q8529">
        <v>624</v>
      </c>
      <c r="R8529" s="52">
        <v>0.1103599965572357</v>
      </c>
    </row>
    <row r="8530" spans="1:19">
      <c r="A8530" t="s">
        <v>356</v>
      </c>
      <c r="B8530" t="s">
        <v>412</v>
      </c>
      <c r="C8530" t="s">
        <v>440</v>
      </c>
      <c r="D8530" t="s">
        <v>330</v>
      </c>
      <c r="E8530" t="s">
        <v>187</v>
      </c>
      <c r="F8530" t="s">
        <v>188</v>
      </c>
      <c r="G8530">
        <v>14</v>
      </c>
      <c r="H8530" t="s">
        <v>397</v>
      </c>
      <c r="I8530" t="s">
        <v>379</v>
      </c>
      <c r="J8530" t="s">
        <v>13</v>
      </c>
      <c r="K8530">
        <v>45</v>
      </c>
      <c r="L8530" s="52">
        <v>0.66175997257232666</v>
      </c>
      <c r="N8530">
        <v>249</v>
      </c>
      <c r="O8530" s="52">
        <v>0.74550998210906982</v>
      </c>
      <c r="Q8530">
        <v>3976</v>
      </c>
      <c r="R8530" s="52">
        <v>0.70322000980377197</v>
      </c>
    </row>
    <row r="8531" spans="1:19">
      <c r="A8531" t="s">
        <v>356</v>
      </c>
      <c r="B8531" t="s">
        <v>412</v>
      </c>
      <c r="C8531" t="s">
        <v>440</v>
      </c>
      <c r="D8531" t="s">
        <v>330</v>
      </c>
      <c r="E8531" t="s">
        <v>187</v>
      </c>
      <c r="F8531" t="s">
        <v>188</v>
      </c>
      <c r="G8531">
        <v>14</v>
      </c>
      <c r="H8531" t="s">
        <v>397</v>
      </c>
      <c r="I8531" t="s">
        <v>379</v>
      </c>
      <c r="J8531" t="s">
        <v>382</v>
      </c>
      <c r="K8531">
        <v>23</v>
      </c>
      <c r="L8531" s="52">
        <v>0.33823999762535101</v>
      </c>
      <c r="N8531">
        <v>85</v>
      </c>
      <c r="O8531" s="52">
        <v>0.25448998808860779</v>
      </c>
      <c r="Q8531">
        <v>1678</v>
      </c>
      <c r="R8531" s="52">
        <v>0.29677999019622803</v>
      </c>
    </row>
    <row r="8532" spans="1:19">
      <c r="A8532" t="s">
        <v>356</v>
      </c>
      <c r="B8532" t="s">
        <v>412</v>
      </c>
      <c r="C8532" t="s">
        <v>440</v>
      </c>
      <c r="D8532" t="s">
        <v>330</v>
      </c>
      <c r="E8532" t="s">
        <v>187</v>
      </c>
      <c r="F8532" t="s">
        <v>188</v>
      </c>
      <c r="G8532">
        <v>14</v>
      </c>
      <c r="H8532" t="s">
        <v>397</v>
      </c>
      <c r="I8532" t="s">
        <v>380</v>
      </c>
      <c r="J8532" t="s">
        <v>13</v>
      </c>
      <c r="K8532">
        <v>48</v>
      </c>
      <c r="L8532" s="52">
        <v>0.70587998628616333</v>
      </c>
      <c r="N8532">
        <v>248</v>
      </c>
      <c r="O8532" s="52">
        <v>0.74251002073287964</v>
      </c>
      <c r="Q8532">
        <v>4071</v>
      </c>
      <c r="R8532" s="52">
        <v>0.72001999616622925</v>
      </c>
    </row>
    <row r="8533" spans="1:19">
      <c r="A8533" t="s">
        <v>356</v>
      </c>
      <c r="B8533" t="s">
        <v>412</v>
      </c>
      <c r="C8533" t="s">
        <v>440</v>
      </c>
      <c r="D8533" t="s">
        <v>330</v>
      </c>
      <c r="E8533" t="s">
        <v>187</v>
      </c>
      <c r="F8533" t="s">
        <v>188</v>
      </c>
      <c r="G8533">
        <v>14</v>
      </c>
      <c r="H8533" t="s">
        <v>397</v>
      </c>
      <c r="I8533" t="s">
        <v>380</v>
      </c>
      <c r="J8533" t="s">
        <v>382</v>
      </c>
      <c r="K8533">
        <v>20</v>
      </c>
      <c r="L8533" s="52">
        <v>0.29412001371383673</v>
      </c>
      <c r="N8533">
        <v>86</v>
      </c>
      <c r="O8533" s="52">
        <v>0.25749000906944269</v>
      </c>
      <c r="Q8533">
        <v>1583</v>
      </c>
      <c r="R8533" s="52">
        <v>0.27998000383377081</v>
      </c>
    </row>
    <row r="8534" spans="1:19">
      <c r="A8534" t="s">
        <v>356</v>
      </c>
      <c r="B8534" t="s">
        <v>412</v>
      </c>
      <c r="C8534" t="s">
        <v>440</v>
      </c>
      <c r="D8534" t="s">
        <v>330</v>
      </c>
      <c r="E8534" t="s">
        <v>187</v>
      </c>
      <c r="F8534" t="s">
        <v>188</v>
      </c>
      <c r="G8534">
        <v>14</v>
      </c>
      <c r="H8534" t="s">
        <v>397</v>
      </c>
      <c r="I8534" t="s">
        <v>381</v>
      </c>
      <c r="J8534" t="s">
        <v>13</v>
      </c>
      <c r="K8534">
        <v>49</v>
      </c>
      <c r="L8534" s="52">
        <v>0.72058999538421631</v>
      </c>
      <c r="N8534">
        <v>201</v>
      </c>
      <c r="O8534" s="52">
        <v>0.60180002450942993</v>
      </c>
      <c r="Q8534">
        <v>3439</v>
      </c>
      <c r="R8534" s="52">
        <v>0.60824000835418701</v>
      </c>
    </row>
    <row r="8535" spans="1:19">
      <c r="A8535" t="s">
        <v>356</v>
      </c>
      <c r="B8535" t="s">
        <v>412</v>
      </c>
      <c r="C8535" t="s">
        <v>440</v>
      </c>
      <c r="D8535" t="s">
        <v>330</v>
      </c>
      <c r="E8535" t="s">
        <v>187</v>
      </c>
      <c r="F8535" t="s">
        <v>188</v>
      </c>
      <c r="G8535">
        <v>14</v>
      </c>
      <c r="H8535" t="s">
        <v>397</v>
      </c>
      <c r="I8535" t="s">
        <v>381</v>
      </c>
      <c r="J8535" t="s">
        <v>382</v>
      </c>
      <c r="K8535">
        <v>19</v>
      </c>
      <c r="L8535" s="52">
        <v>0.27941000461578369</v>
      </c>
      <c r="N8535">
        <v>133</v>
      </c>
      <c r="O8535" s="52">
        <v>0.39820000529289251</v>
      </c>
      <c r="Q8535">
        <v>2215</v>
      </c>
      <c r="R8535" s="52">
        <v>0.39175999164581299</v>
      </c>
    </row>
    <row r="8536" spans="1:19">
      <c r="A8536" t="s">
        <v>356</v>
      </c>
      <c r="B8536" t="s">
        <v>412</v>
      </c>
      <c r="C8536" t="s">
        <v>440</v>
      </c>
      <c r="D8536" t="s">
        <v>330</v>
      </c>
      <c r="E8536" t="s">
        <v>189</v>
      </c>
      <c r="F8536" t="s">
        <v>190</v>
      </c>
      <c r="G8536">
        <v>17</v>
      </c>
      <c r="H8536" t="s">
        <v>334</v>
      </c>
      <c r="I8536" t="s">
        <v>374</v>
      </c>
      <c r="J8536" t="s">
        <v>289</v>
      </c>
      <c r="K8536">
        <v>0</v>
      </c>
      <c r="L8536" s="52">
        <v>0</v>
      </c>
      <c r="N8536">
        <v>2</v>
      </c>
      <c r="O8536" s="52">
        <v>4.720000084489584E-3</v>
      </c>
      <c r="Q8536">
        <v>29</v>
      </c>
      <c r="R8536" s="52">
        <v>5.1299999468028554E-3</v>
      </c>
    </row>
    <row r="8537" spans="1:19">
      <c r="A8537" t="s">
        <v>356</v>
      </c>
      <c r="B8537" t="s">
        <v>412</v>
      </c>
      <c r="C8537" t="s">
        <v>440</v>
      </c>
      <c r="D8537" t="s">
        <v>330</v>
      </c>
      <c r="E8537" t="s">
        <v>189</v>
      </c>
      <c r="F8537" t="s">
        <v>190</v>
      </c>
      <c r="G8537">
        <v>17</v>
      </c>
      <c r="H8537" t="s">
        <v>334</v>
      </c>
      <c r="I8537" t="s">
        <v>374</v>
      </c>
      <c r="J8537" t="s">
        <v>290</v>
      </c>
      <c r="K8537">
        <v>2</v>
      </c>
      <c r="L8537" s="52">
        <v>3.63599993288517E-2</v>
      </c>
      <c r="N8537">
        <v>13</v>
      </c>
      <c r="O8537" s="52">
        <v>3.0659999698400501E-2</v>
      </c>
      <c r="Q8537">
        <v>299</v>
      </c>
      <c r="R8537" s="52">
        <v>5.2880000323057168E-2</v>
      </c>
    </row>
    <row r="8538" spans="1:19">
      <c r="A8538" t="s">
        <v>356</v>
      </c>
      <c r="B8538" t="s">
        <v>412</v>
      </c>
      <c r="C8538" t="s">
        <v>440</v>
      </c>
      <c r="D8538" t="s">
        <v>330</v>
      </c>
      <c r="E8538" t="s">
        <v>189</v>
      </c>
      <c r="F8538" t="s">
        <v>190</v>
      </c>
      <c r="G8538">
        <v>17</v>
      </c>
      <c r="H8538" t="s">
        <v>334</v>
      </c>
      <c r="I8538" t="s">
        <v>374</v>
      </c>
      <c r="J8538" t="s">
        <v>291</v>
      </c>
      <c r="K8538">
        <v>14</v>
      </c>
      <c r="L8538" s="52">
        <v>0.25455000996589661</v>
      </c>
      <c r="N8538">
        <v>62</v>
      </c>
      <c r="O8538" s="52">
        <v>0.1462299972772598</v>
      </c>
      <c r="Q8538">
        <v>751</v>
      </c>
      <c r="R8538" s="52">
        <v>0.1328299939632416</v>
      </c>
    </row>
    <row r="8539" spans="1:19">
      <c r="A8539" t="s">
        <v>356</v>
      </c>
      <c r="B8539" t="s">
        <v>412</v>
      </c>
      <c r="C8539" t="s">
        <v>440</v>
      </c>
      <c r="D8539" t="s">
        <v>330</v>
      </c>
      <c r="E8539" t="s">
        <v>189</v>
      </c>
      <c r="F8539" t="s">
        <v>190</v>
      </c>
      <c r="G8539">
        <v>17</v>
      </c>
      <c r="H8539" t="s">
        <v>334</v>
      </c>
      <c r="I8539" t="s">
        <v>374</v>
      </c>
      <c r="J8539" t="s">
        <v>292</v>
      </c>
      <c r="K8539">
        <v>11</v>
      </c>
      <c r="L8539" s="52">
        <v>0.20000000298023221</v>
      </c>
      <c r="N8539">
        <v>92</v>
      </c>
      <c r="O8539" s="52">
        <v>0.21697999536991119</v>
      </c>
      <c r="Q8539">
        <v>1246</v>
      </c>
      <c r="R8539" s="52">
        <v>0.22036999464035029</v>
      </c>
    </row>
    <row r="8540" spans="1:19">
      <c r="A8540" t="s">
        <v>356</v>
      </c>
      <c r="B8540" t="s">
        <v>412</v>
      </c>
      <c r="C8540" t="s">
        <v>440</v>
      </c>
      <c r="D8540" t="s">
        <v>330</v>
      </c>
      <c r="E8540" t="s">
        <v>189</v>
      </c>
      <c r="F8540" t="s">
        <v>190</v>
      </c>
      <c r="G8540">
        <v>17</v>
      </c>
      <c r="H8540" t="s">
        <v>334</v>
      </c>
      <c r="I8540" t="s">
        <v>374</v>
      </c>
      <c r="J8540" t="s">
        <v>293</v>
      </c>
      <c r="K8540">
        <v>10</v>
      </c>
      <c r="L8540" s="52">
        <v>0.18182000517845151</v>
      </c>
      <c r="N8540">
        <v>85</v>
      </c>
      <c r="O8540" s="52">
        <v>0.20047000050544739</v>
      </c>
      <c r="Q8540">
        <v>1034</v>
      </c>
      <c r="R8540" s="52">
        <v>0.18287999927997589</v>
      </c>
    </row>
    <row r="8541" spans="1:19">
      <c r="A8541" t="s">
        <v>356</v>
      </c>
      <c r="B8541" t="s">
        <v>412</v>
      </c>
      <c r="C8541" t="s">
        <v>440</v>
      </c>
      <c r="D8541" t="s">
        <v>330</v>
      </c>
      <c r="E8541" t="s">
        <v>189</v>
      </c>
      <c r="F8541" t="s">
        <v>190</v>
      </c>
      <c r="G8541">
        <v>17</v>
      </c>
      <c r="H8541" t="s">
        <v>334</v>
      </c>
      <c r="I8541" t="s">
        <v>374</v>
      </c>
      <c r="J8541" t="s">
        <v>294</v>
      </c>
      <c r="K8541">
        <v>9</v>
      </c>
      <c r="L8541" s="52">
        <v>0.16364000737667081</v>
      </c>
      <c r="N8541">
        <v>83</v>
      </c>
      <c r="O8541" s="52">
        <v>0.19574999809265139</v>
      </c>
      <c r="Q8541">
        <v>1115</v>
      </c>
      <c r="R8541" s="52">
        <v>0.19720999896526339</v>
      </c>
    </row>
    <row r="8542" spans="1:19">
      <c r="A8542" t="s">
        <v>356</v>
      </c>
      <c r="B8542" t="s">
        <v>412</v>
      </c>
      <c r="C8542" t="s">
        <v>440</v>
      </c>
      <c r="D8542" t="s">
        <v>330</v>
      </c>
      <c r="E8542" t="s">
        <v>189</v>
      </c>
      <c r="F8542" t="s">
        <v>190</v>
      </c>
      <c r="G8542">
        <v>17</v>
      </c>
      <c r="H8542" t="s">
        <v>334</v>
      </c>
      <c r="I8542" t="s">
        <v>374</v>
      </c>
      <c r="J8542" t="s">
        <v>295</v>
      </c>
      <c r="K8542">
        <v>9</v>
      </c>
      <c r="L8542" s="52">
        <v>0.16364000737667081</v>
      </c>
      <c r="N8542">
        <v>87</v>
      </c>
      <c r="O8542" s="52">
        <v>0.20519000291824341</v>
      </c>
      <c r="Q8542">
        <v>1180</v>
      </c>
      <c r="R8542" s="52">
        <v>0.20870000123977661</v>
      </c>
    </row>
    <row r="8543" spans="1:19">
      <c r="A8543" t="s">
        <v>356</v>
      </c>
      <c r="B8543" t="s">
        <v>412</v>
      </c>
      <c r="C8543" t="s">
        <v>440</v>
      </c>
      <c r="D8543" t="s">
        <v>330</v>
      </c>
      <c r="E8543" t="s">
        <v>189</v>
      </c>
      <c r="F8543" t="s">
        <v>190</v>
      </c>
      <c r="G8543">
        <v>17</v>
      </c>
      <c r="H8543" t="s">
        <v>334</v>
      </c>
      <c r="I8543" t="s">
        <v>734</v>
      </c>
      <c r="J8543" t="s">
        <v>299</v>
      </c>
      <c r="K8543">
        <v>2</v>
      </c>
      <c r="L8543" s="52">
        <v>3.63599993288517E-2</v>
      </c>
      <c r="M8543" s="52">
        <v>4.1669998317956917E-2</v>
      </c>
      <c r="N8543">
        <v>15</v>
      </c>
      <c r="O8543" s="52">
        <v>3.5379998385906219E-2</v>
      </c>
      <c r="P8543" s="52">
        <v>3.7590000778436661E-2</v>
      </c>
      <c r="Q8543">
        <v>265</v>
      </c>
      <c r="R8543" s="52">
        <v>4.6870000660419457E-2</v>
      </c>
      <c r="S8543" s="52">
        <v>4.7959998250007629E-2</v>
      </c>
    </row>
    <row r="8544" spans="1:19">
      <c r="A8544" t="s">
        <v>356</v>
      </c>
      <c r="B8544" t="s">
        <v>412</v>
      </c>
      <c r="C8544" t="s">
        <v>440</v>
      </c>
      <c r="D8544" t="s">
        <v>330</v>
      </c>
      <c r="E8544" t="s">
        <v>189</v>
      </c>
      <c r="F8544" t="s">
        <v>190</v>
      </c>
      <c r="G8544">
        <v>17</v>
      </c>
      <c r="H8544" t="s">
        <v>334</v>
      </c>
      <c r="I8544" t="s">
        <v>734</v>
      </c>
      <c r="J8544" t="s">
        <v>300</v>
      </c>
      <c r="K8544">
        <v>2</v>
      </c>
      <c r="L8544" s="52">
        <v>3.63599993288517E-2</v>
      </c>
      <c r="M8544" s="52">
        <v>4.1669998317956917E-2</v>
      </c>
      <c r="N8544">
        <v>5</v>
      </c>
      <c r="O8544" s="52">
        <v>1.1789999902248381E-2</v>
      </c>
      <c r="P8544" s="52">
        <v>1.252999994903803E-2</v>
      </c>
      <c r="Q8544">
        <v>218</v>
      </c>
      <c r="R8544" s="52">
        <v>3.8559999316930771E-2</v>
      </c>
      <c r="S8544" s="52">
        <v>3.945000097155571E-2</v>
      </c>
    </row>
    <row r="8545" spans="1:19">
      <c r="A8545" t="s">
        <v>356</v>
      </c>
      <c r="B8545" t="s">
        <v>412</v>
      </c>
      <c r="C8545" t="s">
        <v>440</v>
      </c>
      <c r="D8545" t="s">
        <v>330</v>
      </c>
      <c r="E8545" t="s">
        <v>189</v>
      </c>
      <c r="F8545" t="s">
        <v>190</v>
      </c>
      <c r="G8545">
        <v>17</v>
      </c>
      <c r="H8545" t="s">
        <v>334</v>
      </c>
      <c r="I8545" t="s">
        <v>734</v>
      </c>
      <c r="J8545" t="s">
        <v>269</v>
      </c>
      <c r="K8545">
        <v>0</v>
      </c>
      <c r="L8545" s="52">
        <v>0</v>
      </c>
      <c r="M8545" s="52">
        <v>0</v>
      </c>
      <c r="N8545">
        <v>2</v>
      </c>
      <c r="O8545" s="52">
        <v>4.720000084489584E-3</v>
      </c>
      <c r="P8545" s="52">
        <v>5.0099999643862247E-3</v>
      </c>
      <c r="Q8545">
        <v>43</v>
      </c>
      <c r="R8545" s="52">
        <v>7.61000020429492E-3</v>
      </c>
      <c r="S8545" s="52">
        <v>7.780000101774931E-3</v>
      </c>
    </row>
    <row r="8546" spans="1:19">
      <c r="A8546" t="s">
        <v>356</v>
      </c>
      <c r="B8546" t="s">
        <v>412</v>
      </c>
      <c r="C8546" t="s">
        <v>440</v>
      </c>
      <c r="D8546" t="s">
        <v>330</v>
      </c>
      <c r="E8546" t="s">
        <v>189</v>
      </c>
      <c r="F8546" t="s">
        <v>190</v>
      </c>
      <c r="G8546">
        <v>17</v>
      </c>
      <c r="H8546" t="s">
        <v>334</v>
      </c>
      <c r="I8546" t="s">
        <v>734</v>
      </c>
      <c r="J8546" t="s">
        <v>301</v>
      </c>
      <c r="K8546">
        <v>2</v>
      </c>
      <c r="L8546" s="52">
        <v>3.63599993288517E-2</v>
      </c>
      <c r="M8546" s="52">
        <v>4.1669998317956917E-2</v>
      </c>
      <c r="N8546">
        <v>9</v>
      </c>
      <c r="O8546" s="52">
        <v>2.1229999139904979E-2</v>
      </c>
      <c r="P8546" s="52">
        <v>2.2560000419616699E-2</v>
      </c>
      <c r="Q8546">
        <v>117</v>
      </c>
      <c r="R8546" s="52">
        <v>2.0689999684691429E-2</v>
      </c>
      <c r="S8546" s="52">
        <v>2.1169999614357948E-2</v>
      </c>
    </row>
    <row r="8547" spans="1:19">
      <c r="A8547" t="s">
        <v>356</v>
      </c>
      <c r="B8547" t="s">
        <v>412</v>
      </c>
      <c r="C8547" t="s">
        <v>440</v>
      </c>
      <c r="D8547" t="s">
        <v>330</v>
      </c>
      <c r="E8547" t="s">
        <v>189</v>
      </c>
      <c r="F8547" t="s">
        <v>190</v>
      </c>
      <c r="G8547">
        <v>17</v>
      </c>
      <c r="H8547" t="s">
        <v>334</v>
      </c>
      <c r="I8547" t="s">
        <v>734</v>
      </c>
      <c r="J8547" t="s">
        <v>270</v>
      </c>
      <c r="K8547">
        <v>7</v>
      </c>
      <c r="L8547" s="52">
        <v>0.1272699981927872</v>
      </c>
      <c r="N8547">
        <v>25</v>
      </c>
      <c r="O8547" s="52">
        <v>5.8959998190402978E-2</v>
      </c>
      <c r="Q8547">
        <v>128</v>
      </c>
      <c r="R8547" s="52">
        <v>2.263999916613102E-2</v>
      </c>
    </row>
    <row r="8548" spans="1:19">
      <c r="A8548" t="s">
        <v>356</v>
      </c>
      <c r="B8548" t="s">
        <v>412</v>
      </c>
      <c r="C8548" t="s">
        <v>440</v>
      </c>
      <c r="D8548" t="s">
        <v>330</v>
      </c>
      <c r="E8548" t="s">
        <v>189</v>
      </c>
      <c r="F8548" t="s">
        <v>190</v>
      </c>
      <c r="G8548">
        <v>17</v>
      </c>
      <c r="H8548" t="s">
        <v>334</v>
      </c>
      <c r="I8548" t="s">
        <v>734</v>
      </c>
      <c r="J8548" t="s">
        <v>268</v>
      </c>
      <c r="K8548">
        <v>42</v>
      </c>
      <c r="L8548" s="52">
        <v>0.76363998651504517</v>
      </c>
      <c r="M8548" s="52">
        <v>0.875</v>
      </c>
      <c r="N8548">
        <v>368</v>
      </c>
      <c r="O8548" s="52">
        <v>0.86791998147964478</v>
      </c>
      <c r="P8548" s="52">
        <v>0.9223099946975708</v>
      </c>
      <c r="Q8548">
        <v>4883</v>
      </c>
      <c r="R8548" s="52">
        <v>0.86364001035690308</v>
      </c>
      <c r="S8548" s="52">
        <v>0.88363999128341675</v>
      </c>
    </row>
    <row r="8549" spans="1:19">
      <c r="A8549" t="s">
        <v>356</v>
      </c>
      <c r="B8549" t="s">
        <v>412</v>
      </c>
      <c r="C8549" t="s">
        <v>440</v>
      </c>
      <c r="D8549" t="s">
        <v>330</v>
      </c>
      <c r="E8549" t="s">
        <v>189</v>
      </c>
      <c r="F8549" t="s">
        <v>190</v>
      </c>
      <c r="G8549">
        <v>17</v>
      </c>
      <c r="H8549" t="s">
        <v>334</v>
      </c>
      <c r="I8549" t="s">
        <v>307</v>
      </c>
      <c r="J8549" t="s">
        <v>329</v>
      </c>
      <c r="K8549">
        <v>53</v>
      </c>
      <c r="L8549" s="52">
        <v>0.96363997459411621</v>
      </c>
      <c r="N8549">
        <v>419</v>
      </c>
      <c r="O8549" s="52">
        <v>0.98821002244949341</v>
      </c>
      <c r="Q8549">
        <v>5610</v>
      </c>
      <c r="R8549" s="52">
        <v>0.99221998453140259</v>
      </c>
    </row>
    <row r="8550" spans="1:19">
      <c r="A8550" t="s">
        <v>356</v>
      </c>
      <c r="B8550" t="s">
        <v>412</v>
      </c>
      <c r="C8550" t="s">
        <v>440</v>
      </c>
      <c r="D8550" t="s">
        <v>330</v>
      </c>
      <c r="E8550" t="s">
        <v>189</v>
      </c>
      <c r="F8550" t="s">
        <v>190</v>
      </c>
      <c r="G8550">
        <v>17</v>
      </c>
      <c r="H8550" t="s">
        <v>334</v>
      </c>
      <c r="I8550" t="s">
        <v>307</v>
      </c>
      <c r="J8550" t="s">
        <v>309</v>
      </c>
      <c r="K8550">
        <v>2</v>
      </c>
      <c r="L8550" s="52">
        <v>3.63599993288517E-2</v>
      </c>
      <c r="N8550">
        <v>5</v>
      </c>
      <c r="O8550" s="52">
        <v>1.1789999902248381E-2</v>
      </c>
      <c r="Q8550">
        <v>44</v>
      </c>
      <c r="R8550" s="52">
        <v>7.780000101774931E-3</v>
      </c>
    </row>
    <row r="8551" spans="1:19">
      <c r="A8551" t="s">
        <v>356</v>
      </c>
      <c r="B8551" t="s">
        <v>412</v>
      </c>
      <c r="C8551" t="s">
        <v>440</v>
      </c>
      <c r="D8551" t="s">
        <v>330</v>
      </c>
      <c r="E8551" t="s">
        <v>189</v>
      </c>
      <c r="F8551" t="s">
        <v>190</v>
      </c>
      <c r="G8551">
        <v>17</v>
      </c>
      <c r="H8551" t="s">
        <v>334</v>
      </c>
      <c r="I8551" t="s">
        <v>375</v>
      </c>
      <c r="J8551" t="s">
        <v>302</v>
      </c>
      <c r="K8551">
        <v>21</v>
      </c>
      <c r="L8551" s="52">
        <v>0.38181999325752258</v>
      </c>
      <c r="N8551">
        <v>135</v>
      </c>
      <c r="O8551" s="52">
        <v>0.31839999556541437</v>
      </c>
      <c r="Q8551">
        <v>1795</v>
      </c>
      <c r="R8551" s="52">
        <v>0.3174700140953064</v>
      </c>
    </row>
    <row r="8552" spans="1:19">
      <c r="A8552" t="s">
        <v>356</v>
      </c>
      <c r="B8552" t="s">
        <v>412</v>
      </c>
      <c r="C8552" t="s">
        <v>440</v>
      </c>
      <c r="D8552" t="s">
        <v>330</v>
      </c>
      <c r="E8552" t="s">
        <v>189</v>
      </c>
      <c r="F8552" t="s">
        <v>190</v>
      </c>
      <c r="G8552">
        <v>17</v>
      </c>
      <c r="H8552" t="s">
        <v>334</v>
      </c>
      <c r="I8552" t="s">
        <v>375</v>
      </c>
      <c r="J8552" t="s">
        <v>303</v>
      </c>
      <c r="K8552">
        <v>16</v>
      </c>
      <c r="L8552" s="52">
        <v>0.29091000556945801</v>
      </c>
      <c r="N8552">
        <v>139</v>
      </c>
      <c r="O8552" s="52">
        <v>0.3278299868106842</v>
      </c>
      <c r="Q8552">
        <v>1789</v>
      </c>
      <c r="R8552" s="52">
        <v>0.31641000509262079</v>
      </c>
    </row>
    <row r="8553" spans="1:19">
      <c r="A8553" t="s">
        <v>356</v>
      </c>
      <c r="B8553" t="s">
        <v>412</v>
      </c>
      <c r="C8553" t="s">
        <v>440</v>
      </c>
      <c r="D8553" t="s">
        <v>330</v>
      </c>
      <c r="E8553" t="s">
        <v>189</v>
      </c>
      <c r="F8553" t="s">
        <v>190</v>
      </c>
      <c r="G8553">
        <v>17</v>
      </c>
      <c r="H8553" t="s">
        <v>334</v>
      </c>
      <c r="I8553" t="s">
        <v>375</v>
      </c>
      <c r="J8553" t="s">
        <v>304</v>
      </c>
      <c r="K8553">
        <v>18</v>
      </c>
      <c r="L8553" s="52">
        <v>0.32727000117301941</v>
      </c>
      <c r="N8553">
        <v>150</v>
      </c>
      <c r="O8553" s="52">
        <v>0.35376998782157898</v>
      </c>
      <c r="Q8553">
        <v>2070</v>
      </c>
      <c r="R8553" s="52">
        <v>0.36610999703407288</v>
      </c>
    </row>
    <row r="8554" spans="1:19">
      <c r="A8554" t="s">
        <v>356</v>
      </c>
      <c r="B8554" t="s">
        <v>412</v>
      </c>
      <c r="C8554" t="s">
        <v>440</v>
      </c>
      <c r="D8554" t="s">
        <v>330</v>
      </c>
      <c r="E8554" t="s">
        <v>189</v>
      </c>
      <c r="F8554" t="s">
        <v>190</v>
      </c>
      <c r="G8554">
        <v>17</v>
      </c>
      <c r="H8554" t="s">
        <v>334</v>
      </c>
      <c r="I8554" t="s">
        <v>377</v>
      </c>
      <c r="J8554" t="s">
        <v>13</v>
      </c>
      <c r="K8554">
        <v>23</v>
      </c>
      <c r="L8554" s="52">
        <v>0.41817998886108398</v>
      </c>
      <c r="N8554">
        <v>211</v>
      </c>
      <c r="O8554" s="52">
        <v>0.49764001369476318</v>
      </c>
      <c r="Q8554">
        <v>2991</v>
      </c>
      <c r="R8554" s="52">
        <v>0.52900999784469604</v>
      </c>
    </row>
    <row r="8555" spans="1:19">
      <c r="A8555" t="s">
        <v>356</v>
      </c>
      <c r="B8555" t="s">
        <v>412</v>
      </c>
      <c r="C8555" t="s">
        <v>440</v>
      </c>
      <c r="D8555" t="s">
        <v>330</v>
      </c>
      <c r="E8555" t="s">
        <v>189</v>
      </c>
      <c r="F8555" t="s">
        <v>190</v>
      </c>
      <c r="G8555">
        <v>17</v>
      </c>
      <c r="H8555" t="s">
        <v>334</v>
      </c>
      <c r="I8555" t="s">
        <v>377</v>
      </c>
      <c r="J8555" t="s">
        <v>382</v>
      </c>
      <c r="K8555">
        <v>32</v>
      </c>
      <c r="L8555" s="52">
        <v>0.58182001113891602</v>
      </c>
      <c r="N8555">
        <v>213</v>
      </c>
      <c r="O8555" s="52">
        <v>0.50235998630523682</v>
      </c>
      <c r="Q8555">
        <v>2663</v>
      </c>
      <c r="R8555" s="52">
        <v>0.47099000215530401</v>
      </c>
    </row>
    <row r="8556" spans="1:19">
      <c r="A8556" t="s">
        <v>356</v>
      </c>
      <c r="B8556" t="s">
        <v>412</v>
      </c>
      <c r="C8556" t="s">
        <v>440</v>
      </c>
      <c r="D8556" t="s">
        <v>330</v>
      </c>
      <c r="E8556" t="s">
        <v>189</v>
      </c>
      <c r="F8556" t="s">
        <v>190</v>
      </c>
      <c r="G8556">
        <v>17</v>
      </c>
      <c r="H8556" t="s">
        <v>334</v>
      </c>
      <c r="I8556" t="s">
        <v>378</v>
      </c>
      <c r="J8556" t="s">
        <v>13</v>
      </c>
      <c r="K8556">
        <v>48</v>
      </c>
      <c r="L8556" s="52">
        <v>0.87273001670837402</v>
      </c>
      <c r="N8556">
        <v>379</v>
      </c>
      <c r="O8556" s="52">
        <v>0.89386999607086182</v>
      </c>
      <c r="Q8556">
        <v>5030</v>
      </c>
      <c r="R8556" s="52">
        <v>0.88963997364044189</v>
      </c>
    </row>
    <row r="8557" spans="1:19">
      <c r="A8557" t="s">
        <v>356</v>
      </c>
      <c r="B8557" t="s">
        <v>412</v>
      </c>
      <c r="C8557" t="s">
        <v>440</v>
      </c>
      <c r="D8557" t="s">
        <v>330</v>
      </c>
      <c r="E8557" t="s">
        <v>189</v>
      </c>
      <c r="F8557" t="s">
        <v>190</v>
      </c>
      <c r="G8557">
        <v>17</v>
      </c>
      <c r="H8557" t="s">
        <v>334</v>
      </c>
      <c r="I8557" t="s">
        <v>378</v>
      </c>
      <c r="J8557" t="s">
        <v>382</v>
      </c>
      <c r="K8557">
        <v>7</v>
      </c>
      <c r="L8557" s="52">
        <v>0.1272699981927872</v>
      </c>
      <c r="N8557">
        <v>45</v>
      </c>
      <c r="O8557" s="52">
        <v>0.1061299964785576</v>
      </c>
      <c r="Q8557">
        <v>624</v>
      </c>
      <c r="R8557" s="52">
        <v>0.1103599965572357</v>
      </c>
    </row>
    <row r="8558" spans="1:19">
      <c r="A8558" t="s">
        <v>356</v>
      </c>
      <c r="B8558" t="s">
        <v>412</v>
      </c>
      <c r="C8558" t="s">
        <v>440</v>
      </c>
      <c r="D8558" t="s">
        <v>330</v>
      </c>
      <c r="E8558" t="s">
        <v>189</v>
      </c>
      <c r="F8558" t="s">
        <v>190</v>
      </c>
      <c r="G8558">
        <v>17</v>
      </c>
      <c r="H8558" t="s">
        <v>334</v>
      </c>
      <c r="I8558" t="s">
        <v>379</v>
      </c>
      <c r="J8558" t="s">
        <v>13</v>
      </c>
      <c r="K8558">
        <v>36</v>
      </c>
      <c r="L8558" s="52">
        <v>0.65455001592636108</v>
      </c>
      <c r="N8558">
        <v>300</v>
      </c>
      <c r="O8558" s="52">
        <v>0.70754998922348022</v>
      </c>
      <c r="Q8558">
        <v>3976</v>
      </c>
      <c r="R8558" s="52">
        <v>0.70322000980377197</v>
      </c>
    </row>
    <row r="8559" spans="1:19">
      <c r="A8559" t="s">
        <v>356</v>
      </c>
      <c r="B8559" t="s">
        <v>412</v>
      </c>
      <c r="C8559" t="s">
        <v>440</v>
      </c>
      <c r="D8559" t="s">
        <v>330</v>
      </c>
      <c r="E8559" t="s">
        <v>189</v>
      </c>
      <c r="F8559" t="s">
        <v>190</v>
      </c>
      <c r="G8559">
        <v>17</v>
      </c>
      <c r="H8559" t="s">
        <v>334</v>
      </c>
      <c r="I8559" t="s">
        <v>379</v>
      </c>
      <c r="J8559" t="s">
        <v>382</v>
      </c>
      <c r="K8559">
        <v>19</v>
      </c>
      <c r="L8559" s="52">
        <v>0.3454500138759613</v>
      </c>
      <c r="N8559">
        <v>124</v>
      </c>
      <c r="O8559" s="52">
        <v>0.29245001077651978</v>
      </c>
      <c r="Q8559">
        <v>1678</v>
      </c>
      <c r="R8559" s="52">
        <v>0.29677999019622803</v>
      </c>
    </row>
    <row r="8560" spans="1:19">
      <c r="A8560" t="s">
        <v>356</v>
      </c>
      <c r="B8560" t="s">
        <v>412</v>
      </c>
      <c r="C8560" t="s">
        <v>440</v>
      </c>
      <c r="D8560" t="s">
        <v>330</v>
      </c>
      <c r="E8560" t="s">
        <v>189</v>
      </c>
      <c r="F8560" t="s">
        <v>190</v>
      </c>
      <c r="G8560">
        <v>17</v>
      </c>
      <c r="H8560" t="s">
        <v>334</v>
      </c>
      <c r="I8560" t="s">
        <v>380</v>
      </c>
      <c r="J8560" t="s">
        <v>13</v>
      </c>
      <c r="K8560">
        <v>42</v>
      </c>
      <c r="L8560" s="52">
        <v>0.76363998651504517</v>
      </c>
      <c r="N8560">
        <v>310</v>
      </c>
      <c r="O8560" s="52">
        <v>0.73113000392913818</v>
      </c>
      <c r="Q8560">
        <v>4071</v>
      </c>
      <c r="R8560" s="52">
        <v>0.72001999616622925</v>
      </c>
    </row>
    <row r="8561" spans="1:19">
      <c r="A8561" t="s">
        <v>356</v>
      </c>
      <c r="B8561" t="s">
        <v>412</v>
      </c>
      <c r="C8561" t="s">
        <v>440</v>
      </c>
      <c r="D8561" t="s">
        <v>330</v>
      </c>
      <c r="E8561" t="s">
        <v>189</v>
      </c>
      <c r="F8561" t="s">
        <v>190</v>
      </c>
      <c r="G8561">
        <v>17</v>
      </c>
      <c r="H8561" t="s">
        <v>334</v>
      </c>
      <c r="I8561" t="s">
        <v>380</v>
      </c>
      <c r="J8561" t="s">
        <v>382</v>
      </c>
      <c r="K8561">
        <v>13</v>
      </c>
      <c r="L8561" s="52">
        <v>0.23635999858379361</v>
      </c>
      <c r="N8561">
        <v>114</v>
      </c>
      <c r="O8561" s="52">
        <v>0.26886999607086182</v>
      </c>
      <c r="Q8561">
        <v>1583</v>
      </c>
      <c r="R8561" s="52">
        <v>0.27998000383377081</v>
      </c>
    </row>
    <row r="8562" spans="1:19">
      <c r="A8562" t="s">
        <v>356</v>
      </c>
      <c r="B8562" t="s">
        <v>412</v>
      </c>
      <c r="C8562" t="s">
        <v>440</v>
      </c>
      <c r="D8562" t="s">
        <v>330</v>
      </c>
      <c r="E8562" t="s">
        <v>189</v>
      </c>
      <c r="F8562" t="s">
        <v>190</v>
      </c>
      <c r="G8562">
        <v>17</v>
      </c>
      <c r="H8562" t="s">
        <v>334</v>
      </c>
      <c r="I8562" t="s">
        <v>381</v>
      </c>
      <c r="J8562" t="s">
        <v>13</v>
      </c>
      <c r="K8562">
        <v>41</v>
      </c>
      <c r="L8562" s="52">
        <v>0.74545001983642578</v>
      </c>
      <c r="N8562">
        <v>274</v>
      </c>
      <c r="O8562" s="52">
        <v>0.64622998237609863</v>
      </c>
      <c r="Q8562">
        <v>3439</v>
      </c>
      <c r="R8562" s="52">
        <v>0.60824000835418701</v>
      </c>
    </row>
    <row r="8563" spans="1:19">
      <c r="A8563" t="s">
        <v>356</v>
      </c>
      <c r="B8563" t="s">
        <v>412</v>
      </c>
      <c r="C8563" t="s">
        <v>440</v>
      </c>
      <c r="D8563" t="s">
        <v>330</v>
      </c>
      <c r="E8563" t="s">
        <v>189</v>
      </c>
      <c r="F8563" t="s">
        <v>190</v>
      </c>
      <c r="G8563">
        <v>17</v>
      </c>
      <c r="H8563" t="s">
        <v>334</v>
      </c>
      <c r="I8563" t="s">
        <v>381</v>
      </c>
      <c r="J8563" t="s">
        <v>382</v>
      </c>
      <c r="K8563">
        <v>14</v>
      </c>
      <c r="L8563" s="52">
        <v>0.25455000996589661</v>
      </c>
      <c r="N8563">
        <v>150</v>
      </c>
      <c r="O8563" s="52">
        <v>0.35376998782157898</v>
      </c>
      <c r="Q8563">
        <v>2215</v>
      </c>
      <c r="R8563" s="52">
        <v>0.39175999164581299</v>
      </c>
    </row>
    <row r="8564" spans="1:19">
      <c r="A8564" t="s">
        <v>356</v>
      </c>
      <c r="B8564" t="s">
        <v>412</v>
      </c>
      <c r="C8564" t="s">
        <v>440</v>
      </c>
      <c r="D8564" t="s">
        <v>330</v>
      </c>
      <c r="E8564" t="s">
        <v>191</v>
      </c>
      <c r="F8564" t="s">
        <v>192</v>
      </c>
      <c r="G8564">
        <v>6</v>
      </c>
      <c r="H8564" t="s">
        <v>331</v>
      </c>
      <c r="I8564" t="s">
        <v>374</v>
      </c>
      <c r="J8564" t="s">
        <v>289</v>
      </c>
      <c r="K8564">
        <v>0</v>
      </c>
      <c r="L8564" s="52">
        <v>0</v>
      </c>
      <c r="N8564">
        <v>2</v>
      </c>
      <c r="O8564" s="52">
        <v>1.3790000230073931E-2</v>
      </c>
      <c r="Q8564">
        <v>29</v>
      </c>
      <c r="R8564" s="52">
        <v>5.1299999468028554E-3</v>
      </c>
    </row>
    <row r="8565" spans="1:19">
      <c r="A8565" t="s">
        <v>356</v>
      </c>
      <c r="B8565" t="s">
        <v>412</v>
      </c>
      <c r="C8565" t="s">
        <v>440</v>
      </c>
      <c r="D8565" t="s">
        <v>330</v>
      </c>
      <c r="E8565" t="s">
        <v>191</v>
      </c>
      <c r="F8565" t="s">
        <v>192</v>
      </c>
      <c r="G8565">
        <v>6</v>
      </c>
      <c r="H8565" t="s">
        <v>331</v>
      </c>
      <c r="I8565" t="s">
        <v>374</v>
      </c>
      <c r="J8565" t="s">
        <v>290</v>
      </c>
      <c r="K8565">
        <v>2</v>
      </c>
      <c r="L8565" s="52">
        <v>9.0910002589225769E-2</v>
      </c>
      <c r="N8565">
        <v>5</v>
      </c>
      <c r="O8565" s="52">
        <v>3.4480001777410507E-2</v>
      </c>
      <c r="Q8565">
        <v>299</v>
      </c>
      <c r="R8565" s="52">
        <v>5.2880000323057168E-2</v>
      </c>
    </row>
    <row r="8566" spans="1:19">
      <c r="A8566" t="s">
        <v>356</v>
      </c>
      <c r="B8566" t="s">
        <v>412</v>
      </c>
      <c r="C8566" t="s">
        <v>440</v>
      </c>
      <c r="D8566" t="s">
        <v>330</v>
      </c>
      <c r="E8566" t="s">
        <v>191</v>
      </c>
      <c r="F8566" t="s">
        <v>192</v>
      </c>
      <c r="G8566">
        <v>6</v>
      </c>
      <c r="H8566" t="s">
        <v>331</v>
      </c>
      <c r="I8566" t="s">
        <v>374</v>
      </c>
      <c r="J8566" t="s">
        <v>291</v>
      </c>
      <c r="K8566">
        <v>2</v>
      </c>
      <c r="L8566" s="52">
        <v>9.0910002589225769E-2</v>
      </c>
      <c r="N8566">
        <v>14</v>
      </c>
      <c r="O8566" s="52">
        <v>9.6550002694129944E-2</v>
      </c>
      <c r="Q8566">
        <v>751</v>
      </c>
      <c r="R8566" s="52">
        <v>0.1328299939632416</v>
      </c>
    </row>
    <row r="8567" spans="1:19">
      <c r="A8567" t="s">
        <v>356</v>
      </c>
      <c r="B8567" t="s">
        <v>412</v>
      </c>
      <c r="C8567" t="s">
        <v>440</v>
      </c>
      <c r="D8567" t="s">
        <v>330</v>
      </c>
      <c r="E8567" t="s">
        <v>191</v>
      </c>
      <c r="F8567" t="s">
        <v>192</v>
      </c>
      <c r="G8567">
        <v>6</v>
      </c>
      <c r="H8567" t="s">
        <v>331</v>
      </c>
      <c r="I8567" t="s">
        <v>374</v>
      </c>
      <c r="J8567" t="s">
        <v>292</v>
      </c>
      <c r="K8567">
        <v>2</v>
      </c>
      <c r="L8567" s="52">
        <v>9.0910002589225769E-2</v>
      </c>
      <c r="N8567">
        <v>38</v>
      </c>
      <c r="O8567" s="52">
        <v>0.26207000017166138</v>
      </c>
      <c r="Q8567">
        <v>1246</v>
      </c>
      <c r="R8567" s="52">
        <v>0.22036999464035029</v>
      </c>
    </row>
    <row r="8568" spans="1:19">
      <c r="A8568" t="s">
        <v>356</v>
      </c>
      <c r="B8568" t="s">
        <v>412</v>
      </c>
      <c r="C8568" t="s">
        <v>440</v>
      </c>
      <c r="D8568" t="s">
        <v>330</v>
      </c>
      <c r="E8568" t="s">
        <v>191</v>
      </c>
      <c r="F8568" t="s">
        <v>192</v>
      </c>
      <c r="G8568">
        <v>6</v>
      </c>
      <c r="H8568" t="s">
        <v>331</v>
      </c>
      <c r="I8568" t="s">
        <v>374</v>
      </c>
      <c r="J8568" t="s">
        <v>293</v>
      </c>
      <c r="K8568">
        <v>5</v>
      </c>
      <c r="L8568" s="52">
        <v>0.22727000713348389</v>
      </c>
      <c r="N8568">
        <v>28</v>
      </c>
      <c r="O8568" s="52">
        <v>0.19310000538825989</v>
      </c>
      <c r="Q8568">
        <v>1034</v>
      </c>
      <c r="R8568" s="52">
        <v>0.18287999927997589</v>
      </c>
    </row>
    <row r="8569" spans="1:19">
      <c r="A8569" t="s">
        <v>356</v>
      </c>
      <c r="B8569" t="s">
        <v>412</v>
      </c>
      <c r="C8569" t="s">
        <v>440</v>
      </c>
      <c r="D8569" t="s">
        <v>330</v>
      </c>
      <c r="E8569" t="s">
        <v>191</v>
      </c>
      <c r="F8569" t="s">
        <v>192</v>
      </c>
      <c r="G8569">
        <v>6</v>
      </c>
      <c r="H8569" t="s">
        <v>331</v>
      </c>
      <c r="I8569" t="s">
        <v>374</v>
      </c>
      <c r="J8569" t="s">
        <v>294</v>
      </c>
      <c r="K8569">
        <v>2</v>
      </c>
      <c r="L8569" s="52">
        <v>9.0910002589225769E-2</v>
      </c>
      <c r="N8569">
        <v>28</v>
      </c>
      <c r="O8569" s="52">
        <v>0.19310000538825989</v>
      </c>
      <c r="Q8569">
        <v>1115</v>
      </c>
      <c r="R8569" s="52">
        <v>0.19720999896526339</v>
      </c>
    </row>
    <row r="8570" spans="1:19">
      <c r="A8570" t="s">
        <v>356</v>
      </c>
      <c r="B8570" t="s">
        <v>412</v>
      </c>
      <c r="C8570" t="s">
        <v>440</v>
      </c>
      <c r="D8570" t="s">
        <v>330</v>
      </c>
      <c r="E8570" t="s">
        <v>191</v>
      </c>
      <c r="F8570" t="s">
        <v>192</v>
      </c>
      <c r="G8570">
        <v>6</v>
      </c>
      <c r="H8570" t="s">
        <v>331</v>
      </c>
      <c r="I8570" t="s">
        <v>374</v>
      </c>
      <c r="J8570" t="s">
        <v>295</v>
      </c>
      <c r="K8570">
        <v>9</v>
      </c>
      <c r="L8570" s="52">
        <v>0.40909001231193542</v>
      </c>
      <c r="N8570">
        <v>30</v>
      </c>
      <c r="O8570" s="52">
        <v>0.20690000057220459</v>
      </c>
      <c r="Q8570">
        <v>1180</v>
      </c>
      <c r="R8570" s="52">
        <v>0.20870000123977661</v>
      </c>
    </row>
    <row r="8571" spans="1:19">
      <c r="A8571" t="s">
        <v>356</v>
      </c>
      <c r="B8571" t="s">
        <v>412</v>
      </c>
      <c r="C8571" t="s">
        <v>440</v>
      </c>
      <c r="D8571" t="s">
        <v>330</v>
      </c>
      <c r="E8571" t="s">
        <v>191</v>
      </c>
      <c r="F8571" t="s">
        <v>192</v>
      </c>
      <c r="G8571">
        <v>6</v>
      </c>
      <c r="H8571" t="s">
        <v>331</v>
      </c>
      <c r="I8571" t="s">
        <v>734</v>
      </c>
      <c r="J8571" t="s">
        <v>299</v>
      </c>
      <c r="K8571">
        <v>2</v>
      </c>
      <c r="L8571" s="52">
        <v>9.0910002589225769E-2</v>
      </c>
      <c r="M8571" s="52">
        <v>9.0910002589225769E-2</v>
      </c>
      <c r="N8571">
        <v>9</v>
      </c>
      <c r="O8571" s="52">
        <v>6.2070000916719437E-2</v>
      </c>
      <c r="P8571" s="52">
        <v>6.2070000916719437E-2</v>
      </c>
      <c r="Q8571">
        <v>265</v>
      </c>
      <c r="R8571" s="52">
        <v>4.6870000660419457E-2</v>
      </c>
      <c r="S8571" s="52">
        <v>4.7959998250007629E-2</v>
      </c>
    </row>
    <row r="8572" spans="1:19">
      <c r="A8572" t="s">
        <v>356</v>
      </c>
      <c r="B8572" t="s">
        <v>412</v>
      </c>
      <c r="C8572" t="s">
        <v>440</v>
      </c>
      <c r="D8572" t="s">
        <v>330</v>
      </c>
      <c r="E8572" t="s">
        <v>191</v>
      </c>
      <c r="F8572" t="s">
        <v>192</v>
      </c>
      <c r="G8572">
        <v>6</v>
      </c>
      <c r="H8572" t="s">
        <v>331</v>
      </c>
      <c r="I8572" t="s">
        <v>734</v>
      </c>
      <c r="J8572" t="s">
        <v>300</v>
      </c>
      <c r="K8572">
        <v>0</v>
      </c>
      <c r="L8572" s="52">
        <v>0</v>
      </c>
      <c r="M8572" s="52">
        <v>0</v>
      </c>
      <c r="N8572">
        <v>2</v>
      </c>
      <c r="O8572" s="52">
        <v>1.3790000230073931E-2</v>
      </c>
      <c r="P8572" s="52">
        <v>1.3790000230073931E-2</v>
      </c>
      <c r="Q8572">
        <v>218</v>
      </c>
      <c r="R8572" s="52">
        <v>3.8559999316930771E-2</v>
      </c>
      <c r="S8572" s="52">
        <v>3.945000097155571E-2</v>
      </c>
    </row>
    <row r="8573" spans="1:19">
      <c r="A8573" t="s">
        <v>356</v>
      </c>
      <c r="B8573" t="s">
        <v>412</v>
      </c>
      <c r="C8573" t="s">
        <v>440</v>
      </c>
      <c r="D8573" t="s">
        <v>330</v>
      </c>
      <c r="E8573" t="s">
        <v>191</v>
      </c>
      <c r="F8573" t="s">
        <v>192</v>
      </c>
      <c r="G8573">
        <v>6</v>
      </c>
      <c r="H8573" t="s">
        <v>331</v>
      </c>
      <c r="I8573" t="s">
        <v>734</v>
      </c>
      <c r="J8573" t="s">
        <v>269</v>
      </c>
      <c r="K8573">
        <v>0</v>
      </c>
      <c r="L8573" s="52">
        <v>0</v>
      </c>
      <c r="M8573" s="52">
        <v>0</v>
      </c>
      <c r="N8573">
        <v>2</v>
      </c>
      <c r="O8573" s="52">
        <v>1.3790000230073931E-2</v>
      </c>
      <c r="P8573" s="52">
        <v>1.3790000230073931E-2</v>
      </c>
      <c r="Q8573">
        <v>43</v>
      </c>
      <c r="R8573" s="52">
        <v>7.61000020429492E-3</v>
      </c>
      <c r="S8573" s="52">
        <v>7.780000101774931E-3</v>
      </c>
    </row>
    <row r="8574" spans="1:19">
      <c r="A8574" t="s">
        <v>356</v>
      </c>
      <c r="B8574" t="s">
        <v>412</v>
      </c>
      <c r="C8574" t="s">
        <v>440</v>
      </c>
      <c r="D8574" t="s">
        <v>330</v>
      </c>
      <c r="E8574" t="s">
        <v>191</v>
      </c>
      <c r="F8574" t="s">
        <v>192</v>
      </c>
      <c r="G8574">
        <v>6</v>
      </c>
      <c r="H8574" t="s">
        <v>331</v>
      </c>
      <c r="I8574" t="s">
        <v>734</v>
      </c>
      <c r="J8574" t="s">
        <v>301</v>
      </c>
      <c r="K8574">
        <v>0</v>
      </c>
      <c r="L8574" s="52">
        <v>0</v>
      </c>
      <c r="M8574" s="52">
        <v>0</v>
      </c>
      <c r="N8574">
        <v>2</v>
      </c>
      <c r="O8574" s="52">
        <v>1.3790000230073931E-2</v>
      </c>
      <c r="P8574" s="52">
        <v>1.3790000230073931E-2</v>
      </c>
      <c r="Q8574">
        <v>117</v>
      </c>
      <c r="R8574" s="52">
        <v>2.0689999684691429E-2</v>
      </c>
      <c r="S8574" s="52">
        <v>2.1169999614357948E-2</v>
      </c>
    </row>
    <row r="8575" spans="1:19">
      <c r="A8575" t="s">
        <v>356</v>
      </c>
      <c r="B8575" t="s">
        <v>412</v>
      </c>
      <c r="C8575" t="s">
        <v>440</v>
      </c>
      <c r="D8575" t="s">
        <v>330</v>
      </c>
      <c r="E8575" t="s">
        <v>191</v>
      </c>
      <c r="F8575" t="s">
        <v>192</v>
      </c>
      <c r="G8575">
        <v>6</v>
      </c>
      <c r="H8575" t="s">
        <v>331</v>
      </c>
      <c r="I8575" t="s">
        <v>734</v>
      </c>
      <c r="J8575" t="s">
        <v>270</v>
      </c>
      <c r="K8575">
        <v>0</v>
      </c>
      <c r="L8575" s="52">
        <v>0</v>
      </c>
      <c r="N8575">
        <v>0</v>
      </c>
      <c r="O8575" s="52">
        <v>0</v>
      </c>
      <c r="Q8575">
        <v>128</v>
      </c>
      <c r="R8575" s="52">
        <v>2.263999916613102E-2</v>
      </c>
    </row>
    <row r="8576" spans="1:19">
      <c r="A8576" t="s">
        <v>356</v>
      </c>
      <c r="B8576" t="s">
        <v>412</v>
      </c>
      <c r="C8576" t="s">
        <v>440</v>
      </c>
      <c r="D8576" t="s">
        <v>330</v>
      </c>
      <c r="E8576" t="s">
        <v>191</v>
      </c>
      <c r="F8576" t="s">
        <v>192</v>
      </c>
      <c r="G8576">
        <v>6</v>
      </c>
      <c r="H8576" t="s">
        <v>331</v>
      </c>
      <c r="I8576" t="s">
        <v>734</v>
      </c>
      <c r="J8576" t="s">
        <v>268</v>
      </c>
      <c r="K8576">
        <v>20</v>
      </c>
      <c r="L8576" s="52">
        <v>0.90908998250961304</v>
      </c>
      <c r="M8576" s="52">
        <v>0.90908998250961304</v>
      </c>
      <c r="N8576">
        <v>130</v>
      </c>
      <c r="O8576" s="52">
        <v>0.89654999971389771</v>
      </c>
      <c r="P8576" s="52">
        <v>0.89654999971389771</v>
      </c>
      <c r="Q8576">
        <v>4883</v>
      </c>
      <c r="R8576" s="52">
        <v>0.86364001035690308</v>
      </c>
      <c r="S8576" s="52">
        <v>0.88363999128341675</v>
      </c>
    </row>
    <row r="8577" spans="1:18">
      <c r="A8577" t="s">
        <v>356</v>
      </c>
      <c r="B8577" t="s">
        <v>412</v>
      </c>
      <c r="C8577" t="s">
        <v>440</v>
      </c>
      <c r="D8577" t="s">
        <v>330</v>
      </c>
      <c r="E8577" t="s">
        <v>191</v>
      </c>
      <c r="F8577" t="s">
        <v>192</v>
      </c>
      <c r="G8577">
        <v>6</v>
      </c>
      <c r="H8577" t="s">
        <v>331</v>
      </c>
      <c r="I8577" t="s">
        <v>307</v>
      </c>
      <c r="J8577" t="s">
        <v>329</v>
      </c>
      <c r="K8577">
        <v>22</v>
      </c>
      <c r="L8577" s="52">
        <v>1</v>
      </c>
      <c r="N8577">
        <v>143</v>
      </c>
      <c r="O8577" s="52">
        <v>0.98620998859405518</v>
      </c>
      <c r="Q8577">
        <v>5610</v>
      </c>
      <c r="R8577" s="52">
        <v>0.99221998453140259</v>
      </c>
    </row>
    <row r="8578" spans="1:18">
      <c r="A8578" t="s">
        <v>356</v>
      </c>
      <c r="B8578" t="s">
        <v>412</v>
      </c>
      <c r="C8578" t="s">
        <v>440</v>
      </c>
      <c r="D8578" t="s">
        <v>330</v>
      </c>
      <c r="E8578" t="s">
        <v>191</v>
      </c>
      <c r="F8578" t="s">
        <v>192</v>
      </c>
      <c r="G8578">
        <v>6</v>
      </c>
      <c r="H8578" t="s">
        <v>331</v>
      </c>
      <c r="I8578" t="s">
        <v>307</v>
      </c>
      <c r="J8578" t="s">
        <v>309</v>
      </c>
      <c r="K8578">
        <v>0</v>
      </c>
      <c r="L8578" s="52">
        <v>0</v>
      </c>
      <c r="N8578">
        <v>2</v>
      </c>
      <c r="O8578" s="52">
        <v>1.3790000230073931E-2</v>
      </c>
      <c r="Q8578">
        <v>44</v>
      </c>
      <c r="R8578" s="52">
        <v>7.780000101774931E-3</v>
      </c>
    </row>
    <row r="8579" spans="1:18">
      <c r="A8579" t="s">
        <v>356</v>
      </c>
      <c r="B8579" t="s">
        <v>412</v>
      </c>
      <c r="C8579" t="s">
        <v>440</v>
      </c>
      <c r="D8579" t="s">
        <v>330</v>
      </c>
      <c r="E8579" t="s">
        <v>191</v>
      </c>
      <c r="F8579" t="s">
        <v>192</v>
      </c>
      <c r="G8579">
        <v>6</v>
      </c>
      <c r="H8579" t="s">
        <v>331</v>
      </c>
      <c r="I8579" t="s">
        <v>375</v>
      </c>
      <c r="J8579" t="s">
        <v>302</v>
      </c>
      <c r="K8579">
        <v>7</v>
      </c>
      <c r="L8579" s="52">
        <v>0.31817999482154852</v>
      </c>
      <c r="N8579">
        <v>38</v>
      </c>
      <c r="O8579" s="52">
        <v>0.26207000017166138</v>
      </c>
      <c r="Q8579">
        <v>1795</v>
      </c>
      <c r="R8579" s="52">
        <v>0.3174700140953064</v>
      </c>
    </row>
    <row r="8580" spans="1:18">
      <c r="A8580" t="s">
        <v>356</v>
      </c>
      <c r="B8580" t="s">
        <v>412</v>
      </c>
      <c r="C8580" t="s">
        <v>440</v>
      </c>
      <c r="D8580" t="s">
        <v>330</v>
      </c>
      <c r="E8580" t="s">
        <v>191</v>
      </c>
      <c r="F8580" t="s">
        <v>192</v>
      </c>
      <c r="G8580">
        <v>6</v>
      </c>
      <c r="H8580" t="s">
        <v>331</v>
      </c>
      <c r="I8580" t="s">
        <v>375</v>
      </c>
      <c r="J8580" t="s">
        <v>303</v>
      </c>
      <c r="K8580">
        <v>2</v>
      </c>
      <c r="L8580" s="52">
        <v>9.0910002589225769E-2</v>
      </c>
      <c r="N8580">
        <v>43</v>
      </c>
      <c r="O8580" s="52">
        <v>0.29655000567436218</v>
      </c>
      <c r="Q8580">
        <v>1789</v>
      </c>
      <c r="R8580" s="52">
        <v>0.31641000509262079</v>
      </c>
    </row>
    <row r="8581" spans="1:18">
      <c r="A8581" t="s">
        <v>356</v>
      </c>
      <c r="B8581" t="s">
        <v>412</v>
      </c>
      <c r="C8581" t="s">
        <v>440</v>
      </c>
      <c r="D8581" t="s">
        <v>330</v>
      </c>
      <c r="E8581" t="s">
        <v>191</v>
      </c>
      <c r="F8581" t="s">
        <v>192</v>
      </c>
      <c r="G8581">
        <v>6</v>
      </c>
      <c r="H8581" t="s">
        <v>331</v>
      </c>
      <c r="I8581" t="s">
        <v>375</v>
      </c>
      <c r="J8581" t="s">
        <v>304</v>
      </c>
      <c r="K8581">
        <v>13</v>
      </c>
      <c r="L8581" s="52">
        <v>0.59091001749038696</v>
      </c>
      <c r="N8581">
        <v>64</v>
      </c>
      <c r="O8581" s="52">
        <v>0.44137999415397638</v>
      </c>
      <c r="Q8581">
        <v>2070</v>
      </c>
      <c r="R8581" s="52">
        <v>0.36610999703407288</v>
      </c>
    </row>
    <row r="8582" spans="1:18">
      <c r="A8582" t="s">
        <v>356</v>
      </c>
      <c r="B8582" t="s">
        <v>412</v>
      </c>
      <c r="C8582" t="s">
        <v>440</v>
      </c>
      <c r="D8582" t="s">
        <v>330</v>
      </c>
      <c r="E8582" t="s">
        <v>191</v>
      </c>
      <c r="F8582" t="s">
        <v>192</v>
      </c>
      <c r="G8582">
        <v>6</v>
      </c>
      <c r="H8582" t="s">
        <v>331</v>
      </c>
      <c r="I8582" t="s">
        <v>377</v>
      </c>
      <c r="J8582" t="s">
        <v>13</v>
      </c>
      <c r="K8582">
        <v>11</v>
      </c>
      <c r="L8582" s="52">
        <v>0.5</v>
      </c>
      <c r="N8582">
        <v>75</v>
      </c>
      <c r="O8582" s="52">
        <v>0.51723998785018921</v>
      </c>
      <c r="Q8582">
        <v>2991</v>
      </c>
      <c r="R8582" s="52">
        <v>0.52900999784469604</v>
      </c>
    </row>
    <row r="8583" spans="1:18">
      <c r="A8583" t="s">
        <v>356</v>
      </c>
      <c r="B8583" t="s">
        <v>412</v>
      </c>
      <c r="C8583" t="s">
        <v>440</v>
      </c>
      <c r="D8583" t="s">
        <v>330</v>
      </c>
      <c r="E8583" t="s">
        <v>191</v>
      </c>
      <c r="F8583" t="s">
        <v>192</v>
      </c>
      <c r="G8583">
        <v>6</v>
      </c>
      <c r="H8583" t="s">
        <v>331</v>
      </c>
      <c r="I8583" t="s">
        <v>377</v>
      </c>
      <c r="J8583" t="s">
        <v>382</v>
      </c>
      <c r="K8583">
        <v>11</v>
      </c>
      <c r="L8583" s="52">
        <v>0.5</v>
      </c>
      <c r="N8583">
        <v>70</v>
      </c>
      <c r="O8583" s="52">
        <v>0.48276001214981079</v>
      </c>
      <c r="Q8583">
        <v>2663</v>
      </c>
      <c r="R8583" s="52">
        <v>0.47099000215530401</v>
      </c>
    </row>
    <row r="8584" spans="1:18">
      <c r="A8584" t="s">
        <v>356</v>
      </c>
      <c r="B8584" t="s">
        <v>412</v>
      </c>
      <c r="C8584" t="s">
        <v>440</v>
      </c>
      <c r="D8584" t="s">
        <v>330</v>
      </c>
      <c r="E8584" t="s">
        <v>191</v>
      </c>
      <c r="F8584" t="s">
        <v>192</v>
      </c>
      <c r="G8584">
        <v>6</v>
      </c>
      <c r="H8584" t="s">
        <v>331</v>
      </c>
      <c r="I8584" t="s">
        <v>378</v>
      </c>
      <c r="J8584" t="s">
        <v>13</v>
      </c>
      <c r="K8584">
        <v>20</v>
      </c>
      <c r="L8584" s="52">
        <v>0.90908998250961304</v>
      </c>
      <c r="N8584">
        <v>132</v>
      </c>
      <c r="O8584" s="52">
        <v>0.91034001111984253</v>
      </c>
      <c r="Q8584">
        <v>5030</v>
      </c>
      <c r="R8584" s="52">
        <v>0.88963997364044189</v>
      </c>
    </row>
    <row r="8585" spans="1:18">
      <c r="A8585" t="s">
        <v>356</v>
      </c>
      <c r="B8585" t="s">
        <v>412</v>
      </c>
      <c r="C8585" t="s">
        <v>440</v>
      </c>
      <c r="D8585" t="s">
        <v>330</v>
      </c>
      <c r="E8585" t="s">
        <v>191</v>
      </c>
      <c r="F8585" t="s">
        <v>192</v>
      </c>
      <c r="G8585">
        <v>6</v>
      </c>
      <c r="H8585" t="s">
        <v>331</v>
      </c>
      <c r="I8585" t="s">
        <v>378</v>
      </c>
      <c r="J8585" t="s">
        <v>382</v>
      </c>
      <c r="K8585">
        <v>2</v>
      </c>
      <c r="L8585" s="52">
        <v>9.0910002589225769E-2</v>
      </c>
      <c r="N8585">
        <v>13</v>
      </c>
      <c r="O8585" s="52">
        <v>8.9659996330738068E-2</v>
      </c>
      <c r="Q8585">
        <v>624</v>
      </c>
      <c r="R8585" s="52">
        <v>0.1103599965572357</v>
      </c>
    </row>
    <row r="8586" spans="1:18">
      <c r="A8586" t="s">
        <v>356</v>
      </c>
      <c r="B8586" t="s">
        <v>412</v>
      </c>
      <c r="C8586" t="s">
        <v>440</v>
      </c>
      <c r="D8586" t="s">
        <v>330</v>
      </c>
      <c r="E8586" t="s">
        <v>191</v>
      </c>
      <c r="F8586" t="s">
        <v>192</v>
      </c>
      <c r="G8586">
        <v>6</v>
      </c>
      <c r="H8586" t="s">
        <v>331</v>
      </c>
      <c r="I8586" t="s">
        <v>379</v>
      </c>
      <c r="J8586" t="s">
        <v>13</v>
      </c>
      <c r="K8586">
        <v>12</v>
      </c>
      <c r="L8586" s="52">
        <v>0.54544997215270996</v>
      </c>
      <c r="N8586">
        <v>90</v>
      </c>
      <c r="O8586" s="52">
        <v>0.6206899881362915</v>
      </c>
      <c r="Q8586">
        <v>3976</v>
      </c>
      <c r="R8586" s="52">
        <v>0.70322000980377197</v>
      </c>
    </row>
    <row r="8587" spans="1:18">
      <c r="A8587" t="s">
        <v>356</v>
      </c>
      <c r="B8587" t="s">
        <v>412</v>
      </c>
      <c r="C8587" t="s">
        <v>440</v>
      </c>
      <c r="D8587" t="s">
        <v>330</v>
      </c>
      <c r="E8587" t="s">
        <v>191</v>
      </c>
      <c r="F8587" t="s">
        <v>192</v>
      </c>
      <c r="G8587">
        <v>6</v>
      </c>
      <c r="H8587" t="s">
        <v>331</v>
      </c>
      <c r="I8587" t="s">
        <v>379</v>
      </c>
      <c r="J8587" t="s">
        <v>382</v>
      </c>
      <c r="K8587">
        <v>10</v>
      </c>
      <c r="L8587" s="52">
        <v>0.45454999804496771</v>
      </c>
      <c r="N8587">
        <v>55</v>
      </c>
      <c r="O8587" s="52">
        <v>0.3793100118637085</v>
      </c>
      <c r="Q8587">
        <v>1678</v>
      </c>
      <c r="R8587" s="52">
        <v>0.29677999019622803</v>
      </c>
    </row>
    <row r="8588" spans="1:18">
      <c r="A8588" t="s">
        <v>356</v>
      </c>
      <c r="B8588" t="s">
        <v>412</v>
      </c>
      <c r="C8588" t="s">
        <v>440</v>
      </c>
      <c r="D8588" t="s">
        <v>330</v>
      </c>
      <c r="E8588" t="s">
        <v>191</v>
      </c>
      <c r="F8588" t="s">
        <v>192</v>
      </c>
      <c r="G8588">
        <v>6</v>
      </c>
      <c r="H8588" t="s">
        <v>331</v>
      </c>
      <c r="I8588" t="s">
        <v>380</v>
      </c>
      <c r="J8588" t="s">
        <v>13</v>
      </c>
      <c r="K8588">
        <v>17</v>
      </c>
      <c r="L8588" s="52">
        <v>0.77272999286651611</v>
      </c>
      <c r="N8588">
        <v>106</v>
      </c>
      <c r="O8588" s="52">
        <v>0.73102998733520508</v>
      </c>
      <c r="Q8588">
        <v>4071</v>
      </c>
      <c r="R8588" s="52">
        <v>0.72001999616622925</v>
      </c>
    </row>
    <row r="8589" spans="1:18">
      <c r="A8589" t="s">
        <v>356</v>
      </c>
      <c r="B8589" t="s">
        <v>412</v>
      </c>
      <c r="C8589" t="s">
        <v>440</v>
      </c>
      <c r="D8589" t="s">
        <v>330</v>
      </c>
      <c r="E8589" t="s">
        <v>191</v>
      </c>
      <c r="F8589" t="s">
        <v>192</v>
      </c>
      <c r="G8589">
        <v>6</v>
      </c>
      <c r="H8589" t="s">
        <v>331</v>
      </c>
      <c r="I8589" t="s">
        <v>380</v>
      </c>
      <c r="J8589" t="s">
        <v>382</v>
      </c>
      <c r="K8589">
        <v>5</v>
      </c>
      <c r="L8589" s="52">
        <v>0.22727000713348389</v>
      </c>
      <c r="N8589">
        <v>39</v>
      </c>
      <c r="O8589" s="52">
        <v>0.26897001266479492</v>
      </c>
      <c r="Q8589">
        <v>1583</v>
      </c>
      <c r="R8589" s="52">
        <v>0.27998000383377081</v>
      </c>
    </row>
    <row r="8590" spans="1:18">
      <c r="A8590" t="s">
        <v>356</v>
      </c>
      <c r="B8590" t="s">
        <v>412</v>
      </c>
      <c r="C8590" t="s">
        <v>440</v>
      </c>
      <c r="D8590" t="s">
        <v>330</v>
      </c>
      <c r="E8590" t="s">
        <v>191</v>
      </c>
      <c r="F8590" t="s">
        <v>192</v>
      </c>
      <c r="G8590">
        <v>6</v>
      </c>
      <c r="H8590" t="s">
        <v>331</v>
      </c>
      <c r="I8590" t="s">
        <v>381</v>
      </c>
      <c r="J8590" t="s">
        <v>13</v>
      </c>
      <c r="K8590">
        <v>7</v>
      </c>
      <c r="L8590" s="52">
        <v>0.31817999482154852</v>
      </c>
      <c r="N8590">
        <v>78</v>
      </c>
      <c r="O8590" s="52">
        <v>0.53793001174926758</v>
      </c>
      <c r="Q8590">
        <v>3439</v>
      </c>
      <c r="R8590" s="52">
        <v>0.60824000835418701</v>
      </c>
    </row>
    <row r="8591" spans="1:18">
      <c r="A8591" t="s">
        <v>356</v>
      </c>
      <c r="B8591" t="s">
        <v>412</v>
      </c>
      <c r="C8591" t="s">
        <v>440</v>
      </c>
      <c r="D8591" t="s">
        <v>330</v>
      </c>
      <c r="E8591" t="s">
        <v>191</v>
      </c>
      <c r="F8591" t="s">
        <v>192</v>
      </c>
      <c r="G8591">
        <v>6</v>
      </c>
      <c r="H8591" t="s">
        <v>331</v>
      </c>
      <c r="I8591" t="s">
        <v>381</v>
      </c>
      <c r="J8591" t="s">
        <v>382</v>
      </c>
      <c r="K8591">
        <v>15</v>
      </c>
      <c r="L8591" s="52">
        <v>0.68181997537612915</v>
      </c>
      <c r="N8591">
        <v>67</v>
      </c>
      <c r="O8591" s="52">
        <v>0.46206998825073242</v>
      </c>
      <c r="Q8591">
        <v>2215</v>
      </c>
      <c r="R8591" s="52">
        <v>0.39175999164581299</v>
      </c>
    </row>
    <row r="8592" spans="1:18">
      <c r="A8592" t="s">
        <v>356</v>
      </c>
      <c r="B8592" t="s">
        <v>412</v>
      </c>
      <c r="C8592" t="s">
        <v>440</v>
      </c>
      <c r="D8592" t="s">
        <v>330</v>
      </c>
      <c r="E8592" t="s">
        <v>202</v>
      </c>
      <c r="F8592" t="s">
        <v>203</v>
      </c>
      <c r="G8592">
        <v>21</v>
      </c>
      <c r="H8592" t="s">
        <v>335</v>
      </c>
      <c r="I8592" t="s">
        <v>374</v>
      </c>
      <c r="J8592" t="s">
        <v>289</v>
      </c>
      <c r="K8592">
        <v>0</v>
      </c>
      <c r="L8592" s="52">
        <v>0</v>
      </c>
      <c r="N8592">
        <v>0</v>
      </c>
      <c r="O8592" s="52">
        <v>0</v>
      </c>
      <c r="Q8592">
        <v>29</v>
      </c>
      <c r="R8592" s="52">
        <v>5.1299999468028554E-3</v>
      </c>
    </row>
    <row r="8593" spans="1:19">
      <c r="A8593" t="s">
        <v>356</v>
      </c>
      <c r="B8593" t="s">
        <v>412</v>
      </c>
      <c r="C8593" t="s">
        <v>440</v>
      </c>
      <c r="D8593" t="s">
        <v>330</v>
      </c>
      <c r="E8593" t="s">
        <v>202</v>
      </c>
      <c r="F8593" t="s">
        <v>203</v>
      </c>
      <c r="G8593">
        <v>21</v>
      </c>
      <c r="H8593" t="s">
        <v>335</v>
      </c>
      <c r="I8593" t="s">
        <v>374</v>
      </c>
      <c r="J8593" t="s">
        <v>290</v>
      </c>
      <c r="K8593">
        <v>0</v>
      </c>
      <c r="L8593" s="52">
        <v>0</v>
      </c>
      <c r="N8593">
        <v>8</v>
      </c>
      <c r="O8593" s="52">
        <v>4.8780001699924469E-2</v>
      </c>
      <c r="Q8593">
        <v>299</v>
      </c>
      <c r="R8593" s="52">
        <v>5.2880000323057168E-2</v>
      </c>
    </row>
    <row r="8594" spans="1:19">
      <c r="A8594" t="s">
        <v>356</v>
      </c>
      <c r="B8594" t="s">
        <v>412</v>
      </c>
      <c r="C8594" t="s">
        <v>440</v>
      </c>
      <c r="D8594" t="s">
        <v>330</v>
      </c>
      <c r="E8594" t="s">
        <v>202</v>
      </c>
      <c r="F8594" t="s">
        <v>203</v>
      </c>
      <c r="G8594">
        <v>21</v>
      </c>
      <c r="H8594" t="s">
        <v>335</v>
      </c>
      <c r="I8594" t="s">
        <v>374</v>
      </c>
      <c r="J8594" t="s">
        <v>291</v>
      </c>
      <c r="K8594">
        <v>6</v>
      </c>
      <c r="L8594" s="52">
        <v>0.42857000231742859</v>
      </c>
      <c r="N8594">
        <v>18</v>
      </c>
      <c r="O8594" s="52">
        <v>0.1097600013017654</v>
      </c>
      <c r="Q8594">
        <v>751</v>
      </c>
      <c r="R8594" s="52">
        <v>0.1328299939632416</v>
      </c>
    </row>
    <row r="8595" spans="1:19">
      <c r="A8595" t="s">
        <v>356</v>
      </c>
      <c r="B8595" t="s">
        <v>412</v>
      </c>
      <c r="C8595" t="s">
        <v>440</v>
      </c>
      <c r="D8595" t="s">
        <v>330</v>
      </c>
      <c r="E8595" t="s">
        <v>202</v>
      </c>
      <c r="F8595" t="s">
        <v>203</v>
      </c>
      <c r="G8595">
        <v>21</v>
      </c>
      <c r="H8595" t="s">
        <v>335</v>
      </c>
      <c r="I8595" t="s">
        <v>374</v>
      </c>
      <c r="J8595" t="s">
        <v>292</v>
      </c>
      <c r="K8595">
        <v>2</v>
      </c>
      <c r="L8595" s="52">
        <v>0.14285999536514279</v>
      </c>
      <c r="N8595">
        <v>30</v>
      </c>
      <c r="O8595" s="52">
        <v>0.18292999267578131</v>
      </c>
      <c r="Q8595">
        <v>1246</v>
      </c>
      <c r="R8595" s="52">
        <v>0.22036999464035029</v>
      </c>
    </row>
    <row r="8596" spans="1:19">
      <c r="A8596" t="s">
        <v>356</v>
      </c>
      <c r="B8596" t="s">
        <v>412</v>
      </c>
      <c r="C8596" t="s">
        <v>440</v>
      </c>
      <c r="D8596" t="s">
        <v>330</v>
      </c>
      <c r="E8596" t="s">
        <v>202</v>
      </c>
      <c r="F8596" t="s">
        <v>203</v>
      </c>
      <c r="G8596">
        <v>21</v>
      </c>
      <c r="H8596" t="s">
        <v>335</v>
      </c>
      <c r="I8596" t="s">
        <v>374</v>
      </c>
      <c r="J8596" t="s">
        <v>293</v>
      </c>
      <c r="K8596">
        <v>2</v>
      </c>
      <c r="L8596" s="52">
        <v>0.14285999536514279</v>
      </c>
      <c r="N8596">
        <v>28</v>
      </c>
      <c r="O8596" s="52">
        <v>0.17072999477386469</v>
      </c>
      <c r="Q8596">
        <v>1034</v>
      </c>
      <c r="R8596" s="52">
        <v>0.18287999927997589</v>
      </c>
    </row>
    <row r="8597" spans="1:19">
      <c r="A8597" t="s">
        <v>356</v>
      </c>
      <c r="B8597" t="s">
        <v>412</v>
      </c>
      <c r="C8597" t="s">
        <v>440</v>
      </c>
      <c r="D8597" t="s">
        <v>330</v>
      </c>
      <c r="E8597" t="s">
        <v>202</v>
      </c>
      <c r="F8597" t="s">
        <v>203</v>
      </c>
      <c r="G8597">
        <v>21</v>
      </c>
      <c r="H8597" t="s">
        <v>335</v>
      </c>
      <c r="I8597" t="s">
        <v>374</v>
      </c>
      <c r="J8597" t="s">
        <v>294</v>
      </c>
      <c r="K8597">
        <v>2</v>
      </c>
      <c r="L8597" s="52">
        <v>0.14285999536514279</v>
      </c>
      <c r="N8597">
        <v>38</v>
      </c>
      <c r="O8597" s="52">
        <v>0.23171000182628629</v>
      </c>
      <c r="Q8597">
        <v>1115</v>
      </c>
      <c r="R8597" s="52">
        <v>0.19720999896526339</v>
      </c>
    </row>
    <row r="8598" spans="1:19">
      <c r="A8598" t="s">
        <v>356</v>
      </c>
      <c r="B8598" t="s">
        <v>412</v>
      </c>
      <c r="C8598" t="s">
        <v>440</v>
      </c>
      <c r="D8598" t="s">
        <v>330</v>
      </c>
      <c r="E8598" t="s">
        <v>202</v>
      </c>
      <c r="F8598" t="s">
        <v>203</v>
      </c>
      <c r="G8598">
        <v>21</v>
      </c>
      <c r="H8598" t="s">
        <v>335</v>
      </c>
      <c r="I8598" t="s">
        <v>374</v>
      </c>
      <c r="J8598" t="s">
        <v>295</v>
      </c>
      <c r="K8598">
        <v>2</v>
      </c>
      <c r="L8598" s="52">
        <v>0.14285999536514279</v>
      </c>
      <c r="N8598">
        <v>42</v>
      </c>
      <c r="O8598" s="52">
        <v>0.25609999895095831</v>
      </c>
      <c r="Q8598">
        <v>1180</v>
      </c>
      <c r="R8598" s="52">
        <v>0.20870000123977661</v>
      </c>
    </row>
    <row r="8599" spans="1:19">
      <c r="A8599" t="s">
        <v>356</v>
      </c>
      <c r="B8599" t="s">
        <v>412</v>
      </c>
      <c r="C8599" t="s">
        <v>440</v>
      </c>
      <c r="D8599" t="s">
        <v>330</v>
      </c>
      <c r="E8599" t="s">
        <v>202</v>
      </c>
      <c r="F8599" t="s">
        <v>203</v>
      </c>
      <c r="G8599">
        <v>21</v>
      </c>
      <c r="H8599" t="s">
        <v>335</v>
      </c>
      <c r="I8599" t="s">
        <v>734</v>
      </c>
      <c r="J8599" t="s">
        <v>299</v>
      </c>
      <c r="K8599">
        <v>0</v>
      </c>
      <c r="L8599" s="52">
        <v>0</v>
      </c>
      <c r="M8599" s="52">
        <v>0</v>
      </c>
      <c r="N8599">
        <v>0</v>
      </c>
      <c r="O8599" s="52">
        <v>0</v>
      </c>
      <c r="P8599" s="52">
        <v>0</v>
      </c>
      <c r="Q8599">
        <v>265</v>
      </c>
      <c r="R8599" s="52">
        <v>4.6870000660419457E-2</v>
      </c>
      <c r="S8599" s="52">
        <v>4.7959998250007629E-2</v>
      </c>
    </row>
    <row r="8600" spans="1:19">
      <c r="A8600" t="s">
        <v>356</v>
      </c>
      <c r="B8600" t="s">
        <v>412</v>
      </c>
      <c r="C8600" t="s">
        <v>440</v>
      </c>
      <c r="D8600" t="s">
        <v>330</v>
      </c>
      <c r="E8600" t="s">
        <v>202</v>
      </c>
      <c r="F8600" t="s">
        <v>203</v>
      </c>
      <c r="G8600">
        <v>21</v>
      </c>
      <c r="H8600" t="s">
        <v>335</v>
      </c>
      <c r="I8600" t="s">
        <v>734</v>
      </c>
      <c r="J8600" t="s">
        <v>300</v>
      </c>
      <c r="K8600">
        <v>0</v>
      </c>
      <c r="L8600" s="52">
        <v>0</v>
      </c>
      <c r="M8600" s="52">
        <v>0</v>
      </c>
      <c r="N8600">
        <v>0</v>
      </c>
      <c r="O8600" s="52">
        <v>0</v>
      </c>
      <c r="P8600" s="52">
        <v>0</v>
      </c>
      <c r="Q8600">
        <v>218</v>
      </c>
      <c r="R8600" s="52">
        <v>3.8559999316930771E-2</v>
      </c>
      <c r="S8600" s="52">
        <v>3.945000097155571E-2</v>
      </c>
    </row>
    <row r="8601" spans="1:19">
      <c r="A8601" t="s">
        <v>356</v>
      </c>
      <c r="B8601" t="s">
        <v>412</v>
      </c>
      <c r="C8601" t="s">
        <v>440</v>
      </c>
      <c r="D8601" t="s">
        <v>330</v>
      </c>
      <c r="E8601" t="s">
        <v>202</v>
      </c>
      <c r="F8601" t="s">
        <v>203</v>
      </c>
      <c r="G8601">
        <v>21</v>
      </c>
      <c r="H8601" t="s">
        <v>335</v>
      </c>
      <c r="I8601" t="s">
        <v>734</v>
      </c>
      <c r="J8601" t="s">
        <v>269</v>
      </c>
      <c r="K8601">
        <v>0</v>
      </c>
      <c r="L8601" s="52">
        <v>0</v>
      </c>
      <c r="M8601" s="52">
        <v>0</v>
      </c>
      <c r="N8601">
        <v>0</v>
      </c>
      <c r="O8601" s="52">
        <v>0</v>
      </c>
      <c r="P8601" s="52">
        <v>0</v>
      </c>
      <c r="Q8601">
        <v>43</v>
      </c>
      <c r="R8601" s="52">
        <v>7.61000020429492E-3</v>
      </c>
      <c r="S8601" s="52">
        <v>7.780000101774931E-3</v>
      </c>
    </row>
    <row r="8602" spans="1:19">
      <c r="A8602" t="s">
        <v>356</v>
      </c>
      <c r="B8602" t="s">
        <v>412</v>
      </c>
      <c r="C8602" t="s">
        <v>440</v>
      </c>
      <c r="D8602" t="s">
        <v>330</v>
      </c>
      <c r="E8602" t="s">
        <v>202</v>
      </c>
      <c r="F8602" t="s">
        <v>203</v>
      </c>
      <c r="G8602">
        <v>21</v>
      </c>
      <c r="H8602" t="s">
        <v>335</v>
      </c>
      <c r="I8602" t="s">
        <v>734</v>
      </c>
      <c r="J8602" t="s">
        <v>301</v>
      </c>
      <c r="K8602">
        <v>0</v>
      </c>
      <c r="L8602" s="52">
        <v>0</v>
      </c>
      <c r="M8602" s="52">
        <v>0</v>
      </c>
      <c r="N8602">
        <v>0</v>
      </c>
      <c r="O8602" s="52">
        <v>0</v>
      </c>
      <c r="P8602" s="52">
        <v>0</v>
      </c>
      <c r="Q8602">
        <v>117</v>
      </c>
      <c r="R8602" s="52">
        <v>2.0689999684691429E-2</v>
      </c>
      <c r="S8602" s="52">
        <v>2.1169999614357948E-2</v>
      </c>
    </row>
    <row r="8603" spans="1:19">
      <c r="A8603" t="s">
        <v>356</v>
      </c>
      <c r="B8603" t="s">
        <v>412</v>
      </c>
      <c r="C8603" t="s">
        <v>440</v>
      </c>
      <c r="D8603" t="s">
        <v>330</v>
      </c>
      <c r="E8603" t="s">
        <v>202</v>
      </c>
      <c r="F8603" t="s">
        <v>203</v>
      </c>
      <c r="G8603">
        <v>21</v>
      </c>
      <c r="H8603" t="s">
        <v>335</v>
      </c>
      <c r="I8603" t="s">
        <v>734</v>
      </c>
      <c r="J8603" t="s">
        <v>270</v>
      </c>
      <c r="K8603">
        <v>0</v>
      </c>
      <c r="L8603" s="52">
        <v>0</v>
      </c>
      <c r="N8603">
        <v>0</v>
      </c>
      <c r="O8603" s="52">
        <v>0</v>
      </c>
      <c r="Q8603">
        <v>128</v>
      </c>
      <c r="R8603" s="52">
        <v>2.263999916613102E-2</v>
      </c>
    </row>
    <row r="8604" spans="1:19">
      <c r="A8604" t="s">
        <v>356</v>
      </c>
      <c r="B8604" t="s">
        <v>412</v>
      </c>
      <c r="C8604" t="s">
        <v>440</v>
      </c>
      <c r="D8604" t="s">
        <v>330</v>
      </c>
      <c r="E8604" t="s">
        <v>202</v>
      </c>
      <c r="F8604" t="s">
        <v>203</v>
      </c>
      <c r="G8604">
        <v>21</v>
      </c>
      <c r="H8604" t="s">
        <v>335</v>
      </c>
      <c r="I8604" t="s">
        <v>734</v>
      </c>
      <c r="J8604" t="s">
        <v>268</v>
      </c>
      <c r="K8604">
        <v>14</v>
      </c>
      <c r="L8604" s="52">
        <v>1</v>
      </c>
      <c r="M8604" s="52">
        <v>1</v>
      </c>
      <c r="N8604">
        <v>164</v>
      </c>
      <c r="O8604" s="52">
        <v>1</v>
      </c>
      <c r="P8604" s="52">
        <v>1</v>
      </c>
      <c r="Q8604">
        <v>4883</v>
      </c>
      <c r="R8604" s="52">
        <v>0.86364001035690308</v>
      </c>
      <c r="S8604" s="52">
        <v>0.88363999128341675</v>
      </c>
    </row>
    <row r="8605" spans="1:19">
      <c r="A8605" t="s">
        <v>356</v>
      </c>
      <c r="B8605" t="s">
        <v>412</v>
      </c>
      <c r="C8605" t="s">
        <v>440</v>
      </c>
      <c r="D8605" t="s">
        <v>330</v>
      </c>
      <c r="E8605" t="s">
        <v>202</v>
      </c>
      <c r="F8605" t="s">
        <v>203</v>
      </c>
      <c r="G8605">
        <v>21</v>
      </c>
      <c r="H8605" t="s">
        <v>335</v>
      </c>
      <c r="I8605" t="s">
        <v>307</v>
      </c>
      <c r="J8605" t="s">
        <v>329</v>
      </c>
      <c r="K8605">
        <v>14</v>
      </c>
      <c r="L8605" s="52">
        <v>1</v>
      </c>
      <c r="N8605">
        <v>162</v>
      </c>
      <c r="O8605" s="52">
        <v>0.9878000020980835</v>
      </c>
      <c r="Q8605">
        <v>5610</v>
      </c>
      <c r="R8605" s="52">
        <v>0.99221998453140259</v>
      </c>
    </row>
    <row r="8606" spans="1:19">
      <c r="A8606" t="s">
        <v>356</v>
      </c>
      <c r="B8606" t="s">
        <v>412</v>
      </c>
      <c r="C8606" t="s">
        <v>440</v>
      </c>
      <c r="D8606" t="s">
        <v>330</v>
      </c>
      <c r="E8606" t="s">
        <v>202</v>
      </c>
      <c r="F8606" t="s">
        <v>203</v>
      </c>
      <c r="G8606">
        <v>21</v>
      </c>
      <c r="H8606" t="s">
        <v>335</v>
      </c>
      <c r="I8606" t="s">
        <v>307</v>
      </c>
      <c r="J8606" t="s">
        <v>309</v>
      </c>
      <c r="K8606">
        <v>0</v>
      </c>
      <c r="L8606" s="52">
        <v>0</v>
      </c>
      <c r="N8606">
        <v>2</v>
      </c>
      <c r="O8606" s="52">
        <v>1.219999976456165E-2</v>
      </c>
      <c r="Q8606">
        <v>44</v>
      </c>
      <c r="R8606" s="52">
        <v>7.780000101774931E-3</v>
      </c>
    </row>
    <row r="8607" spans="1:19">
      <c r="A8607" t="s">
        <v>356</v>
      </c>
      <c r="B8607" t="s">
        <v>412</v>
      </c>
      <c r="C8607" t="s">
        <v>440</v>
      </c>
      <c r="D8607" t="s">
        <v>330</v>
      </c>
      <c r="E8607" t="s">
        <v>202</v>
      </c>
      <c r="F8607" t="s">
        <v>203</v>
      </c>
      <c r="G8607">
        <v>21</v>
      </c>
      <c r="H8607" t="s">
        <v>335</v>
      </c>
      <c r="I8607" t="s">
        <v>375</v>
      </c>
      <c r="J8607" t="s">
        <v>302</v>
      </c>
      <c r="K8607">
        <v>7</v>
      </c>
      <c r="L8607" s="52">
        <v>0.5</v>
      </c>
      <c r="N8607">
        <v>49</v>
      </c>
      <c r="O8607" s="52">
        <v>0.29877999424934393</v>
      </c>
      <c r="Q8607">
        <v>1795</v>
      </c>
      <c r="R8607" s="52">
        <v>0.3174700140953064</v>
      </c>
    </row>
    <row r="8608" spans="1:19">
      <c r="A8608" t="s">
        <v>356</v>
      </c>
      <c r="B8608" t="s">
        <v>412</v>
      </c>
      <c r="C8608" t="s">
        <v>440</v>
      </c>
      <c r="D8608" t="s">
        <v>330</v>
      </c>
      <c r="E8608" t="s">
        <v>202</v>
      </c>
      <c r="F8608" t="s">
        <v>203</v>
      </c>
      <c r="G8608">
        <v>21</v>
      </c>
      <c r="H8608" t="s">
        <v>335</v>
      </c>
      <c r="I8608" t="s">
        <v>375</v>
      </c>
      <c r="J8608" t="s">
        <v>303</v>
      </c>
      <c r="K8608">
        <v>5</v>
      </c>
      <c r="L8608" s="52">
        <v>0.35714000463485718</v>
      </c>
      <c r="N8608">
        <v>55</v>
      </c>
      <c r="O8608" s="52">
        <v>0.33537000417709351</v>
      </c>
      <c r="Q8608">
        <v>1789</v>
      </c>
      <c r="R8608" s="52">
        <v>0.31641000509262079</v>
      </c>
    </row>
    <row r="8609" spans="1:18">
      <c r="A8609" t="s">
        <v>356</v>
      </c>
      <c r="B8609" t="s">
        <v>412</v>
      </c>
      <c r="C8609" t="s">
        <v>440</v>
      </c>
      <c r="D8609" t="s">
        <v>330</v>
      </c>
      <c r="E8609" t="s">
        <v>202</v>
      </c>
      <c r="F8609" t="s">
        <v>203</v>
      </c>
      <c r="G8609">
        <v>21</v>
      </c>
      <c r="H8609" t="s">
        <v>335</v>
      </c>
      <c r="I8609" t="s">
        <v>375</v>
      </c>
      <c r="J8609" t="s">
        <v>304</v>
      </c>
      <c r="K8609">
        <v>2</v>
      </c>
      <c r="L8609" s="52">
        <v>0.14285999536514279</v>
      </c>
      <c r="N8609">
        <v>60</v>
      </c>
      <c r="O8609" s="52">
        <v>0.36585000157356262</v>
      </c>
      <c r="Q8609">
        <v>2070</v>
      </c>
      <c r="R8609" s="52">
        <v>0.36610999703407288</v>
      </c>
    </row>
    <row r="8610" spans="1:18">
      <c r="A8610" t="s">
        <v>356</v>
      </c>
      <c r="B8610" t="s">
        <v>412</v>
      </c>
      <c r="C8610" t="s">
        <v>440</v>
      </c>
      <c r="D8610" t="s">
        <v>330</v>
      </c>
      <c r="E8610" t="s">
        <v>202</v>
      </c>
      <c r="F8610" t="s">
        <v>203</v>
      </c>
      <c r="G8610">
        <v>21</v>
      </c>
      <c r="H8610" t="s">
        <v>335</v>
      </c>
      <c r="I8610" t="s">
        <v>377</v>
      </c>
      <c r="J8610" t="s">
        <v>13</v>
      </c>
      <c r="K8610">
        <v>8</v>
      </c>
      <c r="L8610" s="52">
        <v>0.5714300274848938</v>
      </c>
      <c r="N8610">
        <v>92</v>
      </c>
      <c r="O8610" s="52">
        <v>0.56098002195358276</v>
      </c>
      <c r="Q8610">
        <v>2991</v>
      </c>
      <c r="R8610" s="52">
        <v>0.52900999784469604</v>
      </c>
    </row>
    <row r="8611" spans="1:18">
      <c r="A8611" t="s">
        <v>356</v>
      </c>
      <c r="B8611" t="s">
        <v>412</v>
      </c>
      <c r="C8611" t="s">
        <v>440</v>
      </c>
      <c r="D8611" t="s">
        <v>330</v>
      </c>
      <c r="E8611" t="s">
        <v>202</v>
      </c>
      <c r="F8611" t="s">
        <v>203</v>
      </c>
      <c r="G8611">
        <v>21</v>
      </c>
      <c r="H8611" t="s">
        <v>335</v>
      </c>
      <c r="I8611" t="s">
        <v>377</v>
      </c>
      <c r="J8611" t="s">
        <v>382</v>
      </c>
      <c r="K8611">
        <v>6</v>
      </c>
      <c r="L8611" s="52">
        <v>0.42857000231742859</v>
      </c>
      <c r="N8611">
        <v>72</v>
      </c>
      <c r="O8611" s="52">
        <v>0.43902000784873962</v>
      </c>
      <c r="Q8611">
        <v>2663</v>
      </c>
      <c r="R8611" s="52">
        <v>0.47099000215530401</v>
      </c>
    </row>
    <row r="8612" spans="1:18">
      <c r="A8612" t="s">
        <v>356</v>
      </c>
      <c r="B8612" t="s">
        <v>412</v>
      </c>
      <c r="C8612" t="s">
        <v>440</v>
      </c>
      <c r="D8612" t="s">
        <v>330</v>
      </c>
      <c r="E8612" t="s">
        <v>202</v>
      </c>
      <c r="F8612" t="s">
        <v>203</v>
      </c>
      <c r="G8612">
        <v>21</v>
      </c>
      <c r="H8612" t="s">
        <v>335</v>
      </c>
      <c r="I8612" t="s">
        <v>378</v>
      </c>
      <c r="J8612" t="s">
        <v>13</v>
      </c>
      <c r="K8612">
        <v>12</v>
      </c>
      <c r="L8612" s="52">
        <v>0.85714000463485718</v>
      </c>
      <c r="N8612">
        <v>142</v>
      </c>
      <c r="O8612" s="52">
        <v>0.86584997177124023</v>
      </c>
      <c r="Q8612">
        <v>5030</v>
      </c>
      <c r="R8612" s="52">
        <v>0.88963997364044189</v>
      </c>
    </row>
    <row r="8613" spans="1:18">
      <c r="A8613" t="s">
        <v>356</v>
      </c>
      <c r="B8613" t="s">
        <v>412</v>
      </c>
      <c r="C8613" t="s">
        <v>440</v>
      </c>
      <c r="D8613" t="s">
        <v>330</v>
      </c>
      <c r="E8613" t="s">
        <v>202</v>
      </c>
      <c r="F8613" t="s">
        <v>203</v>
      </c>
      <c r="G8613">
        <v>21</v>
      </c>
      <c r="H8613" t="s">
        <v>335</v>
      </c>
      <c r="I8613" t="s">
        <v>378</v>
      </c>
      <c r="J8613" t="s">
        <v>382</v>
      </c>
      <c r="K8613">
        <v>2</v>
      </c>
      <c r="L8613" s="52">
        <v>0.14285999536514279</v>
      </c>
      <c r="N8613">
        <v>22</v>
      </c>
      <c r="O8613" s="52">
        <v>0.13414999842643741</v>
      </c>
      <c r="Q8613">
        <v>624</v>
      </c>
      <c r="R8613" s="52">
        <v>0.1103599965572357</v>
      </c>
    </row>
    <row r="8614" spans="1:18">
      <c r="A8614" t="s">
        <v>356</v>
      </c>
      <c r="B8614" t="s">
        <v>412</v>
      </c>
      <c r="C8614" t="s">
        <v>440</v>
      </c>
      <c r="D8614" t="s">
        <v>330</v>
      </c>
      <c r="E8614" t="s">
        <v>202</v>
      </c>
      <c r="F8614" t="s">
        <v>203</v>
      </c>
      <c r="G8614">
        <v>21</v>
      </c>
      <c r="H8614" t="s">
        <v>335</v>
      </c>
      <c r="I8614" t="s">
        <v>379</v>
      </c>
      <c r="J8614" t="s">
        <v>13</v>
      </c>
      <c r="K8614">
        <v>12</v>
      </c>
      <c r="L8614" s="52">
        <v>0.85714000463485718</v>
      </c>
      <c r="N8614">
        <v>122</v>
      </c>
      <c r="O8614" s="52">
        <v>0.74390000104904175</v>
      </c>
      <c r="Q8614">
        <v>3976</v>
      </c>
      <c r="R8614" s="52">
        <v>0.70322000980377197</v>
      </c>
    </row>
    <row r="8615" spans="1:18">
      <c r="A8615" t="s">
        <v>356</v>
      </c>
      <c r="B8615" t="s">
        <v>412</v>
      </c>
      <c r="C8615" t="s">
        <v>440</v>
      </c>
      <c r="D8615" t="s">
        <v>330</v>
      </c>
      <c r="E8615" t="s">
        <v>202</v>
      </c>
      <c r="F8615" t="s">
        <v>203</v>
      </c>
      <c r="G8615">
        <v>21</v>
      </c>
      <c r="H8615" t="s">
        <v>335</v>
      </c>
      <c r="I8615" t="s">
        <v>379</v>
      </c>
      <c r="J8615" t="s">
        <v>382</v>
      </c>
      <c r="K8615">
        <v>2</v>
      </c>
      <c r="L8615" s="52">
        <v>0.14285999536514279</v>
      </c>
      <c r="N8615">
        <v>42</v>
      </c>
      <c r="O8615" s="52">
        <v>0.25609999895095831</v>
      </c>
      <c r="Q8615">
        <v>1678</v>
      </c>
      <c r="R8615" s="52">
        <v>0.29677999019622803</v>
      </c>
    </row>
    <row r="8616" spans="1:18">
      <c r="A8616" t="s">
        <v>356</v>
      </c>
      <c r="B8616" t="s">
        <v>412</v>
      </c>
      <c r="C8616" t="s">
        <v>440</v>
      </c>
      <c r="D8616" t="s">
        <v>330</v>
      </c>
      <c r="E8616" t="s">
        <v>202</v>
      </c>
      <c r="F8616" t="s">
        <v>203</v>
      </c>
      <c r="G8616">
        <v>21</v>
      </c>
      <c r="H8616" t="s">
        <v>335</v>
      </c>
      <c r="I8616" t="s">
        <v>380</v>
      </c>
      <c r="J8616" t="s">
        <v>13</v>
      </c>
      <c r="K8616">
        <v>12</v>
      </c>
      <c r="L8616" s="52">
        <v>0.85714000463485718</v>
      </c>
      <c r="N8616">
        <v>122</v>
      </c>
      <c r="O8616" s="52">
        <v>0.74390000104904175</v>
      </c>
      <c r="Q8616">
        <v>4071</v>
      </c>
      <c r="R8616" s="52">
        <v>0.72001999616622925</v>
      </c>
    </row>
    <row r="8617" spans="1:18">
      <c r="A8617" t="s">
        <v>356</v>
      </c>
      <c r="B8617" t="s">
        <v>412</v>
      </c>
      <c r="C8617" t="s">
        <v>440</v>
      </c>
      <c r="D8617" t="s">
        <v>330</v>
      </c>
      <c r="E8617" t="s">
        <v>202</v>
      </c>
      <c r="F8617" t="s">
        <v>203</v>
      </c>
      <c r="G8617">
        <v>21</v>
      </c>
      <c r="H8617" t="s">
        <v>335</v>
      </c>
      <c r="I8617" t="s">
        <v>380</v>
      </c>
      <c r="J8617" t="s">
        <v>382</v>
      </c>
      <c r="K8617">
        <v>2</v>
      </c>
      <c r="L8617" s="52">
        <v>0.14285999536514279</v>
      </c>
      <c r="N8617">
        <v>42</v>
      </c>
      <c r="O8617" s="52">
        <v>0.25609999895095831</v>
      </c>
      <c r="Q8617">
        <v>1583</v>
      </c>
      <c r="R8617" s="52">
        <v>0.27998000383377081</v>
      </c>
    </row>
    <row r="8618" spans="1:18">
      <c r="A8618" t="s">
        <v>356</v>
      </c>
      <c r="B8618" t="s">
        <v>412</v>
      </c>
      <c r="C8618" t="s">
        <v>440</v>
      </c>
      <c r="D8618" t="s">
        <v>330</v>
      </c>
      <c r="E8618" t="s">
        <v>202</v>
      </c>
      <c r="F8618" t="s">
        <v>203</v>
      </c>
      <c r="G8618">
        <v>21</v>
      </c>
      <c r="H8618" t="s">
        <v>335</v>
      </c>
      <c r="I8618" t="s">
        <v>381</v>
      </c>
      <c r="J8618" t="s">
        <v>13</v>
      </c>
      <c r="K8618">
        <v>12</v>
      </c>
      <c r="L8618" s="52">
        <v>0.85714000463485718</v>
      </c>
      <c r="N8618">
        <v>91</v>
      </c>
      <c r="O8618" s="52">
        <v>0.55488002300262451</v>
      </c>
      <c r="Q8618">
        <v>3439</v>
      </c>
      <c r="R8618" s="52">
        <v>0.60824000835418701</v>
      </c>
    </row>
    <row r="8619" spans="1:18">
      <c r="A8619" t="s">
        <v>356</v>
      </c>
      <c r="B8619" t="s">
        <v>412</v>
      </c>
      <c r="C8619" t="s">
        <v>440</v>
      </c>
      <c r="D8619" t="s">
        <v>330</v>
      </c>
      <c r="E8619" t="s">
        <v>202</v>
      </c>
      <c r="F8619" t="s">
        <v>203</v>
      </c>
      <c r="G8619">
        <v>21</v>
      </c>
      <c r="H8619" t="s">
        <v>335</v>
      </c>
      <c r="I8619" t="s">
        <v>381</v>
      </c>
      <c r="J8619" t="s">
        <v>382</v>
      </c>
      <c r="K8619">
        <v>2</v>
      </c>
      <c r="L8619" s="52">
        <v>0.14285999536514279</v>
      </c>
      <c r="N8619">
        <v>73</v>
      </c>
      <c r="O8619" s="52">
        <v>0.44512000679969788</v>
      </c>
      <c r="Q8619">
        <v>2215</v>
      </c>
      <c r="R8619" s="52">
        <v>0.39175999164581299</v>
      </c>
    </row>
    <row r="8620" spans="1:18">
      <c r="A8620" t="s">
        <v>356</v>
      </c>
      <c r="B8620" t="s">
        <v>412</v>
      </c>
      <c r="C8620" t="s">
        <v>440</v>
      </c>
      <c r="D8620" t="s">
        <v>330</v>
      </c>
      <c r="E8620" t="s">
        <v>204</v>
      </c>
      <c r="F8620" t="s">
        <v>205</v>
      </c>
      <c r="G8620">
        <v>9</v>
      </c>
      <c r="H8620" t="s">
        <v>345</v>
      </c>
      <c r="I8620" t="s">
        <v>374</v>
      </c>
      <c r="J8620" t="s">
        <v>289</v>
      </c>
      <c r="K8620">
        <v>0</v>
      </c>
      <c r="L8620" s="52">
        <v>0</v>
      </c>
      <c r="N8620">
        <v>0</v>
      </c>
      <c r="O8620" s="52">
        <v>0</v>
      </c>
      <c r="Q8620">
        <v>29</v>
      </c>
      <c r="R8620" s="52">
        <v>5.1299999468028554E-3</v>
      </c>
    </row>
    <row r="8621" spans="1:18">
      <c r="A8621" t="s">
        <v>356</v>
      </c>
      <c r="B8621" t="s">
        <v>412</v>
      </c>
      <c r="C8621" t="s">
        <v>440</v>
      </c>
      <c r="D8621" t="s">
        <v>330</v>
      </c>
      <c r="E8621" t="s">
        <v>204</v>
      </c>
      <c r="F8621" t="s">
        <v>205</v>
      </c>
      <c r="G8621">
        <v>9</v>
      </c>
      <c r="H8621" t="s">
        <v>345</v>
      </c>
      <c r="I8621" t="s">
        <v>374</v>
      </c>
      <c r="J8621" t="s">
        <v>290</v>
      </c>
      <c r="K8621">
        <v>2</v>
      </c>
      <c r="L8621" s="52">
        <v>5.404999852180481E-2</v>
      </c>
      <c r="N8621">
        <v>23</v>
      </c>
      <c r="O8621" s="52">
        <v>4.7720000147819519E-2</v>
      </c>
      <c r="Q8621">
        <v>299</v>
      </c>
      <c r="R8621" s="52">
        <v>5.2880000323057168E-2</v>
      </c>
    </row>
    <row r="8622" spans="1:18">
      <c r="A8622" t="s">
        <v>356</v>
      </c>
      <c r="B8622" t="s">
        <v>412</v>
      </c>
      <c r="C8622" t="s">
        <v>440</v>
      </c>
      <c r="D8622" t="s">
        <v>330</v>
      </c>
      <c r="E8622" t="s">
        <v>204</v>
      </c>
      <c r="F8622" t="s">
        <v>205</v>
      </c>
      <c r="G8622">
        <v>9</v>
      </c>
      <c r="H8622" t="s">
        <v>345</v>
      </c>
      <c r="I8622" t="s">
        <v>374</v>
      </c>
      <c r="J8622" t="s">
        <v>291</v>
      </c>
      <c r="K8622">
        <v>7</v>
      </c>
      <c r="L8622" s="52">
        <v>0.18919000029563901</v>
      </c>
      <c r="N8622">
        <v>72</v>
      </c>
      <c r="O8622" s="52">
        <v>0.14937999844551089</v>
      </c>
      <c r="Q8622">
        <v>751</v>
      </c>
      <c r="R8622" s="52">
        <v>0.1328299939632416</v>
      </c>
    </row>
    <row r="8623" spans="1:18">
      <c r="A8623" t="s">
        <v>356</v>
      </c>
      <c r="B8623" t="s">
        <v>412</v>
      </c>
      <c r="C8623" t="s">
        <v>440</v>
      </c>
      <c r="D8623" t="s">
        <v>330</v>
      </c>
      <c r="E8623" t="s">
        <v>204</v>
      </c>
      <c r="F8623" t="s">
        <v>205</v>
      </c>
      <c r="G8623">
        <v>9</v>
      </c>
      <c r="H8623" t="s">
        <v>345</v>
      </c>
      <c r="I8623" t="s">
        <v>374</v>
      </c>
      <c r="J8623" t="s">
        <v>292</v>
      </c>
      <c r="K8623">
        <v>12</v>
      </c>
      <c r="L8623" s="52">
        <v>0.324319988489151</v>
      </c>
      <c r="N8623">
        <v>94</v>
      </c>
      <c r="O8623" s="52">
        <v>0.19502000510692599</v>
      </c>
      <c r="Q8623">
        <v>1246</v>
      </c>
      <c r="R8623" s="52">
        <v>0.22036999464035029</v>
      </c>
    </row>
    <row r="8624" spans="1:18">
      <c r="A8624" t="s">
        <v>356</v>
      </c>
      <c r="B8624" t="s">
        <v>412</v>
      </c>
      <c r="C8624" t="s">
        <v>440</v>
      </c>
      <c r="D8624" t="s">
        <v>330</v>
      </c>
      <c r="E8624" t="s">
        <v>204</v>
      </c>
      <c r="F8624" t="s">
        <v>205</v>
      </c>
      <c r="G8624">
        <v>9</v>
      </c>
      <c r="H8624" t="s">
        <v>345</v>
      </c>
      <c r="I8624" t="s">
        <v>374</v>
      </c>
      <c r="J8624" t="s">
        <v>293</v>
      </c>
      <c r="K8624">
        <v>6</v>
      </c>
      <c r="L8624" s="52">
        <v>0.1621599942445755</v>
      </c>
      <c r="N8624">
        <v>99</v>
      </c>
      <c r="O8624" s="52">
        <v>0.2053900063037872</v>
      </c>
      <c r="Q8624">
        <v>1034</v>
      </c>
      <c r="R8624" s="52">
        <v>0.18287999927997589</v>
      </c>
    </row>
    <row r="8625" spans="1:19">
      <c r="A8625" t="s">
        <v>356</v>
      </c>
      <c r="B8625" t="s">
        <v>412</v>
      </c>
      <c r="C8625" t="s">
        <v>440</v>
      </c>
      <c r="D8625" t="s">
        <v>330</v>
      </c>
      <c r="E8625" t="s">
        <v>204</v>
      </c>
      <c r="F8625" t="s">
        <v>205</v>
      </c>
      <c r="G8625">
        <v>9</v>
      </c>
      <c r="H8625" t="s">
        <v>345</v>
      </c>
      <c r="I8625" t="s">
        <v>374</v>
      </c>
      <c r="J8625" t="s">
        <v>294</v>
      </c>
      <c r="K8625">
        <v>8</v>
      </c>
      <c r="L8625" s="52">
        <v>0.2162200063467026</v>
      </c>
      <c r="N8625">
        <v>88</v>
      </c>
      <c r="O8625" s="52">
        <v>0.18256999552249911</v>
      </c>
      <c r="Q8625">
        <v>1115</v>
      </c>
      <c r="R8625" s="52">
        <v>0.19720999896526339</v>
      </c>
    </row>
    <row r="8626" spans="1:19">
      <c r="A8626" t="s">
        <v>356</v>
      </c>
      <c r="B8626" t="s">
        <v>412</v>
      </c>
      <c r="C8626" t="s">
        <v>440</v>
      </c>
      <c r="D8626" t="s">
        <v>330</v>
      </c>
      <c r="E8626" t="s">
        <v>204</v>
      </c>
      <c r="F8626" t="s">
        <v>205</v>
      </c>
      <c r="G8626">
        <v>9</v>
      </c>
      <c r="H8626" t="s">
        <v>345</v>
      </c>
      <c r="I8626" t="s">
        <v>374</v>
      </c>
      <c r="J8626" t="s">
        <v>295</v>
      </c>
      <c r="K8626">
        <v>2</v>
      </c>
      <c r="L8626" s="52">
        <v>5.404999852180481E-2</v>
      </c>
      <c r="N8626">
        <v>106</v>
      </c>
      <c r="O8626" s="52">
        <v>0.21991999447345731</v>
      </c>
      <c r="Q8626">
        <v>1180</v>
      </c>
      <c r="R8626" s="52">
        <v>0.20870000123977661</v>
      </c>
    </row>
    <row r="8627" spans="1:19">
      <c r="A8627" t="s">
        <v>356</v>
      </c>
      <c r="B8627" t="s">
        <v>412</v>
      </c>
      <c r="C8627" t="s">
        <v>440</v>
      </c>
      <c r="D8627" t="s">
        <v>330</v>
      </c>
      <c r="E8627" t="s">
        <v>204</v>
      </c>
      <c r="F8627" t="s">
        <v>205</v>
      </c>
      <c r="G8627">
        <v>9</v>
      </c>
      <c r="H8627" t="s">
        <v>345</v>
      </c>
      <c r="I8627" t="s">
        <v>734</v>
      </c>
      <c r="J8627" t="s">
        <v>299</v>
      </c>
      <c r="K8627">
        <v>0</v>
      </c>
      <c r="L8627" s="52">
        <v>0</v>
      </c>
      <c r="M8627" s="52">
        <v>0</v>
      </c>
      <c r="N8627">
        <v>22</v>
      </c>
      <c r="O8627" s="52">
        <v>4.5639999210834503E-2</v>
      </c>
      <c r="P8627" s="52">
        <v>4.6509999781847E-2</v>
      </c>
      <c r="Q8627">
        <v>265</v>
      </c>
      <c r="R8627" s="52">
        <v>4.6870000660419457E-2</v>
      </c>
      <c r="S8627" s="52">
        <v>4.7959998250007629E-2</v>
      </c>
    </row>
    <row r="8628" spans="1:19">
      <c r="A8628" t="s">
        <v>356</v>
      </c>
      <c r="B8628" t="s">
        <v>412</v>
      </c>
      <c r="C8628" t="s">
        <v>440</v>
      </c>
      <c r="D8628" t="s">
        <v>330</v>
      </c>
      <c r="E8628" t="s">
        <v>204</v>
      </c>
      <c r="F8628" t="s">
        <v>205</v>
      </c>
      <c r="G8628">
        <v>9</v>
      </c>
      <c r="H8628" t="s">
        <v>345</v>
      </c>
      <c r="I8628" t="s">
        <v>734</v>
      </c>
      <c r="J8628" t="s">
        <v>300</v>
      </c>
      <c r="K8628">
        <v>0</v>
      </c>
      <c r="L8628" s="52">
        <v>0</v>
      </c>
      <c r="M8628" s="52">
        <v>0</v>
      </c>
      <c r="N8628">
        <v>9</v>
      </c>
      <c r="O8628" s="52">
        <v>1.867000013589859E-2</v>
      </c>
      <c r="P8628" s="52">
        <v>1.9029999151825901E-2</v>
      </c>
      <c r="Q8628">
        <v>218</v>
      </c>
      <c r="R8628" s="52">
        <v>3.8559999316930771E-2</v>
      </c>
      <c r="S8628" s="52">
        <v>3.945000097155571E-2</v>
      </c>
    </row>
    <row r="8629" spans="1:19">
      <c r="A8629" t="s">
        <v>356</v>
      </c>
      <c r="B8629" t="s">
        <v>412</v>
      </c>
      <c r="C8629" t="s">
        <v>440</v>
      </c>
      <c r="D8629" t="s">
        <v>330</v>
      </c>
      <c r="E8629" t="s">
        <v>204</v>
      </c>
      <c r="F8629" t="s">
        <v>205</v>
      </c>
      <c r="G8629">
        <v>9</v>
      </c>
      <c r="H8629" t="s">
        <v>345</v>
      </c>
      <c r="I8629" t="s">
        <v>734</v>
      </c>
      <c r="J8629" t="s">
        <v>269</v>
      </c>
      <c r="K8629">
        <v>0</v>
      </c>
      <c r="L8629" s="52">
        <v>0</v>
      </c>
      <c r="M8629" s="52">
        <v>0</v>
      </c>
      <c r="N8629">
        <v>2</v>
      </c>
      <c r="O8629" s="52">
        <v>4.1499999351799488E-3</v>
      </c>
      <c r="P8629" s="52">
        <v>4.2300000786781311E-3</v>
      </c>
      <c r="Q8629">
        <v>43</v>
      </c>
      <c r="R8629" s="52">
        <v>7.61000020429492E-3</v>
      </c>
      <c r="S8629" s="52">
        <v>7.780000101774931E-3</v>
      </c>
    </row>
    <row r="8630" spans="1:19">
      <c r="A8630" t="s">
        <v>356</v>
      </c>
      <c r="B8630" t="s">
        <v>412</v>
      </c>
      <c r="C8630" t="s">
        <v>440</v>
      </c>
      <c r="D8630" t="s">
        <v>330</v>
      </c>
      <c r="E8630" t="s">
        <v>204</v>
      </c>
      <c r="F8630" t="s">
        <v>205</v>
      </c>
      <c r="G8630">
        <v>9</v>
      </c>
      <c r="H8630" t="s">
        <v>345</v>
      </c>
      <c r="I8630" t="s">
        <v>734</v>
      </c>
      <c r="J8630" t="s">
        <v>301</v>
      </c>
      <c r="K8630">
        <v>0</v>
      </c>
      <c r="L8630" s="52">
        <v>0</v>
      </c>
      <c r="M8630" s="52">
        <v>0</v>
      </c>
      <c r="N8630">
        <v>10</v>
      </c>
      <c r="O8630" s="52">
        <v>2.074999921023846E-2</v>
      </c>
      <c r="P8630" s="52">
        <v>2.1139999851584431E-2</v>
      </c>
      <c r="Q8630">
        <v>117</v>
      </c>
      <c r="R8630" s="52">
        <v>2.0689999684691429E-2</v>
      </c>
      <c r="S8630" s="52">
        <v>2.1169999614357948E-2</v>
      </c>
    </row>
    <row r="8631" spans="1:19">
      <c r="A8631" t="s">
        <v>356</v>
      </c>
      <c r="B8631" t="s">
        <v>412</v>
      </c>
      <c r="C8631" t="s">
        <v>440</v>
      </c>
      <c r="D8631" t="s">
        <v>330</v>
      </c>
      <c r="E8631" t="s">
        <v>204</v>
      </c>
      <c r="F8631" t="s">
        <v>205</v>
      </c>
      <c r="G8631">
        <v>9</v>
      </c>
      <c r="H8631" t="s">
        <v>345</v>
      </c>
      <c r="I8631" t="s">
        <v>734</v>
      </c>
      <c r="J8631" t="s">
        <v>270</v>
      </c>
      <c r="K8631">
        <v>1</v>
      </c>
      <c r="L8631" s="52">
        <v>2.703000046312809E-2</v>
      </c>
      <c r="N8631">
        <v>9</v>
      </c>
      <c r="O8631" s="52">
        <v>1.867000013589859E-2</v>
      </c>
      <c r="Q8631">
        <v>128</v>
      </c>
      <c r="R8631" s="52">
        <v>2.263999916613102E-2</v>
      </c>
    </row>
    <row r="8632" spans="1:19">
      <c r="A8632" t="s">
        <v>356</v>
      </c>
      <c r="B8632" t="s">
        <v>412</v>
      </c>
      <c r="C8632" t="s">
        <v>440</v>
      </c>
      <c r="D8632" t="s">
        <v>330</v>
      </c>
      <c r="E8632" t="s">
        <v>204</v>
      </c>
      <c r="F8632" t="s">
        <v>205</v>
      </c>
      <c r="G8632">
        <v>9</v>
      </c>
      <c r="H8632" t="s">
        <v>345</v>
      </c>
      <c r="I8632" t="s">
        <v>734</v>
      </c>
      <c r="J8632" t="s">
        <v>268</v>
      </c>
      <c r="K8632">
        <v>36</v>
      </c>
      <c r="L8632" s="52">
        <v>0.97297000885009766</v>
      </c>
      <c r="M8632" s="52">
        <v>1</v>
      </c>
      <c r="N8632">
        <v>430</v>
      </c>
      <c r="O8632" s="52">
        <v>0.89212000370025635</v>
      </c>
      <c r="P8632" s="52">
        <v>0.90908998250961304</v>
      </c>
      <c r="Q8632">
        <v>4883</v>
      </c>
      <c r="R8632" s="52">
        <v>0.86364001035690308</v>
      </c>
      <c r="S8632" s="52">
        <v>0.88363999128341675</v>
      </c>
    </row>
    <row r="8633" spans="1:19">
      <c r="A8633" t="s">
        <v>356</v>
      </c>
      <c r="B8633" t="s">
        <v>412</v>
      </c>
      <c r="C8633" t="s">
        <v>440</v>
      </c>
      <c r="D8633" t="s">
        <v>330</v>
      </c>
      <c r="E8633" t="s">
        <v>204</v>
      </c>
      <c r="F8633" t="s">
        <v>205</v>
      </c>
      <c r="G8633">
        <v>9</v>
      </c>
      <c r="H8633" t="s">
        <v>345</v>
      </c>
      <c r="I8633" t="s">
        <v>307</v>
      </c>
      <c r="J8633" t="s">
        <v>329</v>
      </c>
      <c r="K8633">
        <v>37</v>
      </c>
      <c r="L8633" s="52">
        <v>1</v>
      </c>
      <c r="N8633">
        <v>480</v>
      </c>
      <c r="O8633" s="52">
        <v>0.99585002660751343</v>
      </c>
      <c r="Q8633">
        <v>5610</v>
      </c>
      <c r="R8633" s="52">
        <v>0.99221998453140259</v>
      </c>
    </row>
    <row r="8634" spans="1:19">
      <c r="A8634" t="s">
        <v>356</v>
      </c>
      <c r="B8634" t="s">
        <v>412</v>
      </c>
      <c r="C8634" t="s">
        <v>440</v>
      </c>
      <c r="D8634" t="s">
        <v>330</v>
      </c>
      <c r="E8634" t="s">
        <v>204</v>
      </c>
      <c r="F8634" t="s">
        <v>205</v>
      </c>
      <c r="G8634">
        <v>9</v>
      </c>
      <c r="H8634" t="s">
        <v>345</v>
      </c>
      <c r="I8634" t="s">
        <v>307</v>
      </c>
      <c r="J8634" t="s">
        <v>309</v>
      </c>
      <c r="K8634">
        <v>0</v>
      </c>
      <c r="L8634" s="52">
        <v>0</v>
      </c>
      <c r="N8634">
        <v>2</v>
      </c>
      <c r="O8634" s="52">
        <v>4.1499999351799488E-3</v>
      </c>
      <c r="Q8634">
        <v>44</v>
      </c>
      <c r="R8634" s="52">
        <v>7.780000101774931E-3</v>
      </c>
    </row>
    <row r="8635" spans="1:19">
      <c r="A8635" t="s">
        <v>356</v>
      </c>
      <c r="B8635" t="s">
        <v>412</v>
      </c>
      <c r="C8635" t="s">
        <v>440</v>
      </c>
      <c r="D8635" t="s">
        <v>330</v>
      </c>
      <c r="E8635" t="s">
        <v>204</v>
      </c>
      <c r="F8635" t="s">
        <v>205</v>
      </c>
      <c r="G8635">
        <v>9</v>
      </c>
      <c r="H8635" t="s">
        <v>345</v>
      </c>
      <c r="I8635" t="s">
        <v>375</v>
      </c>
      <c r="J8635" t="s">
        <v>302</v>
      </c>
      <c r="K8635">
        <v>10</v>
      </c>
      <c r="L8635" s="52">
        <v>0.27026998996734619</v>
      </c>
      <c r="N8635">
        <v>167</v>
      </c>
      <c r="O8635" s="52">
        <v>0.34646999835968018</v>
      </c>
      <c r="Q8635">
        <v>1795</v>
      </c>
      <c r="R8635" s="52">
        <v>0.3174700140953064</v>
      </c>
    </row>
    <row r="8636" spans="1:19">
      <c r="A8636" t="s">
        <v>356</v>
      </c>
      <c r="B8636" t="s">
        <v>412</v>
      </c>
      <c r="C8636" t="s">
        <v>440</v>
      </c>
      <c r="D8636" t="s">
        <v>330</v>
      </c>
      <c r="E8636" t="s">
        <v>204</v>
      </c>
      <c r="F8636" t="s">
        <v>205</v>
      </c>
      <c r="G8636">
        <v>9</v>
      </c>
      <c r="H8636" t="s">
        <v>345</v>
      </c>
      <c r="I8636" t="s">
        <v>375</v>
      </c>
      <c r="J8636" t="s">
        <v>303</v>
      </c>
      <c r="K8636">
        <v>12</v>
      </c>
      <c r="L8636" s="52">
        <v>0.324319988489151</v>
      </c>
      <c r="N8636">
        <v>138</v>
      </c>
      <c r="O8636" s="52">
        <v>0.28630998730659479</v>
      </c>
      <c r="Q8636">
        <v>1789</v>
      </c>
      <c r="R8636" s="52">
        <v>0.31641000509262079</v>
      </c>
    </row>
    <row r="8637" spans="1:19">
      <c r="A8637" t="s">
        <v>356</v>
      </c>
      <c r="B8637" t="s">
        <v>412</v>
      </c>
      <c r="C8637" t="s">
        <v>440</v>
      </c>
      <c r="D8637" t="s">
        <v>330</v>
      </c>
      <c r="E8637" t="s">
        <v>204</v>
      </c>
      <c r="F8637" t="s">
        <v>205</v>
      </c>
      <c r="G8637">
        <v>9</v>
      </c>
      <c r="H8637" t="s">
        <v>345</v>
      </c>
      <c r="I8637" t="s">
        <v>375</v>
      </c>
      <c r="J8637" t="s">
        <v>304</v>
      </c>
      <c r="K8637">
        <v>15</v>
      </c>
      <c r="L8637" s="52">
        <v>0.40540999174118042</v>
      </c>
      <c r="N8637">
        <v>177</v>
      </c>
      <c r="O8637" s="52">
        <v>0.36722001433372498</v>
      </c>
      <c r="Q8637">
        <v>2070</v>
      </c>
      <c r="R8637" s="52">
        <v>0.36610999703407288</v>
      </c>
    </row>
    <row r="8638" spans="1:19">
      <c r="A8638" t="s">
        <v>356</v>
      </c>
      <c r="B8638" t="s">
        <v>412</v>
      </c>
      <c r="C8638" t="s">
        <v>440</v>
      </c>
      <c r="D8638" t="s">
        <v>330</v>
      </c>
      <c r="E8638" t="s">
        <v>204</v>
      </c>
      <c r="F8638" t="s">
        <v>205</v>
      </c>
      <c r="G8638">
        <v>9</v>
      </c>
      <c r="H8638" t="s">
        <v>345</v>
      </c>
      <c r="I8638" t="s">
        <v>377</v>
      </c>
      <c r="J8638" t="s">
        <v>13</v>
      </c>
      <c r="K8638">
        <v>20</v>
      </c>
      <c r="L8638" s="52">
        <v>0.54053997993469238</v>
      </c>
      <c r="N8638">
        <v>265</v>
      </c>
      <c r="O8638" s="52">
        <v>0.54979002475738525</v>
      </c>
      <c r="Q8638">
        <v>2991</v>
      </c>
      <c r="R8638" s="52">
        <v>0.52900999784469604</v>
      </c>
    </row>
    <row r="8639" spans="1:19">
      <c r="A8639" t="s">
        <v>356</v>
      </c>
      <c r="B8639" t="s">
        <v>412</v>
      </c>
      <c r="C8639" t="s">
        <v>440</v>
      </c>
      <c r="D8639" t="s">
        <v>330</v>
      </c>
      <c r="E8639" t="s">
        <v>204</v>
      </c>
      <c r="F8639" t="s">
        <v>205</v>
      </c>
      <c r="G8639">
        <v>9</v>
      </c>
      <c r="H8639" t="s">
        <v>345</v>
      </c>
      <c r="I8639" t="s">
        <v>377</v>
      </c>
      <c r="J8639" t="s">
        <v>382</v>
      </c>
      <c r="K8639">
        <v>17</v>
      </c>
      <c r="L8639" s="52">
        <v>0.45945999026298517</v>
      </c>
      <c r="N8639">
        <v>217</v>
      </c>
      <c r="O8639" s="52">
        <v>0.45021000504493708</v>
      </c>
      <c r="Q8639">
        <v>2663</v>
      </c>
      <c r="R8639" s="52">
        <v>0.47099000215530401</v>
      </c>
    </row>
    <row r="8640" spans="1:19">
      <c r="A8640" t="s">
        <v>356</v>
      </c>
      <c r="B8640" t="s">
        <v>412</v>
      </c>
      <c r="C8640" t="s">
        <v>440</v>
      </c>
      <c r="D8640" t="s">
        <v>330</v>
      </c>
      <c r="E8640" t="s">
        <v>204</v>
      </c>
      <c r="F8640" t="s">
        <v>205</v>
      </c>
      <c r="G8640">
        <v>9</v>
      </c>
      <c r="H8640" t="s">
        <v>345</v>
      </c>
      <c r="I8640" t="s">
        <v>378</v>
      </c>
      <c r="J8640" t="s">
        <v>13</v>
      </c>
      <c r="K8640">
        <v>35</v>
      </c>
      <c r="L8640" s="52">
        <v>0.9459499716758728</v>
      </c>
      <c r="N8640">
        <v>432</v>
      </c>
      <c r="O8640" s="52">
        <v>0.89626997709274292</v>
      </c>
      <c r="Q8640">
        <v>5030</v>
      </c>
      <c r="R8640" s="52">
        <v>0.88963997364044189</v>
      </c>
    </row>
    <row r="8641" spans="1:19">
      <c r="A8641" t="s">
        <v>356</v>
      </c>
      <c r="B8641" t="s">
        <v>412</v>
      </c>
      <c r="C8641" t="s">
        <v>440</v>
      </c>
      <c r="D8641" t="s">
        <v>330</v>
      </c>
      <c r="E8641" t="s">
        <v>204</v>
      </c>
      <c r="F8641" t="s">
        <v>205</v>
      </c>
      <c r="G8641">
        <v>9</v>
      </c>
      <c r="H8641" t="s">
        <v>345</v>
      </c>
      <c r="I8641" t="s">
        <v>378</v>
      </c>
      <c r="J8641" t="s">
        <v>382</v>
      </c>
      <c r="K8641">
        <v>2</v>
      </c>
      <c r="L8641" s="52">
        <v>5.404999852180481E-2</v>
      </c>
      <c r="N8641">
        <v>50</v>
      </c>
      <c r="O8641" s="52">
        <v>0.1037300005555153</v>
      </c>
      <c r="Q8641">
        <v>624</v>
      </c>
      <c r="R8641" s="52">
        <v>0.1103599965572357</v>
      </c>
    </row>
    <row r="8642" spans="1:19">
      <c r="A8642" t="s">
        <v>356</v>
      </c>
      <c r="B8642" t="s">
        <v>412</v>
      </c>
      <c r="C8642" t="s">
        <v>440</v>
      </c>
      <c r="D8642" t="s">
        <v>330</v>
      </c>
      <c r="E8642" t="s">
        <v>204</v>
      </c>
      <c r="F8642" t="s">
        <v>205</v>
      </c>
      <c r="G8642">
        <v>9</v>
      </c>
      <c r="H8642" t="s">
        <v>345</v>
      </c>
      <c r="I8642" t="s">
        <v>379</v>
      </c>
      <c r="J8642" t="s">
        <v>13</v>
      </c>
      <c r="K8642">
        <v>22</v>
      </c>
      <c r="L8642" s="52">
        <v>0.59459000825881958</v>
      </c>
      <c r="N8642">
        <v>341</v>
      </c>
      <c r="O8642" s="52">
        <v>0.70746999979019165</v>
      </c>
      <c r="Q8642">
        <v>3976</v>
      </c>
      <c r="R8642" s="52">
        <v>0.70322000980377197</v>
      </c>
    </row>
    <row r="8643" spans="1:19">
      <c r="A8643" t="s">
        <v>356</v>
      </c>
      <c r="B8643" t="s">
        <v>412</v>
      </c>
      <c r="C8643" t="s">
        <v>440</v>
      </c>
      <c r="D8643" t="s">
        <v>330</v>
      </c>
      <c r="E8643" t="s">
        <v>204</v>
      </c>
      <c r="F8643" t="s">
        <v>205</v>
      </c>
      <c r="G8643">
        <v>9</v>
      </c>
      <c r="H8643" t="s">
        <v>345</v>
      </c>
      <c r="I8643" t="s">
        <v>379</v>
      </c>
      <c r="J8643" t="s">
        <v>382</v>
      </c>
      <c r="K8643">
        <v>15</v>
      </c>
      <c r="L8643" s="52">
        <v>0.40540999174118042</v>
      </c>
      <c r="N8643">
        <v>141</v>
      </c>
      <c r="O8643" s="52">
        <v>0.29253000020980829</v>
      </c>
      <c r="Q8643">
        <v>1678</v>
      </c>
      <c r="R8643" s="52">
        <v>0.29677999019622803</v>
      </c>
    </row>
    <row r="8644" spans="1:19">
      <c r="A8644" t="s">
        <v>356</v>
      </c>
      <c r="B8644" t="s">
        <v>412</v>
      </c>
      <c r="C8644" t="s">
        <v>440</v>
      </c>
      <c r="D8644" t="s">
        <v>330</v>
      </c>
      <c r="E8644" t="s">
        <v>204</v>
      </c>
      <c r="F8644" t="s">
        <v>205</v>
      </c>
      <c r="G8644">
        <v>9</v>
      </c>
      <c r="H8644" t="s">
        <v>345</v>
      </c>
      <c r="I8644" t="s">
        <v>380</v>
      </c>
      <c r="J8644" t="s">
        <v>13</v>
      </c>
      <c r="K8644">
        <v>29</v>
      </c>
      <c r="L8644" s="52">
        <v>0.78377997875213623</v>
      </c>
      <c r="N8644">
        <v>349</v>
      </c>
      <c r="O8644" s="52">
        <v>0.72407001256942749</v>
      </c>
      <c r="Q8644">
        <v>4071</v>
      </c>
      <c r="R8644" s="52">
        <v>0.72001999616622925</v>
      </c>
    </row>
    <row r="8645" spans="1:19">
      <c r="A8645" t="s">
        <v>356</v>
      </c>
      <c r="B8645" t="s">
        <v>412</v>
      </c>
      <c r="C8645" t="s">
        <v>440</v>
      </c>
      <c r="D8645" t="s">
        <v>330</v>
      </c>
      <c r="E8645" t="s">
        <v>204</v>
      </c>
      <c r="F8645" t="s">
        <v>205</v>
      </c>
      <c r="G8645">
        <v>9</v>
      </c>
      <c r="H8645" t="s">
        <v>345</v>
      </c>
      <c r="I8645" t="s">
        <v>380</v>
      </c>
      <c r="J8645" t="s">
        <v>382</v>
      </c>
      <c r="K8645">
        <v>8</v>
      </c>
      <c r="L8645" s="52">
        <v>0.2162200063467026</v>
      </c>
      <c r="N8645">
        <v>133</v>
      </c>
      <c r="O8645" s="52">
        <v>0.27592998743057251</v>
      </c>
      <c r="Q8645">
        <v>1583</v>
      </c>
      <c r="R8645" s="52">
        <v>0.27998000383377081</v>
      </c>
    </row>
    <row r="8646" spans="1:19">
      <c r="A8646" t="s">
        <v>356</v>
      </c>
      <c r="B8646" t="s">
        <v>412</v>
      </c>
      <c r="C8646" t="s">
        <v>440</v>
      </c>
      <c r="D8646" t="s">
        <v>330</v>
      </c>
      <c r="E8646" t="s">
        <v>204</v>
      </c>
      <c r="F8646" t="s">
        <v>205</v>
      </c>
      <c r="G8646">
        <v>9</v>
      </c>
      <c r="H8646" t="s">
        <v>345</v>
      </c>
      <c r="I8646" t="s">
        <v>381</v>
      </c>
      <c r="J8646" t="s">
        <v>13</v>
      </c>
      <c r="K8646">
        <v>27</v>
      </c>
      <c r="L8646" s="52">
        <v>0.72973001003265381</v>
      </c>
      <c r="N8646">
        <v>291</v>
      </c>
      <c r="O8646" s="52">
        <v>0.60373002290725708</v>
      </c>
      <c r="Q8646">
        <v>3439</v>
      </c>
      <c r="R8646" s="52">
        <v>0.60824000835418701</v>
      </c>
    </row>
    <row r="8647" spans="1:19">
      <c r="A8647" t="s">
        <v>356</v>
      </c>
      <c r="B8647" t="s">
        <v>412</v>
      </c>
      <c r="C8647" t="s">
        <v>440</v>
      </c>
      <c r="D8647" t="s">
        <v>330</v>
      </c>
      <c r="E8647" t="s">
        <v>204</v>
      </c>
      <c r="F8647" t="s">
        <v>205</v>
      </c>
      <c r="G8647">
        <v>9</v>
      </c>
      <c r="H8647" t="s">
        <v>345</v>
      </c>
      <c r="I8647" t="s">
        <v>381</v>
      </c>
      <c r="J8647" t="s">
        <v>382</v>
      </c>
      <c r="K8647">
        <v>10</v>
      </c>
      <c r="L8647" s="52">
        <v>0.27026998996734619</v>
      </c>
      <c r="N8647">
        <v>191</v>
      </c>
      <c r="O8647" s="52">
        <v>0.39627000689506531</v>
      </c>
      <c r="Q8647">
        <v>2215</v>
      </c>
      <c r="R8647" s="52">
        <v>0.39175999164581299</v>
      </c>
    </row>
    <row r="8648" spans="1:19">
      <c r="A8648" t="s">
        <v>356</v>
      </c>
      <c r="B8648" t="s">
        <v>412</v>
      </c>
      <c r="C8648" t="s">
        <v>440</v>
      </c>
      <c r="D8648" t="s">
        <v>330</v>
      </c>
      <c r="E8648" t="s">
        <v>206</v>
      </c>
      <c r="F8648" t="s">
        <v>207</v>
      </c>
      <c r="G8648">
        <v>12</v>
      </c>
      <c r="H8648" t="s">
        <v>338</v>
      </c>
      <c r="I8648" t="s">
        <v>374</v>
      </c>
      <c r="J8648" t="s">
        <v>289</v>
      </c>
      <c r="K8648">
        <v>0</v>
      </c>
      <c r="L8648" s="52">
        <v>0</v>
      </c>
      <c r="N8648">
        <v>0</v>
      </c>
      <c r="O8648" s="52">
        <v>0</v>
      </c>
      <c r="Q8648">
        <v>29</v>
      </c>
      <c r="R8648" s="52">
        <v>5.1299999468028554E-3</v>
      </c>
    </row>
    <row r="8649" spans="1:19">
      <c r="A8649" t="s">
        <v>356</v>
      </c>
      <c r="B8649" t="s">
        <v>412</v>
      </c>
      <c r="C8649" t="s">
        <v>440</v>
      </c>
      <c r="D8649" t="s">
        <v>330</v>
      </c>
      <c r="E8649" t="s">
        <v>206</v>
      </c>
      <c r="F8649" t="s">
        <v>207</v>
      </c>
      <c r="G8649">
        <v>12</v>
      </c>
      <c r="H8649" t="s">
        <v>338</v>
      </c>
      <c r="I8649" t="s">
        <v>374</v>
      </c>
      <c r="J8649" t="s">
        <v>290</v>
      </c>
      <c r="K8649">
        <v>2</v>
      </c>
      <c r="L8649" s="52">
        <v>6.8970002233982086E-2</v>
      </c>
      <c r="N8649">
        <v>15</v>
      </c>
      <c r="O8649" s="52">
        <v>8.3800002932548523E-2</v>
      </c>
      <c r="Q8649">
        <v>299</v>
      </c>
      <c r="R8649" s="52">
        <v>5.2880000323057168E-2</v>
      </c>
    </row>
    <row r="8650" spans="1:19">
      <c r="A8650" t="s">
        <v>356</v>
      </c>
      <c r="B8650" t="s">
        <v>412</v>
      </c>
      <c r="C8650" t="s">
        <v>440</v>
      </c>
      <c r="D8650" t="s">
        <v>330</v>
      </c>
      <c r="E8650" t="s">
        <v>206</v>
      </c>
      <c r="F8650" t="s">
        <v>207</v>
      </c>
      <c r="G8650">
        <v>12</v>
      </c>
      <c r="H8650" t="s">
        <v>338</v>
      </c>
      <c r="I8650" t="s">
        <v>374</v>
      </c>
      <c r="J8650" t="s">
        <v>291</v>
      </c>
      <c r="K8650">
        <v>2</v>
      </c>
      <c r="L8650" s="52">
        <v>6.8970002233982086E-2</v>
      </c>
      <c r="N8650">
        <v>27</v>
      </c>
      <c r="O8650" s="52">
        <v>0.15083999931812289</v>
      </c>
      <c r="Q8650">
        <v>751</v>
      </c>
      <c r="R8650" s="52">
        <v>0.1328299939632416</v>
      </c>
    </row>
    <row r="8651" spans="1:19">
      <c r="A8651" t="s">
        <v>356</v>
      </c>
      <c r="B8651" t="s">
        <v>412</v>
      </c>
      <c r="C8651" t="s">
        <v>440</v>
      </c>
      <c r="D8651" t="s">
        <v>330</v>
      </c>
      <c r="E8651" t="s">
        <v>206</v>
      </c>
      <c r="F8651" t="s">
        <v>207</v>
      </c>
      <c r="G8651">
        <v>12</v>
      </c>
      <c r="H8651" t="s">
        <v>338</v>
      </c>
      <c r="I8651" t="s">
        <v>374</v>
      </c>
      <c r="J8651" t="s">
        <v>292</v>
      </c>
      <c r="K8651">
        <v>7</v>
      </c>
      <c r="L8651" s="52">
        <v>0.2413800060749054</v>
      </c>
      <c r="N8651">
        <v>52</v>
      </c>
      <c r="O8651" s="52">
        <v>0.2904999852180481</v>
      </c>
      <c r="Q8651">
        <v>1246</v>
      </c>
      <c r="R8651" s="52">
        <v>0.22036999464035029</v>
      </c>
    </row>
    <row r="8652" spans="1:19">
      <c r="A8652" t="s">
        <v>356</v>
      </c>
      <c r="B8652" t="s">
        <v>412</v>
      </c>
      <c r="C8652" t="s">
        <v>440</v>
      </c>
      <c r="D8652" t="s">
        <v>330</v>
      </c>
      <c r="E8652" t="s">
        <v>206</v>
      </c>
      <c r="F8652" t="s">
        <v>207</v>
      </c>
      <c r="G8652">
        <v>12</v>
      </c>
      <c r="H8652" t="s">
        <v>338</v>
      </c>
      <c r="I8652" t="s">
        <v>374</v>
      </c>
      <c r="J8652" t="s">
        <v>293</v>
      </c>
      <c r="K8652">
        <v>5</v>
      </c>
      <c r="L8652" s="52">
        <v>0.17240999639034271</v>
      </c>
      <c r="N8652">
        <v>27</v>
      </c>
      <c r="O8652" s="52">
        <v>0.15083999931812289</v>
      </c>
      <c r="Q8652">
        <v>1034</v>
      </c>
      <c r="R8652" s="52">
        <v>0.18287999927997589</v>
      </c>
    </row>
    <row r="8653" spans="1:19">
      <c r="A8653" t="s">
        <v>356</v>
      </c>
      <c r="B8653" t="s">
        <v>412</v>
      </c>
      <c r="C8653" t="s">
        <v>440</v>
      </c>
      <c r="D8653" t="s">
        <v>330</v>
      </c>
      <c r="E8653" t="s">
        <v>206</v>
      </c>
      <c r="F8653" t="s">
        <v>207</v>
      </c>
      <c r="G8653">
        <v>12</v>
      </c>
      <c r="H8653" t="s">
        <v>338</v>
      </c>
      <c r="I8653" t="s">
        <v>374</v>
      </c>
      <c r="J8653" t="s">
        <v>294</v>
      </c>
      <c r="K8653">
        <v>11</v>
      </c>
      <c r="L8653" s="52">
        <v>0.3793100118637085</v>
      </c>
      <c r="N8653">
        <v>31</v>
      </c>
      <c r="O8653" s="52">
        <v>0.1731799989938736</v>
      </c>
      <c r="Q8653">
        <v>1115</v>
      </c>
      <c r="R8653" s="52">
        <v>0.19720999896526339</v>
      </c>
    </row>
    <row r="8654" spans="1:19">
      <c r="A8654" t="s">
        <v>356</v>
      </c>
      <c r="B8654" t="s">
        <v>412</v>
      </c>
      <c r="C8654" t="s">
        <v>440</v>
      </c>
      <c r="D8654" t="s">
        <v>330</v>
      </c>
      <c r="E8654" t="s">
        <v>206</v>
      </c>
      <c r="F8654" t="s">
        <v>207</v>
      </c>
      <c r="G8654">
        <v>12</v>
      </c>
      <c r="H8654" t="s">
        <v>338</v>
      </c>
      <c r="I8654" t="s">
        <v>374</v>
      </c>
      <c r="J8654" t="s">
        <v>295</v>
      </c>
      <c r="K8654">
        <v>2</v>
      </c>
      <c r="L8654" s="52">
        <v>6.8970002233982086E-2</v>
      </c>
      <c r="N8654">
        <v>27</v>
      </c>
      <c r="O8654" s="52">
        <v>0.15083999931812289</v>
      </c>
      <c r="Q8654">
        <v>1180</v>
      </c>
      <c r="R8654" s="52">
        <v>0.20870000123977661</v>
      </c>
    </row>
    <row r="8655" spans="1:19">
      <c r="A8655" t="s">
        <v>356</v>
      </c>
      <c r="B8655" t="s">
        <v>412</v>
      </c>
      <c r="C8655" t="s">
        <v>440</v>
      </c>
      <c r="D8655" t="s">
        <v>330</v>
      </c>
      <c r="E8655" t="s">
        <v>206</v>
      </c>
      <c r="F8655" t="s">
        <v>207</v>
      </c>
      <c r="G8655">
        <v>12</v>
      </c>
      <c r="H8655" t="s">
        <v>338</v>
      </c>
      <c r="I8655" t="s">
        <v>734</v>
      </c>
      <c r="J8655" t="s">
        <v>299</v>
      </c>
      <c r="K8655">
        <v>2</v>
      </c>
      <c r="L8655" s="52">
        <v>6.8970002233982086E-2</v>
      </c>
      <c r="M8655" s="52">
        <v>7.4069999158382416E-2</v>
      </c>
      <c r="N8655">
        <v>12</v>
      </c>
      <c r="O8655" s="52">
        <v>6.7039996385574341E-2</v>
      </c>
      <c r="P8655" s="52">
        <v>6.8180002272129059E-2</v>
      </c>
      <c r="Q8655">
        <v>265</v>
      </c>
      <c r="R8655" s="52">
        <v>4.6870000660419457E-2</v>
      </c>
      <c r="S8655" s="52">
        <v>4.7959998250007629E-2</v>
      </c>
    </row>
    <row r="8656" spans="1:19">
      <c r="A8656" t="s">
        <v>356</v>
      </c>
      <c r="B8656" t="s">
        <v>412</v>
      </c>
      <c r="C8656" t="s">
        <v>440</v>
      </c>
      <c r="D8656" t="s">
        <v>330</v>
      </c>
      <c r="E8656" t="s">
        <v>206</v>
      </c>
      <c r="F8656" t="s">
        <v>207</v>
      </c>
      <c r="G8656">
        <v>12</v>
      </c>
      <c r="H8656" t="s">
        <v>338</v>
      </c>
      <c r="I8656" t="s">
        <v>734</v>
      </c>
      <c r="J8656" t="s">
        <v>300</v>
      </c>
      <c r="K8656">
        <v>2</v>
      </c>
      <c r="L8656" s="52">
        <v>6.8970002233982086E-2</v>
      </c>
      <c r="M8656" s="52">
        <v>7.4069999158382416E-2</v>
      </c>
      <c r="N8656">
        <v>42</v>
      </c>
      <c r="O8656" s="52">
        <v>0.23464000225067139</v>
      </c>
      <c r="P8656" s="52">
        <v>0.23863999545574191</v>
      </c>
      <c r="Q8656">
        <v>218</v>
      </c>
      <c r="R8656" s="52">
        <v>3.8559999316930771E-2</v>
      </c>
      <c r="S8656" s="52">
        <v>3.945000097155571E-2</v>
      </c>
    </row>
    <row r="8657" spans="1:19">
      <c r="A8657" t="s">
        <v>356</v>
      </c>
      <c r="B8657" t="s">
        <v>412</v>
      </c>
      <c r="C8657" t="s">
        <v>440</v>
      </c>
      <c r="D8657" t="s">
        <v>330</v>
      </c>
      <c r="E8657" t="s">
        <v>206</v>
      </c>
      <c r="F8657" t="s">
        <v>207</v>
      </c>
      <c r="G8657">
        <v>12</v>
      </c>
      <c r="H8657" t="s">
        <v>338</v>
      </c>
      <c r="I8657" t="s">
        <v>734</v>
      </c>
      <c r="J8657" t="s">
        <v>269</v>
      </c>
      <c r="K8657">
        <v>2</v>
      </c>
      <c r="L8657" s="52">
        <v>6.8970002233982086E-2</v>
      </c>
      <c r="M8657" s="52">
        <v>7.4069999158382416E-2</v>
      </c>
      <c r="N8657">
        <v>6</v>
      </c>
      <c r="O8657" s="52">
        <v>3.351999819278717E-2</v>
      </c>
      <c r="P8657" s="52">
        <v>3.4090001136064529E-2</v>
      </c>
      <c r="Q8657">
        <v>43</v>
      </c>
      <c r="R8657" s="52">
        <v>7.61000020429492E-3</v>
      </c>
      <c r="S8657" s="52">
        <v>7.780000101774931E-3</v>
      </c>
    </row>
    <row r="8658" spans="1:19">
      <c r="A8658" t="s">
        <v>356</v>
      </c>
      <c r="B8658" t="s">
        <v>412</v>
      </c>
      <c r="C8658" t="s">
        <v>440</v>
      </c>
      <c r="D8658" t="s">
        <v>330</v>
      </c>
      <c r="E8658" t="s">
        <v>206</v>
      </c>
      <c r="F8658" t="s">
        <v>207</v>
      </c>
      <c r="G8658">
        <v>12</v>
      </c>
      <c r="H8658" t="s">
        <v>338</v>
      </c>
      <c r="I8658" t="s">
        <v>734</v>
      </c>
      <c r="J8658" t="s">
        <v>301</v>
      </c>
      <c r="K8658">
        <v>0</v>
      </c>
      <c r="L8658" s="52">
        <v>0</v>
      </c>
      <c r="M8658" s="52">
        <v>0</v>
      </c>
      <c r="N8658">
        <v>13</v>
      </c>
      <c r="O8658" s="52">
        <v>7.2630003094673157E-2</v>
      </c>
      <c r="P8658" s="52">
        <v>7.3859997093677521E-2</v>
      </c>
      <c r="Q8658">
        <v>117</v>
      </c>
      <c r="R8658" s="52">
        <v>2.0689999684691429E-2</v>
      </c>
      <c r="S8658" s="52">
        <v>2.1169999614357948E-2</v>
      </c>
    </row>
    <row r="8659" spans="1:19">
      <c r="A8659" t="s">
        <v>356</v>
      </c>
      <c r="B8659" t="s">
        <v>412</v>
      </c>
      <c r="C8659" t="s">
        <v>440</v>
      </c>
      <c r="D8659" t="s">
        <v>330</v>
      </c>
      <c r="E8659" t="s">
        <v>206</v>
      </c>
      <c r="F8659" t="s">
        <v>207</v>
      </c>
      <c r="G8659">
        <v>12</v>
      </c>
      <c r="H8659" t="s">
        <v>338</v>
      </c>
      <c r="I8659" t="s">
        <v>734</v>
      </c>
      <c r="J8659" t="s">
        <v>270</v>
      </c>
      <c r="K8659">
        <v>2</v>
      </c>
      <c r="L8659" s="52">
        <v>6.8970002233982086E-2</v>
      </c>
      <c r="N8659">
        <v>3</v>
      </c>
      <c r="O8659" s="52">
        <v>1.6759999096393589E-2</v>
      </c>
      <c r="Q8659">
        <v>128</v>
      </c>
      <c r="R8659" s="52">
        <v>2.263999916613102E-2</v>
      </c>
    </row>
    <row r="8660" spans="1:19">
      <c r="A8660" t="s">
        <v>356</v>
      </c>
      <c r="B8660" t="s">
        <v>412</v>
      </c>
      <c r="C8660" t="s">
        <v>440</v>
      </c>
      <c r="D8660" t="s">
        <v>330</v>
      </c>
      <c r="E8660" t="s">
        <v>206</v>
      </c>
      <c r="F8660" t="s">
        <v>207</v>
      </c>
      <c r="G8660">
        <v>12</v>
      </c>
      <c r="H8660" t="s">
        <v>338</v>
      </c>
      <c r="I8660" t="s">
        <v>734</v>
      </c>
      <c r="J8660" t="s">
        <v>268</v>
      </c>
      <c r="K8660">
        <v>21</v>
      </c>
      <c r="L8660" s="52">
        <v>0.7241399884223938</v>
      </c>
      <c r="M8660" s="52">
        <v>0.77777999639511108</v>
      </c>
      <c r="N8660">
        <v>103</v>
      </c>
      <c r="O8660" s="52">
        <v>0.57542002201080322</v>
      </c>
      <c r="P8660" s="52">
        <v>0.58522999286651611</v>
      </c>
      <c r="Q8660">
        <v>4883</v>
      </c>
      <c r="R8660" s="52">
        <v>0.86364001035690308</v>
      </c>
      <c r="S8660" s="52">
        <v>0.88363999128341675</v>
      </c>
    </row>
    <row r="8661" spans="1:19">
      <c r="A8661" t="s">
        <v>356</v>
      </c>
      <c r="B8661" t="s">
        <v>412</v>
      </c>
      <c r="C8661" t="s">
        <v>440</v>
      </c>
      <c r="D8661" t="s">
        <v>330</v>
      </c>
      <c r="E8661" t="s">
        <v>206</v>
      </c>
      <c r="F8661" t="s">
        <v>207</v>
      </c>
      <c r="G8661">
        <v>12</v>
      </c>
      <c r="H8661" t="s">
        <v>338</v>
      </c>
      <c r="I8661" t="s">
        <v>307</v>
      </c>
      <c r="J8661" t="s">
        <v>329</v>
      </c>
      <c r="K8661">
        <v>29</v>
      </c>
      <c r="L8661" s="52">
        <v>1</v>
      </c>
      <c r="N8661">
        <v>179</v>
      </c>
      <c r="O8661" s="52">
        <v>1</v>
      </c>
      <c r="Q8661">
        <v>5610</v>
      </c>
      <c r="R8661" s="52">
        <v>0.99221998453140259</v>
      </c>
    </row>
    <row r="8662" spans="1:19">
      <c r="A8662" t="s">
        <v>356</v>
      </c>
      <c r="B8662" t="s">
        <v>412</v>
      </c>
      <c r="C8662" t="s">
        <v>440</v>
      </c>
      <c r="D8662" t="s">
        <v>330</v>
      </c>
      <c r="E8662" t="s">
        <v>206</v>
      </c>
      <c r="F8662" t="s">
        <v>207</v>
      </c>
      <c r="G8662">
        <v>12</v>
      </c>
      <c r="H8662" t="s">
        <v>338</v>
      </c>
      <c r="I8662" t="s">
        <v>307</v>
      </c>
      <c r="J8662" t="s">
        <v>309</v>
      </c>
      <c r="K8662">
        <v>0</v>
      </c>
      <c r="L8662" s="52">
        <v>0</v>
      </c>
      <c r="N8662">
        <v>0</v>
      </c>
      <c r="O8662" s="52">
        <v>0</v>
      </c>
      <c r="Q8662">
        <v>44</v>
      </c>
      <c r="R8662" s="52">
        <v>7.780000101774931E-3</v>
      </c>
    </row>
    <row r="8663" spans="1:19">
      <c r="A8663" t="s">
        <v>356</v>
      </c>
      <c r="B8663" t="s">
        <v>412</v>
      </c>
      <c r="C8663" t="s">
        <v>440</v>
      </c>
      <c r="D8663" t="s">
        <v>330</v>
      </c>
      <c r="E8663" t="s">
        <v>206</v>
      </c>
      <c r="F8663" t="s">
        <v>207</v>
      </c>
      <c r="G8663">
        <v>12</v>
      </c>
      <c r="H8663" t="s">
        <v>338</v>
      </c>
      <c r="I8663" t="s">
        <v>375</v>
      </c>
      <c r="J8663" t="s">
        <v>302</v>
      </c>
      <c r="K8663">
        <v>10</v>
      </c>
      <c r="L8663" s="52">
        <v>0.34483000636100769</v>
      </c>
      <c r="N8663">
        <v>51</v>
      </c>
      <c r="O8663" s="52">
        <v>0.28492000699043268</v>
      </c>
      <c r="Q8663">
        <v>1795</v>
      </c>
      <c r="R8663" s="52">
        <v>0.3174700140953064</v>
      </c>
    </row>
    <row r="8664" spans="1:19">
      <c r="A8664" t="s">
        <v>356</v>
      </c>
      <c r="B8664" t="s">
        <v>412</v>
      </c>
      <c r="C8664" t="s">
        <v>440</v>
      </c>
      <c r="D8664" t="s">
        <v>330</v>
      </c>
      <c r="E8664" t="s">
        <v>206</v>
      </c>
      <c r="F8664" t="s">
        <v>207</v>
      </c>
      <c r="G8664">
        <v>12</v>
      </c>
      <c r="H8664" t="s">
        <v>338</v>
      </c>
      <c r="I8664" t="s">
        <v>375</v>
      </c>
      <c r="J8664" t="s">
        <v>303</v>
      </c>
      <c r="K8664">
        <v>12</v>
      </c>
      <c r="L8664" s="52">
        <v>0.41378998756408691</v>
      </c>
      <c r="N8664">
        <v>51</v>
      </c>
      <c r="O8664" s="52">
        <v>0.28492000699043268</v>
      </c>
      <c r="Q8664">
        <v>1789</v>
      </c>
      <c r="R8664" s="52">
        <v>0.31641000509262079</v>
      </c>
    </row>
    <row r="8665" spans="1:19">
      <c r="A8665" t="s">
        <v>356</v>
      </c>
      <c r="B8665" t="s">
        <v>412</v>
      </c>
      <c r="C8665" t="s">
        <v>440</v>
      </c>
      <c r="D8665" t="s">
        <v>330</v>
      </c>
      <c r="E8665" t="s">
        <v>206</v>
      </c>
      <c r="F8665" t="s">
        <v>207</v>
      </c>
      <c r="G8665">
        <v>12</v>
      </c>
      <c r="H8665" t="s">
        <v>338</v>
      </c>
      <c r="I8665" t="s">
        <v>375</v>
      </c>
      <c r="J8665" t="s">
        <v>304</v>
      </c>
      <c r="K8665">
        <v>7</v>
      </c>
      <c r="L8665" s="52">
        <v>0.2413800060749054</v>
      </c>
      <c r="N8665">
        <v>77</v>
      </c>
      <c r="O8665" s="52">
        <v>0.43016999959945679</v>
      </c>
      <c r="Q8665">
        <v>2070</v>
      </c>
      <c r="R8665" s="52">
        <v>0.36610999703407288</v>
      </c>
    </row>
    <row r="8666" spans="1:19">
      <c r="A8666" t="s">
        <v>356</v>
      </c>
      <c r="B8666" t="s">
        <v>412</v>
      </c>
      <c r="C8666" t="s">
        <v>440</v>
      </c>
      <c r="D8666" t="s">
        <v>330</v>
      </c>
      <c r="E8666" t="s">
        <v>206</v>
      </c>
      <c r="F8666" t="s">
        <v>207</v>
      </c>
      <c r="G8666">
        <v>12</v>
      </c>
      <c r="H8666" t="s">
        <v>338</v>
      </c>
      <c r="I8666" t="s">
        <v>377</v>
      </c>
      <c r="J8666" t="s">
        <v>13</v>
      </c>
      <c r="K8666">
        <v>19</v>
      </c>
      <c r="L8666" s="52">
        <v>0.6551700234413147</v>
      </c>
      <c r="N8666">
        <v>101</v>
      </c>
      <c r="O8666" s="52">
        <v>0.56424999237060547</v>
      </c>
      <c r="Q8666">
        <v>2991</v>
      </c>
      <c r="R8666" s="52">
        <v>0.52900999784469604</v>
      </c>
    </row>
    <row r="8667" spans="1:19">
      <c r="A8667" t="s">
        <v>356</v>
      </c>
      <c r="B8667" t="s">
        <v>412</v>
      </c>
      <c r="C8667" t="s">
        <v>440</v>
      </c>
      <c r="D8667" t="s">
        <v>330</v>
      </c>
      <c r="E8667" t="s">
        <v>206</v>
      </c>
      <c r="F8667" t="s">
        <v>207</v>
      </c>
      <c r="G8667">
        <v>12</v>
      </c>
      <c r="H8667" t="s">
        <v>338</v>
      </c>
      <c r="I8667" t="s">
        <v>377</v>
      </c>
      <c r="J8667" t="s">
        <v>382</v>
      </c>
      <c r="K8667">
        <v>10</v>
      </c>
      <c r="L8667" s="52">
        <v>0.34483000636100769</v>
      </c>
      <c r="N8667">
        <v>78</v>
      </c>
      <c r="O8667" s="52">
        <v>0.43575000762939448</v>
      </c>
      <c r="Q8667">
        <v>2663</v>
      </c>
      <c r="R8667" s="52">
        <v>0.47099000215530401</v>
      </c>
    </row>
    <row r="8668" spans="1:19">
      <c r="A8668" t="s">
        <v>356</v>
      </c>
      <c r="B8668" t="s">
        <v>412</v>
      </c>
      <c r="C8668" t="s">
        <v>440</v>
      </c>
      <c r="D8668" t="s">
        <v>330</v>
      </c>
      <c r="E8668" t="s">
        <v>206</v>
      </c>
      <c r="F8668" t="s">
        <v>207</v>
      </c>
      <c r="G8668">
        <v>12</v>
      </c>
      <c r="H8668" t="s">
        <v>338</v>
      </c>
      <c r="I8668" t="s">
        <v>378</v>
      </c>
      <c r="J8668" t="s">
        <v>13</v>
      </c>
      <c r="K8668">
        <v>27</v>
      </c>
      <c r="L8668" s="52">
        <v>0.93102997541427612</v>
      </c>
      <c r="N8668">
        <v>163</v>
      </c>
      <c r="O8668" s="52">
        <v>0.91061002016067505</v>
      </c>
      <c r="Q8668">
        <v>5030</v>
      </c>
      <c r="R8668" s="52">
        <v>0.88963997364044189</v>
      </c>
    </row>
    <row r="8669" spans="1:19">
      <c r="A8669" t="s">
        <v>356</v>
      </c>
      <c r="B8669" t="s">
        <v>412</v>
      </c>
      <c r="C8669" t="s">
        <v>440</v>
      </c>
      <c r="D8669" t="s">
        <v>330</v>
      </c>
      <c r="E8669" t="s">
        <v>206</v>
      </c>
      <c r="F8669" t="s">
        <v>207</v>
      </c>
      <c r="G8669">
        <v>12</v>
      </c>
      <c r="H8669" t="s">
        <v>338</v>
      </c>
      <c r="I8669" t="s">
        <v>378</v>
      </c>
      <c r="J8669" t="s">
        <v>382</v>
      </c>
      <c r="K8669">
        <v>2</v>
      </c>
      <c r="L8669" s="52">
        <v>6.8970002233982086E-2</v>
      </c>
      <c r="N8669">
        <v>16</v>
      </c>
      <c r="O8669" s="52">
        <v>8.9390002191066742E-2</v>
      </c>
      <c r="Q8669">
        <v>624</v>
      </c>
      <c r="R8669" s="52">
        <v>0.1103599965572357</v>
      </c>
    </row>
    <row r="8670" spans="1:19">
      <c r="A8670" t="s">
        <v>356</v>
      </c>
      <c r="B8670" t="s">
        <v>412</v>
      </c>
      <c r="C8670" t="s">
        <v>440</v>
      </c>
      <c r="D8670" t="s">
        <v>330</v>
      </c>
      <c r="E8670" t="s">
        <v>206</v>
      </c>
      <c r="F8670" t="s">
        <v>207</v>
      </c>
      <c r="G8670">
        <v>12</v>
      </c>
      <c r="H8670" t="s">
        <v>338</v>
      </c>
      <c r="I8670" t="s">
        <v>379</v>
      </c>
      <c r="J8670" t="s">
        <v>13</v>
      </c>
      <c r="K8670">
        <v>27</v>
      </c>
      <c r="L8670" s="52">
        <v>0.93102997541427612</v>
      </c>
      <c r="N8670">
        <v>134</v>
      </c>
      <c r="O8670" s="52">
        <v>0.74860000610351563</v>
      </c>
      <c r="Q8670">
        <v>3976</v>
      </c>
      <c r="R8670" s="52">
        <v>0.70322000980377197</v>
      </c>
    </row>
    <row r="8671" spans="1:19">
      <c r="A8671" t="s">
        <v>356</v>
      </c>
      <c r="B8671" t="s">
        <v>412</v>
      </c>
      <c r="C8671" t="s">
        <v>440</v>
      </c>
      <c r="D8671" t="s">
        <v>330</v>
      </c>
      <c r="E8671" t="s">
        <v>206</v>
      </c>
      <c r="F8671" t="s">
        <v>207</v>
      </c>
      <c r="G8671">
        <v>12</v>
      </c>
      <c r="H8671" t="s">
        <v>338</v>
      </c>
      <c r="I8671" t="s">
        <v>379</v>
      </c>
      <c r="J8671" t="s">
        <v>382</v>
      </c>
      <c r="K8671">
        <v>2</v>
      </c>
      <c r="L8671" s="52">
        <v>6.8970002233982086E-2</v>
      </c>
      <c r="N8671">
        <v>45</v>
      </c>
      <c r="O8671" s="52">
        <v>0.25139999389648438</v>
      </c>
      <c r="Q8671">
        <v>1678</v>
      </c>
      <c r="R8671" s="52">
        <v>0.29677999019622803</v>
      </c>
    </row>
    <row r="8672" spans="1:19">
      <c r="A8672" t="s">
        <v>356</v>
      </c>
      <c r="B8672" t="s">
        <v>412</v>
      </c>
      <c r="C8672" t="s">
        <v>440</v>
      </c>
      <c r="D8672" t="s">
        <v>330</v>
      </c>
      <c r="E8672" t="s">
        <v>206</v>
      </c>
      <c r="F8672" t="s">
        <v>207</v>
      </c>
      <c r="G8672">
        <v>12</v>
      </c>
      <c r="H8672" t="s">
        <v>338</v>
      </c>
      <c r="I8672" t="s">
        <v>380</v>
      </c>
      <c r="J8672" t="s">
        <v>13</v>
      </c>
      <c r="K8672">
        <v>27</v>
      </c>
      <c r="L8672" s="52">
        <v>0.93102997541427612</v>
      </c>
      <c r="N8672">
        <v>132</v>
      </c>
      <c r="O8672" s="52">
        <v>0.73742997646331787</v>
      </c>
      <c r="Q8672">
        <v>4071</v>
      </c>
      <c r="R8672" s="52">
        <v>0.72001999616622925</v>
      </c>
    </row>
    <row r="8673" spans="1:19">
      <c r="A8673" t="s">
        <v>356</v>
      </c>
      <c r="B8673" t="s">
        <v>412</v>
      </c>
      <c r="C8673" t="s">
        <v>440</v>
      </c>
      <c r="D8673" t="s">
        <v>330</v>
      </c>
      <c r="E8673" t="s">
        <v>206</v>
      </c>
      <c r="F8673" t="s">
        <v>207</v>
      </c>
      <c r="G8673">
        <v>12</v>
      </c>
      <c r="H8673" t="s">
        <v>338</v>
      </c>
      <c r="I8673" t="s">
        <v>380</v>
      </c>
      <c r="J8673" t="s">
        <v>382</v>
      </c>
      <c r="K8673">
        <v>2</v>
      </c>
      <c r="L8673" s="52">
        <v>6.8970002233982086E-2</v>
      </c>
      <c r="N8673">
        <v>47</v>
      </c>
      <c r="O8673" s="52">
        <v>0.26256999373435969</v>
      </c>
      <c r="Q8673">
        <v>1583</v>
      </c>
      <c r="R8673" s="52">
        <v>0.27998000383377081</v>
      </c>
    </row>
    <row r="8674" spans="1:19">
      <c r="A8674" t="s">
        <v>356</v>
      </c>
      <c r="B8674" t="s">
        <v>412</v>
      </c>
      <c r="C8674" t="s">
        <v>440</v>
      </c>
      <c r="D8674" t="s">
        <v>330</v>
      </c>
      <c r="E8674" t="s">
        <v>206</v>
      </c>
      <c r="F8674" t="s">
        <v>207</v>
      </c>
      <c r="G8674">
        <v>12</v>
      </c>
      <c r="H8674" t="s">
        <v>338</v>
      </c>
      <c r="I8674" t="s">
        <v>381</v>
      </c>
      <c r="J8674" t="s">
        <v>13</v>
      </c>
      <c r="K8674">
        <v>15</v>
      </c>
      <c r="L8674" s="52">
        <v>0.51723998785018921</v>
      </c>
      <c r="N8674">
        <v>100</v>
      </c>
      <c r="O8674" s="52">
        <v>0.55865997076034546</v>
      </c>
      <c r="Q8674">
        <v>3439</v>
      </c>
      <c r="R8674" s="52">
        <v>0.60824000835418701</v>
      </c>
    </row>
    <row r="8675" spans="1:19">
      <c r="A8675" t="s">
        <v>356</v>
      </c>
      <c r="B8675" t="s">
        <v>412</v>
      </c>
      <c r="C8675" t="s">
        <v>440</v>
      </c>
      <c r="D8675" t="s">
        <v>330</v>
      </c>
      <c r="E8675" t="s">
        <v>206</v>
      </c>
      <c r="F8675" t="s">
        <v>207</v>
      </c>
      <c r="G8675">
        <v>12</v>
      </c>
      <c r="H8675" t="s">
        <v>338</v>
      </c>
      <c r="I8675" t="s">
        <v>381</v>
      </c>
      <c r="J8675" t="s">
        <v>382</v>
      </c>
      <c r="K8675">
        <v>14</v>
      </c>
      <c r="L8675" s="52">
        <v>0.48276001214981079</v>
      </c>
      <c r="N8675">
        <v>79</v>
      </c>
      <c r="O8675" s="52">
        <v>0.44133999943733221</v>
      </c>
      <c r="Q8675">
        <v>2215</v>
      </c>
      <c r="R8675" s="52">
        <v>0.39175999164581299</v>
      </c>
    </row>
    <row r="8676" spans="1:19">
      <c r="A8676" t="s">
        <v>356</v>
      </c>
      <c r="B8676" t="s">
        <v>412</v>
      </c>
      <c r="C8676" t="s">
        <v>440</v>
      </c>
      <c r="D8676" t="s">
        <v>330</v>
      </c>
      <c r="E8676" t="s">
        <v>208</v>
      </c>
      <c r="F8676" t="s">
        <v>209</v>
      </c>
      <c r="G8676">
        <v>18</v>
      </c>
      <c r="H8676" t="s">
        <v>332</v>
      </c>
      <c r="I8676" t="s">
        <v>374</v>
      </c>
      <c r="J8676" t="s">
        <v>289</v>
      </c>
      <c r="K8676">
        <v>0</v>
      </c>
      <c r="L8676" s="52">
        <v>0</v>
      </c>
      <c r="N8676">
        <v>0</v>
      </c>
      <c r="O8676" s="52">
        <v>0</v>
      </c>
      <c r="Q8676">
        <v>29</v>
      </c>
      <c r="R8676" s="52">
        <v>5.1299999468028554E-3</v>
      </c>
    </row>
    <row r="8677" spans="1:19">
      <c r="A8677" t="s">
        <v>356</v>
      </c>
      <c r="B8677" t="s">
        <v>412</v>
      </c>
      <c r="C8677" t="s">
        <v>440</v>
      </c>
      <c r="D8677" t="s">
        <v>330</v>
      </c>
      <c r="E8677" t="s">
        <v>208</v>
      </c>
      <c r="F8677" t="s">
        <v>209</v>
      </c>
      <c r="G8677">
        <v>18</v>
      </c>
      <c r="H8677" t="s">
        <v>332</v>
      </c>
      <c r="I8677" t="s">
        <v>374</v>
      </c>
      <c r="J8677" t="s">
        <v>290</v>
      </c>
      <c r="K8677">
        <v>5</v>
      </c>
      <c r="L8677" s="52">
        <v>6.4939998090267181E-2</v>
      </c>
      <c r="N8677">
        <v>15</v>
      </c>
      <c r="O8677" s="52">
        <v>4.7320000827312469E-2</v>
      </c>
      <c r="Q8677">
        <v>299</v>
      </c>
      <c r="R8677" s="52">
        <v>5.2880000323057168E-2</v>
      </c>
    </row>
    <row r="8678" spans="1:19">
      <c r="A8678" t="s">
        <v>356</v>
      </c>
      <c r="B8678" t="s">
        <v>412</v>
      </c>
      <c r="C8678" t="s">
        <v>440</v>
      </c>
      <c r="D8678" t="s">
        <v>330</v>
      </c>
      <c r="E8678" t="s">
        <v>208</v>
      </c>
      <c r="F8678" t="s">
        <v>209</v>
      </c>
      <c r="G8678">
        <v>18</v>
      </c>
      <c r="H8678" t="s">
        <v>332</v>
      </c>
      <c r="I8678" t="s">
        <v>374</v>
      </c>
      <c r="J8678" t="s">
        <v>291</v>
      </c>
      <c r="K8678">
        <v>13</v>
      </c>
      <c r="L8678" s="52">
        <v>0.16883000731468201</v>
      </c>
      <c r="N8678">
        <v>37</v>
      </c>
      <c r="O8678" s="52">
        <v>0.11671999841928481</v>
      </c>
      <c r="Q8678">
        <v>751</v>
      </c>
      <c r="R8678" s="52">
        <v>0.1328299939632416</v>
      </c>
    </row>
    <row r="8679" spans="1:19">
      <c r="A8679" t="s">
        <v>356</v>
      </c>
      <c r="B8679" t="s">
        <v>412</v>
      </c>
      <c r="C8679" t="s">
        <v>440</v>
      </c>
      <c r="D8679" t="s">
        <v>330</v>
      </c>
      <c r="E8679" t="s">
        <v>208</v>
      </c>
      <c r="F8679" t="s">
        <v>209</v>
      </c>
      <c r="G8679">
        <v>18</v>
      </c>
      <c r="H8679" t="s">
        <v>332</v>
      </c>
      <c r="I8679" t="s">
        <v>374</v>
      </c>
      <c r="J8679" t="s">
        <v>292</v>
      </c>
      <c r="K8679">
        <v>18</v>
      </c>
      <c r="L8679" s="52">
        <v>0.23376999795436859</v>
      </c>
      <c r="N8679">
        <v>71</v>
      </c>
      <c r="O8679" s="52">
        <v>0.22396999597549441</v>
      </c>
      <c r="Q8679">
        <v>1246</v>
      </c>
      <c r="R8679" s="52">
        <v>0.22036999464035029</v>
      </c>
    </row>
    <row r="8680" spans="1:19">
      <c r="A8680" t="s">
        <v>356</v>
      </c>
      <c r="B8680" t="s">
        <v>412</v>
      </c>
      <c r="C8680" t="s">
        <v>440</v>
      </c>
      <c r="D8680" t="s">
        <v>330</v>
      </c>
      <c r="E8680" t="s">
        <v>208</v>
      </c>
      <c r="F8680" t="s">
        <v>209</v>
      </c>
      <c r="G8680">
        <v>18</v>
      </c>
      <c r="H8680" t="s">
        <v>332</v>
      </c>
      <c r="I8680" t="s">
        <v>374</v>
      </c>
      <c r="J8680" t="s">
        <v>293</v>
      </c>
      <c r="K8680">
        <v>11</v>
      </c>
      <c r="L8680" s="52">
        <v>0.14285999536514279</v>
      </c>
      <c r="N8680">
        <v>61</v>
      </c>
      <c r="O8680" s="52">
        <v>0.19243000447750089</v>
      </c>
      <c r="Q8680">
        <v>1034</v>
      </c>
      <c r="R8680" s="52">
        <v>0.18287999927997589</v>
      </c>
    </row>
    <row r="8681" spans="1:19">
      <c r="A8681" t="s">
        <v>356</v>
      </c>
      <c r="B8681" t="s">
        <v>412</v>
      </c>
      <c r="C8681" t="s">
        <v>440</v>
      </c>
      <c r="D8681" t="s">
        <v>330</v>
      </c>
      <c r="E8681" t="s">
        <v>208</v>
      </c>
      <c r="F8681" t="s">
        <v>209</v>
      </c>
      <c r="G8681">
        <v>18</v>
      </c>
      <c r="H8681" t="s">
        <v>332</v>
      </c>
      <c r="I8681" t="s">
        <v>374</v>
      </c>
      <c r="J8681" t="s">
        <v>294</v>
      </c>
      <c r="K8681">
        <v>17</v>
      </c>
      <c r="L8681" s="52">
        <v>0.22078000009059909</v>
      </c>
      <c r="N8681">
        <v>65</v>
      </c>
      <c r="O8681" s="52">
        <v>0.20505000650882721</v>
      </c>
      <c r="Q8681">
        <v>1115</v>
      </c>
      <c r="R8681" s="52">
        <v>0.19720999896526339</v>
      </c>
    </row>
    <row r="8682" spans="1:19">
      <c r="A8682" t="s">
        <v>356</v>
      </c>
      <c r="B8682" t="s">
        <v>412</v>
      </c>
      <c r="C8682" t="s">
        <v>440</v>
      </c>
      <c r="D8682" t="s">
        <v>330</v>
      </c>
      <c r="E8682" t="s">
        <v>208</v>
      </c>
      <c r="F8682" t="s">
        <v>209</v>
      </c>
      <c r="G8682">
        <v>18</v>
      </c>
      <c r="H8682" t="s">
        <v>332</v>
      </c>
      <c r="I8682" t="s">
        <v>374</v>
      </c>
      <c r="J8682" t="s">
        <v>295</v>
      </c>
      <c r="K8682">
        <v>13</v>
      </c>
      <c r="L8682" s="52">
        <v>0.16883000731468201</v>
      </c>
      <c r="N8682">
        <v>68</v>
      </c>
      <c r="O8682" s="52">
        <v>0.2145099937915802</v>
      </c>
      <c r="Q8682">
        <v>1180</v>
      </c>
      <c r="R8682" s="52">
        <v>0.20870000123977661</v>
      </c>
    </row>
    <row r="8683" spans="1:19">
      <c r="A8683" t="s">
        <v>356</v>
      </c>
      <c r="B8683" t="s">
        <v>412</v>
      </c>
      <c r="C8683" t="s">
        <v>440</v>
      </c>
      <c r="D8683" t="s">
        <v>330</v>
      </c>
      <c r="E8683" t="s">
        <v>208</v>
      </c>
      <c r="F8683" t="s">
        <v>209</v>
      </c>
      <c r="G8683">
        <v>18</v>
      </c>
      <c r="H8683" t="s">
        <v>332</v>
      </c>
      <c r="I8683" t="s">
        <v>734</v>
      </c>
      <c r="J8683" t="s">
        <v>299</v>
      </c>
      <c r="K8683">
        <v>2</v>
      </c>
      <c r="L8683" s="52">
        <v>2.5970000773668289E-2</v>
      </c>
      <c r="M8683" s="52">
        <v>2.6669999584555629E-2</v>
      </c>
      <c r="N8683">
        <v>6</v>
      </c>
      <c r="O8683" s="52">
        <v>1.8929999321699139E-2</v>
      </c>
      <c r="P8683" s="52">
        <v>1.9610000774264339E-2</v>
      </c>
      <c r="Q8683">
        <v>265</v>
      </c>
      <c r="R8683" s="52">
        <v>4.6870000660419457E-2</v>
      </c>
      <c r="S8683" s="52">
        <v>4.7959998250007629E-2</v>
      </c>
    </row>
    <row r="8684" spans="1:19">
      <c r="A8684" t="s">
        <v>356</v>
      </c>
      <c r="B8684" t="s">
        <v>412</v>
      </c>
      <c r="C8684" t="s">
        <v>440</v>
      </c>
      <c r="D8684" t="s">
        <v>330</v>
      </c>
      <c r="E8684" t="s">
        <v>208</v>
      </c>
      <c r="F8684" t="s">
        <v>209</v>
      </c>
      <c r="G8684">
        <v>18</v>
      </c>
      <c r="H8684" t="s">
        <v>332</v>
      </c>
      <c r="I8684" t="s">
        <v>734</v>
      </c>
      <c r="J8684" t="s">
        <v>300</v>
      </c>
      <c r="K8684">
        <v>2</v>
      </c>
      <c r="L8684" s="52">
        <v>2.5970000773668289E-2</v>
      </c>
      <c r="M8684" s="52">
        <v>2.6669999584555629E-2</v>
      </c>
      <c r="N8684">
        <v>2</v>
      </c>
      <c r="O8684" s="52">
        <v>6.3100000843405724E-3</v>
      </c>
      <c r="P8684" s="52">
        <v>6.5399999730288982E-3</v>
      </c>
      <c r="Q8684">
        <v>218</v>
      </c>
      <c r="R8684" s="52">
        <v>3.8559999316930771E-2</v>
      </c>
      <c r="S8684" s="52">
        <v>3.945000097155571E-2</v>
      </c>
    </row>
    <row r="8685" spans="1:19">
      <c r="A8685" t="s">
        <v>356</v>
      </c>
      <c r="B8685" t="s">
        <v>412</v>
      </c>
      <c r="C8685" t="s">
        <v>440</v>
      </c>
      <c r="D8685" t="s">
        <v>330</v>
      </c>
      <c r="E8685" t="s">
        <v>208</v>
      </c>
      <c r="F8685" t="s">
        <v>209</v>
      </c>
      <c r="G8685">
        <v>18</v>
      </c>
      <c r="H8685" t="s">
        <v>332</v>
      </c>
      <c r="I8685" t="s">
        <v>734</v>
      </c>
      <c r="J8685" t="s">
        <v>269</v>
      </c>
      <c r="K8685">
        <v>2</v>
      </c>
      <c r="L8685" s="52">
        <v>2.5970000773668289E-2</v>
      </c>
      <c r="M8685" s="52">
        <v>2.6669999584555629E-2</v>
      </c>
      <c r="N8685">
        <v>2</v>
      </c>
      <c r="O8685" s="52">
        <v>6.3100000843405724E-3</v>
      </c>
      <c r="P8685" s="52">
        <v>6.5399999730288982E-3</v>
      </c>
      <c r="Q8685">
        <v>43</v>
      </c>
      <c r="R8685" s="52">
        <v>7.61000020429492E-3</v>
      </c>
      <c r="S8685" s="52">
        <v>7.780000101774931E-3</v>
      </c>
    </row>
    <row r="8686" spans="1:19">
      <c r="A8686" t="s">
        <v>356</v>
      </c>
      <c r="B8686" t="s">
        <v>412</v>
      </c>
      <c r="C8686" t="s">
        <v>440</v>
      </c>
      <c r="D8686" t="s">
        <v>330</v>
      </c>
      <c r="E8686" t="s">
        <v>208</v>
      </c>
      <c r="F8686" t="s">
        <v>209</v>
      </c>
      <c r="G8686">
        <v>18</v>
      </c>
      <c r="H8686" t="s">
        <v>332</v>
      </c>
      <c r="I8686" t="s">
        <v>734</v>
      </c>
      <c r="J8686" t="s">
        <v>301</v>
      </c>
      <c r="K8686">
        <v>0</v>
      </c>
      <c r="L8686" s="52">
        <v>0</v>
      </c>
      <c r="M8686" s="52">
        <v>0</v>
      </c>
      <c r="N8686">
        <v>9</v>
      </c>
      <c r="O8686" s="52">
        <v>2.8389999642968181E-2</v>
      </c>
      <c r="P8686" s="52">
        <v>2.9410000890493389E-2</v>
      </c>
      <c r="Q8686">
        <v>117</v>
      </c>
      <c r="R8686" s="52">
        <v>2.0689999684691429E-2</v>
      </c>
      <c r="S8686" s="52">
        <v>2.1169999614357948E-2</v>
      </c>
    </row>
    <row r="8687" spans="1:19">
      <c r="A8687" t="s">
        <v>356</v>
      </c>
      <c r="B8687" t="s">
        <v>412</v>
      </c>
      <c r="C8687" t="s">
        <v>440</v>
      </c>
      <c r="D8687" t="s">
        <v>330</v>
      </c>
      <c r="E8687" t="s">
        <v>208</v>
      </c>
      <c r="F8687" t="s">
        <v>209</v>
      </c>
      <c r="G8687">
        <v>18</v>
      </c>
      <c r="H8687" t="s">
        <v>332</v>
      </c>
      <c r="I8687" t="s">
        <v>734</v>
      </c>
      <c r="J8687" t="s">
        <v>270</v>
      </c>
      <c r="K8687">
        <v>2</v>
      </c>
      <c r="L8687" s="52">
        <v>2.5970000773668289E-2</v>
      </c>
      <c r="N8687">
        <v>11</v>
      </c>
      <c r="O8687" s="52">
        <v>3.4699998795986182E-2</v>
      </c>
      <c r="Q8687">
        <v>128</v>
      </c>
      <c r="R8687" s="52">
        <v>2.263999916613102E-2</v>
      </c>
    </row>
    <row r="8688" spans="1:19">
      <c r="A8688" t="s">
        <v>356</v>
      </c>
      <c r="B8688" t="s">
        <v>412</v>
      </c>
      <c r="C8688" t="s">
        <v>440</v>
      </c>
      <c r="D8688" t="s">
        <v>330</v>
      </c>
      <c r="E8688" t="s">
        <v>208</v>
      </c>
      <c r="F8688" t="s">
        <v>209</v>
      </c>
      <c r="G8688">
        <v>18</v>
      </c>
      <c r="H8688" t="s">
        <v>332</v>
      </c>
      <c r="I8688" t="s">
        <v>734</v>
      </c>
      <c r="J8688" t="s">
        <v>268</v>
      </c>
      <c r="K8688">
        <v>69</v>
      </c>
      <c r="L8688" s="52">
        <v>0.89609998464584351</v>
      </c>
      <c r="M8688" s="52">
        <v>0.92000001668930054</v>
      </c>
      <c r="N8688">
        <v>287</v>
      </c>
      <c r="O8688" s="52">
        <v>0.90535998344421387</v>
      </c>
      <c r="P8688" s="52">
        <v>0.93791002035140991</v>
      </c>
      <c r="Q8688">
        <v>4883</v>
      </c>
      <c r="R8688" s="52">
        <v>0.86364001035690308</v>
      </c>
      <c r="S8688" s="52">
        <v>0.88363999128341675</v>
      </c>
    </row>
    <row r="8689" spans="1:18">
      <c r="A8689" t="s">
        <v>356</v>
      </c>
      <c r="B8689" t="s">
        <v>412</v>
      </c>
      <c r="C8689" t="s">
        <v>440</v>
      </c>
      <c r="D8689" t="s">
        <v>330</v>
      </c>
      <c r="E8689" t="s">
        <v>208</v>
      </c>
      <c r="F8689" t="s">
        <v>209</v>
      </c>
      <c r="G8689">
        <v>18</v>
      </c>
      <c r="H8689" t="s">
        <v>332</v>
      </c>
      <c r="I8689" t="s">
        <v>307</v>
      </c>
      <c r="J8689" t="s">
        <v>329</v>
      </c>
      <c r="K8689">
        <v>77</v>
      </c>
      <c r="L8689" s="52">
        <v>1</v>
      </c>
      <c r="N8689">
        <v>315</v>
      </c>
      <c r="O8689" s="52">
        <v>0.99369001388549805</v>
      </c>
      <c r="Q8689">
        <v>5610</v>
      </c>
      <c r="R8689" s="52">
        <v>0.99221998453140259</v>
      </c>
    </row>
    <row r="8690" spans="1:18">
      <c r="A8690" t="s">
        <v>356</v>
      </c>
      <c r="B8690" t="s">
        <v>412</v>
      </c>
      <c r="C8690" t="s">
        <v>440</v>
      </c>
      <c r="D8690" t="s">
        <v>330</v>
      </c>
      <c r="E8690" t="s">
        <v>208</v>
      </c>
      <c r="F8690" t="s">
        <v>209</v>
      </c>
      <c r="G8690">
        <v>18</v>
      </c>
      <c r="H8690" t="s">
        <v>332</v>
      </c>
      <c r="I8690" t="s">
        <v>307</v>
      </c>
      <c r="J8690" t="s">
        <v>309</v>
      </c>
      <c r="K8690">
        <v>0</v>
      </c>
      <c r="L8690" s="52">
        <v>0</v>
      </c>
      <c r="N8690">
        <v>2</v>
      </c>
      <c r="O8690" s="52">
        <v>6.3100000843405724E-3</v>
      </c>
      <c r="Q8690">
        <v>44</v>
      </c>
      <c r="R8690" s="52">
        <v>7.780000101774931E-3</v>
      </c>
    </row>
    <row r="8691" spans="1:18">
      <c r="A8691" t="s">
        <v>356</v>
      </c>
      <c r="B8691" t="s">
        <v>412</v>
      </c>
      <c r="C8691" t="s">
        <v>440</v>
      </c>
      <c r="D8691" t="s">
        <v>330</v>
      </c>
      <c r="E8691" t="s">
        <v>208</v>
      </c>
      <c r="F8691" t="s">
        <v>209</v>
      </c>
      <c r="G8691">
        <v>18</v>
      </c>
      <c r="H8691" t="s">
        <v>332</v>
      </c>
      <c r="I8691" t="s">
        <v>375</v>
      </c>
      <c r="J8691" t="s">
        <v>302</v>
      </c>
      <c r="K8691">
        <v>30</v>
      </c>
      <c r="L8691" s="52">
        <v>0.38960999250411987</v>
      </c>
      <c r="N8691">
        <v>110</v>
      </c>
      <c r="O8691" s="52">
        <v>0.34700000286102289</v>
      </c>
      <c r="Q8691">
        <v>1795</v>
      </c>
      <c r="R8691" s="52">
        <v>0.3174700140953064</v>
      </c>
    </row>
    <row r="8692" spans="1:18">
      <c r="A8692" t="s">
        <v>356</v>
      </c>
      <c r="B8692" t="s">
        <v>412</v>
      </c>
      <c r="C8692" t="s">
        <v>440</v>
      </c>
      <c r="D8692" t="s">
        <v>330</v>
      </c>
      <c r="E8692" t="s">
        <v>208</v>
      </c>
      <c r="F8692" t="s">
        <v>209</v>
      </c>
      <c r="G8692">
        <v>18</v>
      </c>
      <c r="H8692" t="s">
        <v>332</v>
      </c>
      <c r="I8692" t="s">
        <v>375</v>
      </c>
      <c r="J8692" t="s">
        <v>303</v>
      </c>
      <c r="K8692">
        <v>24</v>
      </c>
      <c r="L8692" s="52">
        <v>0.31169000267982477</v>
      </c>
      <c r="N8692">
        <v>93</v>
      </c>
      <c r="O8692" s="52">
        <v>0.29337999224662781</v>
      </c>
      <c r="Q8692">
        <v>1789</v>
      </c>
      <c r="R8692" s="52">
        <v>0.31641000509262079</v>
      </c>
    </row>
    <row r="8693" spans="1:18">
      <c r="A8693" t="s">
        <v>356</v>
      </c>
      <c r="B8693" t="s">
        <v>412</v>
      </c>
      <c r="C8693" t="s">
        <v>440</v>
      </c>
      <c r="D8693" t="s">
        <v>330</v>
      </c>
      <c r="E8693" t="s">
        <v>208</v>
      </c>
      <c r="F8693" t="s">
        <v>209</v>
      </c>
      <c r="G8693">
        <v>18</v>
      </c>
      <c r="H8693" t="s">
        <v>332</v>
      </c>
      <c r="I8693" t="s">
        <v>375</v>
      </c>
      <c r="J8693" t="s">
        <v>304</v>
      </c>
      <c r="K8693">
        <v>23</v>
      </c>
      <c r="L8693" s="52">
        <v>0.2987000048160553</v>
      </c>
      <c r="N8693">
        <v>114</v>
      </c>
      <c r="O8693" s="52">
        <v>0.35962000489234919</v>
      </c>
      <c r="Q8693">
        <v>2070</v>
      </c>
      <c r="R8693" s="52">
        <v>0.36610999703407288</v>
      </c>
    </row>
    <row r="8694" spans="1:18">
      <c r="A8694" t="s">
        <v>356</v>
      </c>
      <c r="B8694" t="s">
        <v>412</v>
      </c>
      <c r="C8694" t="s">
        <v>440</v>
      </c>
      <c r="D8694" t="s">
        <v>330</v>
      </c>
      <c r="E8694" t="s">
        <v>208</v>
      </c>
      <c r="F8694" t="s">
        <v>209</v>
      </c>
      <c r="G8694">
        <v>18</v>
      </c>
      <c r="H8694" t="s">
        <v>332</v>
      </c>
      <c r="I8694" t="s">
        <v>377</v>
      </c>
      <c r="J8694" t="s">
        <v>13</v>
      </c>
      <c r="K8694">
        <v>40</v>
      </c>
      <c r="L8694" s="52">
        <v>0.51947999000549316</v>
      </c>
      <c r="N8694">
        <v>159</v>
      </c>
      <c r="O8694" s="52">
        <v>0.50157999992370605</v>
      </c>
      <c r="Q8694">
        <v>2991</v>
      </c>
      <c r="R8694" s="52">
        <v>0.52900999784469604</v>
      </c>
    </row>
    <row r="8695" spans="1:18">
      <c r="A8695" t="s">
        <v>356</v>
      </c>
      <c r="B8695" t="s">
        <v>412</v>
      </c>
      <c r="C8695" t="s">
        <v>440</v>
      </c>
      <c r="D8695" t="s">
        <v>330</v>
      </c>
      <c r="E8695" t="s">
        <v>208</v>
      </c>
      <c r="F8695" t="s">
        <v>209</v>
      </c>
      <c r="G8695">
        <v>18</v>
      </c>
      <c r="H8695" t="s">
        <v>332</v>
      </c>
      <c r="I8695" t="s">
        <v>377</v>
      </c>
      <c r="J8695" t="s">
        <v>382</v>
      </c>
      <c r="K8695">
        <v>37</v>
      </c>
      <c r="L8695" s="52">
        <v>0.48052000999450678</v>
      </c>
      <c r="N8695">
        <v>158</v>
      </c>
      <c r="O8695" s="52">
        <v>0.49842000007629389</v>
      </c>
      <c r="Q8695">
        <v>2663</v>
      </c>
      <c r="R8695" s="52">
        <v>0.47099000215530401</v>
      </c>
    </row>
    <row r="8696" spans="1:18">
      <c r="A8696" t="s">
        <v>356</v>
      </c>
      <c r="B8696" t="s">
        <v>412</v>
      </c>
      <c r="C8696" t="s">
        <v>440</v>
      </c>
      <c r="D8696" t="s">
        <v>330</v>
      </c>
      <c r="E8696" t="s">
        <v>208</v>
      </c>
      <c r="F8696" t="s">
        <v>209</v>
      </c>
      <c r="G8696">
        <v>18</v>
      </c>
      <c r="H8696" t="s">
        <v>332</v>
      </c>
      <c r="I8696" t="s">
        <v>378</v>
      </c>
      <c r="J8696" t="s">
        <v>13</v>
      </c>
      <c r="K8696">
        <v>70</v>
      </c>
      <c r="L8696" s="52">
        <v>0.90908998250961304</v>
      </c>
      <c r="N8696">
        <v>276</v>
      </c>
      <c r="O8696" s="52">
        <v>0.87066000699996948</v>
      </c>
      <c r="Q8696">
        <v>5030</v>
      </c>
      <c r="R8696" s="52">
        <v>0.88963997364044189</v>
      </c>
    </row>
    <row r="8697" spans="1:18">
      <c r="A8697" t="s">
        <v>356</v>
      </c>
      <c r="B8697" t="s">
        <v>412</v>
      </c>
      <c r="C8697" t="s">
        <v>440</v>
      </c>
      <c r="D8697" t="s">
        <v>330</v>
      </c>
      <c r="E8697" t="s">
        <v>208</v>
      </c>
      <c r="F8697" t="s">
        <v>209</v>
      </c>
      <c r="G8697">
        <v>18</v>
      </c>
      <c r="H8697" t="s">
        <v>332</v>
      </c>
      <c r="I8697" t="s">
        <v>378</v>
      </c>
      <c r="J8697" t="s">
        <v>382</v>
      </c>
      <c r="K8697">
        <v>7</v>
      </c>
      <c r="L8697" s="52">
        <v>9.0910002589225769E-2</v>
      </c>
      <c r="N8697">
        <v>41</v>
      </c>
      <c r="O8697" s="52">
        <v>0.12933999300003049</v>
      </c>
      <c r="Q8697">
        <v>624</v>
      </c>
      <c r="R8697" s="52">
        <v>0.1103599965572357</v>
      </c>
    </row>
    <row r="8698" spans="1:18">
      <c r="A8698" t="s">
        <v>356</v>
      </c>
      <c r="B8698" t="s">
        <v>412</v>
      </c>
      <c r="C8698" t="s">
        <v>440</v>
      </c>
      <c r="D8698" t="s">
        <v>330</v>
      </c>
      <c r="E8698" t="s">
        <v>208</v>
      </c>
      <c r="F8698" t="s">
        <v>209</v>
      </c>
      <c r="G8698">
        <v>18</v>
      </c>
      <c r="H8698" t="s">
        <v>332</v>
      </c>
      <c r="I8698" t="s">
        <v>379</v>
      </c>
      <c r="J8698" t="s">
        <v>13</v>
      </c>
      <c r="K8698">
        <v>51</v>
      </c>
      <c r="L8698" s="52">
        <v>0.66233998537063599</v>
      </c>
      <c r="N8698">
        <v>218</v>
      </c>
      <c r="O8698" s="52">
        <v>0.68769997358322144</v>
      </c>
      <c r="Q8698">
        <v>3976</v>
      </c>
      <c r="R8698" s="52">
        <v>0.70322000980377197</v>
      </c>
    </row>
    <row r="8699" spans="1:18">
      <c r="A8699" t="s">
        <v>356</v>
      </c>
      <c r="B8699" t="s">
        <v>412</v>
      </c>
      <c r="C8699" t="s">
        <v>440</v>
      </c>
      <c r="D8699" t="s">
        <v>330</v>
      </c>
      <c r="E8699" t="s">
        <v>208</v>
      </c>
      <c r="F8699" t="s">
        <v>209</v>
      </c>
      <c r="G8699">
        <v>18</v>
      </c>
      <c r="H8699" t="s">
        <v>332</v>
      </c>
      <c r="I8699" t="s">
        <v>379</v>
      </c>
      <c r="J8699" t="s">
        <v>382</v>
      </c>
      <c r="K8699">
        <v>26</v>
      </c>
      <c r="L8699" s="52">
        <v>0.33766001462936401</v>
      </c>
      <c r="N8699">
        <v>99</v>
      </c>
      <c r="O8699" s="52">
        <v>0.31229999661445618</v>
      </c>
      <c r="Q8699">
        <v>1678</v>
      </c>
      <c r="R8699" s="52">
        <v>0.29677999019622803</v>
      </c>
    </row>
    <row r="8700" spans="1:18">
      <c r="A8700" t="s">
        <v>356</v>
      </c>
      <c r="B8700" t="s">
        <v>412</v>
      </c>
      <c r="C8700" t="s">
        <v>440</v>
      </c>
      <c r="D8700" t="s">
        <v>330</v>
      </c>
      <c r="E8700" t="s">
        <v>208</v>
      </c>
      <c r="F8700" t="s">
        <v>209</v>
      </c>
      <c r="G8700">
        <v>18</v>
      </c>
      <c r="H8700" t="s">
        <v>332</v>
      </c>
      <c r="I8700" t="s">
        <v>380</v>
      </c>
      <c r="J8700" t="s">
        <v>13</v>
      </c>
      <c r="K8700">
        <v>60</v>
      </c>
      <c r="L8700" s="52">
        <v>0.77921998500823975</v>
      </c>
      <c r="N8700">
        <v>242</v>
      </c>
      <c r="O8700" s="52">
        <v>0.76340997219085693</v>
      </c>
      <c r="Q8700">
        <v>4071</v>
      </c>
      <c r="R8700" s="52">
        <v>0.72001999616622925</v>
      </c>
    </row>
    <row r="8701" spans="1:18">
      <c r="A8701" t="s">
        <v>356</v>
      </c>
      <c r="B8701" t="s">
        <v>412</v>
      </c>
      <c r="C8701" t="s">
        <v>440</v>
      </c>
      <c r="D8701" t="s">
        <v>330</v>
      </c>
      <c r="E8701" t="s">
        <v>208</v>
      </c>
      <c r="F8701" t="s">
        <v>209</v>
      </c>
      <c r="G8701">
        <v>18</v>
      </c>
      <c r="H8701" t="s">
        <v>332</v>
      </c>
      <c r="I8701" t="s">
        <v>380</v>
      </c>
      <c r="J8701" t="s">
        <v>382</v>
      </c>
      <c r="K8701">
        <v>17</v>
      </c>
      <c r="L8701" s="52">
        <v>0.22078000009059909</v>
      </c>
      <c r="N8701">
        <v>75</v>
      </c>
      <c r="O8701" s="52">
        <v>0.23658999800682071</v>
      </c>
      <c r="Q8701">
        <v>1583</v>
      </c>
      <c r="R8701" s="52">
        <v>0.27998000383377081</v>
      </c>
    </row>
    <row r="8702" spans="1:18">
      <c r="A8702" t="s">
        <v>356</v>
      </c>
      <c r="B8702" t="s">
        <v>412</v>
      </c>
      <c r="C8702" t="s">
        <v>440</v>
      </c>
      <c r="D8702" t="s">
        <v>330</v>
      </c>
      <c r="E8702" t="s">
        <v>208</v>
      </c>
      <c r="F8702" t="s">
        <v>209</v>
      </c>
      <c r="G8702">
        <v>18</v>
      </c>
      <c r="H8702" t="s">
        <v>332</v>
      </c>
      <c r="I8702" t="s">
        <v>381</v>
      </c>
      <c r="J8702" t="s">
        <v>13</v>
      </c>
      <c r="K8702">
        <v>44</v>
      </c>
      <c r="L8702" s="52">
        <v>0.5714300274848938</v>
      </c>
      <c r="N8702">
        <v>194</v>
      </c>
      <c r="O8702" s="52">
        <v>0.61198997497558594</v>
      </c>
      <c r="Q8702">
        <v>3439</v>
      </c>
      <c r="R8702" s="52">
        <v>0.60824000835418701</v>
      </c>
    </row>
    <row r="8703" spans="1:18">
      <c r="A8703" t="s">
        <v>356</v>
      </c>
      <c r="B8703" t="s">
        <v>412</v>
      </c>
      <c r="C8703" t="s">
        <v>440</v>
      </c>
      <c r="D8703" t="s">
        <v>330</v>
      </c>
      <c r="E8703" t="s">
        <v>208</v>
      </c>
      <c r="F8703" t="s">
        <v>209</v>
      </c>
      <c r="G8703">
        <v>18</v>
      </c>
      <c r="H8703" t="s">
        <v>332</v>
      </c>
      <c r="I8703" t="s">
        <v>381</v>
      </c>
      <c r="J8703" t="s">
        <v>382</v>
      </c>
      <c r="K8703">
        <v>33</v>
      </c>
      <c r="L8703" s="52">
        <v>0.42857000231742859</v>
      </c>
      <c r="N8703">
        <v>123</v>
      </c>
      <c r="O8703" s="52">
        <v>0.38800999522209167</v>
      </c>
      <c r="Q8703">
        <v>2215</v>
      </c>
      <c r="R8703" s="52">
        <v>0.39175999164581299</v>
      </c>
    </row>
    <row r="8704" spans="1:18">
      <c r="A8704" t="s">
        <v>356</v>
      </c>
      <c r="B8704" t="s">
        <v>412</v>
      </c>
      <c r="C8704" t="s">
        <v>440</v>
      </c>
      <c r="D8704" t="s">
        <v>330</v>
      </c>
      <c r="E8704" t="s">
        <v>210</v>
      </c>
      <c r="F8704" t="s">
        <v>211</v>
      </c>
      <c r="G8704">
        <v>8</v>
      </c>
      <c r="H8704" t="s">
        <v>339</v>
      </c>
      <c r="I8704" t="s">
        <v>374</v>
      </c>
      <c r="J8704" t="s">
        <v>289</v>
      </c>
      <c r="K8704">
        <v>2</v>
      </c>
      <c r="L8704" s="52">
        <v>1.460000034421682E-2</v>
      </c>
      <c r="N8704">
        <v>8</v>
      </c>
      <c r="O8704" s="52">
        <v>1.276000030338764E-2</v>
      </c>
      <c r="Q8704">
        <v>29</v>
      </c>
      <c r="R8704" s="52">
        <v>5.1299999468028554E-3</v>
      </c>
    </row>
    <row r="8705" spans="1:19">
      <c r="A8705" t="s">
        <v>356</v>
      </c>
      <c r="B8705" t="s">
        <v>412</v>
      </c>
      <c r="C8705" t="s">
        <v>440</v>
      </c>
      <c r="D8705" t="s">
        <v>330</v>
      </c>
      <c r="E8705" t="s">
        <v>210</v>
      </c>
      <c r="F8705" t="s">
        <v>211</v>
      </c>
      <c r="G8705">
        <v>8</v>
      </c>
      <c r="H8705" t="s">
        <v>339</v>
      </c>
      <c r="I8705" t="s">
        <v>374</v>
      </c>
      <c r="J8705" t="s">
        <v>290</v>
      </c>
      <c r="K8705">
        <v>7</v>
      </c>
      <c r="L8705" s="52">
        <v>5.1089998334646218E-2</v>
      </c>
      <c r="N8705">
        <v>35</v>
      </c>
      <c r="O8705" s="52">
        <v>5.5819999426603317E-2</v>
      </c>
      <c r="Q8705">
        <v>299</v>
      </c>
      <c r="R8705" s="52">
        <v>5.2880000323057168E-2</v>
      </c>
    </row>
    <row r="8706" spans="1:19">
      <c r="A8706" t="s">
        <v>356</v>
      </c>
      <c r="B8706" t="s">
        <v>412</v>
      </c>
      <c r="C8706" t="s">
        <v>440</v>
      </c>
      <c r="D8706" t="s">
        <v>330</v>
      </c>
      <c r="E8706" t="s">
        <v>210</v>
      </c>
      <c r="F8706" t="s">
        <v>211</v>
      </c>
      <c r="G8706">
        <v>8</v>
      </c>
      <c r="H8706" t="s">
        <v>339</v>
      </c>
      <c r="I8706" t="s">
        <v>374</v>
      </c>
      <c r="J8706" t="s">
        <v>291</v>
      </c>
      <c r="K8706">
        <v>23</v>
      </c>
      <c r="L8706" s="52">
        <v>0.16787999868392939</v>
      </c>
      <c r="N8706">
        <v>87</v>
      </c>
      <c r="O8706" s="52">
        <v>0.13876000046730039</v>
      </c>
      <c r="Q8706">
        <v>751</v>
      </c>
      <c r="R8706" s="52">
        <v>0.1328299939632416</v>
      </c>
    </row>
    <row r="8707" spans="1:19">
      <c r="A8707" t="s">
        <v>356</v>
      </c>
      <c r="B8707" t="s">
        <v>412</v>
      </c>
      <c r="C8707" t="s">
        <v>440</v>
      </c>
      <c r="D8707" t="s">
        <v>330</v>
      </c>
      <c r="E8707" t="s">
        <v>210</v>
      </c>
      <c r="F8707" t="s">
        <v>211</v>
      </c>
      <c r="G8707">
        <v>8</v>
      </c>
      <c r="H8707" t="s">
        <v>339</v>
      </c>
      <c r="I8707" t="s">
        <v>374</v>
      </c>
      <c r="J8707" t="s">
        <v>292</v>
      </c>
      <c r="K8707">
        <v>33</v>
      </c>
      <c r="L8707" s="52">
        <v>0.24087999761104581</v>
      </c>
      <c r="N8707">
        <v>148</v>
      </c>
      <c r="O8707" s="52">
        <v>0.23603999614715579</v>
      </c>
      <c r="Q8707">
        <v>1246</v>
      </c>
      <c r="R8707" s="52">
        <v>0.22036999464035029</v>
      </c>
    </row>
    <row r="8708" spans="1:19">
      <c r="A8708" t="s">
        <v>356</v>
      </c>
      <c r="B8708" t="s">
        <v>412</v>
      </c>
      <c r="C8708" t="s">
        <v>440</v>
      </c>
      <c r="D8708" t="s">
        <v>330</v>
      </c>
      <c r="E8708" t="s">
        <v>210</v>
      </c>
      <c r="F8708" t="s">
        <v>211</v>
      </c>
      <c r="G8708">
        <v>8</v>
      </c>
      <c r="H8708" t="s">
        <v>339</v>
      </c>
      <c r="I8708" t="s">
        <v>374</v>
      </c>
      <c r="J8708" t="s">
        <v>293</v>
      </c>
      <c r="K8708">
        <v>23</v>
      </c>
      <c r="L8708" s="52">
        <v>0.16787999868392939</v>
      </c>
      <c r="N8708">
        <v>98</v>
      </c>
      <c r="O8708" s="52">
        <v>0.15629999339580539</v>
      </c>
      <c r="Q8708">
        <v>1034</v>
      </c>
      <c r="R8708" s="52">
        <v>0.18287999927997589</v>
      </c>
    </row>
    <row r="8709" spans="1:19">
      <c r="A8709" t="s">
        <v>356</v>
      </c>
      <c r="B8709" t="s">
        <v>412</v>
      </c>
      <c r="C8709" t="s">
        <v>440</v>
      </c>
      <c r="D8709" t="s">
        <v>330</v>
      </c>
      <c r="E8709" t="s">
        <v>210</v>
      </c>
      <c r="F8709" t="s">
        <v>211</v>
      </c>
      <c r="G8709">
        <v>8</v>
      </c>
      <c r="H8709" t="s">
        <v>339</v>
      </c>
      <c r="I8709" t="s">
        <v>374</v>
      </c>
      <c r="J8709" t="s">
        <v>294</v>
      </c>
      <c r="K8709">
        <v>22</v>
      </c>
      <c r="L8709" s="52">
        <v>0.16057999432086939</v>
      </c>
      <c r="N8709">
        <v>119</v>
      </c>
      <c r="O8709" s="52">
        <v>0.18978999555110929</v>
      </c>
      <c r="Q8709">
        <v>1115</v>
      </c>
      <c r="R8709" s="52">
        <v>0.19720999896526339</v>
      </c>
    </row>
    <row r="8710" spans="1:19">
      <c r="A8710" t="s">
        <v>356</v>
      </c>
      <c r="B8710" t="s">
        <v>412</v>
      </c>
      <c r="C8710" t="s">
        <v>440</v>
      </c>
      <c r="D8710" t="s">
        <v>330</v>
      </c>
      <c r="E8710" t="s">
        <v>210</v>
      </c>
      <c r="F8710" t="s">
        <v>211</v>
      </c>
      <c r="G8710">
        <v>8</v>
      </c>
      <c r="H8710" t="s">
        <v>339</v>
      </c>
      <c r="I8710" t="s">
        <v>374</v>
      </c>
      <c r="J8710" t="s">
        <v>295</v>
      </c>
      <c r="K8710">
        <v>27</v>
      </c>
      <c r="L8710" s="52">
        <v>0.19708000123500821</v>
      </c>
      <c r="N8710">
        <v>132</v>
      </c>
      <c r="O8710" s="52">
        <v>0.21052999794483179</v>
      </c>
      <c r="Q8710">
        <v>1180</v>
      </c>
      <c r="R8710" s="52">
        <v>0.20870000123977661</v>
      </c>
    </row>
    <row r="8711" spans="1:19">
      <c r="A8711" t="s">
        <v>356</v>
      </c>
      <c r="B8711" t="s">
        <v>412</v>
      </c>
      <c r="C8711" t="s">
        <v>440</v>
      </c>
      <c r="D8711" t="s">
        <v>330</v>
      </c>
      <c r="E8711" t="s">
        <v>210</v>
      </c>
      <c r="F8711" t="s">
        <v>211</v>
      </c>
      <c r="G8711">
        <v>8</v>
      </c>
      <c r="H8711" t="s">
        <v>339</v>
      </c>
      <c r="I8711" t="s">
        <v>734</v>
      </c>
      <c r="J8711" t="s">
        <v>299</v>
      </c>
      <c r="K8711">
        <v>18</v>
      </c>
      <c r="L8711" s="52">
        <v>0.13139000535011289</v>
      </c>
      <c r="M8711" s="52">
        <v>0.13433000445365911</v>
      </c>
      <c r="N8711">
        <v>52</v>
      </c>
      <c r="O8711" s="52">
        <v>8.2929998636245728E-2</v>
      </c>
      <c r="P8711" s="52">
        <v>8.4009997546672821E-2</v>
      </c>
      <c r="Q8711">
        <v>265</v>
      </c>
      <c r="R8711" s="52">
        <v>4.6870000660419457E-2</v>
      </c>
      <c r="S8711" s="52">
        <v>4.7959998250007629E-2</v>
      </c>
    </row>
    <row r="8712" spans="1:19">
      <c r="A8712" t="s">
        <v>356</v>
      </c>
      <c r="B8712" t="s">
        <v>412</v>
      </c>
      <c r="C8712" t="s">
        <v>440</v>
      </c>
      <c r="D8712" t="s">
        <v>330</v>
      </c>
      <c r="E8712" t="s">
        <v>210</v>
      </c>
      <c r="F8712" t="s">
        <v>211</v>
      </c>
      <c r="G8712">
        <v>8</v>
      </c>
      <c r="H8712" t="s">
        <v>339</v>
      </c>
      <c r="I8712" t="s">
        <v>734</v>
      </c>
      <c r="J8712" t="s">
        <v>300</v>
      </c>
      <c r="K8712">
        <v>7</v>
      </c>
      <c r="L8712" s="52">
        <v>5.1089998334646218E-2</v>
      </c>
      <c r="M8712" s="52">
        <v>5.2239999175071723E-2</v>
      </c>
      <c r="N8712">
        <v>20</v>
      </c>
      <c r="O8712" s="52">
        <v>3.189999982714653E-2</v>
      </c>
      <c r="P8712" s="52">
        <v>3.231000155210495E-2</v>
      </c>
      <c r="Q8712">
        <v>218</v>
      </c>
      <c r="R8712" s="52">
        <v>3.8559999316930771E-2</v>
      </c>
      <c r="S8712" s="52">
        <v>3.945000097155571E-2</v>
      </c>
    </row>
    <row r="8713" spans="1:19">
      <c r="A8713" t="s">
        <v>356</v>
      </c>
      <c r="B8713" t="s">
        <v>412</v>
      </c>
      <c r="C8713" t="s">
        <v>440</v>
      </c>
      <c r="D8713" t="s">
        <v>330</v>
      </c>
      <c r="E8713" t="s">
        <v>210</v>
      </c>
      <c r="F8713" t="s">
        <v>211</v>
      </c>
      <c r="G8713">
        <v>8</v>
      </c>
      <c r="H8713" t="s">
        <v>339</v>
      </c>
      <c r="I8713" t="s">
        <v>734</v>
      </c>
      <c r="J8713" t="s">
        <v>269</v>
      </c>
      <c r="K8713">
        <v>2</v>
      </c>
      <c r="L8713" s="52">
        <v>1.460000034421682E-2</v>
      </c>
      <c r="M8713" s="52">
        <v>1.4929999597370619E-2</v>
      </c>
      <c r="N8713">
        <v>8</v>
      </c>
      <c r="O8713" s="52">
        <v>1.276000030338764E-2</v>
      </c>
      <c r="P8713" s="52">
        <v>1.291999965906143E-2</v>
      </c>
      <c r="Q8713">
        <v>43</v>
      </c>
      <c r="R8713" s="52">
        <v>7.61000020429492E-3</v>
      </c>
      <c r="S8713" s="52">
        <v>7.780000101774931E-3</v>
      </c>
    </row>
    <row r="8714" spans="1:19">
      <c r="A8714" t="s">
        <v>356</v>
      </c>
      <c r="B8714" t="s">
        <v>412</v>
      </c>
      <c r="C8714" t="s">
        <v>440</v>
      </c>
      <c r="D8714" t="s">
        <v>330</v>
      </c>
      <c r="E8714" t="s">
        <v>210</v>
      </c>
      <c r="F8714" t="s">
        <v>211</v>
      </c>
      <c r="G8714">
        <v>8</v>
      </c>
      <c r="H8714" t="s">
        <v>339</v>
      </c>
      <c r="I8714" t="s">
        <v>734</v>
      </c>
      <c r="J8714" t="s">
        <v>301</v>
      </c>
      <c r="K8714">
        <v>2</v>
      </c>
      <c r="L8714" s="52">
        <v>1.460000034421682E-2</v>
      </c>
      <c r="M8714" s="52">
        <v>1.4929999597370619E-2</v>
      </c>
      <c r="N8714">
        <v>10</v>
      </c>
      <c r="O8714" s="52">
        <v>1.5949999913573269E-2</v>
      </c>
      <c r="P8714" s="52">
        <v>1.6160000115633011E-2</v>
      </c>
      <c r="Q8714">
        <v>117</v>
      </c>
      <c r="R8714" s="52">
        <v>2.0689999684691429E-2</v>
      </c>
      <c r="S8714" s="52">
        <v>2.1169999614357948E-2</v>
      </c>
    </row>
    <row r="8715" spans="1:19">
      <c r="A8715" t="s">
        <v>356</v>
      </c>
      <c r="B8715" t="s">
        <v>412</v>
      </c>
      <c r="C8715" t="s">
        <v>440</v>
      </c>
      <c r="D8715" t="s">
        <v>330</v>
      </c>
      <c r="E8715" t="s">
        <v>210</v>
      </c>
      <c r="F8715" t="s">
        <v>211</v>
      </c>
      <c r="G8715">
        <v>8</v>
      </c>
      <c r="H8715" t="s">
        <v>339</v>
      </c>
      <c r="I8715" t="s">
        <v>734</v>
      </c>
      <c r="J8715" t="s">
        <v>270</v>
      </c>
      <c r="K8715">
        <v>3</v>
      </c>
      <c r="L8715" s="52">
        <v>2.1900000050663952E-2</v>
      </c>
      <c r="N8715">
        <v>8</v>
      </c>
      <c r="O8715" s="52">
        <v>1.276000030338764E-2</v>
      </c>
      <c r="Q8715">
        <v>128</v>
      </c>
      <c r="R8715" s="52">
        <v>2.263999916613102E-2</v>
      </c>
    </row>
    <row r="8716" spans="1:19">
      <c r="A8716" t="s">
        <v>356</v>
      </c>
      <c r="B8716" t="s">
        <v>412</v>
      </c>
      <c r="C8716" t="s">
        <v>440</v>
      </c>
      <c r="D8716" t="s">
        <v>330</v>
      </c>
      <c r="E8716" t="s">
        <v>210</v>
      </c>
      <c r="F8716" t="s">
        <v>211</v>
      </c>
      <c r="G8716">
        <v>8</v>
      </c>
      <c r="H8716" t="s">
        <v>339</v>
      </c>
      <c r="I8716" t="s">
        <v>734</v>
      </c>
      <c r="J8716" t="s">
        <v>268</v>
      </c>
      <c r="K8716">
        <v>105</v>
      </c>
      <c r="L8716" s="52">
        <v>0.76642000675201416</v>
      </c>
      <c r="M8716" s="52">
        <v>0.78358000516891479</v>
      </c>
      <c r="N8716">
        <v>529</v>
      </c>
      <c r="O8716" s="52">
        <v>0.84369999170303345</v>
      </c>
      <c r="P8716" s="52">
        <v>0.85460001230239868</v>
      </c>
      <c r="Q8716">
        <v>4883</v>
      </c>
      <c r="R8716" s="52">
        <v>0.86364001035690308</v>
      </c>
      <c r="S8716" s="52">
        <v>0.88363999128341675</v>
      </c>
    </row>
    <row r="8717" spans="1:19">
      <c r="A8717" t="s">
        <v>356</v>
      </c>
      <c r="B8717" t="s">
        <v>412</v>
      </c>
      <c r="C8717" t="s">
        <v>440</v>
      </c>
      <c r="D8717" t="s">
        <v>330</v>
      </c>
      <c r="E8717" t="s">
        <v>210</v>
      </c>
      <c r="F8717" t="s">
        <v>211</v>
      </c>
      <c r="G8717">
        <v>8</v>
      </c>
      <c r="H8717" t="s">
        <v>339</v>
      </c>
      <c r="I8717" t="s">
        <v>307</v>
      </c>
      <c r="J8717" t="s">
        <v>329</v>
      </c>
      <c r="K8717">
        <v>135</v>
      </c>
      <c r="L8717" s="52">
        <v>0.98540002107620239</v>
      </c>
      <c r="N8717">
        <v>620</v>
      </c>
      <c r="O8717" s="52">
        <v>0.98883998394012451</v>
      </c>
      <c r="Q8717">
        <v>5610</v>
      </c>
      <c r="R8717" s="52">
        <v>0.99221998453140259</v>
      </c>
    </row>
    <row r="8718" spans="1:19">
      <c r="A8718" t="s">
        <v>356</v>
      </c>
      <c r="B8718" t="s">
        <v>412</v>
      </c>
      <c r="C8718" t="s">
        <v>440</v>
      </c>
      <c r="D8718" t="s">
        <v>330</v>
      </c>
      <c r="E8718" t="s">
        <v>210</v>
      </c>
      <c r="F8718" t="s">
        <v>211</v>
      </c>
      <c r="G8718">
        <v>8</v>
      </c>
      <c r="H8718" t="s">
        <v>339</v>
      </c>
      <c r="I8718" t="s">
        <v>307</v>
      </c>
      <c r="J8718" t="s">
        <v>309</v>
      </c>
      <c r="K8718">
        <v>2</v>
      </c>
      <c r="L8718" s="52">
        <v>1.460000034421682E-2</v>
      </c>
      <c r="N8718">
        <v>7</v>
      </c>
      <c r="O8718" s="52">
        <v>1.116000022739172E-2</v>
      </c>
      <c r="Q8718">
        <v>44</v>
      </c>
      <c r="R8718" s="52">
        <v>7.780000101774931E-3</v>
      </c>
    </row>
    <row r="8719" spans="1:19">
      <c r="A8719" t="s">
        <v>356</v>
      </c>
      <c r="B8719" t="s">
        <v>412</v>
      </c>
      <c r="C8719" t="s">
        <v>440</v>
      </c>
      <c r="D8719" t="s">
        <v>330</v>
      </c>
      <c r="E8719" t="s">
        <v>210</v>
      </c>
      <c r="F8719" t="s">
        <v>211</v>
      </c>
      <c r="G8719">
        <v>8</v>
      </c>
      <c r="H8719" t="s">
        <v>339</v>
      </c>
      <c r="I8719" t="s">
        <v>375</v>
      </c>
      <c r="J8719" t="s">
        <v>302</v>
      </c>
      <c r="K8719">
        <v>37</v>
      </c>
      <c r="L8719" s="52">
        <v>0.27006998658180242</v>
      </c>
      <c r="N8719">
        <v>207</v>
      </c>
      <c r="O8719" s="52">
        <v>0.33013999462127691</v>
      </c>
      <c r="Q8719">
        <v>1795</v>
      </c>
      <c r="R8719" s="52">
        <v>0.3174700140953064</v>
      </c>
    </row>
    <row r="8720" spans="1:19">
      <c r="A8720" t="s">
        <v>356</v>
      </c>
      <c r="B8720" t="s">
        <v>412</v>
      </c>
      <c r="C8720" t="s">
        <v>440</v>
      </c>
      <c r="D8720" t="s">
        <v>330</v>
      </c>
      <c r="E8720" t="s">
        <v>210</v>
      </c>
      <c r="F8720" t="s">
        <v>211</v>
      </c>
      <c r="G8720">
        <v>8</v>
      </c>
      <c r="H8720" t="s">
        <v>339</v>
      </c>
      <c r="I8720" t="s">
        <v>375</v>
      </c>
      <c r="J8720" t="s">
        <v>303</v>
      </c>
      <c r="K8720">
        <v>51</v>
      </c>
      <c r="L8720" s="52">
        <v>0.37226000428199768</v>
      </c>
      <c r="N8720">
        <v>201</v>
      </c>
      <c r="O8720" s="52">
        <v>0.32056999206542969</v>
      </c>
      <c r="Q8720">
        <v>1789</v>
      </c>
      <c r="R8720" s="52">
        <v>0.31641000509262079</v>
      </c>
    </row>
    <row r="8721" spans="1:18">
      <c r="A8721" t="s">
        <v>356</v>
      </c>
      <c r="B8721" t="s">
        <v>412</v>
      </c>
      <c r="C8721" t="s">
        <v>440</v>
      </c>
      <c r="D8721" t="s">
        <v>330</v>
      </c>
      <c r="E8721" t="s">
        <v>210</v>
      </c>
      <c r="F8721" t="s">
        <v>211</v>
      </c>
      <c r="G8721">
        <v>8</v>
      </c>
      <c r="H8721" t="s">
        <v>339</v>
      </c>
      <c r="I8721" t="s">
        <v>375</v>
      </c>
      <c r="J8721" t="s">
        <v>304</v>
      </c>
      <c r="K8721">
        <v>49</v>
      </c>
      <c r="L8721" s="52">
        <v>0.35765999555587769</v>
      </c>
      <c r="N8721">
        <v>219</v>
      </c>
      <c r="O8721" s="52">
        <v>0.34927999973297119</v>
      </c>
      <c r="Q8721">
        <v>2070</v>
      </c>
      <c r="R8721" s="52">
        <v>0.36610999703407288</v>
      </c>
    </row>
    <row r="8722" spans="1:18">
      <c r="A8722" t="s">
        <v>356</v>
      </c>
      <c r="B8722" t="s">
        <v>412</v>
      </c>
      <c r="C8722" t="s">
        <v>440</v>
      </c>
      <c r="D8722" t="s">
        <v>330</v>
      </c>
      <c r="E8722" t="s">
        <v>210</v>
      </c>
      <c r="F8722" t="s">
        <v>211</v>
      </c>
      <c r="G8722">
        <v>8</v>
      </c>
      <c r="H8722" t="s">
        <v>339</v>
      </c>
      <c r="I8722" t="s">
        <v>377</v>
      </c>
      <c r="J8722" t="s">
        <v>13</v>
      </c>
      <c r="K8722">
        <v>80</v>
      </c>
      <c r="L8722" s="52">
        <v>0.58394002914428711</v>
      </c>
      <c r="N8722">
        <v>339</v>
      </c>
      <c r="O8722" s="52">
        <v>0.54066997766494751</v>
      </c>
      <c r="Q8722">
        <v>2991</v>
      </c>
      <c r="R8722" s="52">
        <v>0.52900999784469604</v>
      </c>
    </row>
    <row r="8723" spans="1:18">
      <c r="A8723" t="s">
        <v>356</v>
      </c>
      <c r="B8723" t="s">
        <v>412</v>
      </c>
      <c r="C8723" t="s">
        <v>440</v>
      </c>
      <c r="D8723" t="s">
        <v>330</v>
      </c>
      <c r="E8723" t="s">
        <v>210</v>
      </c>
      <c r="F8723" t="s">
        <v>211</v>
      </c>
      <c r="G8723">
        <v>8</v>
      </c>
      <c r="H8723" t="s">
        <v>339</v>
      </c>
      <c r="I8723" t="s">
        <v>377</v>
      </c>
      <c r="J8723" t="s">
        <v>382</v>
      </c>
      <c r="K8723">
        <v>57</v>
      </c>
      <c r="L8723" s="52">
        <v>0.41606000065803528</v>
      </c>
      <c r="N8723">
        <v>288</v>
      </c>
      <c r="O8723" s="52">
        <v>0.4593299925327301</v>
      </c>
      <c r="Q8723">
        <v>2663</v>
      </c>
      <c r="R8723" s="52">
        <v>0.47099000215530401</v>
      </c>
    </row>
    <row r="8724" spans="1:18">
      <c r="A8724" t="s">
        <v>356</v>
      </c>
      <c r="B8724" t="s">
        <v>412</v>
      </c>
      <c r="C8724" t="s">
        <v>440</v>
      </c>
      <c r="D8724" t="s">
        <v>330</v>
      </c>
      <c r="E8724" t="s">
        <v>210</v>
      </c>
      <c r="F8724" t="s">
        <v>211</v>
      </c>
      <c r="G8724">
        <v>8</v>
      </c>
      <c r="H8724" t="s">
        <v>339</v>
      </c>
      <c r="I8724" t="s">
        <v>378</v>
      </c>
      <c r="J8724" t="s">
        <v>13</v>
      </c>
      <c r="K8724">
        <v>124</v>
      </c>
      <c r="L8724" s="52">
        <v>0.90511000156402588</v>
      </c>
      <c r="N8724">
        <v>567</v>
      </c>
      <c r="O8724" s="52">
        <v>0.90430998802185059</v>
      </c>
      <c r="Q8724">
        <v>5030</v>
      </c>
      <c r="R8724" s="52">
        <v>0.88963997364044189</v>
      </c>
    </row>
    <row r="8725" spans="1:18">
      <c r="A8725" t="s">
        <v>356</v>
      </c>
      <c r="B8725" t="s">
        <v>412</v>
      </c>
      <c r="C8725" t="s">
        <v>440</v>
      </c>
      <c r="D8725" t="s">
        <v>330</v>
      </c>
      <c r="E8725" t="s">
        <v>210</v>
      </c>
      <c r="F8725" t="s">
        <v>211</v>
      </c>
      <c r="G8725">
        <v>8</v>
      </c>
      <c r="H8725" t="s">
        <v>339</v>
      </c>
      <c r="I8725" t="s">
        <v>378</v>
      </c>
      <c r="J8725" t="s">
        <v>382</v>
      </c>
      <c r="K8725">
        <v>13</v>
      </c>
      <c r="L8725" s="52">
        <v>9.4889998435974121E-2</v>
      </c>
      <c r="N8725">
        <v>60</v>
      </c>
      <c r="O8725" s="52">
        <v>9.568999707698822E-2</v>
      </c>
      <c r="Q8725">
        <v>624</v>
      </c>
      <c r="R8725" s="52">
        <v>0.1103599965572357</v>
      </c>
    </row>
    <row r="8726" spans="1:18">
      <c r="A8726" t="s">
        <v>356</v>
      </c>
      <c r="B8726" t="s">
        <v>412</v>
      </c>
      <c r="C8726" t="s">
        <v>440</v>
      </c>
      <c r="D8726" t="s">
        <v>330</v>
      </c>
      <c r="E8726" t="s">
        <v>210</v>
      </c>
      <c r="F8726" t="s">
        <v>211</v>
      </c>
      <c r="G8726">
        <v>8</v>
      </c>
      <c r="H8726" t="s">
        <v>339</v>
      </c>
      <c r="I8726" t="s">
        <v>379</v>
      </c>
      <c r="J8726" t="s">
        <v>13</v>
      </c>
      <c r="K8726">
        <v>101</v>
      </c>
      <c r="L8726" s="52">
        <v>0.73723000288009644</v>
      </c>
      <c r="N8726">
        <v>454</v>
      </c>
      <c r="O8726" s="52">
        <v>0.72408002614974976</v>
      </c>
      <c r="Q8726">
        <v>3976</v>
      </c>
      <c r="R8726" s="52">
        <v>0.70322000980377197</v>
      </c>
    </row>
    <row r="8727" spans="1:18">
      <c r="A8727" t="s">
        <v>356</v>
      </c>
      <c r="B8727" t="s">
        <v>412</v>
      </c>
      <c r="C8727" t="s">
        <v>440</v>
      </c>
      <c r="D8727" t="s">
        <v>330</v>
      </c>
      <c r="E8727" t="s">
        <v>210</v>
      </c>
      <c r="F8727" t="s">
        <v>211</v>
      </c>
      <c r="G8727">
        <v>8</v>
      </c>
      <c r="H8727" t="s">
        <v>339</v>
      </c>
      <c r="I8727" t="s">
        <v>379</v>
      </c>
      <c r="J8727" t="s">
        <v>382</v>
      </c>
      <c r="K8727">
        <v>36</v>
      </c>
      <c r="L8727" s="52">
        <v>0.26276999711990362</v>
      </c>
      <c r="N8727">
        <v>173</v>
      </c>
      <c r="O8727" s="52">
        <v>0.27592000365257258</v>
      </c>
      <c r="Q8727">
        <v>1678</v>
      </c>
      <c r="R8727" s="52">
        <v>0.29677999019622803</v>
      </c>
    </row>
    <row r="8728" spans="1:18">
      <c r="A8728" t="s">
        <v>356</v>
      </c>
      <c r="B8728" t="s">
        <v>412</v>
      </c>
      <c r="C8728" t="s">
        <v>440</v>
      </c>
      <c r="D8728" t="s">
        <v>330</v>
      </c>
      <c r="E8728" t="s">
        <v>210</v>
      </c>
      <c r="F8728" t="s">
        <v>211</v>
      </c>
      <c r="G8728">
        <v>8</v>
      </c>
      <c r="H8728" t="s">
        <v>339</v>
      </c>
      <c r="I8728" t="s">
        <v>380</v>
      </c>
      <c r="J8728" t="s">
        <v>13</v>
      </c>
      <c r="K8728">
        <v>91</v>
      </c>
      <c r="L8728" s="52">
        <v>0.66422998905181885</v>
      </c>
      <c r="N8728">
        <v>420</v>
      </c>
      <c r="O8728" s="52">
        <v>0.66986000537872314</v>
      </c>
      <c r="Q8728">
        <v>4071</v>
      </c>
      <c r="R8728" s="52">
        <v>0.72001999616622925</v>
      </c>
    </row>
    <row r="8729" spans="1:18">
      <c r="A8729" t="s">
        <v>356</v>
      </c>
      <c r="B8729" t="s">
        <v>412</v>
      </c>
      <c r="C8729" t="s">
        <v>440</v>
      </c>
      <c r="D8729" t="s">
        <v>330</v>
      </c>
      <c r="E8729" t="s">
        <v>210</v>
      </c>
      <c r="F8729" t="s">
        <v>211</v>
      </c>
      <c r="G8729">
        <v>8</v>
      </c>
      <c r="H8729" t="s">
        <v>339</v>
      </c>
      <c r="I8729" t="s">
        <v>380</v>
      </c>
      <c r="J8729" t="s">
        <v>382</v>
      </c>
      <c r="K8729">
        <v>46</v>
      </c>
      <c r="L8729" s="52">
        <v>0.33577001094818121</v>
      </c>
      <c r="N8729">
        <v>207</v>
      </c>
      <c r="O8729" s="52">
        <v>0.33013999462127691</v>
      </c>
      <c r="Q8729">
        <v>1583</v>
      </c>
      <c r="R8729" s="52">
        <v>0.27998000383377081</v>
      </c>
    </row>
    <row r="8730" spans="1:18">
      <c r="A8730" t="s">
        <v>356</v>
      </c>
      <c r="B8730" t="s">
        <v>412</v>
      </c>
      <c r="C8730" t="s">
        <v>440</v>
      </c>
      <c r="D8730" t="s">
        <v>330</v>
      </c>
      <c r="E8730" t="s">
        <v>210</v>
      </c>
      <c r="F8730" t="s">
        <v>211</v>
      </c>
      <c r="G8730">
        <v>8</v>
      </c>
      <c r="H8730" t="s">
        <v>339</v>
      </c>
      <c r="I8730" t="s">
        <v>381</v>
      </c>
      <c r="J8730" t="s">
        <v>13</v>
      </c>
      <c r="K8730">
        <v>76</v>
      </c>
      <c r="L8730" s="52">
        <v>0.55474001169204712</v>
      </c>
      <c r="N8730">
        <v>376</v>
      </c>
      <c r="O8730" s="52">
        <v>0.59968000650405884</v>
      </c>
      <c r="Q8730">
        <v>3439</v>
      </c>
      <c r="R8730" s="52">
        <v>0.60824000835418701</v>
      </c>
    </row>
    <row r="8731" spans="1:18">
      <c r="A8731" t="s">
        <v>356</v>
      </c>
      <c r="B8731" t="s">
        <v>412</v>
      </c>
      <c r="C8731" t="s">
        <v>440</v>
      </c>
      <c r="D8731" t="s">
        <v>330</v>
      </c>
      <c r="E8731" t="s">
        <v>210</v>
      </c>
      <c r="F8731" t="s">
        <v>211</v>
      </c>
      <c r="G8731">
        <v>8</v>
      </c>
      <c r="H8731" t="s">
        <v>339</v>
      </c>
      <c r="I8731" t="s">
        <v>381</v>
      </c>
      <c r="J8731" t="s">
        <v>382</v>
      </c>
      <c r="K8731">
        <v>61</v>
      </c>
      <c r="L8731" s="52">
        <v>0.44525998830795288</v>
      </c>
      <c r="N8731">
        <v>251</v>
      </c>
      <c r="O8731" s="52">
        <v>0.40031999349594122</v>
      </c>
      <c r="Q8731">
        <v>2215</v>
      </c>
      <c r="R8731" s="52">
        <v>0.39175999164581299</v>
      </c>
    </row>
    <row r="8732" spans="1:18">
      <c r="A8732" t="s">
        <v>356</v>
      </c>
      <c r="B8732" t="s">
        <v>412</v>
      </c>
      <c r="C8732" t="s">
        <v>440</v>
      </c>
      <c r="D8732" t="s">
        <v>330</v>
      </c>
      <c r="E8732" t="s">
        <v>212</v>
      </c>
      <c r="F8732" t="s">
        <v>213</v>
      </c>
      <c r="G8732">
        <v>8</v>
      </c>
      <c r="H8732" t="s">
        <v>339</v>
      </c>
      <c r="I8732" t="s">
        <v>374</v>
      </c>
      <c r="J8732" t="s">
        <v>289</v>
      </c>
      <c r="K8732">
        <v>2</v>
      </c>
      <c r="L8732" s="52">
        <v>3.4480001777410507E-2</v>
      </c>
      <c r="N8732">
        <v>8</v>
      </c>
      <c r="O8732" s="52">
        <v>1.276000030338764E-2</v>
      </c>
      <c r="Q8732">
        <v>29</v>
      </c>
      <c r="R8732" s="52">
        <v>5.1299999468028554E-3</v>
      </c>
    </row>
    <row r="8733" spans="1:18">
      <c r="A8733" t="s">
        <v>356</v>
      </c>
      <c r="B8733" t="s">
        <v>412</v>
      </c>
      <c r="C8733" t="s">
        <v>440</v>
      </c>
      <c r="D8733" t="s">
        <v>330</v>
      </c>
      <c r="E8733" t="s">
        <v>212</v>
      </c>
      <c r="F8733" t="s">
        <v>213</v>
      </c>
      <c r="G8733">
        <v>8</v>
      </c>
      <c r="H8733" t="s">
        <v>339</v>
      </c>
      <c r="I8733" t="s">
        <v>374</v>
      </c>
      <c r="J8733" t="s">
        <v>290</v>
      </c>
      <c r="K8733">
        <v>2</v>
      </c>
      <c r="L8733" s="52">
        <v>3.4480001777410507E-2</v>
      </c>
      <c r="N8733">
        <v>35</v>
      </c>
      <c r="O8733" s="52">
        <v>5.5819999426603317E-2</v>
      </c>
      <c r="Q8733">
        <v>299</v>
      </c>
      <c r="R8733" s="52">
        <v>5.2880000323057168E-2</v>
      </c>
    </row>
    <row r="8734" spans="1:18">
      <c r="A8734" t="s">
        <v>356</v>
      </c>
      <c r="B8734" t="s">
        <v>412</v>
      </c>
      <c r="C8734" t="s">
        <v>440</v>
      </c>
      <c r="D8734" t="s">
        <v>330</v>
      </c>
      <c r="E8734" t="s">
        <v>212</v>
      </c>
      <c r="F8734" t="s">
        <v>213</v>
      </c>
      <c r="G8734">
        <v>8</v>
      </c>
      <c r="H8734" t="s">
        <v>339</v>
      </c>
      <c r="I8734" t="s">
        <v>374</v>
      </c>
      <c r="J8734" t="s">
        <v>291</v>
      </c>
      <c r="K8734">
        <v>2</v>
      </c>
      <c r="L8734" s="52">
        <v>3.4480001777410507E-2</v>
      </c>
      <c r="N8734">
        <v>87</v>
      </c>
      <c r="O8734" s="52">
        <v>0.13876000046730039</v>
      </c>
      <c r="Q8734">
        <v>751</v>
      </c>
      <c r="R8734" s="52">
        <v>0.1328299939632416</v>
      </c>
    </row>
    <row r="8735" spans="1:18">
      <c r="A8735" t="s">
        <v>356</v>
      </c>
      <c r="B8735" t="s">
        <v>412</v>
      </c>
      <c r="C8735" t="s">
        <v>440</v>
      </c>
      <c r="D8735" t="s">
        <v>330</v>
      </c>
      <c r="E8735" t="s">
        <v>212</v>
      </c>
      <c r="F8735" t="s">
        <v>213</v>
      </c>
      <c r="G8735">
        <v>8</v>
      </c>
      <c r="H8735" t="s">
        <v>339</v>
      </c>
      <c r="I8735" t="s">
        <v>374</v>
      </c>
      <c r="J8735" t="s">
        <v>292</v>
      </c>
      <c r="K8735">
        <v>14</v>
      </c>
      <c r="L8735" s="52">
        <v>0.2413800060749054</v>
      </c>
      <c r="N8735">
        <v>148</v>
      </c>
      <c r="O8735" s="52">
        <v>0.23603999614715579</v>
      </c>
      <c r="Q8735">
        <v>1246</v>
      </c>
      <c r="R8735" s="52">
        <v>0.22036999464035029</v>
      </c>
    </row>
    <row r="8736" spans="1:18">
      <c r="A8736" t="s">
        <v>356</v>
      </c>
      <c r="B8736" t="s">
        <v>412</v>
      </c>
      <c r="C8736" t="s">
        <v>440</v>
      </c>
      <c r="D8736" t="s">
        <v>330</v>
      </c>
      <c r="E8736" t="s">
        <v>212</v>
      </c>
      <c r="F8736" t="s">
        <v>213</v>
      </c>
      <c r="G8736">
        <v>8</v>
      </c>
      <c r="H8736" t="s">
        <v>339</v>
      </c>
      <c r="I8736" t="s">
        <v>374</v>
      </c>
      <c r="J8736" t="s">
        <v>293</v>
      </c>
      <c r="K8736">
        <v>18</v>
      </c>
      <c r="L8736" s="52">
        <v>0.31033998727798462</v>
      </c>
      <c r="N8736">
        <v>98</v>
      </c>
      <c r="O8736" s="52">
        <v>0.15629999339580539</v>
      </c>
      <c r="Q8736">
        <v>1034</v>
      </c>
      <c r="R8736" s="52">
        <v>0.18287999927997589</v>
      </c>
    </row>
    <row r="8737" spans="1:19">
      <c r="A8737" t="s">
        <v>356</v>
      </c>
      <c r="B8737" t="s">
        <v>412</v>
      </c>
      <c r="C8737" t="s">
        <v>440</v>
      </c>
      <c r="D8737" t="s">
        <v>330</v>
      </c>
      <c r="E8737" t="s">
        <v>212</v>
      </c>
      <c r="F8737" t="s">
        <v>213</v>
      </c>
      <c r="G8737">
        <v>8</v>
      </c>
      <c r="H8737" t="s">
        <v>339</v>
      </c>
      <c r="I8737" t="s">
        <v>374</v>
      </c>
      <c r="J8737" t="s">
        <v>294</v>
      </c>
      <c r="K8737">
        <v>6</v>
      </c>
      <c r="L8737" s="52">
        <v>0.10345000028610229</v>
      </c>
      <c r="N8737">
        <v>119</v>
      </c>
      <c r="O8737" s="52">
        <v>0.18978999555110929</v>
      </c>
      <c r="Q8737">
        <v>1115</v>
      </c>
      <c r="R8737" s="52">
        <v>0.19720999896526339</v>
      </c>
    </row>
    <row r="8738" spans="1:19">
      <c r="A8738" t="s">
        <v>356</v>
      </c>
      <c r="B8738" t="s">
        <v>412</v>
      </c>
      <c r="C8738" t="s">
        <v>440</v>
      </c>
      <c r="D8738" t="s">
        <v>330</v>
      </c>
      <c r="E8738" t="s">
        <v>212</v>
      </c>
      <c r="F8738" t="s">
        <v>213</v>
      </c>
      <c r="G8738">
        <v>8</v>
      </c>
      <c r="H8738" t="s">
        <v>339</v>
      </c>
      <c r="I8738" t="s">
        <v>374</v>
      </c>
      <c r="J8738" t="s">
        <v>295</v>
      </c>
      <c r="K8738">
        <v>14</v>
      </c>
      <c r="L8738" s="52">
        <v>0.2413800060749054</v>
      </c>
      <c r="N8738">
        <v>132</v>
      </c>
      <c r="O8738" s="52">
        <v>0.21052999794483179</v>
      </c>
      <c r="Q8738">
        <v>1180</v>
      </c>
      <c r="R8738" s="52">
        <v>0.20870000123977661</v>
      </c>
    </row>
    <row r="8739" spans="1:19">
      <c r="A8739" t="s">
        <v>356</v>
      </c>
      <c r="B8739" t="s">
        <v>412</v>
      </c>
      <c r="C8739" t="s">
        <v>440</v>
      </c>
      <c r="D8739" t="s">
        <v>330</v>
      </c>
      <c r="E8739" t="s">
        <v>212</v>
      </c>
      <c r="F8739" t="s">
        <v>213</v>
      </c>
      <c r="G8739">
        <v>8</v>
      </c>
      <c r="H8739" t="s">
        <v>339</v>
      </c>
      <c r="I8739" t="s">
        <v>734</v>
      </c>
      <c r="J8739" t="s">
        <v>299</v>
      </c>
      <c r="K8739">
        <v>8</v>
      </c>
      <c r="L8739" s="52">
        <v>0.1379300057888031</v>
      </c>
      <c r="M8739" s="52">
        <v>0.1379300057888031</v>
      </c>
      <c r="N8739">
        <v>52</v>
      </c>
      <c r="O8739" s="52">
        <v>8.2929998636245728E-2</v>
      </c>
      <c r="P8739" s="52">
        <v>8.4009997546672821E-2</v>
      </c>
      <c r="Q8739">
        <v>265</v>
      </c>
      <c r="R8739" s="52">
        <v>4.6870000660419457E-2</v>
      </c>
      <c r="S8739" s="52">
        <v>4.7959998250007629E-2</v>
      </c>
    </row>
    <row r="8740" spans="1:19">
      <c r="A8740" t="s">
        <v>356</v>
      </c>
      <c r="B8740" t="s">
        <v>412</v>
      </c>
      <c r="C8740" t="s">
        <v>440</v>
      </c>
      <c r="D8740" t="s">
        <v>330</v>
      </c>
      <c r="E8740" t="s">
        <v>212</v>
      </c>
      <c r="F8740" t="s">
        <v>213</v>
      </c>
      <c r="G8740">
        <v>8</v>
      </c>
      <c r="H8740" t="s">
        <v>339</v>
      </c>
      <c r="I8740" t="s">
        <v>734</v>
      </c>
      <c r="J8740" t="s">
        <v>300</v>
      </c>
      <c r="K8740">
        <v>2</v>
      </c>
      <c r="L8740" s="52">
        <v>3.4480001777410507E-2</v>
      </c>
      <c r="M8740" s="52">
        <v>3.4480001777410507E-2</v>
      </c>
      <c r="N8740">
        <v>20</v>
      </c>
      <c r="O8740" s="52">
        <v>3.189999982714653E-2</v>
      </c>
      <c r="P8740" s="52">
        <v>3.231000155210495E-2</v>
      </c>
      <c r="Q8740">
        <v>218</v>
      </c>
      <c r="R8740" s="52">
        <v>3.8559999316930771E-2</v>
      </c>
      <c r="S8740" s="52">
        <v>3.945000097155571E-2</v>
      </c>
    </row>
    <row r="8741" spans="1:19">
      <c r="A8741" t="s">
        <v>356</v>
      </c>
      <c r="B8741" t="s">
        <v>412</v>
      </c>
      <c r="C8741" t="s">
        <v>440</v>
      </c>
      <c r="D8741" t="s">
        <v>330</v>
      </c>
      <c r="E8741" t="s">
        <v>212</v>
      </c>
      <c r="F8741" t="s">
        <v>213</v>
      </c>
      <c r="G8741">
        <v>8</v>
      </c>
      <c r="H8741" t="s">
        <v>339</v>
      </c>
      <c r="I8741" t="s">
        <v>734</v>
      </c>
      <c r="J8741" t="s">
        <v>269</v>
      </c>
      <c r="K8741">
        <v>0</v>
      </c>
      <c r="L8741" s="52">
        <v>0</v>
      </c>
      <c r="M8741" s="52">
        <v>0</v>
      </c>
      <c r="N8741">
        <v>8</v>
      </c>
      <c r="O8741" s="52">
        <v>1.276000030338764E-2</v>
      </c>
      <c r="P8741" s="52">
        <v>1.291999965906143E-2</v>
      </c>
      <c r="Q8741">
        <v>43</v>
      </c>
      <c r="R8741" s="52">
        <v>7.61000020429492E-3</v>
      </c>
      <c r="S8741" s="52">
        <v>7.780000101774931E-3</v>
      </c>
    </row>
    <row r="8742" spans="1:19">
      <c r="A8742" t="s">
        <v>356</v>
      </c>
      <c r="B8742" t="s">
        <v>412</v>
      </c>
      <c r="C8742" t="s">
        <v>440</v>
      </c>
      <c r="D8742" t="s">
        <v>330</v>
      </c>
      <c r="E8742" t="s">
        <v>212</v>
      </c>
      <c r="F8742" t="s">
        <v>213</v>
      </c>
      <c r="G8742">
        <v>8</v>
      </c>
      <c r="H8742" t="s">
        <v>339</v>
      </c>
      <c r="I8742" t="s">
        <v>734</v>
      </c>
      <c r="J8742" t="s">
        <v>301</v>
      </c>
      <c r="K8742">
        <v>2</v>
      </c>
      <c r="L8742" s="52">
        <v>3.4480001777410507E-2</v>
      </c>
      <c r="M8742" s="52">
        <v>3.4480001777410507E-2</v>
      </c>
      <c r="N8742">
        <v>10</v>
      </c>
      <c r="O8742" s="52">
        <v>1.5949999913573269E-2</v>
      </c>
      <c r="P8742" s="52">
        <v>1.6160000115633011E-2</v>
      </c>
      <c r="Q8742">
        <v>117</v>
      </c>
      <c r="R8742" s="52">
        <v>2.0689999684691429E-2</v>
      </c>
      <c r="S8742" s="52">
        <v>2.1169999614357948E-2</v>
      </c>
    </row>
    <row r="8743" spans="1:19">
      <c r="A8743" t="s">
        <v>356</v>
      </c>
      <c r="B8743" t="s">
        <v>412</v>
      </c>
      <c r="C8743" t="s">
        <v>440</v>
      </c>
      <c r="D8743" t="s">
        <v>330</v>
      </c>
      <c r="E8743" t="s">
        <v>212</v>
      </c>
      <c r="F8743" t="s">
        <v>213</v>
      </c>
      <c r="G8743">
        <v>8</v>
      </c>
      <c r="H8743" t="s">
        <v>339</v>
      </c>
      <c r="I8743" t="s">
        <v>734</v>
      </c>
      <c r="J8743" t="s">
        <v>270</v>
      </c>
      <c r="K8743">
        <v>0</v>
      </c>
      <c r="L8743" s="52">
        <v>0</v>
      </c>
      <c r="N8743">
        <v>8</v>
      </c>
      <c r="O8743" s="52">
        <v>1.276000030338764E-2</v>
      </c>
      <c r="Q8743">
        <v>128</v>
      </c>
      <c r="R8743" s="52">
        <v>2.263999916613102E-2</v>
      </c>
    </row>
    <row r="8744" spans="1:19">
      <c r="A8744" t="s">
        <v>356</v>
      </c>
      <c r="B8744" t="s">
        <v>412</v>
      </c>
      <c r="C8744" t="s">
        <v>440</v>
      </c>
      <c r="D8744" t="s">
        <v>330</v>
      </c>
      <c r="E8744" t="s">
        <v>212</v>
      </c>
      <c r="F8744" t="s">
        <v>213</v>
      </c>
      <c r="G8744">
        <v>8</v>
      </c>
      <c r="H8744" t="s">
        <v>339</v>
      </c>
      <c r="I8744" t="s">
        <v>734</v>
      </c>
      <c r="J8744" t="s">
        <v>268</v>
      </c>
      <c r="K8744">
        <v>46</v>
      </c>
      <c r="L8744" s="52">
        <v>0.79309999942779541</v>
      </c>
      <c r="M8744" s="52">
        <v>0.79309999942779541</v>
      </c>
      <c r="N8744">
        <v>529</v>
      </c>
      <c r="O8744" s="52">
        <v>0.84369999170303345</v>
      </c>
      <c r="P8744" s="52">
        <v>0.85460001230239868</v>
      </c>
      <c r="Q8744">
        <v>4883</v>
      </c>
      <c r="R8744" s="52">
        <v>0.86364001035690308</v>
      </c>
      <c r="S8744" s="52">
        <v>0.88363999128341675</v>
      </c>
    </row>
    <row r="8745" spans="1:19">
      <c r="A8745" t="s">
        <v>356</v>
      </c>
      <c r="B8745" t="s">
        <v>412</v>
      </c>
      <c r="C8745" t="s">
        <v>440</v>
      </c>
      <c r="D8745" t="s">
        <v>330</v>
      </c>
      <c r="E8745" t="s">
        <v>212</v>
      </c>
      <c r="F8745" t="s">
        <v>213</v>
      </c>
      <c r="G8745">
        <v>8</v>
      </c>
      <c r="H8745" t="s">
        <v>339</v>
      </c>
      <c r="I8745" t="s">
        <v>307</v>
      </c>
      <c r="J8745" t="s">
        <v>329</v>
      </c>
      <c r="K8745">
        <v>58</v>
      </c>
      <c r="L8745" s="52">
        <v>1</v>
      </c>
      <c r="N8745">
        <v>620</v>
      </c>
      <c r="O8745" s="52">
        <v>0.98883998394012451</v>
      </c>
      <c r="Q8745">
        <v>5610</v>
      </c>
      <c r="R8745" s="52">
        <v>0.99221998453140259</v>
      </c>
    </row>
    <row r="8746" spans="1:19">
      <c r="A8746" t="s">
        <v>356</v>
      </c>
      <c r="B8746" t="s">
        <v>412</v>
      </c>
      <c r="C8746" t="s">
        <v>440</v>
      </c>
      <c r="D8746" t="s">
        <v>330</v>
      </c>
      <c r="E8746" t="s">
        <v>212</v>
      </c>
      <c r="F8746" t="s">
        <v>213</v>
      </c>
      <c r="G8746">
        <v>8</v>
      </c>
      <c r="H8746" t="s">
        <v>339</v>
      </c>
      <c r="I8746" t="s">
        <v>307</v>
      </c>
      <c r="J8746" t="s">
        <v>309</v>
      </c>
      <c r="K8746">
        <v>0</v>
      </c>
      <c r="L8746" s="52">
        <v>0</v>
      </c>
      <c r="N8746">
        <v>7</v>
      </c>
      <c r="O8746" s="52">
        <v>1.116000022739172E-2</v>
      </c>
      <c r="Q8746">
        <v>44</v>
      </c>
      <c r="R8746" s="52">
        <v>7.780000101774931E-3</v>
      </c>
    </row>
    <row r="8747" spans="1:19">
      <c r="A8747" t="s">
        <v>356</v>
      </c>
      <c r="B8747" t="s">
        <v>412</v>
      </c>
      <c r="C8747" t="s">
        <v>440</v>
      </c>
      <c r="D8747" t="s">
        <v>330</v>
      </c>
      <c r="E8747" t="s">
        <v>212</v>
      </c>
      <c r="F8747" t="s">
        <v>213</v>
      </c>
      <c r="G8747">
        <v>8</v>
      </c>
      <c r="H8747" t="s">
        <v>339</v>
      </c>
      <c r="I8747" t="s">
        <v>375</v>
      </c>
      <c r="J8747" t="s">
        <v>302</v>
      </c>
      <c r="K8747">
        <v>20</v>
      </c>
      <c r="L8747" s="52">
        <v>0.34483000636100769</v>
      </c>
      <c r="N8747">
        <v>207</v>
      </c>
      <c r="O8747" s="52">
        <v>0.33013999462127691</v>
      </c>
      <c r="Q8747">
        <v>1795</v>
      </c>
      <c r="R8747" s="52">
        <v>0.3174700140953064</v>
      </c>
    </row>
    <row r="8748" spans="1:19">
      <c r="A8748" t="s">
        <v>356</v>
      </c>
      <c r="B8748" t="s">
        <v>412</v>
      </c>
      <c r="C8748" t="s">
        <v>440</v>
      </c>
      <c r="D8748" t="s">
        <v>330</v>
      </c>
      <c r="E8748" t="s">
        <v>212</v>
      </c>
      <c r="F8748" t="s">
        <v>213</v>
      </c>
      <c r="G8748">
        <v>8</v>
      </c>
      <c r="H8748" t="s">
        <v>339</v>
      </c>
      <c r="I8748" t="s">
        <v>375</v>
      </c>
      <c r="J8748" t="s">
        <v>303</v>
      </c>
      <c r="K8748">
        <v>17</v>
      </c>
      <c r="L8748" s="52">
        <v>0.29309999942779541</v>
      </c>
      <c r="N8748">
        <v>201</v>
      </c>
      <c r="O8748" s="52">
        <v>0.32056999206542969</v>
      </c>
      <c r="Q8748">
        <v>1789</v>
      </c>
      <c r="R8748" s="52">
        <v>0.31641000509262079</v>
      </c>
    </row>
    <row r="8749" spans="1:19">
      <c r="A8749" t="s">
        <v>356</v>
      </c>
      <c r="B8749" t="s">
        <v>412</v>
      </c>
      <c r="C8749" t="s">
        <v>440</v>
      </c>
      <c r="D8749" t="s">
        <v>330</v>
      </c>
      <c r="E8749" t="s">
        <v>212</v>
      </c>
      <c r="F8749" t="s">
        <v>213</v>
      </c>
      <c r="G8749">
        <v>8</v>
      </c>
      <c r="H8749" t="s">
        <v>339</v>
      </c>
      <c r="I8749" t="s">
        <v>375</v>
      </c>
      <c r="J8749" t="s">
        <v>304</v>
      </c>
      <c r="K8749">
        <v>21</v>
      </c>
      <c r="L8749" s="52">
        <v>0.3620699942111969</v>
      </c>
      <c r="N8749">
        <v>219</v>
      </c>
      <c r="O8749" s="52">
        <v>0.34927999973297119</v>
      </c>
      <c r="Q8749">
        <v>2070</v>
      </c>
      <c r="R8749" s="52">
        <v>0.36610999703407288</v>
      </c>
    </row>
    <row r="8750" spans="1:19">
      <c r="A8750" t="s">
        <v>356</v>
      </c>
      <c r="B8750" t="s">
        <v>412</v>
      </c>
      <c r="C8750" t="s">
        <v>440</v>
      </c>
      <c r="D8750" t="s">
        <v>330</v>
      </c>
      <c r="E8750" t="s">
        <v>212</v>
      </c>
      <c r="F8750" t="s">
        <v>213</v>
      </c>
      <c r="G8750">
        <v>8</v>
      </c>
      <c r="H8750" t="s">
        <v>339</v>
      </c>
      <c r="I8750" t="s">
        <v>377</v>
      </c>
      <c r="J8750" t="s">
        <v>13</v>
      </c>
      <c r="K8750">
        <v>33</v>
      </c>
      <c r="L8750" s="52">
        <v>0.56897002458572388</v>
      </c>
      <c r="N8750">
        <v>339</v>
      </c>
      <c r="O8750" s="52">
        <v>0.54066997766494751</v>
      </c>
      <c r="Q8750">
        <v>2991</v>
      </c>
      <c r="R8750" s="52">
        <v>0.52900999784469604</v>
      </c>
    </row>
    <row r="8751" spans="1:19">
      <c r="A8751" t="s">
        <v>356</v>
      </c>
      <c r="B8751" t="s">
        <v>412</v>
      </c>
      <c r="C8751" t="s">
        <v>440</v>
      </c>
      <c r="D8751" t="s">
        <v>330</v>
      </c>
      <c r="E8751" t="s">
        <v>212</v>
      </c>
      <c r="F8751" t="s">
        <v>213</v>
      </c>
      <c r="G8751">
        <v>8</v>
      </c>
      <c r="H8751" t="s">
        <v>339</v>
      </c>
      <c r="I8751" t="s">
        <v>377</v>
      </c>
      <c r="J8751" t="s">
        <v>382</v>
      </c>
      <c r="K8751">
        <v>25</v>
      </c>
      <c r="L8751" s="52">
        <v>0.43103000521659851</v>
      </c>
      <c r="N8751">
        <v>288</v>
      </c>
      <c r="O8751" s="52">
        <v>0.4593299925327301</v>
      </c>
      <c r="Q8751">
        <v>2663</v>
      </c>
      <c r="R8751" s="52">
        <v>0.47099000215530401</v>
      </c>
    </row>
    <row r="8752" spans="1:19">
      <c r="A8752" t="s">
        <v>356</v>
      </c>
      <c r="B8752" t="s">
        <v>412</v>
      </c>
      <c r="C8752" t="s">
        <v>440</v>
      </c>
      <c r="D8752" t="s">
        <v>330</v>
      </c>
      <c r="E8752" t="s">
        <v>212</v>
      </c>
      <c r="F8752" t="s">
        <v>213</v>
      </c>
      <c r="G8752">
        <v>8</v>
      </c>
      <c r="H8752" t="s">
        <v>339</v>
      </c>
      <c r="I8752" t="s">
        <v>378</v>
      </c>
      <c r="J8752" t="s">
        <v>13</v>
      </c>
      <c r="K8752">
        <v>53</v>
      </c>
      <c r="L8752" s="52">
        <v>0.91378998756408691</v>
      </c>
      <c r="N8752">
        <v>567</v>
      </c>
      <c r="O8752" s="52">
        <v>0.90430998802185059</v>
      </c>
      <c r="Q8752">
        <v>5030</v>
      </c>
      <c r="R8752" s="52">
        <v>0.88963997364044189</v>
      </c>
    </row>
    <row r="8753" spans="1:19">
      <c r="A8753" t="s">
        <v>356</v>
      </c>
      <c r="B8753" t="s">
        <v>412</v>
      </c>
      <c r="C8753" t="s">
        <v>440</v>
      </c>
      <c r="D8753" t="s">
        <v>330</v>
      </c>
      <c r="E8753" t="s">
        <v>212</v>
      </c>
      <c r="F8753" t="s">
        <v>213</v>
      </c>
      <c r="G8753">
        <v>8</v>
      </c>
      <c r="H8753" t="s">
        <v>339</v>
      </c>
      <c r="I8753" t="s">
        <v>378</v>
      </c>
      <c r="J8753" t="s">
        <v>382</v>
      </c>
      <c r="K8753">
        <v>5</v>
      </c>
      <c r="L8753" s="52">
        <v>8.6209997534751892E-2</v>
      </c>
      <c r="N8753">
        <v>60</v>
      </c>
      <c r="O8753" s="52">
        <v>9.568999707698822E-2</v>
      </c>
      <c r="Q8753">
        <v>624</v>
      </c>
      <c r="R8753" s="52">
        <v>0.1103599965572357</v>
      </c>
    </row>
    <row r="8754" spans="1:19">
      <c r="A8754" t="s">
        <v>356</v>
      </c>
      <c r="B8754" t="s">
        <v>412</v>
      </c>
      <c r="C8754" t="s">
        <v>440</v>
      </c>
      <c r="D8754" t="s">
        <v>330</v>
      </c>
      <c r="E8754" t="s">
        <v>212</v>
      </c>
      <c r="F8754" t="s">
        <v>213</v>
      </c>
      <c r="G8754">
        <v>8</v>
      </c>
      <c r="H8754" t="s">
        <v>339</v>
      </c>
      <c r="I8754" t="s">
        <v>379</v>
      </c>
      <c r="J8754" t="s">
        <v>13</v>
      </c>
      <c r="K8754">
        <v>40</v>
      </c>
      <c r="L8754" s="52">
        <v>0.68966001272201538</v>
      </c>
      <c r="N8754">
        <v>454</v>
      </c>
      <c r="O8754" s="52">
        <v>0.72408002614974976</v>
      </c>
      <c r="Q8754">
        <v>3976</v>
      </c>
      <c r="R8754" s="52">
        <v>0.70322000980377197</v>
      </c>
    </row>
    <row r="8755" spans="1:19">
      <c r="A8755" t="s">
        <v>356</v>
      </c>
      <c r="B8755" t="s">
        <v>412</v>
      </c>
      <c r="C8755" t="s">
        <v>440</v>
      </c>
      <c r="D8755" t="s">
        <v>330</v>
      </c>
      <c r="E8755" t="s">
        <v>212</v>
      </c>
      <c r="F8755" t="s">
        <v>213</v>
      </c>
      <c r="G8755">
        <v>8</v>
      </c>
      <c r="H8755" t="s">
        <v>339</v>
      </c>
      <c r="I8755" t="s">
        <v>379</v>
      </c>
      <c r="J8755" t="s">
        <v>382</v>
      </c>
      <c r="K8755">
        <v>18</v>
      </c>
      <c r="L8755" s="52">
        <v>0.31033998727798462</v>
      </c>
      <c r="N8755">
        <v>173</v>
      </c>
      <c r="O8755" s="52">
        <v>0.27592000365257258</v>
      </c>
      <c r="Q8755">
        <v>1678</v>
      </c>
      <c r="R8755" s="52">
        <v>0.29677999019622803</v>
      </c>
    </row>
    <row r="8756" spans="1:19">
      <c r="A8756" t="s">
        <v>356</v>
      </c>
      <c r="B8756" t="s">
        <v>412</v>
      </c>
      <c r="C8756" t="s">
        <v>440</v>
      </c>
      <c r="D8756" t="s">
        <v>330</v>
      </c>
      <c r="E8756" t="s">
        <v>212</v>
      </c>
      <c r="F8756" t="s">
        <v>213</v>
      </c>
      <c r="G8756">
        <v>8</v>
      </c>
      <c r="H8756" t="s">
        <v>339</v>
      </c>
      <c r="I8756" t="s">
        <v>380</v>
      </c>
      <c r="J8756" t="s">
        <v>13</v>
      </c>
      <c r="K8756">
        <v>38</v>
      </c>
      <c r="L8756" s="52">
        <v>0.6551700234413147</v>
      </c>
      <c r="N8756">
        <v>420</v>
      </c>
      <c r="O8756" s="52">
        <v>0.66986000537872314</v>
      </c>
      <c r="Q8756">
        <v>4071</v>
      </c>
      <c r="R8756" s="52">
        <v>0.72001999616622925</v>
      </c>
    </row>
    <row r="8757" spans="1:19">
      <c r="A8757" t="s">
        <v>356</v>
      </c>
      <c r="B8757" t="s">
        <v>412</v>
      </c>
      <c r="C8757" t="s">
        <v>440</v>
      </c>
      <c r="D8757" t="s">
        <v>330</v>
      </c>
      <c r="E8757" t="s">
        <v>212</v>
      </c>
      <c r="F8757" t="s">
        <v>213</v>
      </c>
      <c r="G8757">
        <v>8</v>
      </c>
      <c r="H8757" t="s">
        <v>339</v>
      </c>
      <c r="I8757" t="s">
        <v>380</v>
      </c>
      <c r="J8757" t="s">
        <v>382</v>
      </c>
      <c r="K8757">
        <v>20</v>
      </c>
      <c r="L8757" s="52">
        <v>0.34483000636100769</v>
      </c>
      <c r="N8757">
        <v>207</v>
      </c>
      <c r="O8757" s="52">
        <v>0.33013999462127691</v>
      </c>
      <c r="Q8757">
        <v>1583</v>
      </c>
      <c r="R8757" s="52">
        <v>0.27998000383377081</v>
      </c>
    </row>
    <row r="8758" spans="1:19">
      <c r="A8758" t="s">
        <v>356</v>
      </c>
      <c r="B8758" t="s">
        <v>412</v>
      </c>
      <c r="C8758" t="s">
        <v>440</v>
      </c>
      <c r="D8758" t="s">
        <v>330</v>
      </c>
      <c r="E8758" t="s">
        <v>212</v>
      </c>
      <c r="F8758" t="s">
        <v>213</v>
      </c>
      <c r="G8758">
        <v>8</v>
      </c>
      <c r="H8758" t="s">
        <v>339</v>
      </c>
      <c r="I8758" t="s">
        <v>381</v>
      </c>
      <c r="J8758" t="s">
        <v>13</v>
      </c>
      <c r="K8758">
        <v>35</v>
      </c>
      <c r="L8758" s="52">
        <v>0.60345000028610229</v>
      </c>
      <c r="N8758">
        <v>376</v>
      </c>
      <c r="O8758" s="52">
        <v>0.59968000650405884</v>
      </c>
      <c r="Q8758">
        <v>3439</v>
      </c>
      <c r="R8758" s="52">
        <v>0.60824000835418701</v>
      </c>
    </row>
    <row r="8759" spans="1:19">
      <c r="A8759" t="s">
        <v>356</v>
      </c>
      <c r="B8759" t="s">
        <v>412</v>
      </c>
      <c r="C8759" t="s">
        <v>440</v>
      </c>
      <c r="D8759" t="s">
        <v>330</v>
      </c>
      <c r="E8759" t="s">
        <v>212</v>
      </c>
      <c r="F8759" t="s">
        <v>213</v>
      </c>
      <c r="G8759">
        <v>8</v>
      </c>
      <c r="H8759" t="s">
        <v>339</v>
      </c>
      <c r="I8759" t="s">
        <v>381</v>
      </c>
      <c r="J8759" t="s">
        <v>382</v>
      </c>
      <c r="K8759">
        <v>23</v>
      </c>
      <c r="L8759" s="52">
        <v>0.39654999971389771</v>
      </c>
      <c r="N8759">
        <v>251</v>
      </c>
      <c r="O8759" s="52">
        <v>0.40031999349594122</v>
      </c>
      <c r="Q8759">
        <v>2215</v>
      </c>
      <c r="R8759" s="52">
        <v>0.39175999164581299</v>
      </c>
    </row>
    <row r="8760" spans="1:19">
      <c r="A8760" t="s">
        <v>356</v>
      </c>
      <c r="B8760" t="s">
        <v>412</v>
      </c>
      <c r="C8760" t="s">
        <v>440</v>
      </c>
      <c r="D8760" t="s">
        <v>330</v>
      </c>
      <c r="E8760" t="s">
        <v>214</v>
      </c>
      <c r="F8760" t="s">
        <v>215</v>
      </c>
      <c r="G8760">
        <v>18</v>
      </c>
      <c r="H8760" t="s">
        <v>332</v>
      </c>
      <c r="I8760" t="s">
        <v>374</v>
      </c>
      <c r="J8760" t="s">
        <v>289</v>
      </c>
      <c r="K8760">
        <v>0</v>
      </c>
      <c r="L8760" s="52">
        <v>0</v>
      </c>
      <c r="N8760">
        <v>0</v>
      </c>
      <c r="O8760" s="52">
        <v>0</v>
      </c>
      <c r="Q8760">
        <v>29</v>
      </c>
      <c r="R8760" s="52">
        <v>5.1299999468028554E-3</v>
      </c>
    </row>
    <row r="8761" spans="1:19">
      <c r="A8761" t="s">
        <v>356</v>
      </c>
      <c r="B8761" t="s">
        <v>412</v>
      </c>
      <c r="C8761" t="s">
        <v>440</v>
      </c>
      <c r="D8761" t="s">
        <v>330</v>
      </c>
      <c r="E8761" t="s">
        <v>214</v>
      </c>
      <c r="F8761" t="s">
        <v>215</v>
      </c>
      <c r="G8761">
        <v>18</v>
      </c>
      <c r="H8761" t="s">
        <v>332</v>
      </c>
      <c r="I8761" t="s">
        <v>374</v>
      </c>
      <c r="J8761" t="s">
        <v>290</v>
      </c>
      <c r="K8761">
        <v>2</v>
      </c>
      <c r="L8761" s="52">
        <v>3.63599993288517E-2</v>
      </c>
      <c r="N8761">
        <v>15</v>
      </c>
      <c r="O8761" s="52">
        <v>4.7320000827312469E-2</v>
      </c>
      <c r="Q8761">
        <v>299</v>
      </c>
      <c r="R8761" s="52">
        <v>5.2880000323057168E-2</v>
      </c>
    </row>
    <row r="8762" spans="1:19">
      <c r="A8762" t="s">
        <v>356</v>
      </c>
      <c r="B8762" t="s">
        <v>412</v>
      </c>
      <c r="C8762" t="s">
        <v>440</v>
      </c>
      <c r="D8762" t="s">
        <v>330</v>
      </c>
      <c r="E8762" t="s">
        <v>214</v>
      </c>
      <c r="F8762" t="s">
        <v>215</v>
      </c>
      <c r="G8762">
        <v>18</v>
      </c>
      <c r="H8762" t="s">
        <v>332</v>
      </c>
      <c r="I8762" t="s">
        <v>374</v>
      </c>
      <c r="J8762" t="s">
        <v>291</v>
      </c>
      <c r="K8762">
        <v>5</v>
      </c>
      <c r="L8762" s="52">
        <v>9.0910002589225769E-2</v>
      </c>
      <c r="N8762">
        <v>37</v>
      </c>
      <c r="O8762" s="52">
        <v>0.11671999841928481</v>
      </c>
      <c r="Q8762">
        <v>751</v>
      </c>
      <c r="R8762" s="52">
        <v>0.1328299939632416</v>
      </c>
    </row>
    <row r="8763" spans="1:19">
      <c r="A8763" t="s">
        <v>356</v>
      </c>
      <c r="B8763" t="s">
        <v>412</v>
      </c>
      <c r="C8763" t="s">
        <v>440</v>
      </c>
      <c r="D8763" t="s">
        <v>330</v>
      </c>
      <c r="E8763" t="s">
        <v>214</v>
      </c>
      <c r="F8763" t="s">
        <v>215</v>
      </c>
      <c r="G8763">
        <v>18</v>
      </c>
      <c r="H8763" t="s">
        <v>332</v>
      </c>
      <c r="I8763" t="s">
        <v>374</v>
      </c>
      <c r="J8763" t="s">
        <v>292</v>
      </c>
      <c r="K8763">
        <v>11</v>
      </c>
      <c r="L8763" s="52">
        <v>0.20000000298023221</v>
      </c>
      <c r="N8763">
        <v>71</v>
      </c>
      <c r="O8763" s="52">
        <v>0.22396999597549441</v>
      </c>
      <c r="Q8763">
        <v>1246</v>
      </c>
      <c r="R8763" s="52">
        <v>0.22036999464035029</v>
      </c>
    </row>
    <row r="8764" spans="1:19">
      <c r="A8764" t="s">
        <v>356</v>
      </c>
      <c r="B8764" t="s">
        <v>412</v>
      </c>
      <c r="C8764" t="s">
        <v>440</v>
      </c>
      <c r="D8764" t="s">
        <v>330</v>
      </c>
      <c r="E8764" t="s">
        <v>214</v>
      </c>
      <c r="F8764" t="s">
        <v>215</v>
      </c>
      <c r="G8764">
        <v>18</v>
      </c>
      <c r="H8764" t="s">
        <v>332</v>
      </c>
      <c r="I8764" t="s">
        <v>374</v>
      </c>
      <c r="J8764" t="s">
        <v>293</v>
      </c>
      <c r="K8764">
        <v>9</v>
      </c>
      <c r="L8764" s="52">
        <v>0.16364000737667081</v>
      </c>
      <c r="N8764">
        <v>61</v>
      </c>
      <c r="O8764" s="52">
        <v>0.19243000447750089</v>
      </c>
      <c r="Q8764">
        <v>1034</v>
      </c>
      <c r="R8764" s="52">
        <v>0.18287999927997589</v>
      </c>
    </row>
    <row r="8765" spans="1:19">
      <c r="A8765" t="s">
        <v>356</v>
      </c>
      <c r="B8765" t="s">
        <v>412</v>
      </c>
      <c r="C8765" t="s">
        <v>440</v>
      </c>
      <c r="D8765" t="s">
        <v>330</v>
      </c>
      <c r="E8765" t="s">
        <v>214</v>
      </c>
      <c r="F8765" t="s">
        <v>215</v>
      </c>
      <c r="G8765">
        <v>18</v>
      </c>
      <c r="H8765" t="s">
        <v>332</v>
      </c>
      <c r="I8765" t="s">
        <v>374</v>
      </c>
      <c r="J8765" t="s">
        <v>294</v>
      </c>
      <c r="K8765">
        <v>12</v>
      </c>
      <c r="L8765" s="52">
        <v>0.21818000078201291</v>
      </c>
      <c r="N8765">
        <v>65</v>
      </c>
      <c r="O8765" s="52">
        <v>0.20505000650882721</v>
      </c>
      <c r="Q8765">
        <v>1115</v>
      </c>
      <c r="R8765" s="52">
        <v>0.19720999896526339</v>
      </c>
    </row>
    <row r="8766" spans="1:19">
      <c r="A8766" t="s">
        <v>356</v>
      </c>
      <c r="B8766" t="s">
        <v>412</v>
      </c>
      <c r="C8766" t="s">
        <v>440</v>
      </c>
      <c r="D8766" t="s">
        <v>330</v>
      </c>
      <c r="E8766" t="s">
        <v>214</v>
      </c>
      <c r="F8766" t="s">
        <v>215</v>
      </c>
      <c r="G8766">
        <v>18</v>
      </c>
      <c r="H8766" t="s">
        <v>332</v>
      </c>
      <c r="I8766" t="s">
        <v>374</v>
      </c>
      <c r="J8766" t="s">
        <v>295</v>
      </c>
      <c r="K8766">
        <v>16</v>
      </c>
      <c r="L8766" s="52">
        <v>0.29091000556945801</v>
      </c>
      <c r="N8766">
        <v>68</v>
      </c>
      <c r="O8766" s="52">
        <v>0.2145099937915802</v>
      </c>
      <c r="Q8766">
        <v>1180</v>
      </c>
      <c r="R8766" s="52">
        <v>0.20870000123977661</v>
      </c>
    </row>
    <row r="8767" spans="1:19">
      <c r="A8767" t="s">
        <v>356</v>
      </c>
      <c r="B8767" t="s">
        <v>412</v>
      </c>
      <c r="C8767" t="s">
        <v>440</v>
      </c>
      <c r="D8767" t="s">
        <v>330</v>
      </c>
      <c r="E8767" t="s">
        <v>214</v>
      </c>
      <c r="F8767" t="s">
        <v>215</v>
      </c>
      <c r="G8767">
        <v>18</v>
      </c>
      <c r="H8767" t="s">
        <v>332</v>
      </c>
      <c r="I8767" t="s">
        <v>734</v>
      </c>
      <c r="J8767" t="s">
        <v>299</v>
      </c>
      <c r="K8767">
        <v>0</v>
      </c>
      <c r="L8767" s="52">
        <v>0</v>
      </c>
      <c r="M8767" s="52">
        <v>0</v>
      </c>
      <c r="N8767">
        <v>6</v>
      </c>
      <c r="O8767" s="52">
        <v>1.8929999321699139E-2</v>
      </c>
      <c r="P8767" s="52">
        <v>1.9610000774264339E-2</v>
      </c>
      <c r="Q8767">
        <v>265</v>
      </c>
      <c r="R8767" s="52">
        <v>4.6870000660419457E-2</v>
      </c>
      <c r="S8767" s="52">
        <v>4.7959998250007629E-2</v>
      </c>
    </row>
    <row r="8768" spans="1:19">
      <c r="A8768" t="s">
        <v>356</v>
      </c>
      <c r="B8768" t="s">
        <v>412</v>
      </c>
      <c r="C8768" t="s">
        <v>440</v>
      </c>
      <c r="D8768" t="s">
        <v>330</v>
      </c>
      <c r="E8768" t="s">
        <v>214</v>
      </c>
      <c r="F8768" t="s">
        <v>215</v>
      </c>
      <c r="G8768">
        <v>18</v>
      </c>
      <c r="H8768" t="s">
        <v>332</v>
      </c>
      <c r="I8768" t="s">
        <v>734</v>
      </c>
      <c r="J8768" t="s">
        <v>300</v>
      </c>
      <c r="K8768">
        <v>0</v>
      </c>
      <c r="L8768" s="52">
        <v>0</v>
      </c>
      <c r="M8768" s="52">
        <v>0</v>
      </c>
      <c r="N8768">
        <v>2</v>
      </c>
      <c r="O8768" s="52">
        <v>6.3100000843405724E-3</v>
      </c>
      <c r="P8768" s="52">
        <v>6.5399999730288982E-3</v>
      </c>
      <c r="Q8768">
        <v>218</v>
      </c>
      <c r="R8768" s="52">
        <v>3.8559999316930771E-2</v>
      </c>
      <c r="S8768" s="52">
        <v>3.945000097155571E-2</v>
      </c>
    </row>
    <row r="8769" spans="1:19">
      <c r="A8769" t="s">
        <v>356</v>
      </c>
      <c r="B8769" t="s">
        <v>412</v>
      </c>
      <c r="C8769" t="s">
        <v>440</v>
      </c>
      <c r="D8769" t="s">
        <v>330</v>
      </c>
      <c r="E8769" t="s">
        <v>214</v>
      </c>
      <c r="F8769" t="s">
        <v>215</v>
      </c>
      <c r="G8769">
        <v>18</v>
      </c>
      <c r="H8769" t="s">
        <v>332</v>
      </c>
      <c r="I8769" t="s">
        <v>734</v>
      </c>
      <c r="J8769" t="s">
        <v>269</v>
      </c>
      <c r="K8769">
        <v>0</v>
      </c>
      <c r="L8769" s="52">
        <v>0</v>
      </c>
      <c r="M8769" s="52">
        <v>0</v>
      </c>
      <c r="N8769">
        <v>2</v>
      </c>
      <c r="O8769" s="52">
        <v>6.3100000843405724E-3</v>
      </c>
      <c r="P8769" s="52">
        <v>6.5399999730288982E-3</v>
      </c>
      <c r="Q8769">
        <v>43</v>
      </c>
      <c r="R8769" s="52">
        <v>7.61000020429492E-3</v>
      </c>
      <c r="S8769" s="52">
        <v>7.780000101774931E-3</v>
      </c>
    </row>
    <row r="8770" spans="1:19">
      <c r="A8770" t="s">
        <v>356</v>
      </c>
      <c r="B8770" t="s">
        <v>412</v>
      </c>
      <c r="C8770" t="s">
        <v>440</v>
      </c>
      <c r="D8770" t="s">
        <v>330</v>
      </c>
      <c r="E8770" t="s">
        <v>214</v>
      </c>
      <c r="F8770" t="s">
        <v>215</v>
      </c>
      <c r="G8770">
        <v>18</v>
      </c>
      <c r="H8770" t="s">
        <v>332</v>
      </c>
      <c r="I8770" t="s">
        <v>734</v>
      </c>
      <c r="J8770" t="s">
        <v>301</v>
      </c>
      <c r="K8770">
        <v>2</v>
      </c>
      <c r="L8770" s="52">
        <v>3.63599993288517E-2</v>
      </c>
      <c r="M8770" s="52">
        <v>3.63599993288517E-2</v>
      </c>
      <c r="N8770">
        <v>9</v>
      </c>
      <c r="O8770" s="52">
        <v>2.8389999642968181E-2</v>
      </c>
      <c r="P8770" s="52">
        <v>2.9410000890493389E-2</v>
      </c>
      <c r="Q8770">
        <v>117</v>
      </c>
      <c r="R8770" s="52">
        <v>2.0689999684691429E-2</v>
      </c>
      <c r="S8770" s="52">
        <v>2.1169999614357948E-2</v>
      </c>
    </row>
    <row r="8771" spans="1:19">
      <c r="A8771" t="s">
        <v>356</v>
      </c>
      <c r="B8771" t="s">
        <v>412</v>
      </c>
      <c r="C8771" t="s">
        <v>440</v>
      </c>
      <c r="D8771" t="s">
        <v>330</v>
      </c>
      <c r="E8771" t="s">
        <v>214</v>
      </c>
      <c r="F8771" t="s">
        <v>215</v>
      </c>
      <c r="G8771">
        <v>18</v>
      </c>
      <c r="H8771" t="s">
        <v>332</v>
      </c>
      <c r="I8771" t="s">
        <v>734</v>
      </c>
      <c r="J8771" t="s">
        <v>270</v>
      </c>
      <c r="K8771">
        <v>0</v>
      </c>
      <c r="L8771" s="52">
        <v>0</v>
      </c>
      <c r="N8771">
        <v>11</v>
      </c>
      <c r="O8771" s="52">
        <v>3.4699998795986182E-2</v>
      </c>
      <c r="Q8771">
        <v>128</v>
      </c>
      <c r="R8771" s="52">
        <v>2.263999916613102E-2</v>
      </c>
    </row>
    <row r="8772" spans="1:19">
      <c r="A8772" t="s">
        <v>356</v>
      </c>
      <c r="B8772" t="s">
        <v>412</v>
      </c>
      <c r="C8772" t="s">
        <v>440</v>
      </c>
      <c r="D8772" t="s">
        <v>330</v>
      </c>
      <c r="E8772" t="s">
        <v>214</v>
      </c>
      <c r="F8772" t="s">
        <v>215</v>
      </c>
      <c r="G8772">
        <v>18</v>
      </c>
      <c r="H8772" t="s">
        <v>332</v>
      </c>
      <c r="I8772" t="s">
        <v>734</v>
      </c>
      <c r="J8772" t="s">
        <v>268</v>
      </c>
      <c r="K8772">
        <v>53</v>
      </c>
      <c r="L8772" s="52">
        <v>0.96363997459411621</v>
      </c>
      <c r="M8772" s="52">
        <v>0.96363997459411621</v>
      </c>
      <c r="N8772">
        <v>287</v>
      </c>
      <c r="O8772" s="52">
        <v>0.90535998344421387</v>
      </c>
      <c r="P8772" s="52">
        <v>0.93791002035140991</v>
      </c>
      <c r="Q8772">
        <v>4883</v>
      </c>
      <c r="R8772" s="52">
        <v>0.86364001035690308</v>
      </c>
      <c r="S8772" s="52">
        <v>0.88363999128341675</v>
      </c>
    </row>
    <row r="8773" spans="1:19">
      <c r="A8773" t="s">
        <v>356</v>
      </c>
      <c r="B8773" t="s">
        <v>412</v>
      </c>
      <c r="C8773" t="s">
        <v>440</v>
      </c>
      <c r="D8773" t="s">
        <v>330</v>
      </c>
      <c r="E8773" t="s">
        <v>214</v>
      </c>
      <c r="F8773" t="s">
        <v>215</v>
      </c>
      <c r="G8773">
        <v>18</v>
      </c>
      <c r="H8773" t="s">
        <v>332</v>
      </c>
      <c r="I8773" t="s">
        <v>307</v>
      </c>
      <c r="J8773" t="s">
        <v>329</v>
      </c>
      <c r="K8773">
        <v>55</v>
      </c>
      <c r="L8773" s="52">
        <v>1</v>
      </c>
      <c r="N8773">
        <v>315</v>
      </c>
      <c r="O8773" s="52">
        <v>0.99369001388549805</v>
      </c>
      <c r="Q8773">
        <v>5610</v>
      </c>
      <c r="R8773" s="52">
        <v>0.99221998453140259</v>
      </c>
    </row>
    <row r="8774" spans="1:19">
      <c r="A8774" t="s">
        <v>356</v>
      </c>
      <c r="B8774" t="s">
        <v>412</v>
      </c>
      <c r="C8774" t="s">
        <v>440</v>
      </c>
      <c r="D8774" t="s">
        <v>330</v>
      </c>
      <c r="E8774" t="s">
        <v>214</v>
      </c>
      <c r="F8774" t="s">
        <v>215</v>
      </c>
      <c r="G8774">
        <v>18</v>
      </c>
      <c r="H8774" t="s">
        <v>332</v>
      </c>
      <c r="I8774" t="s">
        <v>307</v>
      </c>
      <c r="J8774" t="s">
        <v>309</v>
      </c>
      <c r="K8774">
        <v>0</v>
      </c>
      <c r="L8774" s="52">
        <v>0</v>
      </c>
      <c r="N8774">
        <v>2</v>
      </c>
      <c r="O8774" s="52">
        <v>6.3100000843405724E-3</v>
      </c>
      <c r="Q8774">
        <v>44</v>
      </c>
      <c r="R8774" s="52">
        <v>7.780000101774931E-3</v>
      </c>
    </row>
    <row r="8775" spans="1:19">
      <c r="A8775" t="s">
        <v>356</v>
      </c>
      <c r="B8775" t="s">
        <v>412</v>
      </c>
      <c r="C8775" t="s">
        <v>440</v>
      </c>
      <c r="D8775" t="s">
        <v>330</v>
      </c>
      <c r="E8775" t="s">
        <v>214</v>
      </c>
      <c r="F8775" t="s">
        <v>215</v>
      </c>
      <c r="G8775">
        <v>18</v>
      </c>
      <c r="H8775" t="s">
        <v>332</v>
      </c>
      <c r="I8775" t="s">
        <v>375</v>
      </c>
      <c r="J8775" t="s">
        <v>302</v>
      </c>
      <c r="K8775">
        <v>21</v>
      </c>
      <c r="L8775" s="52">
        <v>0.38181999325752258</v>
      </c>
      <c r="N8775">
        <v>110</v>
      </c>
      <c r="O8775" s="52">
        <v>0.34700000286102289</v>
      </c>
      <c r="Q8775">
        <v>1795</v>
      </c>
      <c r="R8775" s="52">
        <v>0.3174700140953064</v>
      </c>
    </row>
    <row r="8776" spans="1:19">
      <c r="A8776" t="s">
        <v>356</v>
      </c>
      <c r="B8776" t="s">
        <v>412</v>
      </c>
      <c r="C8776" t="s">
        <v>440</v>
      </c>
      <c r="D8776" t="s">
        <v>330</v>
      </c>
      <c r="E8776" t="s">
        <v>214</v>
      </c>
      <c r="F8776" t="s">
        <v>215</v>
      </c>
      <c r="G8776">
        <v>18</v>
      </c>
      <c r="H8776" t="s">
        <v>332</v>
      </c>
      <c r="I8776" t="s">
        <v>375</v>
      </c>
      <c r="J8776" t="s">
        <v>303</v>
      </c>
      <c r="K8776">
        <v>15</v>
      </c>
      <c r="L8776" s="52">
        <v>0.27272999286651611</v>
      </c>
      <c r="N8776">
        <v>93</v>
      </c>
      <c r="O8776" s="52">
        <v>0.29337999224662781</v>
      </c>
      <c r="Q8776">
        <v>1789</v>
      </c>
      <c r="R8776" s="52">
        <v>0.31641000509262079</v>
      </c>
    </row>
    <row r="8777" spans="1:19">
      <c r="A8777" t="s">
        <v>356</v>
      </c>
      <c r="B8777" t="s">
        <v>412</v>
      </c>
      <c r="C8777" t="s">
        <v>440</v>
      </c>
      <c r="D8777" t="s">
        <v>330</v>
      </c>
      <c r="E8777" t="s">
        <v>214</v>
      </c>
      <c r="F8777" t="s">
        <v>215</v>
      </c>
      <c r="G8777">
        <v>18</v>
      </c>
      <c r="H8777" t="s">
        <v>332</v>
      </c>
      <c r="I8777" t="s">
        <v>375</v>
      </c>
      <c r="J8777" t="s">
        <v>304</v>
      </c>
      <c r="K8777">
        <v>19</v>
      </c>
      <c r="L8777" s="52">
        <v>0.3454500138759613</v>
      </c>
      <c r="N8777">
        <v>114</v>
      </c>
      <c r="O8777" s="52">
        <v>0.35962000489234919</v>
      </c>
      <c r="Q8777">
        <v>2070</v>
      </c>
      <c r="R8777" s="52">
        <v>0.36610999703407288</v>
      </c>
    </row>
    <row r="8778" spans="1:19">
      <c r="A8778" t="s">
        <v>356</v>
      </c>
      <c r="B8778" t="s">
        <v>412</v>
      </c>
      <c r="C8778" t="s">
        <v>440</v>
      </c>
      <c r="D8778" t="s">
        <v>330</v>
      </c>
      <c r="E8778" t="s">
        <v>214</v>
      </c>
      <c r="F8778" t="s">
        <v>215</v>
      </c>
      <c r="G8778">
        <v>18</v>
      </c>
      <c r="H8778" t="s">
        <v>332</v>
      </c>
      <c r="I8778" t="s">
        <v>377</v>
      </c>
      <c r="J8778" t="s">
        <v>13</v>
      </c>
      <c r="K8778">
        <v>34</v>
      </c>
      <c r="L8778" s="52">
        <v>0.61817997694015503</v>
      </c>
      <c r="N8778">
        <v>159</v>
      </c>
      <c r="O8778" s="52">
        <v>0.50157999992370605</v>
      </c>
      <c r="Q8778">
        <v>2991</v>
      </c>
      <c r="R8778" s="52">
        <v>0.52900999784469604</v>
      </c>
    </row>
    <row r="8779" spans="1:19">
      <c r="A8779" t="s">
        <v>356</v>
      </c>
      <c r="B8779" t="s">
        <v>412</v>
      </c>
      <c r="C8779" t="s">
        <v>440</v>
      </c>
      <c r="D8779" t="s">
        <v>330</v>
      </c>
      <c r="E8779" t="s">
        <v>214</v>
      </c>
      <c r="F8779" t="s">
        <v>215</v>
      </c>
      <c r="G8779">
        <v>18</v>
      </c>
      <c r="H8779" t="s">
        <v>332</v>
      </c>
      <c r="I8779" t="s">
        <v>377</v>
      </c>
      <c r="J8779" t="s">
        <v>382</v>
      </c>
      <c r="K8779">
        <v>21</v>
      </c>
      <c r="L8779" s="52">
        <v>0.38181999325752258</v>
      </c>
      <c r="N8779">
        <v>158</v>
      </c>
      <c r="O8779" s="52">
        <v>0.49842000007629389</v>
      </c>
      <c r="Q8779">
        <v>2663</v>
      </c>
      <c r="R8779" s="52">
        <v>0.47099000215530401</v>
      </c>
    </row>
    <row r="8780" spans="1:19">
      <c r="A8780" t="s">
        <v>356</v>
      </c>
      <c r="B8780" t="s">
        <v>412</v>
      </c>
      <c r="C8780" t="s">
        <v>440</v>
      </c>
      <c r="D8780" t="s">
        <v>330</v>
      </c>
      <c r="E8780" t="s">
        <v>214</v>
      </c>
      <c r="F8780" t="s">
        <v>215</v>
      </c>
      <c r="G8780">
        <v>18</v>
      </c>
      <c r="H8780" t="s">
        <v>332</v>
      </c>
      <c r="I8780" t="s">
        <v>378</v>
      </c>
      <c r="J8780" t="s">
        <v>13</v>
      </c>
      <c r="K8780">
        <v>53</v>
      </c>
      <c r="L8780" s="52">
        <v>0.96363997459411621</v>
      </c>
      <c r="N8780">
        <v>276</v>
      </c>
      <c r="O8780" s="52">
        <v>0.87066000699996948</v>
      </c>
      <c r="Q8780">
        <v>5030</v>
      </c>
      <c r="R8780" s="52">
        <v>0.88963997364044189</v>
      </c>
    </row>
    <row r="8781" spans="1:19">
      <c r="A8781" t="s">
        <v>356</v>
      </c>
      <c r="B8781" t="s">
        <v>412</v>
      </c>
      <c r="C8781" t="s">
        <v>440</v>
      </c>
      <c r="D8781" t="s">
        <v>330</v>
      </c>
      <c r="E8781" t="s">
        <v>214</v>
      </c>
      <c r="F8781" t="s">
        <v>215</v>
      </c>
      <c r="G8781">
        <v>18</v>
      </c>
      <c r="H8781" t="s">
        <v>332</v>
      </c>
      <c r="I8781" t="s">
        <v>378</v>
      </c>
      <c r="J8781" t="s">
        <v>382</v>
      </c>
      <c r="K8781">
        <v>2</v>
      </c>
      <c r="L8781" s="52">
        <v>3.63599993288517E-2</v>
      </c>
      <c r="N8781">
        <v>41</v>
      </c>
      <c r="O8781" s="52">
        <v>0.12933999300003049</v>
      </c>
      <c r="Q8781">
        <v>624</v>
      </c>
      <c r="R8781" s="52">
        <v>0.1103599965572357</v>
      </c>
    </row>
    <row r="8782" spans="1:19">
      <c r="A8782" t="s">
        <v>356</v>
      </c>
      <c r="B8782" t="s">
        <v>412</v>
      </c>
      <c r="C8782" t="s">
        <v>440</v>
      </c>
      <c r="D8782" t="s">
        <v>330</v>
      </c>
      <c r="E8782" t="s">
        <v>214</v>
      </c>
      <c r="F8782" t="s">
        <v>215</v>
      </c>
      <c r="G8782">
        <v>18</v>
      </c>
      <c r="H8782" t="s">
        <v>332</v>
      </c>
      <c r="I8782" t="s">
        <v>379</v>
      </c>
      <c r="J8782" t="s">
        <v>13</v>
      </c>
      <c r="K8782">
        <v>37</v>
      </c>
      <c r="L8782" s="52">
        <v>0.67273002862930298</v>
      </c>
      <c r="N8782">
        <v>218</v>
      </c>
      <c r="O8782" s="52">
        <v>0.68769997358322144</v>
      </c>
      <c r="Q8782">
        <v>3976</v>
      </c>
      <c r="R8782" s="52">
        <v>0.70322000980377197</v>
      </c>
    </row>
    <row r="8783" spans="1:19">
      <c r="A8783" t="s">
        <v>356</v>
      </c>
      <c r="B8783" t="s">
        <v>412</v>
      </c>
      <c r="C8783" t="s">
        <v>440</v>
      </c>
      <c r="D8783" t="s">
        <v>330</v>
      </c>
      <c r="E8783" t="s">
        <v>214</v>
      </c>
      <c r="F8783" t="s">
        <v>215</v>
      </c>
      <c r="G8783">
        <v>18</v>
      </c>
      <c r="H8783" t="s">
        <v>332</v>
      </c>
      <c r="I8783" t="s">
        <v>379</v>
      </c>
      <c r="J8783" t="s">
        <v>382</v>
      </c>
      <c r="K8783">
        <v>18</v>
      </c>
      <c r="L8783" s="52">
        <v>0.32727000117301941</v>
      </c>
      <c r="N8783">
        <v>99</v>
      </c>
      <c r="O8783" s="52">
        <v>0.31229999661445618</v>
      </c>
      <c r="Q8783">
        <v>1678</v>
      </c>
      <c r="R8783" s="52">
        <v>0.29677999019622803</v>
      </c>
    </row>
    <row r="8784" spans="1:19">
      <c r="A8784" t="s">
        <v>356</v>
      </c>
      <c r="B8784" t="s">
        <v>412</v>
      </c>
      <c r="C8784" t="s">
        <v>440</v>
      </c>
      <c r="D8784" t="s">
        <v>330</v>
      </c>
      <c r="E8784" t="s">
        <v>214</v>
      </c>
      <c r="F8784" t="s">
        <v>215</v>
      </c>
      <c r="G8784">
        <v>18</v>
      </c>
      <c r="H8784" t="s">
        <v>332</v>
      </c>
      <c r="I8784" t="s">
        <v>380</v>
      </c>
      <c r="J8784" t="s">
        <v>13</v>
      </c>
      <c r="K8784">
        <v>39</v>
      </c>
      <c r="L8784" s="52">
        <v>0.70908999443054199</v>
      </c>
      <c r="N8784">
        <v>242</v>
      </c>
      <c r="O8784" s="52">
        <v>0.76340997219085693</v>
      </c>
      <c r="Q8784">
        <v>4071</v>
      </c>
      <c r="R8784" s="52">
        <v>0.72001999616622925</v>
      </c>
    </row>
    <row r="8785" spans="1:19">
      <c r="A8785" t="s">
        <v>356</v>
      </c>
      <c r="B8785" t="s">
        <v>412</v>
      </c>
      <c r="C8785" t="s">
        <v>440</v>
      </c>
      <c r="D8785" t="s">
        <v>330</v>
      </c>
      <c r="E8785" t="s">
        <v>214</v>
      </c>
      <c r="F8785" t="s">
        <v>215</v>
      </c>
      <c r="G8785">
        <v>18</v>
      </c>
      <c r="H8785" t="s">
        <v>332</v>
      </c>
      <c r="I8785" t="s">
        <v>380</v>
      </c>
      <c r="J8785" t="s">
        <v>382</v>
      </c>
      <c r="K8785">
        <v>16</v>
      </c>
      <c r="L8785" s="52">
        <v>0.29091000556945801</v>
      </c>
      <c r="N8785">
        <v>75</v>
      </c>
      <c r="O8785" s="52">
        <v>0.23658999800682071</v>
      </c>
      <c r="Q8785">
        <v>1583</v>
      </c>
      <c r="R8785" s="52">
        <v>0.27998000383377081</v>
      </c>
    </row>
    <row r="8786" spans="1:19">
      <c r="A8786" t="s">
        <v>356</v>
      </c>
      <c r="B8786" t="s">
        <v>412</v>
      </c>
      <c r="C8786" t="s">
        <v>440</v>
      </c>
      <c r="D8786" t="s">
        <v>330</v>
      </c>
      <c r="E8786" t="s">
        <v>214</v>
      </c>
      <c r="F8786" t="s">
        <v>215</v>
      </c>
      <c r="G8786">
        <v>18</v>
      </c>
      <c r="H8786" t="s">
        <v>332</v>
      </c>
      <c r="I8786" t="s">
        <v>381</v>
      </c>
      <c r="J8786" t="s">
        <v>13</v>
      </c>
      <c r="K8786">
        <v>33</v>
      </c>
      <c r="L8786" s="52">
        <v>0.60000002384185791</v>
      </c>
      <c r="N8786">
        <v>194</v>
      </c>
      <c r="O8786" s="52">
        <v>0.61198997497558594</v>
      </c>
      <c r="Q8786">
        <v>3439</v>
      </c>
      <c r="R8786" s="52">
        <v>0.60824000835418701</v>
      </c>
    </row>
    <row r="8787" spans="1:19">
      <c r="A8787" t="s">
        <v>356</v>
      </c>
      <c r="B8787" t="s">
        <v>412</v>
      </c>
      <c r="C8787" t="s">
        <v>440</v>
      </c>
      <c r="D8787" t="s">
        <v>330</v>
      </c>
      <c r="E8787" t="s">
        <v>214</v>
      </c>
      <c r="F8787" t="s">
        <v>215</v>
      </c>
      <c r="G8787">
        <v>18</v>
      </c>
      <c r="H8787" t="s">
        <v>332</v>
      </c>
      <c r="I8787" t="s">
        <v>381</v>
      </c>
      <c r="J8787" t="s">
        <v>382</v>
      </c>
      <c r="K8787">
        <v>22</v>
      </c>
      <c r="L8787" s="52">
        <v>0.40000000596046448</v>
      </c>
      <c r="N8787">
        <v>123</v>
      </c>
      <c r="O8787" s="52">
        <v>0.38800999522209167</v>
      </c>
      <c r="Q8787">
        <v>2215</v>
      </c>
      <c r="R8787" s="52">
        <v>0.39175999164581299</v>
      </c>
    </row>
    <row r="8788" spans="1:19">
      <c r="A8788" t="s">
        <v>356</v>
      </c>
      <c r="B8788" t="s">
        <v>412</v>
      </c>
      <c r="C8788" t="s">
        <v>440</v>
      </c>
      <c r="D8788" t="s">
        <v>330</v>
      </c>
      <c r="E8788" t="s">
        <v>224</v>
      </c>
      <c r="F8788" t="s">
        <v>225</v>
      </c>
      <c r="G8788">
        <v>21</v>
      </c>
      <c r="H8788" t="s">
        <v>335</v>
      </c>
      <c r="I8788" t="s">
        <v>374</v>
      </c>
      <c r="J8788" t="s">
        <v>289</v>
      </c>
      <c r="K8788">
        <v>0</v>
      </c>
      <c r="L8788" s="52">
        <v>0</v>
      </c>
      <c r="N8788">
        <v>0</v>
      </c>
      <c r="O8788" s="52">
        <v>0</v>
      </c>
      <c r="Q8788">
        <v>29</v>
      </c>
      <c r="R8788" s="52">
        <v>5.1299999468028554E-3</v>
      </c>
    </row>
    <row r="8789" spans="1:19">
      <c r="A8789" t="s">
        <v>356</v>
      </c>
      <c r="B8789" t="s">
        <v>412</v>
      </c>
      <c r="C8789" t="s">
        <v>440</v>
      </c>
      <c r="D8789" t="s">
        <v>330</v>
      </c>
      <c r="E8789" t="s">
        <v>224</v>
      </c>
      <c r="F8789" t="s">
        <v>225</v>
      </c>
      <c r="G8789">
        <v>21</v>
      </c>
      <c r="H8789" t="s">
        <v>335</v>
      </c>
      <c r="I8789" t="s">
        <v>374</v>
      </c>
      <c r="J8789" t="s">
        <v>290</v>
      </c>
      <c r="K8789">
        <v>2</v>
      </c>
      <c r="L8789" s="52">
        <v>5.1279999315738678E-2</v>
      </c>
      <c r="N8789">
        <v>8</v>
      </c>
      <c r="O8789" s="52">
        <v>4.8780001699924469E-2</v>
      </c>
      <c r="Q8789">
        <v>299</v>
      </c>
      <c r="R8789" s="52">
        <v>5.2880000323057168E-2</v>
      </c>
    </row>
    <row r="8790" spans="1:19">
      <c r="A8790" t="s">
        <v>356</v>
      </c>
      <c r="B8790" t="s">
        <v>412</v>
      </c>
      <c r="C8790" t="s">
        <v>440</v>
      </c>
      <c r="D8790" t="s">
        <v>330</v>
      </c>
      <c r="E8790" t="s">
        <v>224</v>
      </c>
      <c r="F8790" t="s">
        <v>225</v>
      </c>
      <c r="G8790">
        <v>21</v>
      </c>
      <c r="H8790" t="s">
        <v>335</v>
      </c>
      <c r="I8790" t="s">
        <v>374</v>
      </c>
      <c r="J8790" t="s">
        <v>291</v>
      </c>
      <c r="K8790">
        <v>2</v>
      </c>
      <c r="L8790" s="52">
        <v>5.1279999315738678E-2</v>
      </c>
      <c r="N8790">
        <v>18</v>
      </c>
      <c r="O8790" s="52">
        <v>0.1097600013017654</v>
      </c>
      <c r="Q8790">
        <v>751</v>
      </c>
      <c r="R8790" s="52">
        <v>0.1328299939632416</v>
      </c>
    </row>
    <row r="8791" spans="1:19">
      <c r="A8791" t="s">
        <v>356</v>
      </c>
      <c r="B8791" t="s">
        <v>412</v>
      </c>
      <c r="C8791" t="s">
        <v>440</v>
      </c>
      <c r="D8791" t="s">
        <v>330</v>
      </c>
      <c r="E8791" t="s">
        <v>224</v>
      </c>
      <c r="F8791" t="s">
        <v>225</v>
      </c>
      <c r="G8791">
        <v>21</v>
      </c>
      <c r="H8791" t="s">
        <v>335</v>
      </c>
      <c r="I8791" t="s">
        <v>374</v>
      </c>
      <c r="J8791" t="s">
        <v>292</v>
      </c>
      <c r="K8791">
        <v>6</v>
      </c>
      <c r="L8791" s="52">
        <v>0.1538500040769577</v>
      </c>
      <c r="N8791">
        <v>30</v>
      </c>
      <c r="O8791" s="52">
        <v>0.18292999267578131</v>
      </c>
      <c r="Q8791">
        <v>1246</v>
      </c>
      <c r="R8791" s="52">
        <v>0.22036999464035029</v>
      </c>
    </row>
    <row r="8792" spans="1:19">
      <c r="A8792" t="s">
        <v>356</v>
      </c>
      <c r="B8792" t="s">
        <v>412</v>
      </c>
      <c r="C8792" t="s">
        <v>440</v>
      </c>
      <c r="D8792" t="s">
        <v>330</v>
      </c>
      <c r="E8792" t="s">
        <v>224</v>
      </c>
      <c r="F8792" t="s">
        <v>225</v>
      </c>
      <c r="G8792">
        <v>21</v>
      </c>
      <c r="H8792" t="s">
        <v>335</v>
      </c>
      <c r="I8792" t="s">
        <v>374</v>
      </c>
      <c r="J8792" t="s">
        <v>293</v>
      </c>
      <c r="K8792">
        <v>6</v>
      </c>
      <c r="L8792" s="52">
        <v>0.1538500040769577</v>
      </c>
      <c r="N8792">
        <v>28</v>
      </c>
      <c r="O8792" s="52">
        <v>0.17072999477386469</v>
      </c>
      <c r="Q8792">
        <v>1034</v>
      </c>
      <c r="R8792" s="52">
        <v>0.18287999927997589</v>
      </c>
    </row>
    <row r="8793" spans="1:19">
      <c r="A8793" t="s">
        <v>356</v>
      </c>
      <c r="B8793" t="s">
        <v>412</v>
      </c>
      <c r="C8793" t="s">
        <v>440</v>
      </c>
      <c r="D8793" t="s">
        <v>330</v>
      </c>
      <c r="E8793" t="s">
        <v>224</v>
      </c>
      <c r="F8793" t="s">
        <v>225</v>
      </c>
      <c r="G8793">
        <v>21</v>
      </c>
      <c r="H8793" t="s">
        <v>335</v>
      </c>
      <c r="I8793" t="s">
        <v>374</v>
      </c>
      <c r="J8793" t="s">
        <v>294</v>
      </c>
      <c r="K8793">
        <v>6</v>
      </c>
      <c r="L8793" s="52">
        <v>0.1538500040769577</v>
      </c>
      <c r="N8793">
        <v>38</v>
      </c>
      <c r="O8793" s="52">
        <v>0.23171000182628629</v>
      </c>
      <c r="Q8793">
        <v>1115</v>
      </c>
      <c r="R8793" s="52">
        <v>0.19720999896526339</v>
      </c>
    </row>
    <row r="8794" spans="1:19">
      <c r="A8794" t="s">
        <v>356</v>
      </c>
      <c r="B8794" t="s">
        <v>412</v>
      </c>
      <c r="C8794" t="s">
        <v>440</v>
      </c>
      <c r="D8794" t="s">
        <v>330</v>
      </c>
      <c r="E8794" t="s">
        <v>224</v>
      </c>
      <c r="F8794" t="s">
        <v>225</v>
      </c>
      <c r="G8794">
        <v>21</v>
      </c>
      <c r="H8794" t="s">
        <v>335</v>
      </c>
      <c r="I8794" t="s">
        <v>374</v>
      </c>
      <c r="J8794" t="s">
        <v>295</v>
      </c>
      <c r="K8794">
        <v>17</v>
      </c>
      <c r="L8794" s="52">
        <v>0.4359000027179718</v>
      </c>
      <c r="N8794">
        <v>42</v>
      </c>
      <c r="O8794" s="52">
        <v>0.25609999895095831</v>
      </c>
      <c r="Q8794">
        <v>1180</v>
      </c>
      <c r="R8794" s="52">
        <v>0.20870000123977661</v>
      </c>
    </row>
    <row r="8795" spans="1:19">
      <c r="A8795" t="s">
        <v>356</v>
      </c>
      <c r="B8795" t="s">
        <v>412</v>
      </c>
      <c r="C8795" t="s">
        <v>440</v>
      </c>
      <c r="D8795" t="s">
        <v>330</v>
      </c>
      <c r="E8795" t="s">
        <v>224</v>
      </c>
      <c r="F8795" t="s">
        <v>225</v>
      </c>
      <c r="G8795">
        <v>21</v>
      </c>
      <c r="H8795" t="s">
        <v>335</v>
      </c>
      <c r="I8795" t="s">
        <v>734</v>
      </c>
      <c r="J8795" t="s">
        <v>299</v>
      </c>
      <c r="K8795">
        <v>0</v>
      </c>
      <c r="L8795" s="52">
        <v>0</v>
      </c>
      <c r="M8795" s="52">
        <v>0</v>
      </c>
      <c r="N8795">
        <v>0</v>
      </c>
      <c r="O8795" s="52">
        <v>0</v>
      </c>
      <c r="P8795" s="52">
        <v>0</v>
      </c>
      <c r="Q8795">
        <v>265</v>
      </c>
      <c r="R8795" s="52">
        <v>4.6870000660419457E-2</v>
      </c>
      <c r="S8795" s="52">
        <v>4.7959998250007629E-2</v>
      </c>
    </row>
    <row r="8796" spans="1:19">
      <c r="A8796" t="s">
        <v>356</v>
      </c>
      <c r="B8796" t="s">
        <v>412</v>
      </c>
      <c r="C8796" t="s">
        <v>440</v>
      </c>
      <c r="D8796" t="s">
        <v>330</v>
      </c>
      <c r="E8796" t="s">
        <v>224</v>
      </c>
      <c r="F8796" t="s">
        <v>225</v>
      </c>
      <c r="G8796">
        <v>21</v>
      </c>
      <c r="H8796" t="s">
        <v>335</v>
      </c>
      <c r="I8796" t="s">
        <v>734</v>
      </c>
      <c r="J8796" t="s">
        <v>300</v>
      </c>
      <c r="K8796">
        <v>0</v>
      </c>
      <c r="L8796" s="52">
        <v>0</v>
      </c>
      <c r="M8796" s="52">
        <v>0</v>
      </c>
      <c r="N8796">
        <v>0</v>
      </c>
      <c r="O8796" s="52">
        <v>0</v>
      </c>
      <c r="P8796" s="52">
        <v>0</v>
      </c>
      <c r="Q8796">
        <v>218</v>
      </c>
      <c r="R8796" s="52">
        <v>3.8559999316930771E-2</v>
      </c>
      <c r="S8796" s="52">
        <v>3.945000097155571E-2</v>
      </c>
    </row>
    <row r="8797" spans="1:19">
      <c r="A8797" t="s">
        <v>356</v>
      </c>
      <c r="B8797" t="s">
        <v>412</v>
      </c>
      <c r="C8797" t="s">
        <v>440</v>
      </c>
      <c r="D8797" t="s">
        <v>330</v>
      </c>
      <c r="E8797" t="s">
        <v>224</v>
      </c>
      <c r="F8797" t="s">
        <v>225</v>
      </c>
      <c r="G8797">
        <v>21</v>
      </c>
      <c r="H8797" t="s">
        <v>335</v>
      </c>
      <c r="I8797" t="s">
        <v>734</v>
      </c>
      <c r="J8797" t="s">
        <v>269</v>
      </c>
      <c r="K8797">
        <v>0</v>
      </c>
      <c r="L8797" s="52">
        <v>0</v>
      </c>
      <c r="M8797" s="52">
        <v>0</v>
      </c>
      <c r="N8797">
        <v>0</v>
      </c>
      <c r="O8797" s="52">
        <v>0</v>
      </c>
      <c r="P8797" s="52">
        <v>0</v>
      </c>
      <c r="Q8797">
        <v>43</v>
      </c>
      <c r="R8797" s="52">
        <v>7.61000020429492E-3</v>
      </c>
      <c r="S8797" s="52">
        <v>7.780000101774931E-3</v>
      </c>
    </row>
    <row r="8798" spans="1:19">
      <c r="A8798" t="s">
        <v>356</v>
      </c>
      <c r="B8798" t="s">
        <v>412</v>
      </c>
      <c r="C8798" t="s">
        <v>440</v>
      </c>
      <c r="D8798" t="s">
        <v>330</v>
      </c>
      <c r="E8798" t="s">
        <v>224</v>
      </c>
      <c r="F8798" t="s">
        <v>225</v>
      </c>
      <c r="G8798">
        <v>21</v>
      </c>
      <c r="H8798" t="s">
        <v>335</v>
      </c>
      <c r="I8798" t="s">
        <v>734</v>
      </c>
      <c r="J8798" t="s">
        <v>301</v>
      </c>
      <c r="K8798">
        <v>0</v>
      </c>
      <c r="L8798" s="52">
        <v>0</v>
      </c>
      <c r="M8798" s="52">
        <v>0</v>
      </c>
      <c r="N8798">
        <v>0</v>
      </c>
      <c r="O8798" s="52">
        <v>0</v>
      </c>
      <c r="P8798" s="52">
        <v>0</v>
      </c>
      <c r="Q8798">
        <v>117</v>
      </c>
      <c r="R8798" s="52">
        <v>2.0689999684691429E-2</v>
      </c>
      <c r="S8798" s="52">
        <v>2.1169999614357948E-2</v>
      </c>
    </row>
    <row r="8799" spans="1:19">
      <c r="A8799" t="s">
        <v>356</v>
      </c>
      <c r="B8799" t="s">
        <v>412</v>
      </c>
      <c r="C8799" t="s">
        <v>440</v>
      </c>
      <c r="D8799" t="s">
        <v>330</v>
      </c>
      <c r="E8799" t="s">
        <v>224</v>
      </c>
      <c r="F8799" t="s">
        <v>225</v>
      </c>
      <c r="G8799">
        <v>21</v>
      </c>
      <c r="H8799" t="s">
        <v>335</v>
      </c>
      <c r="I8799" t="s">
        <v>734</v>
      </c>
      <c r="J8799" t="s">
        <v>270</v>
      </c>
      <c r="K8799">
        <v>0</v>
      </c>
      <c r="L8799" s="52">
        <v>0</v>
      </c>
      <c r="N8799">
        <v>0</v>
      </c>
      <c r="O8799" s="52">
        <v>0</v>
      </c>
      <c r="Q8799">
        <v>128</v>
      </c>
      <c r="R8799" s="52">
        <v>2.263999916613102E-2</v>
      </c>
    </row>
    <row r="8800" spans="1:19">
      <c r="A8800" t="s">
        <v>356</v>
      </c>
      <c r="B8800" t="s">
        <v>412</v>
      </c>
      <c r="C8800" t="s">
        <v>440</v>
      </c>
      <c r="D8800" t="s">
        <v>330</v>
      </c>
      <c r="E8800" t="s">
        <v>224</v>
      </c>
      <c r="F8800" t="s">
        <v>225</v>
      </c>
      <c r="G8800">
        <v>21</v>
      </c>
      <c r="H8800" t="s">
        <v>335</v>
      </c>
      <c r="I8800" t="s">
        <v>734</v>
      </c>
      <c r="J8800" t="s">
        <v>268</v>
      </c>
      <c r="K8800">
        <v>39</v>
      </c>
      <c r="L8800" s="52">
        <v>1</v>
      </c>
      <c r="M8800" s="52">
        <v>1</v>
      </c>
      <c r="N8800">
        <v>164</v>
      </c>
      <c r="O8800" s="52">
        <v>1</v>
      </c>
      <c r="P8800" s="52">
        <v>1</v>
      </c>
      <c r="Q8800">
        <v>4883</v>
      </c>
      <c r="R8800" s="52">
        <v>0.86364001035690308</v>
      </c>
      <c r="S8800" s="52">
        <v>0.88363999128341675</v>
      </c>
    </row>
    <row r="8801" spans="1:18">
      <c r="A8801" t="s">
        <v>356</v>
      </c>
      <c r="B8801" t="s">
        <v>412</v>
      </c>
      <c r="C8801" t="s">
        <v>440</v>
      </c>
      <c r="D8801" t="s">
        <v>330</v>
      </c>
      <c r="E8801" t="s">
        <v>224</v>
      </c>
      <c r="F8801" t="s">
        <v>225</v>
      </c>
      <c r="G8801">
        <v>21</v>
      </c>
      <c r="H8801" t="s">
        <v>335</v>
      </c>
      <c r="I8801" t="s">
        <v>307</v>
      </c>
      <c r="J8801" t="s">
        <v>329</v>
      </c>
      <c r="K8801">
        <v>39</v>
      </c>
      <c r="L8801" s="52">
        <v>1</v>
      </c>
      <c r="N8801">
        <v>162</v>
      </c>
      <c r="O8801" s="52">
        <v>0.9878000020980835</v>
      </c>
      <c r="Q8801">
        <v>5610</v>
      </c>
      <c r="R8801" s="52">
        <v>0.99221998453140259</v>
      </c>
    </row>
    <row r="8802" spans="1:18">
      <c r="A8802" t="s">
        <v>356</v>
      </c>
      <c r="B8802" t="s">
        <v>412</v>
      </c>
      <c r="C8802" t="s">
        <v>440</v>
      </c>
      <c r="D8802" t="s">
        <v>330</v>
      </c>
      <c r="E8802" t="s">
        <v>224</v>
      </c>
      <c r="F8802" t="s">
        <v>225</v>
      </c>
      <c r="G8802">
        <v>21</v>
      </c>
      <c r="H8802" t="s">
        <v>335</v>
      </c>
      <c r="I8802" t="s">
        <v>307</v>
      </c>
      <c r="J8802" t="s">
        <v>309</v>
      </c>
      <c r="K8802">
        <v>0</v>
      </c>
      <c r="L8802" s="52">
        <v>0</v>
      </c>
      <c r="N8802">
        <v>2</v>
      </c>
      <c r="O8802" s="52">
        <v>1.219999976456165E-2</v>
      </c>
      <c r="Q8802">
        <v>44</v>
      </c>
      <c r="R8802" s="52">
        <v>7.780000101774931E-3</v>
      </c>
    </row>
    <row r="8803" spans="1:18">
      <c r="A8803" t="s">
        <v>356</v>
      </c>
      <c r="B8803" t="s">
        <v>412</v>
      </c>
      <c r="C8803" t="s">
        <v>440</v>
      </c>
      <c r="D8803" t="s">
        <v>330</v>
      </c>
      <c r="E8803" t="s">
        <v>224</v>
      </c>
      <c r="F8803" t="s">
        <v>225</v>
      </c>
      <c r="G8803">
        <v>21</v>
      </c>
      <c r="H8803" t="s">
        <v>335</v>
      </c>
      <c r="I8803" t="s">
        <v>375</v>
      </c>
      <c r="J8803" t="s">
        <v>302</v>
      </c>
      <c r="K8803">
        <v>11</v>
      </c>
      <c r="L8803" s="52">
        <v>0.28205001354217529</v>
      </c>
      <c r="N8803">
        <v>49</v>
      </c>
      <c r="O8803" s="52">
        <v>0.29877999424934393</v>
      </c>
      <c r="Q8803">
        <v>1795</v>
      </c>
      <c r="R8803" s="52">
        <v>0.3174700140953064</v>
      </c>
    </row>
    <row r="8804" spans="1:18">
      <c r="A8804" t="s">
        <v>356</v>
      </c>
      <c r="B8804" t="s">
        <v>412</v>
      </c>
      <c r="C8804" t="s">
        <v>440</v>
      </c>
      <c r="D8804" t="s">
        <v>330</v>
      </c>
      <c r="E8804" t="s">
        <v>224</v>
      </c>
      <c r="F8804" t="s">
        <v>225</v>
      </c>
      <c r="G8804">
        <v>21</v>
      </c>
      <c r="H8804" t="s">
        <v>335</v>
      </c>
      <c r="I8804" t="s">
        <v>375</v>
      </c>
      <c r="J8804" t="s">
        <v>303</v>
      </c>
      <c r="K8804">
        <v>15</v>
      </c>
      <c r="L8804" s="52">
        <v>0.38462001085281372</v>
      </c>
      <c r="N8804">
        <v>55</v>
      </c>
      <c r="O8804" s="52">
        <v>0.33537000417709351</v>
      </c>
      <c r="Q8804">
        <v>1789</v>
      </c>
      <c r="R8804" s="52">
        <v>0.31641000509262079</v>
      </c>
    </row>
    <row r="8805" spans="1:18">
      <c r="A8805" t="s">
        <v>356</v>
      </c>
      <c r="B8805" t="s">
        <v>412</v>
      </c>
      <c r="C8805" t="s">
        <v>440</v>
      </c>
      <c r="D8805" t="s">
        <v>330</v>
      </c>
      <c r="E8805" t="s">
        <v>224</v>
      </c>
      <c r="F8805" t="s">
        <v>225</v>
      </c>
      <c r="G8805">
        <v>21</v>
      </c>
      <c r="H8805" t="s">
        <v>335</v>
      </c>
      <c r="I8805" t="s">
        <v>375</v>
      </c>
      <c r="J8805" t="s">
        <v>304</v>
      </c>
      <c r="K8805">
        <v>13</v>
      </c>
      <c r="L8805" s="52">
        <v>0.33333000540733337</v>
      </c>
      <c r="N8805">
        <v>60</v>
      </c>
      <c r="O8805" s="52">
        <v>0.36585000157356262</v>
      </c>
      <c r="Q8805">
        <v>2070</v>
      </c>
      <c r="R8805" s="52">
        <v>0.36610999703407288</v>
      </c>
    </row>
    <row r="8806" spans="1:18">
      <c r="A8806" t="s">
        <v>356</v>
      </c>
      <c r="B8806" t="s">
        <v>412</v>
      </c>
      <c r="C8806" t="s">
        <v>440</v>
      </c>
      <c r="D8806" t="s">
        <v>330</v>
      </c>
      <c r="E8806" t="s">
        <v>224</v>
      </c>
      <c r="F8806" t="s">
        <v>225</v>
      </c>
      <c r="G8806">
        <v>21</v>
      </c>
      <c r="H8806" t="s">
        <v>335</v>
      </c>
      <c r="I8806" t="s">
        <v>377</v>
      </c>
      <c r="J8806" t="s">
        <v>13</v>
      </c>
      <c r="K8806">
        <v>25</v>
      </c>
      <c r="L8806" s="52">
        <v>0.64103001356124878</v>
      </c>
      <c r="N8806">
        <v>92</v>
      </c>
      <c r="O8806" s="52">
        <v>0.56098002195358276</v>
      </c>
      <c r="Q8806">
        <v>2991</v>
      </c>
      <c r="R8806" s="52">
        <v>0.52900999784469604</v>
      </c>
    </row>
    <row r="8807" spans="1:18">
      <c r="A8807" t="s">
        <v>356</v>
      </c>
      <c r="B8807" t="s">
        <v>412</v>
      </c>
      <c r="C8807" t="s">
        <v>440</v>
      </c>
      <c r="D8807" t="s">
        <v>330</v>
      </c>
      <c r="E8807" t="s">
        <v>224</v>
      </c>
      <c r="F8807" t="s">
        <v>225</v>
      </c>
      <c r="G8807">
        <v>21</v>
      </c>
      <c r="H8807" t="s">
        <v>335</v>
      </c>
      <c r="I8807" t="s">
        <v>377</v>
      </c>
      <c r="J8807" t="s">
        <v>382</v>
      </c>
      <c r="K8807">
        <v>14</v>
      </c>
      <c r="L8807" s="52">
        <v>0.35896998643875122</v>
      </c>
      <c r="N8807">
        <v>72</v>
      </c>
      <c r="O8807" s="52">
        <v>0.43902000784873962</v>
      </c>
      <c r="Q8807">
        <v>2663</v>
      </c>
      <c r="R8807" s="52">
        <v>0.47099000215530401</v>
      </c>
    </row>
    <row r="8808" spans="1:18">
      <c r="A8808" t="s">
        <v>356</v>
      </c>
      <c r="B8808" t="s">
        <v>412</v>
      </c>
      <c r="C8808" t="s">
        <v>440</v>
      </c>
      <c r="D8808" t="s">
        <v>330</v>
      </c>
      <c r="E8808" t="s">
        <v>224</v>
      </c>
      <c r="F8808" t="s">
        <v>225</v>
      </c>
      <c r="G8808">
        <v>21</v>
      </c>
      <c r="H8808" t="s">
        <v>335</v>
      </c>
      <c r="I8808" t="s">
        <v>378</v>
      </c>
      <c r="J8808" t="s">
        <v>13</v>
      </c>
      <c r="K8808">
        <v>34</v>
      </c>
      <c r="L8808" s="52">
        <v>0.87178999185562134</v>
      </c>
      <c r="N8808">
        <v>142</v>
      </c>
      <c r="O8808" s="52">
        <v>0.86584997177124023</v>
      </c>
      <c r="Q8808">
        <v>5030</v>
      </c>
      <c r="R8808" s="52">
        <v>0.88963997364044189</v>
      </c>
    </row>
    <row r="8809" spans="1:18">
      <c r="A8809" t="s">
        <v>356</v>
      </c>
      <c r="B8809" t="s">
        <v>412</v>
      </c>
      <c r="C8809" t="s">
        <v>440</v>
      </c>
      <c r="D8809" t="s">
        <v>330</v>
      </c>
      <c r="E8809" t="s">
        <v>224</v>
      </c>
      <c r="F8809" t="s">
        <v>225</v>
      </c>
      <c r="G8809">
        <v>21</v>
      </c>
      <c r="H8809" t="s">
        <v>335</v>
      </c>
      <c r="I8809" t="s">
        <v>378</v>
      </c>
      <c r="J8809" t="s">
        <v>382</v>
      </c>
      <c r="K8809">
        <v>5</v>
      </c>
      <c r="L8809" s="52">
        <v>0.1282099932432175</v>
      </c>
      <c r="N8809">
        <v>22</v>
      </c>
      <c r="O8809" s="52">
        <v>0.13414999842643741</v>
      </c>
      <c r="Q8809">
        <v>624</v>
      </c>
      <c r="R8809" s="52">
        <v>0.1103599965572357</v>
      </c>
    </row>
    <row r="8810" spans="1:18">
      <c r="A8810" t="s">
        <v>356</v>
      </c>
      <c r="B8810" t="s">
        <v>412</v>
      </c>
      <c r="C8810" t="s">
        <v>440</v>
      </c>
      <c r="D8810" t="s">
        <v>330</v>
      </c>
      <c r="E8810" t="s">
        <v>224</v>
      </c>
      <c r="F8810" t="s">
        <v>225</v>
      </c>
      <c r="G8810">
        <v>21</v>
      </c>
      <c r="H8810" t="s">
        <v>335</v>
      </c>
      <c r="I8810" t="s">
        <v>379</v>
      </c>
      <c r="J8810" t="s">
        <v>13</v>
      </c>
      <c r="K8810">
        <v>27</v>
      </c>
      <c r="L8810" s="52">
        <v>0.69230997562408447</v>
      </c>
      <c r="N8810">
        <v>122</v>
      </c>
      <c r="O8810" s="52">
        <v>0.74390000104904175</v>
      </c>
      <c r="Q8810">
        <v>3976</v>
      </c>
      <c r="R8810" s="52">
        <v>0.70322000980377197</v>
      </c>
    </row>
    <row r="8811" spans="1:18">
      <c r="A8811" t="s">
        <v>356</v>
      </c>
      <c r="B8811" t="s">
        <v>412</v>
      </c>
      <c r="C8811" t="s">
        <v>440</v>
      </c>
      <c r="D8811" t="s">
        <v>330</v>
      </c>
      <c r="E8811" t="s">
        <v>224</v>
      </c>
      <c r="F8811" t="s">
        <v>225</v>
      </c>
      <c r="G8811">
        <v>21</v>
      </c>
      <c r="H8811" t="s">
        <v>335</v>
      </c>
      <c r="I8811" t="s">
        <v>379</v>
      </c>
      <c r="J8811" t="s">
        <v>382</v>
      </c>
      <c r="K8811">
        <v>12</v>
      </c>
      <c r="L8811" s="52">
        <v>0.30768999457359308</v>
      </c>
      <c r="N8811">
        <v>42</v>
      </c>
      <c r="O8811" s="52">
        <v>0.25609999895095831</v>
      </c>
      <c r="Q8811">
        <v>1678</v>
      </c>
      <c r="R8811" s="52">
        <v>0.29677999019622803</v>
      </c>
    </row>
    <row r="8812" spans="1:18">
      <c r="A8812" t="s">
        <v>356</v>
      </c>
      <c r="B8812" t="s">
        <v>412</v>
      </c>
      <c r="C8812" t="s">
        <v>440</v>
      </c>
      <c r="D8812" t="s">
        <v>330</v>
      </c>
      <c r="E8812" t="s">
        <v>224</v>
      </c>
      <c r="F8812" t="s">
        <v>225</v>
      </c>
      <c r="G8812">
        <v>21</v>
      </c>
      <c r="H8812" t="s">
        <v>335</v>
      </c>
      <c r="I8812" t="s">
        <v>380</v>
      </c>
      <c r="J8812" t="s">
        <v>13</v>
      </c>
      <c r="K8812">
        <v>28</v>
      </c>
      <c r="L8812" s="52">
        <v>0.71794998645782471</v>
      </c>
      <c r="N8812">
        <v>122</v>
      </c>
      <c r="O8812" s="52">
        <v>0.74390000104904175</v>
      </c>
      <c r="Q8812">
        <v>4071</v>
      </c>
      <c r="R8812" s="52">
        <v>0.72001999616622925</v>
      </c>
    </row>
    <row r="8813" spans="1:18">
      <c r="A8813" t="s">
        <v>356</v>
      </c>
      <c r="B8813" t="s">
        <v>412</v>
      </c>
      <c r="C8813" t="s">
        <v>440</v>
      </c>
      <c r="D8813" t="s">
        <v>330</v>
      </c>
      <c r="E8813" t="s">
        <v>224</v>
      </c>
      <c r="F8813" t="s">
        <v>225</v>
      </c>
      <c r="G8813">
        <v>21</v>
      </c>
      <c r="H8813" t="s">
        <v>335</v>
      </c>
      <c r="I8813" t="s">
        <v>380</v>
      </c>
      <c r="J8813" t="s">
        <v>382</v>
      </c>
      <c r="K8813">
        <v>11</v>
      </c>
      <c r="L8813" s="52">
        <v>0.28205001354217529</v>
      </c>
      <c r="N8813">
        <v>42</v>
      </c>
      <c r="O8813" s="52">
        <v>0.25609999895095831</v>
      </c>
      <c r="Q8813">
        <v>1583</v>
      </c>
      <c r="R8813" s="52">
        <v>0.27998000383377081</v>
      </c>
    </row>
    <row r="8814" spans="1:18">
      <c r="A8814" t="s">
        <v>356</v>
      </c>
      <c r="B8814" t="s">
        <v>412</v>
      </c>
      <c r="C8814" t="s">
        <v>440</v>
      </c>
      <c r="D8814" t="s">
        <v>330</v>
      </c>
      <c r="E8814" t="s">
        <v>224</v>
      </c>
      <c r="F8814" t="s">
        <v>225</v>
      </c>
      <c r="G8814">
        <v>21</v>
      </c>
      <c r="H8814" t="s">
        <v>335</v>
      </c>
      <c r="I8814" t="s">
        <v>381</v>
      </c>
      <c r="J8814" t="s">
        <v>13</v>
      </c>
      <c r="K8814">
        <v>20</v>
      </c>
      <c r="L8814" s="52">
        <v>0.51282000541687012</v>
      </c>
      <c r="N8814">
        <v>91</v>
      </c>
      <c r="O8814" s="52">
        <v>0.55488002300262451</v>
      </c>
      <c r="Q8814">
        <v>3439</v>
      </c>
      <c r="R8814" s="52">
        <v>0.60824000835418701</v>
      </c>
    </row>
    <row r="8815" spans="1:18">
      <c r="A8815" t="s">
        <v>356</v>
      </c>
      <c r="B8815" t="s">
        <v>412</v>
      </c>
      <c r="C8815" t="s">
        <v>440</v>
      </c>
      <c r="D8815" t="s">
        <v>330</v>
      </c>
      <c r="E8815" t="s">
        <v>224</v>
      </c>
      <c r="F8815" t="s">
        <v>225</v>
      </c>
      <c r="G8815">
        <v>21</v>
      </c>
      <c r="H8815" t="s">
        <v>335</v>
      </c>
      <c r="I8815" t="s">
        <v>381</v>
      </c>
      <c r="J8815" t="s">
        <v>382</v>
      </c>
      <c r="K8815">
        <v>19</v>
      </c>
      <c r="L8815" s="52">
        <v>0.48717999458312988</v>
      </c>
      <c r="N8815">
        <v>73</v>
      </c>
      <c r="O8815" s="52">
        <v>0.44512000679969788</v>
      </c>
      <c r="Q8815">
        <v>2215</v>
      </c>
      <c r="R8815" s="52">
        <v>0.39175999164581299</v>
      </c>
    </row>
    <row r="8816" spans="1:18">
      <c r="A8816" t="s">
        <v>356</v>
      </c>
      <c r="B8816" t="s">
        <v>412</v>
      </c>
      <c r="C8816" t="s">
        <v>440</v>
      </c>
      <c r="D8816" t="s">
        <v>330</v>
      </c>
      <c r="E8816" t="s">
        <v>226</v>
      </c>
      <c r="F8816" t="s">
        <v>227</v>
      </c>
      <c r="G8816">
        <v>17</v>
      </c>
      <c r="H8816" t="s">
        <v>334</v>
      </c>
      <c r="I8816" t="s">
        <v>374</v>
      </c>
      <c r="J8816" t="s">
        <v>289</v>
      </c>
      <c r="K8816">
        <v>0</v>
      </c>
      <c r="L8816" s="52">
        <v>0</v>
      </c>
      <c r="N8816">
        <v>2</v>
      </c>
      <c r="O8816" s="52">
        <v>4.720000084489584E-3</v>
      </c>
      <c r="Q8816">
        <v>29</v>
      </c>
      <c r="R8816" s="52">
        <v>5.1299999468028554E-3</v>
      </c>
    </row>
    <row r="8817" spans="1:19">
      <c r="A8817" t="s">
        <v>356</v>
      </c>
      <c r="B8817" t="s">
        <v>412</v>
      </c>
      <c r="C8817" t="s">
        <v>440</v>
      </c>
      <c r="D8817" t="s">
        <v>330</v>
      </c>
      <c r="E8817" t="s">
        <v>226</v>
      </c>
      <c r="F8817" t="s">
        <v>227</v>
      </c>
      <c r="G8817">
        <v>17</v>
      </c>
      <c r="H8817" t="s">
        <v>334</v>
      </c>
      <c r="I8817" t="s">
        <v>374</v>
      </c>
      <c r="J8817" t="s">
        <v>290</v>
      </c>
      <c r="K8817">
        <v>2</v>
      </c>
      <c r="L8817" s="52">
        <v>1.307000033557415E-2</v>
      </c>
      <c r="N8817">
        <v>13</v>
      </c>
      <c r="O8817" s="52">
        <v>3.0659999698400501E-2</v>
      </c>
      <c r="Q8817">
        <v>299</v>
      </c>
      <c r="R8817" s="52">
        <v>5.2880000323057168E-2</v>
      </c>
    </row>
    <row r="8818" spans="1:19">
      <c r="A8818" t="s">
        <v>356</v>
      </c>
      <c r="B8818" t="s">
        <v>412</v>
      </c>
      <c r="C8818" t="s">
        <v>440</v>
      </c>
      <c r="D8818" t="s">
        <v>330</v>
      </c>
      <c r="E8818" t="s">
        <v>226</v>
      </c>
      <c r="F8818" t="s">
        <v>227</v>
      </c>
      <c r="G8818">
        <v>17</v>
      </c>
      <c r="H8818" t="s">
        <v>334</v>
      </c>
      <c r="I8818" t="s">
        <v>374</v>
      </c>
      <c r="J8818" t="s">
        <v>291</v>
      </c>
      <c r="K8818">
        <v>19</v>
      </c>
      <c r="L8818" s="52">
        <v>0.1241799965500832</v>
      </c>
      <c r="N8818">
        <v>62</v>
      </c>
      <c r="O8818" s="52">
        <v>0.1462299972772598</v>
      </c>
      <c r="Q8818">
        <v>751</v>
      </c>
      <c r="R8818" s="52">
        <v>0.1328299939632416</v>
      </c>
    </row>
    <row r="8819" spans="1:19">
      <c r="A8819" t="s">
        <v>356</v>
      </c>
      <c r="B8819" t="s">
        <v>412</v>
      </c>
      <c r="C8819" t="s">
        <v>440</v>
      </c>
      <c r="D8819" t="s">
        <v>330</v>
      </c>
      <c r="E8819" t="s">
        <v>226</v>
      </c>
      <c r="F8819" t="s">
        <v>227</v>
      </c>
      <c r="G8819">
        <v>17</v>
      </c>
      <c r="H8819" t="s">
        <v>334</v>
      </c>
      <c r="I8819" t="s">
        <v>374</v>
      </c>
      <c r="J8819" t="s">
        <v>292</v>
      </c>
      <c r="K8819">
        <v>39</v>
      </c>
      <c r="L8819" s="52">
        <v>0.2549000084400177</v>
      </c>
      <c r="N8819">
        <v>92</v>
      </c>
      <c r="O8819" s="52">
        <v>0.21697999536991119</v>
      </c>
      <c r="Q8819">
        <v>1246</v>
      </c>
      <c r="R8819" s="52">
        <v>0.22036999464035029</v>
      </c>
    </row>
    <row r="8820" spans="1:19">
      <c r="A8820" t="s">
        <v>356</v>
      </c>
      <c r="B8820" t="s">
        <v>412</v>
      </c>
      <c r="C8820" t="s">
        <v>440</v>
      </c>
      <c r="D8820" t="s">
        <v>330</v>
      </c>
      <c r="E8820" t="s">
        <v>226</v>
      </c>
      <c r="F8820" t="s">
        <v>227</v>
      </c>
      <c r="G8820">
        <v>17</v>
      </c>
      <c r="H8820" t="s">
        <v>334</v>
      </c>
      <c r="I8820" t="s">
        <v>374</v>
      </c>
      <c r="J8820" t="s">
        <v>293</v>
      </c>
      <c r="K8820">
        <v>33</v>
      </c>
      <c r="L8820" s="52">
        <v>0.2156900018453598</v>
      </c>
      <c r="N8820">
        <v>85</v>
      </c>
      <c r="O8820" s="52">
        <v>0.20047000050544739</v>
      </c>
      <c r="Q8820">
        <v>1034</v>
      </c>
      <c r="R8820" s="52">
        <v>0.18287999927997589</v>
      </c>
    </row>
    <row r="8821" spans="1:19">
      <c r="A8821" t="s">
        <v>356</v>
      </c>
      <c r="B8821" t="s">
        <v>412</v>
      </c>
      <c r="C8821" t="s">
        <v>440</v>
      </c>
      <c r="D8821" t="s">
        <v>330</v>
      </c>
      <c r="E8821" t="s">
        <v>226</v>
      </c>
      <c r="F8821" t="s">
        <v>227</v>
      </c>
      <c r="G8821">
        <v>17</v>
      </c>
      <c r="H8821" t="s">
        <v>334</v>
      </c>
      <c r="I8821" t="s">
        <v>374</v>
      </c>
      <c r="J8821" t="s">
        <v>294</v>
      </c>
      <c r="K8821">
        <v>31</v>
      </c>
      <c r="L8821" s="52">
        <v>0.2026100009679794</v>
      </c>
      <c r="N8821">
        <v>83</v>
      </c>
      <c r="O8821" s="52">
        <v>0.19574999809265139</v>
      </c>
      <c r="Q8821">
        <v>1115</v>
      </c>
      <c r="R8821" s="52">
        <v>0.19720999896526339</v>
      </c>
    </row>
    <row r="8822" spans="1:19">
      <c r="A8822" t="s">
        <v>356</v>
      </c>
      <c r="B8822" t="s">
        <v>412</v>
      </c>
      <c r="C8822" t="s">
        <v>440</v>
      </c>
      <c r="D8822" t="s">
        <v>330</v>
      </c>
      <c r="E8822" t="s">
        <v>226</v>
      </c>
      <c r="F8822" t="s">
        <v>227</v>
      </c>
      <c r="G8822">
        <v>17</v>
      </c>
      <c r="H8822" t="s">
        <v>334</v>
      </c>
      <c r="I8822" t="s">
        <v>374</v>
      </c>
      <c r="J8822" t="s">
        <v>295</v>
      </c>
      <c r="K8822">
        <v>29</v>
      </c>
      <c r="L8822" s="52">
        <v>0.1895399987697601</v>
      </c>
      <c r="N8822">
        <v>87</v>
      </c>
      <c r="O8822" s="52">
        <v>0.20519000291824341</v>
      </c>
      <c r="Q8822">
        <v>1180</v>
      </c>
      <c r="R8822" s="52">
        <v>0.20870000123977661</v>
      </c>
    </row>
    <row r="8823" spans="1:19">
      <c r="A8823" t="s">
        <v>356</v>
      </c>
      <c r="B8823" t="s">
        <v>412</v>
      </c>
      <c r="C8823" t="s">
        <v>440</v>
      </c>
      <c r="D8823" t="s">
        <v>330</v>
      </c>
      <c r="E8823" t="s">
        <v>226</v>
      </c>
      <c r="F8823" t="s">
        <v>227</v>
      </c>
      <c r="G8823">
        <v>17</v>
      </c>
      <c r="H8823" t="s">
        <v>334</v>
      </c>
      <c r="I8823" t="s">
        <v>734</v>
      </c>
      <c r="J8823" t="s">
        <v>299</v>
      </c>
      <c r="K8823">
        <v>2</v>
      </c>
      <c r="L8823" s="52">
        <v>1.307000033557415E-2</v>
      </c>
      <c r="M8823" s="52">
        <v>1.36099997907877E-2</v>
      </c>
      <c r="N8823">
        <v>15</v>
      </c>
      <c r="O8823" s="52">
        <v>3.5379998385906219E-2</v>
      </c>
      <c r="P8823" s="52">
        <v>3.7590000778436661E-2</v>
      </c>
      <c r="Q8823">
        <v>265</v>
      </c>
      <c r="R8823" s="52">
        <v>4.6870000660419457E-2</v>
      </c>
      <c r="S8823" s="52">
        <v>4.7959998250007629E-2</v>
      </c>
    </row>
    <row r="8824" spans="1:19">
      <c r="A8824" t="s">
        <v>356</v>
      </c>
      <c r="B8824" t="s">
        <v>412</v>
      </c>
      <c r="C8824" t="s">
        <v>440</v>
      </c>
      <c r="D8824" t="s">
        <v>330</v>
      </c>
      <c r="E8824" t="s">
        <v>226</v>
      </c>
      <c r="F8824" t="s">
        <v>227</v>
      </c>
      <c r="G8824">
        <v>17</v>
      </c>
      <c r="H8824" t="s">
        <v>334</v>
      </c>
      <c r="I8824" t="s">
        <v>734</v>
      </c>
      <c r="J8824" t="s">
        <v>300</v>
      </c>
      <c r="K8824">
        <v>2</v>
      </c>
      <c r="L8824" s="52">
        <v>1.307000033557415E-2</v>
      </c>
      <c r="M8824" s="52">
        <v>1.36099997907877E-2</v>
      </c>
      <c r="N8824">
        <v>5</v>
      </c>
      <c r="O8824" s="52">
        <v>1.1789999902248381E-2</v>
      </c>
      <c r="P8824" s="52">
        <v>1.252999994903803E-2</v>
      </c>
      <c r="Q8824">
        <v>218</v>
      </c>
      <c r="R8824" s="52">
        <v>3.8559999316930771E-2</v>
      </c>
      <c r="S8824" s="52">
        <v>3.945000097155571E-2</v>
      </c>
    </row>
    <row r="8825" spans="1:19">
      <c r="A8825" t="s">
        <v>356</v>
      </c>
      <c r="B8825" t="s">
        <v>412</v>
      </c>
      <c r="C8825" t="s">
        <v>440</v>
      </c>
      <c r="D8825" t="s">
        <v>330</v>
      </c>
      <c r="E8825" t="s">
        <v>226</v>
      </c>
      <c r="F8825" t="s">
        <v>227</v>
      </c>
      <c r="G8825">
        <v>17</v>
      </c>
      <c r="H8825" t="s">
        <v>334</v>
      </c>
      <c r="I8825" t="s">
        <v>734</v>
      </c>
      <c r="J8825" t="s">
        <v>269</v>
      </c>
      <c r="K8825">
        <v>2</v>
      </c>
      <c r="L8825" s="52">
        <v>1.307000033557415E-2</v>
      </c>
      <c r="M8825" s="52">
        <v>1.36099997907877E-2</v>
      </c>
      <c r="N8825">
        <v>2</v>
      </c>
      <c r="O8825" s="52">
        <v>4.720000084489584E-3</v>
      </c>
      <c r="P8825" s="52">
        <v>5.0099999643862247E-3</v>
      </c>
      <c r="Q8825">
        <v>43</v>
      </c>
      <c r="R8825" s="52">
        <v>7.61000020429492E-3</v>
      </c>
      <c r="S8825" s="52">
        <v>7.780000101774931E-3</v>
      </c>
    </row>
    <row r="8826" spans="1:19">
      <c r="A8826" t="s">
        <v>356</v>
      </c>
      <c r="B8826" t="s">
        <v>412</v>
      </c>
      <c r="C8826" t="s">
        <v>440</v>
      </c>
      <c r="D8826" t="s">
        <v>330</v>
      </c>
      <c r="E8826" t="s">
        <v>226</v>
      </c>
      <c r="F8826" t="s">
        <v>227</v>
      </c>
      <c r="G8826">
        <v>17</v>
      </c>
      <c r="H8826" t="s">
        <v>334</v>
      </c>
      <c r="I8826" t="s">
        <v>734</v>
      </c>
      <c r="J8826" t="s">
        <v>301</v>
      </c>
      <c r="K8826">
        <v>2</v>
      </c>
      <c r="L8826" s="52">
        <v>1.307000033557415E-2</v>
      </c>
      <c r="M8826" s="52">
        <v>1.36099997907877E-2</v>
      </c>
      <c r="N8826">
        <v>9</v>
      </c>
      <c r="O8826" s="52">
        <v>2.1229999139904979E-2</v>
      </c>
      <c r="P8826" s="52">
        <v>2.2560000419616699E-2</v>
      </c>
      <c r="Q8826">
        <v>117</v>
      </c>
      <c r="R8826" s="52">
        <v>2.0689999684691429E-2</v>
      </c>
      <c r="S8826" s="52">
        <v>2.1169999614357948E-2</v>
      </c>
    </row>
    <row r="8827" spans="1:19">
      <c r="A8827" t="s">
        <v>356</v>
      </c>
      <c r="B8827" t="s">
        <v>412</v>
      </c>
      <c r="C8827" t="s">
        <v>440</v>
      </c>
      <c r="D8827" t="s">
        <v>330</v>
      </c>
      <c r="E8827" t="s">
        <v>226</v>
      </c>
      <c r="F8827" t="s">
        <v>227</v>
      </c>
      <c r="G8827">
        <v>17</v>
      </c>
      <c r="H8827" t="s">
        <v>334</v>
      </c>
      <c r="I8827" t="s">
        <v>734</v>
      </c>
      <c r="J8827" t="s">
        <v>270</v>
      </c>
      <c r="K8827">
        <v>6</v>
      </c>
      <c r="L8827" s="52">
        <v>3.9220001548528671E-2</v>
      </c>
      <c r="N8827">
        <v>25</v>
      </c>
      <c r="O8827" s="52">
        <v>5.8959998190402978E-2</v>
      </c>
      <c r="Q8827">
        <v>128</v>
      </c>
      <c r="R8827" s="52">
        <v>2.263999916613102E-2</v>
      </c>
    </row>
    <row r="8828" spans="1:19">
      <c r="A8828" t="s">
        <v>356</v>
      </c>
      <c r="B8828" t="s">
        <v>412</v>
      </c>
      <c r="C8828" t="s">
        <v>440</v>
      </c>
      <c r="D8828" t="s">
        <v>330</v>
      </c>
      <c r="E8828" t="s">
        <v>226</v>
      </c>
      <c r="F8828" t="s">
        <v>227</v>
      </c>
      <c r="G8828">
        <v>17</v>
      </c>
      <c r="H8828" t="s">
        <v>334</v>
      </c>
      <c r="I8828" t="s">
        <v>734</v>
      </c>
      <c r="J8828" t="s">
        <v>268</v>
      </c>
      <c r="K8828">
        <v>139</v>
      </c>
      <c r="L8828" s="52">
        <v>0.90850001573562622</v>
      </c>
      <c r="M8828" s="52">
        <v>0.94558000564575195</v>
      </c>
      <c r="N8828">
        <v>368</v>
      </c>
      <c r="O8828" s="52">
        <v>0.86791998147964478</v>
      </c>
      <c r="P8828" s="52">
        <v>0.9223099946975708</v>
      </c>
      <c r="Q8828">
        <v>4883</v>
      </c>
      <c r="R8828" s="52">
        <v>0.86364001035690308</v>
      </c>
      <c r="S8828" s="52">
        <v>0.88363999128341675</v>
      </c>
    </row>
    <row r="8829" spans="1:19">
      <c r="A8829" t="s">
        <v>356</v>
      </c>
      <c r="B8829" t="s">
        <v>412</v>
      </c>
      <c r="C8829" t="s">
        <v>440</v>
      </c>
      <c r="D8829" t="s">
        <v>330</v>
      </c>
      <c r="E8829" t="s">
        <v>226</v>
      </c>
      <c r="F8829" t="s">
        <v>227</v>
      </c>
      <c r="G8829">
        <v>17</v>
      </c>
      <c r="H8829" t="s">
        <v>334</v>
      </c>
      <c r="I8829" t="s">
        <v>307</v>
      </c>
      <c r="J8829" t="s">
        <v>329</v>
      </c>
      <c r="K8829">
        <v>151</v>
      </c>
      <c r="L8829" s="52">
        <v>0.98693001270294189</v>
      </c>
      <c r="N8829">
        <v>419</v>
      </c>
      <c r="O8829" s="52">
        <v>0.98821002244949341</v>
      </c>
      <c r="Q8829">
        <v>5610</v>
      </c>
      <c r="R8829" s="52">
        <v>0.99221998453140259</v>
      </c>
    </row>
    <row r="8830" spans="1:19">
      <c r="A8830" t="s">
        <v>356</v>
      </c>
      <c r="B8830" t="s">
        <v>412</v>
      </c>
      <c r="C8830" t="s">
        <v>440</v>
      </c>
      <c r="D8830" t="s">
        <v>330</v>
      </c>
      <c r="E8830" t="s">
        <v>226</v>
      </c>
      <c r="F8830" t="s">
        <v>227</v>
      </c>
      <c r="G8830">
        <v>17</v>
      </c>
      <c r="H8830" t="s">
        <v>334</v>
      </c>
      <c r="I8830" t="s">
        <v>307</v>
      </c>
      <c r="J8830" t="s">
        <v>309</v>
      </c>
      <c r="K8830">
        <v>2</v>
      </c>
      <c r="L8830" s="52">
        <v>1.307000033557415E-2</v>
      </c>
      <c r="N8830">
        <v>5</v>
      </c>
      <c r="O8830" s="52">
        <v>1.1789999902248381E-2</v>
      </c>
      <c r="Q8830">
        <v>44</v>
      </c>
      <c r="R8830" s="52">
        <v>7.780000101774931E-3</v>
      </c>
    </row>
    <row r="8831" spans="1:19">
      <c r="A8831" t="s">
        <v>356</v>
      </c>
      <c r="B8831" t="s">
        <v>412</v>
      </c>
      <c r="C8831" t="s">
        <v>440</v>
      </c>
      <c r="D8831" t="s">
        <v>330</v>
      </c>
      <c r="E8831" t="s">
        <v>226</v>
      </c>
      <c r="F8831" t="s">
        <v>227</v>
      </c>
      <c r="G8831">
        <v>17</v>
      </c>
      <c r="H8831" t="s">
        <v>334</v>
      </c>
      <c r="I8831" t="s">
        <v>375</v>
      </c>
      <c r="J8831" t="s">
        <v>302</v>
      </c>
      <c r="K8831">
        <v>41</v>
      </c>
      <c r="L8831" s="52">
        <v>0.26796999573707581</v>
      </c>
      <c r="N8831">
        <v>135</v>
      </c>
      <c r="O8831" s="52">
        <v>0.31839999556541437</v>
      </c>
      <c r="Q8831">
        <v>1795</v>
      </c>
      <c r="R8831" s="52">
        <v>0.3174700140953064</v>
      </c>
    </row>
    <row r="8832" spans="1:19">
      <c r="A8832" t="s">
        <v>356</v>
      </c>
      <c r="B8832" t="s">
        <v>412</v>
      </c>
      <c r="C8832" t="s">
        <v>440</v>
      </c>
      <c r="D8832" t="s">
        <v>330</v>
      </c>
      <c r="E8832" t="s">
        <v>226</v>
      </c>
      <c r="F8832" t="s">
        <v>227</v>
      </c>
      <c r="G8832">
        <v>17</v>
      </c>
      <c r="H8832" t="s">
        <v>334</v>
      </c>
      <c r="I8832" t="s">
        <v>375</v>
      </c>
      <c r="J8832" t="s">
        <v>303</v>
      </c>
      <c r="K8832">
        <v>49</v>
      </c>
      <c r="L8832" s="52">
        <v>0.32025998830795288</v>
      </c>
      <c r="N8832">
        <v>139</v>
      </c>
      <c r="O8832" s="52">
        <v>0.3278299868106842</v>
      </c>
      <c r="Q8832">
        <v>1789</v>
      </c>
      <c r="R8832" s="52">
        <v>0.31641000509262079</v>
      </c>
    </row>
    <row r="8833" spans="1:18">
      <c r="A8833" t="s">
        <v>356</v>
      </c>
      <c r="B8833" t="s">
        <v>412</v>
      </c>
      <c r="C8833" t="s">
        <v>440</v>
      </c>
      <c r="D8833" t="s">
        <v>330</v>
      </c>
      <c r="E8833" t="s">
        <v>226</v>
      </c>
      <c r="F8833" t="s">
        <v>227</v>
      </c>
      <c r="G8833">
        <v>17</v>
      </c>
      <c r="H8833" t="s">
        <v>334</v>
      </c>
      <c r="I8833" t="s">
        <v>375</v>
      </c>
      <c r="J8833" t="s">
        <v>304</v>
      </c>
      <c r="K8833">
        <v>63</v>
      </c>
      <c r="L8833" s="52">
        <v>0.41176000237464899</v>
      </c>
      <c r="N8833">
        <v>150</v>
      </c>
      <c r="O8833" s="52">
        <v>0.35376998782157898</v>
      </c>
      <c r="Q8833">
        <v>2070</v>
      </c>
      <c r="R8833" s="52">
        <v>0.36610999703407288</v>
      </c>
    </row>
    <row r="8834" spans="1:18">
      <c r="A8834" t="s">
        <v>356</v>
      </c>
      <c r="B8834" t="s">
        <v>412</v>
      </c>
      <c r="C8834" t="s">
        <v>440</v>
      </c>
      <c r="D8834" t="s">
        <v>330</v>
      </c>
      <c r="E8834" t="s">
        <v>226</v>
      </c>
      <c r="F8834" t="s">
        <v>227</v>
      </c>
      <c r="G8834">
        <v>17</v>
      </c>
      <c r="H8834" t="s">
        <v>334</v>
      </c>
      <c r="I8834" t="s">
        <v>377</v>
      </c>
      <c r="J8834" t="s">
        <v>13</v>
      </c>
      <c r="K8834">
        <v>71</v>
      </c>
      <c r="L8834" s="52">
        <v>0.46404999494552612</v>
      </c>
      <c r="N8834">
        <v>211</v>
      </c>
      <c r="O8834" s="52">
        <v>0.49764001369476318</v>
      </c>
      <c r="Q8834">
        <v>2991</v>
      </c>
      <c r="R8834" s="52">
        <v>0.52900999784469604</v>
      </c>
    </row>
    <row r="8835" spans="1:18">
      <c r="A8835" t="s">
        <v>356</v>
      </c>
      <c r="B8835" t="s">
        <v>412</v>
      </c>
      <c r="C8835" t="s">
        <v>440</v>
      </c>
      <c r="D8835" t="s">
        <v>330</v>
      </c>
      <c r="E8835" t="s">
        <v>226</v>
      </c>
      <c r="F8835" t="s">
        <v>227</v>
      </c>
      <c r="G8835">
        <v>17</v>
      </c>
      <c r="H8835" t="s">
        <v>334</v>
      </c>
      <c r="I8835" t="s">
        <v>377</v>
      </c>
      <c r="J8835" t="s">
        <v>382</v>
      </c>
      <c r="K8835">
        <v>82</v>
      </c>
      <c r="L8835" s="52">
        <v>0.53595000505447388</v>
      </c>
      <c r="N8835">
        <v>213</v>
      </c>
      <c r="O8835" s="52">
        <v>0.50235998630523682</v>
      </c>
      <c r="Q8835">
        <v>2663</v>
      </c>
      <c r="R8835" s="52">
        <v>0.47099000215530401</v>
      </c>
    </row>
    <row r="8836" spans="1:18">
      <c r="A8836" t="s">
        <v>356</v>
      </c>
      <c r="B8836" t="s">
        <v>412</v>
      </c>
      <c r="C8836" t="s">
        <v>440</v>
      </c>
      <c r="D8836" t="s">
        <v>330</v>
      </c>
      <c r="E8836" t="s">
        <v>226</v>
      </c>
      <c r="F8836" t="s">
        <v>227</v>
      </c>
      <c r="G8836">
        <v>17</v>
      </c>
      <c r="H8836" t="s">
        <v>334</v>
      </c>
      <c r="I8836" t="s">
        <v>378</v>
      </c>
      <c r="J8836" t="s">
        <v>13</v>
      </c>
      <c r="K8836">
        <v>142</v>
      </c>
      <c r="L8836" s="52">
        <v>0.92809998989105225</v>
      </c>
      <c r="N8836">
        <v>379</v>
      </c>
      <c r="O8836" s="52">
        <v>0.89386999607086182</v>
      </c>
      <c r="Q8836">
        <v>5030</v>
      </c>
      <c r="R8836" s="52">
        <v>0.88963997364044189</v>
      </c>
    </row>
    <row r="8837" spans="1:18">
      <c r="A8837" t="s">
        <v>356</v>
      </c>
      <c r="B8837" t="s">
        <v>412</v>
      </c>
      <c r="C8837" t="s">
        <v>440</v>
      </c>
      <c r="D8837" t="s">
        <v>330</v>
      </c>
      <c r="E8837" t="s">
        <v>226</v>
      </c>
      <c r="F8837" t="s">
        <v>227</v>
      </c>
      <c r="G8837">
        <v>17</v>
      </c>
      <c r="H8837" t="s">
        <v>334</v>
      </c>
      <c r="I8837" t="s">
        <v>378</v>
      </c>
      <c r="J8837" t="s">
        <v>382</v>
      </c>
      <c r="K8837">
        <v>11</v>
      </c>
      <c r="L8837" s="52">
        <v>7.1900002658367157E-2</v>
      </c>
      <c r="N8837">
        <v>45</v>
      </c>
      <c r="O8837" s="52">
        <v>0.1061299964785576</v>
      </c>
      <c r="Q8837">
        <v>624</v>
      </c>
      <c r="R8837" s="52">
        <v>0.1103599965572357</v>
      </c>
    </row>
    <row r="8838" spans="1:18">
      <c r="A8838" t="s">
        <v>356</v>
      </c>
      <c r="B8838" t="s">
        <v>412</v>
      </c>
      <c r="C8838" t="s">
        <v>440</v>
      </c>
      <c r="D8838" t="s">
        <v>330</v>
      </c>
      <c r="E8838" t="s">
        <v>226</v>
      </c>
      <c r="F8838" t="s">
        <v>227</v>
      </c>
      <c r="G8838">
        <v>17</v>
      </c>
      <c r="H8838" t="s">
        <v>334</v>
      </c>
      <c r="I8838" t="s">
        <v>379</v>
      </c>
      <c r="J8838" t="s">
        <v>13</v>
      </c>
      <c r="K8838">
        <v>110</v>
      </c>
      <c r="L8838" s="52">
        <v>0.71894997358322144</v>
      </c>
      <c r="N8838">
        <v>300</v>
      </c>
      <c r="O8838" s="52">
        <v>0.70754998922348022</v>
      </c>
      <c r="Q8838">
        <v>3976</v>
      </c>
      <c r="R8838" s="52">
        <v>0.70322000980377197</v>
      </c>
    </row>
    <row r="8839" spans="1:18">
      <c r="A8839" t="s">
        <v>356</v>
      </c>
      <c r="B8839" t="s">
        <v>412</v>
      </c>
      <c r="C8839" t="s">
        <v>440</v>
      </c>
      <c r="D8839" t="s">
        <v>330</v>
      </c>
      <c r="E8839" t="s">
        <v>226</v>
      </c>
      <c r="F8839" t="s">
        <v>227</v>
      </c>
      <c r="G8839">
        <v>17</v>
      </c>
      <c r="H8839" t="s">
        <v>334</v>
      </c>
      <c r="I8839" t="s">
        <v>379</v>
      </c>
      <c r="J8839" t="s">
        <v>382</v>
      </c>
      <c r="K8839">
        <v>43</v>
      </c>
      <c r="L8839" s="52">
        <v>0.28104999661445618</v>
      </c>
      <c r="N8839">
        <v>124</v>
      </c>
      <c r="O8839" s="52">
        <v>0.29245001077651978</v>
      </c>
      <c r="Q8839">
        <v>1678</v>
      </c>
      <c r="R8839" s="52">
        <v>0.29677999019622803</v>
      </c>
    </row>
    <row r="8840" spans="1:18">
      <c r="A8840" t="s">
        <v>356</v>
      </c>
      <c r="B8840" t="s">
        <v>412</v>
      </c>
      <c r="C8840" t="s">
        <v>440</v>
      </c>
      <c r="D8840" t="s">
        <v>330</v>
      </c>
      <c r="E8840" t="s">
        <v>226</v>
      </c>
      <c r="F8840" t="s">
        <v>227</v>
      </c>
      <c r="G8840">
        <v>17</v>
      </c>
      <c r="H8840" t="s">
        <v>334</v>
      </c>
      <c r="I8840" t="s">
        <v>380</v>
      </c>
      <c r="J8840" t="s">
        <v>13</v>
      </c>
      <c r="K8840">
        <v>118</v>
      </c>
      <c r="L8840" s="52">
        <v>0.7712399959564209</v>
      </c>
      <c r="N8840">
        <v>310</v>
      </c>
      <c r="O8840" s="52">
        <v>0.73113000392913818</v>
      </c>
      <c r="Q8840">
        <v>4071</v>
      </c>
      <c r="R8840" s="52">
        <v>0.72001999616622925</v>
      </c>
    </row>
    <row r="8841" spans="1:18">
      <c r="A8841" t="s">
        <v>356</v>
      </c>
      <c r="B8841" t="s">
        <v>412</v>
      </c>
      <c r="C8841" t="s">
        <v>440</v>
      </c>
      <c r="D8841" t="s">
        <v>330</v>
      </c>
      <c r="E8841" t="s">
        <v>226</v>
      </c>
      <c r="F8841" t="s">
        <v>227</v>
      </c>
      <c r="G8841">
        <v>17</v>
      </c>
      <c r="H8841" t="s">
        <v>334</v>
      </c>
      <c r="I8841" t="s">
        <v>380</v>
      </c>
      <c r="J8841" t="s">
        <v>382</v>
      </c>
      <c r="K8841">
        <v>35</v>
      </c>
      <c r="L8841" s="52">
        <v>0.2287600040435791</v>
      </c>
      <c r="N8841">
        <v>114</v>
      </c>
      <c r="O8841" s="52">
        <v>0.26886999607086182</v>
      </c>
      <c r="Q8841">
        <v>1583</v>
      </c>
      <c r="R8841" s="52">
        <v>0.27998000383377081</v>
      </c>
    </row>
    <row r="8842" spans="1:18">
      <c r="A8842" t="s">
        <v>356</v>
      </c>
      <c r="B8842" t="s">
        <v>412</v>
      </c>
      <c r="C8842" t="s">
        <v>440</v>
      </c>
      <c r="D8842" t="s">
        <v>330</v>
      </c>
      <c r="E8842" t="s">
        <v>226</v>
      </c>
      <c r="F8842" t="s">
        <v>227</v>
      </c>
      <c r="G8842">
        <v>17</v>
      </c>
      <c r="H8842" t="s">
        <v>334</v>
      </c>
      <c r="I8842" t="s">
        <v>381</v>
      </c>
      <c r="J8842" t="s">
        <v>13</v>
      </c>
      <c r="K8842">
        <v>109</v>
      </c>
      <c r="L8842" s="52">
        <v>0.71241998672485352</v>
      </c>
      <c r="N8842">
        <v>274</v>
      </c>
      <c r="O8842" s="52">
        <v>0.64622998237609863</v>
      </c>
      <c r="Q8842">
        <v>3439</v>
      </c>
      <c r="R8842" s="52">
        <v>0.60824000835418701</v>
      </c>
    </row>
    <row r="8843" spans="1:18">
      <c r="A8843" t="s">
        <v>356</v>
      </c>
      <c r="B8843" t="s">
        <v>412</v>
      </c>
      <c r="C8843" t="s">
        <v>440</v>
      </c>
      <c r="D8843" t="s">
        <v>330</v>
      </c>
      <c r="E8843" t="s">
        <v>226</v>
      </c>
      <c r="F8843" t="s">
        <v>227</v>
      </c>
      <c r="G8843">
        <v>17</v>
      </c>
      <c r="H8843" t="s">
        <v>334</v>
      </c>
      <c r="I8843" t="s">
        <v>381</v>
      </c>
      <c r="J8843" t="s">
        <v>382</v>
      </c>
      <c r="K8843">
        <v>44</v>
      </c>
      <c r="L8843" s="52">
        <v>0.28758001327514648</v>
      </c>
      <c r="N8843">
        <v>150</v>
      </c>
      <c r="O8843" s="52">
        <v>0.35376998782157898</v>
      </c>
      <c r="Q8843">
        <v>2215</v>
      </c>
      <c r="R8843" s="52">
        <v>0.39175999164581299</v>
      </c>
    </row>
    <row r="8844" spans="1:18">
      <c r="A8844" t="s">
        <v>356</v>
      </c>
      <c r="B8844" t="s">
        <v>412</v>
      </c>
      <c r="C8844" t="s">
        <v>440</v>
      </c>
      <c r="D8844" t="s">
        <v>330</v>
      </c>
      <c r="E8844" t="s">
        <v>216</v>
      </c>
      <c r="F8844" t="s">
        <v>285</v>
      </c>
      <c r="G8844">
        <v>9</v>
      </c>
      <c r="H8844" t="s">
        <v>345</v>
      </c>
      <c r="I8844" t="s">
        <v>374</v>
      </c>
      <c r="J8844" t="s">
        <v>289</v>
      </c>
      <c r="K8844">
        <v>0</v>
      </c>
      <c r="L8844" s="52">
        <v>0</v>
      </c>
      <c r="N8844">
        <v>0</v>
      </c>
      <c r="O8844" s="52">
        <v>0</v>
      </c>
      <c r="Q8844">
        <v>29</v>
      </c>
      <c r="R8844" s="52">
        <v>5.1299999468028554E-3</v>
      </c>
    </row>
    <row r="8845" spans="1:18">
      <c r="A8845" t="s">
        <v>356</v>
      </c>
      <c r="B8845" t="s">
        <v>412</v>
      </c>
      <c r="C8845" t="s">
        <v>440</v>
      </c>
      <c r="D8845" t="s">
        <v>330</v>
      </c>
      <c r="E8845" t="s">
        <v>216</v>
      </c>
      <c r="F8845" t="s">
        <v>285</v>
      </c>
      <c r="G8845">
        <v>9</v>
      </c>
      <c r="H8845" t="s">
        <v>345</v>
      </c>
      <c r="I8845" t="s">
        <v>374</v>
      </c>
      <c r="J8845" t="s">
        <v>290</v>
      </c>
      <c r="K8845">
        <v>6</v>
      </c>
      <c r="L8845" s="52">
        <v>4.958999902009964E-2</v>
      </c>
      <c r="N8845">
        <v>23</v>
      </c>
      <c r="O8845" s="52">
        <v>4.7720000147819519E-2</v>
      </c>
      <c r="Q8845">
        <v>299</v>
      </c>
      <c r="R8845" s="52">
        <v>5.2880000323057168E-2</v>
      </c>
    </row>
    <row r="8846" spans="1:18">
      <c r="A8846" t="s">
        <v>356</v>
      </c>
      <c r="B8846" t="s">
        <v>412</v>
      </c>
      <c r="C8846" t="s">
        <v>440</v>
      </c>
      <c r="D8846" t="s">
        <v>330</v>
      </c>
      <c r="E8846" t="s">
        <v>216</v>
      </c>
      <c r="F8846" t="s">
        <v>285</v>
      </c>
      <c r="G8846">
        <v>9</v>
      </c>
      <c r="H8846" t="s">
        <v>345</v>
      </c>
      <c r="I8846" t="s">
        <v>374</v>
      </c>
      <c r="J8846" t="s">
        <v>291</v>
      </c>
      <c r="K8846">
        <v>16</v>
      </c>
      <c r="L8846" s="52">
        <v>0.1322299987077713</v>
      </c>
      <c r="N8846">
        <v>72</v>
      </c>
      <c r="O8846" s="52">
        <v>0.14937999844551089</v>
      </c>
      <c r="Q8846">
        <v>751</v>
      </c>
      <c r="R8846" s="52">
        <v>0.1328299939632416</v>
      </c>
    </row>
    <row r="8847" spans="1:18">
      <c r="A8847" t="s">
        <v>356</v>
      </c>
      <c r="B8847" t="s">
        <v>412</v>
      </c>
      <c r="C8847" t="s">
        <v>440</v>
      </c>
      <c r="D8847" t="s">
        <v>330</v>
      </c>
      <c r="E8847" t="s">
        <v>216</v>
      </c>
      <c r="F8847" t="s">
        <v>285</v>
      </c>
      <c r="G8847">
        <v>9</v>
      </c>
      <c r="H8847" t="s">
        <v>345</v>
      </c>
      <c r="I8847" t="s">
        <v>374</v>
      </c>
      <c r="J8847" t="s">
        <v>292</v>
      </c>
      <c r="K8847">
        <v>28</v>
      </c>
      <c r="L8847" s="52">
        <v>0.23139999806880951</v>
      </c>
      <c r="N8847">
        <v>94</v>
      </c>
      <c r="O8847" s="52">
        <v>0.19502000510692599</v>
      </c>
      <c r="Q8847">
        <v>1246</v>
      </c>
      <c r="R8847" s="52">
        <v>0.22036999464035029</v>
      </c>
    </row>
    <row r="8848" spans="1:18">
      <c r="A8848" t="s">
        <v>356</v>
      </c>
      <c r="B8848" t="s">
        <v>412</v>
      </c>
      <c r="C8848" t="s">
        <v>440</v>
      </c>
      <c r="D8848" t="s">
        <v>330</v>
      </c>
      <c r="E8848" t="s">
        <v>216</v>
      </c>
      <c r="F8848" t="s">
        <v>285</v>
      </c>
      <c r="G8848">
        <v>9</v>
      </c>
      <c r="H8848" t="s">
        <v>345</v>
      </c>
      <c r="I8848" t="s">
        <v>374</v>
      </c>
      <c r="J8848" t="s">
        <v>293</v>
      </c>
      <c r="K8848">
        <v>30</v>
      </c>
      <c r="L8848" s="52">
        <v>0.24793000519275671</v>
      </c>
      <c r="N8848">
        <v>99</v>
      </c>
      <c r="O8848" s="52">
        <v>0.2053900063037872</v>
      </c>
      <c r="Q8848">
        <v>1034</v>
      </c>
      <c r="R8848" s="52">
        <v>0.18287999927997589</v>
      </c>
    </row>
    <row r="8849" spans="1:19">
      <c r="A8849" t="s">
        <v>356</v>
      </c>
      <c r="B8849" t="s">
        <v>412</v>
      </c>
      <c r="C8849" t="s">
        <v>440</v>
      </c>
      <c r="D8849" t="s">
        <v>330</v>
      </c>
      <c r="E8849" t="s">
        <v>216</v>
      </c>
      <c r="F8849" t="s">
        <v>285</v>
      </c>
      <c r="G8849">
        <v>9</v>
      </c>
      <c r="H8849" t="s">
        <v>345</v>
      </c>
      <c r="I8849" t="s">
        <v>374</v>
      </c>
      <c r="J8849" t="s">
        <v>294</v>
      </c>
      <c r="K8849">
        <v>17</v>
      </c>
      <c r="L8849" s="52">
        <v>0.14049999415874481</v>
      </c>
      <c r="N8849">
        <v>88</v>
      </c>
      <c r="O8849" s="52">
        <v>0.18256999552249911</v>
      </c>
      <c r="Q8849">
        <v>1115</v>
      </c>
      <c r="R8849" s="52">
        <v>0.19720999896526339</v>
      </c>
    </row>
    <row r="8850" spans="1:19">
      <c r="A8850" t="s">
        <v>356</v>
      </c>
      <c r="B8850" t="s">
        <v>412</v>
      </c>
      <c r="C8850" t="s">
        <v>440</v>
      </c>
      <c r="D8850" t="s">
        <v>330</v>
      </c>
      <c r="E8850" t="s">
        <v>216</v>
      </c>
      <c r="F8850" t="s">
        <v>285</v>
      </c>
      <c r="G8850">
        <v>9</v>
      </c>
      <c r="H8850" t="s">
        <v>345</v>
      </c>
      <c r="I8850" t="s">
        <v>374</v>
      </c>
      <c r="J8850" t="s">
        <v>295</v>
      </c>
      <c r="K8850">
        <v>24</v>
      </c>
      <c r="L8850" s="52">
        <v>0.19834999740123749</v>
      </c>
      <c r="N8850">
        <v>106</v>
      </c>
      <c r="O8850" s="52">
        <v>0.21991999447345731</v>
      </c>
      <c r="Q8850">
        <v>1180</v>
      </c>
      <c r="R8850" s="52">
        <v>0.20870000123977661</v>
      </c>
    </row>
    <row r="8851" spans="1:19">
      <c r="A8851" t="s">
        <v>356</v>
      </c>
      <c r="B8851" t="s">
        <v>412</v>
      </c>
      <c r="C8851" t="s">
        <v>440</v>
      </c>
      <c r="D8851" t="s">
        <v>330</v>
      </c>
      <c r="E8851" t="s">
        <v>216</v>
      </c>
      <c r="F8851" t="s">
        <v>285</v>
      </c>
      <c r="G8851">
        <v>9</v>
      </c>
      <c r="H8851" t="s">
        <v>345</v>
      </c>
      <c r="I8851" t="s">
        <v>734</v>
      </c>
      <c r="J8851" t="s">
        <v>299</v>
      </c>
      <c r="K8851">
        <v>6</v>
      </c>
      <c r="L8851" s="52">
        <v>4.958999902009964E-2</v>
      </c>
      <c r="M8851" s="52">
        <v>5.0850000232458108E-2</v>
      </c>
      <c r="N8851">
        <v>22</v>
      </c>
      <c r="O8851" s="52">
        <v>4.5639999210834503E-2</v>
      </c>
      <c r="P8851" s="52">
        <v>4.6509999781847E-2</v>
      </c>
      <c r="Q8851">
        <v>265</v>
      </c>
      <c r="R8851" s="52">
        <v>4.6870000660419457E-2</v>
      </c>
      <c r="S8851" s="52">
        <v>4.7959998250007629E-2</v>
      </c>
    </row>
    <row r="8852" spans="1:19">
      <c r="A8852" t="s">
        <v>356</v>
      </c>
      <c r="B8852" t="s">
        <v>412</v>
      </c>
      <c r="C8852" t="s">
        <v>440</v>
      </c>
      <c r="D8852" t="s">
        <v>330</v>
      </c>
      <c r="E8852" t="s">
        <v>216</v>
      </c>
      <c r="F8852" t="s">
        <v>285</v>
      </c>
      <c r="G8852">
        <v>9</v>
      </c>
      <c r="H8852" t="s">
        <v>345</v>
      </c>
      <c r="I8852" t="s">
        <v>734</v>
      </c>
      <c r="J8852" t="s">
        <v>300</v>
      </c>
      <c r="K8852">
        <v>2</v>
      </c>
      <c r="L8852" s="52">
        <v>1.652999967336655E-2</v>
      </c>
      <c r="M8852" s="52">
        <v>1.6950000077486042E-2</v>
      </c>
      <c r="N8852">
        <v>9</v>
      </c>
      <c r="O8852" s="52">
        <v>1.867000013589859E-2</v>
      </c>
      <c r="P8852" s="52">
        <v>1.9029999151825901E-2</v>
      </c>
      <c r="Q8852">
        <v>218</v>
      </c>
      <c r="R8852" s="52">
        <v>3.8559999316930771E-2</v>
      </c>
      <c r="S8852" s="52">
        <v>3.945000097155571E-2</v>
      </c>
    </row>
    <row r="8853" spans="1:19">
      <c r="A8853" t="s">
        <v>356</v>
      </c>
      <c r="B8853" t="s">
        <v>412</v>
      </c>
      <c r="C8853" t="s">
        <v>440</v>
      </c>
      <c r="D8853" t="s">
        <v>330</v>
      </c>
      <c r="E8853" t="s">
        <v>216</v>
      </c>
      <c r="F8853" t="s">
        <v>285</v>
      </c>
      <c r="G8853">
        <v>9</v>
      </c>
      <c r="H8853" t="s">
        <v>345</v>
      </c>
      <c r="I8853" t="s">
        <v>734</v>
      </c>
      <c r="J8853" t="s">
        <v>269</v>
      </c>
      <c r="K8853">
        <v>2</v>
      </c>
      <c r="L8853" s="52">
        <v>1.652999967336655E-2</v>
      </c>
      <c r="M8853" s="52">
        <v>1.6950000077486042E-2</v>
      </c>
      <c r="N8853">
        <v>2</v>
      </c>
      <c r="O8853" s="52">
        <v>4.1499999351799488E-3</v>
      </c>
      <c r="P8853" s="52">
        <v>4.2300000786781311E-3</v>
      </c>
      <c r="Q8853">
        <v>43</v>
      </c>
      <c r="R8853" s="52">
        <v>7.61000020429492E-3</v>
      </c>
      <c r="S8853" s="52">
        <v>7.780000101774931E-3</v>
      </c>
    </row>
    <row r="8854" spans="1:19">
      <c r="A8854" t="s">
        <v>356</v>
      </c>
      <c r="B8854" t="s">
        <v>412</v>
      </c>
      <c r="C8854" t="s">
        <v>440</v>
      </c>
      <c r="D8854" t="s">
        <v>330</v>
      </c>
      <c r="E8854" t="s">
        <v>216</v>
      </c>
      <c r="F8854" t="s">
        <v>285</v>
      </c>
      <c r="G8854">
        <v>9</v>
      </c>
      <c r="H8854" t="s">
        <v>345</v>
      </c>
      <c r="I8854" t="s">
        <v>734</v>
      </c>
      <c r="J8854" t="s">
        <v>301</v>
      </c>
      <c r="K8854">
        <v>2</v>
      </c>
      <c r="L8854" s="52">
        <v>1.652999967336655E-2</v>
      </c>
      <c r="M8854" s="52">
        <v>1.6950000077486042E-2</v>
      </c>
      <c r="N8854">
        <v>10</v>
      </c>
      <c r="O8854" s="52">
        <v>2.074999921023846E-2</v>
      </c>
      <c r="P8854" s="52">
        <v>2.1139999851584431E-2</v>
      </c>
      <c r="Q8854">
        <v>117</v>
      </c>
      <c r="R8854" s="52">
        <v>2.0689999684691429E-2</v>
      </c>
      <c r="S8854" s="52">
        <v>2.1169999614357948E-2</v>
      </c>
    </row>
    <row r="8855" spans="1:19">
      <c r="A8855" t="s">
        <v>356</v>
      </c>
      <c r="B8855" t="s">
        <v>412</v>
      </c>
      <c r="C8855" t="s">
        <v>440</v>
      </c>
      <c r="D8855" t="s">
        <v>330</v>
      </c>
      <c r="E8855" t="s">
        <v>216</v>
      </c>
      <c r="F8855" t="s">
        <v>285</v>
      </c>
      <c r="G8855">
        <v>9</v>
      </c>
      <c r="H8855" t="s">
        <v>345</v>
      </c>
      <c r="I8855" t="s">
        <v>734</v>
      </c>
      <c r="J8855" t="s">
        <v>270</v>
      </c>
      <c r="K8855">
        <v>3</v>
      </c>
      <c r="L8855" s="52">
        <v>2.4790000170469281E-2</v>
      </c>
      <c r="N8855">
        <v>9</v>
      </c>
      <c r="O8855" s="52">
        <v>1.867000013589859E-2</v>
      </c>
      <c r="Q8855">
        <v>128</v>
      </c>
      <c r="R8855" s="52">
        <v>2.263999916613102E-2</v>
      </c>
    </row>
    <row r="8856" spans="1:19">
      <c r="A8856" t="s">
        <v>356</v>
      </c>
      <c r="B8856" t="s">
        <v>412</v>
      </c>
      <c r="C8856" t="s">
        <v>440</v>
      </c>
      <c r="D8856" t="s">
        <v>330</v>
      </c>
      <c r="E8856" t="s">
        <v>216</v>
      </c>
      <c r="F8856" t="s">
        <v>285</v>
      </c>
      <c r="G8856">
        <v>9</v>
      </c>
      <c r="H8856" t="s">
        <v>345</v>
      </c>
      <c r="I8856" t="s">
        <v>734</v>
      </c>
      <c r="J8856" t="s">
        <v>268</v>
      </c>
      <c r="K8856">
        <v>106</v>
      </c>
      <c r="L8856" s="52">
        <v>0.87603002786636353</v>
      </c>
      <c r="M8856" s="52">
        <v>0.89831000566482544</v>
      </c>
      <c r="N8856">
        <v>430</v>
      </c>
      <c r="O8856" s="52">
        <v>0.89212000370025635</v>
      </c>
      <c r="P8856" s="52">
        <v>0.90908998250961304</v>
      </c>
      <c r="Q8856">
        <v>4883</v>
      </c>
      <c r="R8856" s="52">
        <v>0.86364001035690308</v>
      </c>
      <c r="S8856" s="52">
        <v>0.88363999128341675</v>
      </c>
    </row>
    <row r="8857" spans="1:19">
      <c r="A8857" t="s">
        <v>356</v>
      </c>
      <c r="B8857" t="s">
        <v>412</v>
      </c>
      <c r="C8857" t="s">
        <v>440</v>
      </c>
      <c r="D8857" t="s">
        <v>330</v>
      </c>
      <c r="E8857" t="s">
        <v>216</v>
      </c>
      <c r="F8857" t="s">
        <v>285</v>
      </c>
      <c r="G8857">
        <v>9</v>
      </c>
      <c r="H8857" t="s">
        <v>345</v>
      </c>
      <c r="I8857" t="s">
        <v>307</v>
      </c>
      <c r="J8857" t="s">
        <v>329</v>
      </c>
      <c r="K8857">
        <v>119</v>
      </c>
      <c r="L8857" s="52">
        <v>0.98347002267837524</v>
      </c>
      <c r="N8857">
        <v>480</v>
      </c>
      <c r="O8857" s="52">
        <v>0.99585002660751343</v>
      </c>
      <c r="Q8857">
        <v>5610</v>
      </c>
      <c r="R8857" s="52">
        <v>0.99221998453140259</v>
      </c>
    </row>
    <row r="8858" spans="1:19">
      <c r="A8858" t="s">
        <v>356</v>
      </c>
      <c r="B8858" t="s">
        <v>412</v>
      </c>
      <c r="C8858" t="s">
        <v>440</v>
      </c>
      <c r="D8858" t="s">
        <v>330</v>
      </c>
      <c r="E8858" t="s">
        <v>216</v>
      </c>
      <c r="F8858" t="s">
        <v>285</v>
      </c>
      <c r="G8858">
        <v>9</v>
      </c>
      <c r="H8858" t="s">
        <v>345</v>
      </c>
      <c r="I8858" t="s">
        <v>307</v>
      </c>
      <c r="J8858" t="s">
        <v>309</v>
      </c>
      <c r="K8858">
        <v>2</v>
      </c>
      <c r="L8858" s="52">
        <v>1.652999967336655E-2</v>
      </c>
      <c r="N8858">
        <v>2</v>
      </c>
      <c r="O8858" s="52">
        <v>4.1499999351799488E-3</v>
      </c>
      <c r="Q8858">
        <v>44</v>
      </c>
      <c r="R8858" s="52">
        <v>7.780000101774931E-3</v>
      </c>
    </row>
    <row r="8859" spans="1:19">
      <c r="A8859" t="s">
        <v>356</v>
      </c>
      <c r="B8859" t="s">
        <v>412</v>
      </c>
      <c r="C8859" t="s">
        <v>440</v>
      </c>
      <c r="D8859" t="s">
        <v>330</v>
      </c>
      <c r="E8859" t="s">
        <v>216</v>
      </c>
      <c r="F8859" t="s">
        <v>285</v>
      </c>
      <c r="G8859">
        <v>9</v>
      </c>
      <c r="H8859" t="s">
        <v>345</v>
      </c>
      <c r="I8859" t="s">
        <v>375</v>
      </c>
      <c r="J8859" t="s">
        <v>302</v>
      </c>
      <c r="K8859">
        <v>44</v>
      </c>
      <c r="L8859" s="52">
        <v>0.36364001035690308</v>
      </c>
      <c r="N8859">
        <v>167</v>
      </c>
      <c r="O8859" s="52">
        <v>0.34646999835968018</v>
      </c>
      <c r="Q8859">
        <v>1795</v>
      </c>
      <c r="R8859" s="52">
        <v>0.3174700140953064</v>
      </c>
    </row>
    <row r="8860" spans="1:19">
      <c r="A8860" t="s">
        <v>356</v>
      </c>
      <c r="B8860" t="s">
        <v>412</v>
      </c>
      <c r="C8860" t="s">
        <v>440</v>
      </c>
      <c r="D8860" t="s">
        <v>330</v>
      </c>
      <c r="E8860" t="s">
        <v>216</v>
      </c>
      <c r="F8860" t="s">
        <v>285</v>
      </c>
      <c r="G8860">
        <v>9</v>
      </c>
      <c r="H8860" t="s">
        <v>345</v>
      </c>
      <c r="I8860" t="s">
        <v>375</v>
      </c>
      <c r="J8860" t="s">
        <v>303</v>
      </c>
      <c r="K8860">
        <v>25</v>
      </c>
      <c r="L8860" s="52">
        <v>0.2066099941730499</v>
      </c>
      <c r="N8860">
        <v>138</v>
      </c>
      <c r="O8860" s="52">
        <v>0.28630998730659479</v>
      </c>
      <c r="Q8860">
        <v>1789</v>
      </c>
      <c r="R8860" s="52">
        <v>0.31641000509262079</v>
      </c>
    </row>
    <row r="8861" spans="1:19">
      <c r="A8861" t="s">
        <v>356</v>
      </c>
      <c r="B8861" t="s">
        <v>412</v>
      </c>
      <c r="C8861" t="s">
        <v>440</v>
      </c>
      <c r="D8861" t="s">
        <v>330</v>
      </c>
      <c r="E8861" t="s">
        <v>216</v>
      </c>
      <c r="F8861" t="s">
        <v>285</v>
      </c>
      <c r="G8861">
        <v>9</v>
      </c>
      <c r="H8861" t="s">
        <v>345</v>
      </c>
      <c r="I8861" t="s">
        <v>375</v>
      </c>
      <c r="J8861" t="s">
        <v>304</v>
      </c>
      <c r="K8861">
        <v>52</v>
      </c>
      <c r="L8861" s="52">
        <v>0.429749995470047</v>
      </c>
      <c r="N8861">
        <v>177</v>
      </c>
      <c r="O8861" s="52">
        <v>0.36722001433372498</v>
      </c>
      <c r="Q8861">
        <v>2070</v>
      </c>
      <c r="R8861" s="52">
        <v>0.36610999703407288</v>
      </c>
    </row>
    <row r="8862" spans="1:19">
      <c r="A8862" t="s">
        <v>356</v>
      </c>
      <c r="B8862" t="s">
        <v>412</v>
      </c>
      <c r="C8862" t="s">
        <v>440</v>
      </c>
      <c r="D8862" t="s">
        <v>330</v>
      </c>
      <c r="E8862" t="s">
        <v>216</v>
      </c>
      <c r="F8862" t="s">
        <v>285</v>
      </c>
      <c r="G8862">
        <v>9</v>
      </c>
      <c r="H8862" t="s">
        <v>345</v>
      </c>
      <c r="I8862" t="s">
        <v>377</v>
      </c>
      <c r="J8862" t="s">
        <v>13</v>
      </c>
      <c r="K8862">
        <v>60</v>
      </c>
      <c r="L8862" s="52">
        <v>0.49586999416351318</v>
      </c>
      <c r="N8862">
        <v>265</v>
      </c>
      <c r="O8862" s="52">
        <v>0.54979002475738525</v>
      </c>
      <c r="Q8862">
        <v>2991</v>
      </c>
      <c r="R8862" s="52">
        <v>0.52900999784469604</v>
      </c>
    </row>
    <row r="8863" spans="1:19">
      <c r="A8863" t="s">
        <v>356</v>
      </c>
      <c r="B8863" t="s">
        <v>412</v>
      </c>
      <c r="C8863" t="s">
        <v>440</v>
      </c>
      <c r="D8863" t="s">
        <v>330</v>
      </c>
      <c r="E8863" t="s">
        <v>216</v>
      </c>
      <c r="F8863" t="s">
        <v>285</v>
      </c>
      <c r="G8863">
        <v>9</v>
      </c>
      <c r="H8863" t="s">
        <v>345</v>
      </c>
      <c r="I8863" t="s">
        <v>377</v>
      </c>
      <c r="J8863" t="s">
        <v>382</v>
      </c>
      <c r="K8863">
        <v>61</v>
      </c>
      <c r="L8863" s="52">
        <v>0.50413000583648682</v>
      </c>
      <c r="N8863">
        <v>217</v>
      </c>
      <c r="O8863" s="52">
        <v>0.45021000504493708</v>
      </c>
      <c r="Q8863">
        <v>2663</v>
      </c>
      <c r="R8863" s="52">
        <v>0.47099000215530401</v>
      </c>
    </row>
    <row r="8864" spans="1:19">
      <c r="A8864" t="s">
        <v>356</v>
      </c>
      <c r="B8864" t="s">
        <v>412</v>
      </c>
      <c r="C8864" t="s">
        <v>440</v>
      </c>
      <c r="D8864" t="s">
        <v>330</v>
      </c>
      <c r="E8864" t="s">
        <v>216</v>
      </c>
      <c r="F8864" t="s">
        <v>285</v>
      </c>
      <c r="G8864">
        <v>9</v>
      </c>
      <c r="H8864" t="s">
        <v>345</v>
      </c>
      <c r="I8864" t="s">
        <v>378</v>
      </c>
      <c r="J8864" t="s">
        <v>13</v>
      </c>
      <c r="K8864">
        <v>114</v>
      </c>
      <c r="L8864" s="52">
        <v>0.94214999675750732</v>
      </c>
      <c r="N8864">
        <v>432</v>
      </c>
      <c r="O8864" s="52">
        <v>0.89626997709274292</v>
      </c>
      <c r="Q8864">
        <v>5030</v>
      </c>
      <c r="R8864" s="52">
        <v>0.88963997364044189</v>
      </c>
    </row>
    <row r="8865" spans="1:19">
      <c r="A8865" t="s">
        <v>356</v>
      </c>
      <c r="B8865" t="s">
        <v>412</v>
      </c>
      <c r="C8865" t="s">
        <v>440</v>
      </c>
      <c r="D8865" t="s">
        <v>330</v>
      </c>
      <c r="E8865" t="s">
        <v>216</v>
      </c>
      <c r="F8865" t="s">
        <v>285</v>
      </c>
      <c r="G8865">
        <v>9</v>
      </c>
      <c r="H8865" t="s">
        <v>345</v>
      </c>
      <c r="I8865" t="s">
        <v>378</v>
      </c>
      <c r="J8865" t="s">
        <v>382</v>
      </c>
      <c r="K8865">
        <v>7</v>
      </c>
      <c r="L8865" s="52">
        <v>5.7849999517202377E-2</v>
      </c>
      <c r="N8865">
        <v>50</v>
      </c>
      <c r="O8865" s="52">
        <v>0.1037300005555153</v>
      </c>
      <c r="Q8865">
        <v>624</v>
      </c>
      <c r="R8865" s="52">
        <v>0.1103599965572357</v>
      </c>
    </row>
    <row r="8866" spans="1:19">
      <c r="A8866" t="s">
        <v>356</v>
      </c>
      <c r="B8866" t="s">
        <v>412</v>
      </c>
      <c r="C8866" t="s">
        <v>440</v>
      </c>
      <c r="D8866" t="s">
        <v>330</v>
      </c>
      <c r="E8866" t="s">
        <v>216</v>
      </c>
      <c r="F8866" t="s">
        <v>285</v>
      </c>
      <c r="G8866">
        <v>9</v>
      </c>
      <c r="H8866" t="s">
        <v>345</v>
      </c>
      <c r="I8866" t="s">
        <v>379</v>
      </c>
      <c r="J8866" t="s">
        <v>13</v>
      </c>
      <c r="K8866">
        <v>89</v>
      </c>
      <c r="L8866" s="52">
        <v>0.73553997278213501</v>
      </c>
      <c r="N8866">
        <v>341</v>
      </c>
      <c r="O8866" s="52">
        <v>0.70746999979019165</v>
      </c>
      <c r="Q8866">
        <v>3976</v>
      </c>
      <c r="R8866" s="52">
        <v>0.70322000980377197</v>
      </c>
    </row>
    <row r="8867" spans="1:19">
      <c r="A8867" t="s">
        <v>356</v>
      </c>
      <c r="B8867" t="s">
        <v>412</v>
      </c>
      <c r="C8867" t="s">
        <v>440</v>
      </c>
      <c r="D8867" t="s">
        <v>330</v>
      </c>
      <c r="E8867" t="s">
        <v>216</v>
      </c>
      <c r="F8867" t="s">
        <v>285</v>
      </c>
      <c r="G8867">
        <v>9</v>
      </c>
      <c r="H8867" t="s">
        <v>345</v>
      </c>
      <c r="I8867" t="s">
        <v>379</v>
      </c>
      <c r="J8867" t="s">
        <v>382</v>
      </c>
      <c r="K8867">
        <v>32</v>
      </c>
      <c r="L8867" s="52">
        <v>0.2644599974155426</v>
      </c>
      <c r="N8867">
        <v>141</v>
      </c>
      <c r="O8867" s="52">
        <v>0.29253000020980829</v>
      </c>
      <c r="Q8867">
        <v>1678</v>
      </c>
      <c r="R8867" s="52">
        <v>0.29677999019622803</v>
      </c>
    </row>
    <row r="8868" spans="1:19">
      <c r="A8868" t="s">
        <v>356</v>
      </c>
      <c r="B8868" t="s">
        <v>412</v>
      </c>
      <c r="C8868" t="s">
        <v>440</v>
      </c>
      <c r="D8868" t="s">
        <v>330</v>
      </c>
      <c r="E8868" t="s">
        <v>216</v>
      </c>
      <c r="F8868" t="s">
        <v>285</v>
      </c>
      <c r="G8868">
        <v>9</v>
      </c>
      <c r="H8868" t="s">
        <v>345</v>
      </c>
      <c r="I8868" t="s">
        <v>380</v>
      </c>
      <c r="J8868" t="s">
        <v>13</v>
      </c>
      <c r="K8868">
        <v>87</v>
      </c>
      <c r="L8868" s="52">
        <v>0.71900999546051025</v>
      </c>
      <c r="N8868">
        <v>349</v>
      </c>
      <c r="O8868" s="52">
        <v>0.72407001256942749</v>
      </c>
      <c r="Q8868">
        <v>4071</v>
      </c>
      <c r="R8868" s="52">
        <v>0.72001999616622925</v>
      </c>
    </row>
    <row r="8869" spans="1:19">
      <c r="A8869" t="s">
        <v>356</v>
      </c>
      <c r="B8869" t="s">
        <v>412</v>
      </c>
      <c r="C8869" t="s">
        <v>440</v>
      </c>
      <c r="D8869" t="s">
        <v>330</v>
      </c>
      <c r="E8869" t="s">
        <v>216</v>
      </c>
      <c r="F8869" t="s">
        <v>285</v>
      </c>
      <c r="G8869">
        <v>9</v>
      </c>
      <c r="H8869" t="s">
        <v>345</v>
      </c>
      <c r="I8869" t="s">
        <v>380</v>
      </c>
      <c r="J8869" t="s">
        <v>382</v>
      </c>
      <c r="K8869">
        <v>34</v>
      </c>
      <c r="L8869" s="52">
        <v>0.28099000453948969</v>
      </c>
      <c r="N8869">
        <v>133</v>
      </c>
      <c r="O8869" s="52">
        <v>0.27592998743057251</v>
      </c>
      <c r="Q8869">
        <v>1583</v>
      </c>
      <c r="R8869" s="52">
        <v>0.27998000383377081</v>
      </c>
    </row>
    <row r="8870" spans="1:19">
      <c r="A8870" t="s">
        <v>356</v>
      </c>
      <c r="B8870" t="s">
        <v>412</v>
      </c>
      <c r="C8870" t="s">
        <v>440</v>
      </c>
      <c r="D8870" t="s">
        <v>330</v>
      </c>
      <c r="E8870" t="s">
        <v>216</v>
      </c>
      <c r="F8870" t="s">
        <v>285</v>
      </c>
      <c r="G8870">
        <v>9</v>
      </c>
      <c r="H8870" t="s">
        <v>345</v>
      </c>
      <c r="I8870" t="s">
        <v>381</v>
      </c>
      <c r="J8870" t="s">
        <v>13</v>
      </c>
      <c r="K8870">
        <v>79</v>
      </c>
      <c r="L8870" s="52">
        <v>0.65289002656936646</v>
      </c>
      <c r="N8870">
        <v>291</v>
      </c>
      <c r="O8870" s="52">
        <v>0.60373002290725708</v>
      </c>
      <c r="Q8870">
        <v>3439</v>
      </c>
      <c r="R8870" s="52">
        <v>0.60824000835418701</v>
      </c>
    </row>
    <row r="8871" spans="1:19">
      <c r="A8871" t="s">
        <v>356</v>
      </c>
      <c r="B8871" t="s">
        <v>412</v>
      </c>
      <c r="C8871" t="s">
        <v>440</v>
      </c>
      <c r="D8871" t="s">
        <v>330</v>
      </c>
      <c r="E8871" t="s">
        <v>216</v>
      </c>
      <c r="F8871" t="s">
        <v>285</v>
      </c>
      <c r="G8871">
        <v>9</v>
      </c>
      <c r="H8871" t="s">
        <v>345</v>
      </c>
      <c r="I8871" t="s">
        <v>381</v>
      </c>
      <c r="J8871" t="s">
        <v>382</v>
      </c>
      <c r="K8871">
        <v>42</v>
      </c>
      <c r="L8871" s="52">
        <v>0.34711000323295588</v>
      </c>
      <c r="N8871">
        <v>191</v>
      </c>
      <c r="O8871" s="52">
        <v>0.39627000689506531</v>
      </c>
      <c r="Q8871">
        <v>2215</v>
      </c>
      <c r="R8871" s="52">
        <v>0.39175999164581299</v>
      </c>
    </row>
    <row r="8872" spans="1:19">
      <c r="A8872" t="s">
        <v>356</v>
      </c>
      <c r="B8872" t="s">
        <v>412</v>
      </c>
      <c r="C8872" t="s">
        <v>440</v>
      </c>
      <c r="D8872" t="s">
        <v>330</v>
      </c>
      <c r="E8872" t="s">
        <v>218</v>
      </c>
      <c r="F8872" t="s">
        <v>286</v>
      </c>
      <c r="G8872">
        <v>9</v>
      </c>
      <c r="H8872" t="s">
        <v>345</v>
      </c>
      <c r="I8872" t="s">
        <v>374</v>
      </c>
      <c r="J8872" t="s">
        <v>289</v>
      </c>
      <c r="K8872">
        <v>0</v>
      </c>
      <c r="L8872" s="52">
        <v>0</v>
      </c>
      <c r="N8872">
        <v>0</v>
      </c>
      <c r="O8872" s="52">
        <v>0</v>
      </c>
      <c r="Q8872">
        <v>29</v>
      </c>
      <c r="R8872" s="52">
        <v>5.1299999468028554E-3</v>
      </c>
    </row>
    <row r="8873" spans="1:19">
      <c r="A8873" t="s">
        <v>356</v>
      </c>
      <c r="B8873" t="s">
        <v>412</v>
      </c>
      <c r="C8873" t="s">
        <v>440</v>
      </c>
      <c r="D8873" t="s">
        <v>330</v>
      </c>
      <c r="E8873" t="s">
        <v>218</v>
      </c>
      <c r="F8873" t="s">
        <v>286</v>
      </c>
      <c r="G8873">
        <v>9</v>
      </c>
      <c r="H8873" t="s">
        <v>345</v>
      </c>
      <c r="I8873" t="s">
        <v>374</v>
      </c>
      <c r="J8873" t="s">
        <v>290</v>
      </c>
      <c r="K8873">
        <v>5</v>
      </c>
      <c r="L8873" s="52">
        <v>4.3859999626874917E-2</v>
      </c>
      <c r="N8873">
        <v>23</v>
      </c>
      <c r="O8873" s="52">
        <v>4.7720000147819519E-2</v>
      </c>
      <c r="Q8873">
        <v>299</v>
      </c>
      <c r="R8873" s="52">
        <v>5.2880000323057168E-2</v>
      </c>
    </row>
    <row r="8874" spans="1:19">
      <c r="A8874" t="s">
        <v>356</v>
      </c>
      <c r="B8874" t="s">
        <v>412</v>
      </c>
      <c r="C8874" t="s">
        <v>440</v>
      </c>
      <c r="D8874" t="s">
        <v>330</v>
      </c>
      <c r="E8874" t="s">
        <v>218</v>
      </c>
      <c r="F8874" t="s">
        <v>286</v>
      </c>
      <c r="G8874">
        <v>9</v>
      </c>
      <c r="H8874" t="s">
        <v>345</v>
      </c>
      <c r="I8874" t="s">
        <v>374</v>
      </c>
      <c r="J8874" t="s">
        <v>291</v>
      </c>
      <c r="K8874">
        <v>16</v>
      </c>
      <c r="L8874" s="52">
        <v>0.14034999907016751</v>
      </c>
      <c r="N8874">
        <v>72</v>
      </c>
      <c r="O8874" s="52">
        <v>0.14937999844551089</v>
      </c>
      <c r="Q8874">
        <v>751</v>
      </c>
      <c r="R8874" s="52">
        <v>0.1328299939632416</v>
      </c>
    </row>
    <row r="8875" spans="1:19">
      <c r="A8875" t="s">
        <v>356</v>
      </c>
      <c r="B8875" t="s">
        <v>412</v>
      </c>
      <c r="C8875" t="s">
        <v>440</v>
      </c>
      <c r="D8875" t="s">
        <v>330</v>
      </c>
      <c r="E8875" t="s">
        <v>218</v>
      </c>
      <c r="F8875" t="s">
        <v>286</v>
      </c>
      <c r="G8875">
        <v>9</v>
      </c>
      <c r="H8875" t="s">
        <v>345</v>
      </c>
      <c r="I8875" t="s">
        <v>374</v>
      </c>
      <c r="J8875" t="s">
        <v>292</v>
      </c>
      <c r="K8875">
        <v>13</v>
      </c>
      <c r="L8875" s="52">
        <v>0.1140400022268295</v>
      </c>
      <c r="N8875">
        <v>94</v>
      </c>
      <c r="O8875" s="52">
        <v>0.19502000510692599</v>
      </c>
      <c r="Q8875">
        <v>1246</v>
      </c>
      <c r="R8875" s="52">
        <v>0.22036999464035029</v>
      </c>
    </row>
    <row r="8876" spans="1:19">
      <c r="A8876" t="s">
        <v>356</v>
      </c>
      <c r="B8876" t="s">
        <v>412</v>
      </c>
      <c r="C8876" t="s">
        <v>440</v>
      </c>
      <c r="D8876" t="s">
        <v>330</v>
      </c>
      <c r="E8876" t="s">
        <v>218</v>
      </c>
      <c r="F8876" t="s">
        <v>286</v>
      </c>
      <c r="G8876">
        <v>9</v>
      </c>
      <c r="H8876" t="s">
        <v>345</v>
      </c>
      <c r="I8876" t="s">
        <v>374</v>
      </c>
      <c r="J8876" t="s">
        <v>293</v>
      </c>
      <c r="K8876">
        <v>26</v>
      </c>
      <c r="L8876" s="52">
        <v>0.22807000577449801</v>
      </c>
      <c r="N8876">
        <v>99</v>
      </c>
      <c r="O8876" s="52">
        <v>0.2053900063037872</v>
      </c>
      <c r="Q8876">
        <v>1034</v>
      </c>
      <c r="R8876" s="52">
        <v>0.18287999927997589</v>
      </c>
    </row>
    <row r="8877" spans="1:19">
      <c r="A8877" t="s">
        <v>356</v>
      </c>
      <c r="B8877" t="s">
        <v>412</v>
      </c>
      <c r="C8877" t="s">
        <v>440</v>
      </c>
      <c r="D8877" t="s">
        <v>330</v>
      </c>
      <c r="E8877" t="s">
        <v>218</v>
      </c>
      <c r="F8877" t="s">
        <v>286</v>
      </c>
      <c r="G8877">
        <v>9</v>
      </c>
      <c r="H8877" t="s">
        <v>345</v>
      </c>
      <c r="I8877" t="s">
        <v>374</v>
      </c>
      <c r="J8877" t="s">
        <v>294</v>
      </c>
      <c r="K8877">
        <v>23</v>
      </c>
      <c r="L8877" s="52">
        <v>0.20174999535083771</v>
      </c>
      <c r="N8877">
        <v>88</v>
      </c>
      <c r="O8877" s="52">
        <v>0.18256999552249911</v>
      </c>
      <c r="Q8877">
        <v>1115</v>
      </c>
      <c r="R8877" s="52">
        <v>0.19720999896526339</v>
      </c>
    </row>
    <row r="8878" spans="1:19">
      <c r="A8878" t="s">
        <v>356</v>
      </c>
      <c r="B8878" t="s">
        <v>412</v>
      </c>
      <c r="C8878" t="s">
        <v>440</v>
      </c>
      <c r="D8878" t="s">
        <v>330</v>
      </c>
      <c r="E8878" t="s">
        <v>218</v>
      </c>
      <c r="F8878" t="s">
        <v>286</v>
      </c>
      <c r="G8878">
        <v>9</v>
      </c>
      <c r="H8878" t="s">
        <v>345</v>
      </c>
      <c r="I8878" t="s">
        <v>374</v>
      </c>
      <c r="J8878" t="s">
        <v>295</v>
      </c>
      <c r="K8878">
        <v>31</v>
      </c>
      <c r="L8878" s="52">
        <v>0.27193000912666321</v>
      </c>
      <c r="N8878">
        <v>106</v>
      </c>
      <c r="O8878" s="52">
        <v>0.21991999447345731</v>
      </c>
      <c r="Q8878">
        <v>1180</v>
      </c>
      <c r="R8878" s="52">
        <v>0.20870000123977661</v>
      </c>
    </row>
    <row r="8879" spans="1:19">
      <c r="A8879" t="s">
        <v>356</v>
      </c>
      <c r="B8879" t="s">
        <v>412</v>
      </c>
      <c r="C8879" t="s">
        <v>440</v>
      </c>
      <c r="D8879" t="s">
        <v>330</v>
      </c>
      <c r="E8879" t="s">
        <v>218</v>
      </c>
      <c r="F8879" t="s">
        <v>286</v>
      </c>
      <c r="G8879">
        <v>9</v>
      </c>
      <c r="H8879" t="s">
        <v>345</v>
      </c>
      <c r="I8879" t="s">
        <v>734</v>
      </c>
      <c r="J8879" t="s">
        <v>299</v>
      </c>
      <c r="K8879">
        <v>12</v>
      </c>
      <c r="L8879" s="52">
        <v>0.1052599996328354</v>
      </c>
      <c r="M8879" s="52">
        <v>0.1052599996328354</v>
      </c>
      <c r="N8879">
        <v>22</v>
      </c>
      <c r="O8879" s="52">
        <v>4.5639999210834503E-2</v>
      </c>
      <c r="P8879" s="52">
        <v>4.6509999781847E-2</v>
      </c>
      <c r="Q8879">
        <v>265</v>
      </c>
      <c r="R8879" s="52">
        <v>4.6870000660419457E-2</v>
      </c>
      <c r="S8879" s="52">
        <v>4.7959998250007629E-2</v>
      </c>
    </row>
    <row r="8880" spans="1:19">
      <c r="A8880" t="s">
        <v>356</v>
      </c>
      <c r="B8880" t="s">
        <v>412</v>
      </c>
      <c r="C8880" t="s">
        <v>440</v>
      </c>
      <c r="D8880" t="s">
        <v>330</v>
      </c>
      <c r="E8880" t="s">
        <v>218</v>
      </c>
      <c r="F8880" t="s">
        <v>286</v>
      </c>
      <c r="G8880">
        <v>9</v>
      </c>
      <c r="H8880" t="s">
        <v>345</v>
      </c>
      <c r="I8880" t="s">
        <v>734</v>
      </c>
      <c r="J8880" t="s">
        <v>300</v>
      </c>
      <c r="K8880">
        <v>2</v>
      </c>
      <c r="L8880" s="52">
        <v>1.7540000379085541E-2</v>
      </c>
      <c r="M8880" s="52">
        <v>1.7540000379085541E-2</v>
      </c>
      <c r="N8880">
        <v>9</v>
      </c>
      <c r="O8880" s="52">
        <v>1.867000013589859E-2</v>
      </c>
      <c r="P8880" s="52">
        <v>1.9029999151825901E-2</v>
      </c>
      <c r="Q8880">
        <v>218</v>
      </c>
      <c r="R8880" s="52">
        <v>3.8559999316930771E-2</v>
      </c>
      <c r="S8880" s="52">
        <v>3.945000097155571E-2</v>
      </c>
    </row>
    <row r="8881" spans="1:19">
      <c r="A8881" t="s">
        <v>356</v>
      </c>
      <c r="B8881" t="s">
        <v>412</v>
      </c>
      <c r="C8881" t="s">
        <v>440</v>
      </c>
      <c r="D8881" t="s">
        <v>330</v>
      </c>
      <c r="E8881" t="s">
        <v>218</v>
      </c>
      <c r="F8881" t="s">
        <v>286</v>
      </c>
      <c r="G8881">
        <v>9</v>
      </c>
      <c r="H8881" t="s">
        <v>345</v>
      </c>
      <c r="I8881" t="s">
        <v>734</v>
      </c>
      <c r="J8881" t="s">
        <v>269</v>
      </c>
      <c r="K8881">
        <v>0</v>
      </c>
      <c r="L8881" s="52">
        <v>0</v>
      </c>
      <c r="M8881" s="52">
        <v>0</v>
      </c>
      <c r="N8881">
        <v>2</v>
      </c>
      <c r="O8881" s="52">
        <v>4.1499999351799488E-3</v>
      </c>
      <c r="P8881" s="52">
        <v>4.2300000786781311E-3</v>
      </c>
      <c r="Q8881">
        <v>43</v>
      </c>
      <c r="R8881" s="52">
        <v>7.61000020429492E-3</v>
      </c>
      <c r="S8881" s="52">
        <v>7.780000101774931E-3</v>
      </c>
    </row>
    <row r="8882" spans="1:19">
      <c r="A8882" t="s">
        <v>356</v>
      </c>
      <c r="B8882" t="s">
        <v>412</v>
      </c>
      <c r="C8882" t="s">
        <v>440</v>
      </c>
      <c r="D8882" t="s">
        <v>330</v>
      </c>
      <c r="E8882" t="s">
        <v>218</v>
      </c>
      <c r="F8882" t="s">
        <v>286</v>
      </c>
      <c r="G8882">
        <v>9</v>
      </c>
      <c r="H8882" t="s">
        <v>345</v>
      </c>
      <c r="I8882" t="s">
        <v>734</v>
      </c>
      <c r="J8882" t="s">
        <v>301</v>
      </c>
      <c r="K8882">
        <v>2</v>
      </c>
      <c r="L8882" s="52">
        <v>1.7540000379085541E-2</v>
      </c>
      <c r="M8882" s="52">
        <v>1.7540000379085541E-2</v>
      </c>
      <c r="N8882">
        <v>10</v>
      </c>
      <c r="O8882" s="52">
        <v>2.074999921023846E-2</v>
      </c>
      <c r="P8882" s="52">
        <v>2.1139999851584431E-2</v>
      </c>
      <c r="Q8882">
        <v>117</v>
      </c>
      <c r="R8882" s="52">
        <v>2.0689999684691429E-2</v>
      </c>
      <c r="S8882" s="52">
        <v>2.1169999614357948E-2</v>
      </c>
    </row>
    <row r="8883" spans="1:19">
      <c r="A8883" t="s">
        <v>356</v>
      </c>
      <c r="B8883" t="s">
        <v>412</v>
      </c>
      <c r="C8883" t="s">
        <v>440</v>
      </c>
      <c r="D8883" t="s">
        <v>330</v>
      </c>
      <c r="E8883" t="s">
        <v>218</v>
      </c>
      <c r="F8883" t="s">
        <v>286</v>
      </c>
      <c r="G8883">
        <v>9</v>
      </c>
      <c r="H8883" t="s">
        <v>345</v>
      </c>
      <c r="I8883" t="s">
        <v>734</v>
      </c>
      <c r="J8883" t="s">
        <v>270</v>
      </c>
      <c r="K8883">
        <v>0</v>
      </c>
      <c r="L8883" s="52">
        <v>0</v>
      </c>
      <c r="N8883">
        <v>9</v>
      </c>
      <c r="O8883" s="52">
        <v>1.867000013589859E-2</v>
      </c>
      <c r="Q8883">
        <v>128</v>
      </c>
      <c r="R8883" s="52">
        <v>2.263999916613102E-2</v>
      </c>
    </row>
    <row r="8884" spans="1:19">
      <c r="A8884" t="s">
        <v>356</v>
      </c>
      <c r="B8884" t="s">
        <v>412</v>
      </c>
      <c r="C8884" t="s">
        <v>440</v>
      </c>
      <c r="D8884" t="s">
        <v>330</v>
      </c>
      <c r="E8884" t="s">
        <v>218</v>
      </c>
      <c r="F8884" t="s">
        <v>286</v>
      </c>
      <c r="G8884">
        <v>9</v>
      </c>
      <c r="H8884" t="s">
        <v>345</v>
      </c>
      <c r="I8884" t="s">
        <v>734</v>
      </c>
      <c r="J8884" t="s">
        <v>268</v>
      </c>
      <c r="K8884">
        <v>98</v>
      </c>
      <c r="L8884" s="52">
        <v>0.85965001583099365</v>
      </c>
      <c r="M8884" s="52">
        <v>0.85965001583099365</v>
      </c>
      <c r="N8884">
        <v>430</v>
      </c>
      <c r="O8884" s="52">
        <v>0.89212000370025635</v>
      </c>
      <c r="P8884" s="52">
        <v>0.90908998250961304</v>
      </c>
      <c r="Q8884">
        <v>4883</v>
      </c>
      <c r="R8884" s="52">
        <v>0.86364001035690308</v>
      </c>
      <c r="S8884" s="52">
        <v>0.88363999128341675</v>
      </c>
    </row>
    <row r="8885" spans="1:19">
      <c r="A8885" t="s">
        <v>356</v>
      </c>
      <c r="B8885" t="s">
        <v>412</v>
      </c>
      <c r="C8885" t="s">
        <v>440</v>
      </c>
      <c r="D8885" t="s">
        <v>330</v>
      </c>
      <c r="E8885" t="s">
        <v>218</v>
      </c>
      <c r="F8885" t="s">
        <v>286</v>
      </c>
      <c r="G8885">
        <v>9</v>
      </c>
      <c r="H8885" t="s">
        <v>345</v>
      </c>
      <c r="I8885" t="s">
        <v>307</v>
      </c>
      <c r="J8885" t="s">
        <v>329</v>
      </c>
      <c r="K8885">
        <v>112</v>
      </c>
      <c r="L8885" s="52">
        <v>0.98246002197265625</v>
      </c>
      <c r="N8885">
        <v>480</v>
      </c>
      <c r="O8885" s="52">
        <v>0.99585002660751343</v>
      </c>
      <c r="Q8885">
        <v>5610</v>
      </c>
      <c r="R8885" s="52">
        <v>0.99221998453140259</v>
      </c>
    </row>
    <row r="8886" spans="1:19">
      <c r="A8886" t="s">
        <v>356</v>
      </c>
      <c r="B8886" t="s">
        <v>412</v>
      </c>
      <c r="C8886" t="s">
        <v>440</v>
      </c>
      <c r="D8886" t="s">
        <v>330</v>
      </c>
      <c r="E8886" t="s">
        <v>218</v>
      </c>
      <c r="F8886" t="s">
        <v>286</v>
      </c>
      <c r="G8886">
        <v>9</v>
      </c>
      <c r="H8886" t="s">
        <v>345</v>
      </c>
      <c r="I8886" t="s">
        <v>307</v>
      </c>
      <c r="J8886" t="s">
        <v>309</v>
      </c>
      <c r="K8886">
        <v>2</v>
      </c>
      <c r="L8886" s="52">
        <v>1.7540000379085541E-2</v>
      </c>
      <c r="N8886">
        <v>2</v>
      </c>
      <c r="O8886" s="52">
        <v>4.1499999351799488E-3</v>
      </c>
      <c r="Q8886">
        <v>44</v>
      </c>
      <c r="R8886" s="52">
        <v>7.780000101774931E-3</v>
      </c>
    </row>
    <row r="8887" spans="1:19">
      <c r="A8887" t="s">
        <v>356</v>
      </c>
      <c r="B8887" t="s">
        <v>412</v>
      </c>
      <c r="C8887" t="s">
        <v>440</v>
      </c>
      <c r="D8887" t="s">
        <v>330</v>
      </c>
      <c r="E8887" t="s">
        <v>218</v>
      </c>
      <c r="F8887" t="s">
        <v>286</v>
      </c>
      <c r="G8887">
        <v>9</v>
      </c>
      <c r="H8887" t="s">
        <v>345</v>
      </c>
      <c r="I8887" t="s">
        <v>375</v>
      </c>
      <c r="J8887" t="s">
        <v>302</v>
      </c>
      <c r="K8887">
        <v>42</v>
      </c>
      <c r="L8887" s="52">
        <v>0.36842000484466553</v>
      </c>
      <c r="N8887">
        <v>167</v>
      </c>
      <c r="O8887" s="52">
        <v>0.34646999835968018</v>
      </c>
      <c r="Q8887">
        <v>1795</v>
      </c>
      <c r="R8887" s="52">
        <v>0.3174700140953064</v>
      </c>
    </row>
    <row r="8888" spans="1:19">
      <c r="A8888" t="s">
        <v>356</v>
      </c>
      <c r="B8888" t="s">
        <v>412</v>
      </c>
      <c r="C8888" t="s">
        <v>440</v>
      </c>
      <c r="D8888" t="s">
        <v>330</v>
      </c>
      <c r="E8888" t="s">
        <v>218</v>
      </c>
      <c r="F8888" t="s">
        <v>286</v>
      </c>
      <c r="G8888">
        <v>9</v>
      </c>
      <c r="H8888" t="s">
        <v>345</v>
      </c>
      <c r="I8888" t="s">
        <v>375</v>
      </c>
      <c r="J8888" t="s">
        <v>303</v>
      </c>
      <c r="K8888">
        <v>26</v>
      </c>
      <c r="L8888" s="52">
        <v>0.22807000577449801</v>
      </c>
      <c r="N8888">
        <v>138</v>
      </c>
      <c r="O8888" s="52">
        <v>0.28630998730659479</v>
      </c>
      <c r="Q8888">
        <v>1789</v>
      </c>
      <c r="R8888" s="52">
        <v>0.31641000509262079</v>
      </c>
    </row>
    <row r="8889" spans="1:19">
      <c r="A8889" t="s">
        <v>356</v>
      </c>
      <c r="B8889" t="s">
        <v>412</v>
      </c>
      <c r="C8889" t="s">
        <v>440</v>
      </c>
      <c r="D8889" t="s">
        <v>330</v>
      </c>
      <c r="E8889" t="s">
        <v>218</v>
      </c>
      <c r="F8889" t="s">
        <v>286</v>
      </c>
      <c r="G8889">
        <v>9</v>
      </c>
      <c r="H8889" t="s">
        <v>345</v>
      </c>
      <c r="I8889" t="s">
        <v>375</v>
      </c>
      <c r="J8889" t="s">
        <v>304</v>
      </c>
      <c r="K8889">
        <v>46</v>
      </c>
      <c r="L8889" s="52">
        <v>0.40351000428199768</v>
      </c>
      <c r="N8889">
        <v>177</v>
      </c>
      <c r="O8889" s="52">
        <v>0.36722001433372498</v>
      </c>
      <c r="Q8889">
        <v>2070</v>
      </c>
      <c r="R8889" s="52">
        <v>0.36610999703407288</v>
      </c>
    </row>
    <row r="8890" spans="1:19">
      <c r="A8890" t="s">
        <v>356</v>
      </c>
      <c r="B8890" t="s">
        <v>412</v>
      </c>
      <c r="C8890" t="s">
        <v>440</v>
      </c>
      <c r="D8890" t="s">
        <v>330</v>
      </c>
      <c r="E8890" t="s">
        <v>218</v>
      </c>
      <c r="F8890" t="s">
        <v>286</v>
      </c>
      <c r="G8890">
        <v>9</v>
      </c>
      <c r="H8890" t="s">
        <v>345</v>
      </c>
      <c r="I8890" t="s">
        <v>377</v>
      </c>
      <c r="J8890" t="s">
        <v>13</v>
      </c>
      <c r="K8890">
        <v>63</v>
      </c>
      <c r="L8890" s="52">
        <v>0.55263000726699829</v>
      </c>
      <c r="N8890">
        <v>265</v>
      </c>
      <c r="O8890" s="52">
        <v>0.54979002475738525</v>
      </c>
      <c r="Q8890">
        <v>2991</v>
      </c>
      <c r="R8890" s="52">
        <v>0.52900999784469604</v>
      </c>
    </row>
    <row r="8891" spans="1:19">
      <c r="A8891" t="s">
        <v>356</v>
      </c>
      <c r="B8891" t="s">
        <v>412</v>
      </c>
      <c r="C8891" t="s">
        <v>440</v>
      </c>
      <c r="D8891" t="s">
        <v>330</v>
      </c>
      <c r="E8891" t="s">
        <v>218</v>
      </c>
      <c r="F8891" t="s">
        <v>286</v>
      </c>
      <c r="G8891">
        <v>9</v>
      </c>
      <c r="H8891" t="s">
        <v>345</v>
      </c>
      <c r="I8891" t="s">
        <v>377</v>
      </c>
      <c r="J8891" t="s">
        <v>382</v>
      </c>
      <c r="K8891">
        <v>51</v>
      </c>
      <c r="L8891" s="52">
        <v>0.44736999273300171</v>
      </c>
      <c r="N8891">
        <v>217</v>
      </c>
      <c r="O8891" s="52">
        <v>0.45021000504493708</v>
      </c>
      <c r="Q8891">
        <v>2663</v>
      </c>
      <c r="R8891" s="52">
        <v>0.47099000215530401</v>
      </c>
    </row>
    <row r="8892" spans="1:19">
      <c r="A8892" t="s">
        <v>356</v>
      </c>
      <c r="B8892" t="s">
        <v>412</v>
      </c>
      <c r="C8892" t="s">
        <v>440</v>
      </c>
      <c r="D8892" t="s">
        <v>330</v>
      </c>
      <c r="E8892" t="s">
        <v>218</v>
      </c>
      <c r="F8892" t="s">
        <v>286</v>
      </c>
      <c r="G8892">
        <v>9</v>
      </c>
      <c r="H8892" t="s">
        <v>345</v>
      </c>
      <c r="I8892" t="s">
        <v>378</v>
      </c>
      <c r="J8892" t="s">
        <v>13</v>
      </c>
      <c r="K8892">
        <v>106</v>
      </c>
      <c r="L8892" s="52">
        <v>0.92982000112533569</v>
      </c>
      <c r="N8892">
        <v>432</v>
      </c>
      <c r="O8892" s="52">
        <v>0.89626997709274292</v>
      </c>
      <c r="Q8892">
        <v>5030</v>
      </c>
      <c r="R8892" s="52">
        <v>0.88963997364044189</v>
      </c>
    </row>
    <row r="8893" spans="1:19">
      <c r="A8893" t="s">
        <v>356</v>
      </c>
      <c r="B8893" t="s">
        <v>412</v>
      </c>
      <c r="C8893" t="s">
        <v>440</v>
      </c>
      <c r="D8893" t="s">
        <v>330</v>
      </c>
      <c r="E8893" t="s">
        <v>218</v>
      </c>
      <c r="F8893" t="s">
        <v>286</v>
      </c>
      <c r="G8893">
        <v>9</v>
      </c>
      <c r="H8893" t="s">
        <v>345</v>
      </c>
      <c r="I8893" t="s">
        <v>378</v>
      </c>
      <c r="J8893" t="s">
        <v>382</v>
      </c>
      <c r="K8893">
        <v>8</v>
      </c>
      <c r="L8893" s="52">
        <v>7.0179998874664307E-2</v>
      </c>
      <c r="N8893">
        <v>50</v>
      </c>
      <c r="O8893" s="52">
        <v>0.1037300005555153</v>
      </c>
      <c r="Q8893">
        <v>624</v>
      </c>
      <c r="R8893" s="52">
        <v>0.1103599965572357</v>
      </c>
    </row>
    <row r="8894" spans="1:19">
      <c r="A8894" t="s">
        <v>356</v>
      </c>
      <c r="B8894" t="s">
        <v>412</v>
      </c>
      <c r="C8894" t="s">
        <v>440</v>
      </c>
      <c r="D8894" t="s">
        <v>330</v>
      </c>
      <c r="E8894" t="s">
        <v>218</v>
      </c>
      <c r="F8894" t="s">
        <v>286</v>
      </c>
      <c r="G8894">
        <v>9</v>
      </c>
      <c r="H8894" t="s">
        <v>345</v>
      </c>
      <c r="I8894" t="s">
        <v>379</v>
      </c>
      <c r="J8894" t="s">
        <v>13</v>
      </c>
      <c r="K8894">
        <v>80</v>
      </c>
      <c r="L8894" s="52">
        <v>0.70174998044967651</v>
      </c>
      <c r="N8894">
        <v>341</v>
      </c>
      <c r="O8894" s="52">
        <v>0.70746999979019165</v>
      </c>
      <c r="Q8894">
        <v>3976</v>
      </c>
      <c r="R8894" s="52">
        <v>0.70322000980377197</v>
      </c>
    </row>
    <row r="8895" spans="1:19">
      <c r="A8895" t="s">
        <v>356</v>
      </c>
      <c r="B8895" t="s">
        <v>412</v>
      </c>
      <c r="C8895" t="s">
        <v>440</v>
      </c>
      <c r="D8895" t="s">
        <v>330</v>
      </c>
      <c r="E8895" t="s">
        <v>218</v>
      </c>
      <c r="F8895" t="s">
        <v>286</v>
      </c>
      <c r="G8895">
        <v>9</v>
      </c>
      <c r="H8895" t="s">
        <v>345</v>
      </c>
      <c r="I8895" t="s">
        <v>379</v>
      </c>
      <c r="J8895" t="s">
        <v>382</v>
      </c>
      <c r="K8895">
        <v>34</v>
      </c>
      <c r="L8895" s="52">
        <v>0.2982499897480011</v>
      </c>
      <c r="N8895">
        <v>141</v>
      </c>
      <c r="O8895" s="52">
        <v>0.29253000020980829</v>
      </c>
      <c r="Q8895">
        <v>1678</v>
      </c>
      <c r="R8895" s="52">
        <v>0.29677999019622803</v>
      </c>
    </row>
    <row r="8896" spans="1:19">
      <c r="A8896" t="s">
        <v>356</v>
      </c>
      <c r="B8896" t="s">
        <v>412</v>
      </c>
      <c r="C8896" t="s">
        <v>440</v>
      </c>
      <c r="D8896" t="s">
        <v>330</v>
      </c>
      <c r="E8896" t="s">
        <v>218</v>
      </c>
      <c r="F8896" t="s">
        <v>286</v>
      </c>
      <c r="G8896">
        <v>9</v>
      </c>
      <c r="H8896" t="s">
        <v>345</v>
      </c>
      <c r="I8896" t="s">
        <v>380</v>
      </c>
      <c r="J8896" t="s">
        <v>13</v>
      </c>
      <c r="K8896">
        <v>87</v>
      </c>
      <c r="L8896" s="52">
        <v>0.76315999031066895</v>
      </c>
      <c r="N8896">
        <v>349</v>
      </c>
      <c r="O8896" s="52">
        <v>0.72407001256942749</v>
      </c>
      <c r="Q8896">
        <v>4071</v>
      </c>
      <c r="R8896" s="52">
        <v>0.72001999616622925</v>
      </c>
    </row>
    <row r="8897" spans="1:19">
      <c r="A8897" t="s">
        <v>356</v>
      </c>
      <c r="B8897" t="s">
        <v>412</v>
      </c>
      <c r="C8897" t="s">
        <v>440</v>
      </c>
      <c r="D8897" t="s">
        <v>330</v>
      </c>
      <c r="E8897" t="s">
        <v>218</v>
      </c>
      <c r="F8897" t="s">
        <v>286</v>
      </c>
      <c r="G8897">
        <v>9</v>
      </c>
      <c r="H8897" t="s">
        <v>345</v>
      </c>
      <c r="I8897" t="s">
        <v>380</v>
      </c>
      <c r="J8897" t="s">
        <v>382</v>
      </c>
      <c r="K8897">
        <v>27</v>
      </c>
      <c r="L8897" s="52">
        <v>0.23683999478816989</v>
      </c>
      <c r="N8897">
        <v>133</v>
      </c>
      <c r="O8897" s="52">
        <v>0.27592998743057251</v>
      </c>
      <c r="Q8897">
        <v>1583</v>
      </c>
      <c r="R8897" s="52">
        <v>0.27998000383377081</v>
      </c>
    </row>
    <row r="8898" spans="1:19">
      <c r="A8898" t="s">
        <v>356</v>
      </c>
      <c r="B8898" t="s">
        <v>412</v>
      </c>
      <c r="C8898" t="s">
        <v>440</v>
      </c>
      <c r="D8898" t="s">
        <v>330</v>
      </c>
      <c r="E8898" t="s">
        <v>218</v>
      </c>
      <c r="F8898" t="s">
        <v>286</v>
      </c>
      <c r="G8898">
        <v>9</v>
      </c>
      <c r="H8898" t="s">
        <v>345</v>
      </c>
      <c r="I8898" t="s">
        <v>381</v>
      </c>
      <c r="J8898" t="s">
        <v>13</v>
      </c>
      <c r="K8898">
        <v>63</v>
      </c>
      <c r="L8898" s="52">
        <v>0.55263000726699829</v>
      </c>
      <c r="N8898">
        <v>291</v>
      </c>
      <c r="O8898" s="52">
        <v>0.60373002290725708</v>
      </c>
      <c r="Q8898">
        <v>3439</v>
      </c>
      <c r="R8898" s="52">
        <v>0.60824000835418701</v>
      </c>
    </row>
    <row r="8899" spans="1:19">
      <c r="A8899" t="s">
        <v>356</v>
      </c>
      <c r="B8899" t="s">
        <v>412</v>
      </c>
      <c r="C8899" t="s">
        <v>440</v>
      </c>
      <c r="D8899" t="s">
        <v>330</v>
      </c>
      <c r="E8899" t="s">
        <v>218</v>
      </c>
      <c r="F8899" t="s">
        <v>286</v>
      </c>
      <c r="G8899">
        <v>9</v>
      </c>
      <c r="H8899" t="s">
        <v>345</v>
      </c>
      <c r="I8899" t="s">
        <v>381</v>
      </c>
      <c r="J8899" t="s">
        <v>382</v>
      </c>
      <c r="K8899">
        <v>51</v>
      </c>
      <c r="L8899" s="52">
        <v>0.44736999273300171</v>
      </c>
      <c r="N8899">
        <v>191</v>
      </c>
      <c r="O8899" s="52">
        <v>0.39627000689506531</v>
      </c>
      <c r="Q8899">
        <v>2215</v>
      </c>
      <c r="R8899" s="52">
        <v>0.39175999164581299</v>
      </c>
    </row>
    <row r="8900" spans="1:19">
      <c r="A8900" t="s">
        <v>356</v>
      </c>
      <c r="B8900" t="s">
        <v>412</v>
      </c>
      <c r="C8900" t="s">
        <v>440</v>
      </c>
      <c r="D8900" t="s">
        <v>330</v>
      </c>
      <c r="E8900" t="s">
        <v>220</v>
      </c>
      <c r="F8900" t="s">
        <v>287</v>
      </c>
      <c r="G8900">
        <v>2</v>
      </c>
      <c r="H8900" t="s">
        <v>348</v>
      </c>
      <c r="I8900" t="s">
        <v>374</v>
      </c>
      <c r="J8900" t="s">
        <v>289</v>
      </c>
      <c r="K8900">
        <v>0</v>
      </c>
      <c r="L8900" s="52">
        <v>0</v>
      </c>
      <c r="N8900">
        <v>0</v>
      </c>
      <c r="O8900" s="52">
        <v>0</v>
      </c>
      <c r="Q8900">
        <v>29</v>
      </c>
      <c r="R8900" s="52">
        <v>5.1299999468028554E-3</v>
      </c>
    </row>
    <row r="8901" spans="1:19">
      <c r="A8901" t="s">
        <v>356</v>
      </c>
      <c r="B8901" t="s">
        <v>412</v>
      </c>
      <c r="C8901" t="s">
        <v>440</v>
      </c>
      <c r="D8901" t="s">
        <v>330</v>
      </c>
      <c r="E8901" t="s">
        <v>220</v>
      </c>
      <c r="F8901" t="s">
        <v>287</v>
      </c>
      <c r="G8901">
        <v>2</v>
      </c>
      <c r="H8901" t="s">
        <v>348</v>
      </c>
      <c r="I8901" t="s">
        <v>374</v>
      </c>
      <c r="J8901" t="s">
        <v>290</v>
      </c>
      <c r="K8901">
        <v>2</v>
      </c>
      <c r="L8901" s="52">
        <v>3.4480001777410507E-2</v>
      </c>
      <c r="N8901">
        <v>6</v>
      </c>
      <c r="O8901" s="52">
        <v>3.5500001162290573E-2</v>
      </c>
      <c r="Q8901">
        <v>299</v>
      </c>
      <c r="R8901" s="52">
        <v>5.2880000323057168E-2</v>
      </c>
    </row>
    <row r="8902" spans="1:19">
      <c r="A8902" t="s">
        <v>356</v>
      </c>
      <c r="B8902" t="s">
        <v>412</v>
      </c>
      <c r="C8902" t="s">
        <v>440</v>
      </c>
      <c r="D8902" t="s">
        <v>330</v>
      </c>
      <c r="E8902" t="s">
        <v>220</v>
      </c>
      <c r="F8902" t="s">
        <v>287</v>
      </c>
      <c r="G8902">
        <v>2</v>
      </c>
      <c r="H8902" t="s">
        <v>348</v>
      </c>
      <c r="I8902" t="s">
        <v>374</v>
      </c>
      <c r="J8902" t="s">
        <v>291</v>
      </c>
      <c r="K8902">
        <v>2</v>
      </c>
      <c r="L8902" s="52">
        <v>3.4480001777410507E-2</v>
      </c>
      <c r="N8902">
        <v>12</v>
      </c>
      <c r="O8902" s="52">
        <v>7.1010001003742218E-2</v>
      </c>
      <c r="Q8902">
        <v>751</v>
      </c>
      <c r="R8902" s="52">
        <v>0.1328299939632416</v>
      </c>
    </row>
    <row r="8903" spans="1:19">
      <c r="A8903" t="s">
        <v>356</v>
      </c>
      <c r="B8903" t="s">
        <v>412</v>
      </c>
      <c r="C8903" t="s">
        <v>440</v>
      </c>
      <c r="D8903" t="s">
        <v>330</v>
      </c>
      <c r="E8903" t="s">
        <v>220</v>
      </c>
      <c r="F8903" t="s">
        <v>287</v>
      </c>
      <c r="G8903">
        <v>2</v>
      </c>
      <c r="H8903" t="s">
        <v>348</v>
      </c>
      <c r="I8903" t="s">
        <v>374</v>
      </c>
      <c r="J8903" t="s">
        <v>292</v>
      </c>
      <c r="K8903">
        <v>18</v>
      </c>
      <c r="L8903" s="52">
        <v>0.31033998727798462</v>
      </c>
      <c r="N8903">
        <v>45</v>
      </c>
      <c r="O8903" s="52">
        <v>0.26627001166343689</v>
      </c>
      <c r="Q8903">
        <v>1246</v>
      </c>
      <c r="R8903" s="52">
        <v>0.22036999464035029</v>
      </c>
    </row>
    <row r="8904" spans="1:19">
      <c r="A8904" t="s">
        <v>356</v>
      </c>
      <c r="B8904" t="s">
        <v>412</v>
      </c>
      <c r="C8904" t="s">
        <v>440</v>
      </c>
      <c r="D8904" t="s">
        <v>330</v>
      </c>
      <c r="E8904" t="s">
        <v>220</v>
      </c>
      <c r="F8904" t="s">
        <v>287</v>
      </c>
      <c r="G8904">
        <v>2</v>
      </c>
      <c r="H8904" t="s">
        <v>348</v>
      </c>
      <c r="I8904" t="s">
        <v>374</v>
      </c>
      <c r="J8904" t="s">
        <v>293</v>
      </c>
      <c r="K8904">
        <v>10</v>
      </c>
      <c r="L8904" s="52">
        <v>0.17240999639034271</v>
      </c>
      <c r="N8904">
        <v>29</v>
      </c>
      <c r="O8904" s="52">
        <v>0.17159999907016751</v>
      </c>
      <c r="Q8904">
        <v>1034</v>
      </c>
      <c r="R8904" s="52">
        <v>0.18287999927997589</v>
      </c>
    </row>
    <row r="8905" spans="1:19">
      <c r="A8905" t="s">
        <v>356</v>
      </c>
      <c r="B8905" t="s">
        <v>412</v>
      </c>
      <c r="C8905" t="s">
        <v>440</v>
      </c>
      <c r="D8905" t="s">
        <v>330</v>
      </c>
      <c r="E8905" t="s">
        <v>220</v>
      </c>
      <c r="F8905" t="s">
        <v>287</v>
      </c>
      <c r="G8905">
        <v>2</v>
      </c>
      <c r="H8905" t="s">
        <v>348</v>
      </c>
      <c r="I8905" t="s">
        <v>374</v>
      </c>
      <c r="J8905" t="s">
        <v>294</v>
      </c>
      <c r="K8905">
        <v>17</v>
      </c>
      <c r="L8905" s="52">
        <v>0.29309999942779541</v>
      </c>
      <c r="N8905">
        <v>41</v>
      </c>
      <c r="O8905" s="52">
        <v>0.24259999394416809</v>
      </c>
      <c r="Q8905">
        <v>1115</v>
      </c>
      <c r="R8905" s="52">
        <v>0.19720999896526339</v>
      </c>
    </row>
    <row r="8906" spans="1:19">
      <c r="A8906" t="s">
        <v>356</v>
      </c>
      <c r="B8906" t="s">
        <v>412</v>
      </c>
      <c r="C8906" t="s">
        <v>440</v>
      </c>
      <c r="D8906" t="s">
        <v>330</v>
      </c>
      <c r="E8906" t="s">
        <v>220</v>
      </c>
      <c r="F8906" t="s">
        <v>287</v>
      </c>
      <c r="G8906">
        <v>2</v>
      </c>
      <c r="H8906" t="s">
        <v>348</v>
      </c>
      <c r="I8906" t="s">
        <v>374</v>
      </c>
      <c r="J8906" t="s">
        <v>295</v>
      </c>
      <c r="K8906">
        <v>9</v>
      </c>
      <c r="L8906" s="52">
        <v>0.15516999363899231</v>
      </c>
      <c r="N8906">
        <v>36</v>
      </c>
      <c r="O8906" s="52">
        <v>0.21301999688148501</v>
      </c>
      <c r="Q8906">
        <v>1180</v>
      </c>
      <c r="R8906" s="52">
        <v>0.20870000123977661</v>
      </c>
    </row>
    <row r="8907" spans="1:19">
      <c r="A8907" t="s">
        <v>356</v>
      </c>
      <c r="B8907" t="s">
        <v>412</v>
      </c>
      <c r="C8907" t="s">
        <v>440</v>
      </c>
      <c r="D8907" t="s">
        <v>330</v>
      </c>
      <c r="E8907" t="s">
        <v>220</v>
      </c>
      <c r="F8907" t="s">
        <v>287</v>
      </c>
      <c r="G8907">
        <v>2</v>
      </c>
      <c r="H8907" t="s">
        <v>348</v>
      </c>
      <c r="I8907" t="s">
        <v>734</v>
      </c>
      <c r="J8907" t="s">
        <v>299</v>
      </c>
      <c r="K8907">
        <v>2</v>
      </c>
      <c r="L8907" s="52">
        <v>3.4480001777410507E-2</v>
      </c>
      <c r="M8907" s="52">
        <v>3.63599993288517E-2</v>
      </c>
      <c r="N8907">
        <v>6</v>
      </c>
      <c r="O8907" s="52">
        <v>3.5500001162290573E-2</v>
      </c>
      <c r="P8907" s="52">
        <v>3.63599993288517E-2</v>
      </c>
      <c r="Q8907">
        <v>265</v>
      </c>
      <c r="R8907" s="52">
        <v>4.6870000660419457E-2</v>
      </c>
      <c r="S8907" s="52">
        <v>4.7959998250007629E-2</v>
      </c>
    </row>
    <row r="8908" spans="1:19">
      <c r="A8908" t="s">
        <v>356</v>
      </c>
      <c r="B8908" t="s">
        <v>412</v>
      </c>
      <c r="C8908" t="s">
        <v>440</v>
      </c>
      <c r="D8908" t="s">
        <v>330</v>
      </c>
      <c r="E8908" t="s">
        <v>220</v>
      </c>
      <c r="F8908" t="s">
        <v>287</v>
      </c>
      <c r="G8908">
        <v>2</v>
      </c>
      <c r="H8908" t="s">
        <v>348</v>
      </c>
      <c r="I8908" t="s">
        <v>734</v>
      </c>
      <c r="J8908" t="s">
        <v>300</v>
      </c>
      <c r="K8908">
        <v>0</v>
      </c>
      <c r="L8908" s="52">
        <v>0</v>
      </c>
      <c r="M8908" s="52">
        <v>0</v>
      </c>
      <c r="N8908">
        <v>2</v>
      </c>
      <c r="O8908" s="52">
        <v>1.1830000206828121E-2</v>
      </c>
      <c r="P8908" s="52">
        <v>1.212000008672476E-2</v>
      </c>
      <c r="Q8908">
        <v>218</v>
      </c>
      <c r="R8908" s="52">
        <v>3.8559999316930771E-2</v>
      </c>
      <c r="S8908" s="52">
        <v>3.945000097155571E-2</v>
      </c>
    </row>
    <row r="8909" spans="1:19">
      <c r="A8909" t="s">
        <v>356</v>
      </c>
      <c r="B8909" t="s">
        <v>412</v>
      </c>
      <c r="C8909" t="s">
        <v>440</v>
      </c>
      <c r="D8909" t="s">
        <v>330</v>
      </c>
      <c r="E8909" t="s">
        <v>220</v>
      </c>
      <c r="F8909" t="s">
        <v>287</v>
      </c>
      <c r="G8909">
        <v>2</v>
      </c>
      <c r="H8909" t="s">
        <v>348</v>
      </c>
      <c r="I8909" t="s">
        <v>734</v>
      </c>
      <c r="J8909" t="s">
        <v>269</v>
      </c>
      <c r="K8909">
        <v>0</v>
      </c>
      <c r="L8909" s="52">
        <v>0</v>
      </c>
      <c r="M8909" s="52">
        <v>0</v>
      </c>
      <c r="N8909">
        <v>2</v>
      </c>
      <c r="O8909" s="52">
        <v>1.1830000206828121E-2</v>
      </c>
      <c r="P8909" s="52">
        <v>1.212000008672476E-2</v>
      </c>
      <c r="Q8909">
        <v>43</v>
      </c>
      <c r="R8909" s="52">
        <v>7.61000020429492E-3</v>
      </c>
      <c r="S8909" s="52">
        <v>7.780000101774931E-3</v>
      </c>
    </row>
    <row r="8910" spans="1:19">
      <c r="A8910" t="s">
        <v>356</v>
      </c>
      <c r="B8910" t="s">
        <v>412</v>
      </c>
      <c r="C8910" t="s">
        <v>440</v>
      </c>
      <c r="D8910" t="s">
        <v>330</v>
      </c>
      <c r="E8910" t="s">
        <v>220</v>
      </c>
      <c r="F8910" t="s">
        <v>287</v>
      </c>
      <c r="G8910">
        <v>2</v>
      </c>
      <c r="H8910" t="s">
        <v>348</v>
      </c>
      <c r="I8910" t="s">
        <v>734</v>
      </c>
      <c r="J8910" t="s">
        <v>301</v>
      </c>
      <c r="K8910">
        <v>2</v>
      </c>
      <c r="L8910" s="52">
        <v>3.4480001777410507E-2</v>
      </c>
      <c r="M8910" s="52">
        <v>3.63599993288517E-2</v>
      </c>
      <c r="N8910">
        <v>2</v>
      </c>
      <c r="O8910" s="52">
        <v>1.1830000206828121E-2</v>
      </c>
      <c r="P8910" s="52">
        <v>1.212000008672476E-2</v>
      </c>
      <c r="Q8910">
        <v>117</v>
      </c>
      <c r="R8910" s="52">
        <v>2.0689999684691429E-2</v>
      </c>
      <c r="S8910" s="52">
        <v>2.1169999614357948E-2</v>
      </c>
    </row>
    <row r="8911" spans="1:19">
      <c r="A8911" t="s">
        <v>356</v>
      </c>
      <c r="B8911" t="s">
        <v>412</v>
      </c>
      <c r="C8911" t="s">
        <v>440</v>
      </c>
      <c r="D8911" t="s">
        <v>330</v>
      </c>
      <c r="E8911" t="s">
        <v>220</v>
      </c>
      <c r="F8911" t="s">
        <v>287</v>
      </c>
      <c r="G8911">
        <v>2</v>
      </c>
      <c r="H8911" t="s">
        <v>348</v>
      </c>
      <c r="I8911" t="s">
        <v>734</v>
      </c>
      <c r="J8911" t="s">
        <v>270</v>
      </c>
      <c r="K8911">
        <v>3</v>
      </c>
      <c r="L8911" s="52">
        <v>5.1720000803470612E-2</v>
      </c>
      <c r="N8911">
        <v>4</v>
      </c>
      <c r="O8911" s="52">
        <v>2.366999909281731E-2</v>
      </c>
      <c r="Q8911">
        <v>128</v>
      </c>
      <c r="R8911" s="52">
        <v>2.263999916613102E-2</v>
      </c>
    </row>
    <row r="8912" spans="1:19">
      <c r="A8912" t="s">
        <v>356</v>
      </c>
      <c r="B8912" t="s">
        <v>412</v>
      </c>
      <c r="C8912" t="s">
        <v>440</v>
      </c>
      <c r="D8912" t="s">
        <v>330</v>
      </c>
      <c r="E8912" t="s">
        <v>220</v>
      </c>
      <c r="F8912" t="s">
        <v>287</v>
      </c>
      <c r="G8912">
        <v>2</v>
      </c>
      <c r="H8912" t="s">
        <v>348</v>
      </c>
      <c r="I8912" t="s">
        <v>734</v>
      </c>
      <c r="J8912" t="s">
        <v>268</v>
      </c>
      <c r="K8912">
        <v>51</v>
      </c>
      <c r="L8912" s="52">
        <v>0.8793100118637085</v>
      </c>
      <c r="M8912" s="52">
        <v>0.92726999521255493</v>
      </c>
      <c r="N8912">
        <v>153</v>
      </c>
      <c r="O8912" s="52">
        <v>0.90533000230789185</v>
      </c>
      <c r="P8912" s="52">
        <v>0.92726999521255493</v>
      </c>
      <c r="Q8912">
        <v>4883</v>
      </c>
      <c r="R8912" s="52">
        <v>0.86364001035690308</v>
      </c>
      <c r="S8912" s="52">
        <v>0.88363999128341675</v>
      </c>
    </row>
    <row r="8913" spans="1:18">
      <c r="A8913" t="s">
        <v>356</v>
      </c>
      <c r="B8913" t="s">
        <v>412</v>
      </c>
      <c r="C8913" t="s">
        <v>440</v>
      </c>
      <c r="D8913" t="s">
        <v>330</v>
      </c>
      <c r="E8913" t="s">
        <v>220</v>
      </c>
      <c r="F8913" t="s">
        <v>287</v>
      </c>
      <c r="G8913">
        <v>2</v>
      </c>
      <c r="H8913" t="s">
        <v>348</v>
      </c>
      <c r="I8913" t="s">
        <v>307</v>
      </c>
      <c r="J8913" t="s">
        <v>329</v>
      </c>
      <c r="K8913">
        <v>58</v>
      </c>
      <c r="L8913" s="52">
        <v>1</v>
      </c>
      <c r="N8913">
        <v>167</v>
      </c>
      <c r="O8913" s="52">
        <v>0.98817002773284912</v>
      </c>
      <c r="Q8913">
        <v>5610</v>
      </c>
      <c r="R8913" s="52">
        <v>0.99221998453140259</v>
      </c>
    </row>
    <row r="8914" spans="1:18">
      <c r="A8914" t="s">
        <v>356</v>
      </c>
      <c r="B8914" t="s">
        <v>412</v>
      </c>
      <c r="C8914" t="s">
        <v>440</v>
      </c>
      <c r="D8914" t="s">
        <v>330</v>
      </c>
      <c r="E8914" t="s">
        <v>220</v>
      </c>
      <c r="F8914" t="s">
        <v>287</v>
      </c>
      <c r="G8914">
        <v>2</v>
      </c>
      <c r="H8914" t="s">
        <v>348</v>
      </c>
      <c r="I8914" t="s">
        <v>307</v>
      </c>
      <c r="J8914" t="s">
        <v>309</v>
      </c>
      <c r="K8914">
        <v>0</v>
      </c>
      <c r="L8914" s="52">
        <v>0</v>
      </c>
      <c r="N8914">
        <v>2</v>
      </c>
      <c r="O8914" s="52">
        <v>1.1830000206828121E-2</v>
      </c>
      <c r="Q8914">
        <v>44</v>
      </c>
      <c r="R8914" s="52">
        <v>7.780000101774931E-3</v>
      </c>
    </row>
    <row r="8915" spans="1:18">
      <c r="A8915" t="s">
        <v>356</v>
      </c>
      <c r="B8915" t="s">
        <v>412</v>
      </c>
      <c r="C8915" t="s">
        <v>440</v>
      </c>
      <c r="D8915" t="s">
        <v>330</v>
      </c>
      <c r="E8915" t="s">
        <v>220</v>
      </c>
      <c r="F8915" t="s">
        <v>287</v>
      </c>
      <c r="G8915">
        <v>2</v>
      </c>
      <c r="H8915" t="s">
        <v>348</v>
      </c>
      <c r="I8915" t="s">
        <v>375</v>
      </c>
      <c r="J8915" t="s">
        <v>302</v>
      </c>
      <c r="K8915">
        <v>18</v>
      </c>
      <c r="L8915" s="52">
        <v>0.31033998727798462</v>
      </c>
      <c r="N8915">
        <v>58</v>
      </c>
      <c r="O8915" s="52">
        <v>0.34319999814033508</v>
      </c>
      <c r="Q8915">
        <v>1795</v>
      </c>
      <c r="R8915" s="52">
        <v>0.3174700140953064</v>
      </c>
    </row>
    <row r="8916" spans="1:18">
      <c r="A8916" t="s">
        <v>356</v>
      </c>
      <c r="B8916" t="s">
        <v>412</v>
      </c>
      <c r="C8916" t="s">
        <v>440</v>
      </c>
      <c r="D8916" t="s">
        <v>330</v>
      </c>
      <c r="E8916" t="s">
        <v>220</v>
      </c>
      <c r="F8916" t="s">
        <v>287</v>
      </c>
      <c r="G8916">
        <v>2</v>
      </c>
      <c r="H8916" t="s">
        <v>348</v>
      </c>
      <c r="I8916" t="s">
        <v>375</v>
      </c>
      <c r="J8916" t="s">
        <v>303</v>
      </c>
      <c r="K8916">
        <v>16</v>
      </c>
      <c r="L8916" s="52">
        <v>0.2758600115776062</v>
      </c>
      <c r="N8916">
        <v>47</v>
      </c>
      <c r="O8916" s="52">
        <v>0.27810999751090998</v>
      </c>
      <c r="Q8916">
        <v>1789</v>
      </c>
      <c r="R8916" s="52">
        <v>0.31641000509262079</v>
      </c>
    </row>
    <row r="8917" spans="1:18">
      <c r="A8917" t="s">
        <v>356</v>
      </c>
      <c r="B8917" t="s">
        <v>412</v>
      </c>
      <c r="C8917" t="s">
        <v>440</v>
      </c>
      <c r="D8917" t="s">
        <v>330</v>
      </c>
      <c r="E8917" t="s">
        <v>220</v>
      </c>
      <c r="F8917" t="s">
        <v>287</v>
      </c>
      <c r="G8917">
        <v>2</v>
      </c>
      <c r="H8917" t="s">
        <v>348</v>
      </c>
      <c r="I8917" t="s">
        <v>375</v>
      </c>
      <c r="J8917" t="s">
        <v>304</v>
      </c>
      <c r="K8917">
        <v>24</v>
      </c>
      <c r="L8917" s="52">
        <v>0.41378998756408691</v>
      </c>
      <c r="N8917">
        <v>64</v>
      </c>
      <c r="O8917" s="52">
        <v>0.37869998812675482</v>
      </c>
      <c r="Q8917">
        <v>2070</v>
      </c>
      <c r="R8917" s="52">
        <v>0.36610999703407288</v>
      </c>
    </row>
    <row r="8918" spans="1:18">
      <c r="A8918" t="s">
        <v>356</v>
      </c>
      <c r="B8918" t="s">
        <v>412</v>
      </c>
      <c r="C8918" t="s">
        <v>440</v>
      </c>
      <c r="D8918" t="s">
        <v>330</v>
      </c>
      <c r="E8918" t="s">
        <v>220</v>
      </c>
      <c r="F8918" t="s">
        <v>287</v>
      </c>
      <c r="G8918">
        <v>2</v>
      </c>
      <c r="H8918" t="s">
        <v>348</v>
      </c>
      <c r="I8918" t="s">
        <v>377</v>
      </c>
      <c r="J8918" t="s">
        <v>13</v>
      </c>
      <c r="K8918">
        <v>39</v>
      </c>
      <c r="L8918" s="52">
        <v>0.67241001129150391</v>
      </c>
      <c r="N8918">
        <v>100</v>
      </c>
      <c r="O8918" s="52">
        <v>0.59171998500823975</v>
      </c>
      <c r="Q8918">
        <v>2991</v>
      </c>
      <c r="R8918" s="52">
        <v>0.52900999784469604</v>
      </c>
    </row>
    <row r="8919" spans="1:18">
      <c r="A8919" t="s">
        <v>356</v>
      </c>
      <c r="B8919" t="s">
        <v>412</v>
      </c>
      <c r="C8919" t="s">
        <v>440</v>
      </c>
      <c r="D8919" t="s">
        <v>330</v>
      </c>
      <c r="E8919" t="s">
        <v>220</v>
      </c>
      <c r="F8919" t="s">
        <v>287</v>
      </c>
      <c r="G8919">
        <v>2</v>
      </c>
      <c r="H8919" t="s">
        <v>348</v>
      </c>
      <c r="I8919" t="s">
        <v>377</v>
      </c>
      <c r="J8919" t="s">
        <v>382</v>
      </c>
      <c r="K8919">
        <v>19</v>
      </c>
      <c r="L8919" s="52">
        <v>0.32758998870849609</v>
      </c>
      <c r="N8919">
        <v>69</v>
      </c>
      <c r="O8919" s="52">
        <v>0.40827998518943792</v>
      </c>
      <c r="Q8919">
        <v>2663</v>
      </c>
      <c r="R8919" s="52">
        <v>0.47099000215530401</v>
      </c>
    </row>
    <row r="8920" spans="1:18">
      <c r="A8920" t="s">
        <v>356</v>
      </c>
      <c r="B8920" t="s">
        <v>412</v>
      </c>
      <c r="C8920" t="s">
        <v>440</v>
      </c>
      <c r="D8920" t="s">
        <v>330</v>
      </c>
      <c r="E8920" t="s">
        <v>220</v>
      </c>
      <c r="F8920" t="s">
        <v>287</v>
      </c>
      <c r="G8920">
        <v>2</v>
      </c>
      <c r="H8920" t="s">
        <v>348</v>
      </c>
      <c r="I8920" t="s">
        <v>378</v>
      </c>
      <c r="J8920" t="s">
        <v>13</v>
      </c>
      <c r="K8920">
        <v>53</v>
      </c>
      <c r="L8920" s="52">
        <v>0.91378998756408691</v>
      </c>
      <c r="N8920">
        <v>151</v>
      </c>
      <c r="O8920" s="52">
        <v>0.8934900164604187</v>
      </c>
      <c r="Q8920">
        <v>5030</v>
      </c>
      <c r="R8920" s="52">
        <v>0.88963997364044189</v>
      </c>
    </row>
    <row r="8921" spans="1:18">
      <c r="A8921" t="s">
        <v>356</v>
      </c>
      <c r="B8921" t="s">
        <v>412</v>
      </c>
      <c r="C8921" t="s">
        <v>440</v>
      </c>
      <c r="D8921" t="s">
        <v>330</v>
      </c>
      <c r="E8921" t="s">
        <v>220</v>
      </c>
      <c r="F8921" t="s">
        <v>287</v>
      </c>
      <c r="G8921">
        <v>2</v>
      </c>
      <c r="H8921" t="s">
        <v>348</v>
      </c>
      <c r="I8921" t="s">
        <v>378</v>
      </c>
      <c r="J8921" t="s">
        <v>382</v>
      </c>
      <c r="K8921">
        <v>5</v>
      </c>
      <c r="L8921" s="52">
        <v>8.6209997534751892E-2</v>
      </c>
      <c r="N8921">
        <v>18</v>
      </c>
      <c r="O8921" s="52">
        <v>0.10650999844074251</v>
      </c>
      <c r="Q8921">
        <v>624</v>
      </c>
      <c r="R8921" s="52">
        <v>0.1103599965572357</v>
      </c>
    </row>
    <row r="8922" spans="1:18">
      <c r="A8922" t="s">
        <v>356</v>
      </c>
      <c r="B8922" t="s">
        <v>412</v>
      </c>
      <c r="C8922" t="s">
        <v>440</v>
      </c>
      <c r="D8922" t="s">
        <v>330</v>
      </c>
      <c r="E8922" t="s">
        <v>220</v>
      </c>
      <c r="F8922" t="s">
        <v>287</v>
      </c>
      <c r="G8922">
        <v>2</v>
      </c>
      <c r="H8922" t="s">
        <v>348</v>
      </c>
      <c r="I8922" t="s">
        <v>379</v>
      </c>
      <c r="J8922" t="s">
        <v>13</v>
      </c>
      <c r="K8922">
        <v>42</v>
      </c>
      <c r="L8922" s="52">
        <v>0.7241399884223938</v>
      </c>
      <c r="N8922">
        <v>128</v>
      </c>
      <c r="O8922" s="52">
        <v>0.75739997625350952</v>
      </c>
      <c r="Q8922">
        <v>3976</v>
      </c>
      <c r="R8922" s="52">
        <v>0.70322000980377197</v>
      </c>
    </row>
    <row r="8923" spans="1:18">
      <c r="A8923" t="s">
        <v>356</v>
      </c>
      <c r="B8923" t="s">
        <v>412</v>
      </c>
      <c r="C8923" t="s">
        <v>440</v>
      </c>
      <c r="D8923" t="s">
        <v>330</v>
      </c>
      <c r="E8923" t="s">
        <v>220</v>
      </c>
      <c r="F8923" t="s">
        <v>287</v>
      </c>
      <c r="G8923">
        <v>2</v>
      </c>
      <c r="H8923" t="s">
        <v>348</v>
      </c>
      <c r="I8923" t="s">
        <v>379</v>
      </c>
      <c r="J8923" t="s">
        <v>382</v>
      </c>
      <c r="K8923">
        <v>16</v>
      </c>
      <c r="L8923" s="52">
        <v>0.2758600115776062</v>
      </c>
      <c r="N8923">
        <v>41</v>
      </c>
      <c r="O8923" s="52">
        <v>0.24259999394416809</v>
      </c>
      <c r="Q8923">
        <v>1678</v>
      </c>
      <c r="R8923" s="52">
        <v>0.29677999019622803</v>
      </c>
    </row>
    <row r="8924" spans="1:18">
      <c r="A8924" t="s">
        <v>356</v>
      </c>
      <c r="B8924" t="s">
        <v>412</v>
      </c>
      <c r="C8924" t="s">
        <v>440</v>
      </c>
      <c r="D8924" t="s">
        <v>330</v>
      </c>
      <c r="E8924" t="s">
        <v>220</v>
      </c>
      <c r="F8924" t="s">
        <v>287</v>
      </c>
      <c r="G8924">
        <v>2</v>
      </c>
      <c r="H8924" t="s">
        <v>348</v>
      </c>
      <c r="I8924" t="s">
        <v>380</v>
      </c>
      <c r="J8924" t="s">
        <v>13</v>
      </c>
      <c r="K8924">
        <v>45</v>
      </c>
      <c r="L8924" s="52">
        <v>0.7758600115776062</v>
      </c>
      <c r="N8924">
        <v>124</v>
      </c>
      <c r="O8924" s="52">
        <v>0.7337300181388855</v>
      </c>
      <c r="Q8924">
        <v>4071</v>
      </c>
      <c r="R8924" s="52">
        <v>0.72001999616622925</v>
      </c>
    </row>
    <row r="8925" spans="1:18">
      <c r="A8925" t="s">
        <v>356</v>
      </c>
      <c r="B8925" t="s">
        <v>412</v>
      </c>
      <c r="C8925" t="s">
        <v>440</v>
      </c>
      <c r="D8925" t="s">
        <v>330</v>
      </c>
      <c r="E8925" t="s">
        <v>220</v>
      </c>
      <c r="F8925" t="s">
        <v>287</v>
      </c>
      <c r="G8925">
        <v>2</v>
      </c>
      <c r="H8925" t="s">
        <v>348</v>
      </c>
      <c r="I8925" t="s">
        <v>380</v>
      </c>
      <c r="J8925" t="s">
        <v>382</v>
      </c>
      <c r="K8925">
        <v>13</v>
      </c>
      <c r="L8925" s="52">
        <v>0.22414000332355499</v>
      </c>
      <c r="N8925">
        <v>45</v>
      </c>
      <c r="O8925" s="52">
        <v>0.26627001166343689</v>
      </c>
      <c r="Q8925">
        <v>1583</v>
      </c>
      <c r="R8925" s="52">
        <v>0.27998000383377081</v>
      </c>
    </row>
    <row r="8926" spans="1:18">
      <c r="A8926" t="s">
        <v>356</v>
      </c>
      <c r="B8926" t="s">
        <v>412</v>
      </c>
      <c r="C8926" t="s">
        <v>440</v>
      </c>
      <c r="D8926" t="s">
        <v>330</v>
      </c>
      <c r="E8926" t="s">
        <v>220</v>
      </c>
      <c r="F8926" t="s">
        <v>287</v>
      </c>
      <c r="G8926">
        <v>2</v>
      </c>
      <c r="H8926" t="s">
        <v>348</v>
      </c>
      <c r="I8926" t="s">
        <v>381</v>
      </c>
      <c r="J8926" t="s">
        <v>13</v>
      </c>
      <c r="K8926">
        <v>25</v>
      </c>
      <c r="L8926" s="52">
        <v>0.43103000521659851</v>
      </c>
      <c r="N8926">
        <v>84</v>
      </c>
      <c r="O8926" s="52">
        <v>0.49704000353813171</v>
      </c>
      <c r="Q8926">
        <v>3439</v>
      </c>
      <c r="R8926" s="52">
        <v>0.60824000835418701</v>
      </c>
    </row>
    <row r="8927" spans="1:18">
      <c r="A8927" t="s">
        <v>356</v>
      </c>
      <c r="B8927" t="s">
        <v>412</v>
      </c>
      <c r="C8927" t="s">
        <v>440</v>
      </c>
      <c r="D8927" t="s">
        <v>330</v>
      </c>
      <c r="E8927" t="s">
        <v>220</v>
      </c>
      <c r="F8927" t="s">
        <v>287</v>
      </c>
      <c r="G8927">
        <v>2</v>
      </c>
      <c r="H8927" t="s">
        <v>348</v>
      </c>
      <c r="I8927" t="s">
        <v>381</v>
      </c>
      <c r="J8927" t="s">
        <v>382</v>
      </c>
      <c r="K8927">
        <v>33</v>
      </c>
      <c r="L8927" s="52">
        <v>0.56897002458572388</v>
      </c>
      <c r="N8927">
        <v>85</v>
      </c>
      <c r="O8927" s="52">
        <v>0.50296002626419067</v>
      </c>
      <c r="Q8927">
        <v>2215</v>
      </c>
      <c r="R8927" s="52">
        <v>0.39175999164581299</v>
      </c>
    </row>
    <row r="8928" spans="1:18">
      <c r="A8928" t="s">
        <v>356</v>
      </c>
      <c r="B8928" t="s">
        <v>412</v>
      </c>
      <c r="C8928" t="s">
        <v>440</v>
      </c>
      <c r="D8928" t="s">
        <v>330</v>
      </c>
      <c r="E8928" t="s">
        <v>222</v>
      </c>
      <c r="F8928" t="s">
        <v>288</v>
      </c>
      <c r="G8928">
        <v>8</v>
      </c>
      <c r="H8928" t="s">
        <v>339</v>
      </c>
      <c r="I8928" t="s">
        <v>374</v>
      </c>
      <c r="J8928" t="s">
        <v>289</v>
      </c>
      <c r="K8928">
        <v>2</v>
      </c>
      <c r="L8928" s="52">
        <v>2.1279999986290932E-2</v>
      </c>
      <c r="N8928">
        <v>8</v>
      </c>
      <c r="O8928" s="52">
        <v>1.276000030338764E-2</v>
      </c>
      <c r="Q8928">
        <v>29</v>
      </c>
      <c r="R8928" s="52">
        <v>5.1299999468028554E-3</v>
      </c>
    </row>
    <row r="8929" spans="1:19">
      <c r="A8929" t="s">
        <v>356</v>
      </c>
      <c r="B8929" t="s">
        <v>412</v>
      </c>
      <c r="C8929" t="s">
        <v>440</v>
      </c>
      <c r="D8929" t="s">
        <v>330</v>
      </c>
      <c r="E8929" t="s">
        <v>222</v>
      </c>
      <c r="F8929" t="s">
        <v>288</v>
      </c>
      <c r="G8929">
        <v>8</v>
      </c>
      <c r="H8929" t="s">
        <v>339</v>
      </c>
      <c r="I8929" t="s">
        <v>374</v>
      </c>
      <c r="J8929" t="s">
        <v>290</v>
      </c>
      <c r="K8929">
        <v>5</v>
      </c>
      <c r="L8929" s="52">
        <v>5.3190000355243683E-2</v>
      </c>
      <c r="N8929">
        <v>35</v>
      </c>
      <c r="O8929" s="52">
        <v>5.5819999426603317E-2</v>
      </c>
      <c r="Q8929">
        <v>299</v>
      </c>
      <c r="R8929" s="52">
        <v>5.2880000323057168E-2</v>
      </c>
    </row>
    <row r="8930" spans="1:19">
      <c r="A8930" t="s">
        <v>356</v>
      </c>
      <c r="B8930" t="s">
        <v>412</v>
      </c>
      <c r="C8930" t="s">
        <v>440</v>
      </c>
      <c r="D8930" t="s">
        <v>330</v>
      </c>
      <c r="E8930" t="s">
        <v>222</v>
      </c>
      <c r="F8930" t="s">
        <v>288</v>
      </c>
      <c r="G8930">
        <v>8</v>
      </c>
      <c r="H8930" t="s">
        <v>339</v>
      </c>
      <c r="I8930" t="s">
        <v>374</v>
      </c>
      <c r="J8930" t="s">
        <v>291</v>
      </c>
      <c r="K8930">
        <v>5</v>
      </c>
      <c r="L8930" s="52">
        <v>5.3190000355243683E-2</v>
      </c>
      <c r="N8930">
        <v>87</v>
      </c>
      <c r="O8930" s="52">
        <v>0.13876000046730039</v>
      </c>
      <c r="Q8930">
        <v>751</v>
      </c>
      <c r="R8930" s="52">
        <v>0.1328299939632416</v>
      </c>
    </row>
    <row r="8931" spans="1:19">
      <c r="A8931" t="s">
        <v>356</v>
      </c>
      <c r="B8931" t="s">
        <v>412</v>
      </c>
      <c r="C8931" t="s">
        <v>440</v>
      </c>
      <c r="D8931" t="s">
        <v>330</v>
      </c>
      <c r="E8931" t="s">
        <v>222</v>
      </c>
      <c r="F8931" t="s">
        <v>288</v>
      </c>
      <c r="G8931">
        <v>8</v>
      </c>
      <c r="H8931" t="s">
        <v>339</v>
      </c>
      <c r="I8931" t="s">
        <v>374</v>
      </c>
      <c r="J8931" t="s">
        <v>292</v>
      </c>
      <c r="K8931">
        <v>19</v>
      </c>
      <c r="L8931" s="52">
        <v>0.20213000476360321</v>
      </c>
      <c r="N8931">
        <v>148</v>
      </c>
      <c r="O8931" s="52">
        <v>0.23603999614715579</v>
      </c>
      <c r="Q8931">
        <v>1246</v>
      </c>
      <c r="R8931" s="52">
        <v>0.22036999464035029</v>
      </c>
    </row>
    <row r="8932" spans="1:19">
      <c r="A8932" t="s">
        <v>356</v>
      </c>
      <c r="B8932" t="s">
        <v>412</v>
      </c>
      <c r="C8932" t="s">
        <v>440</v>
      </c>
      <c r="D8932" t="s">
        <v>330</v>
      </c>
      <c r="E8932" t="s">
        <v>222</v>
      </c>
      <c r="F8932" t="s">
        <v>288</v>
      </c>
      <c r="G8932">
        <v>8</v>
      </c>
      <c r="H8932" t="s">
        <v>339</v>
      </c>
      <c r="I8932" t="s">
        <v>374</v>
      </c>
      <c r="J8932" t="s">
        <v>293</v>
      </c>
      <c r="K8932">
        <v>19</v>
      </c>
      <c r="L8932" s="52">
        <v>0.20213000476360321</v>
      </c>
      <c r="N8932">
        <v>98</v>
      </c>
      <c r="O8932" s="52">
        <v>0.15629999339580539</v>
      </c>
      <c r="Q8932">
        <v>1034</v>
      </c>
      <c r="R8932" s="52">
        <v>0.18287999927997589</v>
      </c>
    </row>
    <row r="8933" spans="1:19">
      <c r="A8933" t="s">
        <v>356</v>
      </c>
      <c r="B8933" t="s">
        <v>412</v>
      </c>
      <c r="C8933" t="s">
        <v>440</v>
      </c>
      <c r="D8933" t="s">
        <v>330</v>
      </c>
      <c r="E8933" t="s">
        <v>222</v>
      </c>
      <c r="F8933" t="s">
        <v>288</v>
      </c>
      <c r="G8933">
        <v>8</v>
      </c>
      <c r="H8933" t="s">
        <v>339</v>
      </c>
      <c r="I8933" t="s">
        <v>374</v>
      </c>
      <c r="J8933" t="s">
        <v>294</v>
      </c>
      <c r="K8933">
        <v>27</v>
      </c>
      <c r="L8933" s="52">
        <v>0.28723001480102539</v>
      </c>
      <c r="N8933">
        <v>119</v>
      </c>
      <c r="O8933" s="52">
        <v>0.18978999555110929</v>
      </c>
      <c r="Q8933">
        <v>1115</v>
      </c>
      <c r="R8933" s="52">
        <v>0.19720999896526339</v>
      </c>
    </row>
    <row r="8934" spans="1:19">
      <c r="A8934" t="s">
        <v>356</v>
      </c>
      <c r="B8934" t="s">
        <v>412</v>
      </c>
      <c r="C8934" t="s">
        <v>440</v>
      </c>
      <c r="D8934" t="s">
        <v>330</v>
      </c>
      <c r="E8934" t="s">
        <v>222</v>
      </c>
      <c r="F8934" t="s">
        <v>288</v>
      </c>
      <c r="G8934">
        <v>8</v>
      </c>
      <c r="H8934" t="s">
        <v>339</v>
      </c>
      <c r="I8934" t="s">
        <v>374</v>
      </c>
      <c r="J8934" t="s">
        <v>295</v>
      </c>
      <c r="K8934">
        <v>17</v>
      </c>
      <c r="L8934" s="52">
        <v>0.1808499991893768</v>
      </c>
      <c r="N8934">
        <v>132</v>
      </c>
      <c r="O8934" s="52">
        <v>0.21052999794483179</v>
      </c>
      <c r="Q8934">
        <v>1180</v>
      </c>
      <c r="R8934" s="52">
        <v>0.20870000123977661</v>
      </c>
    </row>
    <row r="8935" spans="1:19">
      <c r="A8935" t="s">
        <v>356</v>
      </c>
      <c r="B8935" t="s">
        <v>412</v>
      </c>
      <c r="C8935" t="s">
        <v>440</v>
      </c>
      <c r="D8935" t="s">
        <v>330</v>
      </c>
      <c r="E8935" t="s">
        <v>222</v>
      </c>
      <c r="F8935" t="s">
        <v>288</v>
      </c>
      <c r="G8935">
        <v>8</v>
      </c>
      <c r="H8935" t="s">
        <v>339</v>
      </c>
      <c r="I8935" t="s">
        <v>734</v>
      </c>
      <c r="J8935" t="s">
        <v>299</v>
      </c>
      <c r="K8935">
        <v>2</v>
      </c>
      <c r="L8935" s="52">
        <v>2.1279999986290932E-2</v>
      </c>
      <c r="M8935" s="52">
        <v>2.1279999986290932E-2</v>
      </c>
      <c r="N8935">
        <v>52</v>
      </c>
      <c r="O8935" s="52">
        <v>8.2929998636245728E-2</v>
      </c>
      <c r="P8935" s="52">
        <v>8.4009997546672821E-2</v>
      </c>
      <c r="Q8935">
        <v>265</v>
      </c>
      <c r="R8935" s="52">
        <v>4.6870000660419457E-2</v>
      </c>
      <c r="S8935" s="52">
        <v>4.7959998250007629E-2</v>
      </c>
    </row>
    <row r="8936" spans="1:19">
      <c r="A8936" t="s">
        <v>356</v>
      </c>
      <c r="B8936" t="s">
        <v>412</v>
      </c>
      <c r="C8936" t="s">
        <v>440</v>
      </c>
      <c r="D8936" t="s">
        <v>330</v>
      </c>
      <c r="E8936" t="s">
        <v>222</v>
      </c>
      <c r="F8936" t="s">
        <v>288</v>
      </c>
      <c r="G8936">
        <v>8</v>
      </c>
      <c r="H8936" t="s">
        <v>339</v>
      </c>
      <c r="I8936" t="s">
        <v>734</v>
      </c>
      <c r="J8936" t="s">
        <v>300</v>
      </c>
      <c r="K8936">
        <v>2</v>
      </c>
      <c r="L8936" s="52">
        <v>2.1279999986290932E-2</v>
      </c>
      <c r="M8936" s="52">
        <v>2.1279999986290932E-2</v>
      </c>
      <c r="N8936">
        <v>20</v>
      </c>
      <c r="O8936" s="52">
        <v>3.189999982714653E-2</v>
      </c>
      <c r="P8936" s="52">
        <v>3.231000155210495E-2</v>
      </c>
      <c r="Q8936">
        <v>218</v>
      </c>
      <c r="R8936" s="52">
        <v>3.8559999316930771E-2</v>
      </c>
      <c r="S8936" s="52">
        <v>3.945000097155571E-2</v>
      </c>
    </row>
    <row r="8937" spans="1:19">
      <c r="A8937" t="s">
        <v>356</v>
      </c>
      <c r="B8937" t="s">
        <v>412</v>
      </c>
      <c r="C8937" t="s">
        <v>440</v>
      </c>
      <c r="D8937" t="s">
        <v>330</v>
      </c>
      <c r="E8937" t="s">
        <v>222</v>
      </c>
      <c r="F8937" t="s">
        <v>288</v>
      </c>
      <c r="G8937">
        <v>8</v>
      </c>
      <c r="H8937" t="s">
        <v>339</v>
      </c>
      <c r="I8937" t="s">
        <v>734</v>
      </c>
      <c r="J8937" t="s">
        <v>269</v>
      </c>
      <c r="K8937">
        <v>2</v>
      </c>
      <c r="L8937" s="52">
        <v>2.1279999986290932E-2</v>
      </c>
      <c r="M8937" s="52">
        <v>2.1279999986290932E-2</v>
      </c>
      <c r="N8937">
        <v>8</v>
      </c>
      <c r="O8937" s="52">
        <v>1.276000030338764E-2</v>
      </c>
      <c r="P8937" s="52">
        <v>1.291999965906143E-2</v>
      </c>
      <c r="Q8937">
        <v>43</v>
      </c>
      <c r="R8937" s="52">
        <v>7.61000020429492E-3</v>
      </c>
      <c r="S8937" s="52">
        <v>7.780000101774931E-3</v>
      </c>
    </row>
    <row r="8938" spans="1:19">
      <c r="A8938" t="s">
        <v>356</v>
      </c>
      <c r="B8938" t="s">
        <v>412</v>
      </c>
      <c r="C8938" t="s">
        <v>440</v>
      </c>
      <c r="D8938" t="s">
        <v>330</v>
      </c>
      <c r="E8938" t="s">
        <v>222</v>
      </c>
      <c r="F8938" t="s">
        <v>288</v>
      </c>
      <c r="G8938">
        <v>8</v>
      </c>
      <c r="H8938" t="s">
        <v>339</v>
      </c>
      <c r="I8938" t="s">
        <v>734</v>
      </c>
      <c r="J8938" t="s">
        <v>301</v>
      </c>
      <c r="K8938">
        <v>2</v>
      </c>
      <c r="L8938" s="52">
        <v>2.1279999986290932E-2</v>
      </c>
      <c r="M8938" s="52">
        <v>2.1279999986290932E-2</v>
      </c>
      <c r="N8938">
        <v>10</v>
      </c>
      <c r="O8938" s="52">
        <v>1.5949999913573269E-2</v>
      </c>
      <c r="P8938" s="52">
        <v>1.6160000115633011E-2</v>
      </c>
      <c r="Q8938">
        <v>117</v>
      </c>
      <c r="R8938" s="52">
        <v>2.0689999684691429E-2</v>
      </c>
      <c r="S8938" s="52">
        <v>2.1169999614357948E-2</v>
      </c>
    </row>
    <row r="8939" spans="1:19">
      <c r="A8939" t="s">
        <v>356</v>
      </c>
      <c r="B8939" t="s">
        <v>412</v>
      </c>
      <c r="C8939" t="s">
        <v>440</v>
      </c>
      <c r="D8939" t="s">
        <v>330</v>
      </c>
      <c r="E8939" t="s">
        <v>222</v>
      </c>
      <c r="F8939" t="s">
        <v>288</v>
      </c>
      <c r="G8939">
        <v>8</v>
      </c>
      <c r="H8939" t="s">
        <v>339</v>
      </c>
      <c r="I8939" t="s">
        <v>734</v>
      </c>
      <c r="J8939" t="s">
        <v>270</v>
      </c>
      <c r="K8939">
        <v>0</v>
      </c>
      <c r="L8939" s="52">
        <v>0</v>
      </c>
      <c r="N8939">
        <v>8</v>
      </c>
      <c r="O8939" s="52">
        <v>1.276000030338764E-2</v>
      </c>
      <c r="Q8939">
        <v>128</v>
      </c>
      <c r="R8939" s="52">
        <v>2.263999916613102E-2</v>
      </c>
    </row>
    <row r="8940" spans="1:19">
      <c r="A8940" t="s">
        <v>356</v>
      </c>
      <c r="B8940" t="s">
        <v>412</v>
      </c>
      <c r="C8940" t="s">
        <v>440</v>
      </c>
      <c r="D8940" t="s">
        <v>330</v>
      </c>
      <c r="E8940" t="s">
        <v>222</v>
      </c>
      <c r="F8940" t="s">
        <v>288</v>
      </c>
      <c r="G8940">
        <v>8</v>
      </c>
      <c r="H8940" t="s">
        <v>339</v>
      </c>
      <c r="I8940" t="s">
        <v>734</v>
      </c>
      <c r="J8940" t="s">
        <v>268</v>
      </c>
      <c r="K8940">
        <v>86</v>
      </c>
      <c r="L8940" s="52">
        <v>0.91488999128341675</v>
      </c>
      <c r="M8940" s="52">
        <v>0.91488999128341675</v>
      </c>
      <c r="N8940">
        <v>529</v>
      </c>
      <c r="O8940" s="52">
        <v>0.84369999170303345</v>
      </c>
      <c r="P8940" s="52">
        <v>0.85460001230239868</v>
      </c>
      <c r="Q8940">
        <v>4883</v>
      </c>
      <c r="R8940" s="52">
        <v>0.86364001035690308</v>
      </c>
      <c r="S8940" s="52">
        <v>0.88363999128341675</v>
      </c>
    </row>
    <row r="8941" spans="1:19">
      <c r="A8941" t="s">
        <v>356</v>
      </c>
      <c r="B8941" t="s">
        <v>412</v>
      </c>
      <c r="C8941" t="s">
        <v>440</v>
      </c>
      <c r="D8941" t="s">
        <v>330</v>
      </c>
      <c r="E8941" t="s">
        <v>222</v>
      </c>
      <c r="F8941" t="s">
        <v>288</v>
      </c>
      <c r="G8941">
        <v>8</v>
      </c>
      <c r="H8941" t="s">
        <v>339</v>
      </c>
      <c r="I8941" t="s">
        <v>307</v>
      </c>
      <c r="J8941" t="s">
        <v>329</v>
      </c>
      <c r="K8941">
        <v>94</v>
      </c>
      <c r="L8941" s="52">
        <v>1</v>
      </c>
      <c r="N8941">
        <v>620</v>
      </c>
      <c r="O8941" s="52">
        <v>0.98883998394012451</v>
      </c>
      <c r="Q8941">
        <v>5610</v>
      </c>
      <c r="R8941" s="52">
        <v>0.99221998453140259</v>
      </c>
    </row>
    <row r="8942" spans="1:19">
      <c r="A8942" t="s">
        <v>356</v>
      </c>
      <c r="B8942" t="s">
        <v>412</v>
      </c>
      <c r="C8942" t="s">
        <v>440</v>
      </c>
      <c r="D8942" t="s">
        <v>330</v>
      </c>
      <c r="E8942" t="s">
        <v>222</v>
      </c>
      <c r="F8942" t="s">
        <v>288</v>
      </c>
      <c r="G8942">
        <v>8</v>
      </c>
      <c r="H8942" t="s">
        <v>339</v>
      </c>
      <c r="I8942" t="s">
        <v>307</v>
      </c>
      <c r="J8942" t="s">
        <v>309</v>
      </c>
      <c r="K8942">
        <v>0</v>
      </c>
      <c r="L8942" s="52">
        <v>0</v>
      </c>
      <c r="N8942">
        <v>7</v>
      </c>
      <c r="O8942" s="52">
        <v>1.116000022739172E-2</v>
      </c>
      <c r="Q8942">
        <v>44</v>
      </c>
      <c r="R8942" s="52">
        <v>7.780000101774931E-3</v>
      </c>
    </row>
    <row r="8943" spans="1:19">
      <c r="A8943" t="s">
        <v>356</v>
      </c>
      <c r="B8943" t="s">
        <v>412</v>
      </c>
      <c r="C8943" t="s">
        <v>440</v>
      </c>
      <c r="D8943" t="s">
        <v>330</v>
      </c>
      <c r="E8943" t="s">
        <v>222</v>
      </c>
      <c r="F8943" t="s">
        <v>288</v>
      </c>
      <c r="G8943">
        <v>8</v>
      </c>
      <c r="H8943" t="s">
        <v>339</v>
      </c>
      <c r="I8943" t="s">
        <v>375</v>
      </c>
      <c r="J8943" t="s">
        <v>302</v>
      </c>
      <c r="K8943">
        <v>35</v>
      </c>
      <c r="L8943" s="52">
        <v>0.37233999371528631</v>
      </c>
      <c r="N8943">
        <v>207</v>
      </c>
      <c r="O8943" s="52">
        <v>0.33013999462127691</v>
      </c>
      <c r="Q8943">
        <v>1795</v>
      </c>
      <c r="R8943" s="52">
        <v>0.3174700140953064</v>
      </c>
    </row>
    <row r="8944" spans="1:19">
      <c r="A8944" t="s">
        <v>356</v>
      </c>
      <c r="B8944" t="s">
        <v>412</v>
      </c>
      <c r="C8944" t="s">
        <v>440</v>
      </c>
      <c r="D8944" t="s">
        <v>330</v>
      </c>
      <c r="E8944" t="s">
        <v>222</v>
      </c>
      <c r="F8944" t="s">
        <v>288</v>
      </c>
      <c r="G8944">
        <v>8</v>
      </c>
      <c r="H8944" t="s">
        <v>339</v>
      </c>
      <c r="I8944" t="s">
        <v>375</v>
      </c>
      <c r="J8944" t="s">
        <v>303</v>
      </c>
      <c r="K8944">
        <v>31</v>
      </c>
      <c r="L8944" s="52">
        <v>0.32978999614715582</v>
      </c>
      <c r="N8944">
        <v>201</v>
      </c>
      <c r="O8944" s="52">
        <v>0.32056999206542969</v>
      </c>
      <c r="Q8944">
        <v>1789</v>
      </c>
      <c r="R8944" s="52">
        <v>0.31641000509262079</v>
      </c>
    </row>
    <row r="8945" spans="1:18">
      <c r="A8945" t="s">
        <v>356</v>
      </c>
      <c r="B8945" t="s">
        <v>412</v>
      </c>
      <c r="C8945" t="s">
        <v>440</v>
      </c>
      <c r="D8945" t="s">
        <v>330</v>
      </c>
      <c r="E8945" t="s">
        <v>222</v>
      </c>
      <c r="F8945" t="s">
        <v>288</v>
      </c>
      <c r="G8945">
        <v>8</v>
      </c>
      <c r="H8945" t="s">
        <v>339</v>
      </c>
      <c r="I8945" t="s">
        <v>375</v>
      </c>
      <c r="J8945" t="s">
        <v>304</v>
      </c>
      <c r="K8945">
        <v>28</v>
      </c>
      <c r="L8945" s="52">
        <v>0.29787001013755798</v>
      </c>
      <c r="N8945">
        <v>219</v>
      </c>
      <c r="O8945" s="52">
        <v>0.34927999973297119</v>
      </c>
      <c r="Q8945">
        <v>2070</v>
      </c>
      <c r="R8945" s="52">
        <v>0.36610999703407288</v>
      </c>
    </row>
    <row r="8946" spans="1:18">
      <c r="A8946" t="s">
        <v>356</v>
      </c>
      <c r="B8946" t="s">
        <v>412</v>
      </c>
      <c r="C8946" t="s">
        <v>440</v>
      </c>
      <c r="D8946" t="s">
        <v>330</v>
      </c>
      <c r="E8946" t="s">
        <v>222</v>
      </c>
      <c r="F8946" t="s">
        <v>288</v>
      </c>
      <c r="G8946">
        <v>8</v>
      </c>
      <c r="H8946" t="s">
        <v>339</v>
      </c>
      <c r="I8946" t="s">
        <v>377</v>
      </c>
      <c r="J8946" t="s">
        <v>13</v>
      </c>
      <c r="K8946">
        <v>59</v>
      </c>
      <c r="L8946" s="52">
        <v>0.62765997648239136</v>
      </c>
      <c r="N8946">
        <v>339</v>
      </c>
      <c r="O8946" s="52">
        <v>0.54066997766494751</v>
      </c>
      <c r="Q8946">
        <v>2991</v>
      </c>
      <c r="R8946" s="52">
        <v>0.52900999784469604</v>
      </c>
    </row>
    <row r="8947" spans="1:18">
      <c r="A8947" t="s">
        <v>356</v>
      </c>
      <c r="B8947" t="s">
        <v>412</v>
      </c>
      <c r="C8947" t="s">
        <v>440</v>
      </c>
      <c r="D8947" t="s">
        <v>330</v>
      </c>
      <c r="E8947" t="s">
        <v>222</v>
      </c>
      <c r="F8947" t="s">
        <v>288</v>
      </c>
      <c r="G8947">
        <v>8</v>
      </c>
      <c r="H8947" t="s">
        <v>339</v>
      </c>
      <c r="I8947" t="s">
        <v>377</v>
      </c>
      <c r="J8947" t="s">
        <v>382</v>
      </c>
      <c r="K8947">
        <v>35</v>
      </c>
      <c r="L8947" s="52">
        <v>0.37233999371528631</v>
      </c>
      <c r="N8947">
        <v>288</v>
      </c>
      <c r="O8947" s="52">
        <v>0.4593299925327301</v>
      </c>
      <c r="Q8947">
        <v>2663</v>
      </c>
      <c r="R8947" s="52">
        <v>0.47099000215530401</v>
      </c>
    </row>
    <row r="8948" spans="1:18">
      <c r="A8948" t="s">
        <v>356</v>
      </c>
      <c r="B8948" t="s">
        <v>412</v>
      </c>
      <c r="C8948" t="s">
        <v>440</v>
      </c>
      <c r="D8948" t="s">
        <v>330</v>
      </c>
      <c r="E8948" t="s">
        <v>222</v>
      </c>
      <c r="F8948" t="s">
        <v>288</v>
      </c>
      <c r="G8948">
        <v>8</v>
      </c>
      <c r="H8948" t="s">
        <v>339</v>
      </c>
      <c r="I8948" t="s">
        <v>378</v>
      </c>
      <c r="J8948" t="s">
        <v>13</v>
      </c>
      <c r="K8948">
        <v>83</v>
      </c>
      <c r="L8948" s="52">
        <v>0.88297998905181885</v>
      </c>
      <c r="N8948">
        <v>567</v>
      </c>
      <c r="O8948" s="52">
        <v>0.90430998802185059</v>
      </c>
      <c r="Q8948">
        <v>5030</v>
      </c>
      <c r="R8948" s="52">
        <v>0.88963997364044189</v>
      </c>
    </row>
    <row r="8949" spans="1:18">
      <c r="A8949" t="s">
        <v>356</v>
      </c>
      <c r="B8949" t="s">
        <v>412</v>
      </c>
      <c r="C8949" t="s">
        <v>440</v>
      </c>
      <c r="D8949" t="s">
        <v>330</v>
      </c>
      <c r="E8949" t="s">
        <v>222</v>
      </c>
      <c r="F8949" t="s">
        <v>288</v>
      </c>
      <c r="G8949">
        <v>8</v>
      </c>
      <c r="H8949" t="s">
        <v>339</v>
      </c>
      <c r="I8949" t="s">
        <v>378</v>
      </c>
      <c r="J8949" t="s">
        <v>382</v>
      </c>
      <c r="K8949">
        <v>11</v>
      </c>
      <c r="L8949" s="52">
        <v>0.1170200034976006</v>
      </c>
      <c r="N8949">
        <v>60</v>
      </c>
      <c r="O8949" s="52">
        <v>9.568999707698822E-2</v>
      </c>
      <c r="Q8949">
        <v>624</v>
      </c>
      <c r="R8949" s="52">
        <v>0.1103599965572357</v>
      </c>
    </row>
    <row r="8950" spans="1:18">
      <c r="A8950" t="s">
        <v>356</v>
      </c>
      <c r="B8950" t="s">
        <v>412</v>
      </c>
      <c r="C8950" t="s">
        <v>440</v>
      </c>
      <c r="D8950" t="s">
        <v>330</v>
      </c>
      <c r="E8950" t="s">
        <v>222</v>
      </c>
      <c r="F8950" t="s">
        <v>288</v>
      </c>
      <c r="G8950">
        <v>8</v>
      </c>
      <c r="H8950" t="s">
        <v>339</v>
      </c>
      <c r="I8950" t="s">
        <v>379</v>
      </c>
      <c r="J8950" t="s">
        <v>13</v>
      </c>
      <c r="K8950">
        <v>72</v>
      </c>
      <c r="L8950" s="52">
        <v>0.7659599781036377</v>
      </c>
      <c r="N8950">
        <v>454</v>
      </c>
      <c r="O8950" s="52">
        <v>0.72408002614974976</v>
      </c>
      <c r="Q8950">
        <v>3976</v>
      </c>
      <c r="R8950" s="52">
        <v>0.70322000980377197</v>
      </c>
    </row>
    <row r="8951" spans="1:18">
      <c r="A8951" t="s">
        <v>356</v>
      </c>
      <c r="B8951" t="s">
        <v>412</v>
      </c>
      <c r="C8951" t="s">
        <v>440</v>
      </c>
      <c r="D8951" t="s">
        <v>330</v>
      </c>
      <c r="E8951" t="s">
        <v>222</v>
      </c>
      <c r="F8951" t="s">
        <v>288</v>
      </c>
      <c r="G8951">
        <v>8</v>
      </c>
      <c r="H8951" t="s">
        <v>339</v>
      </c>
      <c r="I8951" t="s">
        <v>379</v>
      </c>
      <c r="J8951" t="s">
        <v>382</v>
      </c>
      <c r="K8951">
        <v>22</v>
      </c>
      <c r="L8951" s="52">
        <v>0.23404000699520111</v>
      </c>
      <c r="N8951">
        <v>173</v>
      </c>
      <c r="O8951" s="52">
        <v>0.27592000365257258</v>
      </c>
      <c r="Q8951">
        <v>1678</v>
      </c>
      <c r="R8951" s="52">
        <v>0.29677999019622803</v>
      </c>
    </row>
    <row r="8952" spans="1:18">
      <c r="A8952" t="s">
        <v>356</v>
      </c>
      <c r="B8952" t="s">
        <v>412</v>
      </c>
      <c r="C8952" t="s">
        <v>440</v>
      </c>
      <c r="D8952" t="s">
        <v>330</v>
      </c>
      <c r="E8952" t="s">
        <v>222</v>
      </c>
      <c r="F8952" t="s">
        <v>288</v>
      </c>
      <c r="G8952">
        <v>8</v>
      </c>
      <c r="H8952" t="s">
        <v>339</v>
      </c>
      <c r="I8952" t="s">
        <v>380</v>
      </c>
      <c r="J8952" t="s">
        <v>13</v>
      </c>
      <c r="K8952">
        <v>72</v>
      </c>
      <c r="L8952" s="52">
        <v>0.7659599781036377</v>
      </c>
      <c r="N8952">
        <v>420</v>
      </c>
      <c r="O8952" s="52">
        <v>0.66986000537872314</v>
      </c>
      <c r="Q8952">
        <v>4071</v>
      </c>
      <c r="R8952" s="52">
        <v>0.72001999616622925</v>
      </c>
    </row>
    <row r="8953" spans="1:18">
      <c r="A8953" t="s">
        <v>356</v>
      </c>
      <c r="B8953" t="s">
        <v>412</v>
      </c>
      <c r="C8953" t="s">
        <v>440</v>
      </c>
      <c r="D8953" t="s">
        <v>330</v>
      </c>
      <c r="E8953" t="s">
        <v>222</v>
      </c>
      <c r="F8953" t="s">
        <v>288</v>
      </c>
      <c r="G8953">
        <v>8</v>
      </c>
      <c r="H8953" t="s">
        <v>339</v>
      </c>
      <c r="I8953" t="s">
        <v>380</v>
      </c>
      <c r="J8953" t="s">
        <v>382</v>
      </c>
      <c r="K8953">
        <v>22</v>
      </c>
      <c r="L8953" s="52">
        <v>0.23404000699520111</v>
      </c>
      <c r="N8953">
        <v>207</v>
      </c>
      <c r="O8953" s="52">
        <v>0.33013999462127691</v>
      </c>
      <c r="Q8953">
        <v>1583</v>
      </c>
      <c r="R8953" s="52">
        <v>0.27998000383377081</v>
      </c>
    </row>
    <row r="8954" spans="1:18">
      <c r="A8954" t="s">
        <v>356</v>
      </c>
      <c r="B8954" t="s">
        <v>412</v>
      </c>
      <c r="C8954" t="s">
        <v>440</v>
      </c>
      <c r="D8954" t="s">
        <v>330</v>
      </c>
      <c r="E8954" t="s">
        <v>222</v>
      </c>
      <c r="F8954" t="s">
        <v>288</v>
      </c>
      <c r="G8954">
        <v>8</v>
      </c>
      <c r="H8954" t="s">
        <v>339</v>
      </c>
      <c r="I8954" t="s">
        <v>381</v>
      </c>
      <c r="J8954" t="s">
        <v>13</v>
      </c>
      <c r="K8954">
        <v>52</v>
      </c>
      <c r="L8954" s="52">
        <v>0.55318999290466309</v>
      </c>
      <c r="N8954">
        <v>376</v>
      </c>
      <c r="O8954" s="52">
        <v>0.59968000650405884</v>
      </c>
      <c r="Q8954">
        <v>3439</v>
      </c>
      <c r="R8954" s="52">
        <v>0.60824000835418701</v>
      </c>
    </row>
    <row r="8955" spans="1:18">
      <c r="A8955" t="s">
        <v>356</v>
      </c>
      <c r="B8955" t="s">
        <v>412</v>
      </c>
      <c r="C8955" t="s">
        <v>440</v>
      </c>
      <c r="D8955" t="s">
        <v>330</v>
      </c>
      <c r="E8955" t="s">
        <v>222</v>
      </c>
      <c r="F8955" t="s">
        <v>288</v>
      </c>
      <c r="G8955">
        <v>8</v>
      </c>
      <c r="H8955" t="s">
        <v>339</v>
      </c>
      <c r="I8955" t="s">
        <v>381</v>
      </c>
      <c r="J8955" t="s">
        <v>382</v>
      </c>
      <c r="K8955">
        <v>42</v>
      </c>
      <c r="L8955" s="52">
        <v>0.44681000709533691</v>
      </c>
      <c r="N8955">
        <v>251</v>
      </c>
      <c r="O8955" s="52">
        <v>0.40031999349594122</v>
      </c>
      <c r="Q8955">
        <v>2215</v>
      </c>
      <c r="R8955" s="52">
        <v>0.39175999164581299</v>
      </c>
    </row>
    <row r="8956" spans="1:18">
      <c r="A8956" t="s">
        <v>356</v>
      </c>
      <c r="B8956" t="s">
        <v>412</v>
      </c>
      <c r="C8956" t="s">
        <v>440</v>
      </c>
      <c r="D8956" t="s">
        <v>330</v>
      </c>
      <c r="E8956" t="s">
        <v>228</v>
      </c>
      <c r="F8956" t="s">
        <v>229</v>
      </c>
      <c r="G8956">
        <v>8</v>
      </c>
      <c r="H8956" t="s">
        <v>339</v>
      </c>
      <c r="I8956" t="s">
        <v>374</v>
      </c>
      <c r="J8956" t="s">
        <v>289</v>
      </c>
      <c r="K8956">
        <v>0</v>
      </c>
      <c r="L8956" s="52">
        <v>0</v>
      </c>
      <c r="N8956">
        <v>8</v>
      </c>
      <c r="O8956" s="52">
        <v>1.276000030338764E-2</v>
      </c>
      <c r="Q8956">
        <v>29</v>
      </c>
      <c r="R8956" s="52">
        <v>5.1299999468028554E-3</v>
      </c>
    </row>
    <row r="8957" spans="1:18">
      <c r="A8957" t="s">
        <v>356</v>
      </c>
      <c r="B8957" t="s">
        <v>412</v>
      </c>
      <c r="C8957" t="s">
        <v>440</v>
      </c>
      <c r="D8957" t="s">
        <v>330</v>
      </c>
      <c r="E8957" t="s">
        <v>228</v>
      </c>
      <c r="F8957" t="s">
        <v>229</v>
      </c>
      <c r="G8957">
        <v>8</v>
      </c>
      <c r="H8957" t="s">
        <v>339</v>
      </c>
      <c r="I8957" t="s">
        <v>374</v>
      </c>
      <c r="J8957" t="s">
        <v>290</v>
      </c>
      <c r="K8957">
        <v>2</v>
      </c>
      <c r="L8957" s="52">
        <v>7.4069999158382416E-2</v>
      </c>
      <c r="N8957">
        <v>35</v>
      </c>
      <c r="O8957" s="52">
        <v>5.5819999426603317E-2</v>
      </c>
      <c r="Q8957">
        <v>299</v>
      </c>
      <c r="R8957" s="52">
        <v>5.2880000323057168E-2</v>
      </c>
    </row>
    <row r="8958" spans="1:18">
      <c r="A8958" t="s">
        <v>356</v>
      </c>
      <c r="B8958" t="s">
        <v>412</v>
      </c>
      <c r="C8958" t="s">
        <v>440</v>
      </c>
      <c r="D8958" t="s">
        <v>330</v>
      </c>
      <c r="E8958" t="s">
        <v>228</v>
      </c>
      <c r="F8958" t="s">
        <v>229</v>
      </c>
      <c r="G8958">
        <v>8</v>
      </c>
      <c r="H8958" t="s">
        <v>339</v>
      </c>
      <c r="I8958" t="s">
        <v>374</v>
      </c>
      <c r="J8958" t="s">
        <v>291</v>
      </c>
      <c r="K8958">
        <v>13</v>
      </c>
      <c r="L8958" s="52">
        <v>0.48148000240325928</v>
      </c>
      <c r="N8958">
        <v>87</v>
      </c>
      <c r="O8958" s="52">
        <v>0.13876000046730039</v>
      </c>
      <c r="Q8958">
        <v>751</v>
      </c>
      <c r="R8958" s="52">
        <v>0.1328299939632416</v>
      </c>
    </row>
    <row r="8959" spans="1:18">
      <c r="A8959" t="s">
        <v>356</v>
      </c>
      <c r="B8959" t="s">
        <v>412</v>
      </c>
      <c r="C8959" t="s">
        <v>440</v>
      </c>
      <c r="D8959" t="s">
        <v>330</v>
      </c>
      <c r="E8959" t="s">
        <v>228</v>
      </c>
      <c r="F8959" t="s">
        <v>229</v>
      </c>
      <c r="G8959">
        <v>8</v>
      </c>
      <c r="H8959" t="s">
        <v>339</v>
      </c>
      <c r="I8959" t="s">
        <v>374</v>
      </c>
      <c r="J8959" t="s">
        <v>292</v>
      </c>
      <c r="K8959">
        <v>6</v>
      </c>
      <c r="L8959" s="52">
        <v>0.22222000360488889</v>
      </c>
      <c r="N8959">
        <v>148</v>
      </c>
      <c r="O8959" s="52">
        <v>0.23603999614715579</v>
      </c>
      <c r="Q8959">
        <v>1246</v>
      </c>
      <c r="R8959" s="52">
        <v>0.22036999464035029</v>
      </c>
    </row>
    <row r="8960" spans="1:18">
      <c r="A8960" t="s">
        <v>356</v>
      </c>
      <c r="B8960" t="s">
        <v>412</v>
      </c>
      <c r="C8960" t="s">
        <v>440</v>
      </c>
      <c r="D8960" t="s">
        <v>330</v>
      </c>
      <c r="E8960" t="s">
        <v>228</v>
      </c>
      <c r="F8960" t="s">
        <v>229</v>
      </c>
      <c r="G8960">
        <v>8</v>
      </c>
      <c r="H8960" t="s">
        <v>339</v>
      </c>
      <c r="I8960" t="s">
        <v>374</v>
      </c>
      <c r="J8960" t="s">
        <v>293</v>
      </c>
      <c r="K8960">
        <v>2</v>
      </c>
      <c r="L8960" s="52">
        <v>7.4069999158382416E-2</v>
      </c>
      <c r="N8960">
        <v>98</v>
      </c>
      <c r="O8960" s="52">
        <v>0.15629999339580539</v>
      </c>
      <c r="Q8960">
        <v>1034</v>
      </c>
      <c r="R8960" s="52">
        <v>0.18287999927997589</v>
      </c>
    </row>
    <row r="8961" spans="1:19">
      <c r="A8961" t="s">
        <v>356</v>
      </c>
      <c r="B8961" t="s">
        <v>412</v>
      </c>
      <c r="C8961" t="s">
        <v>440</v>
      </c>
      <c r="D8961" t="s">
        <v>330</v>
      </c>
      <c r="E8961" t="s">
        <v>228</v>
      </c>
      <c r="F8961" t="s">
        <v>229</v>
      </c>
      <c r="G8961">
        <v>8</v>
      </c>
      <c r="H8961" t="s">
        <v>339</v>
      </c>
      <c r="I8961" t="s">
        <v>374</v>
      </c>
      <c r="J8961" t="s">
        <v>294</v>
      </c>
      <c r="K8961">
        <v>2</v>
      </c>
      <c r="L8961" s="52">
        <v>7.4069999158382416E-2</v>
      </c>
      <c r="N8961">
        <v>119</v>
      </c>
      <c r="O8961" s="52">
        <v>0.18978999555110929</v>
      </c>
      <c r="Q8961">
        <v>1115</v>
      </c>
      <c r="R8961" s="52">
        <v>0.19720999896526339</v>
      </c>
    </row>
    <row r="8962" spans="1:19">
      <c r="A8962" t="s">
        <v>356</v>
      </c>
      <c r="B8962" t="s">
        <v>412</v>
      </c>
      <c r="C8962" t="s">
        <v>440</v>
      </c>
      <c r="D8962" t="s">
        <v>330</v>
      </c>
      <c r="E8962" t="s">
        <v>228</v>
      </c>
      <c r="F8962" t="s">
        <v>229</v>
      </c>
      <c r="G8962">
        <v>8</v>
      </c>
      <c r="H8962" t="s">
        <v>339</v>
      </c>
      <c r="I8962" t="s">
        <v>374</v>
      </c>
      <c r="J8962" t="s">
        <v>295</v>
      </c>
      <c r="K8962">
        <v>2</v>
      </c>
      <c r="L8962" s="52">
        <v>7.4069999158382416E-2</v>
      </c>
      <c r="N8962">
        <v>132</v>
      </c>
      <c r="O8962" s="52">
        <v>0.21052999794483179</v>
      </c>
      <c r="Q8962">
        <v>1180</v>
      </c>
      <c r="R8962" s="52">
        <v>0.20870000123977661</v>
      </c>
    </row>
    <row r="8963" spans="1:19">
      <c r="A8963" t="s">
        <v>356</v>
      </c>
      <c r="B8963" t="s">
        <v>412</v>
      </c>
      <c r="C8963" t="s">
        <v>440</v>
      </c>
      <c r="D8963" t="s">
        <v>330</v>
      </c>
      <c r="E8963" t="s">
        <v>228</v>
      </c>
      <c r="F8963" t="s">
        <v>229</v>
      </c>
      <c r="G8963">
        <v>8</v>
      </c>
      <c r="H8963" t="s">
        <v>339</v>
      </c>
      <c r="I8963" t="s">
        <v>734</v>
      </c>
      <c r="J8963" t="s">
        <v>299</v>
      </c>
      <c r="K8963">
        <v>2</v>
      </c>
      <c r="L8963" s="52">
        <v>7.4069999158382416E-2</v>
      </c>
      <c r="M8963" s="52">
        <v>7.6920002698898315E-2</v>
      </c>
      <c r="N8963">
        <v>52</v>
      </c>
      <c r="O8963" s="52">
        <v>8.2929998636245728E-2</v>
      </c>
      <c r="P8963" s="52">
        <v>8.4009997546672821E-2</v>
      </c>
      <c r="Q8963">
        <v>265</v>
      </c>
      <c r="R8963" s="52">
        <v>4.6870000660419457E-2</v>
      </c>
      <c r="S8963" s="52">
        <v>4.7959998250007629E-2</v>
      </c>
    </row>
    <row r="8964" spans="1:19">
      <c r="A8964" t="s">
        <v>356</v>
      </c>
      <c r="B8964" t="s">
        <v>412</v>
      </c>
      <c r="C8964" t="s">
        <v>440</v>
      </c>
      <c r="D8964" t="s">
        <v>330</v>
      </c>
      <c r="E8964" t="s">
        <v>228</v>
      </c>
      <c r="F8964" t="s">
        <v>229</v>
      </c>
      <c r="G8964">
        <v>8</v>
      </c>
      <c r="H8964" t="s">
        <v>339</v>
      </c>
      <c r="I8964" t="s">
        <v>734</v>
      </c>
      <c r="J8964" t="s">
        <v>300</v>
      </c>
      <c r="K8964">
        <v>0</v>
      </c>
      <c r="L8964" s="52">
        <v>0</v>
      </c>
      <c r="M8964" s="52">
        <v>0</v>
      </c>
      <c r="N8964">
        <v>20</v>
      </c>
      <c r="O8964" s="52">
        <v>3.189999982714653E-2</v>
      </c>
      <c r="P8964" s="52">
        <v>3.231000155210495E-2</v>
      </c>
      <c r="Q8964">
        <v>218</v>
      </c>
      <c r="R8964" s="52">
        <v>3.8559999316930771E-2</v>
      </c>
      <c r="S8964" s="52">
        <v>3.945000097155571E-2</v>
      </c>
    </row>
    <row r="8965" spans="1:19">
      <c r="A8965" t="s">
        <v>356</v>
      </c>
      <c r="B8965" t="s">
        <v>412</v>
      </c>
      <c r="C8965" t="s">
        <v>440</v>
      </c>
      <c r="D8965" t="s">
        <v>330</v>
      </c>
      <c r="E8965" t="s">
        <v>228</v>
      </c>
      <c r="F8965" t="s">
        <v>229</v>
      </c>
      <c r="G8965">
        <v>8</v>
      </c>
      <c r="H8965" t="s">
        <v>339</v>
      </c>
      <c r="I8965" t="s">
        <v>734</v>
      </c>
      <c r="J8965" t="s">
        <v>269</v>
      </c>
      <c r="K8965">
        <v>0</v>
      </c>
      <c r="L8965" s="52">
        <v>0</v>
      </c>
      <c r="M8965" s="52">
        <v>0</v>
      </c>
      <c r="N8965">
        <v>8</v>
      </c>
      <c r="O8965" s="52">
        <v>1.276000030338764E-2</v>
      </c>
      <c r="P8965" s="52">
        <v>1.291999965906143E-2</v>
      </c>
      <c r="Q8965">
        <v>43</v>
      </c>
      <c r="R8965" s="52">
        <v>7.61000020429492E-3</v>
      </c>
      <c r="S8965" s="52">
        <v>7.780000101774931E-3</v>
      </c>
    </row>
    <row r="8966" spans="1:19">
      <c r="A8966" t="s">
        <v>356</v>
      </c>
      <c r="B8966" t="s">
        <v>412</v>
      </c>
      <c r="C8966" t="s">
        <v>440</v>
      </c>
      <c r="D8966" t="s">
        <v>330</v>
      </c>
      <c r="E8966" t="s">
        <v>228</v>
      </c>
      <c r="F8966" t="s">
        <v>229</v>
      </c>
      <c r="G8966">
        <v>8</v>
      </c>
      <c r="H8966" t="s">
        <v>339</v>
      </c>
      <c r="I8966" t="s">
        <v>734</v>
      </c>
      <c r="J8966" t="s">
        <v>301</v>
      </c>
      <c r="K8966">
        <v>2</v>
      </c>
      <c r="L8966" s="52">
        <v>7.4069999158382416E-2</v>
      </c>
      <c r="M8966" s="52">
        <v>7.6920002698898315E-2</v>
      </c>
      <c r="N8966">
        <v>10</v>
      </c>
      <c r="O8966" s="52">
        <v>1.5949999913573269E-2</v>
      </c>
      <c r="P8966" s="52">
        <v>1.6160000115633011E-2</v>
      </c>
      <c r="Q8966">
        <v>117</v>
      </c>
      <c r="R8966" s="52">
        <v>2.0689999684691429E-2</v>
      </c>
      <c r="S8966" s="52">
        <v>2.1169999614357948E-2</v>
      </c>
    </row>
    <row r="8967" spans="1:19">
      <c r="A8967" t="s">
        <v>356</v>
      </c>
      <c r="B8967" t="s">
        <v>412</v>
      </c>
      <c r="C8967" t="s">
        <v>440</v>
      </c>
      <c r="D8967" t="s">
        <v>330</v>
      </c>
      <c r="E8967" t="s">
        <v>228</v>
      </c>
      <c r="F8967" t="s">
        <v>229</v>
      </c>
      <c r="G8967">
        <v>8</v>
      </c>
      <c r="H8967" t="s">
        <v>339</v>
      </c>
      <c r="I8967" t="s">
        <v>734</v>
      </c>
      <c r="J8967" t="s">
        <v>270</v>
      </c>
      <c r="K8967">
        <v>1</v>
      </c>
      <c r="L8967" s="52">
        <v>3.7039998918771737E-2</v>
      </c>
      <c r="N8967">
        <v>8</v>
      </c>
      <c r="O8967" s="52">
        <v>1.276000030338764E-2</v>
      </c>
      <c r="Q8967">
        <v>128</v>
      </c>
      <c r="R8967" s="52">
        <v>2.263999916613102E-2</v>
      </c>
    </row>
    <row r="8968" spans="1:19">
      <c r="A8968" t="s">
        <v>356</v>
      </c>
      <c r="B8968" t="s">
        <v>412</v>
      </c>
      <c r="C8968" t="s">
        <v>440</v>
      </c>
      <c r="D8968" t="s">
        <v>330</v>
      </c>
      <c r="E8968" t="s">
        <v>228</v>
      </c>
      <c r="F8968" t="s">
        <v>229</v>
      </c>
      <c r="G8968">
        <v>8</v>
      </c>
      <c r="H8968" t="s">
        <v>339</v>
      </c>
      <c r="I8968" t="s">
        <v>734</v>
      </c>
      <c r="J8968" t="s">
        <v>268</v>
      </c>
      <c r="K8968">
        <v>22</v>
      </c>
      <c r="L8968" s="52">
        <v>0.81480997800827026</v>
      </c>
      <c r="M8968" s="52">
        <v>0.8461499810218811</v>
      </c>
      <c r="N8968">
        <v>529</v>
      </c>
      <c r="O8968" s="52">
        <v>0.84369999170303345</v>
      </c>
      <c r="P8968" s="52">
        <v>0.85460001230239868</v>
      </c>
      <c r="Q8968">
        <v>4883</v>
      </c>
      <c r="R8968" s="52">
        <v>0.86364001035690308</v>
      </c>
      <c r="S8968" s="52">
        <v>0.88363999128341675</v>
      </c>
    </row>
    <row r="8969" spans="1:19">
      <c r="A8969" t="s">
        <v>356</v>
      </c>
      <c r="B8969" t="s">
        <v>412</v>
      </c>
      <c r="C8969" t="s">
        <v>440</v>
      </c>
      <c r="D8969" t="s">
        <v>330</v>
      </c>
      <c r="E8969" t="s">
        <v>228</v>
      </c>
      <c r="F8969" t="s">
        <v>229</v>
      </c>
      <c r="G8969">
        <v>8</v>
      </c>
      <c r="H8969" t="s">
        <v>339</v>
      </c>
      <c r="I8969" t="s">
        <v>307</v>
      </c>
      <c r="J8969" t="s">
        <v>329</v>
      </c>
      <c r="K8969">
        <v>27</v>
      </c>
      <c r="L8969" s="52">
        <v>1</v>
      </c>
      <c r="N8969">
        <v>620</v>
      </c>
      <c r="O8969" s="52">
        <v>0.98883998394012451</v>
      </c>
      <c r="Q8969">
        <v>5610</v>
      </c>
      <c r="R8969" s="52">
        <v>0.99221998453140259</v>
      </c>
    </row>
    <row r="8970" spans="1:19">
      <c r="A8970" t="s">
        <v>356</v>
      </c>
      <c r="B8970" t="s">
        <v>412</v>
      </c>
      <c r="C8970" t="s">
        <v>440</v>
      </c>
      <c r="D8970" t="s">
        <v>330</v>
      </c>
      <c r="E8970" t="s">
        <v>228</v>
      </c>
      <c r="F8970" t="s">
        <v>229</v>
      </c>
      <c r="G8970">
        <v>8</v>
      </c>
      <c r="H8970" t="s">
        <v>339</v>
      </c>
      <c r="I8970" t="s">
        <v>307</v>
      </c>
      <c r="J8970" t="s">
        <v>309</v>
      </c>
      <c r="K8970">
        <v>0</v>
      </c>
      <c r="L8970" s="52">
        <v>0</v>
      </c>
      <c r="N8970">
        <v>7</v>
      </c>
      <c r="O8970" s="52">
        <v>1.116000022739172E-2</v>
      </c>
      <c r="Q8970">
        <v>44</v>
      </c>
      <c r="R8970" s="52">
        <v>7.780000101774931E-3</v>
      </c>
    </row>
    <row r="8971" spans="1:19">
      <c r="A8971" t="s">
        <v>356</v>
      </c>
      <c r="B8971" t="s">
        <v>412</v>
      </c>
      <c r="C8971" t="s">
        <v>440</v>
      </c>
      <c r="D8971" t="s">
        <v>330</v>
      </c>
      <c r="E8971" t="s">
        <v>228</v>
      </c>
      <c r="F8971" t="s">
        <v>229</v>
      </c>
      <c r="G8971">
        <v>8</v>
      </c>
      <c r="H8971" t="s">
        <v>339</v>
      </c>
      <c r="I8971" t="s">
        <v>375</v>
      </c>
      <c r="J8971" t="s">
        <v>302</v>
      </c>
      <c r="K8971">
        <v>12</v>
      </c>
      <c r="L8971" s="52">
        <v>0.44444000720977778</v>
      </c>
      <c r="N8971">
        <v>207</v>
      </c>
      <c r="O8971" s="52">
        <v>0.33013999462127691</v>
      </c>
      <c r="Q8971">
        <v>1795</v>
      </c>
      <c r="R8971" s="52">
        <v>0.3174700140953064</v>
      </c>
    </row>
    <row r="8972" spans="1:19">
      <c r="A8972" t="s">
        <v>356</v>
      </c>
      <c r="B8972" t="s">
        <v>412</v>
      </c>
      <c r="C8972" t="s">
        <v>440</v>
      </c>
      <c r="D8972" t="s">
        <v>330</v>
      </c>
      <c r="E8972" t="s">
        <v>228</v>
      </c>
      <c r="F8972" t="s">
        <v>229</v>
      </c>
      <c r="G8972">
        <v>8</v>
      </c>
      <c r="H8972" t="s">
        <v>339</v>
      </c>
      <c r="I8972" t="s">
        <v>375</v>
      </c>
      <c r="J8972" t="s">
        <v>303</v>
      </c>
      <c r="K8972">
        <v>9</v>
      </c>
      <c r="L8972" s="52">
        <v>0.33333000540733337</v>
      </c>
      <c r="N8972">
        <v>201</v>
      </c>
      <c r="O8972" s="52">
        <v>0.32056999206542969</v>
      </c>
      <c r="Q8972">
        <v>1789</v>
      </c>
      <c r="R8972" s="52">
        <v>0.31641000509262079</v>
      </c>
    </row>
    <row r="8973" spans="1:19">
      <c r="A8973" t="s">
        <v>356</v>
      </c>
      <c r="B8973" t="s">
        <v>412</v>
      </c>
      <c r="C8973" t="s">
        <v>440</v>
      </c>
      <c r="D8973" t="s">
        <v>330</v>
      </c>
      <c r="E8973" t="s">
        <v>228</v>
      </c>
      <c r="F8973" t="s">
        <v>229</v>
      </c>
      <c r="G8973">
        <v>8</v>
      </c>
      <c r="H8973" t="s">
        <v>339</v>
      </c>
      <c r="I8973" t="s">
        <v>375</v>
      </c>
      <c r="J8973" t="s">
        <v>304</v>
      </c>
      <c r="K8973">
        <v>6</v>
      </c>
      <c r="L8973" s="52">
        <v>0.22222000360488889</v>
      </c>
      <c r="N8973">
        <v>219</v>
      </c>
      <c r="O8973" s="52">
        <v>0.34927999973297119</v>
      </c>
      <c r="Q8973">
        <v>2070</v>
      </c>
      <c r="R8973" s="52">
        <v>0.36610999703407288</v>
      </c>
    </row>
    <row r="8974" spans="1:19">
      <c r="A8974" t="s">
        <v>356</v>
      </c>
      <c r="B8974" t="s">
        <v>412</v>
      </c>
      <c r="C8974" t="s">
        <v>440</v>
      </c>
      <c r="D8974" t="s">
        <v>330</v>
      </c>
      <c r="E8974" t="s">
        <v>228</v>
      </c>
      <c r="F8974" t="s">
        <v>229</v>
      </c>
      <c r="G8974">
        <v>8</v>
      </c>
      <c r="H8974" t="s">
        <v>339</v>
      </c>
      <c r="I8974" t="s">
        <v>377</v>
      </c>
      <c r="J8974" t="s">
        <v>13</v>
      </c>
      <c r="K8974">
        <v>11</v>
      </c>
      <c r="L8974" s="52">
        <v>0.40740999579429632</v>
      </c>
      <c r="N8974">
        <v>339</v>
      </c>
      <c r="O8974" s="52">
        <v>0.54066997766494751</v>
      </c>
      <c r="Q8974">
        <v>2991</v>
      </c>
      <c r="R8974" s="52">
        <v>0.52900999784469604</v>
      </c>
    </row>
    <row r="8975" spans="1:19">
      <c r="A8975" t="s">
        <v>356</v>
      </c>
      <c r="B8975" t="s">
        <v>412</v>
      </c>
      <c r="C8975" t="s">
        <v>440</v>
      </c>
      <c r="D8975" t="s">
        <v>330</v>
      </c>
      <c r="E8975" t="s">
        <v>228</v>
      </c>
      <c r="F8975" t="s">
        <v>229</v>
      </c>
      <c r="G8975">
        <v>8</v>
      </c>
      <c r="H8975" t="s">
        <v>339</v>
      </c>
      <c r="I8975" t="s">
        <v>377</v>
      </c>
      <c r="J8975" t="s">
        <v>382</v>
      </c>
      <c r="K8975">
        <v>16</v>
      </c>
      <c r="L8975" s="52">
        <v>0.59258997440338135</v>
      </c>
      <c r="N8975">
        <v>288</v>
      </c>
      <c r="O8975" s="52">
        <v>0.4593299925327301</v>
      </c>
      <c r="Q8975">
        <v>2663</v>
      </c>
      <c r="R8975" s="52">
        <v>0.47099000215530401</v>
      </c>
    </row>
    <row r="8976" spans="1:19">
      <c r="A8976" t="s">
        <v>356</v>
      </c>
      <c r="B8976" t="s">
        <v>412</v>
      </c>
      <c r="C8976" t="s">
        <v>440</v>
      </c>
      <c r="D8976" t="s">
        <v>330</v>
      </c>
      <c r="E8976" t="s">
        <v>228</v>
      </c>
      <c r="F8976" t="s">
        <v>229</v>
      </c>
      <c r="G8976">
        <v>8</v>
      </c>
      <c r="H8976" t="s">
        <v>339</v>
      </c>
      <c r="I8976" t="s">
        <v>378</v>
      </c>
      <c r="J8976" t="s">
        <v>13</v>
      </c>
      <c r="K8976">
        <v>25</v>
      </c>
      <c r="L8976" s="52">
        <v>0.92593002319335938</v>
      </c>
      <c r="N8976">
        <v>567</v>
      </c>
      <c r="O8976" s="52">
        <v>0.90430998802185059</v>
      </c>
      <c r="Q8976">
        <v>5030</v>
      </c>
      <c r="R8976" s="52">
        <v>0.88963997364044189</v>
      </c>
    </row>
    <row r="8977" spans="1:19">
      <c r="A8977" t="s">
        <v>356</v>
      </c>
      <c r="B8977" t="s">
        <v>412</v>
      </c>
      <c r="C8977" t="s">
        <v>440</v>
      </c>
      <c r="D8977" t="s">
        <v>330</v>
      </c>
      <c r="E8977" t="s">
        <v>228</v>
      </c>
      <c r="F8977" t="s">
        <v>229</v>
      </c>
      <c r="G8977">
        <v>8</v>
      </c>
      <c r="H8977" t="s">
        <v>339</v>
      </c>
      <c r="I8977" t="s">
        <v>378</v>
      </c>
      <c r="J8977" t="s">
        <v>382</v>
      </c>
      <c r="K8977">
        <v>2</v>
      </c>
      <c r="L8977" s="52">
        <v>7.4069999158382416E-2</v>
      </c>
      <c r="N8977">
        <v>60</v>
      </c>
      <c r="O8977" s="52">
        <v>9.568999707698822E-2</v>
      </c>
      <c r="Q8977">
        <v>624</v>
      </c>
      <c r="R8977" s="52">
        <v>0.1103599965572357</v>
      </c>
    </row>
    <row r="8978" spans="1:19">
      <c r="A8978" t="s">
        <v>356</v>
      </c>
      <c r="B8978" t="s">
        <v>412</v>
      </c>
      <c r="C8978" t="s">
        <v>440</v>
      </c>
      <c r="D8978" t="s">
        <v>330</v>
      </c>
      <c r="E8978" t="s">
        <v>228</v>
      </c>
      <c r="F8978" t="s">
        <v>229</v>
      </c>
      <c r="G8978">
        <v>8</v>
      </c>
      <c r="H8978" t="s">
        <v>339</v>
      </c>
      <c r="I8978" t="s">
        <v>379</v>
      </c>
      <c r="J8978" t="s">
        <v>13</v>
      </c>
      <c r="K8978">
        <v>18</v>
      </c>
      <c r="L8978" s="52">
        <v>0.66667002439498901</v>
      </c>
      <c r="N8978">
        <v>454</v>
      </c>
      <c r="O8978" s="52">
        <v>0.72408002614974976</v>
      </c>
      <c r="Q8978">
        <v>3976</v>
      </c>
      <c r="R8978" s="52">
        <v>0.70322000980377197</v>
      </c>
    </row>
    <row r="8979" spans="1:19">
      <c r="A8979" t="s">
        <v>356</v>
      </c>
      <c r="B8979" t="s">
        <v>412</v>
      </c>
      <c r="C8979" t="s">
        <v>440</v>
      </c>
      <c r="D8979" t="s">
        <v>330</v>
      </c>
      <c r="E8979" t="s">
        <v>228</v>
      </c>
      <c r="F8979" t="s">
        <v>229</v>
      </c>
      <c r="G8979">
        <v>8</v>
      </c>
      <c r="H8979" t="s">
        <v>339</v>
      </c>
      <c r="I8979" t="s">
        <v>379</v>
      </c>
      <c r="J8979" t="s">
        <v>382</v>
      </c>
      <c r="K8979">
        <v>9</v>
      </c>
      <c r="L8979" s="52">
        <v>0.33333000540733337</v>
      </c>
      <c r="N8979">
        <v>173</v>
      </c>
      <c r="O8979" s="52">
        <v>0.27592000365257258</v>
      </c>
      <c r="Q8979">
        <v>1678</v>
      </c>
      <c r="R8979" s="52">
        <v>0.29677999019622803</v>
      </c>
    </row>
    <row r="8980" spans="1:19">
      <c r="A8980" t="s">
        <v>356</v>
      </c>
      <c r="B8980" t="s">
        <v>412</v>
      </c>
      <c r="C8980" t="s">
        <v>440</v>
      </c>
      <c r="D8980" t="s">
        <v>330</v>
      </c>
      <c r="E8980" t="s">
        <v>228</v>
      </c>
      <c r="F8980" t="s">
        <v>229</v>
      </c>
      <c r="G8980">
        <v>8</v>
      </c>
      <c r="H8980" t="s">
        <v>339</v>
      </c>
      <c r="I8980" t="s">
        <v>380</v>
      </c>
      <c r="J8980" t="s">
        <v>13</v>
      </c>
      <c r="K8980">
        <v>16</v>
      </c>
      <c r="L8980" s="52">
        <v>0.59258997440338135</v>
      </c>
      <c r="N8980">
        <v>420</v>
      </c>
      <c r="O8980" s="52">
        <v>0.66986000537872314</v>
      </c>
      <c r="Q8980">
        <v>4071</v>
      </c>
      <c r="R8980" s="52">
        <v>0.72001999616622925</v>
      </c>
    </row>
    <row r="8981" spans="1:19">
      <c r="A8981" t="s">
        <v>356</v>
      </c>
      <c r="B8981" t="s">
        <v>412</v>
      </c>
      <c r="C8981" t="s">
        <v>440</v>
      </c>
      <c r="D8981" t="s">
        <v>330</v>
      </c>
      <c r="E8981" t="s">
        <v>228</v>
      </c>
      <c r="F8981" t="s">
        <v>229</v>
      </c>
      <c r="G8981">
        <v>8</v>
      </c>
      <c r="H8981" t="s">
        <v>339</v>
      </c>
      <c r="I8981" t="s">
        <v>380</v>
      </c>
      <c r="J8981" t="s">
        <v>382</v>
      </c>
      <c r="K8981">
        <v>11</v>
      </c>
      <c r="L8981" s="52">
        <v>0.40740999579429632</v>
      </c>
      <c r="N8981">
        <v>207</v>
      </c>
      <c r="O8981" s="52">
        <v>0.33013999462127691</v>
      </c>
      <c r="Q8981">
        <v>1583</v>
      </c>
      <c r="R8981" s="52">
        <v>0.27998000383377081</v>
      </c>
    </row>
    <row r="8982" spans="1:19">
      <c r="A8982" t="s">
        <v>356</v>
      </c>
      <c r="B8982" t="s">
        <v>412</v>
      </c>
      <c r="C8982" t="s">
        <v>440</v>
      </c>
      <c r="D8982" t="s">
        <v>330</v>
      </c>
      <c r="E8982" t="s">
        <v>228</v>
      </c>
      <c r="F8982" t="s">
        <v>229</v>
      </c>
      <c r="G8982">
        <v>8</v>
      </c>
      <c r="H8982" t="s">
        <v>339</v>
      </c>
      <c r="I8982" t="s">
        <v>381</v>
      </c>
      <c r="J8982" t="s">
        <v>13</v>
      </c>
      <c r="K8982">
        <v>16</v>
      </c>
      <c r="L8982" s="52">
        <v>0.59258997440338135</v>
      </c>
      <c r="N8982">
        <v>376</v>
      </c>
      <c r="O8982" s="52">
        <v>0.59968000650405884</v>
      </c>
      <c r="Q8982">
        <v>3439</v>
      </c>
      <c r="R8982" s="52">
        <v>0.60824000835418701</v>
      </c>
    </row>
    <row r="8983" spans="1:19">
      <c r="A8983" t="s">
        <v>356</v>
      </c>
      <c r="B8983" t="s">
        <v>412</v>
      </c>
      <c r="C8983" t="s">
        <v>440</v>
      </c>
      <c r="D8983" t="s">
        <v>330</v>
      </c>
      <c r="E8983" t="s">
        <v>228</v>
      </c>
      <c r="F8983" t="s">
        <v>229</v>
      </c>
      <c r="G8983">
        <v>8</v>
      </c>
      <c r="H8983" t="s">
        <v>339</v>
      </c>
      <c r="I8983" t="s">
        <v>381</v>
      </c>
      <c r="J8983" t="s">
        <v>382</v>
      </c>
      <c r="K8983">
        <v>11</v>
      </c>
      <c r="L8983" s="52">
        <v>0.40740999579429632</v>
      </c>
      <c r="N8983">
        <v>251</v>
      </c>
      <c r="O8983" s="52">
        <v>0.40031999349594122</v>
      </c>
      <c r="Q8983">
        <v>2215</v>
      </c>
      <c r="R8983" s="52">
        <v>0.39175999164581299</v>
      </c>
    </row>
    <row r="8984" spans="1:19">
      <c r="A8984" t="s">
        <v>356</v>
      </c>
      <c r="B8984" t="s">
        <v>412</v>
      </c>
      <c r="C8984" t="s">
        <v>440</v>
      </c>
      <c r="D8984" t="s">
        <v>330</v>
      </c>
      <c r="E8984" t="s">
        <v>230</v>
      </c>
      <c r="F8984" t="s">
        <v>231</v>
      </c>
      <c r="G8984">
        <v>5</v>
      </c>
      <c r="H8984" t="s">
        <v>340</v>
      </c>
      <c r="I8984" t="s">
        <v>374</v>
      </c>
      <c r="J8984" t="s">
        <v>289</v>
      </c>
      <c r="K8984">
        <v>0</v>
      </c>
      <c r="L8984" s="52">
        <v>0</v>
      </c>
      <c r="N8984">
        <v>2</v>
      </c>
      <c r="O8984" s="52">
        <v>6.4099999144673347E-3</v>
      </c>
      <c r="Q8984">
        <v>29</v>
      </c>
      <c r="R8984" s="52">
        <v>5.1299999468028554E-3</v>
      </c>
    </row>
    <row r="8985" spans="1:19">
      <c r="A8985" t="s">
        <v>356</v>
      </c>
      <c r="B8985" t="s">
        <v>412</v>
      </c>
      <c r="C8985" t="s">
        <v>440</v>
      </c>
      <c r="D8985" t="s">
        <v>330</v>
      </c>
      <c r="E8985" t="s">
        <v>230</v>
      </c>
      <c r="F8985" t="s">
        <v>231</v>
      </c>
      <c r="G8985">
        <v>5</v>
      </c>
      <c r="H8985" t="s">
        <v>340</v>
      </c>
      <c r="I8985" t="s">
        <v>374</v>
      </c>
      <c r="J8985" t="s">
        <v>290</v>
      </c>
      <c r="K8985">
        <v>2</v>
      </c>
      <c r="L8985" s="52">
        <v>5.714000016450882E-2</v>
      </c>
      <c r="N8985">
        <v>12</v>
      </c>
      <c r="O8985" s="52">
        <v>3.8460001349449158E-2</v>
      </c>
      <c r="Q8985">
        <v>299</v>
      </c>
      <c r="R8985" s="52">
        <v>5.2880000323057168E-2</v>
      </c>
    </row>
    <row r="8986" spans="1:19">
      <c r="A8986" t="s">
        <v>356</v>
      </c>
      <c r="B8986" t="s">
        <v>412</v>
      </c>
      <c r="C8986" t="s">
        <v>440</v>
      </c>
      <c r="D8986" t="s">
        <v>330</v>
      </c>
      <c r="E8986" t="s">
        <v>230</v>
      </c>
      <c r="F8986" t="s">
        <v>231</v>
      </c>
      <c r="G8986">
        <v>5</v>
      </c>
      <c r="H8986" t="s">
        <v>340</v>
      </c>
      <c r="I8986" t="s">
        <v>374</v>
      </c>
      <c r="J8986" t="s">
        <v>291</v>
      </c>
      <c r="K8986">
        <v>7</v>
      </c>
      <c r="L8986" s="52">
        <v>0.20000000298023221</v>
      </c>
      <c r="N8986">
        <v>32</v>
      </c>
      <c r="O8986" s="52">
        <v>0.1025599986314774</v>
      </c>
      <c r="Q8986">
        <v>751</v>
      </c>
      <c r="R8986" s="52">
        <v>0.1328299939632416</v>
      </c>
    </row>
    <row r="8987" spans="1:19">
      <c r="A8987" t="s">
        <v>356</v>
      </c>
      <c r="B8987" t="s">
        <v>412</v>
      </c>
      <c r="C8987" t="s">
        <v>440</v>
      </c>
      <c r="D8987" t="s">
        <v>330</v>
      </c>
      <c r="E8987" t="s">
        <v>230</v>
      </c>
      <c r="F8987" t="s">
        <v>231</v>
      </c>
      <c r="G8987">
        <v>5</v>
      </c>
      <c r="H8987" t="s">
        <v>340</v>
      </c>
      <c r="I8987" t="s">
        <v>374</v>
      </c>
      <c r="J8987" t="s">
        <v>292</v>
      </c>
      <c r="K8987">
        <v>5</v>
      </c>
      <c r="L8987" s="52">
        <v>0.14285999536514279</v>
      </c>
      <c r="N8987">
        <v>56</v>
      </c>
      <c r="O8987" s="52">
        <v>0.17949000000953669</v>
      </c>
      <c r="Q8987">
        <v>1246</v>
      </c>
      <c r="R8987" s="52">
        <v>0.22036999464035029</v>
      </c>
    </row>
    <row r="8988" spans="1:19">
      <c r="A8988" t="s">
        <v>356</v>
      </c>
      <c r="B8988" t="s">
        <v>412</v>
      </c>
      <c r="C8988" t="s">
        <v>440</v>
      </c>
      <c r="D8988" t="s">
        <v>330</v>
      </c>
      <c r="E8988" t="s">
        <v>230</v>
      </c>
      <c r="F8988" t="s">
        <v>231</v>
      </c>
      <c r="G8988">
        <v>5</v>
      </c>
      <c r="H8988" t="s">
        <v>340</v>
      </c>
      <c r="I8988" t="s">
        <v>374</v>
      </c>
      <c r="J8988" t="s">
        <v>293</v>
      </c>
      <c r="K8988">
        <v>5</v>
      </c>
      <c r="L8988" s="52">
        <v>0.14285999536514279</v>
      </c>
      <c r="N8988">
        <v>60</v>
      </c>
      <c r="O8988" s="52">
        <v>0.19231000542640689</v>
      </c>
      <c r="Q8988">
        <v>1034</v>
      </c>
      <c r="R8988" s="52">
        <v>0.18287999927997589</v>
      </c>
    </row>
    <row r="8989" spans="1:19">
      <c r="A8989" t="s">
        <v>356</v>
      </c>
      <c r="B8989" t="s">
        <v>412</v>
      </c>
      <c r="C8989" t="s">
        <v>440</v>
      </c>
      <c r="D8989" t="s">
        <v>330</v>
      </c>
      <c r="E8989" t="s">
        <v>230</v>
      </c>
      <c r="F8989" t="s">
        <v>231</v>
      </c>
      <c r="G8989">
        <v>5</v>
      </c>
      <c r="H8989" t="s">
        <v>340</v>
      </c>
      <c r="I8989" t="s">
        <v>374</v>
      </c>
      <c r="J8989" t="s">
        <v>294</v>
      </c>
      <c r="K8989">
        <v>9</v>
      </c>
      <c r="L8989" s="52">
        <v>0.25714001059532171</v>
      </c>
      <c r="N8989">
        <v>72</v>
      </c>
      <c r="O8989" s="52">
        <v>0.23077000677585599</v>
      </c>
      <c r="Q8989">
        <v>1115</v>
      </c>
      <c r="R8989" s="52">
        <v>0.19720999896526339</v>
      </c>
    </row>
    <row r="8990" spans="1:19">
      <c r="A8990" t="s">
        <v>356</v>
      </c>
      <c r="B8990" t="s">
        <v>412</v>
      </c>
      <c r="C8990" t="s">
        <v>440</v>
      </c>
      <c r="D8990" t="s">
        <v>330</v>
      </c>
      <c r="E8990" t="s">
        <v>230</v>
      </c>
      <c r="F8990" t="s">
        <v>231</v>
      </c>
      <c r="G8990">
        <v>5</v>
      </c>
      <c r="H8990" t="s">
        <v>340</v>
      </c>
      <c r="I8990" t="s">
        <v>374</v>
      </c>
      <c r="J8990" t="s">
        <v>295</v>
      </c>
      <c r="K8990">
        <v>7</v>
      </c>
      <c r="L8990" s="52">
        <v>0.20000000298023221</v>
      </c>
      <c r="N8990">
        <v>78</v>
      </c>
      <c r="O8990" s="52">
        <v>0.25</v>
      </c>
      <c r="Q8990">
        <v>1180</v>
      </c>
      <c r="R8990" s="52">
        <v>0.20870000123977661</v>
      </c>
    </row>
    <row r="8991" spans="1:19">
      <c r="A8991" t="s">
        <v>356</v>
      </c>
      <c r="B8991" t="s">
        <v>412</v>
      </c>
      <c r="C8991" t="s">
        <v>440</v>
      </c>
      <c r="D8991" t="s">
        <v>330</v>
      </c>
      <c r="E8991" t="s">
        <v>230</v>
      </c>
      <c r="F8991" t="s">
        <v>231</v>
      </c>
      <c r="G8991">
        <v>5</v>
      </c>
      <c r="H8991" t="s">
        <v>340</v>
      </c>
      <c r="I8991" t="s">
        <v>734</v>
      </c>
      <c r="J8991" t="s">
        <v>299</v>
      </c>
      <c r="K8991">
        <v>0</v>
      </c>
      <c r="L8991" s="52">
        <v>0</v>
      </c>
      <c r="M8991" s="52">
        <v>0</v>
      </c>
      <c r="N8991">
        <v>2</v>
      </c>
      <c r="O8991" s="52">
        <v>6.4099999144673347E-3</v>
      </c>
      <c r="P8991" s="52">
        <v>6.4500002190470704E-3</v>
      </c>
      <c r="Q8991">
        <v>265</v>
      </c>
      <c r="R8991" s="52">
        <v>4.6870000660419457E-2</v>
      </c>
      <c r="S8991" s="52">
        <v>4.7959998250007629E-2</v>
      </c>
    </row>
    <row r="8992" spans="1:19">
      <c r="A8992" t="s">
        <v>356</v>
      </c>
      <c r="B8992" t="s">
        <v>412</v>
      </c>
      <c r="C8992" t="s">
        <v>440</v>
      </c>
      <c r="D8992" t="s">
        <v>330</v>
      </c>
      <c r="E8992" t="s">
        <v>230</v>
      </c>
      <c r="F8992" t="s">
        <v>231</v>
      </c>
      <c r="G8992">
        <v>5</v>
      </c>
      <c r="H8992" t="s">
        <v>340</v>
      </c>
      <c r="I8992" t="s">
        <v>734</v>
      </c>
      <c r="J8992" t="s">
        <v>300</v>
      </c>
      <c r="K8992">
        <v>0</v>
      </c>
      <c r="L8992" s="52">
        <v>0</v>
      </c>
      <c r="M8992" s="52">
        <v>0</v>
      </c>
      <c r="N8992">
        <v>2</v>
      </c>
      <c r="O8992" s="52">
        <v>6.4099999144673347E-3</v>
      </c>
      <c r="P8992" s="52">
        <v>6.4500002190470704E-3</v>
      </c>
      <c r="Q8992">
        <v>218</v>
      </c>
      <c r="R8992" s="52">
        <v>3.8559999316930771E-2</v>
      </c>
      <c r="S8992" s="52">
        <v>3.945000097155571E-2</v>
      </c>
    </row>
    <row r="8993" spans="1:19">
      <c r="A8993" t="s">
        <v>356</v>
      </c>
      <c r="B8993" t="s">
        <v>412</v>
      </c>
      <c r="C8993" t="s">
        <v>440</v>
      </c>
      <c r="D8993" t="s">
        <v>330</v>
      </c>
      <c r="E8993" t="s">
        <v>230</v>
      </c>
      <c r="F8993" t="s">
        <v>231</v>
      </c>
      <c r="G8993">
        <v>5</v>
      </c>
      <c r="H8993" t="s">
        <v>340</v>
      </c>
      <c r="I8993" t="s">
        <v>734</v>
      </c>
      <c r="J8993" t="s">
        <v>269</v>
      </c>
      <c r="K8993">
        <v>0</v>
      </c>
      <c r="L8993" s="52">
        <v>0</v>
      </c>
      <c r="M8993" s="52">
        <v>0</v>
      </c>
      <c r="N8993">
        <v>2</v>
      </c>
      <c r="O8993" s="52">
        <v>6.4099999144673347E-3</v>
      </c>
      <c r="P8993" s="52">
        <v>6.4500002190470704E-3</v>
      </c>
      <c r="Q8993">
        <v>43</v>
      </c>
      <c r="R8993" s="52">
        <v>7.61000020429492E-3</v>
      </c>
      <c r="S8993" s="52">
        <v>7.780000101774931E-3</v>
      </c>
    </row>
    <row r="8994" spans="1:19">
      <c r="A8994" t="s">
        <v>356</v>
      </c>
      <c r="B8994" t="s">
        <v>412</v>
      </c>
      <c r="C8994" t="s">
        <v>440</v>
      </c>
      <c r="D8994" t="s">
        <v>330</v>
      </c>
      <c r="E8994" t="s">
        <v>230</v>
      </c>
      <c r="F8994" t="s">
        <v>231</v>
      </c>
      <c r="G8994">
        <v>5</v>
      </c>
      <c r="H8994" t="s">
        <v>340</v>
      </c>
      <c r="I8994" t="s">
        <v>734</v>
      </c>
      <c r="J8994" t="s">
        <v>301</v>
      </c>
      <c r="K8994">
        <v>0</v>
      </c>
      <c r="L8994" s="52">
        <v>0</v>
      </c>
      <c r="M8994" s="52">
        <v>0</v>
      </c>
      <c r="N8994">
        <v>0</v>
      </c>
      <c r="O8994" s="52">
        <v>0</v>
      </c>
      <c r="P8994" s="52">
        <v>0</v>
      </c>
      <c r="Q8994">
        <v>117</v>
      </c>
      <c r="R8994" s="52">
        <v>2.0689999684691429E-2</v>
      </c>
      <c r="S8994" s="52">
        <v>2.1169999614357948E-2</v>
      </c>
    </row>
    <row r="8995" spans="1:19">
      <c r="A8995" t="s">
        <v>356</v>
      </c>
      <c r="B8995" t="s">
        <v>412</v>
      </c>
      <c r="C8995" t="s">
        <v>440</v>
      </c>
      <c r="D8995" t="s">
        <v>330</v>
      </c>
      <c r="E8995" t="s">
        <v>230</v>
      </c>
      <c r="F8995" t="s">
        <v>231</v>
      </c>
      <c r="G8995">
        <v>5</v>
      </c>
      <c r="H8995" t="s">
        <v>340</v>
      </c>
      <c r="I8995" t="s">
        <v>734</v>
      </c>
      <c r="J8995" t="s">
        <v>270</v>
      </c>
      <c r="K8995">
        <v>0</v>
      </c>
      <c r="L8995" s="52">
        <v>0</v>
      </c>
      <c r="N8995">
        <v>2</v>
      </c>
      <c r="O8995" s="52">
        <v>6.4099999144673347E-3</v>
      </c>
      <c r="Q8995">
        <v>128</v>
      </c>
      <c r="R8995" s="52">
        <v>2.263999916613102E-2</v>
      </c>
    </row>
    <row r="8996" spans="1:19">
      <c r="A8996" t="s">
        <v>356</v>
      </c>
      <c r="B8996" t="s">
        <v>412</v>
      </c>
      <c r="C8996" t="s">
        <v>440</v>
      </c>
      <c r="D8996" t="s">
        <v>330</v>
      </c>
      <c r="E8996" t="s">
        <v>230</v>
      </c>
      <c r="F8996" t="s">
        <v>231</v>
      </c>
      <c r="G8996">
        <v>5</v>
      </c>
      <c r="H8996" t="s">
        <v>340</v>
      </c>
      <c r="I8996" t="s">
        <v>734</v>
      </c>
      <c r="J8996" t="s">
        <v>268</v>
      </c>
      <c r="K8996">
        <v>35</v>
      </c>
      <c r="L8996" s="52">
        <v>1</v>
      </c>
      <c r="M8996" s="52">
        <v>1</v>
      </c>
      <c r="N8996">
        <v>304</v>
      </c>
      <c r="O8996" s="52">
        <v>0.97435998916625977</v>
      </c>
      <c r="P8996" s="52">
        <v>0.98065000772476196</v>
      </c>
      <c r="Q8996">
        <v>4883</v>
      </c>
      <c r="R8996" s="52">
        <v>0.86364001035690308</v>
      </c>
      <c r="S8996" s="52">
        <v>0.88363999128341675</v>
      </c>
    </row>
    <row r="8997" spans="1:19">
      <c r="A8997" t="s">
        <v>356</v>
      </c>
      <c r="B8997" t="s">
        <v>412</v>
      </c>
      <c r="C8997" t="s">
        <v>440</v>
      </c>
      <c r="D8997" t="s">
        <v>330</v>
      </c>
      <c r="E8997" t="s">
        <v>230</v>
      </c>
      <c r="F8997" t="s">
        <v>231</v>
      </c>
      <c r="G8997">
        <v>5</v>
      </c>
      <c r="H8997" t="s">
        <v>340</v>
      </c>
      <c r="I8997" t="s">
        <v>307</v>
      </c>
      <c r="J8997" t="s">
        <v>329</v>
      </c>
      <c r="K8997">
        <v>35</v>
      </c>
      <c r="L8997" s="52">
        <v>1</v>
      </c>
      <c r="N8997">
        <v>310</v>
      </c>
      <c r="O8997" s="52">
        <v>0.99358999729156494</v>
      </c>
      <c r="Q8997">
        <v>5610</v>
      </c>
      <c r="R8997" s="52">
        <v>0.99221998453140259</v>
      </c>
    </row>
    <row r="8998" spans="1:19">
      <c r="A8998" t="s">
        <v>356</v>
      </c>
      <c r="B8998" t="s">
        <v>412</v>
      </c>
      <c r="C8998" t="s">
        <v>440</v>
      </c>
      <c r="D8998" t="s">
        <v>330</v>
      </c>
      <c r="E8998" t="s">
        <v>230</v>
      </c>
      <c r="F8998" t="s">
        <v>231</v>
      </c>
      <c r="G8998">
        <v>5</v>
      </c>
      <c r="H8998" t="s">
        <v>340</v>
      </c>
      <c r="I8998" t="s">
        <v>307</v>
      </c>
      <c r="J8998" t="s">
        <v>309</v>
      </c>
      <c r="K8998">
        <v>0</v>
      </c>
      <c r="L8998" s="52">
        <v>0</v>
      </c>
      <c r="N8998">
        <v>2</v>
      </c>
      <c r="O8998" s="52">
        <v>6.4099999144673347E-3</v>
      </c>
      <c r="Q8998">
        <v>44</v>
      </c>
      <c r="R8998" s="52">
        <v>7.780000101774931E-3</v>
      </c>
    </row>
    <row r="8999" spans="1:19">
      <c r="A8999" t="s">
        <v>356</v>
      </c>
      <c r="B8999" t="s">
        <v>412</v>
      </c>
      <c r="C8999" t="s">
        <v>440</v>
      </c>
      <c r="D8999" t="s">
        <v>330</v>
      </c>
      <c r="E8999" t="s">
        <v>230</v>
      </c>
      <c r="F8999" t="s">
        <v>231</v>
      </c>
      <c r="G8999">
        <v>5</v>
      </c>
      <c r="H8999" t="s">
        <v>340</v>
      </c>
      <c r="I8999" t="s">
        <v>375</v>
      </c>
      <c r="J8999" t="s">
        <v>302</v>
      </c>
      <c r="K8999">
        <v>7</v>
      </c>
      <c r="L8999" s="52">
        <v>0.20000000298023221</v>
      </c>
      <c r="N8999">
        <v>92</v>
      </c>
      <c r="O8999" s="52">
        <v>0.29486998915672302</v>
      </c>
      <c r="Q8999">
        <v>1795</v>
      </c>
      <c r="R8999" s="52">
        <v>0.3174700140953064</v>
      </c>
    </row>
    <row r="9000" spans="1:19">
      <c r="A9000" t="s">
        <v>356</v>
      </c>
      <c r="B9000" t="s">
        <v>412</v>
      </c>
      <c r="C9000" t="s">
        <v>440</v>
      </c>
      <c r="D9000" t="s">
        <v>330</v>
      </c>
      <c r="E9000" t="s">
        <v>230</v>
      </c>
      <c r="F9000" t="s">
        <v>231</v>
      </c>
      <c r="G9000">
        <v>5</v>
      </c>
      <c r="H9000" t="s">
        <v>340</v>
      </c>
      <c r="I9000" t="s">
        <v>375</v>
      </c>
      <c r="J9000" t="s">
        <v>303</v>
      </c>
      <c r="K9000">
        <v>12</v>
      </c>
      <c r="L9000" s="52">
        <v>0.34286001324653631</v>
      </c>
      <c r="N9000">
        <v>99</v>
      </c>
      <c r="O9000" s="52">
        <v>0.31731000542640692</v>
      </c>
      <c r="Q9000">
        <v>1789</v>
      </c>
      <c r="R9000" s="52">
        <v>0.31641000509262079</v>
      </c>
    </row>
    <row r="9001" spans="1:19">
      <c r="A9001" t="s">
        <v>356</v>
      </c>
      <c r="B9001" t="s">
        <v>412</v>
      </c>
      <c r="C9001" t="s">
        <v>440</v>
      </c>
      <c r="D9001" t="s">
        <v>330</v>
      </c>
      <c r="E9001" t="s">
        <v>230</v>
      </c>
      <c r="F9001" t="s">
        <v>231</v>
      </c>
      <c r="G9001">
        <v>5</v>
      </c>
      <c r="H9001" t="s">
        <v>340</v>
      </c>
      <c r="I9001" t="s">
        <v>375</v>
      </c>
      <c r="J9001" t="s">
        <v>304</v>
      </c>
      <c r="K9001">
        <v>16</v>
      </c>
      <c r="L9001" s="52">
        <v>0.4571399986743927</v>
      </c>
      <c r="N9001">
        <v>121</v>
      </c>
      <c r="O9001" s="52">
        <v>0.38782000541687012</v>
      </c>
      <c r="Q9001">
        <v>2070</v>
      </c>
      <c r="R9001" s="52">
        <v>0.36610999703407288</v>
      </c>
    </row>
    <row r="9002" spans="1:19">
      <c r="A9002" t="s">
        <v>356</v>
      </c>
      <c r="B9002" t="s">
        <v>412</v>
      </c>
      <c r="C9002" t="s">
        <v>440</v>
      </c>
      <c r="D9002" t="s">
        <v>330</v>
      </c>
      <c r="E9002" t="s">
        <v>230</v>
      </c>
      <c r="F9002" t="s">
        <v>231</v>
      </c>
      <c r="G9002">
        <v>5</v>
      </c>
      <c r="H9002" t="s">
        <v>340</v>
      </c>
      <c r="I9002" t="s">
        <v>377</v>
      </c>
      <c r="J9002" t="s">
        <v>13</v>
      </c>
      <c r="K9002">
        <v>21</v>
      </c>
      <c r="L9002" s="52">
        <v>0.60000002384185791</v>
      </c>
      <c r="N9002">
        <v>156</v>
      </c>
      <c r="O9002" s="52">
        <v>0.5</v>
      </c>
      <c r="Q9002">
        <v>2991</v>
      </c>
      <c r="R9002" s="52">
        <v>0.52900999784469604</v>
      </c>
    </row>
    <row r="9003" spans="1:19">
      <c r="A9003" t="s">
        <v>356</v>
      </c>
      <c r="B9003" t="s">
        <v>412</v>
      </c>
      <c r="C9003" t="s">
        <v>440</v>
      </c>
      <c r="D9003" t="s">
        <v>330</v>
      </c>
      <c r="E9003" t="s">
        <v>230</v>
      </c>
      <c r="F9003" t="s">
        <v>231</v>
      </c>
      <c r="G9003">
        <v>5</v>
      </c>
      <c r="H9003" t="s">
        <v>340</v>
      </c>
      <c r="I9003" t="s">
        <v>377</v>
      </c>
      <c r="J9003" t="s">
        <v>382</v>
      </c>
      <c r="K9003">
        <v>14</v>
      </c>
      <c r="L9003" s="52">
        <v>0.40000000596046448</v>
      </c>
      <c r="N9003">
        <v>156</v>
      </c>
      <c r="O9003" s="52">
        <v>0.5</v>
      </c>
      <c r="Q9003">
        <v>2663</v>
      </c>
      <c r="R9003" s="52">
        <v>0.47099000215530401</v>
      </c>
    </row>
    <row r="9004" spans="1:19">
      <c r="A9004" t="s">
        <v>356</v>
      </c>
      <c r="B9004" t="s">
        <v>412</v>
      </c>
      <c r="C9004" t="s">
        <v>440</v>
      </c>
      <c r="D9004" t="s">
        <v>330</v>
      </c>
      <c r="E9004" t="s">
        <v>230</v>
      </c>
      <c r="F9004" t="s">
        <v>231</v>
      </c>
      <c r="G9004">
        <v>5</v>
      </c>
      <c r="H9004" t="s">
        <v>340</v>
      </c>
      <c r="I9004" t="s">
        <v>378</v>
      </c>
      <c r="J9004" t="s">
        <v>13</v>
      </c>
      <c r="K9004">
        <v>30</v>
      </c>
      <c r="L9004" s="52">
        <v>0.85714000463485718</v>
      </c>
      <c r="N9004">
        <v>273</v>
      </c>
      <c r="O9004" s="52">
        <v>0.875</v>
      </c>
      <c r="Q9004">
        <v>5030</v>
      </c>
      <c r="R9004" s="52">
        <v>0.88963997364044189</v>
      </c>
    </row>
    <row r="9005" spans="1:19">
      <c r="A9005" t="s">
        <v>356</v>
      </c>
      <c r="B9005" t="s">
        <v>412</v>
      </c>
      <c r="C9005" t="s">
        <v>440</v>
      </c>
      <c r="D9005" t="s">
        <v>330</v>
      </c>
      <c r="E9005" t="s">
        <v>230</v>
      </c>
      <c r="F9005" t="s">
        <v>231</v>
      </c>
      <c r="G9005">
        <v>5</v>
      </c>
      <c r="H9005" t="s">
        <v>340</v>
      </c>
      <c r="I9005" t="s">
        <v>378</v>
      </c>
      <c r="J9005" t="s">
        <v>382</v>
      </c>
      <c r="K9005">
        <v>5</v>
      </c>
      <c r="L9005" s="52">
        <v>0.14285999536514279</v>
      </c>
      <c r="N9005">
        <v>39</v>
      </c>
      <c r="O9005" s="52">
        <v>0.125</v>
      </c>
      <c r="Q9005">
        <v>624</v>
      </c>
      <c r="R9005" s="52">
        <v>0.1103599965572357</v>
      </c>
    </row>
    <row r="9006" spans="1:19">
      <c r="A9006" t="s">
        <v>356</v>
      </c>
      <c r="B9006" t="s">
        <v>412</v>
      </c>
      <c r="C9006" t="s">
        <v>440</v>
      </c>
      <c r="D9006" t="s">
        <v>330</v>
      </c>
      <c r="E9006" t="s">
        <v>230</v>
      </c>
      <c r="F9006" t="s">
        <v>231</v>
      </c>
      <c r="G9006">
        <v>5</v>
      </c>
      <c r="H9006" t="s">
        <v>340</v>
      </c>
      <c r="I9006" t="s">
        <v>379</v>
      </c>
      <c r="J9006" t="s">
        <v>13</v>
      </c>
      <c r="K9006">
        <v>22</v>
      </c>
      <c r="L9006" s="52">
        <v>0.62857002019882202</v>
      </c>
      <c r="N9006">
        <v>211</v>
      </c>
      <c r="O9006" s="52">
        <v>0.67628002166748047</v>
      </c>
      <c r="Q9006">
        <v>3976</v>
      </c>
      <c r="R9006" s="52">
        <v>0.70322000980377197</v>
      </c>
    </row>
    <row r="9007" spans="1:19">
      <c r="A9007" t="s">
        <v>356</v>
      </c>
      <c r="B9007" t="s">
        <v>412</v>
      </c>
      <c r="C9007" t="s">
        <v>440</v>
      </c>
      <c r="D9007" t="s">
        <v>330</v>
      </c>
      <c r="E9007" t="s">
        <v>230</v>
      </c>
      <c r="F9007" t="s">
        <v>231</v>
      </c>
      <c r="G9007">
        <v>5</v>
      </c>
      <c r="H9007" t="s">
        <v>340</v>
      </c>
      <c r="I9007" t="s">
        <v>379</v>
      </c>
      <c r="J9007" t="s">
        <v>382</v>
      </c>
      <c r="K9007">
        <v>13</v>
      </c>
      <c r="L9007" s="52">
        <v>0.37143000960350042</v>
      </c>
      <c r="N9007">
        <v>101</v>
      </c>
      <c r="O9007" s="52">
        <v>0.32372000813484192</v>
      </c>
      <c r="Q9007">
        <v>1678</v>
      </c>
      <c r="R9007" s="52">
        <v>0.29677999019622803</v>
      </c>
    </row>
    <row r="9008" spans="1:19">
      <c r="A9008" t="s">
        <v>356</v>
      </c>
      <c r="B9008" t="s">
        <v>412</v>
      </c>
      <c r="C9008" t="s">
        <v>440</v>
      </c>
      <c r="D9008" t="s">
        <v>330</v>
      </c>
      <c r="E9008" t="s">
        <v>230</v>
      </c>
      <c r="F9008" t="s">
        <v>231</v>
      </c>
      <c r="G9008">
        <v>5</v>
      </c>
      <c r="H9008" t="s">
        <v>340</v>
      </c>
      <c r="I9008" t="s">
        <v>380</v>
      </c>
      <c r="J9008" t="s">
        <v>13</v>
      </c>
      <c r="K9008">
        <v>19</v>
      </c>
      <c r="L9008" s="52">
        <v>0.54285997152328491</v>
      </c>
      <c r="N9008">
        <v>230</v>
      </c>
      <c r="O9008" s="52">
        <v>0.73717999458312988</v>
      </c>
      <c r="Q9008">
        <v>4071</v>
      </c>
      <c r="R9008" s="52">
        <v>0.72001999616622925</v>
      </c>
    </row>
    <row r="9009" spans="1:19">
      <c r="A9009" t="s">
        <v>356</v>
      </c>
      <c r="B9009" t="s">
        <v>412</v>
      </c>
      <c r="C9009" t="s">
        <v>440</v>
      </c>
      <c r="D9009" t="s">
        <v>330</v>
      </c>
      <c r="E9009" t="s">
        <v>230</v>
      </c>
      <c r="F9009" t="s">
        <v>231</v>
      </c>
      <c r="G9009">
        <v>5</v>
      </c>
      <c r="H9009" t="s">
        <v>340</v>
      </c>
      <c r="I9009" t="s">
        <v>380</v>
      </c>
      <c r="J9009" t="s">
        <v>382</v>
      </c>
      <c r="K9009">
        <v>16</v>
      </c>
      <c r="L9009" s="52">
        <v>0.4571399986743927</v>
      </c>
      <c r="N9009">
        <v>82</v>
      </c>
      <c r="O9009" s="52">
        <v>0.26282000541687012</v>
      </c>
      <c r="Q9009">
        <v>1583</v>
      </c>
      <c r="R9009" s="52">
        <v>0.27998000383377081</v>
      </c>
    </row>
    <row r="9010" spans="1:19">
      <c r="A9010" t="s">
        <v>356</v>
      </c>
      <c r="B9010" t="s">
        <v>412</v>
      </c>
      <c r="C9010" t="s">
        <v>440</v>
      </c>
      <c r="D9010" t="s">
        <v>330</v>
      </c>
      <c r="E9010" t="s">
        <v>230</v>
      </c>
      <c r="F9010" t="s">
        <v>231</v>
      </c>
      <c r="G9010">
        <v>5</v>
      </c>
      <c r="H9010" t="s">
        <v>340</v>
      </c>
      <c r="I9010" t="s">
        <v>381</v>
      </c>
      <c r="J9010" t="s">
        <v>13</v>
      </c>
      <c r="K9010">
        <v>17</v>
      </c>
      <c r="L9010" s="52">
        <v>0.48570999503135681</v>
      </c>
      <c r="N9010">
        <v>201</v>
      </c>
      <c r="O9010" s="52">
        <v>0.64423000812530518</v>
      </c>
      <c r="Q9010">
        <v>3439</v>
      </c>
      <c r="R9010" s="52">
        <v>0.60824000835418701</v>
      </c>
    </row>
    <row r="9011" spans="1:19">
      <c r="A9011" t="s">
        <v>356</v>
      </c>
      <c r="B9011" t="s">
        <v>412</v>
      </c>
      <c r="C9011" t="s">
        <v>440</v>
      </c>
      <c r="D9011" t="s">
        <v>330</v>
      </c>
      <c r="E9011" t="s">
        <v>230</v>
      </c>
      <c r="F9011" t="s">
        <v>231</v>
      </c>
      <c r="G9011">
        <v>5</v>
      </c>
      <c r="H9011" t="s">
        <v>340</v>
      </c>
      <c r="I9011" t="s">
        <v>381</v>
      </c>
      <c r="J9011" t="s">
        <v>382</v>
      </c>
      <c r="K9011">
        <v>18</v>
      </c>
      <c r="L9011" s="52">
        <v>0.5142899751663208</v>
      </c>
      <c r="N9011">
        <v>111</v>
      </c>
      <c r="O9011" s="52">
        <v>0.35576999187469482</v>
      </c>
      <c r="Q9011">
        <v>2215</v>
      </c>
      <c r="R9011" s="52">
        <v>0.39175999164581299</v>
      </c>
    </row>
    <row r="9012" spans="1:19">
      <c r="A9012" t="s">
        <v>356</v>
      </c>
      <c r="B9012" t="s">
        <v>412</v>
      </c>
      <c r="C9012" t="s">
        <v>440</v>
      </c>
      <c r="D9012" t="s">
        <v>330</v>
      </c>
      <c r="E9012" t="s">
        <v>232</v>
      </c>
      <c r="F9012" t="s">
        <v>233</v>
      </c>
      <c r="G9012">
        <v>11</v>
      </c>
      <c r="H9012" t="s">
        <v>337</v>
      </c>
      <c r="I9012" t="s">
        <v>374</v>
      </c>
      <c r="J9012" t="s">
        <v>289</v>
      </c>
      <c r="K9012">
        <v>0</v>
      </c>
      <c r="L9012" s="52">
        <v>0</v>
      </c>
      <c r="N9012">
        <v>2</v>
      </c>
      <c r="O9012" s="52">
        <v>6.1499997973442078E-3</v>
      </c>
      <c r="Q9012">
        <v>29</v>
      </c>
      <c r="R9012" s="52">
        <v>5.1299999468028554E-3</v>
      </c>
    </row>
    <row r="9013" spans="1:19">
      <c r="A9013" t="s">
        <v>356</v>
      </c>
      <c r="B9013" t="s">
        <v>412</v>
      </c>
      <c r="C9013" t="s">
        <v>440</v>
      </c>
      <c r="D9013" t="s">
        <v>330</v>
      </c>
      <c r="E9013" t="s">
        <v>232</v>
      </c>
      <c r="F9013" t="s">
        <v>233</v>
      </c>
      <c r="G9013">
        <v>11</v>
      </c>
      <c r="H9013" t="s">
        <v>337</v>
      </c>
      <c r="I9013" t="s">
        <v>374</v>
      </c>
      <c r="J9013" t="s">
        <v>290</v>
      </c>
      <c r="K9013">
        <v>6</v>
      </c>
      <c r="L9013" s="52">
        <v>0.14633999764919281</v>
      </c>
      <c r="N9013">
        <v>24</v>
      </c>
      <c r="O9013" s="52">
        <v>7.3849998414516449E-2</v>
      </c>
      <c r="Q9013">
        <v>299</v>
      </c>
      <c r="R9013" s="52">
        <v>5.2880000323057168E-2</v>
      </c>
    </row>
    <row r="9014" spans="1:19">
      <c r="A9014" t="s">
        <v>356</v>
      </c>
      <c r="B9014" t="s">
        <v>412</v>
      </c>
      <c r="C9014" t="s">
        <v>440</v>
      </c>
      <c r="D9014" t="s">
        <v>330</v>
      </c>
      <c r="E9014" t="s">
        <v>232</v>
      </c>
      <c r="F9014" t="s">
        <v>233</v>
      </c>
      <c r="G9014">
        <v>11</v>
      </c>
      <c r="H9014" t="s">
        <v>337</v>
      </c>
      <c r="I9014" t="s">
        <v>374</v>
      </c>
      <c r="J9014" t="s">
        <v>291</v>
      </c>
      <c r="K9014">
        <v>2</v>
      </c>
      <c r="L9014" s="52">
        <v>4.8780001699924469E-2</v>
      </c>
      <c r="N9014">
        <v>44</v>
      </c>
      <c r="O9014" s="52">
        <v>0.13537999987602231</v>
      </c>
      <c r="Q9014">
        <v>751</v>
      </c>
      <c r="R9014" s="52">
        <v>0.1328299939632416</v>
      </c>
    </row>
    <row r="9015" spans="1:19">
      <c r="A9015" t="s">
        <v>356</v>
      </c>
      <c r="B9015" t="s">
        <v>412</v>
      </c>
      <c r="C9015" t="s">
        <v>440</v>
      </c>
      <c r="D9015" t="s">
        <v>330</v>
      </c>
      <c r="E9015" t="s">
        <v>232</v>
      </c>
      <c r="F9015" t="s">
        <v>233</v>
      </c>
      <c r="G9015">
        <v>11</v>
      </c>
      <c r="H9015" t="s">
        <v>337</v>
      </c>
      <c r="I9015" t="s">
        <v>374</v>
      </c>
      <c r="J9015" t="s">
        <v>292</v>
      </c>
      <c r="K9015">
        <v>6</v>
      </c>
      <c r="L9015" s="52">
        <v>0.14633999764919281</v>
      </c>
      <c r="N9015">
        <v>67</v>
      </c>
      <c r="O9015" s="52">
        <v>0.20614999532699579</v>
      </c>
      <c r="Q9015">
        <v>1246</v>
      </c>
      <c r="R9015" s="52">
        <v>0.22036999464035029</v>
      </c>
    </row>
    <row r="9016" spans="1:19">
      <c r="A9016" t="s">
        <v>356</v>
      </c>
      <c r="B9016" t="s">
        <v>412</v>
      </c>
      <c r="C9016" t="s">
        <v>440</v>
      </c>
      <c r="D9016" t="s">
        <v>330</v>
      </c>
      <c r="E9016" t="s">
        <v>232</v>
      </c>
      <c r="F9016" t="s">
        <v>233</v>
      </c>
      <c r="G9016">
        <v>11</v>
      </c>
      <c r="H9016" t="s">
        <v>337</v>
      </c>
      <c r="I9016" t="s">
        <v>374</v>
      </c>
      <c r="J9016" t="s">
        <v>293</v>
      </c>
      <c r="K9016">
        <v>9</v>
      </c>
      <c r="L9016" s="52">
        <v>0.21951000392436981</v>
      </c>
      <c r="N9016">
        <v>63</v>
      </c>
      <c r="O9016" s="52">
        <v>0.19384999573230741</v>
      </c>
      <c r="Q9016">
        <v>1034</v>
      </c>
      <c r="R9016" s="52">
        <v>0.18287999927997589</v>
      </c>
    </row>
    <row r="9017" spans="1:19">
      <c r="A9017" t="s">
        <v>356</v>
      </c>
      <c r="B9017" t="s">
        <v>412</v>
      </c>
      <c r="C9017" t="s">
        <v>440</v>
      </c>
      <c r="D9017" t="s">
        <v>330</v>
      </c>
      <c r="E9017" t="s">
        <v>232</v>
      </c>
      <c r="F9017" t="s">
        <v>233</v>
      </c>
      <c r="G9017">
        <v>11</v>
      </c>
      <c r="H9017" t="s">
        <v>337</v>
      </c>
      <c r="I9017" t="s">
        <v>374</v>
      </c>
      <c r="J9017" t="s">
        <v>294</v>
      </c>
      <c r="K9017">
        <v>11</v>
      </c>
      <c r="L9017" s="52">
        <v>0.26829001307487488</v>
      </c>
      <c r="N9017">
        <v>70</v>
      </c>
      <c r="O9017" s="52">
        <v>0.215379998087883</v>
      </c>
      <c r="Q9017">
        <v>1115</v>
      </c>
      <c r="R9017" s="52">
        <v>0.19720999896526339</v>
      </c>
    </row>
    <row r="9018" spans="1:19">
      <c r="A9018" t="s">
        <v>356</v>
      </c>
      <c r="B9018" t="s">
        <v>412</v>
      </c>
      <c r="C9018" t="s">
        <v>440</v>
      </c>
      <c r="D9018" t="s">
        <v>330</v>
      </c>
      <c r="E9018" t="s">
        <v>232</v>
      </c>
      <c r="F9018" t="s">
        <v>233</v>
      </c>
      <c r="G9018">
        <v>11</v>
      </c>
      <c r="H9018" t="s">
        <v>337</v>
      </c>
      <c r="I9018" t="s">
        <v>374</v>
      </c>
      <c r="J9018" t="s">
        <v>295</v>
      </c>
      <c r="K9018">
        <v>7</v>
      </c>
      <c r="L9018" s="52">
        <v>0.17072999477386469</v>
      </c>
      <c r="N9018">
        <v>55</v>
      </c>
      <c r="O9018" s="52">
        <v>0.16922999918460849</v>
      </c>
      <c r="Q9018">
        <v>1180</v>
      </c>
      <c r="R9018" s="52">
        <v>0.20870000123977661</v>
      </c>
    </row>
    <row r="9019" spans="1:19">
      <c r="A9019" t="s">
        <v>356</v>
      </c>
      <c r="B9019" t="s">
        <v>412</v>
      </c>
      <c r="C9019" t="s">
        <v>440</v>
      </c>
      <c r="D9019" t="s">
        <v>330</v>
      </c>
      <c r="E9019" t="s">
        <v>232</v>
      </c>
      <c r="F9019" t="s">
        <v>233</v>
      </c>
      <c r="G9019">
        <v>11</v>
      </c>
      <c r="H9019" t="s">
        <v>337</v>
      </c>
      <c r="I9019" t="s">
        <v>734</v>
      </c>
      <c r="J9019" t="s">
        <v>299</v>
      </c>
      <c r="K9019">
        <v>2</v>
      </c>
      <c r="L9019" s="52">
        <v>4.8780001699924469E-2</v>
      </c>
      <c r="M9019" s="52">
        <v>4.8780001699924469E-2</v>
      </c>
      <c r="N9019">
        <v>9</v>
      </c>
      <c r="O9019" s="52">
        <v>2.7690000832080841E-2</v>
      </c>
      <c r="P9019" s="52">
        <v>2.8389999642968181E-2</v>
      </c>
      <c r="Q9019">
        <v>265</v>
      </c>
      <c r="R9019" s="52">
        <v>4.6870000660419457E-2</v>
      </c>
      <c r="S9019" s="52">
        <v>4.7959998250007629E-2</v>
      </c>
    </row>
    <row r="9020" spans="1:19">
      <c r="A9020" t="s">
        <v>356</v>
      </c>
      <c r="B9020" t="s">
        <v>412</v>
      </c>
      <c r="C9020" t="s">
        <v>440</v>
      </c>
      <c r="D9020" t="s">
        <v>330</v>
      </c>
      <c r="E9020" t="s">
        <v>232</v>
      </c>
      <c r="F9020" t="s">
        <v>233</v>
      </c>
      <c r="G9020">
        <v>11</v>
      </c>
      <c r="H9020" t="s">
        <v>337</v>
      </c>
      <c r="I9020" t="s">
        <v>734</v>
      </c>
      <c r="J9020" t="s">
        <v>300</v>
      </c>
      <c r="K9020">
        <v>2</v>
      </c>
      <c r="L9020" s="52">
        <v>4.8780001699924469E-2</v>
      </c>
      <c r="M9020" s="52">
        <v>4.8780001699924469E-2</v>
      </c>
      <c r="N9020">
        <v>11</v>
      </c>
      <c r="O9020" s="52">
        <v>3.3849999308586121E-2</v>
      </c>
      <c r="P9020" s="52">
        <v>3.4699998795986182E-2</v>
      </c>
      <c r="Q9020">
        <v>218</v>
      </c>
      <c r="R9020" s="52">
        <v>3.8559999316930771E-2</v>
      </c>
      <c r="S9020" s="52">
        <v>3.945000097155571E-2</v>
      </c>
    </row>
    <row r="9021" spans="1:19">
      <c r="A9021" t="s">
        <v>356</v>
      </c>
      <c r="B9021" t="s">
        <v>412</v>
      </c>
      <c r="C9021" t="s">
        <v>440</v>
      </c>
      <c r="D9021" t="s">
        <v>330</v>
      </c>
      <c r="E9021" t="s">
        <v>232</v>
      </c>
      <c r="F9021" t="s">
        <v>233</v>
      </c>
      <c r="G9021">
        <v>11</v>
      </c>
      <c r="H9021" t="s">
        <v>337</v>
      </c>
      <c r="I9021" t="s">
        <v>734</v>
      </c>
      <c r="J9021" t="s">
        <v>269</v>
      </c>
      <c r="K9021">
        <v>2</v>
      </c>
      <c r="L9021" s="52">
        <v>4.8780001699924469E-2</v>
      </c>
      <c r="M9021" s="52">
        <v>4.8780001699924469E-2</v>
      </c>
      <c r="N9021">
        <v>2</v>
      </c>
      <c r="O9021" s="52">
        <v>6.1499997973442078E-3</v>
      </c>
      <c r="P9021" s="52">
        <v>6.3100000843405724E-3</v>
      </c>
      <c r="Q9021">
        <v>43</v>
      </c>
      <c r="R9021" s="52">
        <v>7.61000020429492E-3</v>
      </c>
      <c r="S9021" s="52">
        <v>7.780000101774931E-3</v>
      </c>
    </row>
    <row r="9022" spans="1:19">
      <c r="A9022" t="s">
        <v>356</v>
      </c>
      <c r="B9022" t="s">
        <v>412</v>
      </c>
      <c r="C9022" t="s">
        <v>440</v>
      </c>
      <c r="D9022" t="s">
        <v>330</v>
      </c>
      <c r="E9022" t="s">
        <v>232</v>
      </c>
      <c r="F9022" t="s">
        <v>233</v>
      </c>
      <c r="G9022">
        <v>11</v>
      </c>
      <c r="H9022" t="s">
        <v>337</v>
      </c>
      <c r="I9022" t="s">
        <v>734</v>
      </c>
      <c r="J9022" t="s">
        <v>301</v>
      </c>
      <c r="K9022">
        <v>2</v>
      </c>
      <c r="L9022" s="52">
        <v>4.8780001699924469E-2</v>
      </c>
      <c r="M9022" s="52">
        <v>4.8780001699924469E-2</v>
      </c>
      <c r="N9022">
        <v>5</v>
      </c>
      <c r="O9022" s="52">
        <v>1.537999976426363E-2</v>
      </c>
      <c r="P9022" s="52">
        <v>1.576999947428703E-2</v>
      </c>
      <c r="Q9022">
        <v>117</v>
      </c>
      <c r="R9022" s="52">
        <v>2.0689999684691429E-2</v>
      </c>
      <c r="S9022" s="52">
        <v>2.1169999614357948E-2</v>
      </c>
    </row>
    <row r="9023" spans="1:19">
      <c r="A9023" t="s">
        <v>356</v>
      </c>
      <c r="B9023" t="s">
        <v>412</v>
      </c>
      <c r="C9023" t="s">
        <v>440</v>
      </c>
      <c r="D9023" t="s">
        <v>330</v>
      </c>
      <c r="E9023" t="s">
        <v>232</v>
      </c>
      <c r="F9023" t="s">
        <v>233</v>
      </c>
      <c r="G9023">
        <v>11</v>
      </c>
      <c r="H9023" t="s">
        <v>337</v>
      </c>
      <c r="I9023" t="s">
        <v>734</v>
      </c>
      <c r="J9023" t="s">
        <v>270</v>
      </c>
      <c r="K9023">
        <v>0</v>
      </c>
      <c r="L9023" s="52">
        <v>0</v>
      </c>
      <c r="N9023">
        <v>8</v>
      </c>
      <c r="O9023" s="52">
        <v>2.462000027298927E-2</v>
      </c>
      <c r="Q9023">
        <v>128</v>
      </c>
      <c r="R9023" s="52">
        <v>2.263999916613102E-2</v>
      </c>
    </row>
    <row r="9024" spans="1:19">
      <c r="A9024" t="s">
        <v>356</v>
      </c>
      <c r="B9024" t="s">
        <v>412</v>
      </c>
      <c r="C9024" t="s">
        <v>440</v>
      </c>
      <c r="D9024" t="s">
        <v>330</v>
      </c>
      <c r="E9024" t="s">
        <v>232</v>
      </c>
      <c r="F9024" t="s">
        <v>233</v>
      </c>
      <c r="G9024">
        <v>11</v>
      </c>
      <c r="H9024" t="s">
        <v>337</v>
      </c>
      <c r="I9024" t="s">
        <v>734</v>
      </c>
      <c r="J9024" t="s">
        <v>268</v>
      </c>
      <c r="K9024">
        <v>33</v>
      </c>
      <c r="L9024" s="52">
        <v>0.80488002300262451</v>
      </c>
      <c r="M9024" s="52">
        <v>0.80488002300262451</v>
      </c>
      <c r="N9024">
        <v>290</v>
      </c>
      <c r="O9024" s="52">
        <v>0.89231002330780029</v>
      </c>
      <c r="P9024" s="52">
        <v>0.91483002901077271</v>
      </c>
      <c r="Q9024">
        <v>4883</v>
      </c>
      <c r="R9024" s="52">
        <v>0.86364001035690308</v>
      </c>
      <c r="S9024" s="52">
        <v>0.88363999128341675</v>
      </c>
    </row>
    <row r="9025" spans="1:18">
      <c r="A9025" t="s">
        <v>356</v>
      </c>
      <c r="B9025" t="s">
        <v>412</v>
      </c>
      <c r="C9025" t="s">
        <v>440</v>
      </c>
      <c r="D9025" t="s">
        <v>330</v>
      </c>
      <c r="E9025" t="s">
        <v>232</v>
      </c>
      <c r="F9025" t="s">
        <v>233</v>
      </c>
      <c r="G9025">
        <v>11</v>
      </c>
      <c r="H9025" t="s">
        <v>337</v>
      </c>
      <c r="I9025" t="s">
        <v>307</v>
      </c>
      <c r="J9025" t="s">
        <v>329</v>
      </c>
      <c r="K9025">
        <v>41</v>
      </c>
      <c r="L9025" s="52">
        <v>1</v>
      </c>
      <c r="N9025">
        <v>323</v>
      </c>
      <c r="O9025" s="52">
        <v>0.9938499927520752</v>
      </c>
      <c r="Q9025">
        <v>5610</v>
      </c>
      <c r="R9025" s="52">
        <v>0.99221998453140259</v>
      </c>
    </row>
    <row r="9026" spans="1:18">
      <c r="A9026" t="s">
        <v>356</v>
      </c>
      <c r="B9026" t="s">
        <v>412</v>
      </c>
      <c r="C9026" t="s">
        <v>440</v>
      </c>
      <c r="D9026" t="s">
        <v>330</v>
      </c>
      <c r="E9026" t="s">
        <v>232</v>
      </c>
      <c r="F9026" t="s">
        <v>233</v>
      </c>
      <c r="G9026">
        <v>11</v>
      </c>
      <c r="H9026" t="s">
        <v>337</v>
      </c>
      <c r="I9026" t="s">
        <v>307</v>
      </c>
      <c r="J9026" t="s">
        <v>309</v>
      </c>
      <c r="K9026">
        <v>0</v>
      </c>
      <c r="L9026" s="52">
        <v>0</v>
      </c>
      <c r="N9026">
        <v>2</v>
      </c>
      <c r="O9026" s="52">
        <v>6.1499997973442078E-3</v>
      </c>
      <c r="Q9026">
        <v>44</v>
      </c>
      <c r="R9026" s="52">
        <v>7.780000101774931E-3</v>
      </c>
    </row>
    <row r="9027" spans="1:18">
      <c r="A9027" t="s">
        <v>356</v>
      </c>
      <c r="B9027" t="s">
        <v>412</v>
      </c>
      <c r="C9027" t="s">
        <v>440</v>
      </c>
      <c r="D9027" t="s">
        <v>330</v>
      </c>
      <c r="E9027" t="s">
        <v>232</v>
      </c>
      <c r="F9027" t="s">
        <v>233</v>
      </c>
      <c r="G9027">
        <v>11</v>
      </c>
      <c r="H9027" t="s">
        <v>337</v>
      </c>
      <c r="I9027" t="s">
        <v>375</v>
      </c>
      <c r="J9027" t="s">
        <v>302</v>
      </c>
      <c r="K9027">
        <v>10</v>
      </c>
      <c r="L9027" s="52">
        <v>0.24390000104904169</v>
      </c>
      <c r="N9027">
        <v>95</v>
      </c>
      <c r="O9027" s="52">
        <v>0.29230999946594238</v>
      </c>
      <c r="Q9027">
        <v>1795</v>
      </c>
      <c r="R9027" s="52">
        <v>0.3174700140953064</v>
      </c>
    </row>
    <row r="9028" spans="1:18">
      <c r="A9028" t="s">
        <v>356</v>
      </c>
      <c r="B9028" t="s">
        <v>412</v>
      </c>
      <c r="C9028" t="s">
        <v>440</v>
      </c>
      <c r="D9028" t="s">
        <v>330</v>
      </c>
      <c r="E9028" t="s">
        <v>232</v>
      </c>
      <c r="F9028" t="s">
        <v>233</v>
      </c>
      <c r="G9028">
        <v>11</v>
      </c>
      <c r="H9028" t="s">
        <v>337</v>
      </c>
      <c r="I9028" t="s">
        <v>375</v>
      </c>
      <c r="J9028" t="s">
        <v>303</v>
      </c>
      <c r="K9028">
        <v>15</v>
      </c>
      <c r="L9028" s="52">
        <v>0.36585000157356262</v>
      </c>
      <c r="N9028">
        <v>105</v>
      </c>
      <c r="O9028" s="52">
        <v>0.32308000326156622</v>
      </c>
      <c r="Q9028">
        <v>1789</v>
      </c>
      <c r="R9028" s="52">
        <v>0.31641000509262079</v>
      </c>
    </row>
    <row r="9029" spans="1:18">
      <c r="A9029" t="s">
        <v>356</v>
      </c>
      <c r="B9029" t="s">
        <v>412</v>
      </c>
      <c r="C9029" t="s">
        <v>440</v>
      </c>
      <c r="D9029" t="s">
        <v>330</v>
      </c>
      <c r="E9029" t="s">
        <v>232</v>
      </c>
      <c r="F9029" t="s">
        <v>233</v>
      </c>
      <c r="G9029">
        <v>11</v>
      </c>
      <c r="H9029" t="s">
        <v>337</v>
      </c>
      <c r="I9029" t="s">
        <v>375</v>
      </c>
      <c r="J9029" t="s">
        <v>304</v>
      </c>
      <c r="K9029">
        <v>16</v>
      </c>
      <c r="L9029" s="52">
        <v>0.39024001359939581</v>
      </c>
      <c r="N9029">
        <v>125</v>
      </c>
      <c r="O9029" s="52">
        <v>0.38462001085281372</v>
      </c>
      <c r="Q9029">
        <v>2070</v>
      </c>
      <c r="R9029" s="52">
        <v>0.36610999703407288</v>
      </c>
    </row>
    <row r="9030" spans="1:18">
      <c r="A9030" t="s">
        <v>356</v>
      </c>
      <c r="B9030" t="s">
        <v>412</v>
      </c>
      <c r="C9030" t="s">
        <v>440</v>
      </c>
      <c r="D9030" t="s">
        <v>330</v>
      </c>
      <c r="E9030" t="s">
        <v>232</v>
      </c>
      <c r="F9030" t="s">
        <v>233</v>
      </c>
      <c r="G9030">
        <v>11</v>
      </c>
      <c r="H9030" t="s">
        <v>337</v>
      </c>
      <c r="I9030" t="s">
        <v>377</v>
      </c>
      <c r="J9030" t="s">
        <v>13</v>
      </c>
      <c r="K9030">
        <v>24</v>
      </c>
      <c r="L9030" s="52">
        <v>0.58537000417709351</v>
      </c>
      <c r="N9030">
        <v>166</v>
      </c>
      <c r="O9030" s="52">
        <v>0.51077002286911011</v>
      </c>
      <c r="Q9030">
        <v>2991</v>
      </c>
      <c r="R9030" s="52">
        <v>0.52900999784469604</v>
      </c>
    </row>
    <row r="9031" spans="1:18">
      <c r="A9031" t="s">
        <v>356</v>
      </c>
      <c r="B9031" t="s">
        <v>412</v>
      </c>
      <c r="C9031" t="s">
        <v>440</v>
      </c>
      <c r="D9031" t="s">
        <v>330</v>
      </c>
      <c r="E9031" t="s">
        <v>232</v>
      </c>
      <c r="F9031" t="s">
        <v>233</v>
      </c>
      <c r="G9031">
        <v>11</v>
      </c>
      <c r="H9031" t="s">
        <v>337</v>
      </c>
      <c r="I9031" t="s">
        <v>377</v>
      </c>
      <c r="J9031" t="s">
        <v>382</v>
      </c>
      <c r="K9031">
        <v>17</v>
      </c>
      <c r="L9031" s="52">
        <v>0.41462999582290649</v>
      </c>
      <c r="N9031">
        <v>159</v>
      </c>
      <c r="O9031" s="52">
        <v>0.48923000693321228</v>
      </c>
      <c r="Q9031">
        <v>2663</v>
      </c>
      <c r="R9031" s="52">
        <v>0.47099000215530401</v>
      </c>
    </row>
    <row r="9032" spans="1:18">
      <c r="A9032" t="s">
        <v>356</v>
      </c>
      <c r="B9032" t="s">
        <v>412</v>
      </c>
      <c r="C9032" t="s">
        <v>440</v>
      </c>
      <c r="D9032" t="s">
        <v>330</v>
      </c>
      <c r="E9032" t="s">
        <v>232</v>
      </c>
      <c r="F9032" t="s">
        <v>233</v>
      </c>
      <c r="G9032">
        <v>11</v>
      </c>
      <c r="H9032" t="s">
        <v>337</v>
      </c>
      <c r="I9032" t="s">
        <v>378</v>
      </c>
      <c r="J9032" t="s">
        <v>13</v>
      </c>
      <c r="K9032">
        <v>34</v>
      </c>
      <c r="L9032" s="52">
        <v>0.82927000522613525</v>
      </c>
      <c r="N9032">
        <v>291</v>
      </c>
      <c r="O9032" s="52">
        <v>0.89538002014160156</v>
      </c>
      <c r="Q9032">
        <v>5030</v>
      </c>
      <c r="R9032" s="52">
        <v>0.88963997364044189</v>
      </c>
    </row>
    <row r="9033" spans="1:18">
      <c r="A9033" t="s">
        <v>356</v>
      </c>
      <c r="B9033" t="s">
        <v>412</v>
      </c>
      <c r="C9033" t="s">
        <v>440</v>
      </c>
      <c r="D9033" t="s">
        <v>330</v>
      </c>
      <c r="E9033" t="s">
        <v>232</v>
      </c>
      <c r="F9033" t="s">
        <v>233</v>
      </c>
      <c r="G9033">
        <v>11</v>
      </c>
      <c r="H9033" t="s">
        <v>337</v>
      </c>
      <c r="I9033" t="s">
        <v>378</v>
      </c>
      <c r="J9033" t="s">
        <v>382</v>
      </c>
      <c r="K9033">
        <v>7</v>
      </c>
      <c r="L9033" s="52">
        <v>0.17072999477386469</v>
      </c>
      <c r="N9033">
        <v>34</v>
      </c>
      <c r="O9033" s="52">
        <v>0.1046200022101402</v>
      </c>
      <c r="Q9033">
        <v>624</v>
      </c>
      <c r="R9033" s="52">
        <v>0.1103599965572357</v>
      </c>
    </row>
    <row r="9034" spans="1:18">
      <c r="A9034" t="s">
        <v>356</v>
      </c>
      <c r="B9034" t="s">
        <v>412</v>
      </c>
      <c r="C9034" t="s">
        <v>440</v>
      </c>
      <c r="D9034" t="s">
        <v>330</v>
      </c>
      <c r="E9034" t="s">
        <v>232</v>
      </c>
      <c r="F9034" t="s">
        <v>233</v>
      </c>
      <c r="G9034">
        <v>11</v>
      </c>
      <c r="H9034" t="s">
        <v>337</v>
      </c>
      <c r="I9034" t="s">
        <v>379</v>
      </c>
      <c r="J9034" t="s">
        <v>13</v>
      </c>
      <c r="K9034">
        <v>27</v>
      </c>
      <c r="L9034" s="52">
        <v>0.65854001045227051</v>
      </c>
      <c r="N9034">
        <v>214</v>
      </c>
      <c r="O9034" s="52">
        <v>0.65846002101898193</v>
      </c>
      <c r="Q9034">
        <v>3976</v>
      </c>
      <c r="R9034" s="52">
        <v>0.70322000980377197</v>
      </c>
    </row>
    <row r="9035" spans="1:18">
      <c r="A9035" t="s">
        <v>356</v>
      </c>
      <c r="B9035" t="s">
        <v>412</v>
      </c>
      <c r="C9035" t="s">
        <v>440</v>
      </c>
      <c r="D9035" t="s">
        <v>330</v>
      </c>
      <c r="E9035" t="s">
        <v>232</v>
      </c>
      <c r="F9035" t="s">
        <v>233</v>
      </c>
      <c r="G9035">
        <v>11</v>
      </c>
      <c r="H9035" t="s">
        <v>337</v>
      </c>
      <c r="I9035" t="s">
        <v>379</v>
      </c>
      <c r="J9035" t="s">
        <v>382</v>
      </c>
      <c r="K9035">
        <v>14</v>
      </c>
      <c r="L9035" s="52">
        <v>0.34145998954772949</v>
      </c>
      <c r="N9035">
        <v>111</v>
      </c>
      <c r="O9035" s="52">
        <v>0.34154000878334051</v>
      </c>
      <c r="Q9035">
        <v>1678</v>
      </c>
      <c r="R9035" s="52">
        <v>0.29677999019622803</v>
      </c>
    </row>
    <row r="9036" spans="1:18">
      <c r="A9036" t="s">
        <v>356</v>
      </c>
      <c r="B9036" t="s">
        <v>412</v>
      </c>
      <c r="C9036" t="s">
        <v>440</v>
      </c>
      <c r="D9036" t="s">
        <v>330</v>
      </c>
      <c r="E9036" t="s">
        <v>232</v>
      </c>
      <c r="F9036" t="s">
        <v>233</v>
      </c>
      <c r="G9036">
        <v>11</v>
      </c>
      <c r="H9036" t="s">
        <v>337</v>
      </c>
      <c r="I9036" t="s">
        <v>380</v>
      </c>
      <c r="J9036" t="s">
        <v>13</v>
      </c>
      <c r="K9036">
        <v>32</v>
      </c>
      <c r="L9036" s="52">
        <v>0.78048998117446899</v>
      </c>
      <c r="N9036">
        <v>233</v>
      </c>
      <c r="O9036" s="52">
        <v>0.71692001819610596</v>
      </c>
      <c r="Q9036">
        <v>4071</v>
      </c>
      <c r="R9036" s="52">
        <v>0.72001999616622925</v>
      </c>
    </row>
    <row r="9037" spans="1:18">
      <c r="A9037" t="s">
        <v>356</v>
      </c>
      <c r="B9037" t="s">
        <v>412</v>
      </c>
      <c r="C9037" t="s">
        <v>440</v>
      </c>
      <c r="D9037" t="s">
        <v>330</v>
      </c>
      <c r="E9037" t="s">
        <v>232</v>
      </c>
      <c r="F9037" t="s">
        <v>233</v>
      </c>
      <c r="G9037">
        <v>11</v>
      </c>
      <c r="H9037" t="s">
        <v>337</v>
      </c>
      <c r="I9037" t="s">
        <v>380</v>
      </c>
      <c r="J9037" t="s">
        <v>382</v>
      </c>
      <c r="K9037">
        <v>9</v>
      </c>
      <c r="L9037" s="52">
        <v>0.21951000392436981</v>
      </c>
      <c r="N9037">
        <v>92</v>
      </c>
      <c r="O9037" s="52">
        <v>0.28308001160621638</v>
      </c>
      <c r="Q9037">
        <v>1583</v>
      </c>
      <c r="R9037" s="52">
        <v>0.27998000383377081</v>
      </c>
    </row>
    <row r="9038" spans="1:18">
      <c r="A9038" t="s">
        <v>356</v>
      </c>
      <c r="B9038" t="s">
        <v>412</v>
      </c>
      <c r="C9038" t="s">
        <v>440</v>
      </c>
      <c r="D9038" t="s">
        <v>330</v>
      </c>
      <c r="E9038" t="s">
        <v>232</v>
      </c>
      <c r="F9038" t="s">
        <v>233</v>
      </c>
      <c r="G9038">
        <v>11</v>
      </c>
      <c r="H9038" t="s">
        <v>337</v>
      </c>
      <c r="I9038" t="s">
        <v>381</v>
      </c>
      <c r="J9038" t="s">
        <v>13</v>
      </c>
      <c r="K9038">
        <v>21</v>
      </c>
      <c r="L9038" s="52">
        <v>0.5121999979019165</v>
      </c>
      <c r="N9038">
        <v>203</v>
      </c>
      <c r="O9038" s="52">
        <v>0.62462002038955688</v>
      </c>
      <c r="Q9038">
        <v>3439</v>
      </c>
      <c r="R9038" s="52">
        <v>0.60824000835418701</v>
      </c>
    </row>
    <row r="9039" spans="1:18">
      <c r="A9039" t="s">
        <v>356</v>
      </c>
      <c r="B9039" t="s">
        <v>412</v>
      </c>
      <c r="C9039" t="s">
        <v>440</v>
      </c>
      <c r="D9039" t="s">
        <v>330</v>
      </c>
      <c r="E9039" t="s">
        <v>232</v>
      </c>
      <c r="F9039" t="s">
        <v>233</v>
      </c>
      <c r="G9039">
        <v>11</v>
      </c>
      <c r="H9039" t="s">
        <v>337</v>
      </c>
      <c r="I9039" t="s">
        <v>381</v>
      </c>
      <c r="J9039" t="s">
        <v>382</v>
      </c>
      <c r="K9039">
        <v>20</v>
      </c>
      <c r="L9039" s="52">
        <v>0.4878000020980835</v>
      </c>
      <c r="N9039">
        <v>122</v>
      </c>
      <c r="O9039" s="52">
        <v>0.3753800094127655</v>
      </c>
      <c r="Q9039">
        <v>2215</v>
      </c>
      <c r="R9039" s="52">
        <v>0.39175999164581299</v>
      </c>
    </row>
    <row r="9040" spans="1:18">
      <c r="A9040" t="s">
        <v>356</v>
      </c>
      <c r="B9040" t="s">
        <v>412</v>
      </c>
      <c r="C9040" t="s">
        <v>440</v>
      </c>
      <c r="D9040" t="s">
        <v>330</v>
      </c>
      <c r="E9040" t="s">
        <v>234</v>
      </c>
      <c r="F9040" t="s">
        <v>235</v>
      </c>
      <c r="G9040">
        <v>10</v>
      </c>
      <c r="H9040" t="s">
        <v>341</v>
      </c>
      <c r="I9040" t="s">
        <v>374</v>
      </c>
      <c r="J9040" t="s">
        <v>289</v>
      </c>
      <c r="K9040">
        <v>2</v>
      </c>
      <c r="L9040" s="52">
        <v>7.6920002698898315E-2</v>
      </c>
      <c r="N9040">
        <v>2</v>
      </c>
      <c r="O9040" s="52">
        <v>8.4400000050663948E-3</v>
      </c>
      <c r="Q9040">
        <v>29</v>
      </c>
      <c r="R9040" s="52">
        <v>5.1299999468028554E-3</v>
      </c>
    </row>
    <row r="9041" spans="1:19">
      <c r="A9041" t="s">
        <v>356</v>
      </c>
      <c r="B9041" t="s">
        <v>412</v>
      </c>
      <c r="C9041" t="s">
        <v>440</v>
      </c>
      <c r="D9041" t="s">
        <v>330</v>
      </c>
      <c r="E9041" t="s">
        <v>234</v>
      </c>
      <c r="F9041" t="s">
        <v>235</v>
      </c>
      <c r="G9041">
        <v>10</v>
      </c>
      <c r="H9041" t="s">
        <v>341</v>
      </c>
      <c r="I9041" t="s">
        <v>374</v>
      </c>
      <c r="J9041" t="s">
        <v>290</v>
      </c>
      <c r="K9041">
        <v>2</v>
      </c>
      <c r="L9041" s="52">
        <v>7.6920002698898315E-2</v>
      </c>
      <c r="N9041">
        <v>6</v>
      </c>
      <c r="O9041" s="52">
        <v>2.531999908387661E-2</v>
      </c>
      <c r="Q9041">
        <v>299</v>
      </c>
      <c r="R9041" s="52">
        <v>5.2880000323057168E-2</v>
      </c>
    </row>
    <row r="9042" spans="1:19">
      <c r="A9042" t="s">
        <v>356</v>
      </c>
      <c r="B9042" t="s">
        <v>412</v>
      </c>
      <c r="C9042" t="s">
        <v>440</v>
      </c>
      <c r="D9042" t="s">
        <v>330</v>
      </c>
      <c r="E9042" t="s">
        <v>234</v>
      </c>
      <c r="F9042" t="s">
        <v>235</v>
      </c>
      <c r="G9042">
        <v>10</v>
      </c>
      <c r="H9042" t="s">
        <v>341</v>
      </c>
      <c r="I9042" t="s">
        <v>374</v>
      </c>
      <c r="J9042" t="s">
        <v>291</v>
      </c>
      <c r="K9042">
        <v>2</v>
      </c>
      <c r="L9042" s="52">
        <v>7.6920002698898315E-2</v>
      </c>
      <c r="N9042">
        <v>31</v>
      </c>
      <c r="O9042" s="52">
        <v>0.13079999387264249</v>
      </c>
      <c r="Q9042">
        <v>751</v>
      </c>
      <c r="R9042" s="52">
        <v>0.1328299939632416</v>
      </c>
    </row>
    <row r="9043" spans="1:19">
      <c r="A9043" t="s">
        <v>356</v>
      </c>
      <c r="B9043" t="s">
        <v>412</v>
      </c>
      <c r="C9043" t="s">
        <v>440</v>
      </c>
      <c r="D9043" t="s">
        <v>330</v>
      </c>
      <c r="E9043" t="s">
        <v>234</v>
      </c>
      <c r="F9043" t="s">
        <v>235</v>
      </c>
      <c r="G9043">
        <v>10</v>
      </c>
      <c r="H9043" t="s">
        <v>341</v>
      </c>
      <c r="I9043" t="s">
        <v>374</v>
      </c>
      <c r="J9043" t="s">
        <v>292</v>
      </c>
      <c r="K9043">
        <v>5</v>
      </c>
      <c r="L9043" s="52">
        <v>0.19231000542640689</v>
      </c>
      <c r="N9043">
        <v>48</v>
      </c>
      <c r="O9043" s="52">
        <v>0.20252999663352969</v>
      </c>
      <c r="Q9043">
        <v>1246</v>
      </c>
      <c r="R9043" s="52">
        <v>0.22036999464035029</v>
      </c>
    </row>
    <row r="9044" spans="1:19">
      <c r="A9044" t="s">
        <v>356</v>
      </c>
      <c r="B9044" t="s">
        <v>412</v>
      </c>
      <c r="C9044" t="s">
        <v>440</v>
      </c>
      <c r="D9044" t="s">
        <v>330</v>
      </c>
      <c r="E9044" t="s">
        <v>234</v>
      </c>
      <c r="F9044" t="s">
        <v>235</v>
      </c>
      <c r="G9044">
        <v>10</v>
      </c>
      <c r="H9044" t="s">
        <v>341</v>
      </c>
      <c r="I9044" t="s">
        <v>374</v>
      </c>
      <c r="J9044" t="s">
        <v>293</v>
      </c>
      <c r="K9044">
        <v>6</v>
      </c>
      <c r="L9044" s="52">
        <v>0.23077000677585599</v>
      </c>
      <c r="N9044">
        <v>41</v>
      </c>
      <c r="O9044" s="52">
        <v>0.17299999296665189</v>
      </c>
      <c r="Q9044">
        <v>1034</v>
      </c>
      <c r="R9044" s="52">
        <v>0.18287999927997589</v>
      </c>
    </row>
    <row r="9045" spans="1:19">
      <c r="A9045" t="s">
        <v>356</v>
      </c>
      <c r="B9045" t="s">
        <v>412</v>
      </c>
      <c r="C9045" t="s">
        <v>440</v>
      </c>
      <c r="D9045" t="s">
        <v>330</v>
      </c>
      <c r="E9045" t="s">
        <v>234</v>
      </c>
      <c r="F9045" t="s">
        <v>235</v>
      </c>
      <c r="G9045">
        <v>10</v>
      </c>
      <c r="H9045" t="s">
        <v>341</v>
      </c>
      <c r="I9045" t="s">
        <v>374</v>
      </c>
      <c r="J9045" t="s">
        <v>294</v>
      </c>
      <c r="K9045">
        <v>2</v>
      </c>
      <c r="L9045" s="52">
        <v>7.6920002698898315E-2</v>
      </c>
      <c r="N9045">
        <v>50</v>
      </c>
      <c r="O9045" s="52">
        <v>0.21096999943256381</v>
      </c>
      <c r="Q9045">
        <v>1115</v>
      </c>
      <c r="R9045" s="52">
        <v>0.19720999896526339</v>
      </c>
    </row>
    <row r="9046" spans="1:19">
      <c r="A9046" t="s">
        <v>356</v>
      </c>
      <c r="B9046" t="s">
        <v>412</v>
      </c>
      <c r="C9046" t="s">
        <v>440</v>
      </c>
      <c r="D9046" t="s">
        <v>330</v>
      </c>
      <c r="E9046" t="s">
        <v>234</v>
      </c>
      <c r="F9046" t="s">
        <v>235</v>
      </c>
      <c r="G9046">
        <v>10</v>
      </c>
      <c r="H9046" t="s">
        <v>341</v>
      </c>
      <c r="I9046" t="s">
        <v>374</v>
      </c>
      <c r="J9046" t="s">
        <v>295</v>
      </c>
      <c r="K9046">
        <v>7</v>
      </c>
      <c r="L9046" s="52">
        <v>0.26923000812530518</v>
      </c>
      <c r="N9046">
        <v>59</v>
      </c>
      <c r="O9046" s="52">
        <v>0.24895000457763669</v>
      </c>
      <c r="Q9046">
        <v>1180</v>
      </c>
      <c r="R9046" s="52">
        <v>0.20870000123977661</v>
      </c>
    </row>
    <row r="9047" spans="1:19">
      <c r="A9047" t="s">
        <v>356</v>
      </c>
      <c r="B9047" t="s">
        <v>412</v>
      </c>
      <c r="C9047" t="s">
        <v>440</v>
      </c>
      <c r="D9047" t="s">
        <v>330</v>
      </c>
      <c r="E9047" t="s">
        <v>234</v>
      </c>
      <c r="F9047" t="s">
        <v>235</v>
      </c>
      <c r="G9047">
        <v>10</v>
      </c>
      <c r="H9047" t="s">
        <v>341</v>
      </c>
      <c r="I9047" t="s">
        <v>734</v>
      </c>
      <c r="J9047" t="s">
        <v>299</v>
      </c>
      <c r="K9047">
        <v>0</v>
      </c>
      <c r="L9047" s="52">
        <v>0</v>
      </c>
      <c r="M9047" s="52">
        <v>0</v>
      </c>
      <c r="N9047">
        <v>2</v>
      </c>
      <c r="O9047" s="52">
        <v>8.4400000050663948E-3</v>
      </c>
      <c r="P9047" s="52">
        <v>8.659999817609787E-3</v>
      </c>
      <c r="Q9047">
        <v>265</v>
      </c>
      <c r="R9047" s="52">
        <v>4.6870000660419457E-2</v>
      </c>
      <c r="S9047" s="52">
        <v>4.7959998250007629E-2</v>
      </c>
    </row>
    <row r="9048" spans="1:19">
      <c r="A9048" t="s">
        <v>356</v>
      </c>
      <c r="B9048" t="s">
        <v>412</v>
      </c>
      <c r="C9048" t="s">
        <v>440</v>
      </c>
      <c r="D9048" t="s">
        <v>330</v>
      </c>
      <c r="E9048" t="s">
        <v>234</v>
      </c>
      <c r="F9048" t="s">
        <v>235</v>
      </c>
      <c r="G9048">
        <v>10</v>
      </c>
      <c r="H9048" t="s">
        <v>341</v>
      </c>
      <c r="I9048" t="s">
        <v>734</v>
      </c>
      <c r="J9048" t="s">
        <v>300</v>
      </c>
      <c r="K9048">
        <v>0</v>
      </c>
      <c r="L9048" s="52">
        <v>0</v>
      </c>
      <c r="M9048" s="52">
        <v>0</v>
      </c>
      <c r="N9048">
        <v>2</v>
      </c>
      <c r="O9048" s="52">
        <v>8.4400000050663948E-3</v>
      </c>
      <c r="P9048" s="52">
        <v>8.659999817609787E-3</v>
      </c>
      <c r="Q9048">
        <v>218</v>
      </c>
      <c r="R9048" s="52">
        <v>3.8559999316930771E-2</v>
      </c>
      <c r="S9048" s="52">
        <v>3.945000097155571E-2</v>
      </c>
    </row>
    <row r="9049" spans="1:19">
      <c r="A9049" t="s">
        <v>356</v>
      </c>
      <c r="B9049" t="s">
        <v>412</v>
      </c>
      <c r="C9049" t="s">
        <v>440</v>
      </c>
      <c r="D9049" t="s">
        <v>330</v>
      </c>
      <c r="E9049" t="s">
        <v>234</v>
      </c>
      <c r="F9049" t="s">
        <v>235</v>
      </c>
      <c r="G9049">
        <v>10</v>
      </c>
      <c r="H9049" t="s">
        <v>341</v>
      </c>
      <c r="I9049" t="s">
        <v>734</v>
      </c>
      <c r="J9049" t="s">
        <v>269</v>
      </c>
      <c r="K9049">
        <v>2</v>
      </c>
      <c r="L9049" s="52">
        <v>7.6920002698898315E-2</v>
      </c>
      <c r="M9049" s="52">
        <v>7.6920002698898315E-2</v>
      </c>
      <c r="N9049">
        <v>2</v>
      </c>
      <c r="O9049" s="52">
        <v>8.4400000050663948E-3</v>
      </c>
      <c r="P9049" s="52">
        <v>8.659999817609787E-3</v>
      </c>
      <c r="Q9049">
        <v>43</v>
      </c>
      <c r="R9049" s="52">
        <v>7.61000020429492E-3</v>
      </c>
      <c r="S9049" s="52">
        <v>7.780000101774931E-3</v>
      </c>
    </row>
    <row r="9050" spans="1:19">
      <c r="A9050" t="s">
        <v>356</v>
      </c>
      <c r="B9050" t="s">
        <v>412</v>
      </c>
      <c r="C9050" t="s">
        <v>440</v>
      </c>
      <c r="D9050" t="s">
        <v>330</v>
      </c>
      <c r="E9050" t="s">
        <v>234</v>
      </c>
      <c r="F9050" t="s">
        <v>235</v>
      </c>
      <c r="G9050">
        <v>10</v>
      </c>
      <c r="H9050" t="s">
        <v>341</v>
      </c>
      <c r="I9050" t="s">
        <v>734</v>
      </c>
      <c r="J9050" t="s">
        <v>301</v>
      </c>
      <c r="K9050">
        <v>0</v>
      </c>
      <c r="L9050" s="52">
        <v>0</v>
      </c>
      <c r="M9050" s="52">
        <v>0</v>
      </c>
      <c r="N9050">
        <v>2</v>
      </c>
      <c r="O9050" s="52">
        <v>8.4400000050663948E-3</v>
      </c>
      <c r="P9050" s="52">
        <v>8.659999817609787E-3</v>
      </c>
      <c r="Q9050">
        <v>117</v>
      </c>
      <c r="R9050" s="52">
        <v>2.0689999684691429E-2</v>
      </c>
      <c r="S9050" s="52">
        <v>2.1169999614357948E-2</v>
      </c>
    </row>
    <row r="9051" spans="1:19">
      <c r="A9051" t="s">
        <v>356</v>
      </c>
      <c r="B9051" t="s">
        <v>412</v>
      </c>
      <c r="C9051" t="s">
        <v>440</v>
      </c>
      <c r="D9051" t="s">
        <v>330</v>
      </c>
      <c r="E9051" t="s">
        <v>234</v>
      </c>
      <c r="F9051" t="s">
        <v>235</v>
      </c>
      <c r="G9051">
        <v>10</v>
      </c>
      <c r="H9051" t="s">
        <v>341</v>
      </c>
      <c r="I9051" t="s">
        <v>734</v>
      </c>
      <c r="J9051" t="s">
        <v>270</v>
      </c>
      <c r="K9051">
        <v>0</v>
      </c>
      <c r="L9051" s="52">
        <v>0</v>
      </c>
      <c r="N9051">
        <v>6</v>
      </c>
      <c r="O9051" s="52">
        <v>2.531999908387661E-2</v>
      </c>
      <c r="Q9051">
        <v>128</v>
      </c>
      <c r="R9051" s="52">
        <v>2.263999916613102E-2</v>
      </c>
    </row>
    <row r="9052" spans="1:19">
      <c r="A9052" t="s">
        <v>356</v>
      </c>
      <c r="B9052" t="s">
        <v>412</v>
      </c>
      <c r="C9052" t="s">
        <v>440</v>
      </c>
      <c r="D9052" t="s">
        <v>330</v>
      </c>
      <c r="E9052" t="s">
        <v>234</v>
      </c>
      <c r="F9052" t="s">
        <v>235</v>
      </c>
      <c r="G9052">
        <v>10</v>
      </c>
      <c r="H9052" t="s">
        <v>341</v>
      </c>
      <c r="I9052" t="s">
        <v>734</v>
      </c>
      <c r="J9052" t="s">
        <v>268</v>
      </c>
      <c r="K9052">
        <v>24</v>
      </c>
      <c r="L9052" s="52">
        <v>0.92308002710342407</v>
      </c>
      <c r="M9052" s="52">
        <v>0.92308002710342407</v>
      </c>
      <c r="N9052">
        <v>223</v>
      </c>
      <c r="O9052" s="52">
        <v>0.94093000888824463</v>
      </c>
      <c r="P9052" s="52">
        <v>0.96536999940872192</v>
      </c>
      <c r="Q9052">
        <v>4883</v>
      </c>
      <c r="R9052" s="52">
        <v>0.86364001035690308</v>
      </c>
      <c r="S9052" s="52">
        <v>0.88363999128341675</v>
      </c>
    </row>
    <row r="9053" spans="1:19">
      <c r="A9053" t="s">
        <v>356</v>
      </c>
      <c r="B9053" t="s">
        <v>412</v>
      </c>
      <c r="C9053" t="s">
        <v>440</v>
      </c>
      <c r="D9053" t="s">
        <v>330</v>
      </c>
      <c r="E9053" t="s">
        <v>234</v>
      </c>
      <c r="F9053" t="s">
        <v>235</v>
      </c>
      <c r="G9053">
        <v>10</v>
      </c>
      <c r="H9053" t="s">
        <v>341</v>
      </c>
      <c r="I9053" t="s">
        <v>307</v>
      </c>
      <c r="J9053" t="s">
        <v>329</v>
      </c>
      <c r="K9053">
        <v>26</v>
      </c>
      <c r="L9053" s="52">
        <v>1</v>
      </c>
      <c r="N9053">
        <v>237</v>
      </c>
      <c r="O9053" s="52">
        <v>1</v>
      </c>
      <c r="Q9053">
        <v>5610</v>
      </c>
      <c r="R9053" s="52">
        <v>0.99221998453140259</v>
      </c>
    </row>
    <row r="9054" spans="1:19">
      <c r="A9054" t="s">
        <v>356</v>
      </c>
      <c r="B9054" t="s">
        <v>412</v>
      </c>
      <c r="C9054" t="s">
        <v>440</v>
      </c>
      <c r="D9054" t="s">
        <v>330</v>
      </c>
      <c r="E9054" t="s">
        <v>234</v>
      </c>
      <c r="F9054" t="s">
        <v>235</v>
      </c>
      <c r="G9054">
        <v>10</v>
      </c>
      <c r="H9054" t="s">
        <v>341</v>
      </c>
      <c r="I9054" t="s">
        <v>307</v>
      </c>
      <c r="J9054" t="s">
        <v>309</v>
      </c>
      <c r="K9054">
        <v>0</v>
      </c>
      <c r="L9054" s="52">
        <v>0</v>
      </c>
      <c r="N9054">
        <v>0</v>
      </c>
      <c r="O9054" s="52">
        <v>0</v>
      </c>
      <c r="Q9054">
        <v>44</v>
      </c>
      <c r="R9054" s="52">
        <v>7.780000101774931E-3</v>
      </c>
    </row>
    <row r="9055" spans="1:19">
      <c r="A9055" t="s">
        <v>356</v>
      </c>
      <c r="B9055" t="s">
        <v>412</v>
      </c>
      <c r="C9055" t="s">
        <v>440</v>
      </c>
      <c r="D9055" t="s">
        <v>330</v>
      </c>
      <c r="E9055" t="s">
        <v>234</v>
      </c>
      <c r="F9055" t="s">
        <v>235</v>
      </c>
      <c r="G9055">
        <v>10</v>
      </c>
      <c r="H9055" t="s">
        <v>341</v>
      </c>
      <c r="I9055" t="s">
        <v>375</v>
      </c>
      <c r="J9055" t="s">
        <v>302</v>
      </c>
      <c r="K9055">
        <v>7</v>
      </c>
      <c r="L9055" s="52">
        <v>0.26923000812530518</v>
      </c>
      <c r="N9055">
        <v>72</v>
      </c>
      <c r="O9055" s="52">
        <v>0.30379998683929438</v>
      </c>
      <c r="Q9055">
        <v>1795</v>
      </c>
      <c r="R9055" s="52">
        <v>0.3174700140953064</v>
      </c>
    </row>
    <row r="9056" spans="1:19">
      <c r="A9056" t="s">
        <v>356</v>
      </c>
      <c r="B9056" t="s">
        <v>412</v>
      </c>
      <c r="C9056" t="s">
        <v>440</v>
      </c>
      <c r="D9056" t="s">
        <v>330</v>
      </c>
      <c r="E9056" t="s">
        <v>234</v>
      </c>
      <c r="F9056" t="s">
        <v>235</v>
      </c>
      <c r="G9056">
        <v>10</v>
      </c>
      <c r="H9056" t="s">
        <v>341</v>
      </c>
      <c r="I9056" t="s">
        <v>375</v>
      </c>
      <c r="J9056" t="s">
        <v>303</v>
      </c>
      <c r="K9056">
        <v>9</v>
      </c>
      <c r="L9056" s="52">
        <v>0.34615001082420349</v>
      </c>
      <c r="N9056">
        <v>64</v>
      </c>
      <c r="O9056" s="52">
        <v>0.27004000544548029</v>
      </c>
      <c r="Q9056">
        <v>1789</v>
      </c>
      <c r="R9056" s="52">
        <v>0.31641000509262079</v>
      </c>
    </row>
    <row r="9057" spans="1:18">
      <c r="A9057" t="s">
        <v>356</v>
      </c>
      <c r="B9057" t="s">
        <v>412</v>
      </c>
      <c r="C9057" t="s">
        <v>440</v>
      </c>
      <c r="D9057" t="s">
        <v>330</v>
      </c>
      <c r="E9057" t="s">
        <v>234</v>
      </c>
      <c r="F9057" t="s">
        <v>235</v>
      </c>
      <c r="G9057">
        <v>10</v>
      </c>
      <c r="H9057" t="s">
        <v>341</v>
      </c>
      <c r="I9057" t="s">
        <v>375</v>
      </c>
      <c r="J9057" t="s">
        <v>304</v>
      </c>
      <c r="K9057">
        <v>10</v>
      </c>
      <c r="L9057" s="52">
        <v>0.38462001085281372</v>
      </c>
      <c r="N9057">
        <v>101</v>
      </c>
      <c r="O9057" s="52">
        <v>0.42616000771522522</v>
      </c>
      <c r="Q9057">
        <v>2070</v>
      </c>
      <c r="R9057" s="52">
        <v>0.36610999703407288</v>
      </c>
    </row>
    <row r="9058" spans="1:18">
      <c r="A9058" t="s">
        <v>356</v>
      </c>
      <c r="B9058" t="s">
        <v>412</v>
      </c>
      <c r="C9058" t="s">
        <v>440</v>
      </c>
      <c r="D9058" t="s">
        <v>330</v>
      </c>
      <c r="E9058" t="s">
        <v>234</v>
      </c>
      <c r="F9058" t="s">
        <v>235</v>
      </c>
      <c r="G9058">
        <v>10</v>
      </c>
      <c r="H9058" t="s">
        <v>341</v>
      </c>
      <c r="I9058" t="s">
        <v>377</v>
      </c>
      <c r="J9058" t="s">
        <v>13</v>
      </c>
      <c r="K9058">
        <v>14</v>
      </c>
      <c r="L9058" s="52">
        <v>0.53846001625061035</v>
      </c>
      <c r="N9058">
        <v>131</v>
      </c>
      <c r="O9058" s="52">
        <v>0.55273997783660889</v>
      </c>
      <c r="Q9058">
        <v>2991</v>
      </c>
      <c r="R9058" s="52">
        <v>0.52900999784469604</v>
      </c>
    </row>
    <row r="9059" spans="1:18">
      <c r="A9059" t="s">
        <v>356</v>
      </c>
      <c r="B9059" t="s">
        <v>412</v>
      </c>
      <c r="C9059" t="s">
        <v>440</v>
      </c>
      <c r="D9059" t="s">
        <v>330</v>
      </c>
      <c r="E9059" t="s">
        <v>234</v>
      </c>
      <c r="F9059" t="s">
        <v>235</v>
      </c>
      <c r="G9059">
        <v>10</v>
      </c>
      <c r="H9059" t="s">
        <v>341</v>
      </c>
      <c r="I9059" t="s">
        <v>377</v>
      </c>
      <c r="J9059" t="s">
        <v>382</v>
      </c>
      <c r="K9059">
        <v>12</v>
      </c>
      <c r="L9059" s="52">
        <v>0.46154001355171198</v>
      </c>
      <c r="N9059">
        <v>106</v>
      </c>
      <c r="O9059" s="52">
        <v>0.44725999236106873</v>
      </c>
      <c r="Q9059">
        <v>2663</v>
      </c>
      <c r="R9059" s="52">
        <v>0.47099000215530401</v>
      </c>
    </row>
    <row r="9060" spans="1:18">
      <c r="A9060" t="s">
        <v>356</v>
      </c>
      <c r="B9060" t="s">
        <v>412</v>
      </c>
      <c r="C9060" t="s">
        <v>440</v>
      </c>
      <c r="D9060" t="s">
        <v>330</v>
      </c>
      <c r="E9060" t="s">
        <v>234</v>
      </c>
      <c r="F9060" t="s">
        <v>235</v>
      </c>
      <c r="G9060">
        <v>10</v>
      </c>
      <c r="H9060" t="s">
        <v>341</v>
      </c>
      <c r="I9060" t="s">
        <v>378</v>
      </c>
      <c r="J9060" t="s">
        <v>13</v>
      </c>
      <c r="K9060">
        <v>24</v>
      </c>
      <c r="L9060" s="52">
        <v>0.92308002710342407</v>
      </c>
      <c r="N9060">
        <v>209</v>
      </c>
      <c r="O9060" s="52">
        <v>0.88186001777648926</v>
      </c>
      <c r="Q9060">
        <v>5030</v>
      </c>
      <c r="R9060" s="52">
        <v>0.88963997364044189</v>
      </c>
    </row>
    <row r="9061" spans="1:18">
      <c r="A9061" t="s">
        <v>356</v>
      </c>
      <c r="B9061" t="s">
        <v>412</v>
      </c>
      <c r="C9061" t="s">
        <v>440</v>
      </c>
      <c r="D9061" t="s">
        <v>330</v>
      </c>
      <c r="E9061" t="s">
        <v>234</v>
      </c>
      <c r="F9061" t="s">
        <v>235</v>
      </c>
      <c r="G9061">
        <v>10</v>
      </c>
      <c r="H9061" t="s">
        <v>341</v>
      </c>
      <c r="I9061" t="s">
        <v>378</v>
      </c>
      <c r="J9061" t="s">
        <v>382</v>
      </c>
      <c r="K9061">
        <v>2</v>
      </c>
      <c r="L9061" s="52">
        <v>7.6920002698898315E-2</v>
      </c>
      <c r="N9061">
        <v>28</v>
      </c>
      <c r="O9061" s="52">
        <v>0.11813999712467189</v>
      </c>
      <c r="Q9061">
        <v>624</v>
      </c>
      <c r="R9061" s="52">
        <v>0.1103599965572357</v>
      </c>
    </row>
    <row r="9062" spans="1:18">
      <c r="A9062" t="s">
        <v>356</v>
      </c>
      <c r="B9062" t="s">
        <v>412</v>
      </c>
      <c r="C9062" t="s">
        <v>440</v>
      </c>
      <c r="D9062" t="s">
        <v>330</v>
      </c>
      <c r="E9062" t="s">
        <v>234</v>
      </c>
      <c r="F9062" t="s">
        <v>235</v>
      </c>
      <c r="G9062">
        <v>10</v>
      </c>
      <c r="H9062" t="s">
        <v>341</v>
      </c>
      <c r="I9062" t="s">
        <v>379</v>
      </c>
      <c r="J9062" t="s">
        <v>13</v>
      </c>
      <c r="K9062">
        <v>20</v>
      </c>
      <c r="L9062" s="52">
        <v>0.76923000812530518</v>
      </c>
      <c r="N9062">
        <v>158</v>
      </c>
      <c r="O9062" s="52">
        <v>0.66667002439498901</v>
      </c>
      <c r="Q9062">
        <v>3976</v>
      </c>
      <c r="R9062" s="52">
        <v>0.70322000980377197</v>
      </c>
    </row>
    <row r="9063" spans="1:18">
      <c r="A9063" t="s">
        <v>356</v>
      </c>
      <c r="B9063" t="s">
        <v>412</v>
      </c>
      <c r="C9063" t="s">
        <v>440</v>
      </c>
      <c r="D9063" t="s">
        <v>330</v>
      </c>
      <c r="E9063" t="s">
        <v>234</v>
      </c>
      <c r="F9063" t="s">
        <v>235</v>
      </c>
      <c r="G9063">
        <v>10</v>
      </c>
      <c r="H9063" t="s">
        <v>341</v>
      </c>
      <c r="I9063" t="s">
        <v>379</v>
      </c>
      <c r="J9063" t="s">
        <v>382</v>
      </c>
      <c r="K9063">
        <v>6</v>
      </c>
      <c r="L9063" s="52">
        <v>0.23077000677585599</v>
      </c>
      <c r="N9063">
        <v>79</v>
      </c>
      <c r="O9063" s="52">
        <v>0.33333000540733337</v>
      </c>
      <c r="Q9063">
        <v>1678</v>
      </c>
      <c r="R9063" s="52">
        <v>0.29677999019622803</v>
      </c>
    </row>
    <row r="9064" spans="1:18">
      <c r="A9064" t="s">
        <v>356</v>
      </c>
      <c r="B9064" t="s">
        <v>412</v>
      </c>
      <c r="C9064" t="s">
        <v>440</v>
      </c>
      <c r="D9064" t="s">
        <v>330</v>
      </c>
      <c r="E9064" t="s">
        <v>234</v>
      </c>
      <c r="F9064" t="s">
        <v>235</v>
      </c>
      <c r="G9064">
        <v>10</v>
      </c>
      <c r="H9064" t="s">
        <v>341</v>
      </c>
      <c r="I9064" t="s">
        <v>380</v>
      </c>
      <c r="J9064" t="s">
        <v>13</v>
      </c>
      <c r="K9064">
        <v>18</v>
      </c>
      <c r="L9064" s="52">
        <v>0.69230997562408447</v>
      </c>
      <c r="N9064">
        <v>167</v>
      </c>
      <c r="O9064" s="52">
        <v>0.7046399712562561</v>
      </c>
      <c r="Q9064">
        <v>4071</v>
      </c>
      <c r="R9064" s="52">
        <v>0.72001999616622925</v>
      </c>
    </row>
    <row r="9065" spans="1:18">
      <c r="A9065" t="s">
        <v>356</v>
      </c>
      <c r="B9065" t="s">
        <v>412</v>
      </c>
      <c r="C9065" t="s">
        <v>440</v>
      </c>
      <c r="D9065" t="s">
        <v>330</v>
      </c>
      <c r="E9065" t="s">
        <v>234</v>
      </c>
      <c r="F9065" t="s">
        <v>235</v>
      </c>
      <c r="G9065">
        <v>10</v>
      </c>
      <c r="H9065" t="s">
        <v>341</v>
      </c>
      <c r="I9065" t="s">
        <v>380</v>
      </c>
      <c r="J9065" t="s">
        <v>382</v>
      </c>
      <c r="K9065">
        <v>8</v>
      </c>
      <c r="L9065" s="52">
        <v>0.30768999457359308</v>
      </c>
      <c r="N9065">
        <v>70</v>
      </c>
      <c r="O9065" s="52">
        <v>0.29535999894142151</v>
      </c>
      <c r="Q9065">
        <v>1583</v>
      </c>
      <c r="R9065" s="52">
        <v>0.27998000383377081</v>
      </c>
    </row>
    <row r="9066" spans="1:18">
      <c r="A9066" t="s">
        <v>356</v>
      </c>
      <c r="B9066" t="s">
        <v>412</v>
      </c>
      <c r="C9066" t="s">
        <v>440</v>
      </c>
      <c r="D9066" t="s">
        <v>330</v>
      </c>
      <c r="E9066" t="s">
        <v>234</v>
      </c>
      <c r="F9066" t="s">
        <v>235</v>
      </c>
      <c r="G9066">
        <v>10</v>
      </c>
      <c r="H9066" t="s">
        <v>341</v>
      </c>
      <c r="I9066" t="s">
        <v>381</v>
      </c>
      <c r="J9066" t="s">
        <v>13</v>
      </c>
      <c r="K9066">
        <v>21</v>
      </c>
      <c r="L9066" s="52">
        <v>0.80769002437591553</v>
      </c>
      <c r="N9066">
        <v>148</v>
      </c>
      <c r="O9066" s="52">
        <v>0.62446999549865723</v>
      </c>
      <c r="Q9066">
        <v>3439</v>
      </c>
      <c r="R9066" s="52">
        <v>0.60824000835418701</v>
      </c>
    </row>
    <row r="9067" spans="1:18">
      <c r="A9067" t="s">
        <v>356</v>
      </c>
      <c r="B9067" t="s">
        <v>412</v>
      </c>
      <c r="C9067" t="s">
        <v>440</v>
      </c>
      <c r="D9067" t="s">
        <v>330</v>
      </c>
      <c r="E9067" t="s">
        <v>234</v>
      </c>
      <c r="F9067" t="s">
        <v>235</v>
      </c>
      <c r="G9067">
        <v>10</v>
      </c>
      <c r="H9067" t="s">
        <v>341</v>
      </c>
      <c r="I9067" t="s">
        <v>381</v>
      </c>
      <c r="J9067" t="s">
        <v>382</v>
      </c>
      <c r="K9067">
        <v>5</v>
      </c>
      <c r="L9067" s="52">
        <v>0.19231000542640689</v>
      </c>
      <c r="N9067">
        <v>89</v>
      </c>
      <c r="O9067" s="52">
        <v>0.37553000450134277</v>
      </c>
      <c r="Q9067">
        <v>2215</v>
      </c>
      <c r="R9067" s="52">
        <v>0.39175999164581299</v>
      </c>
    </row>
    <row r="9068" spans="1:18">
      <c r="A9068" t="s">
        <v>356</v>
      </c>
      <c r="B9068" t="s">
        <v>412</v>
      </c>
      <c r="C9068" t="s">
        <v>440</v>
      </c>
      <c r="D9068" t="s">
        <v>330</v>
      </c>
      <c r="E9068" t="s">
        <v>236</v>
      </c>
      <c r="F9068" t="s">
        <v>237</v>
      </c>
      <c r="G9068">
        <v>12</v>
      </c>
      <c r="H9068" t="s">
        <v>338</v>
      </c>
      <c r="I9068" t="s">
        <v>374</v>
      </c>
      <c r="J9068" t="s">
        <v>289</v>
      </c>
      <c r="K9068">
        <v>0</v>
      </c>
      <c r="L9068" s="52">
        <v>0</v>
      </c>
      <c r="N9068">
        <v>0</v>
      </c>
      <c r="O9068" s="52">
        <v>0</v>
      </c>
      <c r="Q9068">
        <v>29</v>
      </c>
      <c r="R9068" s="52">
        <v>5.1299999468028554E-3</v>
      </c>
    </row>
    <row r="9069" spans="1:18">
      <c r="A9069" t="s">
        <v>356</v>
      </c>
      <c r="B9069" t="s">
        <v>412</v>
      </c>
      <c r="C9069" t="s">
        <v>440</v>
      </c>
      <c r="D9069" t="s">
        <v>330</v>
      </c>
      <c r="E9069" t="s">
        <v>236</v>
      </c>
      <c r="F9069" t="s">
        <v>237</v>
      </c>
      <c r="G9069">
        <v>12</v>
      </c>
      <c r="H9069" t="s">
        <v>338</v>
      </c>
      <c r="I9069" t="s">
        <v>374</v>
      </c>
      <c r="J9069" t="s">
        <v>290</v>
      </c>
      <c r="K9069">
        <v>2</v>
      </c>
      <c r="L9069" s="52">
        <v>0.10000000149011611</v>
      </c>
      <c r="N9069">
        <v>15</v>
      </c>
      <c r="O9069" s="52">
        <v>8.3800002932548523E-2</v>
      </c>
      <c r="Q9069">
        <v>299</v>
      </c>
      <c r="R9069" s="52">
        <v>5.2880000323057168E-2</v>
      </c>
    </row>
    <row r="9070" spans="1:18">
      <c r="A9070" t="s">
        <v>356</v>
      </c>
      <c r="B9070" t="s">
        <v>412</v>
      </c>
      <c r="C9070" t="s">
        <v>440</v>
      </c>
      <c r="D9070" t="s">
        <v>330</v>
      </c>
      <c r="E9070" t="s">
        <v>236</v>
      </c>
      <c r="F9070" t="s">
        <v>237</v>
      </c>
      <c r="G9070">
        <v>12</v>
      </c>
      <c r="H9070" t="s">
        <v>338</v>
      </c>
      <c r="I9070" t="s">
        <v>374</v>
      </c>
      <c r="J9070" t="s">
        <v>291</v>
      </c>
      <c r="K9070">
        <v>2</v>
      </c>
      <c r="L9070" s="52">
        <v>0.10000000149011611</v>
      </c>
      <c r="N9070">
        <v>27</v>
      </c>
      <c r="O9070" s="52">
        <v>0.15083999931812289</v>
      </c>
      <c r="Q9070">
        <v>751</v>
      </c>
      <c r="R9070" s="52">
        <v>0.1328299939632416</v>
      </c>
    </row>
    <row r="9071" spans="1:18">
      <c r="A9071" t="s">
        <v>356</v>
      </c>
      <c r="B9071" t="s">
        <v>412</v>
      </c>
      <c r="C9071" t="s">
        <v>440</v>
      </c>
      <c r="D9071" t="s">
        <v>330</v>
      </c>
      <c r="E9071" t="s">
        <v>236</v>
      </c>
      <c r="F9071" t="s">
        <v>237</v>
      </c>
      <c r="G9071">
        <v>12</v>
      </c>
      <c r="H9071" t="s">
        <v>338</v>
      </c>
      <c r="I9071" t="s">
        <v>374</v>
      </c>
      <c r="J9071" t="s">
        <v>292</v>
      </c>
      <c r="K9071">
        <v>2</v>
      </c>
      <c r="L9071" s="52">
        <v>0.10000000149011611</v>
      </c>
      <c r="N9071">
        <v>52</v>
      </c>
      <c r="O9071" s="52">
        <v>0.2904999852180481</v>
      </c>
      <c r="Q9071">
        <v>1246</v>
      </c>
      <c r="R9071" s="52">
        <v>0.22036999464035029</v>
      </c>
    </row>
    <row r="9072" spans="1:18">
      <c r="A9072" t="s">
        <v>356</v>
      </c>
      <c r="B9072" t="s">
        <v>412</v>
      </c>
      <c r="C9072" t="s">
        <v>440</v>
      </c>
      <c r="D9072" t="s">
        <v>330</v>
      </c>
      <c r="E9072" t="s">
        <v>236</v>
      </c>
      <c r="F9072" t="s">
        <v>237</v>
      </c>
      <c r="G9072">
        <v>12</v>
      </c>
      <c r="H9072" t="s">
        <v>338</v>
      </c>
      <c r="I9072" t="s">
        <v>374</v>
      </c>
      <c r="J9072" t="s">
        <v>293</v>
      </c>
      <c r="K9072">
        <v>2</v>
      </c>
      <c r="L9072" s="52">
        <v>0.10000000149011611</v>
      </c>
      <c r="N9072">
        <v>27</v>
      </c>
      <c r="O9072" s="52">
        <v>0.15083999931812289</v>
      </c>
      <c r="Q9072">
        <v>1034</v>
      </c>
      <c r="R9072" s="52">
        <v>0.18287999927997589</v>
      </c>
    </row>
    <row r="9073" spans="1:19">
      <c r="A9073" t="s">
        <v>356</v>
      </c>
      <c r="B9073" t="s">
        <v>412</v>
      </c>
      <c r="C9073" t="s">
        <v>440</v>
      </c>
      <c r="D9073" t="s">
        <v>330</v>
      </c>
      <c r="E9073" t="s">
        <v>236</v>
      </c>
      <c r="F9073" t="s">
        <v>237</v>
      </c>
      <c r="G9073">
        <v>12</v>
      </c>
      <c r="H9073" t="s">
        <v>338</v>
      </c>
      <c r="I9073" t="s">
        <v>374</v>
      </c>
      <c r="J9073" t="s">
        <v>294</v>
      </c>
      <c r="K9073">
        <v>2</v>
      </c>
      <c r="L9073" s="52">
        <v>0.10000000149011611</v>
      </c>
      <c r="N9073">
        <v>31</v>
      </c>
      <c r="O9073" s="52">
        <v>0.1731799989938736</v>
      </c>
      <c r="Q9073">
        <v>1115</v>
      </c>
      <c r="R9073" s="52">
        <v>0.19720999896526339</v>
      </c>
    </row>
    <row r="9074" spans="1:19">
      <c r="A9074" t="s">
        <v>356</v>
      </c>
      <c r="B9074" t="s">
        <v>412</v>
      </c>
      <c r="C9074" t="s">
        <v>440</v>
      </c>
      <c r="D9074" t="s">
        <v>330</v>
      </c>
      <c r="E9074" t="s">
        <v>236</v>
      </c>
      <c r="F9074" t="s">
        <v>237</v>
      </c>
      <c r="G9074">
        <v>12</v>
      </c>
      <c r="H9074" t="s">
        <v>338</v>
      </c>
      <c r="I9074" t="s">
        <v>374</v>
      </c>
      <c r="J9074" t="s">
        <v>295</v>
      </c>
      <c r="K9074">
        <v>10</v>
      </c>
      <c r="L9074" s="52">
        <v>0.5</v>
      </c>
      <c r="N9074">
        <v>27</v>
      </c>
      <c r="O9074" s="52">
        <v>0.15083999931812289</v>
      </c>
      <c r="Q9074">
        <v>1180</v>
      </c>
      <c r="R9074" s="52">
        <v>0.20870000123977661</v>
      </c>
    </row>
    <row r="9075" spans="1:19">
      <c r="A9075" t="s">
        <v>356</v>
      </c>
      <c r="B9075" t="s">
        <v>412</v>
      </c>
      <c r="C9075" t="s">
        <v>440</v>
      </c>
      <c r="D9075" t="s">
        <v>330</v>
      </c>
      <c r="E9075" t="s">
        <v>236</v>
      </c>
      <c r="F9075" t="s">
        <v>237</v>
      </c>
      <c r="G9075">
        <v>12</v>
      </c>
      <c r="H9075" t="s">
        <v>338</v>
      </c>
      <c r="I9075" t="s">
        <v>734</v>
      </c>
      <c r="J9075" t="s">
        <v>299</v>
      </c>
      <c r="K9075">
        <v>2</v>
      </c>
      <c r="L9075" s="52">
        <v>0.10000000149011611</v>
      </c>
      <c r="M9075" s="52">
        <v>0.10000000149011611</v>
      </c>
      <c r="N9075">
        <v>12</v>
      </c>
      <c r="O9075" s="52">
        <v>6.7039996385574341E-2</v>
      </c>
      <c r="P9075" s="52">
        <v>6.8180002272129059E-2</v>
      </c>
      <c r="Q9075">
        <v>265</v>
      </c>
      <c r="R9075" s="52">
        <v>4.6870000660419457E-2</v>
      </c>
      <c r="S9075" s="52">
        <v>4.7959998250007629E-2</v>
      </c>
    </row>
    <row r="9076" spans="1:19">
      <c r="A9076" t="s">
        <v>356</v>
      </c>
      <c r="B9076" t="s">
        <v>412</v>
      </c>
      <c r="C9076" t="s">
        <v>440</v>
      </c>
      <c r="D9076" t="s">
        <v>330</v>
      </c>
      <c r="E9076" t="s">
        <v>236</v>
      </c>
      <c r="F9076" t="s">
        <v>237</v>
      </c>
      <c r="G9076">
        <v>12</v>
      </c>
      <c r="H9076" t="s">
        <v>338</v>
      </c>
      <c r="I9076" t="s">
        <v>734</v>
      </c>
      <c r="J9076" t="s">
        <v>300</v>
      </c>
      <c r="K9076">
        <v>2</v>
      </c>
      <c r="L9076" s="52">
        <v>0.10000000149011611</v>
      </c>
      <c r="M9076" s="52">
        <v>0.10000000149011611</v>
      </c>
      <c r="N9076">
        <v>42</v>
      </c>
      <c r="O9076" s="52">
        <v>0.23464000225067139</v>
      </c>
      <c r="P9076" s="52">
        <v>0.23863999545574191</v>
      </c>
      <c r="Q9076">
        <v>218</v>
      </c>
      <c r="R9076" s="52">
        <v>3.8559999316930771E-2</v>
      </c>
      <c r="S9076" s="52">
        <v>3.945000097155571E-2</v>
      </c>
    </row>
    <row r="9077" spans="1:19">
      <c r="A9077" t="s">
        <v>356</v>
      </c>
      <c r="B9077" t="s">
        <v>412</v>
      </c>
      <c r="C9077" t="s">
        <v>440</v>
      </c>
      <c r="D9077" t="s">
        <v>330</v>
      </c>
      <c r="E9077" t="s">
        <v>236</v>
      </c>
      <c r="F9077" t="s">
        <v>237</v>
      </c>
      <c r="G9077">
        <v>12</v>
      </c>
      <c r="H9077" t="s">
        <v>338</v>
      </c>
      <c r="I9077" t="s">
        <v>734</v>
      </c>
      <c r="J9077" t="s">
        <v>269</v>
      </c>
      <c r="K9077">
        <v>2</v>
      </c>
      <c r="L9077" s="52">
        <v>0.10000000149011611</v>
      </c>
      <c r="M9077" s="52">
        <v>0.10000000149011611</v>
      </c>
      <c r="N9077">
        <v>6</v>
      </c>
      <c r="O9077" s="52">
        <v>3.351999819278717E-2</v>
      </c>
      <c r="P9077" s="52">
        <v>3.4090001136064529E-2</v>
      </c>
      <c r="Q9077">
        <v>43</v>
      </c>
      <c r="R9077" s="52">
        <v>7.61000020429492E-3</v>
      </c>
      <c r="S9077" s="52">
        <v>7.780000101774931E-3</v>
      </c>
    </row>
    <row r="9078" spans="1:19">
      <c r="A9078" t="s">
        <v>356</v>
      </c>
      <c r="B9078" t="s">
        <v>412</v>
      </c>
      <c r="C9078" t="s">
        <v>440</v>
      </c>
      <c r="D9078" t="s">
        <v>330</v>
      </c>
      <c r="E9078" t="s">
        <v>236</v>
      </c>
      <c r="F9078" t="s">
        <v>237</v>
      </c>
      <c r="G9078">
        <v>12</v>
      </c>
      <c r="H9078" t="s">
        <v>338</v>
      </c>
      <c r="I9078" t="s">
        <v>734</v>
      </c>
      <c r="J9078" t="s">
        <v>301</v>
      </c>
      <c r="K9078">
        <v>2</v>
      </c>
      <c r="L9078" s="52">
        <v>0.10000000149011611</v>
      </c>
      <c r="M9078" s="52">
        <v>0.10000000149011611</v>
      </c>
      <c r="N9078">
        <v>13</v>
      </c>
      <c r="O9078" s="52">
        <v>7.2630003094673157E-2</v>
      </c>
      <c r="P9078" s="52">
        <v>7.3859997093677521E-2</v>
      </c>
      <c r="Q9078">
        <v>117</v>
      </c>
      <c r="R9078" s="52">
        <v>2.0689999684691429E-2</v>
      </c>
      <c r="S9078" s="52">
        <v>2.1169999614357948E-2</v>
      </c>
    </row>
    <row r="9079" spans="1:19">
      <c r="A9079" t="s">
        <v>356</v>
      </c>
      <c r="B9079" t="s">
        <v>412</v>
      </c>
      <c r="C9079" t="s">
        <v>440</v>
      </c>
      <c r="D9079" t="s">
        <v>330</v>
      </c>
      <c r="E9079" t="s">
        <v>236</v>
      </c>
      <c r="F9079" t="s">
        <v>237</v>
      </c>
      <c r="G9079">
        <v>12</v>
      </c>
      <c r="H9079" t="s">
        <v>338</v>
      </c>
      <c r="I9079" t="s">
        <v>734</v>
      </c>
      <c r="J9079" t="s">
        <v>270</v>
      </c>
      <c r="K9079">
        <v>0</v>
      </c>
      <c r="L9079" s="52">
        <v>0</v>
      </c>
      <c r="N9079">
        <v>3</v>
      </c>
      <c r="O9079" s="52">
        <v>1.6759999096393589E-2</v>
      </c>
      <c r="Q9079">
        <v>128</v>
      </c>
      <c r="R9079" s="52">
        <v>2.263999916613102E-2</v>
      </c>
    </row>
    <row r="9080" spans="1:19">
      <c r="A9080" t="s">
        <v>356</v>
      </c>
      <c r="B9080" t="s">
        <v>412</v>
      </c>
      <c r="C9080" t="s">
        <v>440</v>
      </c>
      <c r="D9080" t="s">
        <v>330</v>
      </c>
      <c r="E9080" t="s">
        <v>236</v>
      </c>
      <c r="F9080" t="s">
        <v>237</v>
      </c>
      <c r="G9080">
        <v>12</v>
      </c>
      <c r="H9080" t="s">
        <v>338</v>
      </c>
      <c r="I9080" t="s">
        <v>734</v>
      </c>
      <c r="J9080" t="s">
        <v>268</v>
      </c>
      <c r="K9080">
        <v>12</v>
      </c>
      <c r="L9080" s="52">
        <v>0.60000002384185791</v>
      </c>
      <c r="M9080" s="52">
        <v>0.60000002384185791</v>
      </c>
      <c r="N9080">
        <v>103</v>
      </c>
      <c r="O9080" s="52">
        <v>0.57542002201080322</v>
      </c>
      <c r="P9080" s="52">
        <v>0.58522999286651611</v>
      </c>
      <c r="Q9080">
        <v>4883</v>
      </c>
      <c r="R9080" s="52">
        <v>0.86364001035690308</v>
      </c>
      <c r="S9080" s="52">
        <v>0.88363999128341675</v>
      </c>
    </row>
    <row r="9081" spans="1:19">
      <c r="A9081" t="s">
        <v>356</v>
      </c>
      <c r="B9081" t="s">
        <v>412</v>
      </c>
      <c r="C9081" t="s">
        <v>440</v>
      </c>
      <c r="D9081" t="s">
        <v>330</v>
      </c>
      <c r="E9081" t="s">
        <v>236</v>
      </c>
      <c r="F9081" t="s">
        <v>237</v>
      </c>
      <c r="G9081">
        <v>12</v>
      </c>
      <c r="H9081" t="s">
        <v>338</v>
      </c>
      <c r="I9081" t="s">
        <v>307</v>
      </c>
      <c r="J9081" t="s">
        <v>329</v>
      </c>
      <c r="K9081">
        <v>20</v>
      </c>
      <c r="L9081" s="52">
        <v>1</v>
      </c>
      <c r="N9081">
        <v>179</v>
      </c>
      <c r="O9081" s="52">
        <v>1</v>
      </c>
      <c r="Q9081">
        <v>5610</v>
      </c>
      <c r="R9081" s="52">
        <v>0.99221998453140259</v>
      </c>
    </row>
    <row r="9082" spans="1:19">
      <c r="A9082" t="s">
        <v>356</v>
      </c>
      <c r="B9082" t="s">
        <v>412</v>
      </c>
      <c r="C9082" t="s">
        <v>440</v>
      </c>
      <c r="D9082" t="s">
        <v>330</v>
      </c>
      <c r="E9082" t="s">
        <v>236</v>
      </c>
      <c r="F9082" t="s">
        <v>237</v>
      </c>
      <c r="G9082">
        <v>12</v>
      </c>
      <c r="H9082" t="s">
        <v>338</v>
      </c>
      <c r="I9082" t="s">
        <v>307</v>
      </c>
      <c r="J9082" t="s">
        <v>309</v>
      </c>
      <c r="K9082">
        <v>0</v>
      </c>
      <c r="L9082" s="52">
        <v>0</v>
      </c>
      <c r="N9082">
        <v>0</v>
      </c>
      <c r="O9082" s="52">
        <v>0</v>
      </c>
      <c r="Q9082">
        <v>44</v>
      </c>
      <c r="R9082" s="52">
        <v>7.780000101774931E-3</v>
      </c>
    </row>
    <row r="9083" spans="1:19">
      <c r="A9083" t="s">
        <v>356</v>
      </c>
      <c r="B9083" t="s">
        <v>412</v>
      </c>
      <c r="C9083" t="s">
        <v>440</v>
      </c>
      <c r="D9083" t="s">
        <v>330</v>
      </c>
      <c r="E9083" t="s">
        <v>236</v>
      </c>
      <c r="F9083" t="s">
        <v>237</v>
      </c>
      <c r="G9083">
        <v>12</v>
      </c>
      <c r="H9083" t="s">
        <v>338</v>
      </c>
      <c r="I9083" t="s">
        <v>375</v>
      </c>
      <c r="J9083" t="s">
        <v>302</v>
      </c>
      <c r="K9083">
        <v>2</v>
      </c>
      <c r="L9083" s="52">
        <v>0.10000000149011611</v>
      </c>
      <c r="N9083">
        <v>51</v>
      </c>
      <c r="O9083" s="52">
        <v>0.28492000699043268</v>
      </c>
      <c r="Q9083">
        <v>1795</v>
      </c>
      <c r="R9083" s="52">
        <v>0.3174700140953064</v>
      </c>
    </row>
    <row r="9084" spans="1:19">
      <c r="A9084" t="s">
        <v>356</v>
      </c>
      <c r="B9084" t="s">
        <v>412</v>
      </c>
      <c r="C9084" t="s">
        <v>440</v>
      </c>
      <c r="D9084" t="s">
        <v>330</v>
      </c>
      <c r="E9084" t="s">
        <v>236</v>
      </c>
      <c r="F9084" t="s">
        <v>237</v>
      </c>
      <c r="G9084">
        <v>12</v>
      </c>
      <c r="H9084" t="s">
        <v>338</v>
      </c>
      <c r="I9084" t="s">
        <v>375</v>
      </c>
      <c r="J9084" t="s">
        <v>303</v>
      </c>
      <c r="K9084">
        <v>10</v>
      </c>
      <c r="L9084" s="52">
        <v>0.5</v>
      </c>
      <c r="N9084">
        <v>51</v>
      </c>
      <c r="O9084" s="52">
        <v>0.28492000699043268</v>
      </c>
      <c r="Q9084">
        <v>1789</v>
      </c>
      <c r="R9084" s="52">
        <v>0.31641000509262079</v>
      </c>
    </row>
    <row r="9085" spans="1:19">
      <c r="A9085" t="s">
        <v>356</v>
      </c>
      <c r="B9085" t="s">
        <v>412</v>
      </c>
      <c r="C9085" t="s">
        <v>440</v>
      </c>
      <c r="D9085" t="s">
        <v>330</v>
      </c>
      <c r="E9085" t="s">
        <v>236</v>
      </c>
      <c r="F9085" t="s">
        <v>237</v>
      </c>
      <c r="G9085">
        <v>12</v>
      </c>
      <c r="H9085" t="s">
        <v>338</v>
      </c>
      <c r="I9085" t="s">
        <v>375</v>
      </c>
      <c r="J9085" t="s">
        <v>304</v>
      </c>
      <c r="K9085">
        <v>8</v>
      </c>
      <c r="L9085" s="52">
        <v>0.40000000596046448</v>
      </c>
      <c r="N9085">
        <v>77</v>
      </c>
      <c r="O9085" s="52">
        <v>0.43016999959945679</v>
      </c>
      <c r="Q9085">
        <v>2070</v>
      </c>
      <c r="R9085" s="52">
        <v>0.36610999703407288</v>
      </c>
    </row>
    <row r="9086" spans="1:19">
      <c r="A9086" t="s">
        <v>356</v>
      </c>
      <c r="B9086" t="s">
        <v>412</v>
      </c>
      <c r="C9086" t="s">
        <v>440</v>
      </c>
      <c r="D9086" t="s">
        <v>330</v>
      </c>
      <c r="E9086" t="s">
        <v>236</v>
      </c>
      <c r="F9086" t="s">
        <v>237</v>
      </c>
      <c r="G9086">
        <v>12</v>
      </c>
      <c r="H9086" t="s">
        <v>338</v>
      </c>
      <c r="I9086" t="s">
        <v>377</v>
      </c>
      <c r="J9086" t="s">
        <v>13</v>
      </c>
      <c r="K9086">
        <v>12</v>
      </c>
      <c r="L9086" s="52">
        <v>0.60000002384185791</v>
      </c>
      <c r="N9086">
        <v>101</v>
      </c>
      <c r="O9086" s="52">
        <v>0.56424999237060547</v>
      </c>
      <c r="Q9086">
        <v>2991</v>
      </c>
      <c r="R9086" s="52">
        <v>0.52900999784469604</v>
      </c>
    </row>
    <row r="9087" spans="1:19">
      <c r="A9087" t="s">
        <v>356</v>
      </c>
      <c r="B9087" t="s">
        <v>412</v>
      </c>
      <c r="C9087" t="s">
        <v>440</v>
      </c>
      <c r="D9087" t="s">
        <v>330</v>
      </c>
      <c r="E9087" t="s">
        <v>236</v>
      </c>
      <c r="F9087" t="s">
        <v>237</v>
      </c>
      <c r="G9087">
        <v>12</v>
      </c>
      <c r="H9087" t="s">
        <v>338</v>
      </c>
      <c r="I9087" t="s">
        <v>377</v>
      </c>
      <c r="J9087" t="s">
        <v>382</v>
      </c>
      <c r="K9087">
        <v>8</v>
      </c>
      <c r="L9087" s="52">
        <v>0.40000000596046448</v>
      </c>
      <c r="N9087">
        <v>78</v>
      </c>
      <c r="O9087" s="52">
        <v>0.43575000762939448</v>
      </c>
      <c r="Q9087">
        <v>2663</v>
      </c>
      <c r="R9087" s="52">
        <v>0.47099000215530401</v>
      </c>
    </row>
    <row r="9088" spans="1:19">
      <c r="A9088" t="s">
        <v>356</v>
      </c>
      <c r="B9088" t="s">
        <v>412</v>
      </c>
      <c r="C9088" t="s">
        <v>440</v>
      </c>
      <c r="D9088" t="s">
        <v>330</v>
      </c>
      <c r="E9088" t="s">
        <v>236</v>
      </c>
      <c r="F9088" t="s">
        <v>237</v>
      </c>
      <c r="G9088">
        <v>12</v>
      </c>
      <c r="H9088" t="s">
        <v>338</v>
      </c>
      <c r="I9088" t="s">
        <v>378</v>
      </c>
      <c r="J9088" t="s">
        <v>13</v>
      </c>
      <c r="K9088">
        <v>18</v>
      </c>
      <c r="L9088" s="52">
        <v>0.89999997615814209</v>
      </c>
      <c r="N9088">
        <v>163</v>
      </c>
      <c r="O9088" s="52">
        <v>0.91061002016067505</v>
      </c>
      <c r="Q9088">
        <v>5030</v>
      </c>
      <c r="R9088" s="52">
        <v>0.88963997364044189</v>
      </c>
    </row>
    <row r="9089" spans="1:19">
      <c r="A9089" t="s">
        <v>356</v>
      </c>
      <c r="B9089" t="s">
        <v>412</v>
      </c>
      <c r="C9089" t="s">
        <v>440</v>
      </c>
      <c r="D9089" t="s">
        <v>330</v>
      </c>
      <c r="E9089" t="s">
        <v>236</v>
      </c>
      <c r="F9089" t="s">
        <v>237</v>
      </c>
      <c r="G9089">
        <v>12</v>
      </c>
      <c r="H9089" t="s">
        <v>338</v>
      </c>
      <c r="I9089" t="s">
        <v>378</v>
      </c>
      <c r="J9089" t="s">
        <v>382</v>
      </c>
      <c r="K9089">
        <v>2</v>
      </c>
      <c r="L9089" s="52">
        <v>0.10000000149011611</v>
      </c>
      <c r="N9089">
        <v>16</v>
      </c>
      <c r="O9089" s="52">
        <v>8.9390002191066742E-2</v>
      </c>
      <c r="Q9089">
        <v>624</v>
      </c>
      <c r="R9089" s="52">
        <v>0.1103599965572357</v>
      </c>
    </row>
    <row r="9090" spans="1:19">
      <c r="A9090" t="s">
        <v>356</v>
      </c>
      <c r="B9090" t="s">
        <v>412</v>
      </c>
      <c r="C9090" t="s">
        <v>440</v>
      </c>
      <c r="D9090" t="s">
        <v>330</v>
      </c>
      <c r="E9090" t="s">
        <v>236</v>
      </c>
      <c r="F9090" t="s">
        <v>237</v>
      </c>
      <c r="G9090">
        <v>12</v>
      </c>
      <c r="H9090" t="s">
        <v>338</v>
      </c>
      <c r="I9090" t="s">
        <v>379</v>
      </c>
      <c r="J9090" t="s">
        <v>13</v>
      </c>
      <c r="K9090">
        <v>12</v>
      </c>
      <c r="L9090" s="52">
        <v>0.60000002384185791</v>
      </c>
      <c r="N9090">
        <v>134</v>
      </c>
      <c r="O9090" s="52">
        <v>0.74860000610351563</v>
      </c>
      <c r="Q9090">
        <v>3976</v>
      </c>
      <c r="R9090" s="52">
        <v>0.70322000980377197</v>
      </c>
    </row>
    <row r="9091" spans="1:19">
      <c r="A9091" t="s">
        <v>356</v>
      </c>
      <c r="B9091" t="s">
        <v>412</v>
      </c>
      <c r="C9091" t="s">
        <v>440</v>
      </c>
      <c r="D9091" t="s">
        <v>330</v>
      </c>
      <c r="E9091" t="s">
        <v>236</v>
      </c>
      <c r="F9091" t="s">
        <v>237</v>
      </c>
      <c r="G9091">
        <v>12</v>
      </c>
      <c r="H9091" t="s">
        <v>338</v>
      </c>
      <c r="I9091" t="s">
        <v>379</v>
      </c>
      <c r="J9091" t="s">
        <v>382</v>
      </c>
      <c r="K9091">
        <v>8</v>
      </c>
      <c r="L9091" s="52">
        <v>0.40000000596046448</v>
      </c>
      <c r="N9091">
        <v>45</v>
      </c>
      <c r="O9091" s="52">
        <v>0.25139999389648438</v>
      </c>
      <c r="Q9091">
        <v>1678</v>
      </c>
      <c r="R9091" s="52">
        <v>0.29677999019622803</v>
      </c>
    </row>
    <row r="9092" spans="1:19">
      <c r="A9092" t="s">
        <v>356</v>
      </c>
      <c r="B9092" t="s">
        <v>412</v>
      </c>
      <c r="C9092" t="s">
        <v>440</v>
      </c>
      <c r="D9092" t="s">
        <v>330</v>
      </c>
      <c r="E9092" t="s">
        <v>236</v>
      </c>
      <c r="F9092" t="s">
        <v>237</v>
      </c>
      <c r="G9092">
        <v>12</v>
      </c>
      <c r="H9092" t="s">
        <v>338</v>
      </c>
      <c r="I9092" t="s">
        <v>380</v>
      </c>
      <c r="J9092" t="s">
        <v>13</v>
      </c>
      <c r="K9092">
        <v>10</v>
      </c>
      <c r="L9092" s="52">
        <v>0.5</v>
      </c>
      <c r="N9092">
        <v>132</v>
      </c>
      <c r="O9092" s="52">
        <v>0.73742997646331787</v>
      </c>
      <c r="Q9092">
        <v>4071</v>
      </c>
      <c r="R9092" s="52">
        <v>0.72001999616622925</v>
      </c>
    </row>
    <row r="9093" spans="1:19">
      <c r="A9093" t="s">
        <v>356</v>
      </c>
      <c r="B9093" t="s">
        <v>412</v>
      </c>
      <c r="C9093" t="s">
        <v>440</v>
      </c>
      <c r="D9093" t="s">
        <v>330</v>
      </c>
      <c r="E9093" t="s">
        <v>236</v>
      </c>
      <c r="F9093" t="s">
        <v>237</v>
      </c>
      <c r="G9093">
        <v>12</v>
      </c>
      <c r="H9093" t="s">
        <v>338</v>
      </c>
      <c r="I9093" t="s">
        <v>380</v>
      </c>
      <c r="J9093" t="s">
        <v>382</v>
      </c>
      <c r="K9093">
        <v>10</v>
      </c>
      <c r="L9093" s="52">
        <v>0.5</v>
      </c>
      <c r="N9093">
        <v>47</v>
      </c>
      <c r="O9093" s="52">
        <v>0.26256999373435969</v>
      </c>
      <c r="Q9093">
        <v>1583</v>
      </c>
      <c r="R9093" s="52">
        <v>0.27998000383377081</v>
      </c>
    </row>
    <row r="9094" spans="1:19">
      <c r="A9094" t="s">
        <v>356</v>
      </c>
      <c r="B9094" t="s">
        <v>412</v>
      </c>
      <c r="C9094" t="s">
        <v>440</v>
      </c>
      <c r="D9094" t="s">
        <v>330</v>
      </c>
      <c r="E9094" t="s">
        <v>236</v>
      </c>
      <c r="F9094" t="s">
        <v>237</v>
      </c>
      <c r="G9094">
        <v>12</v>
      </c>
      <c r="H9094" t="s">
        <v>338</v>
      </c>
      <c r="I9094" t="s">
        <v>381</v>
      </c>
      <c r="J9094" t="s">
        <v>13</v>
      </c>
      <c r="K9094">
        <v>14</v>
      </c>
      <c r="L9094" s="52">
        <v>0.69999998807907104</v>
      </c>
      <c r="N9094">
        <v>100</v>
      </c>
      <c r="O9094" s="52">
        <v>0.55865997076034546</v>
      </c>
      <c r="Q9094">
        <v>3439</v>
      </c>
      <c r="R9094" s="52">
        <v>0.60824000835418701</v>
      </c>
    </row>
    <row r="9095" spans="1:19">
      <c r="A9095" t="s">
        <v>356</v>
      </c>
      <c r="B9095" t="s">
        <v>412</v>
      </c>
      <c r="C9095" t="s">
        <v>440</v>
      </c>
      <c r="D9095" t="s">
        <v>330</v>
      </c>
      <c r="E9095" t="s">
        <v>236</v>
      </c>
      <c r="F9095" t="s">
        <v>237</v>
      </c>
      <c r="G9095">
        <v>12</v>
      </c>
      <c r="H9095" t="s">
        <v>338</v>
      </c>
      <c r="I9095" t="s">
        <v>381</v>
      </c>
      <c r="J9095" t="s">
        <v>382</v>
      </c>
      <c r="K9095">
        <v>6</v>
      </c>
      <c r="L9095" s="52">
        <v>0.30000001192092901</v>
      </c>
      <c r="N9095">
        <v>79</v>
      </c>
      <c r="O9095" s="52">
        <v>0.44133999943733221</v>
      </c>
      <c r="Q9095">
        <v>2215</v>
      </c>
      <c r="R9095" s="52">
        <v>0.39175999164581299</v>
      </c>
    </row>
    <row r="9096" spans="1:19">
      <c r="A9096" t="s">
        <v>356</v>
      </c>
      <c r="B9096" t="s">
        <v>412</v>
      </c>
      <c r="C9096" t="s">
        <v>440</v>
      </c>
      <c r="D9096" t="s">
        <v>330</v>
      </c>
      <c r="E9096" t="s">
        <v>238</v>
      </c>
      <c r="F9096" t="s">
        <v>239</v>
      </c>
      <c r="G9096">
        <v>5</v>
      </c>
      <c r="H9096" t="s">
        <v>340</v>
      </c>
      <c r="I9096" t="s">
        <v>374</v>
      </c>
      <c r="J9096" t="s">
        <v>289</v>
      </c>
      <c r="K9096">
        <v>0</v>
      </c>
      <c r="L9096" s="52">
        <v>0</v>
      </c>
      <c r="N9096">
        <v>2</v>
      </c>
      <c r="O9096" s="52">
        <v>6.4099999144673347E-3</v>
      </c>
      <c r="Q9096">
        <v>29</v>
      </c>
      <c r="R9096" s="52">
        <v>5.1299999468028554E-3</v>
      </c>
    </row>
    <row r="9097" spans="1:19">
      <c r="A9097" t="s">
        <v>356</v>
      </c>
      <c r="B9097" t="s">
        <v>412</v>
      </c>
      <c r="C9097" t="s">
        <v>440</v>
      </c>
      <c r="D9097" t="s">
        <v>330</v>
      </c>
      <c r="E9097" t="s">
        <v>238</v>
      </c>
      <c r="F9097" t="s">
        <v>239</v>
      </c>
      <c r="G9097">
        <v>5</v>
      </c>
      <c r="H9097" t="s">
        <v>340</v>
      </c>
      <c r="I9097" t="s">
        <v>374</v>
      </c>
      <c r="J9097" t="s">
        <v>290</v>
      </c>
      <c r="K9097">
        <v>2</v>
      </c>
      <c r="L9097" s="52">
        <v>4.544999822974205E-2</v>
      </c>
      <c r="N9097">
        <v>12</v>
      </c>
      <c r="O9097" s="52">
        <v>3.8460001349449158E-2</v>
      </c>
      <c r="Q9097">
        <v>299</v>
      </c>
      <c r="R9097" s="52">
        <v>5.2880000323057168E-2</v>
      </c>
    </row>
    <row r="9098" spans="1:19">
      <c r="A9098" t="s">
        <v>356</v>
      </c>
      <c r="B9098" t="s">
        <v>412</v>
      </c>
      <c r="C9098" t="s">
        <v>440</v>
      </c>
      <c r="D9098" t="s">
        <v>330</v>
      </c>
      <c r="E9098" t="s">
        <v>238</v>
      </c>
      <c r="F9098" t="s">
        <v>239</v>
      </c>
      <c r="G9098">
        <v>5</v>
      </c>
      <c r="H9098" t="s">
        <v>340</v>
      </c>
      <c r="I9098" t="s">
        <v>374</v>
      </c>
      <c r="J9098" t="s">
        <v>291</v>
      </c>
      <c r="K9098">
        <v>2</v>
      </c>
      <c r="L9098" s="52">
        <v>4.544999822974205E-2</v>
      </c>
      <c r="N9098">
        <v>32</v>
      </c>
      <c r="O9098" s="52">
        <v>0.1025599986314774</v>
      </c>
      <c r="Q9098">
        <v>751</v>
      </c>
      <c r="R9098" s="52">
        <v>0.1328299939632416</v>
      </c>
    </row>
    <row r="9099" spans="1:19">
      <c r="A9099" t="s">
        <v>356</v>
      </c>
      <c r="B9099" t="s">
        <v>412</v>
      </c>
      <c r="C9099" t="s">
        <v>440</v>
      </c>
      <c r="D9099" t="s">
        <v>330</v>
      </c>
      <c r="E9099" t="s">
        <v>238</v>
      </c>
      <c r="F9099" t="s">
        <v>239</v>
      </c>
      <c r="G9099">
        <v>5</v>
      </c>
      <c r="H9099" t="s">
        <v>340</v>
      </c>
      <c r="I9099" t="s">
        <v>374</v>
      </c>
      <c r="J9099" t="s">
        <v>292</v>
      </c>
      <c r="K9099">
        <v>9</v>
      </c>
      <c r="L9099" s="52">
        <v>0.20454999804496771</v>
      </c>
      <c r="N9099">
        <v>56</v>
      </c>
      <c r="O9099" s="52">
        <v>0.17949000000953669</v>
      </c>
      <c r="Q9099">
        <v>1246</v>
      </c>
      <c r="R9099" s="52">
        <v>0.22036999464035029</v>
      </c>
    </row>
    <row r="9100" spans="1:19">
      <c r="A9100" t="s">
        <v>356</v>
      </c>
      <c r="B9100" t="s">
        <v>412</v>
      </c>
      <c r="C9100" t="s">
        <v>440</v>
      </c>
      <c r="D9100" t="s">
        <v>330</v>
      </c>
      <c r="E9100" t="s">
        <v>238</v>
      </c>
      <c r="F9100" t="s">
        <v>239</v>
      </c>
      <c r="G9100">
        <v>5</v>
      </c>
      <c r="H9100" t="s">
        <v>340</v>
      </c>
      <c r="I9100" t="s">
        <v>374</v>
      </c>
      <c r="J9100" t="s">
        <v>293</v>
      </c>
      <c r="K9100">
        <v>5</v>
      </c>
      <c r="L9100" s="52">
        <v>0.11364000290632249</v>
      </c>
      <c r="N9100">
        <v>60</v>
      </c>
      <c r="O9100" s="52">
        <v>0.19231000542640689</v>
      </c>
      <c r="Q9100">
        <v>1034</v>
      </c>
      <c r="R9100" s="52">
        <v>0.18287999927997589</v>
      </c>
    </row>
    <row r="9101" spans="1:19">
      <c r="A9101" t="s">
        <v>356</v>
      </c>
      <c r="B9101" t="s">
        <v>412</v>
      </c>
      <c r="C9101" t="s">
        <v>440</v>
      </c>
      <c r="D9101" t="s">
        <v>330</v>
      </c>
      <c r="E9101" t="s">
        <v>238</v>
      </c>
      <c r="F9101" t="s">
        <v>239</v>
      </c>
      <c r="G9101">
        <v>5</v>
      </c>
      <c r="H9101" t="s">
        <v>340</v>
      </c>
      <c r="I9101" t="s">
        <v>374</v>
      </c>
      <c r="J9101" t="s">
        <v>294</v>
      </c>
      <c r="K9101">
        <v>12</v>
      </c>
      <c r="L9101" s="52">
        <v>0.27272999286651611</v>
      </c>
      <c r="N9101">
        <v>72</v>
      </c>
      <c r="O9101" s="52">
        <v>0.23077000677585599</v>
      </c>
      <c r="Q9101">
        <v>1115</v>
      </c>
      <c r="R9101" s="52">
        <v>0.19720999896526339</v>
      </c>
    </row>
    <row r="9102" spans="1:19">
      <c r="A9102" t="s">
        <v>356</v>
      </c>
      <c r="B9102" t="s">
        <v>412</v>
      </c>
      <c r="C9102" t="s">
        <v>440</v>
      </c>
      <c r="D9102" t="s">
        <v>330</v>
      </c>
      <c r="E9102" t="s">
        <v>238</v>
      </c>
      <c r="F9102" t="s">
        <v>239</v>
      </c>
      <c r="G9102">
        <v>5</v>
      </c>
      <c r="H9102" t="s">
        <v>340</v>
      </c>
      <c r="I9102" t="s">
        <v>374</v>
      </c>
      <c r="J9102" t="s">
        <v>295</v>
      </c>
      <c r="K9102">
        <v>14</v>
      </c>
      <c r="L9102" s="52">
        <v>0.31817999482154852</v>
      </c>
      <c r="N9102">
        <v>78</v>
      </c>
      <c r="O9102" s="52">
        <v>0.25</v>
      </c>
      <c r="Q9102">
        <v>1180</v>
      </c>
      <c r="R9102" s="52">
        <v>0.20870000123977661</v>
      </c>
    </row>
    <row r="9103" spans="1:19">
      <c r="A9103" t="s">
        <v>356</v>
      </c>
      <c r="B9103" t="s">
        <v>412</v>
      </c>
      <c r="C9103" t="s">
        <v>440</v>
      </c>
      <c r="D9103" t="s">
        <v>330</v>
      </c>
      <c r="E9103" t="s">
        <v>238</v>
      </c>
      <c r="F9103" t="s">
        <v>239</v>
      </c>
      <c r="G9103">
        <v>5</v>
      </c>
      <c r="H9103" t="s">
        <v>340</v>
      </c>
      <c r="I9103" t="s">
        <v>734</v>
      </c>
      <c r="J9103" t="s">
        <v>299</v>
      </c>
      <c r="K9103">
        <v>0</v>
      </c>
      <c r="L9103" s="52">
        <v>0</v>
      </c>
      <c r="M9103" s="52">
        <v>0</v>
      </c>
      <c r="N9103">
        <v>2</v>
      </c>
      <c r="O9103" s="52">
        <v>6.4099999144673347E-3</v>
      </c>
      <c r="P9103" s="52">
        <v>6.4500002190470704E-3</v>
      </c>
      <c r="Q9103">
        <v>265</v>
      </c>
      <c r="R9103" s="52">
        <v>4.6870000660419457E-2</v>
      </c>
      <c r="S9103" s="52">
        <v>4.7959998250007629E-2</v>
      </c>
    </row>
    <row r="9104" spans="1:19">
      <c r="A9104" t="s">
        <v>356</v>
      </c>
      <c r="B9104" t="s">
        <v>412</v>
      </c>
      <c r="C9104" t="s">
        <v>440</v>
      </c>
      <c r="D9104" t="s">
        <v>330</v>
      </c>
      <c r="E9104" t="s">
        <v>238</v>
      </c>
      <c r="F9104" t="s">
        <v>239</v>
      </c>
      <c r="G9104">
        <v>5</v>
      </c>
      <c r="H9104" t="s">
        <v>340</v>
      </c>
      <c r="I9104" t="s">
        <v>734</v>
      </c>
      <c r="J9104" t="s">
        <v>300</v>
      </c>
      <c r="K9104">
        <v>0</v>
      </c>
      <c r="L9104" s="52">
        <v>0</v>
      </c>
      <c r="M9104" s="52">
        <v>0</v>
      </c>
      <c r="N9104">
        <v>2</v>
      </c>
      <c r="O9104" s="52">
        <v>6.4099999144673347E-3</v>
      </c>
      <c r="P9104" s="52">
        <v>6.4500002190470704E-3</v>
      </c>
      <c r="Q9104">
        <v>218</v>
      </c>
      <c r="R9104" s="52">
        <v>3.8559999316930771E-2</v>
      </c>
      <c r="S9104" s="52">
        <v>3.945000097155571E-2</v>
      </c>
    </row>
    <row r="9105" spans="1:19">
      <c r="A9105" t="s">
        <v>356</v>
      </c>
      <c r="B9105" t="s">
        <v>412</v>
      </c>
      <c r="C9105" t="s">
        <v>440</v>
      </c>
      <c r="D9105" t="s">
        <v>330</v>
      </c>
      <c r="E9105" t="s">
        <v>238</v>
      </c>
      <c r="F9105" t="s">
        <v>239</v>
      </c>
      <c r="G9105">
        <v>5</v>
      </c>
      <c r="H9105" t="s">
        <v>340</v>
      </c>
      <c r="I9105" t="s">
        <v>734</v>
      </c>
      <c r="J9105" t="s">
        <v>269</v>
      </c>
      <c r="K9105">
        <v>0</v>
      </c>
      <c r="L9105" s="52">
        <v>0</v>
      </c>
      <c r="M9105" s="52">
        <v>0</v>
      </c>
      <c r="N9105">
        <v>2</v>
      </c>
      <c r="O9105" s="52">
        <v>6.4099999144673347E-3</v>
      </c>
      <c r="P9105" s="52">
        <v>6.4500002190470704E-3</v>
      </c>
      <c r="Q9105">
        <v>43</v>
      </c>
      <c r="R9105" s="52">
        <v>7.61000020429492E-3</v>
      </c>
      <c r="S9105" s="52">
        <v>7.780000101774931E-3</v>
      </c>
    </row>
    <row r="9106" spans="1:19">
      <c r="A9106" t="s">
        <v>356</v>
      </c>
      <c r="B9106" t="s">
        <v>412</v>
      </c>
      <c r="C9106" t="s">
        <v>440</v>
      </c>
      <c r="D9106" t="s">
        <v>330</v>
      </c>
      <c r="E9106" t="s">
        <v>238</v>
      </c>
      <c r="F9106" t="s">
        <v>239</v>
      </c>
      <c r="G9106">
        <v>5</v>
      </c>
      <c r="H9106" t="s">
        <v>340</v>
      </c>
      <c r="I9106" t="s">
        <v>734</v>
      </c>
      <c r="J9106" t="s">
        <v>301</v>
      </c>
      <c r="K9106">
        <v>0</v>
      </c>
      <c r="L9106" s="52">
        <v>0</v>
      </c>
      <c r="M9106" s="52">
        <v>0</v>
      </c>
      <c r="N9106">
        <v>0</v>
      </c>
      <c r="O9106" s="52">
        <v>0</v>
      </c>
      <c r="P9106" s="52">
        <v>0</v>
      </c>
      <c r="Q9106">
        <v>117</v>
      </c>
      <c r="R9106" s="52">
        <v>2.0689999684691429E-2</v>
      </c>
      <c r="S9106" s="52">
        <v>2.1169999614357948E-2</v>
      </c>
    </row>
    <row r="9107" spans="1:19">
      <c r="A9107" t="s">
        <v>356</v>
      </c>
      <c r="B9107" t="s">
        <v>412</v>
      </c>
      <c r="C9107" t="s">
        <v>440</v>
      </c>
      <c r="D9107" t="s">
        <v>330</v>
      </c>
      <c r="E9107" t="s">
        <v>238</v>
      </c>
      <c r="F9107" t="s">
        <v>239</v>
      </c>
      <c r="G9107">
        <v>5</v>
      </c>
      <c r="H9107" t="s">
        <v>340</v>
      </c>
      <c r="I9107" t="s">
        <v>734</v>
      </c>
      <c r="J9107" t="s">
        <v>270</v>
      </c>
      <c r="K9107">
        <v>0</v>
      </c>
      <c r="L9107" s="52">
        <v>0</v>
      </c>
      <c r="N9107">
        <v>2</v>
      </c>
      <c r="O9107" s="52">
        <v>6.4099999144673347E-3</v>
      </c>
      <c r="Q9107">
        <v>128</v>
      </c>
      <c r="R9107" s="52">
        <v>2.263999916613102E-2</v>
      </c>
    </row>
    <row r="9108" spans="1:19">
      <c r="A9108" t="s">
        <v>356</v>
      </c>
      <c r="B9108" t="s">
        <v>412</v>
      </c>
      <c r="C9108" t="s">
        <v>440</v>
      </c>
      <c r="D9108" t="s">
        <v>330</v>
      </c>
      <c r="E9108" t="s">
        <v>238</v>
      </c>
      <c r="F9108" t="s">
        <v>239</v>
      </c>
      <c r="G9108">
        <v>5</v>
      </c>
      <c r="H9108" t="s">
        <v>340</v>
      </c>
      <c r="I9108" t="s">
        <v>734</v>
      </c>
      <c r="J9108" t="s">
        <v>268</v>
      </c>
      <c r="K9108">
        <v>44</v>
      </c>
      <c r="L9108" s="52">
        <v>1</v>
      </c>
      <c r="M9108" s="52">
        <v>1</v>
      </c>
      <c r="N9108">
        <v>304</v>
      </c>
      <c r="O9108" s="52">
        <v>0.97435998916625977</v>
      </c>
      <c r="P9108" s="52">
        <v>0.98065000772476196</v>
      </c>
      <c r="Q9108">
        <v>4883</v>
      </c>
      <c r="R9108" s="52">
        <v>0.86364001035690308</v>
      </c>
      <c r="S9108" s="52">
        <v>0.88363999128341675</v>
      </c>
    </row>
    <row r="9109" spans="1:19">
      <c r="A9109" t="s">
        <v>356</v>
      </c>
      <c r="B9109" t="s">
        <v>412</v>
      </c>
      <c r="C9109" t="s">
        <v>440</v>
      </c>
      <c r="D9109" t="s">
        <v>330</v>
      </c>
      <c r="E9109" t="s">
        <v>238</v>
      </c>
      <c r="F9109" t="s">
        <v>239</v>
      </c>
      <c r="G9109">
        <v>5</v>
      </c>
      <c r="H9109" t="s">
        <v>340</v>
      </c>
      <c r="I9109" t="s">
        <v>307</v>
      </c>
      <c r="J9109" t="s">
        <v>329</v>
      </c>
      <c r="K9109">
        <v>44</v>
      </c>
      <c r="L9109" s="52">
        <v>1</v>
      </c>
      <c r="N9109">
        <v>310</v>
      </c>
      <c r="O9109" s="52">
        <v>0.99358999729156494</v>
      </c>
      <c r="Q9109">
        <v>5610</v>
      </c>
      <c r="R9109" s="52">
        <v>0.99221998453140259</v>
      </c>
    </row>
    <row r="9110" spans="1:19">
      <c r="A9110" t="s">
        <v>356</v>
      </c>
      <c r="B9110" t="s">
        <v>412</v>
      </c>
      <c r="C9110" t="s">
        <v>440</v>
      </c>
      <c r="D9110" t="s">
        <v>330</v>
      </c>
      <c r="E9110" t="s">
        <v>238</v>
      </c>
      <c r="F9110" t="s">
        <v>239</v>
      </c>
      <c r="G9110">
        <v>5</v>
      </c>
      <c r="H9110" t="s">
        <v>340</v>
      </c>
      <c r="I9110" t="s">
        <v>307</v>
      </c>
      <c r="J9110" t="s">
        <v>309</v>
      </c>
      <c r="K9110">
        <v>0</v>
      </c>
      <c r="L9110" s="52">
        <v>0</v>
      </c>
      <c r="N9110">
        <v>2</v>
      </c>
      <c r="O9110" s="52">
        <v>6.4099999144673347E-3</v>
      </c>
      <c r="Q9110">
        <v>44</v>
      </c>
      <c r="R9110" s="52">
        <v>7.780000101774931E-3</v>
      </c>
    </row>
    <row r="9111" spans="1:19">
      <c r="A9111" t="s">
        <v>356</v>
      </c>
      <c r="B9111" t="s">
        <v>412</v>
      </c>
      <c r="C9111" t="s">
        <v>440</v>
      </c>
      <c r="D9111" t="s">
        <v>330</v>
      </c>
      <c r="E9111" t="s">
        <v>238</v>
      </c>
      <c r="F9111" t="s">
        <v>239</v>
      </c>
      <c r="G9111">
        <v>5</v>
      </c>
      <c r="H9111" t="s">
        <v>340</v>
      </c>
      <c r="I9111" t="s">
        <v>375</v>
      </c>
      <c r="J9111" t="s">
        <v>302</v>
      </c>
      <c r="K9111">
        <v>12</v>
      </c>
      <c r="L9111" s="52">
        <v>0.27272999286651611</v>
      </c>
      <c r="N9111">
        <v>92</v>
      </c>
      <c r="O9111" s="52">
        <v>0.29486998915672302</v>
      </c>
      <c r="Q9111">
        <v>1795</v>
      </c>
      <c r="R9111" s="52">
        <v>0.3174700140953064</v>
      </c>
    </row>
    <row r="9112" spans="1:19">
      <c r="A9112" t="s">
        <v>356</v>
      </c>
      <c r="B9112" t="s">
        <v>412</v>
      </c>
      <c r="C9112" t="s">
        <v>440</v>
      </c>
      <c r="D9112" t="s">
        <v>330</v>
      </c>
      <c r="E9112" t="s">
        <v>238</v>
      </c>
      <c r="F9112" t="s">
        <v>239</v>
      </c>
      <c r="G9112">
        <v>5</v>
      </c>
      <c r="H9112" t="s">
        <v>340</v>
      </c>
      <c r="I9112" t="s">
        <v>375</v>
      </c>
      <c r="J9112" t="s">
        <v>303</v>
      </c>
      <c r="K9112">
        <v>21</v>
      </c>
      <c r="L9112" s="52">
        <v>0.47727000713348389</v>
      </c>
      <c r="N9112">
        <v>99</v>
      </c>
      <c r="O9112" s="52">
        <v>0.31731000542640692</v>
      </c>
      <c r="Q9112">
        <v>1789</v>
      </c>
      <c r="R9112" s="52">
        <v>0.31641000509262079</v>
      </c>
    </row>
    <row r="9113" spans="1:19">
      <c r="A9113" t="s">
        <v>356</v>
      </c>
      <c r="B9113" t="s">
        <v>412</v>
      </c>
      <c r="C9113" t="s">
        <v>440</v>
      </c>
      <c r="D9113" t="s">
        <v>330</v>
      </c>
      <c r="E9113" t="s">
        <v>238</v>
      </c>
      <c r="F9113" t="s">
        <v>239</v>
      </c>
      <c r="G9113">
        <v>5</v>
      </c>
      <c r="H9113" t="s">
        <v>340</v>
      </c>
      <c r="I9113" t="s">
        <v>375</v>
      </c>
      <c r="J9113" t="s">
        <v>304</v>
      </c>
      <c r="K9113">
        <v>11</v>
      </c>
      <c r="L9113" s="52">
        <v>0.25</v>
      </c>
      <c r="N9113">
        <v>121</v>
      </c>
      <c r="O9113" s="52">
        <v>0.38782000541687012</v>
      </c>
      <c r="Q9113">
        <v>2070</v>
      </c>
      <c r="R9113" s="52">
        <v>0.36610999703407288</v>
      </c>
    </row>
    <row r="9114" spans="1:19">
      <c r="A9114" t="s">
        <v>356</v>
      </c>
      <c r="B9114" t="s">
        <v>412</v>
      </c>
      <c r="C9114" t="s">
        <v>440</v>
      </c>
      <c r="D9114" t="s">
        <v>330</v>
      </c>
      <c r="E9114" t="s">
        <v>238</v>
      </c>
      <c r="F9114" t="s">
        <v>239</v>
      </c>
      <c r="G9114">
        <v>5</v>
      </c>
      <c r="H9114" t="s">
        <v>340</v>
      </c>
      <c r="I9114" t="s">
        <v>377</v>
      </c>
      <c r="J9114" t="s">
        <v>13</v>
      </c>
      <c r="K9114">
        <v>21</v>
      </c>
      <c r="L9114" s="52">
        <v>0.47727000713348389</v>
      </c>
      <c r="N9114">
        <v>156</v>
      </c>
      <c r="O9114" s="52">
        <v>0.5</v>
      </c>
      <c r="Q9114">
        <v>2991</v>
      </c>
      <c r="R9114" s="52">
        <v>0.52900999784469604</v>
      </c>
    </row>
    <row r="9115" spans="1:19">
      <c r="A9115" t="s">
        <v>356</v>
      </c>
      <c r="B9115" t="s">
        <v>412</v>
      </c>
      <c r="C9115" t="s">
        <v>440</v>
      </c>
      <c r="D9115" t="s">
        <v>330</v>
      </c>
      <c r="E9115" t="s">
        <v>238</v>
      </c>
      <c r="F9115" t="s">
        <v>239</v>
      </c>
      <c r="G9115">
        <v>5</v>
      </c>
      <c r="H9115" t="s">
        <v>340</v>
      </c>
      <c r="I9115" t="s">
        <v>377</v>
      </c>
      <c r="J9115" t="s">
        <v>382</v>
      </c>
      <c r="K9115">
        <v>23</v>
      </c>
      <c r="L9115" s="52">
        <v>0.52272999286651611</v>
      </c>
      <c r="N9115">
        <v>156</v>
      </c>
      <c r="O9115" s="52">
        <v>0.5</v>
      </c>
      <c r="Q9115">
        <v>2663</v>
      </c>
      <c r="R9115" s="52">
        <v>0.47099000215530401</v>
      </c>
    </row>
    <row r="9116" spans="1:19">
      <c r="A9116" t="s">
        <v>356</v>
      </c>
      <c r="B9116" t="s">
        <v>412</v>
      </c>
      <c r="C9116" t="s">
        <v>440</v>
      </c>
      <c r="D9116" t="s">
        <v>330</v>
      </c>
      <c r="E9116" t="s">
        <v>238</v>
      </c>
      <c r="F9116" t="s">
        <v>239</v>
      </c>
      <c r="G9116">
        <v>5</v>
      </c>
      <c r="H9116" t="s">
        <v>340</v>
      </c>
      <c r="I9116" t="s">
        <v>378</v>
      </c>
      <c r="J9116" t="s">
        <v>13</v>
      </c>
      <c r="K9116">
        <v>39</v>
      </c>
      <c r="L9116" s="52">
        <v>0.88635998964309692</v>
      </c>
      <c r="N9116">
        <v>273</v>
      </c>
      <c r="O9116" s="52">
        <v>0.875</v>
      </c>
      <c r="Q9116">
        <v>5030</v>
      </c>
      <c r="R9116" s="52">
        <v>0.88963997364044189</v>
      </c>
    </row>
    <row r="9117" spans="1:19">
      <c r="A9117" t="s">
        <v>356</v>
      </c>
      <c r="B9117" t="s">
        <v>412</v>
      </c>
      <c r="C9117" t="s">
        <v>440</v>
      </c>
      <c r="D9117" t="s">
        <v>330</v>
      </c>
      <c r="E9117" t="s">
        <v>238</v>
      </c>
      <c r="F9117" t="s">
        <v>239</v>
      </c>
      <c r="G9117">
        <v>5</v>
      </c>
      <c r="H9117" t="s">
        <v>340</v>
      </c>
      <c r="I9117" t="s">
        <v>378</v>
      </c>
      <c r="J9117" t="s">
        <v>382</v>
      </c>
      <c r="K9117">
        <v>5</v>
      </c>
      <c r="L9117" s="52">
        <v>0.11364000290632249</v>
      </c>
      <c r="N9117">
        <v>39</v>
      </c>
      <c r="O9117" s="52">
        <v>0.125</v>
      </c>
      <c r="Q9117">
        <v>624</v>
      </c>
      <c r="R9117" s="52">
        <v>0.1103599965572357</v>
      </c>
    </row>
    <row r="9118" spans="1:19">
      <c r="A9118" t="s">
        <v>356</v>
      </c>
      <c r="B9118" t="s">
        <v>412</v>
      </c>
      <c r="C9118" t="s">
        <v>440</v>
      </c>
      <c r="D9118" t="s">
        <v>330</v>
      </c>
      <c r="E9118" t="s">
        <v>238</v>
      </c>
      <c r="F9118" t="s">
        <v>239</v>
      </c>
      <c r="G9118">
        <v>5</v>
      </c>
      <c r="H9118" t="s">
        <v>340</v>
      </c>
      <c r="I9118" t="s">
        <v>379</v>
      </c>
      <c r="J9118" t="s">
        <v>13</v>
      </c>
      <c r="K9118">
        <v>34</v>
      </c>
      <c r="L9118" s="52">
        <v>0.77272999286651611</v>
      </c>
      <c r="N9118">
        <v>211</v>
      </c>
      <c r="O9118" s="52">
        <v>0.67628002166748047</v>
      </c>
      <c r="Q9118">
        <v>3976</v>
      </c>
      <c r="R9118" s="52">
        <v>0.70322000980377197</v>
      </c>
    </row>
    <row r="9119" spans="1:19">
      <c r="A9119" t="s">
        <v>356</v>
      </c>
      <c r="B9119" t="s">
        <v>412</v>
      </c>
      <c r="C9119" t="s">
        <v>440</v>
      </c>
      <c r="D9119" t="s">
        <v>330</v>
      </c>
      <c r="E9119" t="s">
        <v>238</v>
      </c>
      <c r="F9119" t="s">
        <v>239</v>
      </c>
      <c r="G9119">
        <v>5</v>
      </c>
      <c r="H9119" t="s">
        <v>340</v>
      </c>
      <c r="I9119" t="s">
        <v>379</v>
      </c>
      <c r="J9119" t="s">
        <v>382</v>
      </c>
      <c r="K9119">
        <v>10</v>
      </c>
      <c r="L9119" s="52">
        <v>0.22727000713348389</v>
      </c>
      <c r="N9119">
        <v>101</v>
      </c>
      <c r="O9119" s="52">
        <v>0.32372000813484192</v>
      </c>
      <c r="Q9119">
        <v>1678</v>
      </c>
      <c r="R9119" s="52">
        <v>0.29677999019622803</v>
      </c>
    </row>
    <row r="9120" spans="1:19">
      <c r="A9120" t="s">
        <v>356</v>
      </c>
      <c r="B9120" t="s">
        <v>412</v>
      </c>
      <c r="C9120" t="s">
        <v>440</v>
      </c>
      <c r="D9120" t="s">
        <v>330</v>
      </c>
      <c r="E9120" t="s">
        <v>238</v>
      </c>
      <c r="F9120" t="s">
        <v>239</v>
      </c>
      <c r="G9120">
        <v>5</v>
      </c>
      <c r="H9120" t="s">
        <v>340</v>
      </c>
      <c r="I9120" t="s">
        <v>380</v>
      </c>
      <c r="J9120" t="s">
        <v>13</v>
      </c>
      <c r="K9120">
        <v>30</v>
      </c>
      <c r="L9120" s="52">
        <v>0.68181997537612915</v>
      </c>
      <c r="N9120">
        <v>230</v>
      </c>
      <c r="O9120" s="52">
        <v>0.73717999458312988</v>
      </c>
      <c r="Q9120">
        <v>4071</v>
      </c>
      <c r="R9120" s="52">
        <v>0.72001999616622925</v>
      </c>
    </row>
    <row r="9121" spans="1:19">
      <c r="A9121" t="s">
        <v>356</v>
      </c>
      <c r="B9121" t="s">
        <v>412</v>
      </c>
      <c r="C9121" t="s">
        <v>440</v>
      </c>
      <c r="D9121" t="s">
        <v>330</v>
      </c>
      <c r="E9121" t="s">
        <v>238</v>
      </c>
      <c r="F9121" t="s">
        <v>239</v>
      </c>
      <c r="G9121">
        <v>5</v>
      </c>
      <c r="H9121" t="s">
        <v>340</v>
      </c>
      <c r="I9121" t="s">
        <v>380</v>
      </c>
      <c r="J9121" t="s">
        <v>382</v>
      </c>
      <c r="K9121">
        <v>14</v>
      </c>
      <c r="L9121" s="52">
        <v>0.31817999482154852</v>
      </c>
      <c r="N9121">
        <v>82</v>
      </c>
      <c r="O9121" s="52">
        <v>0.26282000541687012</v>
      </c>
      <c r="Q9121">
        <v>1583</v>
      </c>
      <c r="R9121" s="52">
        <v>0.27998000383377081</v>
      </c>
    </row>
    <row r="9122" spans="1:19">
      <c r="A9122" t="s">
        <v>356</v>
      </c>
      <c r="B9122" t="s">
        <v>412</v>
      </c>
      <c r="C9122" t="s">
        <v>440</v>
      </c>
      <c r="D9122" t="s">
        <v>330</v>
      </c>
      <c r="E9122" t="s">
        <v>238</v>
      </c>
      <c r="F9122" t="s">
        <v>239</v>
      </c>
      <c r="G9122">
        <v>5</v>
      </c>
      <c r="H9122" t="s">
        <v>340</v>
      </c>
      <c r="I9122" t="s">
        <v>381</v>
      </c>
      <c r="J9122" t="s">
        <v>13</v>
      </c>
      <c r="K9122">
        <v>33</v>
      </c>
      <c r="L9122" s="52">
        <v>0.75</v>
      </c>
      <c r="N9122">
        <v>201</v>
      </c>
      <c r="O9122" s="52">
        <v>0.64423000812530518</v>
      </c>
      <c r="Q9122">
        <v>3439</v>
      </c>
      <c r="R9122" s="52">
        <v>0.60824000835418701</v>
      </c>
    </row>
    <row r="9123" spans="1:19">
      <c r="A9123" t="s">
        <v>356</v>
      </c>
      <c r="B9123" t="s">
        <v>412</v>
      </c>
      <c r="C9123" t="s">
        <v>440</v>
      </c>
      <c r="D9123" t="s">
        <v>330</v>
      </c>
      <c r="E9123" t="s">
        <v>238</v>
      </c>
      <c r="F9123" t="s">
        <v>239</v>
      </c>
      <c r="G9123">
        <v>5</v>
      </c>
      <c r="H9123" t="s">
        <v>340</v>
      </c>
      <c r="I9123" t="s">
        <v>381</v>
      </c>
      <c r="J9123" t="s">
        <v>382</v>
      </c>
      <c r="K9123">
        <v>11</v>
      </c>
      <c r="L9123" s="52">
        <v>0.25</v>
      </c>
      <c r="N9123">
        <v>111</v>
      </c>
      <c r="O9123" s="52">
        <v>0.35576999187469482</v>
      </c>
      <c r="Q9123">
        <v>2215</v>
      </c>
      <c r="R9123" s="52">
        <v>0.39175999164581299</v>
      </c>
    </row>
    <row r="9124" spans="1:19">
      <c r="A9124" t="s">
        <v>356</v>
      </c>
      <c r="B9124" t="s">
        <v>412</v>
      </c>
      <c r="C9124" t="s">
        <v>440</v>
      </c>
      <c r="D9124" t="s">
        <v>330</v>
      </c>
      <c r="E9124" t="s">
        <v>240</v>
      </c>
      <c r="F9124" t="s">
        <v>241</v>
      </c>
      <c r="G9124">
        <v>8</v>
      </c>
      <c r="H9124" t="s">
        <v>339</v>
      </c>
      <c r="I9124" t="s">
        <v>374</v>
      </c>
      <c r="J9124" t="s">
        <v>289</v>
      </c>
      <c r="K9124">
        <v>2</v>
      </c>
      <c r="L9124" s="52">
        <v>2.703000046312809E-2</v>
      </c>
      <c r="N9124">
        <v>8</v>
      </c>
      <c r="O9124" s="52">
        <v>1.276000030338764E-2</v>
      </c>
      <c r="Q9124">
        <v>29</v>
      </c>
      <c r="R9124" s="52">
        <v>5.1299999468028554E-3</v>
      </c>
    </row>
    <row r="9125" spans="1:19">
      <c r="A9125" t="s">
        <v>356</v>
      </c>
      <c r="B9125" t="s">
        <v>412</v>
      </c>
      <c r="C9125" t="s">
        <v>440</v>
      </c>
      <c r="D9125" t="s">
        <v>330</v>
      </c>
      <c r="E9125" t="s">
        <v>240</v>
      </c>
      <c r="F9125" t="s">
        <v>241</v>
      </c>
      <c r="G9125">
        <v>8</v>
      </c>
      <c r="H9125" t="s">
        <v>339</v>
      </c>
      <c r="I9125" t="s">
        <v>374</v>
      </c>
      <c r="J9125" t="s">
        <v>290</v>
      </c>
      <c r="K9125">
        <v>2</v>
      </c>
      <c r="L9125" s="52">
        <v>2.703000046312809E-2</v>
      </c>
      <c r="N9125">
        <v>35</v>
      </c>
      <c r="O9125" s="52">
        <v>5.5819999426603317E-2</v>
      </c>
      <c r="Q9125">
        <v>299</v>
      </c>
      <c r="R9125" s="52">
        <v>5.2880000323057168E-2</v>
      </c>
    </row>
    <row r="9126" spans="1:19">
      <c r="A9126" t="s">
        <v>356</v>
      </c>
      <c r="B9126" t="s">
        <v>412</v>
      </c>
      <c r="C9126" t="s">
        <v>440</v>
      </c>
      <c r="D9126" t="s">
        <v>330</v>
      </c>
      <c r="E9126" t="s">
        <v>240</v>
      </c>
      <c r="F9126" t="s">
        <v>241</v>
      </c>
      <c r="G9126">
        <v>8</v>
      </c>
      <c r="H9126" t="s">
        <v>339</v>
      </c>
      <c r="I9126" t="s">
        <v>374</v>
      </c>
      <c r="J9126" t="s">
        <v>291</v>
      </c>
      <c r="K9126">
        <v>13</v>
      </c>
      <c r="L9126" s="52">
        <v>0.17567999660968781</v>
      </c>
      <c r="N9126">
        <v>87</v>
      </c>
      <c r="O9126" s="52">
        <v>0.13876000046730039</v>
      </c>
      <c r="Q9126">
        <v>751</v>
      </c>
      <c r="R9126" s="52">
        <v>0.1328299939632416</v>
      </c>
    </row>
    <row r="9127" spans="1:19">
      <c r="A9127" t="s">
        <v>356</v>
      </c>
      <c r="B9127" t="s">
        <v>412</v>
      </c>
      <c r="C9127" t="s">
        <v>440</v>
      </c>
      <c r="D9127" t="s">
        <v>330</v>
      </c>
      <c r="E9127" t="s">
        <v>240</v>
      </c>
      <c r="F9127" t="s">
        <v>241</v>
      </c>
      <c r="G9127">
        <v>8</v>
      </c>
      <c r="H9127" t="s">
        <v>339</v>
      </c>
      <c r="I9127" t="s">
        <v>374</v>
      </c>
      <c r="J9127" t="s">
        <v>292</v>
      </c>
      <c r="K9127">
        <v>14</v>
      </c>
      <c r="L9127" s="52">
        <v>0.18919000029563901</v>
      </c>
      <c r="N9127">
        <v>148</v>
      </c>
      <c r="O9127" s="52">
        <v>0.23603999614715579</v>
      </c>
      <c r="Q9127">
        <v>1246</v>
      </c>
      <c r="R9127" s="52">
        <v>0.22036999464035029</v>
      </c>
    </row>
    <row r="9128" spans="1:19">
      <c r="A9128" t="s">
        <v>356</v>
      </c>
      <c r="B9128" t="s">
        <v>412</v>
      </c>
      <c r="C9128" t="s">
        <v>440</v>
      </c>
      <c r="D9128" t="s">
        <v>330</v>
      </c>
      <c r="E9128" t="s">
        <v>240</v>
      </c>
      <c r="F9128" t="s">
        <v>241</v>
      </c>
      <c r="G9128">
        <v>8</v>
      </c>
      <c r="H9128" t="s">
        <v>339</v>
      </c>
      <c r="I9128" t="s">
        <v>374</v>
      </c>
      <c r="J9128" t="s">
        <v>293</v>
      </c>
      <c r="K9128">
        <v>14</v>
      </c>
      <c r="L9128" s="52">
        <v>0.18919000029563901</v>
      </c>
      <c r="N9128">
        <v>98</v>
      </c>
      <c r="O9128" s="52">
        <v>0.15629999339580539</v>
      </c>
      <c r="Q9128">
        <v>1034</v>
      </c>
      <c r="R9128" s="52">
        <v>0.18287999927997589</v>
      </c>
    </row>
    <row r="9129" spans="1:19">
      <c r="A9129" t="s">
        <v>356</v>
      </c>
      <c r="B9129" t="s">
        <v>412</v>
      </c>
      <c r="C9129" t="s">
        <v>440</v>
      </c>
      <c r="D9129" t="s">
        <v>330</v>
      </c>
      <c r="E9129" t="s">
        <v>240</v>
      </c>
      <c r="F9129" t="s">
        <v>241</v>
      </c>
      <c r="G9129">
        <v>8</v>
      </c>
      <c r="H9129" t="s">
        <v>339</v>
      </c>
      <c r="I9129" t="s">
        <v>374</v>
      </c>
      <c r="J9129" t="s">
        <v>294</v>
      </c>
      <c r="K9129">
        <v>14</v>
      </c>
      <c r="L9129" s="52">
        <v>0.18919000029563901</v>
      </c>
      <c r="N9129">
        <v>119</v>
      </c>
      <c r="O9129" s="52">
        <v>0.18978999555110929</v>
      </c>
      <c r="Q9129">
        <v>1115</v>
      </c>
      <c r="R9129" s="52">
        <v>0.19720999896526339</v>
      </c>
    </row>
    <row r="9130" spans="1:19">
      <c r="A9130" t="s">
        <v>356</v>
      </c>
      <c r="B9130" t="s">
        <v>412</v>
      </c>
      <c r="C9130" t="s">
        <v>440</v>
      </c>
      <c r="D9130" t="s">
        <v>330</v>
      </c>
      <c r="E9130" t="s">
        <v>240</v>
      </c>
      <c r="F9130" t="s">
        <v>241</v>
      </c>
      <c r="G9130">
        <v>8</v>
      </c>
      <c r="H9130" t="s">
        <v>339</v>
      </c>
      <c r="I9130" t="s">
        <v>374</v>
      </c>
      <c r="J9130" t="s">
        <v>295</v>
      </c>
      <c r="K9130">
        <v>15</v>
      </c>
      <c r="L9130" s="52">
        <v>0.2027000039815903</v>
      </c>
      <c r="N9130">
        <v>132</v>
      </c>
      <c r="O9130" s="52">
        <v>0.21052999794483179</v>
      </c>
      <c r="Q9130">
        <v>1180</v>
      </c>
      <c r="R9130" s="52">
        <v>0.20870000123977661</v>
      </c>
    </row>
    <row r="9131" spans="1:19">
      <c r="A9131" t="s">
        <v>356</v>
      </c>
      <c r="B9131" t="s">
        <v>412</v>
      </c>
      <c r="C9131" t="s">
        <v>440</v>
      </c>
      <c r="D9131" t="s">
        <v>330</v>
      </c>
      <c r="E9131" t="s">
        <v>240</v>
      </c>
      <c r="F9131" t="s">
        <v>241</v>
      </c>
      <c r="G9131">
        <v>8</v>
      </c>
      <c r="H9131" t="s">
        <v>339</v>
      </c>
      <c r="I9131" t="s">
        <v>734</v>
      </c>
      <c r="J9131" t="s">
        <v>299</v>
      </c>
      <c r="K9131">
        <v>0</v>
      </c>
      <c r="L9131" s="52">
        <v>0</v>
      </c>
      <c r="M9131" s="52">
        <v>0</v>
      </c>
      <c r="N9131">
        <v>52</v>
      </c>
      <c r="O9131" s="52">
        <v>8.2929998636245728E-2</v>
      </c>
      <c r="P9131" s="52">
        <v>8.4009997546672821E-2</v>
      </c>
      <c r="Q9131">
        <v>265</v>
      </c>
      <c r="R9131" s="52">
        <v>4.6870000660419457E-2</v>
      </c>
      <c r="S9131" s="52">
        <v>4.7959998250007629E-2</v>
      </c>
    </row>
    <row r="9132" spans="1:19">
      <c r="A9132" t="s">
        <v>356</v>
      </c>
      <c r="B9132" t="s">
        <v>412</v>
      </c>
      <c r="C9132" t="s">
        <v>440</v>
      </c>
      <c r="D9132" t="s">
        <v>330</v>
      </c>
      <c r="E9132" t="s">
        <v>240</v>
      </c>
      <c r="F9132" t="s">
        <v>241</v>
      </c>
      <c r="G9132">
        <v>8</v>
      </c>
      <c r="H9132" t="s">
        <v>339</v>
      </c>
      <c r="I9132" t="s">
        <v>734</v>
      </c>
      <c r="J9132" t="s">
        <v>300</v>
      </c>
      <c r="K9132">
        <v>0</v>
      </c>
      <c r="L9132" s="52">
        <v>0</v>
      </c>
      <c r="M9132" s="52">
        <v>0</v>
      </c>
      <c r="N9132">
        <v>20</v>
      </c>
      <c r="O9132" s="52">
        <v>3.189999982714653E-2</v>
      </c>
      <c r="P9132" s="52">
        <v>3.231000155210495E-2</v>
      </c>
      <c r="Q9132">
        <v>218</v>
      </c>
      <c r="R9132" s="52">
        <v>3.8559999316930771E-2</v>
      </c>
      <c r="S9132" s="52">
        <v>3.945000097155571E-2</v>
      </c>
    </row>
    <row r="9133" spans="1:19">
      <c r="A9133" t="s">
        <v>356</v>
      </c>
      <c r="B9133" t="s">
        <v>412</v>
      </c>
      <c r="C9133" t="s">
        <v>440</v>
      </c>
      <c r="D9133" t="s">
        <v>330</v>
      </c>
      <c r="E9133" t="s">
        <v>240</v>
      </c>
      <c r="F9133" t="s">
        <v>241</v>
      </c>
      <c r="G9133">
        <v>8</v>
      </c>
      <c r="H9133" t="s">
        <v>339</v>
      </c>
      <c r="I9133" t="s">
        <v>734</v>
      </c>
      <c r="J9133" t="s">
        <v>269</v>
      </c>
      <c r="K9133">
        <v>0</v>
      </c>
      <c r="L9133" s="52">
        <v>0</v>
      </c>
      <c r="M9133" s="52">
        <v>0</v>
      </c>
      <c r="N9133">
        <v>8</v>
      </c>
      <c r="O9133" s="52">
        <v>1.276000030338764E-2</v>
      </c>
      <c r="P9133" s="52">
        <v>1.291999965906143E-2</v>
      </c>
      <c r="Q9133">
        <v>43</v>
      </c>
      <c r="R9133" s="52">
        <v>7.61000020429492E-3</v>
      </c>
      <c r="S9133" s="52">
        <v>7.780000101774931E-3</v>
      </c>
    </row>
    <row r="9134" spans="1:19">
      <c r="A9134" t="s">
        <v>356</v>
      </c>
      <c r="B9134" t="s">
        <v>412</v>
      </c>
      <c r="C9134" t="s">
        <v>440</v>
      </c>
      <c r="D9134" t="s">
        <v>330</v>
      </c>
      <c r="E9134" t="s">
        <v>240</v>
      </c>
      <c r="F9134" t="s">
        <v>241</v>
      </c>
      <c r="G9134">
        <v>8</v>
      </c>
      <c r="H9134" t="s">
        <v>339</v>
      </c>
      <c r="I9134" t="s">
        <v>734</v>
      </c>
      <c r="J9134" t="s">
        <v>301</v>
      </c>
      <c r="K9134">
        <v>2</v>
      </c>
      <c r="L9134" s="52">
        <v>2.703000046312809E-2</v>
      </c>
      <c r="M9134" s="52">
        <v>2.703000046312809E-2</v>
      </c>
      <c r="N9134">
        <v>10</v>
      </c>
      <c r="O9134" s="52">
        <v>1.5949999913573269E-2</v>
      </c>
      <c r="P9134" s="52">
        <v>1.6160000115633011E-2</v>
      </c>
      <c r="Q9134">
        <v>117</v>
      </c>
      <c r="R9134" s="52">
        <v>2.0689999684691429E-2</v>
      </c>
      <c r="S9134" s="52">
        <v>2.1169999614357948E-2</v>
      </c>
    </row>
    <row r="9135" spans="1:19">
      <c r="A9135" t="s">
        <v>356</v>
      </c>
      <c r="B9135" t="s">
        <v>412</v>
      </c>
      <c r="C9135" t="s">
        <v>440</v>
      </c>
      <c r="D9135" t="s">
        <v>330</v>
      </c>
      <c r="E9135" t="s">
        <v>240</v>
      </c>
      <c r="F9135" t="s">
        <v>241</v>
      </c>
      <c r="G9135">
        <v>8</v>
      </c>
      <c r="H9135" t="s">
        <v>339</v>
      </c>
      <c r="I9135" t="s">
        <v>734</v>
      </c>
      <c r="J9135" t="s">
        <v>270</v>
      </c>
      <c r="K9135">
        <v>0</v>
      </c>
      <c r="L9135" s="52">
        <v>0</v>
      </c>
      <c r="N9135">
        <v>8</v>
      </c>
      <c r="O9135" s="52">
        <v>1.276000030338764E-2</v>
      </c>
      <c r="Q9135">
        <v>128</v>
      </c>
      <c r="R9135" s="52">
        <v>2.263999916613102E-2</v>
      </c>
    </row>
    <row r="9136" spans="1:19">
      <c r="A9136" t="s">
        <v>356</v>
      </c>
      <c r="B9136" t="s">
        <v>412</v>
      </c>
      <c r="C9136" t="s">
        <v>440</v>
      </c>
      <c r="D9136" t="s">
        <v>330</v>
      </c>
      <c r="E9136" t="s">
        <v>240</v>
      </c>
      <c r="F9136" t="s">
        <v>241</v>
      </c>
      <c r="G9136">
        <v>8</v>
      </c>
      <c r="H9136" t="s">
        <v>339</v>
      </c>
      <c r="I9136" t="s">
        <v>734</v>
      </c>
      <c r="J9136" t="s">
        <v>268</v>
      </c>
      <c r="K9136">
        <v>72</v>
      </c>
      <c r="L9136" s="52">
        <v>0.97297000885009766</v>
      </c>
      <c r="M9136" s="52">
        <v>0.97297000885009766</v>
      </c>
      <c r="N9136">
        <v>529</v>
      </c>
      <c r="O9136" s="52">
        <v>0.84369999170303345</v>
      </c>
      <c r="P9136" s="52">
        <v>0.85460001230239868</v>
      </c>
      <c r="Q9136">
        <v>4883</v>
      </c>
      <c r="R9136" s="52">
        <v>0.86364001035690308</v>
      </c>
      <c r="S9136" s="52">
        <v>0.88363999128341675</v>
      </c>
    </row>
    <row r="9137" spans="1:18">
      <c r="A9137" t="s">
        <v>356</v>
      </c>
      <c r="B9137" t="s">
        <v>412</v>
      </c>
      <c r="C9137" t="s">
        <v>440</v>
      </c>
      <c r="D9137" t="s">
        <v>330</v>
      </c>
      <c r="E9137" t="s">
        <v>240</v>
      </c>
      <c r="F9137" t="s">
        <v>241</v>
      </c>
      <c r="G9137">
        <v>8</v>
      </c>
      <c r="H9137" t="s">
        <v>339</v>
      </c>
      <c r="I9137" t="s">
        <v>307</v>
      </c>
      <c r="J9137" t="s">
        <v>329</v>
      </c>
      <c r="K9137">
        <v>72</v>
      </c>
      <c r="L9137" s="52">
        <v>0.97297000885009766</v>
      </c>
      <c r="N9137">
        <v>620</v>
      </c>
      <c r="O9137" s="52">
        <v>0.98883998394012451</v>
      </c>
      <c r="Q9137">
        <v>5610</v>
      </c>
      <c r="R9137" s="52">
        <v>0.99221998453140259</v>
      </c>
    </row>
    <row r="9138" spans="1:18">
      <c r="A9138" t="s">
        <v>356</v>
      </c>
      <c r="B9138" t="s">
        <v>412</v>
      </c>
      <c r="C9138" t="s">
        <v>440</v>
      </c>
      <c r="D9138" t="s">
        <v>330</v>
      </c>
      <c r="E9138" t="s">
        <v>240</v>
      </c>
      <c r="F9138" t="s">
        <v>241</v>
      </c>
      <c r="G9138">
        <v>8</v>
      </c>
      <c r="H9138" t="s">
        <v>339</v>
      </c>
      <c r="I9138" t="s">
        <v>307</v>
      </c>
      <c r="J9138" t="s">
        <v>309</v>
      </c>
      <c r="K9138">
        <v>2</v>
      </c>
      <c r="L9138" s="52">
        <v>2.703000046312809E-2</v>
      </c>
      <c r="N9138">
        <v>7</v>
      </c>
      <c r="O9138" s="52">
        <v>1.116000022739172E-2</v>
      </c>
      <c r="Q9138">
        <v>44</v>
      </c>
      <c r="R9138" s="52">
        <v>7.780000101774931E-3</v>
      </c>
    </row>
    <row r="9139" spans="1:18">
      <c r="A9139" t="s">
        <v>356</v>
      </c>
      <c r="B9139" t="s">
        <v>412</v>
      </c>
      <c r="C9139" t="s">
        <v>440</v>
      </c>
      <c r="D9139" t="s">
        <v>330</v>
      </c>
      <c r="E9139" t="s">
        <v>240</v>
      </c>
      <c r="F9139" t="s">
        <v>241</v>
      </c>
      <c r="G9139">
        <v>8</v>
      </c>
      <c r="H9139" t="s">
        <v>339</v>
      </c>
      <c r="I9139" t="s">
        <v>375</v>
      </c>
      <c r="J9139" t="s">
        <v>302</v>
      </c>
      <c r="K9139">
        <v>25</v>
      </c>
      <c r="L9139" s="52">
        <v>0.33783999085426331</v>
      </c>
      <c r="N9139">
        <v>207</v>
      </c>
      <c r="O9139" s="52">
        <v>0.33013999462127691</v>
      </c>
      <c r="Q9139">
        <v>1795</v>
      </c>
      <c r="R9139" s="52">
        <v>0.3174700140953064</v>
      </c>
    </row>
    <row r="9140" spans="1:18">
      <c r="A9140" t="s">
        <v>356</v>
      </c>
      <c r="B9140" t="s">
        <v>412</v>
      </c>
      <c r="C9140" t="s">
        <v>440</v>
      </c>
      <c r="D9140" t="s">
        <v>330</v>
      </c>
      <c r="E9140" t="s">
        <v>240</v>
      </c>
      <c r="F9140" t="s">
        <v>241</v>
      </c>
      <c r="G9140">
        <v>8</v>
      </c>
      <c r="H9140" t="s">
        <v>339</v>
      </c>
      <c r="I9140" t="s">
        <v>375</v>
      </c>
      <c r="J9140" t="s">
        <v>303</v>
      </c>
      <c r="K9140">
        <v>24</v>
      </c>
      <c r="L9140" s="52">
        <v>0.324319988489151</v>
      </c>
      <c r="N9140">
        <v>201</v>
      </c>
      <c r="O9140" s="52">
        <v>0.32056999206542969</v>
      </c>
      <c r="Q9140">
        <v>1789</v>
      </c>
      <c r="R9140" s="52">
        <v>0.31641000509262079</v>
      </c>
    </row>
    <row r="9141" spans="1:18">
      <c r="A9141" t="s">
        <v>356</v>
      </c>
      <c r="B9141" t="s">
        <v>412</v>
      </c>
      <c r="C9141" t="s">
        <v>440</v>
      </c>
      <c r="D9141" t="s">
        <v>330</v>
      </c>
      <c r="E9141" t="s">
        <v>240</v>
      </c>
      <c r="F9141" t="s">
        <v>241</v>
      </c>
      <c r="G9141">
        <v>8</v>
      </c>
      <c r="H9141" t="s">
        <v>339</v>
      </c>
      <c r="I9141" t="s">
        <v>375</v>
      </c>
      <c r="J9141" t="s">
        <v>304</v>
      </c>
      <c r="K9141">
        <v>25</v>
      </c>
      <c r="L9141" s="52">
        <v>0.33783999085426331</v>
      </c>
      <c r="N9141">
        <v>219</v>
      </c>
      <c r="O9141" s="52">
        <v>0.34927999973297119</v>
      </c>
      <c r="Q9141">
        <v>2070</v>
      </c>
      <c r="R9141" s="52">
        <v>0.36610999703407288</v>
      </c>
    </row>
    <row r="9142" spans="1:18">
      <c r="A9142" t="s">
        <v>356</v>
      </c>
      <c r="B9142" t="s">
        <v>412</v>
      </c>
      <c r="C9142" t="s">
        <v>440</v>
      </c>
      <c r="D9142" t="s">
        <v>330</v>
      </c>
      <c r="E9142" t="s">
        <v>240</v>
      </c>
      <c r="F9142" t="s">
        <v>241</v>
      </c>
      <c r="G9142">
        <v>8</v>
      </c>
      <c r="H9142" t="s">
        <v>339</v>
      </c>
      <c r="I9142" t="s">
        <v>377</v>
      </c>
      <c r="J9142" t="s">
        <v>13</v>
      </c>
      <c r="K9142">
        <v>39</v>
      </c>
      <c r="L9142" s="52">
        <v>0.52702999114990234</v>
      </c>
      <c r="N9142">
        <v>339</v>
      </c>
      <c r="O9142" s="52">
        <v>0.54066997766494751</v>
      </c>
      <c r="Q9142">
        <v>2991</v>
      </c>
      <c r="R9142" s="52">
        <v>0.52900999784469604</v>
      </c>
    </row>
    <row r="9143" spans="1:18">
      <c r="A9143" t="s">
        <v>356</v>
      </c>
      <c r="B9143" t="s">
        <v>412</v>
      </c>
      <c r="C9143" t="s">
        <v>440</v>
      </c>
      <c r="D9143" t="s">
        <v>330</v>
      </c>
      <c r="E9143" t="s">
        <v>240</v>
      </c>
      <c r="F9143" t="s">
        <v>241</v>
      </c>
      <c r="G9143">
        <v>8</v>
      </c>
      <c r="H9143" t="s">
        <v>339</v>
      </c>
      <c r="I9143" t="s">
        <v>377</v>
      </c>
      <c r="J9143" t="s">
        <v>382</v>
      </c>
      <c r="K9143">
        <v>35</v>
      </c>
      <c r="L9143" s="52">
        <v>0.47297000885009771</v>
      </c>
      <c r="N9143">
        <v>288</v>
      </c>
      <c r="O9143" s="52">
        <v>0.4593299925327301</v>
      </c>
      <c r="Q9143">
        <v>2663</v>
      </c>
      <c r="R9143" s="52">
        <v>0.47099000215530401</v>
      </c>
    </row>
    <row r="9144" spans="1:18">
      <c r="A9144" t="s">
        <v>356</v>
      </c>
      <c r="B9144" t="s">
        <v>412</v>
      </c>
      <c r="C9144" t="s">
        <v>440</v>
      </c>
      <c r="D9144" t="s">
        <v>330</v>
      </c>
      <c r="E9144" t="s">
        <v>240</v>
      </c>
      <c r="F9144" t="s">
        <v>241</v>
      </c>
      <c r="G9144">
        <v>8</v>
      </c>
      <c r="H9144" t="s">
        <v>339</v>
      </c>
      <c r="I9144" t="s">
        <v>378</v>
      </c>
      <c r="J9144" t="s">
        <v>13</v>
      </c>
      <c r="K9144">
        <v>69</v>
      </c>
      <c r="L9144" s="52">
        <v>0.93243002891540527</v>
      </c>
      <c r="N9144">
        <v>567</v>
      </c>
      <c r="O9144" s="52">
        <v>0.90430998802185059</v>
      </c>
      <c r="Q9144">
        <v>5030</v>
      </c>
      <c r="R9144" s="52">
        <v>0.88963997364044189</v>
      </c>
    </row>
    <row r="9145" spans="1:18">
      <c r="A9145" t="s">
        <v>356</v>
      </c>
      <c r="B9145" t="s">
        <v>412</v>
      </c>
      <c r="C9145" t="s">
        <v>440</v>
      </c>
      <c r="D9145" t="s">
        <v>330</v>
      </c>
      <c r="E9145" t="s">
        <v>240</v>
      </c>
      <c r="F9145" t="s">
        <v>241</v>
      </c>
      <c r="G9145">
        <v>8</v>
      </c>
      <c r="H9145" t="s">
        <v>339</v>
      </c>
      <c r="I9145" t="s">
        <v>378</v>
      </c>
      <c r="J9145" t="s">
        <v>382</v>
      </c>
      <c r="K9145">
        <v>5</v>
      </c>
      <c r="L9145" s="52">
        <v>6.7570000886917114E-2</v>
      </c>
      <c r="N9145">
        <v>60</v>
      </c>
      <c r="O9145" s="52">
        <v>9.568999707698822E-2</v>
      </c>
      <c r="Q9145">
        <v>624</v>
      </c>
      <c r="R9145" s="52">
        <v>0.1103599965572357</v>
      </c>
    </row>
    <row r="9146" spans="1:18">
      <c r="A9146" t="s">
        <v>356</v>
      </c>
      <c r="B9146" t="s">
        <v>412</v>
      </c>
      <c r="C9146" t="s">
        <v>440</v>
      </c>
      <c r="D9146" t="s">
        <v>330</v>
      </c>
      <c r="E9146" t="s">
        <v>240</v>
      </c>
      <c r="F9146" t="s">
        <v>241</v>
      </c>
      <c r="G9146">
        <v>8</v>
      </c>
      <c r="H9146" t="s">
        <v>339</v>
      </c>
      <c r="I9146" t="s">
        <v>379</v>
      </c>
      <c r="J9146" t="s">
        <v>13</v>
      </c>
      <c r="K9146">
        <v>55</v>
      </c>
      <c r="L9146" s="52">
        <v>0.74323999881744385</v>
      </c>
      <c r="N9146">
        <v>454</v>
      </c>
      <c r="O9146" s="52">
        <v>0.72408002614974976</v>
      </c>
      <c r="Q9146">
        <v>3976</v>
      </c>
      <c r="R9146" s="52">
        <v>0.70322000980377197</v>
      </c>
    </row>
    <row r="9147" spans="1:18">
      <c r="A9147" t="s">
        <v>356</v>
      </c>
      <c r="B9147" t="s">
        <v>412</v>
      </c>
      <c r="C9147" t="s">
        <v>440</v>
      </c>
      <c r="D9147" t="s">
        <v>330</v>
      </c>
      <c r="E9147" t="s">
        <v>240</v>
      </c>
      <c r="F9147" t="s">
        <v>241</v>
      </c>
      <c r="G9147">
        <v>8</v>
      </c>
      <c r="H9147" t="s">
        <v>339</v>
      </c>
      <c r="I9147" t="s">
        <v>379</v>
      </c>
      <c r="J9147" t="s">
        <v>382</v>
      </c>
      <c r="K9147">
        <v>19</v>
      </c>
      <c r="L9147" s="52">
        <v>0.25676000118255621</v>
      </c>
      <c r="N9147">
        <v>173</v>
      </c>
      <c r="O9147" s="52">
        <v>0.27592000365257258</v>
      </c>
      <c r="Q9147">
        <v>1678</v>
      </c>
      <c r="R9147" s="52">
        <v>0.29677999019622803</v>
      </c>
    </row>
    <row r="9148" spans="1:18">
      <c r="A9148" t="s">
        <v>356</v>
      </c>
      <c r="B9148" t="s">
        <v>412</v>
      </c>
      <c r="C9148" t="s">
        <v>440</v>
      </c>
      <c r="D9148" t="s">
        <v>330</v>
      </c>
      <c r="E9148" t="s">
        <v>240</v>
      </c>
      <c r="F9148" t="s">
        <v>241</v>
      </c>
      <c r="G9148">
        <v>8</v>
      </c>
      <c r="H9148" t="s">
        <v>339</v>
      </c>
      <c r="I9148" t="s">
        <v>380</v>
      </c>
      <c r="J9148" t="s">
        <v>13</v>
      </c>
      <c r="K9148">
        <v>43</v>
      </c>
      <c r="L9148" s="52">
        <v>0.58108001947402954</v>
      </c>
      <c r="N9148">
        <v>420</v>
      </c>
      <c r="O9148" s="52">
        <v>0.66986000537872314</v>
      </c>
      <c r="Q9148">
        <v>4071</v>
      </c>
      <c r="R9148" s="52">
        <v>0.72001999616622925</v>
      </c>
    </row>
    <row r="9149" spans="1:18">
      <c r="A9149" t="s">
        <v>356</v>
      </c>
      <c r="B9149" t="s">
        <v>412</v>
      </c>
      <c r="C9149" t="s">
        <v>440</v>
      </c>
      <c r="D9149" t="s">
        <v>330</v>
      </c>
      <c r="E9149" t="s">
        <v>240</v>
      </c>
      <c r="F9149" t="s">
        <v>241</v>
      </c>
      <c r="G9149">
        <v>8</v>
      </c>
      <c r="H9149" t="s">
        <v>339</v>
      </c>
      <c r="I9149" t="s">
        <v>380</v>
      </c>
      <c r="J9149" t="s">
        <v>382</v>
      </c>
      <c r="K9149">
        <v>31</v>
      </c>
      <c r="L9149" s="52">
        <v>0.41892001032829279</v>
      </c>
      <c r="N9149">
        <v>207</v>
      </c>
      <c r="O9149" s="52">
        <v>0.33013999462127691</v>
      </c>
      <c r="Q9149">
        <v>1583</v>
      </c>
      <c r="R9149" s="52">
        <v>0.27998000383377081</v>
      </c>
    </row>
    <row r="9150" spans="1:18">
      <c r="A9150" t="s">
        <v>356</v>
      </c>
      <c r="B9150" t="s">
        <v>412</v>
      </c>
      <c r="C9150" t="s">
        <v>440</v>
      </c>
      <c r="D9150" t="s">
        <v>330</v>
      </c>
      <c r="E9150" t="s">
        <v>240</v>
      </c>
      <c r="F9150" t="s">
        <v>241</v>
      </c>
      <c r="G9150">
        <v>8</v>
      </c>
      <c r="H9150" t="s">
        <v>339</v>
      </c>
      <c r="I9150" t="s">
        <v>381</v>
      </c>
      <c r="J9150" t="s">
        <v>13</v>
      </c>
      <c r="K9150">
        <v>50</v>
      </c>
      <c r="L9150" s="52">
        <v>0.67567998170852661</v>
      </c>
      <c r="N9150">
        <v>376</v>
      </c>
      <c r="O9150" s="52">
        <v>0.59968000650405884</v>
      </c>
      <c r="Q9150">
        <v>3439</v>
      </c>
      <c r="R9150" s="52">
        <v>0.60824000835418701</v>
      </c>
    </row>
    <row r="9151" spans="1:18">
      <c r="A9151" t="s">
        <v>356</v>
      </c>
      <c r="B9151" t="s">
        <v>412</v>
      </c>
      <c r="C9151" t="s">
        <v>440</v>
      </c>
      <c r="D9151" t="s">
        <v>330</v>
      </c>
      <c r="E9151" t="s">
        <v>240</v>
      </c>
      <c r="F9151" t="s">
        <v>241</v>
      </c>
      <c r="G9151">
        <v>8</v>
      </c>
      <c r="H9151" t="s">
        <v>339</v>
      </c>
      <c r="I9151" t="s">
        <v>381</v>
      </c>
      <c r="J9151" t="s">
        <v>382</v>
      </c>
      <c r="K9151">
        <v>24</v>
      </c>
      <c r="L9151" s="52">
        <v>0.324319988489151</v>
      </c>
      <c r="N9151">
        <v>251</v>
      </c>
      <c r="O9151" s="52">
        <v>0.40031999349594122</v>
      </c>
      <c r="Q9151">
        <v>2215</v>
      </c>
      <c r="R9151" s="52">
        <v>0.39175999164581299</v>
      </c>
    </row>
    <row r="9152" spans="1:18">
      <c r="A9152" t="s">
        <v>356</v>
      </c>
      <c r="B9152" t="s">
        <v>412</v>
      </c>
      <c r="C9152" t="s">
        <v>440</v>
      </c>
      <c r="D9152" t="s">
        <v>330</v>
      </c>
      <c r="E9152" t="s">
        <v>242</v>
      </c>
      <c r="F9152" t="s">
        <v>243</v>
      </c>
      <c r="G9152">
        <v>6</v>
      </c>
      <c r="H9152" t="s">
        <v>331</v>
      </c>
      <c r="I9152" t="s">
        <v>374</v>
      </c>
      <c r="J9152" t="s">
        <v>289</v>
      </c>
      <c r="K9152">
        <v>2</v>
      </c>
      <c r="L9152" s="52">
        <v>6.4520001411437988E-2</v>
      </c>
      <c r="N9152">
        <v>2</v>
      </c>
      <c r="O9152" s="52">
        <v>1.3790000230073931E-2</v>
      </c>
      <c r="Q9152">
        <v>29</v>
      </c>
      <c r="R9152" s="52">
        <v>5.1299999468028554E-3</v>
      </c>
    </row>
    <row r="9153" spans="1:19">
      <c r="A9153" t="s">
        <v>356</v>
      </c>
      <c r="B9153" t="s">
        <v>412</v>
      </c>
      <c r="C9153" t="s">
        <v>440</v>
      </c>
      <c r="D9153" t="s">
        <v>330</v>
      </c>
      <c r="E9153" t="s">
        <v>242</v>
      </c>
      <c r="F9153" t="s">
        <v>243</v>
      </c>
      <c r="G9153">
        <v>6</v>
      </c>
      <c r="H9153" t="s">
        <v>331</v>
      </c>
      <c r="I9153" t="s">
        <v>374</v>
      </c>
      <c r="J9153" t="s">
        <v>290</v>
      </c>
      <c r="K9153">
        <v>0</v>
      </c>
      <c r="L9153" s="52">
        <v>0</v>
      </c>
      <c r="N9153">
        <v>5</v>
      </c>
      <c r="O9153" s="52">
        <v>3.4480001777410507E-2</v>
      </c>
      <c r="Q9153">
        <v>299</v>
      </c>
      <c r="R9153" s="52">
        <v>5.2880000323057168E-2</v>
      </c>
    </row>
    <row r="9154" spans="1:19">
      <c r="A9154" t="s">
        <v>356</v>
      </c>
      <c r="B9154" t="s">
        <v>412</v>
      </c>
      <c r="C9154" t="s">
        <v>440</v>
      </c>
      <c r="D9154" t="s">
        <v>330</v>
      </c>
      <c r="E9154" t="s">
        <v>242</v>
      </c>
      <c r="F9154" t="s">
        <v>243</v>
      </c>
      <c r="G9154">
        <v>6</v>
      </c>
      <c r="H9154" t="s">
        <v>331</v>
      </c>
      <c r="I9154" t="s">
        <v>374</v>
      </c>
      <c r="J9154" t="s">
        <v>291</v>
      </c>
      <c r="K9154">
        <v>5</v>
      </c>
      <c r="L9154" s="52">
        <v>0.1612900048494339</v>
      </c>
      <c r="N9154">
        <v>14</v>
      </c>
      <c r="O9154" s="52">
        <v>9.6550002694129944E-2</v>
      </c>
      <c r="Q9154">
        <v>751</v>
      </c>
      <c r="R9154" s="52">
        <v>0.1328299939632416</v>
      </c>
    </row>
    <row r="9155" spans="1:19">
      <c r="A9155" t="s">
        <v>356</v>
      </c>
      <c r="B9155" t="s">
        <v>412</v>
      </c>
      <c r="C9155" t="s">
        <v>440</v>
      </c>
      <c r="D9155" t="s">
        <v>330</v>
      </c>
      <c r="E9155" t="s">
        <v>242</v>
      </c>
      <c r="F9155" t="s">
        <v>243</v>
      </c>
      <c r="G9155">
        <v>6</v>
      </c>
      <c r="H9155" t="s">
        <v>331</v>
      </c>
      <c r="I9155" t="s">
        <v>374</v>
      </c>
      <c r="J9155" t="s">
        <v>292</v>
      </c>
      <c r="K9155">
        <v>5</v>
      </c>
      <c r="L9155" s="52">
        <v>0.1612900048494339</v>
      </c>
      <c r="N9155">
        <v>38</v>
      </c>
      <c r="O9155" s="52">
        <v>0.26207000017166138</v>
      </c>
      <c r="Q9155">
        <v>1246</v>
      </c>
      <c r="R9155" s="52">
        <v>0.22036999464035029</v>
      </c>
    </row>
    <row r="9156" spans="1:19">
      <c r="A9156" t="s">
        <v>356</v>
      </c>
      <c r="B9156" t="s">
        <v>412</v>
      </c>
      <c r="C9156" t="s">
        <v>440</v>
      </c>
      <c r="D9156" t="s">
        <v>330</v>
      </c>
      <c r="E9156" t="s">
        <v>242</v>
      </c>
      <c r="F9156" t="s">
        <v>243</v>
      </c>
      <c r="G9156">
        <v>6</v>
      </c>
      <c r="H9156" t="s">
        <v>331</v>
      </c>
      <c r="I9156" t="s">
        <v>374</v>
      </c>
      <c r="J9156" t="s">
        <v>293</v>
      </c>
      <c r="K9156">
        <v>7</v>
      </c>
      <c r="L9156" s="52">
        <v>0.22581000626087189</v>
      </c>
      <c r="N9156">
        <v>28</v>
      </c>
      <c r="O9156" s="52">
        <v>0.19310000538825989</v>
      </c>
      <c r="Q9156">
        <v>1034</v>
      </c>
      <c r="R9156" s="52">
        <v>0.18287999927997589</v>
      </c>
    </row>
    <row r="9157" spans="1:19">
      <c r="A9157" t="s">
        <v>356</v>
      </c>
      <c r="B9157" t="s">
        <v>412</v>
      </c>
      <c r="C9157" t="s">
        <v>440</v>
      </c>
      <c r="D9157" t="s">
        <v>330</v>
      </c>
      <c r="E9157" t="s">
        <v>242</v>
      </c>
      <c r="F9157" t="s">
        <v>243</v>
      </c>
      <c r="G9157">
        <v>6</v>
      </c>
      <c r="H9157" t="s">
        <v>331</v>
      </c>
      <c r="I9157" t="s">
        <v>374</v>
      </c>
      <c r="J9157" t="s">
        <v>294</v>
      </c>
      <c r="K9157">
        <v>5</v>
      </c>
      <c r="L9157" s="52">
        <v>0.1612900048494339</v>
      </c>
      <c r="N9157">
        <v>28</v>
      </c>
      <c r="O9157" s="52">
        <v>0.19310000538825989</v>
      </c>
      <c r="Q9157">
        <v>1115</v>
      </c>
      <c r="R9157" s="52">
        <v>0.19720999896526339</v>
      </c>
    </row>
    <row r="9158" spans="1:19">
      <c r="A9158" t="s">
        <v>356</v>
      </c>
      <c r="B9158" t="s">
        <v>412</v>
      </c>
      <c r="C9158" t="s">
        <v>440</v>
      </c>
      <c r="D9158" t="s">
        <v>330</v>
      </c>
      <c r="E9158" t="s">
        <v>242</v>
      </c>
      <c r="F9158" t="s">
        <v>243</v>
      </c>
      <c r="G9158">
        <v>6</v>
      </c>
      <c r="H9158" t="s">
        <v>331</v>
      </c>
      <c r="I9158" t="s">
        <v>374</v>
      </c>
      <c r="J9158" t="s">
        <v>295</v>
      </c>
      <c r="K9158">
        <v>7</v>
      </c>
      <c r="L9158" s="52">
        <v>0.22581000626087189</v>
      </c>
      <c r="N9158">
        <v>30</v>
      </c>
      <c r="O9158" s="52">
        <v>0.20690000057220459</v>
      </c>
      <c r="Q9158">
        <v>1180</v>
      </c>
      <c r="R9158" s="52">
        <v>0.20870000123977661</v>
      </c>
    </row>
    <row r="9159" spans="1:19">
      <c r="A9159" t="s">
        <v>356</v>
      </c>
      <c r="B9159" t="s">
        <v>412</v>
      </c>
      <c r="C9159" t="s">
        <v>440</v>
      </c>
      <c r="D9159" t="s">
        <v>330</v>
      </c>
      <c r="E9159" t="s">
        <v>242</v>
      </c>
      <c r="F9159" t="s">
        <v>243</v>
      </c>
      <c r="G9159">
        <v>6</v>
      </c>
      <c r="H9159" t="s">
        <v>331</v>
      </c>
      <c r="I9159" t="s">
        <v>734</v>
      </c>
      <c r="J9159" t="s">
        <v>299</v>
      </c>
      <c r="K9159">
        <v>2</v>
      </c>
      <c r="L9159" s="52">
        <v>6.4520001411437988E-2</v>
      </c>
      <c r="M9159" s="52">
        <v>6.4520001411437988E-2</v>
      </c>
      <c r="N9159">
        <v>9</v>
      </c>
      <c r="O9159" s="52">
        <v>6.2070000916719437E-2</v>
      </c>
      <c r="P9159" s="52">
        <v>6.2070000916719437E-2</v>
      </c>
      <c r="Q9159">
        <v>265</v>
      </c>
      <c r="R9159" s="52">
        <v>4.6870000660419457E-2</v>
      </c>
      <c r="S9159" s="52">
        <v>4.7959998250007629E-2</v>
      </c>
    </row>
    <row r="9160" spans="1:19">
      <c r="A9160" t="s">
        <v>356</v>
      </c>
      <c r="B9160" t="s">
        <v>412</v>
      </c>
      <c r="C9160" t="s">
        <v>440</v>
      </c>
      <c r="D9160" t="s">
        <v>330</v>
      </c>
      <c r="E9160" t="s">
        <v>242</v>
      </c>
      <c r="F9160" t="s">
        <v>243</v>
      </c>
      <c r="G9160">
        <v>6</v>
      </c>
      <c r="H9160" t="s">
        <v>331</v>
      </c>
      <c r="I9160" t="s">
        <v>734</v>
      </c>
      <c r="J9160" t="s">
        <v>300</v>
      </c>
      <c r="K9160">
        <v>0</v>
      </c>
      <c r="L9160" s="52">
        <v>0</v>
      </c>
      <c r="M9160" s="52">
        <v>0</v>
      </c>
      <c r="N9160">
        <v>2</v>
      </c>
      <c r="O9160" s="52">
        <v>1.3790000230073931E-2</v>
      </c>
      <c r="P9160" s="52">
        <v>1.3790000230073931E-2</v>
      </c>
      <c r="Q9160">
        <v>218</v>
      </c>
      <c r="R9160" s="52">
        <v>3.8559999316930771E-2</v>
      </c>
      <c r="S9160" s="52">
        <v>3.945000097155571E-2</v>
      </c>
    </row>
    <row r="9161" spans="1:19">
      <c r="A9161" t="s">
        <v>356</v>
      </c>
      <c r="B9161" t="s">
        <v>412</v>
      </c>
      <c r="C9161" t="s">
        <v>440</v>
      </c>
      <c r="D9161" t="s">
        <v>330</v>
      </c>
      <c r="E9161" t="s">
        <v>242</v>
      </c>
      <c r="F9161" t="s">
        <v>243</v>
      </c>
      <c r="G9161">
        <v>6</v>
      </c>
      <c r="H9161" t="s">
        <v>331</v>
      </c>
      <c r="I9161" t="s">
        <v>734</v>
      </c>
      <c r="J9161" t="s">
        <v>269</v>
      </c>
      <c r="K9161">
        <v>0</v>
      </c>
      <c r="L9161" s="52">
        <v>0</v>
      </c>
      <c r="M9161" s="52">
        <v>0</v>
      </c>
      <c r="N9161">
        <v>2</v>
      </c>
      <c r="O9161" s="52">
        <v>1.3790000230073931E-2</v>
      </c>
      <c r="P9161" s="52">
        <v>1.3790000230073931E-2</v>
      </c>
      <c r="Q9161">
        <v>43</v>
      </c>
      <c r="R9161" s="52">
        <v>7.61000020429492E-3</v>
      </c>
      <c r="S9161" s="52">
        <v>7.780000101774931E-3</v>
      </c>
    </row>
    <row r="9162" spans="1:19">
      <c r="A9162" t="s">
        <v>356</v>
      </c>
      <c r="B9162" t="s">
        <v>412</v>
      </c>
      <c r="C9162" t="s">
        <v>440</v>
      </c>
      <c r="D9162" t="s">
        <v>330</v>
      </c>
      <c r="E9162" t="s">
        <v>242</v>
      </c>
      <c r="F9162" t="s">
        <v>243</v>
      </c>
      <c r="G9162">
        <v>6</v>
      </c>
      <c r="H9162" t="s">
        <v>331</v>
      </c>
      <c r="I9162" t="s">
        <v>734</v>
      </c>
      <c r="J9162" t="s">
        <v>301</v>
      </c>
      <c r="K9162">
        <v>2</v>
      </c>
      <c r="L9162" s="52">
        <v>6.4520001411437988E-2</v>
      </c>
      <c r="M9162" s="52">
        <v>6.4520001411437988E-2</v>
      </c>
      <c r="N9162">
        <v>2</v>
      </c>
      <c r="O9162" s="52">
        <v>1.3790000230073931E-2</v>
      </c>
      <c r="P9162" s="52">
        <v>1.3790000230073931E-2</v>
      </c>
      <c r="Q9162">
        <v>117</v>
      </c>
      <c r="R9162" s="52">
        <v>2.0689999684691429E-2</v>
      </c>
      <c r="S9162" s="52">
        <v>2.1169999614357948E-2</v>
      </c>
    </row>
    <row r="9163" spans="1:19">
      <c r="A9163" t="s">
        <v>356</v>
      </c>
      <c r="B9163" t="s">
        <v>412</v>
      </c>
      <c r="C9163" t="s">
        <v>440</v>
      </c>
      <c r="D9163" t="s">
        <v>330</v>
      </c>
      <c r="E9163" t="s">
        <v>242</v>
      </c>
      <c r="F9163" t="s">
        <v>243</v>
      </c>
      <c r="G9163">
        <v>6</v>
      </c>
      <c r="H9163" t="s">
        <v>331</v>
      </c>
      <c r="I9163" t="s">
        <v>734</v>
      </c>
      <c r="J9163" t="s">
        <v>270</v>
      </c>
      <c r="K9163">
        <v>0</v>
      </c>
      <c r="L9163" s="52">
        <v>0</v>
      </c>
      <c r="N9163">
        <v>0</v>
      </c>
      <c r="O9163" s="52">
        <v>0</v>
      </c>
      <c r="Q9163">
        <v>128</v>
      </c>
      <c r="R9163" s="52">
        <v>2.263999916613102E-2</v>
      </c>
    </row>
    <row r="9164" spans="1:19">
      <c r="A9164" t="s">
        <v>356</v>
      </c>
      <c r="B9164" t="s">
        <v>412</v>
      </c>
      <c r="C9164" t="s">
        <v>440</v>
      </c>
      <c r="D9164" t="s">
        <v>330</v>
      </c>
      <c r="E9164" t="s">
        <v>242</v>
      </c>
      <c r="F9164" t="s">
        <v>243</v>
      </c>
      <c r="G9164">
        <v>6</v>
      </c>
      <c r="H9164" t="s">
        <v>331</v>
      </c>
      <c r="I9164" t="s">
        <v>734</v>
      </c>
      <c r="J9164" t="s">
        <v>268</v>
      </c>
      <c r="K9164">
        <v>27</v>
      </c>
      <c r="L9164" s="52">
        <v>0.87097001075744629</v>
      </c>
      <c r="M9164" s="52">
        <v>0.87097001075744629</v>
      </c>
      <c r="N9164">
        <v>130</v>
      </c>
      <c r="O9164" s="52">
        <v>0.89654999971389771</v>
      </c>
      <c r="P9164" s="52">
        <v>0.89654999971389771</v>
      </c>
      <c r="Q9164">
        <v>4883</v>
      </c>
      <c r="R9164" s="52">
        <v>0.86364001035690308</v>
      </c>
      <c r="S9164" s="52">
        <v>0.88363999128341675</v>
      </c>
    </row>
    <row r="9165" spans="1:19">
      <c r="A9165" t="s">
        <v>356</v>
      </c>
      <c r="B9165" t="s">
        <v>412</v>
      </c>
      <c r="C9165" t="s">
        <v>440</v>
      </c>
      <c r="D9165" t="s">
        <v>330</v>
      </c>
      <c r="E9165" t="s">
        <v>242</v>
      </c>
      <c r="F9165" t="s">
        <v>243</v>
      </c>
      <c r="G9165">
        <v>6</v>
      </c>
      <c r="H9165" t="s">
        <v>331</v>
      </c>
      <c r="I9165" t="s">
        <v>307</v>
      </c>
      <c r="J9165" t="s">
        <v>329</v>
      </c>
      <c r="K9165">
        <v>31</v>
      </c>
      <c r="L9165" s="52">
        <v>1</v>
      </c>
      <c r="N9165">
        <v>143</v>
      </c>
      <c r="O9165" s="52">
        <v>0.98620998859405518</v>
      </c>
      <c r="Q9165">
        <v>5610</v>
      </c>
      <c r="R9165" s="52">
        <v>0.99221998453140259</v>
      </c>
    </row>
    <row r="9166" spans="1:19">
      <c r="A9166" t="s">
        <v>356</v>
      </c>
      <c r="B9166" t="s">
        <v>412</v>
      </c>
      <c r="C9166" t="s">
        <v>440</v>
      </c>
      <c r="D9166" t="s">
        <v>330</v>
      </c>
      <c r="E9166" t="s">
        <v>242</v>
      </c>
      <c r="F9166" t="s">
        <v>243</v>
      </c>
      <c r="G9166">
        <v>6</v>
      </c>
      <c r="H9166" t="s">
        <v>331</v>
      </c>
      <c r="I9166" t="s">
        <v>307</v>
      </c>
      <c r="J9166" t="s">
        <v>309</v>
      </c>
      <c r="K9166">
        <v>0</v>
      </c>
      <c r="L9166" s="52">
        <v>0</v>
      </c>
      <c r="N9166">
        <v>2</v>
      </c>
      <c r="O9166" s="52">
        <v>1.3790000230073931E-2</v>
      </c>
      <c r="Q9166">
        <v>44</v>
      </c>
      <c r="R9166" s="52">
        <v>7.780000101774931E-3</v>
      </c>
    </row>
    <row r="9167" spans="1:19">
      <c r="A9167" t="s">
        <v>356</v>
      </c>
      <c r="B9167" t="s">
        <v>412</v>
      </c>
      <c r="C9167" t="s">
        <v>440</v>
      </c>
      <c r="D9167" t="s">
        <v>330</v>
      </c>
      <c r="E9167" t="s">
        <v>242</v>
      </c>
      <c r="F9167" t="s">
        <v>243</v>
      </c>
      <c r="G9167">
        <v>6</v>
      </c>
      <c r="H9167" t="s">
        <v>331</v>
      </c>
      <c r="I9167" t="s">
        <v>375</v>
      </c>
      <c r="J9167" t="s">
        <v>302</v>
      </c>
      <c r="K9167">
        <v>11</v>
      </c>
      <c r="L9167" s="52">
        <v>0.35484001040458679</v>
      </c>
      <c r="N9167">
        <v>38</v>
      </c>
      <c r="O9167" s="52">
        <v>0.26207000017166138</v>
      </c>
      <c r="Q9167">
        <v>1795</v>
      </c>
      <c r="R9167" s="52">
        <v>0.3174700140953064</v>
      </c>
    </row>
    <row r="9168" spans="1:19">
      <c r="A9168" t="s">
        <v>356</v>
      </c>
      <c r="B9168" t="s">
        <v>412</v>
      </c>
      <c r="C9168" t="s">
        <v>440</v>
      </c>
      <c r="D9168" t="s">
        <v>330</v>
      </c>
      <c r="E9168" t="s">
        <v>242</v>
      </c>
      <c r="F9168" t="s">
        <v>243</v>
      </c>
      <c r="G9168">
        <v>6</v>
      </c>
      <c r="H9168" t="s">
        <v>331</v>
      </c>
      <c r="I9168" t="s">
        <v>375</v>
      </c>
      <c r="J9168" t="s">
        <v>303</v>
      </c>
      <c r="K9168">
        <v>9</v>
      </c>
      <c r="L9168" s="52">
        <v>0.2903200089931488</v>
      </c>
      <c r="N9168">
        <v>43</v>
      </c>
      <c r="O9168" s="52">
        <v>0.29655000567436218</v>
      </c>
      <c r="Q9168">
        <v>1789</v>
      </c>
      <c r="R9168" s="52">
        <v>0.31641000509262079</v>
      </c>
    </row>
    <row r="9169" spans="1:18">
      <c r="A9169" t="s">
        <v>356</v>
      </c>
      <c r="B9169" t="s">
        <v>412</v>
      </c>
      <c r="C9169" t="s">
        <v>440</v>
      </c>
      <c r="D9169" t="s">
        <v>330</v>
      </c>
      <c r="E9169" t="s">
        <v>242</v>
      </c>
      <c r="F9169" t="s">
        <v>243</v>
      </c>
      <c r="G9169">
        <v>6</v>
      </c>
      <c r="H9169" t="s">
        <v>331</v>
      </c>
      <c r="I9169" t="s">
        <v>375</v>
      </c>
      <c r="J9169" t="s">
        <v>304</v>
      </c>
      <c r="K9169">
        <v>11</v>
      </c>
      <c r="L9169" s="52">
        <v>0.35484001040458679</v>
      </c>
      <c r="N9169">
        <v>64</v>
      </c>
      <c r="O9169" s="52">
        <v>0.44137999415397638</v>
      </c>
      <c r="Q9169">
        <v>2070</v>
      </c>
      <c r="R9169" s="52">
        <v>0.36610999703407288</v>
      </c>
    </row>
    <row r="9170" spans="1:18">
      <c r="A9170" t="s">
        <v>356</v>
      </c>
      <c r="B9170" t="s">
        <v>412</v>
      </c>
      <c r="C9170" t="s">
        <v>440</v>
      </c>
      <c r="D9170" t="s">
        <v>330</v>
      </c>
      <c r="E9170" t="s">
        <v>242</v>
      </c>
      <c r="F9170" t="s">
        <v>243</v>
      </c>
      <c r="G9170">
        <v>6</v>
      </c>
      <c r="H9170" t="s">
        <v>331</v>
      </c>
      <c r="I9170" t="s">
        <v>377</v>
      </c>
      <c r="J9170" t="s">
        <v>13</v>
      </c>
      <c r="K9170">
        <v>14</v>
      </c>
      <c r="L9170" s="52">
        <v>0.45160999894142151</v>
      </c>
      <c r="N9170">
        <v>75</v>
      </c>
      <c r="O9170" s="52">
        <v>0.51723998785018921</v>
      </c>
      <c r="Q9170">
        <v>2991</v>
      </c>
      <c r="R9170" s="52">
        <v>0.52900999784469604</v>
      </c>
    </row>
    <row r="9171" spans="1:18">
      <c r="A9171" t="s">
        <v>356</v>
      </c>
      <c r="B9171" t="s">
        <v>412</v>
      </c>
      <c r="C9171" t="s">
        <v>440</v>
      </c>
      <c r="D9171" t="s">
        <v>330</v>
      </c>
      <c r="E9171" t="s">
        <v>242</v>
      </c>
      <c r="F9171" t="s">
        <v>243</v>
      </c>
      <c r="G9171">
        <v>6</v>
      </c>
      <c r="H9171" t="s">
        <v>331</v>
      </c>
      <c r="I9171" t="s">
        <v>377</v>
      </c>
      <c r="J9171" t="s">
        <v>382</v>
      </c>
      <c r="K9171">
        <v>17</v>
      </c>
      <c r="L9171" s="52">
        <v>0.5483899712562561</v>
      </c>
      <c r="N9171">
        <v>70</v>
      </c>
      <c r="O9171" s="52">
        <v>0.48276001214981079</v>
      </c>
      <c r="Q9171">
        <v>2663</v>
      </c>
      <c r="R9171" s="52">
        <v>0.47099000215530401</v>
      </c>
    </row>
    <row r="9172" spans="1:18">
      <c r="A9172" t="s">
        <v>356</v>
      </c>
      <c r="B9172" t="s">
        <v>412</v>
      </c>
      <c r="C9172" t="s">
        <v>440</v>
      </c>
      <c r="D9172" t="s">
        <v>330</v>
      </c>
      <c r="E9172" t="s">
        <v>242</v>
      </c>
      <c r="F9172" t="s">
        <v>243</v>
      </c>
      <c r="G9172">
        <v>6</v>
      </c>
      <c r="H9172" t="s">
        <v>331</v>
      </c>
      <c r="I9172" t="s">
        <v>378</v>
      </c>
      <c r="J9172" t="s">
        <v>13</v>
      </c>
      <c r="K9172">
        <v>26</v>
      </c>
      <c r="L9172" s="52">
        <v>0.83871001005172729</v>
      </c>
      <c r="N9172">
        <v>132</v>
      </c>
      <c r="O9172" s="52">
        <v>0.91034001111984253</v>
      </c>
      <c r="Q9172">
        <v>5030</v>
      </c>
      <c r="R9172" s="52">
        <v>0.88963997364044189</v>
      </c>
    </row>
    <row r="9173" spans="1:18">
      <c r="A9173" t="s">
        <v>356</v>
      </c>
      <c r="B9173" t="s">
        <v>412</v>
      </c>
      <c r="C9173" t="s">
        <v>440</v>
      </c>
      <c r="D9173" t="s">
        <v>330</v>
      </c>
      <c r="E9173" t="s">
        <v>242</v>
      </c>
      <c r="F9173" t="s">
        <v>243</v>
      </c>
      <c r="G9173">
        <v>6</v>
      </c>
      <c r="H9173" t="s">
        <v>331</v>
      </c>
      <c r="I9173" t="s">
        <v>378</v>
      </c>
      <c r="J9173" t="s">
        <v>382</v>
      </c>
      <c r="K9173">
        <v>5</v>
      </c>
      <c r="L9173" s="52">
        <v>0.1612900048494339</v>
      </c>
      <c r="N9173">
        <v>13</v>
      </c>
      <c r="O9173" s="52">
        <v>8.9659996330738068E-2</v>
      </c>
      <c r="Q9173">
        <v>624</v>
      </c>
      <c r="R9173" s="52">
        <v>0.1103599965572357</v>
      </c>
    </row>
    <row r="9174" spans="1:18">
      <c r="A9174" t="s">
        <v>356</v>
      </c>
      <c r="B9174" t="s">
        <v>412</v>
      </c>
      <c r="C9174" t="s">
        <v>440</v>
      </c>
      <c r="D9174" t="s">
        <v>330</v>
      </c>
      <c r="E9174" t="s">
        <v>242</v>
      </c>
      <c r="F9174" t="s">
        <v>243</v>
      </c>
      <c r="G9174">
        <v>6</v>
      </c>
      <c r="H9174" t="s">
        <v>331</v>
      </c>
      <c r="I9174" t="s">
        <v>379</v>
      </c>
      <c r="J9174" t="s">
        <v>13</v>
      </c>
      <c r="K9174">
        <v>20</v>
      </c>
      <c r="L9174" s="52">
        <v>0.6451600193977356</v>
      </c>
      <c r="N9174">
        <v>90</v>
      </c>
      <c r="O9174" s="52">
        <v>0.6206899881362915</v>
      </c>
      <c r="Q9174">
        <v>3976</v>
      </c>
      <c r="R9174" s="52">
        <v>0.70322000980377197</v>
      </c>
    </row>
    <row r="9175" spans="1:18">
      <c r="A9175" t="s">
        <v>356</v>
      </c>
      <c r="B9175" t="s">
        <v>412</v>
      </c>
      <c r="C9175" t="s">
        <v>440</v>
      </c>
      <c r="D9175" t="s">
        <v>330</v>
      </c>
      <c r="E9175" t="s">
        <v>242</v>
      </c>
      <c r="F9175" t="s">
        <v>243</v>
      </c>
      <c r="G9175">
        <v>6</v>
      </c>
      <c r="H9175" t="s">
        <v>331</v>
      </c>
      <c r="I9175" t="s">
        <v>379</v>
      </c>
      <c r="J9175" t="s">
        <v>382</v>
      </c>
      <c r="K9175">
        <v>11</v>
      </c>
      <c r="L9175" s="52">
        <v>0.35484001040458679</v>
      </c>
      <c r="N9175">
        <v>55</v>
      </c>
      <c r="O9175" s="52">
        <v>0.3793100118637085</v>
      </c>
      <c r="Q9175">
        <v>1678</v>
      </c>
      <c r="R9175" s="52">
        <v>0.29677999019622803</v>
      </c>
    </row>
    <row r="9176" spans="1:18">
      <c r="A9176" t="s">
        <v>356</v>
      </c>
      <c r="B9176" t="s">
        <v>412</v>
      </c>
      <c r="C9176" t="s">
        <v>440</v>
      </c>
      <c r="D9176" t="s">
        <v>330</v>
      </c>
      <c r="E9176" t="s">
        <v>242</v>
      </c>
      <c r="F9176" t="s">
        <v>243</v>
      </c>
      <c r="G9176">
        <v>6</v>
      </c>
      <c r="H9176" t="s">
        <v>331</v>
      </c>
      <c r="I9176" t="s">
        <v>380</v>
      </c>
      <c r="J9176" t="s">
        <v>13</v>
      </c>
      <c r="K9176">
        <v>24</v>
      </c>
      <c r="L9176" s="52">
        <v>0.77419000864028931</v>
      </c>
      <c r="N9176">
        <v>106</v>
      </c>
      <c r="O9176" s="52">
        <v>0.73102998733520508</v>
      </c>
      <c r="Q9176">
        <v>4071</v>
      </c>
      <c r="R9176" s="52">
        <v>0.72001999616622925</v>
      </c>
    </row>
    <row r="9177" spans="1:18">
      <c r="A9177" t="s">
        <v>356</v>
      </c>
      <c r="B9177" t="s">
        <v>412</v>
      </c>
      <c r="C9177" t="s">
        <v>440</v>
      </c>
      <c r="D9177" t="s">
        <v>330</v>
      </c>
      <c r="E9177" t="s">
        <v>242</v>
      </c>
      <c r="F9177" t="s">
        <v>243</v>
      </c>
      <c r="G9177">
        <v>6</v>
      </c>
      <c r="H9177" t="s">
        <v>331</v>
      </c>
      <c r="I9177" t="s">
        <v>380</v>
      </c>
      <c r="J9177" t="s">
        <v>382</v>
      </c>
      <c r="K9177">
        <v>7</v>
      </c>
      <c r="L9177" s="52">
        <v>0.22581000626087189</v>
      </c>
      <c r="N9177">
        <v>39</v>
      </c>
      <c r="O9177" s="52">
        <v>0.26897001266479492</v>
      </c>
      <c r="Q9177">
        <v>1583</v>
      </c>
      <c r="R9177" s="52">
        <v>0.27998000383377081</v>
      </c>
    </row>
    <row r="9178" spans="1:18">
      <c r="A9178" t="s">
        <v>356</v>
      </c>
      <c r="B9178" t="s">
        <v>412</v>
      </c>
      <c r="C9178" t="s">
        <v>440</v>
      </c>
      <c r="D9178" t="s">
        <v>330</v>
      </c>
      <c r="E9178" t="s">
        <v>242</v>
      </c>
      <c r="F9178" t="s">
        <v>243</v>
      </c>
      <c r="G9178">
        <v>6</v>
      </c>
      <c r="H9178" t="s">
        <v>331</v>
      </c>
      <c r="I9178" t="s">
        <v>381</v>
      </c>
      <c r="J9178" t="s">
        <v>13</v>
      </c>
      <c r="K9178">
        <v>20</v>
      </c>
      <c r="L9178" s="52">
        <v>0.6451600193977356</v>
      </c>
      <c r="N9178">
        <v>78</v>
      </c>
      <c r="O9178" s="52">
        <v>0.53793001174926758</v>
      </c>
      <c r="Q9178">
        <v>3439</v>
      </c>
      <c r="R9178" s="52">
        <v>0.60824000835418701</v>
      </c>
    </row>
    <row r="9179" spans="1:18">
      <c r="A9179" t="s">
        <v>356</v>
      </c>
      <c r="B9179" t="s">
        <v>412</v>
      </c>
      <c r="C9179" t="s">
        <v>440</v>
      </c>
      <c r="D9179" t="s">
        <v>330</v>
      </c>
      <c r="E9179" t="s">
        <v>242</v>
      </c>
      <c r="F9179" t="s">
        <v>243</v>
      </c>
      <c r="G9179">
        <v>6</v>
      </c>
      <c r="H9179" t="s">
        <v>331</v>
      </c>
      <c r="I9179" t="s">
        <v>381</v>
      </c>
      <c r="J9179" t="s">
        <v>382</v>
      </c>
      <c r="K9179">
        <v>11</v>
      </c>
      <c r="L9179" s="52">
        <v>0.35484001040458679</v>
      </c>
      <c r="N9179">
        <v>67</v>
      </c>
      <c r="O9179" s="52">
        <v>0.46206998825073242</v>
      </c>
      <c r="Q9179">
        <v>2215</v>
      </c>
      <c r="R9179" s="52">
        <v>0.39175999164581299</v>
      </c>
    </row>
    <row r="9180" spans="1:18">
      <c r="A9180" t="s">
        <v>356</v>
      </c>
      <c r="B9180" t="s">
        <v>412</v>
      </c>
      <c r="C9180" t="s">
        <v>440</v>
      </c>
      <c r="D9180" t="s">
        <v>330</v>
      </c>
      <c r="E9180" t="s">
        <v>244</v>
      </c>
      <c r="F9180" t="s">
        <v>245</v>
      </c>
      <c r="G9180">
        <v>8</v>
      </c>
      <c r="H9180" t="s">
        <v>339</v>
      </c>
      <c r="I9180" t="s">
        <v>374</v>
      </c>
      <c r="J9180" t="s">
        <v>289</v>
      </c>
      <c r="K9180">
        <v>0</v>
      </c>
      <c r="L9180" s="52">
        <v>0</v>
      </c>
      <c r="N9180">
        <v>8</v>
      </c>
      <c r="O9180" s="52">
        <v>1.276000030338764E-2</v>
      </c>
      <c r="Q9180">
        <v>29</v>
      </c>
      <c r="R9180" s="52">
        <v>5.1299999468028554E-3</v>
      </c>
    </row>
    <row r="9181" spans="1:18">
      <c r="A9181" t="s">
        <v>356</v>
      </c>
      <c r="B9181" t="s">
        <v>412</v>
      </c>
      <c r="C9181" t="s">
        <v>440</v>
      </c>
      <c r="D9181" t="s">
        <v>330</v>
      </c>
      <c r="E9181" t="s">
        <v>244</v>
      </c>
      <c r="F9181" t="s">
        <v>245</v>
      </c>
      <c r="G9181">
        <v>8</v>
      </c>
      <c r="H9181" t="s">
        <v>339</v>
      </c>
      <c r="I9181" t="s">
        <v>374</v>
      </c>
      <c r="J9181" t="s">
        <v>290</v>
      </c>
      <c r="K9181">
        <v>2</v>
      </c>
      <c r="L9181" s="52">
        <v>9.5239996910095215E-2</v>
      </c>
      <c r="N9181">
        <v>35</v>
      </c>
      <c r="O9181" s="52">
        <v>5.5819999426603317E-2</v>
      </c>
      <c r="Q9181">
        <v>299</v>
      </c>
      <c r="R9181" s="52">
        <v>5.2880000323057168E-2</v>
      </c>
    </row>
    <row r="9182" spans="1:18">
      <c r="A9182" t="s">
        <v>356</v>
      </c>
      <c r="B9182" t="s">
        <v>412</v>
      </c>
      <c r="C9182" t="s">
        <v>440</v>
      </c>
      <c r="D9182" t="s">
        <v>330</v>
      </c>
      <c r="E9182" t="s">
        <v>244</v>
      </c>
      <c r="F9182" t="s">
        <v>245</v>
      </c>
      <c r="G9182">
        <v>8</v>
      </c>
      <c r="H9182" t="s">
        <v>339</v>
      </c>
      <c r="I9182" t="s">
        <v>374</v>
      </c>
      <c r="J9182" t="s">
        <v>291</v>
      </c>
      <c r="K9182">
        <v>5</v>
      </c>
      <c r="L9182" s="52">
        <v>0.2381000071763992</v>
      </c>
      <c r="N9182">
        <v>87</v>
      </c>
      <c r="O9182" s="52">
        <v>0.13876000046730039</v>
      </c>
      <c r="Q9182">
        <v>751</v>
      </c>
      <c r="R9182" s="52">
        <v>0.1328299939632416</v>
      </c>
    </row>
    <row r="9183" spans="1:18">
      <c r="A9183" t="s">
        <v>356</v>
      </c>
      <c r="B9183" t="s">
        <v>412</v>
      </c>
      <c r="C9183" t="s">
        <v>440</v>
      </c>
      <c r="D9183" t="s">
        <v>330</v>
      </c>
      <c r="E9183" t="s">
        <v>244</v>
      </c>
      <c r="F9183" t="s">
        <v>245</v>
      </c>
      <c r="G9183">
        <v>8</v>
      </c>
      <c r="H9183" t="s">
        <v>339</v>
      </c>
      <c r="I9183" t="s">
        <v>374</v>
      </c>
      <c r="J9183" t="s">
        <v>292</v>
      </c>
      <c r="K9183">
        <v>8</v>
      </c>
      <c r="L9183" s="52">
        <v>0.38095000386238098</v>
      </c>
      <c r="N9183">
        <v>148</v>
      </c>
      <c r="O9183" s="52">
        <v>0.23603999614715579</v>
      </c>
      <c r="Q9183">
        <v>1246</v>
      </c>
      <c r="R9183" s="52">
        <v>0.22036999464035029</v>
      </c>
    </row>
    <row r="9184" spans="1:18">
      <c r="A9184" t="s">
        <v>356</v>
      </c>
      <c r="B9184" t="s">
        <v>412</v>
      </c>
      <c r="C9184" t="s">
        <v>440</v>
      </c>
      <c r="D9184" t="s">
        <v>330</v>
      </c>
      <c r="E9184" t="s">
        <v>244</v>
      </c>
      <c r="F9184" t="s">
        <v>245</v>
      </c>
      <c r="G9184">
        <v>8</v>
      </c>
      <c r="H9184" t="s">
        <v>339</v>
      </c>
      <c r="I9184" t="s">
        <v>374</v>
      </c>
      <c r="J9184" t="s">
        <v>293</v>
      </c>
      <c r="K9184">
        <v>2</v>
      </c>
      <c r="L9184" s="52">
        <v>9.5239996910095215E-2</v>
      </c>
      <c r="N9184">
        <v>98</v>
      </c>
      <c r="O9184" s="52">
        <v>0.15629999339580539</v>
      </c>
      <c r="Q9184">
        <v>1034</v>
      </c>
      <c r="R9184" s="52">
        <v>0.18287999927997589</v>
      </c>
    </row>
    <row r="9185" spans="1:19">
      <c r="A9185" t="s">
        <v>356</v>
      </c>
      <c r="B9185" t="s">
        <v>412</v>
      </c>
      <c r="C9185" t="s">
        <v>440</v>
      </c>
      <c r="D9185" t="s">
        <v>330</v>
      </c>
      <c r="E9185" t="s">
        <v>244</v>
      </c>
      <c r="F9185" t="s">
        <v>245</v>
      </c>
      <c r="G9185">
        <v>8</v>
      </c>
      <c r="H9185" t="s">
        <v>339</v>
      </c>
      <c r="I9185" t="s">
        <v>374</v>
      </c>
      <c r="J9185" t="s">
        <v>294</v>
      </c>
      <c r="K9185">
        <v>2</v>
      </c>
      <c r="L9185" s="52">
        <v>9.5239996910095215E-2</v>
      </c>
      <c r="N9185">
        <v>119</v>
      </c>
      <c r="O9185" s="52">
        <v>0.18978999555110929</v>
      </c>
      <c r="Q9185">
        <v>1115</v>
      </c>
      <c r="R9185" s="52">
        <v>0.19720999896526339</v>
      </c>
    </row>
    <row r="9186" spans="1:19">
      <c r="A9186" t="s">
        <v>356</v>
      </c>
      <c r="B9186" t="s">
        <v>412</v>
      </c>
      <c r="C9186" t="s">
        <v>440</v>
      </c>
      <c r="D9186" t="s">
        <v>330</v>
      </c>
      <c r="E9186" t="s">
        <v>244</v>
      </c>
      <c r="F9186" t="s">
        <v>245</v>
      </c>
      <c r="G9186">
        <v>8</v>
      </c>
      <c r="H9186" t="s">
        <v>339</v>
      </c>
      <c r="I9186" t="s">
        <v>374</v>
      </c>
      <c r="J9186" t="s">
        <v>295</v>
      </c>
      <c r="K9186">
        <v>2</v>
      </c>
      <c r="L9186" s="52">
        <v>9.5239996910095215E-2</v>
      </c>
      <c r="N9186">
        <v>132</v>
      </c>
      <c r="O9186" s="52">
        <v>0.21052999794483179</v>
      </c>
      <c r="Q9186">
        <v>1180</v>
      </c>
      <c r="R9186" s="52">
        <v>0.20870000123977661</v>
      </c>
    </row>
    <row r="9187" spans="1:19">
      <c r="A9187" t="s">
        <v>356</v>
      </c>
      <c r="B9187" t="s">
        <v>412</v>
      </c>
      <c r="C9187" t="s">
        <v>440</v>
      </c>
      <c r="D9187" t="s">
        <v>330</v>
      </c>
      <c r="E9187" t="s">
        <v>244</v>
      </c>
      <c r="F9187" t="s">
        <v>245</v>
      </c>
      <c r="G9187">
        <v>8</v>
      </c>
      <c r="H9187" t="s">
        <v>339</v>
      </c>
      <c r="I9187" t="s">
        <v>734</v>
      </c>
      <c r="J9187" t="s">
        <v>299</v>
      </c>
      <c r="K9187">
        <v>0</v>
      </c>
      <c r="L9187" s="52">
        <v>0</v>
      </c>
      <c r="M9187" s="52">
        <v>0</v>
      </c>
      <c r="N9187">
        <v>52</v>
      </c>
      <c r="O9187" s="52">
        <v>8.2929998636245728E-2</v>
      </c>
      <c r="P9187" s="52">
        <v>8.4009997546672821E-2</v>
      </c>
      <c r="Q9187">
        <v>265</v>
      </c>
      <c r="R9187" s="52">
        <v>4.6870000660419457E-2</v>
      </c>
      <c r="S9187" s="52">
        <v>4.7959998250007629E-2</v>
      </c>
    </row>
    <row r="9188" spans="1:19">
      <c r="A9188" t="s">
        <v>356</v>
      </c>
      <c r="B9188" t="s">
        <v>412</v>
      </c>
      <c r="C9188" t="s">
        <v>440</v>
      </c>
      <c r="D9188" t="s">
        <v>330</v>
      </c>
      <c r="E9188" t="s">
        <v>244</v>
      </c>
      <c r="F9188" t="s">
        <v>245</v>
      </c>
      <c r="G9188">
        <v>8</v>
      </c>
      <c r="H9188" t="s">
        <v>339</v>
      </c>
      <c r="I9188" t="s">
        <v>734</v>
      </c>
      <c r="J9188" t="s">
        <v>300</v>
      </c>
      <c r="K9188">
        <v>0</v>
      </c>
      <c r="L9188" s="52">
        <v>0</v>
      </c>
      <c r="M9188" s="52">
        <v>0</v>
      </c>
      <c r="N9188">
        <v>20</v>
      </c>
      <c r="O9188" s="52">
        <v>3.189999982714653E-2</v>
      </c>
      <c r="P9188" s="52">
        <v>3.231000155210495E-2</v>
      </c>
      <c r="Q9188">
        <v>218</v>
      </c>
      <c r="R9188" s="52">
        <v>3.8559999316930771E-2</v>
      </c>
      <c r="S9188" s="52">
        <v>3.945000097155571E-2</v>
      </c>
    </row>
    <row r="9189" spans="1:19">
      <c r="A9189" t="s">
        <v>356</v>
      </c>
      <c r="B9189" t="s">
        <v>412</v>
      </c>
      <c r="C9189" t="s">
        <v>440</v>
      </c>
      <c r="D9189" t="s">
        <v>330</v>
      </c>
      <c r="E9189" t="s">
        <v>244</v>
      </c>
      <c r="F9189" t="s">
        <v>245</v>
      </c>
      <c r="G9189">
        <v>8</v>
      </c>
      <c r="H9189" t="s">
        <v>339</v>
      </c>
      <c r="I9189" t="s">
        <v>734</v>
      </c>
      <c r="J9189" t="s">
        <v>269</v>
      </c>
      <c r="K9189">
        <v>0</v>
      </c>
      <c r="L9189" s="52">
        <v>0</v>
      </c>
      <c r="M9189" s="52">
        <v>0</v>
      </c>
      <c r="N9189">
        <v>8</v>
      </c>
      <c r="O9189" s="52">
        <v>1.276000030338764E-2</v>
      </c>
      <c r="P9189" s="52">
        <v>1.291999965906143E-2</v>
      </c>
      <c r="Q9189">
        <v>43</v>
      </c>
      <c r="R9189" s="52">
        <v>7.61000020429492E-3</v>
      </c>
      <c r="S9189" s="52">
        <v>7.780000101774931E-3</v>
      </c>
    </row>
    <row r="9190" spans="1:19">
      <c r="A9190" t="s">
        <v>356</v>
      </c>
      <c r="B9190" t="s">
        <v>412</v>
      </c>
      <c r="C9190" t="s">
        <v>440</v>
      </c>
      <c r="D9190" t="s">
        <v>330</v>
      </c>
      <c r="E9190" t="s">
        <v>244</v>
      </c>
      <c r="F9190" t="s">
        <v>245</v>
      </c>
      <c r="G9190">
        <v>8</v>
      </c>
      <c r="H9190" t="s">
        <v>339</v>
      </c>
      <c r="I9190" t="s">
        <v>734</v>
      </c>
      <c r="J9190" t="s">
        <v>301</v>
      </c>
      <c r="K9190">
        <v>0</v>
      </c>
      <c r="L9190" s="52">
        <v>0</v>
      </c>
      <c r="M9190" s="52">
        <v>0</v>
      </c>
      <c r="N9190">
        <v>10</v>
      </c>
      <c r="O9190" s="52">
        <v>1.5949999913573269E-2</v>
      </c>
      <c r="P9190" s="52">
        <v>1.6160000115633011E-2</v>
      </c>
      <c r="Q9190">
        <v>117</v>
      </c>
      <c r="R9190" s="52">
        <v>2.0689999684691429E-2</v>
      </c>
      <c r="S9190" s="52">
        <v>2.1169999614357948E-2</v>
      </c>
    </row>
    <row r="9191" spans="1:19">
      <c r="A9191" t="s">
        <v>356</v>
      </c>
      <c r="B9191" t="s">
        <v>412</v>
      </c>
      <c r="C9191" t="s">
        <v>440</v>
      </c>
      <c r="D9191" t="s">
        <v>330</v>
      </c>
      <c r="E9191" t="s">
        <v>244</v>
      </c>
      <c r="F9191" t="s">
        <v>245</v>
      </c>
      <c r="G9191">
        <v>8</v>
      </c>
      <c r="H9191" t="s">
        <v>339</v>
      </c>
      <c r="I9191" t="s">
        <v>734</v>
      </c>
      <c r="J9191" t="s">
        <v>270</v>
      </c>
      <c r="K9191">
        <v>1</v>
      </c>
      <c r="L9191" s="52">
        <v>4.7619998455047607E-2</v>
      </c>
      <c r="N9191">
        <v>8</v>
      </c>
      <c r="O9191" s="52">
        <v>1.276000030338764E-2</v>
      </c>
      <c r="Q9191">
        <v>128</v>
      </c>
      <c r="R9191" s="52">
        <v>2.263999916613102E-2</v>
      </c>
    </row>
    <row r="9192" spans="1:19">
      <c r="A9192" t="s">
        <v>356</v>
      </c>
      <c r="B9192" t="s">
        <v>412</v>
      </c>
      <c r="C9192" t="s">
        <v>440</v>
      </c>
      <c r="D9192" t="s">
        <v>330</v>
      </c>
      <c r="E9192" t="s">
        <v>244</v>
      </c>
      <c r="F9192" t="s">
        <v>245</v>
      </c>
      <c r="G9192">
        <v>8</v>
      </c>
      <c r="H9192" t="s">
        <v>339</v>
      </c>
      <c r="I9192" t="s">
        <v>734</v>
      </c>
      <c r="J9192" t="s">
        <v>268</v>
      </c>
      <c r="K9192">
        <v>20</v>
      </c>
      <c r="L9192" s="52">
        <v>0.95238000154495239</v>
      </c>
      <c r="M9192" s="52">
        <v>1</v>
      </c>
      <c r="N9192">
        <v>529</v>
      </c>
      <c r="O9192" s="52">
        <v>0.84369999170303345</v>
      </c>
      <c r="P9192" s="52">
        <v>0.85460001230239868</v>
      </c>
      <c r="Q9192">
        <v>4883</v>
      </c>
      <c r="R9192" s="52">
        <v>0.86364001035690308</v>
      </c>
      <c r="S9192" s="52">
        <v>0.88363999128341675</v>
      </c>
    </row>
    <row r="9193" spans="1:19">
      <c r="A9193" t="s">
        <v>356</v>
      </c>
      <c r="B9193" t="s">
        <v>412</v>
      </c>
      <c r="C9193" t="s">
        <v>440</v>
      </c>
      <c r="D9193" t="s">
        <v>330</v>
      </c>
      <c r="E9193" t="s">
        <v>244</v>
      </c>
      <c r="F9193" t="s">
        <v>245</v>
      </c>
      <c r="G9193">
        <v>8</v>
      </c>
      <c r="H9193" t="s">
        <v>339</v>
      </c>
      <c r="I9193" t="s">
        <v>307</v>
      </c>
      <c r="J9193" t="s">
        <v>329</v>
      </c>
      <c r="K9193">
        <v>21</v>
      </c>
      <c r="L9193" s="52">
        <v>1</v>
      </c>
      <c r="N9193">
        <v>620</v>
      </c>
      <c r="O9193" s="52">
        <v>0.98883998394012451</v>
      </c>
      <c r="Q9193">
        <v>5610</v>
      </c>
      <c r="R9193" s="52">
        <v>0.99221998453140259</v>
      </c>
    </row>
    <row r="9194" spans="1:19">
      <c r="A9194" t="s">
        <v>356</v>
      </c>
      <c r="B9194" t="s">
        <v>412</v>
      </c>
      <c r="C9194" t="s">
        <v>440</v>
      </c>
      <c r="D9194" t="s">
        <v>330</v>
      </c>
      <c r="E9194" t="s">
        <v>244</v>
      </c>
      <c r="F9194" t="s">
        <v>245</v>
      </c>
      <c r="G9194">
        <v>8</v>
      </c>
      <c r="H9194" t="s">
        <v>339</v>
      </c>
      <c r="I9194" t="s">
        <v>307</v>
      </c>
      <c r="J9194" t="s">
        <v>309</v>
      </c>
      <c r="K9194">
        <v>0</v>
      </c>
      <c r="L9194" s="52">
        <v>0</v>
      </c>
      <c r="N9194">
        <v>7</v>
      </c>
      <c r="O9194" s="52">
        <v>1.116000022739172E-2</v>
      </c>
      <c r="Q9194">
        <v>44</v>
      </c>
      <c r="R9194" s="52">
        <v>7.780000101774931E-3</v>
      </c>
    </row>
    <row r="9195" spans="1:19">
      <c r="A9195" t="s">
        <v>356</v>
      </c>
      <c r="B9195" t="s">
        <v>412</v>
      </c>
      <c r="C9195" t="s">
        <v>440</v>
      </c>
      <c r="D9195" t="s">
        <v>330</v>
      </c>
      <c r="E9195" t="s">
        <v>244</v>
      </c>
      <c r="F9195" t="s">
        <v>245</v>
      </c>
      <c r="G9195">
        <v>8</v>
      </c>
      <c r="H9195" t="s">
        <v>339</v>
      </c>
      <c r="I9195" t="s">
        <v>375</v>
      </c>
      <c r="J9195" t="s">
        <v>302</v>
      </c>
      <c r="K9195">
        <v>7</v>
      </c>
      <c r="L9195" s="52">
        <v>0.33333000540733337</v>
      </c>
      <c r="N9195">
        <v>207</v>
      </c>
      <c r="O9195" s="52">
        <v>0.33013999462127691</v>
      </c>
      <c r="Q9195">
        <v>1795</v>
      </c>
      <c r="R9195" s="52">
        <v>0.3174700140953064</v>
      </c>
    </row>
    <row r="9196" spans="1:19">
      <c r="A9196" t="s">
        <v>356</v>
      </c>
      <c r="B9196" t="s">
        <v>412</v>
      </c>
      <c r="C9196" t="s">
        <v>440</v>
      </c>
      <c r="D9196" t="s">
        <v>330</v>
      </c>
      <c r="E9196" t="s">
        <v>244</v>
      </c>
      <c r="F9196" t="s">
        <v>245</v>
      </c>
      <c r="G9196">
        <v>8</v>
      </c>
      <c r="H9196" t="s">
        <v>339</v>
      </c>
      <c r="I9196" t="s">
        <v>375</v>
      </c>
      <c r="J9196" t="s">
        <v>303</v>
      </c>
      <c r="K9196">
        <v>6</v>
      </c>
      <c r="L9196" s="52">
        <v>0.28571000695228582</v>
      </c>
      <c r="N9196">
        <v>201</v>
      </c>
      <c r="O9196" s="52">
        <v>0.32056999206542969</v>
      </c>
      <c r="Q9196">
        <v>1789</v>
      </c>
      <c r="R9196" s="52">
        <v>0.31641000509262079</v>
      </c>
    </row>
    <row r="9197" spans="1:19">
      <c r="A9197" t="s">
        <v>356</v>
      </c>
      <c r="B9197" t="s">
        <v>412</v>
      </c>
      <c r="C9197" t="s">
        <v>440</v>
      </c>
      <c r="D9197" t="s">
        <v>330</v>
      </c>
      <c r="E9197" t="s">
        <v>244</v>
      </c>
      <c r="F9197" t="s">
        <v>245</v>
      </c>
      <c r="G9197">
        <v>8</v>
      </c>
      <c r="H9197" t="s">
        <v>339</v>
      </c>
      <c r="I9197" t="s">
        <v>375</v>
      </c>
      <c r="J9197" t="s">
        <v>304</v>
      </c>
      <c r="K9197">
        <v>8</v>
      </c>
      <c r="L9197" s="52">
        <v>0.38095000386238098</v>
      </c>
      <c r="N9197">
        <v>219</v>
      </c>
      <c r="O9197" s="52">
        <v>0.34927999973297119</v>
      </c>
      <c r="Q9197">
        <v>2070</v>
      </c>
      <c r="R9197" s="52">
        <v>0.36610999703407288</v>
      </c>
    </row>
    <row r="9198" spans="1:19">
      <c r="A9198" t="s">
        <v>356</v>
      </c>
      <c r="B9198" t="s">
        <v>412</v>
      </c>
      <c r="C9198" t="s">
        <v>440</v>
      </c>
      <c r="D9198" t="s">
        <v>330</v>
      </c>
      <c r="E9198" t="s">
        <v>244</v>
      </c>
      <c r="F9198" t="s">
        <v>245</v>
      </c>
      <c r="G9198">
        <v>8</v>
      </c>
      <c r="H9198" t="s">
        <v>339</v>
      </c>
      <c r="I9198" t="s">
        <v>377</v>
      </c>
      <c r="J9198" t="s">
        <v>13</v>
      </c>
      <c r="K9198">
        <v>10</v>
      </c>
      <c r="L9198" s="52">
        <v>0.4761900007724762</v>
      </c>
      <c r="N9198">
        <v>339</v>
      </c>
      <c r="O9198" s="52">
        <v>0.54066997766494751</v>
      </c>
      <c r="Q9198">
        <v>2991</v>
      </c>
      <c r="R9198" s="52">
        <v>0.52900999784469604</v>
      </c>
    </row>
    <row r="9199" spans="1:19">
      <c r="A9199" t="s">
        <v>356</v>
      </c>
      <c r="B9199" t="s">
        <v>412</v>
      </c>
      <c r="C9199" t="s">
        <v>440</v>
      </c>
      <c r="D9199" t="s">
        <v>330</v>
      </c>
      <c r="E9199" t="s">
        <v>244</v>
      </c>
      <c r="F9199" t="s">
        <v>245</v>
      </c>
      <c r="G9199">
        <v>8</v>
      </c>
      <c r="H9199" t="s">
        <v>339</v>
      </c>
      <c r="I9199" t="s">
        <v>377</v>
      </c>
      <c r="J9199" t="s">
        <v>382</v>
      </c>
      <c r="K9199">
        <v>11</v>
      </c>
      <c r="L9199" s="52">
        <v>0.52381002902984619</v>
      </c>
      <c r="N9199">
        <v>288</v>
      </c>
      <c r="O9199" s="52">
        <v>0.4593299925327301</v>
      </c>
      <c r="Q9199">
        <v>2663</v>
      </c>
      <c r="R9199" s="52">
        <v>0.47099000215530401</v>
      </c>
    </row>
    <row r="9200" spans="1:19">
      <c r="A9200" t="s">
        <v>356</v>
      </c>
      <c r="B9200" t="s">
        <v>412</v>
      </c>
      <c r="C9200" t="s">
        <v>440</v>
      </c>
      <c r="D9200" t="s">
        <v>330</v>
      </c>
      <c r="E9200" t="s">
        <v>244</v>
      </c>
      <c r="F9200" t="s">
        <v>245</v>
      </c>
      <c r="G9200">
        <v>8</v>
      </c>
      <c r="H9200" t="s">
        <v>339</v>
      </c>
      <c r="I9200" t="s">
        <v>378</v>
      </c>
      <c r="J9200" t="s">
        <v>13</v>
      </c>
      <c r="K9200">
        <v>21</v>
      </c>
      <c r="L9200" s="52">
        <v>1</v>
      </c>
      <c r="N9200">
        <v>567</v>
      </c>
      <c r="O9200" s="52">
        <v>0.90430998802185059</v>
      </c>
      <c r="Q9200">
        <v>5030</v>
      </c>
      <c r="R9200" s="52">
        <v>0.88963997364044189</v>
      </c>
    </row>
    <row r="9201" spans="1:19">
      <c r="A9201" t="s">
        <v>356</v>
      </c>
      <c r="B9201" t="s">
        <v>412</v>
      </c>
      <c r="C9201" t="s">
        <v>440</v>
      </c>
      <c r="D9201" t="s">
        <v>330</v>
      </c>
      <c r="E9201" t="s">
        <v>244</v>
      </c>
      <c r="F9201" t="s">
        <v>245</v>
      </c>
      <c r="G9201">
        <v>8</v>
      </c>
      <c r="H9201" t="s">
        <v>339</v>
      </c>
      <c r="I9201" t="s">
        <v>378</v>
      </c>
      <c r="J9201" t="s">
        <v>382</v>
      </c>
      <c r="K9201">
        <v>0</v>
      </c>
      <c r="L9201" s="52">
        <v>0</v>
      </c>
      <c r="N9201">
        <v>60</v>
      </c>
      <c r="O9201" s="52">
        <v>9.568999707698822E-2</v>
      </c>
      <c r="Q9201">
        <v>624</v>
      </c>
      <c r="R9201" s="52">
        <v>0.1103599965572357</v>
      </c>
    </row>
    <row r="9202" spans="1:19">
      <c r="A9202" t="s">
        <v>356</v>
      </c>
      <c r="B9202" t="s">
        <v>412</v>
      </c>
      <c r="C9202" t="s">
        <v>440</v>
      </c>
      <c r="D9202" t="s">
        <v>330</v>
      </c>
      <c r="E9202" t="s">
        <v>244</v>
      </c>
      <c r="F9202" t="s">
        <v>245</v>
      </c>
      <c r="G9202">
        <v>8</v>
      </c>
      <c r="H9202" t="s">
        <v>339</v>
      </c>
      <c r="I9202" t="s">
        <v>379</v>
      </c>
      <c r="J9202" t="s">
        <v>13</v>
      </c>
      <c r="K9202">
        <v>16</v>
      </c>
      <c r="L9202" s="52">
        <v>0.76190000772476196</v>
      </c>
      <c r="N9202">
        <v>454</v>
      </c>
      <c r="O9202" s="52">
        <v>0.72408002614974976</v>
      </c>
      <c r="Q9202">
        <v>3976</v>
      </c>
      <c r="R9202" s="52">
        <v>0.70322000980377197</v>
      </c>
    </row>
    <row r="9203" spans="1:19">
      <c r="A9203" t="s">
        <v>356</v>
      </c>
      <c r="B9203" t="s">
        <v>412</v>
      </c>
      <c r="C9203" t="s">
        <v>440</v>
      </c>
      <c r="D9203" t="s">
        <v>330</v>
      </c>
      <c r="E9203" t="s">
        <v>244</v>
      </c>
      <c r="F9203" t="s">
        <v>245</v>
      </c>
      <c r="G9203">
        <v>8</v>
      </c>
      <c r="H9203" t="s">
        <v>339</v>
      </c>
      <c r="I9203" t="s">
        <v>379</v>
      </c>
      <c r="J9203" t="s">
        <v>382</v>
      </c>
      <c r="K9203">
        <v>5</v>
      </c>
      <c r="L9203" s="52">
        <v>0.2381000071763992</v>
      </c>
      <c r="N9203">
        <v>173</v>
      </c>
      <c r="O9203" s="52">
        <v>0.27592000365257258</v>
      </c>
      <c r="Q9203">
        <v>1678</v>
      </c>
      <c r="R9203" s="52">
        <v>0.29677999019622803</v>
      </c>
    </row>
    <row r="9204" spans="1:19">
      <c r="A9204" t="s">
        <v>356</v>
      </c>
      <c r="B9204" t="s">
        <v>412</v>
      </c>
      <c r="C9204" t="s">
        <v>440</v>
      </c>
      <c r="D9204" t="s">
        <v>330</v>
      </c>
      <c r="E9204" t="s">
        <v>244</v>
      </c>
      <c r="F9204" t="s">
        <v>245</v>
      </c>
      <c r="G9204">
        <v>8</v>
      </c>
      <c r="H9204" t="s">
        <v>339</v>
      </c>
      <c r="I9204" t="s">
        <v>380</v>
      </c>
      <c r="J9204" t="s">
        <v>13</v>
      </c>
      <c r="K9204">
        <v>19</v>
      </c>
      <c r="L9204" s="52">
        <v>0.90476000308990479</v>
      </c>
      <c r="N9204">
        <v>420</v>
      </c>
      <c r="O9204" s="52">
        <v>0.66986000537872314</v>
      </c>
      <c r="Q9204">
        <v>4071</v>
      </c>
      <c r="R9204" s="52">
        <v>0.72001999616622925</v>
      </c>
    </row>
    <row r="9205" spans="1:19">
      <c r="A9205" t="s">
        <v>356</v>
      </c>
      <c r="B9205" t="s">
        <v>412</v>
      </c>
      <c r="C9205" t="s">
        <v>440</v>
      </c>
      <c r="D9205" t="s">
        <v>330</v>
      </c>
      <c r="E9205" t="s">
        <v>244</v>
      </c>
      <c r="F9205" t="s">
        <v>245</v>
      </c>
      <c r="G9205">
        <v>8</v>
      </c>
      <c r="H9205" t="s">
        <v>339</v>
      </c>
      <c r="I9205" t="s">
        <v>380</v>
      </c>
      <c r="J9205" t="s">
        <v>382</v>
      </c>
      <c r="K9205">
        <v>2</v>
      </c>
      <c r="L9205" s="52">
        <v>9.5239996910095215E-2</v>
      </c>
      <c r="N9205">
        <v>207</v>
      </c>
      <c r="O9205" s="52">
        <v>0.33013999462127691</v>
      </c>
      <c r="Q9205">
        <v>1583</v>
      </c>
      <c r="R9205" s="52">
        <v>0.27998000383377081</v>
      </c>
    </row>
    <row r="9206" spans="1:19">
      <c r="A9206" t="s">
        <v>356</v>
      </c>
      <c r="B9206" t="s">
        <v>412</v>
      </c>
      <c r="C9206" t="s">
        <v>440</v>
      </c>
      <c r="D9206" t="s">
        <v>330</v>
      </c>
      <c r="E9206" t="s">
        <v>244</v>
      </c>
      <c r="F9206" t="s">
        <v>245</v>
      </c>
      <c r="G9206">
        <v>8</v>
      </c>
      <c r="H9206" t="s">
        <v>339</v>
      </c>
      <c r="I9206" t="s">
        <v>381</v>
      </c>
      <c r="J9206" t="s">
        <v>13</v>
      </c>
      <c r="K9206">
        <v>14</v>
      </c>
      <c r="L9206" s="52">
        <v>0.66667002439498901</v>
      </c>
      <c r="N9206">
        <v>376</v>
      </c>
      <c r="O9206" s="52">
        <v>0.59968000650405884</v>
      </c>
      <c r="Q9206">
        <v>3439</v>
      </c>
      <c r="R9206" s="52">
        <v>0.60824000835418701</v>
      </c>
    </row>
    <row r="9207" spans="1:19">
      <c r="A9207" t="s">
        <v>356</v>
      </c>
      <c r="B9207" t="s">
        <v>412</v>
      </c>
      <c r="C9207" t="s">
        <v>440</v>
      </c>
      <c r="D9207" t="s">
        <v>330</v>
      </c>
      <c r="E9207" t="s">
        <v>244</v>
      </c>
      <c r="F9207" t="s">
        <v>245</v>
      </c>
      <c r="G9207">
        <v>8</v>
      </c>
      <c r="H9207" t="s">
        <v>339</v>
      </c>
      <c r="I9207" t="s">
        <v>381</v>
      </c>
      <c r="J9207" t="s">
        <v>382</v>
      </c>
      <c r="K9207">
        <v>7</v>
      </c>
      <c r="L9207" s="52">
        <v>0.33333000540733337</v>
      </c>
      <c r="N9207">
        <v>251</v>
      </c>
      <c r="O9207" s="52">
        <v>0.40031999349594122</v>
      </c>
      <c r="Q9207">
        <v>2215</v>
      </c>
      <c r="R9207" s="52">
        <v>0.39175999164581299</v>
      </c>
    </row>
    <row r="9208" spans="1:19">
      <c r="A9208" t="s">
        <v>356</v>
      </c>
      <c r="B9208" t="s">
        <v>412</v>
      </c>
      <c r="C9208" t="s">
        <v>440</v>
      </c>
      <c r="D9208" t="s">
        <v>330</v>
      </c>
      <c r="E9208" t="s">
        <v>246</v>
      </c>
      <c r="F9208" t="s">
        <v>247</v>
      </c>
      <c r="G9208">
        <v>4</v>
      </c>
      <c r="H9208" t="s">
        <v>398</v>
      </c>
      <c r="I9208" t="s">
        <v>374</v>
      </c>
      <c r="J9208" t="s">
        <v>289</v>
      </c>
      <c r="K9208">
        <v>0</v>
      </c>
      <c r="L9208" s="52">
        <v>0</v>
      </c>
      <c r="N9208">
        <v>2</v>
      </c>
      <c r="O9208" s="52">
        <v>1.7389999702572819E-2</v>
      </c>
      <c r="Q9208">
        <v>29</v>
      </c>
      <c r="R9208" s="52">
        <v>5.1299999468028554E-3</v>
      </c>
    </row>
    <row r="9209" spans="1:19">
      <c r="A9209" t="s">
        <v>356</v>
      </c>
      <c r="B9209" t="s">
        <v>412</v>
      </c>
      <c r="C9209" t="s">
        <v>440</v>
      </c>
      <c r="D9209" t="s">
        <v>330</v>
      </c>
      <c r="E9209" t="s">
        <v>246</v>
      </c>
      <c r="F9209" t="s">
        <v>247</v>
      </c>
      <c r="G9209">
        <v>4</v>
      </c>
      <c r="H9209" t="s">
        <v>398</v>
      </c>
      <c r="I9209" t="s">
        <v>374</v>
      </c>
      <c r="J9209" t="s">
        <v>290</v>
      </c>
      <c r="K9209">
        <v>2</v>
      </c>
      <c r="L9209" s="52">
        <v>4.4440001249313348E-2</v>
      </c>
      <c r="N9209">
        <v>6</v>
      </c>
      <c r="O9209" s="52">
        <v>5.2170000970363617E-2</v>
      </c>
      <c r="Q9209">
        <v>299</v>
      </c>
      <c r="R9209" s="52">
        <v>5.2880000323057168E-2</v>
      </c>
    </row>
    <row r="9210" spans="1:19">
      <c r="A9210" t="s">
        <v>356</v>
      </c>
      <c r="B9210" t="s">
        <v>412</v>
      </c>
      <c r="C9210" t="s">
        <v>440</v>
      </c>
      <c r="D9210" t="s">
        <v>330</v>
      </c>
      <c r="E9210" t="s">
        <v>246</v>
      </c>
      <c r="F9210" t="s">
        <v>247</v>
      </c>
      <c r="G9210">
        <v>4</v>
      </c>
      <c r="H9210" t="s">
        <v>398</v>
      </c>
      <c r="I9210" t="s">
        <v>374</v>
      </c>
      <c r="J9210" t="s">
        <v>291</v>
      </c>
      <c r="K9210">
        <v>2</v>
      </c>
      <c r="L9210" s="52">
        <v>4.4440001249313348E-2</v>
      </c>
      <c r="N9210">
        <v>10</v>
      </c>
      <c r="O9210" s="52">
        <v>8.6960002779960632E-2</v>
      </c>
      <c r="Q9210">
        <v>751</v>
      </c>
      <c r="R9210" s="52">
        <v>0.1328299939632416</v>
      </c>
    </row>
    <row r="9211" spans="1:19">
      <c r="A9211" t="s">
        <v>356</v>
      </c>
      <c r="B9211" t="s">
        <v>412</v>
      </c>
      <c r="C9211" t="s">
        <v>440</v>
      </c>
      <c r="D9211" t="s">
        <v>330</v>
      </c>
      <c r="E9211" t="s">
        <v>246</v>
      </c>
      <c r="F9211" t="s">
        <v>247</v>
      </c>
      <c r="G9211">
        <v>4</v>
      </c>
      <c r="H9211" t="s">
        <v>398</v>
      </c>
      <c r="I9211" t="s">
        <v>374</v>
      </c>
      <c r="J9211" t="s">
        <v>292</v>
      </c>
      <c r="K9211">
        <v>9</v>
      </c>
      <c r="L9211" s="52">
        <v>0.20000000298023221</v>
      </c>
      <c r="N9211">
        <v>28</v>
      </c>
      <c r="O9211" s="52">
        <v>0.24347999691963201</v>
      </c>
      <c r="Q9211">
        <v>1246</v>
      </c>
      <c r="R9211" s="52">
        <v>0.22036999464035029</v>
      </c>
    </row>
    <row r="9212" spans="1:19">
      <c r="A9212" t="s">
        <v>356</v>
      </c>
      <c r="B9212" t="s">
        <v>412</v>
      </c>
      <c r="C9212" t="s">
        <v>440</v>
      </c>
      <c r="D9212" t="s">
        <v>330</v>
      </c>
      <c r="E9212" t="s">
        <v>246</v>
      </c>
      <c r="F9212" t="s">
        <v>247</v>
      </c>
      <c r="G9212">
        <v>4</v>
      </c>
      <c r="H9212" t="s">
        <v>398</v>
      </c>
      <c r="I9212" t="s">
        <v>374</v>
      </c>
      <c r="J9212" t="s">
        <v>293</v>
      </c>
      <c r="K9212">
        <v>22</v>
      </c>
      <c r="L9212" s="52">
        <v>0.48888999223709112</v>
      </c>
      <c r="N9212">
        <v>35</v>
      </c>
      <c r="O9212" s="52">
        <v>0.30434998869895941</v>
      </c>
      <c r="Q9212">
        <v>1034</v>
      </c>
      <c r="R9212" s="52">
        <v>0.18287999927997589</v>
      </c>
    </row>
    <row r="9213" spans="1:19">
      <c r="A9213" t="s">
        <v>356</v>
      </c>
      <c r="B9213" t="s">
        <v>412</v>
      </c>
      <c r="C9213" t="s">
        <v>440</v>
      </c>
      <c r="D9213" t="s">
        <v>330</v>
      </c>
      <c r="E9213" t="s">
        <v>246</v>
      </c>
      <c r="F9213" t="s">
        <v>247</v>
      </c>
      <c r="G9213">
        <v>4</v>
      </c>
      <c r="H9213" t="s">
        <v>398</v>
      </c>
      <c r="I9213" t="s">
        <v>374</v>
      </c>
      <c r="J9213" t="s">
        <v>294</v>
      </c>
      <c r="K9213">
        <v>8</v>
      </c>
      <c r="L9213" s="52">
        <v>0.17778000235557559</v>
      </c>
      <c r="N9213">
        <v>19</v>
      </c>
      <c r="O9213" s="52">
        <v>0.16522000730037689</v>
      </c>
      <c r="Q9213">
        <v>1115</v>
      </c>
      <c r="R9213" s="52">
        <v>0.19720999896526339</v>
      </c>
    </row>
    <row r="9214" spans="1:19">
      <c r="A9214" t="s">
        <v>356</v>
      </c>
      <c r="B9214" t="s">
        <v>412</v>
      </c>
      <c r="C9214" t="s">
        <v>440</v>
      </c>
      <c r="D9214" t="s">
        <v>330</v>
      </c>
      <c r="E9214" t="s">
        <v>246</v>
      </c>
      <c r="F9214" t="s">
        <v>247</v>
      </c>
      <c r="G9214">
        <v>4</v>
      </c>
      <c r="H9214" t="s">
        <v>398</v>
      </c>
      <c r="I9214" t="s">
        <v>374</v>
      </c>
      <c r="J9214" t="s">
        <v>295</v>
      </c>
      <c r="K9214">
        <v>2</v>
      </c>
      <c r="L9214" s="52">
        <v>4.4440001249313348E-2</v>
      </c>
      <c r="N9214">
        <v>15</v>
      </c>
      <c r="O9214" s="52">
        <v>0.13042999804019931</v>
      </c>
      <c r="Q9214">
        <v>1180</v>
      </c>
      <c r="R9214" s="52">
        <v>0.20870000123977661</v>
      </c>
    </row>
    <row r="9215" spans="1:19">
      <c r="A9215" t="s">
        <v>356</v>
      </c>
      <c r="B9215" t="s">
        <v>412</v>
      </c>
      <c r="C9215" t="s">
        <v>440</v>
      </c>
      <c r="D9215" t="s">
        <v>330</v>
      </c>
      <c r="E9215" t="s">
        <v>246</v>
      </c>
      <c r="F9215" t="s">
        <v>247</v>
      </c>
      <c r="G9215">
        <v>4</v>
      </c>
      <c r="H9215" t="s">
        <v>398</v>
      </c>
      <c r="I9215" t="s">
        <v>734</v>
      </c>
      <c r="J9215" t="s">
        <v>299</v>
      </c>
      <c r="K9215">
        <v>0</v>
      </c>
      <c r="L9215" s="52">
        <v>0</v>
      </c>
      <c r="M9215" s="52">
        <v>0</v>
      </c>
      <c r="N9215">
        <v>0</v>
      </c>
      <c r="O9215" s="52">
        <v>0</v>
      </c>
      <c r="P9215" s="52">
        <v>0</v>
      </c>
      <c r="Q9215">
        <v>265</v>
      </c>
      <c r="R9215" s="52">
        <v>4.6870000660419457E-2</v>
      </c>
      <c r="S9215" s="52">
        <v>4.7959998250007629E-2</v>
      </c>
    </row>
    <row r="9216" spans="1:19">
      <c r="A9216" t="s">
        <v>356</v>
      </c>
      <c r="B9216" t="s">
        <v>412</v>
      </c>
      <c r="C9216" t="s">
        <v>440</v>
      </c>
      <c r="D9216" t="s">
        <v>330</v>
      </c>
      <c r="E9216" t="s">
        <v>246</v>
      </c>
      <c r="F9216" t="s">
        <v>247</v>
      </c>
      <c r="G9216">
        <v>4</v>
      </c>
      <c r="H9216" t="s">
        <v>398</v>
      </c>
      <c r="I9216" t="s">
        <v>734</v>
      </c>
      <c r="J9216" t="s">
        <v>300</v>
      </c>
      <c r="K9216">
        <v>0</v>
      </c>
      <c r="L9216" s="52">
        <v>0</v>
      </c>
      <c r="M9216" s="52">
        <v>0</v>
      </c>
      <c r="N9216">
        <v>0</v>
      </c>
      <c r="O9216" s="52">
        <v>0</v>
      </c>
      <c r="P9216" s="52">
        <v>0</v>
      </c>
      <c r="Q9216">
        <v>218</v>
      </c>
      <c r="R9216" s="52">
        <v>3.8559999316930771E-2</v>
      </c>
      <c r="S9216" s="52">
        <v>3.945000097155571E-2</v>
      </c>
    </row>
    <row r="9217" spans="1:19">
      <c r="A9217" t="s">
        <v>356</v>
      </c>
      <c r="B9217" t="s">
        <v>412</v>
      </c>
      <c r="C9217" t="s">
        <v>440</v>
      </c>
      <c r="D9217" t="s">
        <v>330</v>
      </c>
      <c r="E9217" t="s">
        <v>246</v>
      </c>
      <c r="F9217" t="s">
        <v>247</v>
      </c>
      <c r="G9217">
        <v>4</v>
      </c>
      <c r="H9217" t="s">
        <v>398</v>
      </c>
      <c r="I9217" t="s">
        <v>734</v>
      </c>
      <c r="J9217" t="s">
        <v>269</v>
      </c>
      <c r="K9217">
        <v>0</v>
      </c>
      <c r="L9217" s="52">
        <v>0</v>
      </c>
      <c r="M9217" s="52">
        <v>0</v>
      </c>
      <c r="N9217">
        <v>0</v>
      </c>
      <c r="O9217" s="52">
        <v>0</v>
      </c>
      <c r="P9217" s="52">
        <v>0</v>
      </c>
      <c r="Q9217">
        <v>43</v>
      </c>
      <c r="R9217" s="52">
        <v>7.61000020429492E-3</v>
      </c>
      <c r="S9217" s="52">
        <v>7.780000101774931E-3</v>
      </c>
    </row>
    <row r="9218" spans="1:19">
      <c r="A9218" t="s">
        <v>356</v>
      </c>
      <c r="B9218" t="s">
        <v>412</v>
      </c>
      <c r="C9218" t="s">
        <v>440</v>
      </c>
      <c r="D9218" t="s">
        <v>330</v>
      </c>
      <c r="E9218" t="s">
        <v>246</v>
      </c>
      <c r="F9218" t="s">
        <v>247</v>
      </c>
      <c r="G9218">
        <v>4</v>
      </c>
      <c r="H9218" t="s">
        <v>398</v>
      </c>
      <c r="I9218" t="s">
        <v>734</v>
      </c>
      <c r="J9218" t="s">
        <v>301</v>
      </c>
      <c r="K9218">
        <v>0</v>
      </c>
      <c r="L9218" s="52">
        <v>0</v>
      </c>
      <c r="M9218" s="52">
        <v>0</v>
      </c>
      <c r="N9218">
        <v>2</v>
      </c>
      <c r="O9218" s="52">
        <v>1.7389999702572819E-2</v>
      </c>
      <c r="P9218" s="52">
        <v>1.8349999561905861E-2</v>
      </c>
      <c r="Q9218">
        <v>117</v>
      </c>
      <c r="R9218" s="52">
        <v>2.0689999684691429E-2</v>
      </c>
      <c r="S9218" s="52">
        <v>2.1169999614357948E-2</v>
      </c>
    </row>
    <row r="9219" spans="1:19">
      <c r="A9219" t="s">
        <v>356</v>
      </c>
      <c r="B9219" t="s">
        <v>412</v>
      </c>
      <c r="C9219" t="s">
        <v>440</v>
      </c>
      <c r="D9219" t="s">
        <v>330</v>
      </c>
      <c r="E9219" t="s">
        <v>246</v>
      </c>
      <c r="F9219" t="s">
        <v>247</v>
      </c>
      <c r="G9219">
        <v>4</v>
      </c>
      <c r="H9219" t="s">
        <v>398</v>
      </c>
      <c r="I9219" t="s">
        <v>734</v>
      </c>
      <c r="J9219" t="s">
        <v>270</v>
      </c>
      <c r="K9219">
        <v>2</v>
      </c>
      <c r="L9219" s="52">
        <v>4.4440001249313348E-2</v>
      </c>
      <c r="N9219">
        <v>6</v>
      </c>
      <c r="O9219" s="52">
        <v>5.2170000970363617E-2</v>
      </c>
      <c r="Q9219">
        <v>128</v>
      </c>
      <c r="R9219" s="52">
        <v>2.263999916613102E-2</v>
      </c>
    </row>
    <row r="9220" spans="1:19">
      <c r="A9220" t="s">
        <v>356</v>
      </c>
      <c r="B9220" t="s">
        <v>412</v>
      </c>
      <c r="C9220" t="s">
        <v>440</v>
      </c>
      <c r="D9220" t="s">
        <v>330</v>
      </c>
      <c r="E9220" t="s">
        <v>246</v>
      </c>
      <c r="F9220" t="s">
        <v>247</v>
      </c>
      <c r="G9220">
        <v>4</v>
      </c>
      <c r="H9220" t="s">
        <v>398</v>
      </c>
      <c r="I9220" t="s">
        <v>734</v>
      </c>
      <c r="J9220" t="s">
        <v>268</v>
      </c>
      <c r="K9220">
        <v>43</v>
      </c>
      <c r="L9220" s="52">
        <v>0.95556002855300903</v>
      </c>
      <c r="M9220" s="52">
        <v>1</v>
      </c>
      <c r="N9220">
        <v>107</v>
      </c>
      <c r="O9220" s="52">
        <v>0.93042999505996704</v>
      </c>
      <c r="P9220" s="52">
        <v>0.98164999485015869</v>
      </c>
      <c r="Q9220">
        <v>4883</v>
      </c>
      <c r="R9220" s="52">
        <v>0.86364001035690308</v>
      </c>
      <c r="S9220" s="52">
        <v>0.88363999128341675</v>
      </c>
    </row>
    <row r="9221" spans="1:19">
      <c r="A9221" t="s">
        <v>356</v>
      </c>
      <c r="B9221" t="s">
        <v>412</v>
      </c>
      <c r="C9221" t="s">
        <v>440</v>
      </c>
      <c r="D9221" t="s">
        <v>330</v>
      </c>
      <c r="E9221" t="s">
        <v>246</v>
      </c>
      <c r="F9221" t="s">
        <v>247</v>
      </c>
      <c r="G9221">
        <v>4</v>
      </c>
      <c r="H9221" t="s">
        <v>398</v>
      </c>
      <c r="I9221" t="s">
        <v>307</v>
      </c>
      <c r="J9221" t="s">
        <v>329</v>
      </c>
      <c r="K9221">
        <v>43</v>
      </c>
      <c r="L9221" s="52">
        <v>0.95556002855300903</v>
      </c>
      <c r="N9221">
        <v>113</v>
      </c>
      <c r="O9221" s="52">
        <v>0.98260998725891113</v>
      </c>
      <c r="Q9221">
        <v>5610</v>
      </c>
      <c r="R9221" s="52">
        <v>0.99221998453140259</v>
      </c>
    </row>
    <row r="9222" spans="1:19">
      <c r="A9222" t="s">
        <v>356</v>
      </c>
      <c r="B9222" t="s">
        <v>412</v>
      </c>
      <c r="C9222" t="s">
        <v>440</v>
      </c>
      <c r="D9222" t="s">
        <v>330</v>
      </c>
      <c r="E9222" t="s">
        <v>246</v>
      </c>
      <c r="F9222" t="s">
        <v>247</v>
      </c>
      <c r="G9222">
        <v>4</v>
      </c>
      <c r="H9222" t="s">
        <v>398</v>
      </c>
      <c r="I9222" t="s">
        <v>307</v>
      </c>
      <c r="J9222" t="s">
        <v>309</v>
      </c>
      <c r="K9222">
        <v>2</v>
      </c>
      <c r="L9222" s="52">
        <v>4.4440001249313348E-2</v>
      </c>
      <c r="N9222">
        <v>2</v>
      </c>
      <c r="O9222" s="52">
        <v>1.7389999702572819E-2</v>
      </c>
      <c r="Q9222">
        <v>44</v>
      </c>
      <c r="R9222" s="52">
        <v>7.780000101774931E-3</v>
      </c>
    </row>
    <row r="9223" spans="1:19">
      <c r="A9223" t="s">
        <v>356</v>
      </c>
      <c r="B9223" t="s">
        <v>412</v>
      </c>
      <c r="C9223" t="s">
        <v>440</v>
      </c>
      <c r="D9223" t="s">
        <v>330</v>
      </c>
      <c r="E9223" t="s">
        <v>246</v>
      </c>
      <c r="F9223" t="s">
        <v>247</v>
      </c>
      <c r="G9223">
        <v>4</v>
      </c>
      <c r="H9223" t="s">
        <v>398</v>
      </c>
      <c r="I9223" t="s">
        <v>375</v>
      </c>
      <c r="J9223" t="s">
        <v>302</v>
      </c>
      <c r="K9223">
        <v>18</v>
      </c>
      <c r="L9223" s="52">
        <v>0.40000000596046448</v>
      </c>
      <c r="N9223">
        <v>46</v>
      </c>
      <c r="O9223" s="52">
        <v>0.40000000596046448</v>
      </c>
      <c r="Q9223">
        <v>1795</v>
      </c>
      <c r="R9223" s="52">
        <v>0.3174700140953064</v>
      </c>
    </row>
    <row r="9224" spans="1:19">
      <c r="A9224" t="s">
        <v>356</v>
      </c>
      <c r="B9224" t="s">
        <v>412</v>
      </c>
      <c r="C9224" t="s">
        <v>440</v>
      </c>
      <c r="D9224" t="s">
        <v>330</v>
      </c>
      <c r="E9224" t="s">
        <v>246</v>
      </c>
      <c r="F9224" t="s">
        <v>247</v>
      </c>
      <c r="G9224">
        <v>4</v>
      </c>
      <c r="H9224" t="s">
        <v>398</v>
      </c>
      <c r="I9224" t="s">
        <v>375</v>
      </c>
      <c r="J9224" t="s">
        <v>303</v>
      </c>
      <c r="K9224">
        <v>16</v>
      </c>
      <c r="L9224" s="52">
        <v>0.35556000471115112</v>
      </c>
      <c r="N9224">
        <v>37</v>
      </c>
      <c r="O9224" s="52">
        <v>0.32174000144004822</v>
      </c>
      <c r="Q9224">
        <v>1789</v>
      </c>
      <c r="R9224" s="52">
        <v>0.31641000509262079</v>
      </c>
    </row>
    <row r="9225" spans="1:19">
      <c r="A9225" t="s">
        <v>356</v>
      </c>
      <c r="B9225" t="s">
        <v>412</v>
      </c>
      <c r="C9225" t="s">
        <v>440</v>
      </c>
      <c r="D9225" t="s">
        <v>330</v>
      </c>
      <c r="E9225" t="s">
        <v>246</v>
      </c>
      <c r="F9225" t="s">
        <v>247</v>
      </c>
      <c r="G9225">
        <v>4</v>
      </c>
      <c r="H9225" t="s">
        <v>398</v>
      </c>
      <c r="I9225" t="s">
        <v>375</v>
      </c>
      <c r="J9225" t="s">
        <v>304</v>
      </c>
      <c r="K9225">
        <v>11</v>
      </c>
      <c r="L9225" s="52">
        <v>0.24444000422954559</v>
      </c>
      <c r="N9225">
        <v>32</v>
      </c>
      <c r="O9225" s="52">
        <v>0.2782599925994873</v>
      </c>
      <c r="Q9225">
        <v>2070</v>
      </c>
      <c r="R9225" s="52">
        <v>0.36610999703407288</v>
      </c>
    </row>
    <row r="9226" spans="1:19">
      <c r="A9226" t="s">
        <v>356</v>
      </c>
      <c r="B9226" t="s">
        <v>412</v>
      </c>
      <c r="C9226" t="s">
        <v>440</v>
      </c>
      <c r="D9226" t="s">
        <v>330</v>
      </c>
      <c r="E9226" t="s">
        <v>246</v>
      </c>
      <c r="F9226" t="s">
        <v>247</v>
      </c>
      <c r="G9226">
        <v>4</v>
      </c>
      <c r="H9226" t="s">
        <v>398</v>
      </c>
      <c r="I9226" t="s">
        <v>377</v>
      </c>
      <c r="J9226" t="s">
        <v>13</v>
      </c>
      <c r="K9226">
        <v>22</v>
      </c>
      <c r="L9226" s="52">
        <v>0.48888999223709112</v>
      </c>
      <c r="N9226">
        <v>64</v>
      </c>
      <c r="O9226" s="52">
        <v>0.55651998519897461</v>
      </c>
      <c r="Q9226">
        <v>2991</v>
      </c>
      <c r="R9226" s="52">
        <v>0.52900999784469604</v>
      </c>
    </row>
    <row r="9227" spans="1:19">
      <c r="A9227" t="s">
        <v>356</v>
      </c>
      <c r="B9227" t="s">
        <v>412</v>
      </c>
      <c r="C9227" t="s">
        <v>440</v>
      </c>
      <c r="D9227" t="s">
        <v>330</v>
      </c>
      <c r="E9227" t="s">
        <v>246</v>
      </c>
      <c r="F9227" t="s">
        <v>247</v>
      </c>
      <c r="G9227">
        <v>4</v>
      </c>
      <c r="H9227" t="s">
        <v>398</v>
      </c>
      <c r="I9227" t="s">
        <v>377</v>
      </c>
      <c r="J9227" t="s">
        <v>382</v>
      </c>
      <c r="K9227">
        <v>23</v>
      </c>
      <c r="L9227" s="52">
        <v>0.51111000776290894</v>
      </c>
      <c r="N9227">
        <v>51</v>
      </c>
      <c r="O9227" s="52">
        <v>0.44348001480102539</v>
      </c>
      <c r="Q9227">
        <v>2663</v>
      </c>
      <c r="R9227" s="52">
        <v>0.47099000215530401</v>
      </c>
    </row>
    <row r="9228" spans="1:19">
      <c r="A9228" t="s">
        <v>356</v>
      </c>
      <c r="B9228" t="s">
        <v>412</v>
      </c>
      <c r="C9228" t="s">
        <v>440</v>
      </c>
      <c r="D9228" t="s">
        <v>330</v>
      </c>
      <c r="E9228" t="s">
        <v>246</v>
      </c>
      <c r="F9228" t="s">
        <v>247</v>
      </c>
      <c r="G9228">
        <v>4</v>
      </c>
      <c r="H9228" t="s">
        <v>398</v>
      </c>
      <c r="I9228" t="s">
        <v>378</v>
      </c>
      <c r="J9228" t="s">
        <v>13</v>
      </c>
      <c r="K9228">
        <v>43</v>
      </c>
      <c r="L9228" s="52">
        <v>0.95556002855300903</v>
      </c>
      <c r="N9228">
        <v>97</v>
      </c>
      <c r="O9228" s="52">
        <v>0.84347999095916748</v>
      </c>
      <c r="Q9228">
        <v>5030</v>
      </c>
      <c r="R9228" s="52">
        <v>0.88963997364044189</v>
      </c>
    </row>
    <row r="9229" spans="1:19">
      <c r="A9229" t="s">
        <v>356</v>
      </c>
      <c r="B9229" t="s">
        <v>412</v>
      </c>
      <c r="C9229" t="s">
        <v>440</v>
      </c>
      <c r="D9229" t="s">
        <v>330</v>
      </c>
      <c r="E9229" t="s">
        <v>246</v>
      </c>
      <c r="F9229" t="s">
        <v>247</v>
      </c>
      <c r="G9229">
        <v>4</v>
      </c>
      <c r="H9229" t="s">
        <v>398</v>
      </c>
      <c r="I9229" t="s">
        <v>378</v>
      </c>
      <c r="J9229" t="s">
        <v>382</v>
      </c>
      <c r="K9229">
        <v>2</v>
      </c>
      <c r="L9229" s="52">
        <v>4.4440001249313348E-2</v>
      </c>
      <c r="N9229">
        <v>18</v>
      </c>
      <c r="O9229" s="52">
        <v>0.1565199941396713</v>
      </c>
      <c r="Q9229">
        <v>624</v>
      </c>
      <c r="R9229" s="52">
        <v>0.1103599965572357</v>
      </c>
    </row>
    <row r="9230" spans="1:19">
      <c r="A9230" t="s">
        <v>356</v>
      </c>
      <c r="B9230" t="s">
        <v>412</v>
      </c>
      <c r="C9230" t="s">
        <v>440</v>
      </c>
      <c r="D9230" t="s">
        <v>330</v>
      </c>
      <c r="E9230" t="s">
        <v>246</v>
      </c>
      <c r="F9230" t="s">
        <v>247</v>
      </c>
      <c r="G9230">
        <v>4</v>
      </c>
      <c r="H9230" t="s">
        <v>398</v>
      </c>
      <c r="I9230" t="s">
        <v>379</v>
      </c>
      <c r="J9230" t="s">
        <v>13</v>
      </c>
      <c r="K9230">
        <v>30</v>
      </c>
      <c r="L9230" s="52">
        <v>0.66667002439498901</v>
      </c>
      <c r="N9230">
        <v>82</v>
      </c>
      <c r="O9230" s="52">
        <v>0.71303999423980713</v>
      </c>
      <c r="Q9230">
        <v>3976</v>
      </c>
      <c r="R9230" s="52">
        <v>0.70322000980377197</v>
      </c>
    </row>
    <row r="9231" spans="1:19">
      <c r="A9231" t="s">
        <v>356</v>
      </c>
      <c r="B9231" t="s">
        <v>412</v>
      </c>
      <c r="C9231" t="s">
        <v>440</v>
      </c>
      <c r="D9231" t="s">
        <v>330</v>
      </c>
      <c r="E9231" t="s">
        <v>246</v>
      </c>
      <c r="F9231" t="s">
        <v>247</v>
      </c>
      <c r="G9231">
        <v>4</v>
      </c>
      <c r="H9231" t="s">
        <v>398</v>
      </c>
      <c r="I9231" t="s">
        <v>379</v>
      </c>
      <c r="J9231" t="s">
        <v>382</v>
      </c>
      <c r="K9231">
        <v>15</v>
      </c>
      <c r="L9231" s="52">
        <v>0.33333000540733337</v>
      </c>
      <c r="N9231">
        <v>33</v>
      </c>
      <c r="O9231" s="52">
        <v>0.28696000576019293</v>
      </c>
      <c r="Q9231">
        <v>1678</v>
      </c>
      <c r="R9231" s="52">
        <v>0.29677999019622803</v>
      </c>
    </row>
    <row r="9232" spans="1:19">
      <c r="A9232" t="s">
        <v>356</v>
      </c>
      <c r="B9232" t="s">
        <v>412</v>
      </c>
      <c r="C9232" t="s">
        <v>440</v>
      </c>
      <c r="D9232" t="s">
        <v>330</v>
      </c>
      <c r="E9232" t="s">
        <v>246</v>
      </c>
      <c r="F9232" t="s">
        <v>247</v>
      </c>
      <c r="G9232">
        <v>4</v>
      </c>
      <c r="H9232" t="s">
        <v>398</v>
      </c>
      <c r="I9232" t="s">
        <v>380</v>
      </c>
      <c r="J9232" t="s">
        <v>13</v>
      </c>
      <c r="K9232">
        <v>34</v>
      </c>
      <c r="L9232" s="52">
        <v>0.75555998086929321</v>
      </c>
      <c r="N9232">
        <v>80</v>
      </c>
      <c r="O9232" s="52">
        <v>0.69564998149871826</v>
      </c>
      <c r="Q9232">
        <v>4071</v>
      </c>
      <c r="R9232" s="52">
        <v>0.72001999616622925</v>
      </c>
    </row>
    <row r="9233" spans="1:19">
      <c r="A9233" t="s">
        <v>356</v>
      </c>
      <c r="B9233" t="s">
        <v>412</v>
      </c>
      <c r="C9233" t="s">
        <v>440</v>
      </c>
      <c r="D9233" t="s">
        <v>330</v>
      </c>
      <c r="E9233" t="s">
        <v>246</v>
      </c>
      <c r="F9233" t="s">
        <v>247</v>
      </c>
      <c r="G9233">
        <v>4</v>
      </c>
      <c r="H9233" t="s">
        <v>398</v>
      </c>
      <c r="I9233" t="s">
        <v>380</v>
      </c>
      <c r="J9233" t="s">
        <v>382</v>
      </c>
      <c r="K9233">
        <v>11</v>
      </c>
      <c r="L9233" s="52">
        <v>0.24444000422954559</v>
      </c>
      <c r="N9233">
        <v>35</v>
      </c>
      <c r="O9233" s="52">
        <v>0.30434998869895941</v>
      </c>
      <c r="Q9233">
        <v>1583</v>
      </c>
      <c r="R9233" s="52">
        <v>0.27998000383377081</v>
      </c>
    </row>
    <row r="9234" spans="1:19">
      <c r="A9234" t="s">
        <v>356</v>
      </c>
      <c r="B9234" t="s">
        <v>412</v>
      </c>
      <c r="C9234" t="s">
        <v>440</v>
      </c>
      <c r="D9234" t="s">
        <v>330</v>
      </c>
      <c r="E9234" t="s">
        <v>246</v>
      </c>
      <c r="F9234" t="s">
        <v>247</v>
      </c>
      <c r="G9234">
        <v>4</v>
      </c>
      <c r="H9234" t="s">
        <v>398</v>
      </c>
      <c r="I9234" t="s">
        <v>381</v>
      </c>
      <c r="J9234" t="s">
        <v>13</v>
      </c>
      <c r="K9234">
        <v>29</v>
      </c>
      <c r="L9234" s="52">
        <v>0.64443999528884888</v>
      </c>
      <c r="N9234">
        <v>70</v>
      </c>
      <c r="O9234" s="52">
        <v>0.6086999773979187</v>
      </c>
      <c r="Q9234">
        <v>3439</v>
      </c>
      <c r="R9234" s="52">
        <v>0.60824000835418701</v>
      </c>
    </row>
    <row r="9235" spans="1:19">
      <c r="A9235" t="s">
        <v>356</v>
      </c>
      <c r="B9235" t="s">
        <v>412</v>
      </c>
      <c r="C9235" t="s">
        <v>440</v>
      </c>
      <c r="D9235" t="s">
        <v>330</v>
      </c>
      <c r="E9235" t="s">
        <v>246</v>
      </c>
      <c r="F9235" t="s">
        <v>247</v>
      </c>
      <c r="G9235">
        <v>4</v>
      </c>
      <c r="H9235" t="s">
        <v>398</v>
      </c>
      <c r="I9235" t="s">
        <v>381</v>
      </c>
      <c r="J9235" t="s">
        <v>382</v>
      </c>
      <c r="K9235">
        <v>16</v>
      </c>
      <c r="L9235" s="52">
        <v>0.35556000471115112</v>
      </c>
      <c r="N9235">
        <v>45</v>
      </c>
      <c r="O9235" s="52">
        <v>0.39129999279975891</v>
      </c>
      <c r="Q9235">
        <v>2215</v>
      </c>
      <c r="R9235" s="52">
        <v>0.39175999164581299</v>
      </c>
    </row>
    <row r="9236" spans="1:19">
      <c r="A9236" t="s">
        <v>28</v>
      </c>
      <c r="B9236" t="s">
        <v>433</v>
      </c>
      <c r="C9236" t="s">
        <v>440</v>
      </c>
      <c r="D9236" t="s">
        <v>330</v>
      </c>
      <c r="E9236" t="s">
        <v>441</v>
      </c>
      <c r="F9236" t="s">
        <v>434</v>
      </c>
      <c r="G9236" s="112">
        <v>22</v>
      </c>
      <c r="H9236" t="s">
        <v>330</v>
      </c>
      <c r="I9236" t="s">
        <v>326</v>
      </c>
      <c r="J9236" t="s">
        <v>289</v>
      </c>
      <c r="K9236" s="112">
        <v>2</v>
      </c>
      <c r="L9236" s="112">
        <v>2.2989999502897259E-2</v>
      </c>
      <c r="M9236" s="112"/>
      <c r="N9236" s="112">
        <v>2</v>
      </c>
      <c r="O9236" s="112">
        <v>4.2500002309679994E-3</v>
      </c>
      <c r="P9236" s="112"/>
      <c r="Q9236" s="112">
        <v>2</v>
      </c>
      <c r="R9236" s="112">
        <v>4.2500002309679994E-3</v>
      </c>
      <c r="S9236" s="112"/>
    </row>
    <row r="9237" spans="1:19">
      <c r="A9237" t="s">
        <v>28</v>
      </c>
      <c r="B9237" t="s">
        <v>433</v>
      </c>
      <c r="C9237" t="s">
        <v>440</v>
      </c>
      <c r="D9237" t="s">
        <v>330</v>
      </c>
      <c r="E9237" t="s">
        <v>441</v>
      </c>
      <c r="F9237" t="s">
        <v>434</v>
      </c>
      <c r="G9237" s="112">
        <v>22</v>
      </c>
      <c r="H9237" t="s">
        <v>330</v>
      </c>
      <c r="I9237" t="s">
        <v>326</v>
      </c>
      <c r="J9237" t="s">
        <v>290</v>
      </c>
      <c r="K9237" s="112">
        <v>2</v>
      </c>
      <c r="L9237" s="112">
        <v>2.2989999502897259E-2</v>
      </c>
      <c r="M9237" s="112"/>
      <c r="N9237" s="112">
        <v>20</v>
      </c>
      <c r="O9237" s="112">
        <v>4.2459998279809952E-2</v>
      </c>
      <c r="P9237" s="112"/>
      <c r="Q9237" s="112">
        <v>20</v>
      </c>
      <c r="R9237" s="112">
        <v>4.2459998279809952E-2</v>
      </c>
      <c r="S9237" s="112"/>
    </row>
    <row r="9238" spans="1:19">
      <c r="A9238" t="s">
        <v>28</v>
      </c>
      <c r="B9238" t="s">
        <v>433</v>
      </c>
      <c r="C9238" t="s">
        <v>440</v>
      </c>
      <c r="D9238" t="s">
        <v>330</v>
      </c>
      <c r="E9238" t="s">
        <v>441</v>
      </c>
      <c r="F9238" t="s">
        <v>434</v>
      </c>
      <c r="G9238" s="112">
        <v>22</v>
      </c>
      <c r="H9238" t="s">
        <v>330</v>
      </c>
      <c r="I9238" t="s">
        <v>326</v>
      </c>
      <c r="J9238" t="s">
        <v>291</v>
      </c>
      <c r="K9238" s="112">
        <v>10</v>
      </c>
      <c r="L9238" s="112">
        <v>0.1149400025606155</v>
      </c>
      <c r="M9238" s="112"/>
      <c r="N9238" s="112">
        <v>43</v>
      </c>
      <c r="O9238" s="112">
        <v>9.1300003230571747E-2</v>
      </c>
      <c r="P9238" s="112"/>
      <c r="Q9238" s="112">
        <v>43</v>
      </c>
      <c r="R9238" s="112">
        <v>9.1300003230571747E-2</v>
      </c>
      <c r="S9238" s="112"/>
    </row>
    <row r="9239" spans="1:19">
      <c r="A9239" t="s">
        <v>28</v>
      </c>
      <c r="B9239" t="s">
        <v>433</v>
      </c>
      <c r="C9239" t="s">
        <v>440</v>
      </c>
      <c r="D9239" t="s">
        <v>330</v>
      </c>
      <c r="E9239" t="s">
        <v>441</v>
      </c>
      <c r="F9239" t="s">
        <v>434</v>
      </c>
      <c r="G9239" s="112">
        <v>22</v>
      </c>
      <c r="H9239" t="s">
        <v>330</v>
      </c>
      <c r="I9239" t="s">
        <v>326</v>
      </c>
      <c r="J9239" t="s">
        <v>292</v>
      </c>
      <c r="K9239" s="112">
        <v>17</v>
      </c>
      <c r="L9239" s="112">
        <v>0.1953999996185303</v>
      </c>
      <c r="M9239" s="112"/>
      <c r="N9239" s="112">
        <v>89</v>
      </c>
      <c r="O9239" s="112">
        <v>0.188960000872612</v>
      </c>
      <c r="P9239" s="112"/>
      <c r="Q9239" s="112">
        <v>89</v>
      </c>
      <c r="R9239" s="112">
        <v>0.188960000872612</v>
      </c>
      <c r="S9239" s="112"/>
    </row>
    <row r="9240" spans="1:19">
      <c r="A9240" t="s">
        <v>28</v>
      </c>
      <c r="B9240" t="s">
        <v>433</v>
      </c>
      <c r="C9240" t="s">
        <v>440</v>
      </c>
      <c r="D9240" t="s">
        <v>330</v>
      </c>
      <c r="E9240" t="s">
        <v>441</v>
      </c>
      <c r="F9240" t="s">
        <v>434</v>
      </c>
      <c r="G9240" s="112">
        <v>22</v>
      </c>
      <c r="H9240" t="s">
        <v>330</v>
      </c>
      <c r="I9240" t="s">
        <v>326</v>
      </c>
      <c r="J9240" t="s">
        <v>293</v>
      </c>
      <c r="K9240" s="112">
        <v>23</v>
      </c>
      <c r="L9240" s="112">
        <v>0.26436999440193182</v>
      </c>
      <c r="M9240" s="112"/>
      <c r="N9240" s="112">
        <v>98</v>
      </c>
      <c r="O9240" s="112">
        <v>0.2080699950456619</v>
      </c>
      <c r="P9240" s="112"/>
      <c r="Q9240" s="112">
        <v>98</v>
      </c>
      <c r="R9240" s="112">
        <v>0.2080699950456619</v>
      </c>
      <c r="S9240" s="112"/>
    </row>
    <row r="9241" spans="1:19">
      <c r="A9241" t="s">
        <v>28</v>
      </c>
      <c r="B9241" t="s">
        <v>433</v>
      </c>
      <c r="C9241" t="s">
        <v>440</v>
      </c>
      <c r="D9241" t="s">
        <v>330</v>
      </c>
      <c r="E9241" t="s">
        <v>441</v>
      </c>
      <c r="F9241" t="s">
        <v>434</v>
      </c>
      <c r="G9241" s="112">
        <v>22</v>
      </c>
      <c r="H9241" t="s">
        <v>330</v>
      </c>
      <c r="I9241" t="s">
        <v>326</v>
      </c>
      <c r="J9241" t="s">
        <v>294</v>
      </c>
      <c r="K9241" s="112">
        <v>20</v>
      </c>
      <c r="L9241" s="112">
        <v>0.22989000380039221</v>
      </c>
      <c r="M9241" s="112"/>
      <c r="N9241" s="112">
        <v>130</v>
      </c>
      <c r="O9241" s="112">
        <v>0.27601000666618353</v>
      </c>
      <c r="P9241" s="112"/>
      <c r="Q9241" s="112">
        <v>130</v>
      </c>
      <c r="R9241" s="112">
        <v>0.27601000666618353</v>
      </c>
      <c r="S9241" s="112"/>
    </row>
    <row r="9242" spans="1:19">
      <c r="A9242" t="s">
        <v>28</v>
      </c>
      <c r="B9242" t="s">
        <v>433</v>
      </c>
      <c r="C9242" t="s">
        <v>440</v>
      </c>
      <c r="D9242" t="s">
        <v>330</v>
      </c>
      <c r="E9242" t="s">
        <v>441</v>
      </c>
      <c r="F9242" t="s">
        <v>434</v>
      </c>
      <c r="G9242" s="112">
        <v>22</v>
      </c>
      <c r="H9242" t="s">
        <v>330</v>
      </c>
      <c r="I9242" t="s">
        <v>326</v>
      </c>
      <c r="J9242" t="s">
        <v>295</v>
      </c>
      <c r="K9242" s="112">
        <v>13</v>
      </c>
      <c r="L9242" s="112">
        <v>0.14943000674247739</v>
      </c>
      <c r="M9242" s="112"/>
      <c r="N9242" s="112">
        <v>89</v>
      </c>
      <c r="O9242" s="112">
        <v>0.188960000872612</v>
      </c>
      <c r="P9242" s="112"/>
      <c r="Q9242" s="112">
        <v>89</v>
      </c>
      <c r="R9242" s="112">
        <v>0.188960000872612</v>
      </c>
      <c r="S9242" s="112"/>
    </row>
    <row r="9243" spans="1:19">
      <c r="A9243" t="s">
        <v>28</v>
      </c>
      <c r="B9243" t="s">
        <v>433</v>
      </c>
      <c r="C9243" t="s">
        <v>440</v>
      </c>
      <c r="D9243" t="s">
        <v>330</v>
      </c>
      <c r="E9243" t="s">
        <v>441</v>
      </c>
      <c r="F9243" t="s">
        <v>434</v>
      </c>
      <c r="G9243" s="112">
        <v>22</v>
      </c>
      <c r="H9243" t="s">
        <v>330</v>
      </c>
      <c r="I9243" t="s">
        <v>359</v>
      </c>
      <c r="J9243" t="s">
        <v>14</v>
      </c>
      <c r="K9243" s="112">
        <v>67</v>
      </c>
      <c r="L9243" s="112">
        <v>0.77011001110076904</v>
      </c>
      <c r="M9243" s="112">
        <v>0.77907001972198486</v>
      </c>
      <c r="N9243" s="112">
        <v>361</v>
      </c>
      <c r="O9243" s="112">
        <v>0.76644998788833618</v>
      </c>
      <c r="P9243" s="112">
        <v>0.77969998121261597</v>
      </c>
      <c r="Q9243" s="112">
        <v>361</v>
      </c>
      <c r="R9243" s="112">
        <v>0.76644998788833618</v>
      </c>
      <c r="S9243" s="112">
        <v>0.77969998121261597</v>
      </c>
    </row>
    <row r="9244" spans="1:19">
      <c r="A9244" t="s">
        <v>28</v>
      </c>
      <c r="B9244" t="s">
        <v>433</v>
      </c>
      <c r="C9244" t="s">
        <v>440</v>
      </c>
      <c r="D9244" t="s">
        <v>330</v>
      </c>
      <c r="E9244" t="s">
        <v>441</v>
      </c>
      <c r="F9244" t="s">
        <v>434</v>
      </c>
      <c r="G9244" s="112">
        <v>22</v>
      </c>
      <c r="H9244" t="s">
        <v>330</v>
      </c>
      <c r="I9244" t="s">
        <v>359</v>
      </c>
      <c r="J9244" t="s">
        <v>15</v>
      </c>
      <c r="K9244" s="112">
        <v>17</v>
      </c>
      <c r="L9244" s="112">
        <v>0.1953999996185303</v>
      </c>
      <c r="M9244" s="112">
        <v>0.19766999781131739</v>
      </c>
      <c r="N9244" s="112">
        <v>71</v>
      </c>
      <c r="O9244" s="112">
        <v>0.15073999762535101</v>
      </c>
      <c r="P9244" s="112">
        <v>0.15334999561309809</v>
      </c>
      <c r="Q9244" s="112">
        <v>71</v>
      </c>
      <c r="R9244" s="112">
        <v>0.15073999762535101</v>
      </c>
      <c r="S9244" s="112">
        <v>0.15334999561309809</v>
      </c>
    </row>
    <row r="9245" spans="1:19">
      <c r="A9245" t="s">
        <v>28</v>
      </c>
      <c r="B9245" t="s">
        <v>433</v>
      </c>
      <c r="C9245" t="s">
        <v>440</v>
      </c>
      <c r="D9245" t="s">
        <v>330</v>
      </c>
      <c r="E9245" t="s">
        <v>441</v>
      </c>
      <c r="F9245" t="s">
        <v>434</v>
      </c>
      <c r="G9245" s="112">
        <v>22</v>
      </c>
      <c r="H9245" t="s">
        <v>330</v>
      </c>
      <c r="I9245" t="s">
        <v>359</v>
      </c>
      <c r="J9245" t="s">
        <v>317</v>
      </c>
      <c r="K9245" s="112">
        <v>2</v>
      </c>
      <c r="L9245" s="112">
        <v>2.2989999502897259E-2</v>
      </c>
      <c r="M9245" s="112">
        <v>2.3259999230504039E-2</v>
      </c>
      <c r="N9245" s="112">
        <v>31</v>
      </c>
      <c r="O9245" s="112">
        <v>6.5820001065731049E-2</v>
      </c>
      <c r="P9245" s="112">
        <v>6.6950000822544098E-2</v>
      </c>
      <c r="Q9245" s="112">
        <v>31</v>
      </c>
      <c r="R9245" s="112">
        <v>6.5820001065731049E-2</v>
      </c>
      <c r="S9245" s="112">
        <v>6.6950000822544098E-2</v>
      </c>
    </row>
    <row r="9246" spans="1:19">
      <c r="A9246" t="s">
        <v>28</v>
      </c>
      <c r="B9246" t="s">
        <v>433</v>
      </c>
      <c r="C9246" t="s">
        <v>440</v>
      </c>
      <c r="D9246" t="s">
        <v>330</v>
      </c>
      <c r="E9246" t="s">
        <v>441</v>
      </c>
      <c r="F9246" t="s">
        <v>434</v>
      </c>
      <c r="G9246" s="112">
        <v>22</v>
      </c>
      <c r="H9246" t="s">
        <v>330</v>
      </c>
      <c r="I9246" t="s">
        <v>359</v>
      </c>
      <c r="J9246" t="s">
        <v>270</v>
      </c>
      <c r="K9246" s="112">
        <v>1</v>
      </c>
      <c r="L9246" s="112">
        <v>1.1490000411868101E-2</v>
      </c>
      <c r="M9246" s="112"/>
      <c r="N9246" s="112">
        <v>8</v>
      </c>
      <c r="O9246" s="112">
        <v>1.699000038206577E-2</v>
      </c>
      <c r="P9246" s="112"/>
      <c r="Q9246" s="112">
        <v>8</v>
      </c>
      <c r="R9246" s="112">
        <v>1.699000038206577E-2</v>
      </c>
      <c r="S9246" s="112"/>
    </row>
    <row r="9247" spans="1:19">
      <c r="A9247" t="s">
        <v>28</v>
      </c>
      <c r="B9247" t="s">
        <v>433</v>
      </c>
      <c r="C9247" t="s">
        <v>440</v>
      </c>
      <c r="D9247" t="s">
        <v>330</v>
      </c>
      <c r="E9247" t="s">
        <v>441</v>
      </c>
      <c r="F9247" t="s">
        <v>434</v>
      </c>
      <c r="G9247" s="112">
        <v>22</v>
      </c>
      <c r="H9247" t="s">
        <v>330</v>
      </c>
      <c r="I9247" t="s">
        <v>325</v>
      </c>
      <c r="J9247" t="s">
        <v>302</v>
      </c>
      <c r="K9247" s="112">
        <v>23</v>
      </c>
      <c r="L9247" s="112">
        <v>0.26436999440193182</v>
      </c>
      <c r="M9247" s="112"/>
      <c r="N9247" s="112">
        <v>144</v>
      </c>
      <c r="O9247" s="112">
        <v>0.30572998523712158</v>
      </c>
      <c r="P9247" s="112"/>
      <c r="Q9247" s="112">
        <v>144</v>
      </c>
      <c r="R9247" s="112">
        <v>0.30572998523712158</v>
      </c>
      <c r="S9247" s="112"/>
    </row>
    <row r="9248" spans="1:19">
      <c r="A9248" t="s">
        <v>28</v>
      </c>
      <c r="B9248" t="s">
        <v>433</v>
      </c>
      <c r="C9248" t="s">
        <v>440</v>
      </c>
      <c r="D9248" t="s">
        <v>330</v>
      </c>
      <c r="E9248" t="s">
        <v>441</v>
      </c>
      <c r="F9248" t="s">
        <v>434</v>
      </c>
      <c r="G9248" s="112">
        <v>22</v>
      </c>
      <c r="H9248" t="s">
        <v>330</v>
      </c>
      <c r="I9248" t="s">
        <v>325</v>
      </c>
      <c r="J9248" t="s">
        <v>303</v>
      </c>
      <c r="K9248" s="112">
        <v>26</v>
      </c>
      <c r="L9248" s="112">
        <v>0.29884999990463262</v>
      </c>
      <c r="M9248" s="112"/>
      <c r="N9248" s="112">
        <v>139</v>
      </c>
      <c r="O9248" s="112">
        <v>0.2951200008392334</v>
      </c>
      <c r="P9248" s="112"/>
      <c r="Q9248" s="112">
        <v>139</v>
      </c>
      <c r="R9248" s="112">
        <v>0.2951200008392334</v>
      </c>
      <c r="S9248" s="112"/>
    </row>
    <row r="9249" spans="1:19">
      <c r="A9249" t="s">
        <v>28</v>
      </c>
      <c r="B9249" t="s">
        <v>433</v>
      </c>
      <c r="C9249" t="s">
        <v>440</v>
      </c>
      <c r="D9249" t="s">
        <v>330</v>
      </c>
      <c r="E9249" t="s">
        <v>441</v>
      </c>
      <c r="F9249" t="s">
        <v>434</v>
      </c>
      <c r="G9249" s="112">
        <v>22</v>
      </c>
      <c r="H9249" t="s">
        <v>330</v>
      </c>
      <c r="I9249" t="s">
        <v>325</v>
      </c>
      <c r="J9249" t="s">
        <v>304</v>
      </c>
      <c r="K9249" s="112">
        <v>38</v>
      </c>
      <c r="L9249" s="112">
        <v>0.43678000569343572</v>
      </c>
      <c r="M9249" s="112"/>
      <c r="N9249" s="112">
        <v>188</v>
      </c>
      <c r="O9249" s="112">
        <v>0.39915001392364502</v>
      </c>
      <c r="P9249" s="112"/>
      <c r="Q9249" s="112">
        <v>188</v>
      </c>
      <c r="R9249" s="112">
        <v>0.39915001392364502</v>
      </c>
      <c r="S9249" s="112"/>
    </row>
    <row r="9250" spans="1:19">
      <c r="A9250" t="s">
        <v>28</v>
      </c>
      <c r="B9250" t="s">
        <v>433</v>
      </c>
      <c r="C9250" t="s">
        <v>440</v>
      </c>
      <c r="D9250" t="s">
        <v>330</v>
      </c>
      <c r="E9250" t="s">
        <v>441</v>
      </c>
      <c r="F9250" t="s">
        <v>434</v>
      </c>
      <c r="G9250" s="112">
        <v>22</v>
      </c>
      <c r="H9250" t="s">
        <v>330</v>
      </c>
      <c r="I9250" t="s">
        <v>349</v>
      </c>
      <c r="J9250" t="s">
        <v>350</v>
      </c>
      <c r="K9250" s="112">
        <v>8</v>
      </c>
      <c r="L9250" s="112">
        <v>9.1949999332427979E-2</v>
      </c>
      <c r="M9250" s="112">
        <v>0.20512999594211581</v>
      </c>
      <c r="N9250" s="112">
        <v>57</v>
      </c>
      <c r="O9250" s="112">
        <v>0.12101999670267111</v>
      </c>
      <c r="P9250" s="112">
        <v>0.16146999597549441</v>
      </c>
      <c r="Q9250" s="112">
        <v>57</v>
      </c>
      <c r="R9250" s="112">
        <v>0.12101999670267111</v>
      </c>
      <c r="S9250" s="112">
        <v>0.16146999597549441</v>
      </c>
    </row>
    <row r="9251" spans="1:19">
      <c r="A9251" t="s">
        <v>28</v>
      </c>
      <c r="B9251" t="s">
        <v>433</v>
      </c>
      <c r="C9251" t="s">
        <v>440</v>
      </c>
      <c r="D9251" t="s">
        <v>330</v>
      </c>
      <c r="E9251" t="s">
        <v>441</v>
      </c>
      <c r="F9251" t="s">
        <v>434</v>
      </c>
      <c r="G9251" s="112">
        <v>22</v>
      </c>
      <c r="H9251" t="s">
        <v>330</v>
      </c>
      <c r="I9251" t="s">
        <v>349</v>
      </c>
      <c r="J9251" t="s">
        <v>351</v>
      </c>
      <c r="K9251" s="112">
        <v>16</v>
      </c>
      <c r="L9251" s="112">
        <v>0.183909997344017</v>
      </c>
      <c r="M9251" s="112">
        <v>0.41025999188423162</v>
      </c>
      <c r="N9251" s="112">
        <v>151</v>
      </c>
      <c r="O9251" s="112">
        <v>0.32058998942375178</v>
      </c>
      <c r="P9251" s="112">
        <v>0.42776000499725342</v>
      </c>
      <c r="Q9251" s="112">
        <v>151</v>
      </c>
      <c r="R9251" s="112">
        <v>0.32058998942375178</v>
      </c>
      <c r="S9251" s="112">
        <v>0.42776000499725342</v>
      </c>
    </row>
    <row r="9252" spans="1:19">
      <c r="A9252" t="s">
        <v>28</v>
      </c>
      <c r="B9252" t="s">
        <v>433</v>
      </c>
      <c r="C9252" t="s">
        <v>440</v>
      </c>
      <c r="D9252" t="s">
        <v>330</v>
      </c>
      <c r="E9252" t="s">
        <v>441</v>
      </c>
      <c r="F9252" t="s">
        <v>434</v>
      </c>
      <c r="G9252" s="112">
        <v>22</v>
      </c>
      <c r="H9252" t="s">
        <v>330</v>
      </c>
      <c r="I9252" t="s">
        <v>349</v>
      </c>
      <c r="J9252" t="s">
        <v>352</v>
      </c>
      <c r="K9252" s="112">
        <v>2</v>
      </c>
      <c r="L9252" s="112">
        <v>2.2989999502897259E-2</v>
      </c>
      <c r="M9252" s="112">
        <v>5.1279999315738678E-2</v>
      </c>
      <c r="N9252" s="112">
        <v>2</v>
      </c>
      <c r="O9252" s="112">
        <v>4.2500002309679994E-3</v>
      </c>
      <c r="P9252" s="112">
        <v>5.6699998676776886E-3</v>
      </c>
      <c r="Q9252" s="112">
        <v>2</v>
      </c>
      <c r="R9252" s="112">
        <v>4.2500002309679994E-3</v>
      </c>
      <c r="S9252" s="112">
        <v>5.6699998676776886E-3</v>
      </c>
    </row>
    <row r="9253" spans="1:19">
      <c r="A9253" t="s">
        <v>28</v>
      </c>
      <c r="B9253" t="s">
        <v>433</v>
      </c>
      <c r="C9253" t="s">
        <v>440</v>
      </c>
      <c r="D9253" t="s">
        <v>330</v>
      </c>
      <c r="E9253" t="s">
        <v>441</v>
      </c>
      <c r="F9253" t="s">
        <v>434</v>
      </c>
      <c r="G9253" s="112">
        <v>22</v>
      </c>
      <c r="H9253" t="s">
        <v>330</v>
      </c>
      <c r="I9253" t="s">
        <v>349</v>
      </c>
      <c r="J9253" t="s">
        <v>353</v>
      </c>
      <c r="K9253" s="112">
        <v>13</v>
      </c>
      <c r="L9253" s="112">
        <v>0.14943000674247739</v>
      </c>
      <c r="M9253" s="112">
        <v>0.33333000540733337</v>
      </c>
      <c r="N9253" s="112">
        <v>143</v>
      </c>
      <c r="O9253" s="112">
        <v>0.30360999703407288</v>
      </c>
      <c r="P9253" s="112">
        <v>0.40509998798370361</v>
      </c>
      <c r="Q9253" s="112">
        <v>143</v>
      </c>
      <c r="R9253" s="112">
        <v>0.30360999703407288</v>
      </c>
      <c r="S9253" s="112">
        <v>0.40509998798370361</v>
      </c>
    </row>
    <row r="9254" spans="1:19">
      <c r="A9254" t="s">
        <v>28</v>
      </c>
      <c r="B9254" t="s">
        <v>433</v>
      </c>
      <c r="C9254" t="s">
        <v>440</v>
      </c>
      <c r="D9254" t="s">
        <v>330</v>
      </c>
      <c r="E9254" t="s">
        <v>441</v>
      </c>
      <c r="F9254" t="s">
        <v>434</v>
      </c>
      <c r="G9254" s="112">
        <v>22</v>
      </c>
      <c r="H9254" t="s">
        <v>330</v>
      </c>
      <c r="I9254" t="s">
        <v>349</v>
      </c>
      <c r="J9254" t="s">
        <v>355</v>
      </c>
      <c r="K9254" s="112">
        <v>48</v>
      </c>
      <c r="L9254" s="112">
        <v>0.5517200231552124</v>
      </c>
      <c r="M9254" s="112"/>
      <c r="N9254" s="112">
        <v>118</v>
      </c>
      <c r="O9254" s="112">
        <v>0.25053000450134277</v>
      </c>
      <c r="P9254" s="112"/>
      <c r="Q9254" s="112">
        <v>118</v>
      </c>
      <c r="R9254" s="112">
        <v>0.25053000450134277</v>
      </c>
      <c r="S9254" s="112"/>
    </row>
    <row r="9255" spans="1:19">
      <c r="A9255" t="s">
        <v>28</v>
      </c>
      <c r="B9255" t="s">
        <v>433</v>
      </c>
      <c r="C9255" t="s">
        <v>440</v>
      </c>
      <c r="D9255" t="s">
        <v>330</v>
      </c>
      <c r="E9255" t="s">
        <v>441</v>
      </c>
      <c r="F9255" t="s">
        <v>434</v>
      </c>
      <c r="G9255" s="112">
        <v>22</v>
      </c>
      <c r="H9255" t="s">
        <v>330</v>
      </c>
      <c r="I9255" t="s">
        <v>734</v>
      </c>
      <c r="J9255" t="s">
        <v>270</v>
      </c>
      <c r="K9255" s="112">
        <v>87</v>
      </c>
      <c r="L9255" s="112">
        <v>1</v>
      </c>
      <c r="M9255" s="112"/>
      <c r="N9255" s="112">
        <v>471</v>
      </c>
      <c r="O9255" s="112">
        <v>1</v>
      </c>
      <c r="P9255" s="112"/>
      <c r="Q9255" s="112">
        <v>471</v>
      </c>
      <c r="R9255" s="112">
        <v>1</v>
      </c>
      <c r="S9255" s="112"/>
    </row>
    <row r="9256" spans="1:19">
      <c r="A9256" t="s">
        <v>28</v>
      </c>
      <c r="B9256" t="s">
        <v>433</v>
      </c>
      <c r="C9256" t="s">
        <v>440</v>
      </c>
      <c r="D9256" t="s">
        <v>330</v>
      </c>
      <c r="E9256" t="s">
        <v>441</v>
      </c>
      <c r="F9256" t="s">
        <v>434</v>
      </c>
      <c r="G9256" s="112">
        <v>22</v>
      </c>
      <c r="H9256" t="s">
        <v>330</v>
      </c>
      <c r="I9256" t="s">
        <v>735</v>
      </c>
      <c r="J9256" t="s">
        <v>370</v>
      </c>
      <c r="K9256" s="112">
        <v>9</v>
      </c>
      <c r="L9256" s="112">
        <v>0.10345000028610229</v>
      </c>
      <c r="M9256" s="112">
        <v>0.10345000028610229</v>
      </c>
      <c r="N9256" s="112">
        <v>47</v>
      </c>
      <c r="O9256" s="112">
        <v>9.9789999425411224E-2</v>
      </c>
      <c r="P9256" s="112">
        <v>0.1017299965023994</v>
      </c>
      <c r="Q9256" s="112">
        <v>47</v>
      </c>
      <c r="R9256" s="112">
        <v>9.9789999425411224E-2</v>
      </c>
      <c r="S9256" s="112">
        <v>0.1017299965023994</v>
      </c>
    </row>
    <row r="9257" spans="1:19">
      <c r="A9257" t="s">
        <v>28</v>
      </c>
      <c r="B9257" t="s">
        <v>433</v>
      </c>
      <c r="C9257" t="s">
        <v>440</v>
      </c>
      <c r="D9257" t="s">
        <v>330</v>
      </c>
      <c r="E9257" t="s">
        <v>441</v>
      </c>
      <c r="F9257" t="s">
        <v>434</v>
      </c>
      <c r="G9257" s="112">
        <v>22</v>
      </c>
      <c r="H9257" t="s">
        <v>330</v>
      </c>
      <c r="I9257" t="s">
        <v>735</v>
      </c>
      <c r="J9257" t="s">
        <v>371</v>
      </c>
      <c r="K9257" s="112">
        <v>63</v>
      </c>
      <c r="L9257" s="112">
        <v>0.7241399884223938</v>
      </c>
      <c r="M9257" s="112">
        <v>0.7241399884223938</v>
      </c>
      <c r="N9257" s="112">
        <v>310</v>
      </c>
      <c r="O9257" s="112">
        <v>0.65816998481750488</v>
      </c>
      <c r="P9257" s="112">
        <v>0.67100000381469727</v>
      </c>
      <c r="Q9257" s="112">
        <v>310</v>
      </c>
      <c r="R9257" s="112">
        <v>0.65816998481750488</v>
      </c>
      <c r="S9257" s="112">
        <v>0.67100000381469727</v>
      </c>
    </row>
    <row r="9258" spans="1:19">
      <c r="A9258" t="s">
        <v>28</v>
      </c>
      <c r="B9258" t="s">
        <v>433</v>
      </c>
      <c r="C9258" t="s">
        <v>440</v>
      </c>
      <c r="D9258" t="s">
        <v>330</v>
      </c>
      <c r="E9258" t="s">
        <v>441</v>
      </c>
      <c r="F9258" t="s">
        <v>434</v>
      </c>
      <c r="G9258" s="112">
        <v>22</v>
      </c>
      <c r="H9258" t="s">
        <v>330</v>
      </c>
      <c r="I9258" t="s">
        <v>735</v>
      </c>
      <c r="J9258" t="s">
        <v>739</v>
      </c>
      <c r="K9258" s="112">
        <v>15</v>
      </c>
      <c r="L9258" s="112">
        <v>0.17240999639034271</v>
      </c>
      <c r="M9258" s="112">
        <v>0.17240999639034271</v>
      </c>
      <c r="N9258" s="112">
        <v>79</v>
      </c>
      <c r="O9258" s="112">
        <v>0.1677300035953522</v>
      </c>
      <c r="P9258" s="112">
        <v>0.17100000381469729</v>
      </c>
      <c r="Q9258" s="112">
        <v>79</v>
      </c>
      <c r="R9258" s="112">
        <v>0.1677300035953522</v>
      </c>
      <c r="S9258" s="112">
        <v>0.17100000381469729</v>
      </c>
    </row>
    <row r="9259" spans="1:19">
      <c r="A9259" t="s">
        <v>28</v>
      </c>
      <c r="B9259" t="s">
        <v>433</v>
      </c>
      <c r="C9259" t="s">
        <v>440</v>
      </c>
      <c r="D9259" t="s">
        <v>330</v>
      </c>
      <c r="E9259" t="s">
        <v>441</v>
      </c>
      <c r="F9259" t="s">
        <v>434</v>
      </c>
      <c r="G9259" s="112">
        <v>22</v>
      </c>
      <c r="H9259" t="s">
        <v>330</v>
      </c>
      <c r="I9259" t="s">
        <v>735</v>
      </c>
      <c r="J9259" t="s">
        <v>372</v>
      </c>
      <c r="K9259" s="112">
        <v>0</v>
      </c>
      <c r="L9259" s="112">
        <v>0</v>
      </c>
      <c r="M9259" s="112">
        <v>0</v>
      </c>
      <c r="N9259" s="112">
        <v>26</v>
      </c>
      <c r="O9259" s="112">
        <v>5.5199999362230301E-2</v>
      </c>
      <c r="P9259" s="112">
        <v>5.6279998272657387E-2</v>
      </c>
      <c r="Q9259" s="112">
        <v>26</v>
      </c>
      <c r="R9259" s="112">
        <v>5.5199999362230301E-2</v>
      </c>
      <c r="S9259" s="112">
        <v>5.6279998272657387E-2</v>
      </c>
    </row>
    <row r="9260" spans="1:19">
      <c r="A9260" t="s">
        <v>28</v>
      </c>
      <c r="B9260" t="s">
        <v>433</v>
      </c>
      <c r="C9260" t="s">
        <v>440</v>
      </c>
      <c r="D9260" t="s">
        <v>330</v>
      </c>
      <c r="E9260" t="s">
        <v>441</v>
      </c>
      <c r="F9260" t="s">
        <v>434</v>
      </c>
      <c r="G9260" s="112">
        <v>22</v>
      </c>
      <c r="H9260" t="s">
        <v>330</v>
      </c>
      <c r="I9260" t="s">
        <v>735</v>
      </c>
      <c r="J9260" t="s">
        <v>270</v>
      </c>
      <c r="K9260" s="112">
        <v>0</v>
      </c>
      <c r="L9260" s="112">
        <v>0</v>
      </c>
      <c r="M9260" s="112"/>
      <c r="N9260" s="112">
        <v>9</v>
      </c>
      <c r="O9260" s="112">
        <v>1.9109999760985371E-2</v>
      </c>
      <c r="P9260" s="112"/>
      <c r="Q9260" s="112">
        <v>9</v>
      </c>
      <c r="R9260" s="112">
        <v>1.9109999760985371E-2</v>
      </c>
      <c r="S9260" s="112"/>
    </row>
    <row r="9261" spans="1:19">
      <c r="A9261" t="s">
        <v>28</v>
      </c>
      <c r="B9261" t="s">
        <v>433</v>
      </c>
      <c r="C9261" t="s">
        <v>440</v>
      </c>
      <c r="D9261" t="s">
        <v>330</v>
      </c>
      <c r="E9261" t="s">
        <v>441</v>
      </c>
      <c r="F9261" t="s">
        <v>434</v>
      </c>
      <c r="G9261" s="112">
        <v>22</v>
      </c>
      <c r="H9261" t="s">
        <v>330</v>
      </c>
      <c r="I9261" t="s">
        <v>319</v>
      </c>
      <c r="J9261" t="s">
        <v>324</v>
      </c>
      <c r="K9261" s="112">
        <v>48</v>
      </c>
      <c r="L9261" s="112">
        <v>0.5517200231552124</v>
      </c>
      <c r="M9261" s="112"/>
      <c r="N9261" s="112">
        <v>118</v>
      </c>
      <c r="O9261" s="112">
        <v>0.25053000450134277</v>
      </c>
      <c r="P9261" s="112"/>
      <c r="Q9261" s="112">
        <v>118</v>
      </c>
      <c r="R9261" s="112">
        <v>0.25053000450134277</v>
      </c>
      <c r="S9261" s="112"/>
    </row>
    <row r="9262" spans="1:19">
      <c r="A9262" t="s">
        <v>28</v>
      </c>
      <c r="B9262" t="s">
        <v>433</v>
      </c>
      <c r="C9262" t="s">
        <v>440</v>
      </c>
      <c r="D9262" t="s">
        <v>330</v>
      </c>
      <c r="E9262" t="s">
        <v>441</v>
      </c>
      <c r="F9262" t="s">
        <v>434</v>
      </c>
      <c r="G9262" s="112">
        <v>22</v>
      </c>
      <c r="H9262" t="s">
        <v>330</v>
      </c>
      <c r="I9262" t="s">
        <v>319</v>
      </c>
      <c r="J9262" t="s">
        <v>320</v>
      </c>
      <c r="K9262" s="112">
        <v>2</v>
      </c>
      <c r="L9262" s="112">
        <v>2.2989999502897259E-2</v>
      </c>
      <c r="M9262" s="112">
        <v>5.1279999315738678E-2</v>
      </c>
      <c r="N9262" s="112">
        <v>2</v>
      </c>
      <c r="O9262" s="112">
        <v>4.2500002309679994E-3</v>
      </c>
      <c r="P9262" s="112">
        <v>5.6699998676776886E-3</v>
      </c>
      <c r="Q9262" s="112">
        <v>2</v>
      </c>
      <c r="R9262" s="112">
        <v>4.2500002309679994E-3</v>
      </c>
      <c r="S9262" s="112">
        <v>5.6699998676776886E-3</v>
      </c>
    </row>
    <row r="9263" spans="1:19">
      <c r="A9263" t="s">
        <v>28</v>
      </c>
      <c r="B9263" t="s">
        <v>433</v>
      </c>
      <c r="C9263" t="s">
        <v>440</v>
      </c>
      <c r="D9263" t="s">
        <v>330</v>
      </c>
      <c r="E9263" t="s">
        <v>441</v>
      </c>
      <c r="F9263" t="s">
        <v>434</v>
      </c>
      <c r="G9263" s="112">
        <v>22</v>
      </c>
      <c r="H9263" t="s">
        <v>330</v>
      </c>
      <c r="I9263" t="s">
        <v>319</v>
      </c>
      <c r="J9263" t="s">
        <v>321</v>
      </c>
      <c r="K9263" s="112">
        <v>0</v>
      </c>
      <c r="L9263" s="112">
        <v>0</v>
      </c>
      <c r="M9263" s="112">
        <v>0</v>
      </c>
      <c r="N9263" s="112">
        <v>19</v>
      </c>
      <c r="O9263" s="112">
        <v>4.033999890089035E-2</v>
      </c>
      <c r="P9263" s="112">
        <v>5.3819999098777771E-2</v>
      </c>
      <c r="Q9263" s="112">
        <v>19</v>
      </c>
      <c r="R9263" s="112">
        <v>4.033999890089035E-2</v>
      </c>
      <c r="S9263" s="112">
        <v>5.3819999098777771E-2</v>
      </c>
    </row>
    <row r="9264" spans="1:19">
      <c r="A9264" t="s">
        <v>28</v>
      </c>
      <c r="B9264" t="s">
        <v>433</v>
      </c>
      <c r="C9264" t="s">
        <v>440</v>
      </c>
      <c r="D9264" t="s">
        <v>330</v>
      </c>
      <c r="E9264" t="s">
        <v>441</v>
      </c>
      <c r="F9264" t="s">
        <v>434</v>
      </c>
      <c r="G9264" s="112">
        <v>22</v>
      </c>
      <c r="H9264" t="s">
        <v>330</v>
      </c>
      <c r="I9264" t="s">
        <v>319</v>
      </c>
      <c r="J9264" t="s">
        <v>322</v>
      </c>
      <c r="K9264" s="112">
        <v>9</v>
      </c>
      <c r="L9264" s="112">
        <v>0.10345000028610229</v>
      </c>
      <c r="M9264" s="112">
        <v>0.23077000677585599</v>
      </c>
      <c r="N9264" s="112">
        <v>88</v>
      </c>
      <c r="O9264" s="112">
        <v>0.1868399977684021</v>
      </c>
      <c r="P9264" s="112">
        <v>0.24929000437259671</v>
      </c>
      <c r="Q9264" s="112">
        <v>88</v>
      </c>
      <c r="R9264" s="112">
        <v>0.1868399977684021</v>
      </c>
      <c r="S9264" s="112">
        <v>0.24929000437259671</v>
      </c>
    </row>
    <row r="9265" spans="1:19">
      <c r="A9265" t="s">
        <v>28</v>
      </c>
      <c r="B9265" t="s">
        <v>433</v>
      </c>
      <c r="C9265" t="s">
        <v>440</v>
      </c>
      <c r="D9265" t="s">
        <v>330</v>
      </c>
      <c r="E9265" t="s">
        <v>441</v>
      </c>
      <c r="F9265" t="s">
        <v>434</v>
      </c>
      <c r="G9265" s="112">
        <v>22</v>
      </c>
      <c r="H9265" t="s">
        <v>330</v>
      </c>
      <c r="I9265" t="s">
        <v>319</v>
      </c>
      <c r="J9265" t="s">
        <v>323</v>
      </c>
      <c r="K9265" s="112">
        <v>12</v>
      </c>
      <c r="L9265" s="112">
        <v>0.1379300057888031</v>
      </c>
      <c r="M9265" s="112">
        <v>0.30768999457359308</v>
      </c>
      <c r="N9265" s="112">
        <v>93</v>
      </c>
      <c r="O9265" s="112">
        <v>0.1974499970674515</v>
      </c>
      <c r="P9265" s="112">
        <v>0.26346001029014587</v>
      </c>
      <c r="Q9265" s="112">
        <v>93</v>
      </c>
      <c r="R9265" s="112">
        <v>0.1974499970674515</v>
      </c>
      <c r="S9265" s="112">
        <v>0.26346001029014587</v>
      </c>
    </row>
    <row r="9266" spans="1:19">
      <c r="A9266" t="s">
        <v>28</v>
      </c>
      <c r="B9266" t="s">
        <v>433</v>
      </c>
      <c r="C9266" t="s">
        <v>440</v>
      </c>
      <c r="D9266" t="s">
        <v>330</v>
      </c>
      <c r="E9266" t="s">
        <v>441</v>
      </c>
      <c r="F9266" t="s">
        <v>434</v>
      </c>
      <c r="G9266" s="112">
        <v>22</v>
      </c>
      <c r="H9266" t="s">
        <v>330</v>
      </c>
      <c r="I9266" t="s">
        <v>319</v>
      </c>
      <c r="J9266" t="s">
        <v>354</v>
      </c>
      <c r="K9266" s="112">
        <v>16</v>
      </c>
      <c r="L9266" s="112">
        <v>0.183909997344017</v>
      </c>
      <c r="M9266" s="112">
        <v>0.41025999188423162</v>
      </c>
      <c r="N9266" s="112">
        <v>151</v>
      </c>
      <c r="O9266" s="112">
        <v>0.32058998942375178</v>
      </c>
      <c r="P9266" s="112">
        <v>0.42776000499725342</v>
      </c>
      <c r="Q9266" s="112">
        <v>151</v>
      </c>
      <c r="R9266" s="112">
        <v>0.32058998942375178</v>
      </c>
      <c r="S9266" s="112">
        <v>0.42776000499725342</v>
      </c>
    </row>
    <row r="9267" spans="1:19">
      <c r="A9267" t="s">
        <v>28</v>
      </c>
      <c r="B9267" t="s">
        <v>433</v>
      </c>
      <c r="C9267" t="s">
        <v>440</v>
      </c>
      <c r="D9267" t="s">
        <v>330</v>
      </c>
      <c r="E9267" t="s">
        <v>441</v>
      </c>
      <c r="F9267" t="s">
        <v>434</v>
      </c>
      <c r="G9267" s="112">
        <v>22</v>
      </c>
      <c r="H9267" t="s">
        <v>330</v>
      </c>
      <c r="I9267" t="s">
        <v>360</v>
      </c>
      <c r="J9267" t="s">
        <v>361</v>
      </c>
      <c r="K9267" s="112">
        <v>49</v>
      </c>
      <c r="L9267" s="112">
        <v>0.56322002410888672</v>
      </c>
      <c r="M9267" s="112"/>
      <c r="N9267" s="112">
        <v>118</v>
      </c>
      <c r="O9267" s="112">
        <v>0.25053000450134277</v>
      </c>
      <c r="P9267" s="112"/>
      <c r="Q9267" s="112">
        <v>118</v>
      </c>
      <c r="R9267" s="112">
        <v>0.25053000450134277</v>
      </c>
      <c r="S9267" s="112"/>
    </row>
    <row r="9268" spans="1:19">
      <c r="A9268" t="s">
        <v>28</v>
      </c>
      <c r="B9268" t="s">
        <v>433</v>
      </c>
      <c r="C9268" t="s">
        <v>440</v>
      </c>
      <c r="D9268" t="s">
        <v>330</v>
      </c>
      <c r="E9268" t="s">
        <v>441</v>
      </c>
      <c r="F9268" t="s">
        <v>434</v>
      </c>
      <c r="G9268" s="112">
        <v>22</v>
      </c>
      <c r="H9268" t="s">
        <v>330</v>
      </c>
      <c r="I9268" t="s">
        <v>360</v>
      </c>
      <c r="J9268" t="s">
        <v>362</v>
      </c>
      <c r="K9268" s="112">
        <v>22</v>
      </c>
      <c r="L9268" s="112">
        <v>0.25286999344825739</v>
      </c>
      <c r="M9268" s="112">
        <v>0.57894998788833618</v>
      </c>
      <c r="N9268" s="112">
        <v>203</v>
      </c>
      <c r="O9268" s="112">
        <v>0.4309999942779541</v>
      </c>
      <c r="P9268" s="112">
        <v>0.57507002353668213</v>
      </c>
      <c r="Q9268" s="112">
        <v>203</v>
      </c>
      <c r="R9268" s="112">
        <v>0.4309999942779541</v>
      </c>
      <c r="S9268" s="112">
        <v>0.57507002353668213</v>
      </c>
    </row>
    <row r="9269" spans="1:19">
      <c r="A9269" t="s">
        <v>28</v>
      </c>
      <c r="B9269" t="s">
        <v>433</v>
      </c>
      <c r="C9269" t="s">
        <v>440</v>
      </c>
      <c r="D9269" t="s">
        <v>330</v>
      </c>
      <c r="E9269" t="s">
        <v>441</v>
      </c>
      <c r="F9269" t="s">
        <v>434</v>
      </c>
      <c r="G9269" s="112">
        <v>22</v>
      </c>
      <c r="H9269" t="s">
        <v>330</v>
      </c>
      <c r="I9269" t="s">
        <v>360</v>
      </c>
      <c r="J9269" t="s">
        <v>354</v>
      </c>
      <c r="K9269" s="112">
        <v>16</v>
      </c>
      <c r="L9269" s="112">
        <v>0.183909997344017</v>
      </c>
      <c r="M9269" s="112">
        <v>0.42105001211166382</v>
      </c>
      <c r="N9269" s="112">
        <v>150</v>
      </c>
      <c r="O9269" s="112">
        <v>0.31847000122070313</v>
      </c>
      <c r="P9269" s="112">
        <v>0.42493000626564031</v>
      </c>
      <c r="Q9269" s="112">
        <v>150</v>
      </c>
      <c r="R9269" s="112">
        <v>0.31847000122070313</v>
      </c>
      <c r="S9269" s="112">
        <v>0.42493000626564031</v>
      </c>
    </row>
    <row r="9270" spans="1:19">
      <c r="A9270" t="s">
        <v>28</v>
      </c>
      <c r="B9270" t="s">
        <v>433</v>
      </c>
      <c r="C9270" t="s">
        <v>440</v>
      </c>
      <c r="D9270" t="s">
        <v>330</v>
      </c>
      <c r="E9270" t="s">
        <v>441</v>
      </c>
      <c r="F9270" t="s">
        <v>434</v>
      </c>
      <c r="G9270" s="112">
        <v>22</v>
      </c>
      <c r="H9270" t="s">
        <v>330</v>
      </c>
      <c r="I9270" t="s">
        <v>736</v>
      </c>
      <c r="J9270" t="s">
        <v>363</v>
      </c>
      <c r="K9270" s="112">
        <v>83</v>
      </c>
      <c r="L9270" s="112">
        <v>0.95402002334594727</v>
      </c>
      <c r="M9270" s="112"/>
      <c r="N9270" s="112">
        <v>343</v>
      </c>
      <c r="O9270" s="112">
        <v>0.72824001312255859</v>
      </c>
      <c r="P9270" s="112"/>
      <c r="Q9270" s="112">
        <v>343</v>
      </c>
      <c r="R9270" s="112">
        <v>0.72824001312255859</v>
      </c>
      <c r="S9270" s="112"/>
    </row>
    <row r="9271" spans="1:19">
      <c r="A9271" t="s">
        <v>28</v>
      </c>
      <c r="B9271" t="s">
        <v>433</v>
      </c>
      <c r="C9271" t="s">
        <v>440</v>
      </c>
      <c r="D9271" t="s">
        <v>330</v>
      </c>
      <c r="E9271" t="s">
        <v>441</v>
      </c>
      <c r="F9271" t="s">
        <v>434</v>
      </c>
      <c r="G9271" s="112">
        <v>22</v>
      </c>
      <c r="H9271" t="s">
        <v>330</v>
      </c>
      <c r="I9271" t="s">
        <v>736</v>
      </c>
      <c r="J9271" t="s">
        <v>364</v>
      </c>
      <c r="K9271" s="112">
        <v>0</v>
      </c>
      <c r="L9271" s="112">
        <v>0</v>
      </c>
      <c r="M9271" s="112">
        <v>0</v>
      </c>
      <c r="N9271" s="112">
        <v>62</v>
      </c>
      <c r="O9271" s="112">
        <v>0.131630003452301</v>
      </c>
      <c r="P9271" s="112">
        <v>0.48436999320983892</v>
      </c>
      <c r="Q9271" s="112">
        <v>62</v>
      </c>
      <c r="R9271" s="112">
        <v>0.131630003452301</v>
      </c>
      <c r="S9271" s="112">
        <v>0.48436999320983892</v>
      </c>
    </row>
    <row r="9272" spans="1:19">
      <c r="A9272" t="s">
        <v>28</v>
      </c>
      <c r="B9272" t="s">
        <v>433</v>
      </c>
      <c r="C9272" t="s">
        <v>440</v>
      </c>
      <c r="D9272" t="s">
        <v>330</v>
      </c>
      <c r="E9272" t="s">
        <v>441</v>
      </c>
      <c r="F9272" t="s">
        <v>434</v>
      </c>
      <c r="G9272" s="112">
        <v>22</v>
      </c>
      <c r="H9272" t="s">
        <v>330</v>
      </c>
      <c r="I9272" t="s">
        <v>736</v>
      </c>
      <c r="J9272" t="s">
        <v>365</v>
      </c>
      <c r="K9272" s="112">
        <v>2</v>
      </c>
      <c r="L9272" s="112">
        <v>2.2989999502897259E-2</v>
      </c>
      <c r="M9272" s="112">
        <v>0.5</v>
      </c>
      <c r="N9272" s="112">
        <v>29</v>
      </c>
      <c r="O9272" s="112">
        <v>6.1569999903440482E-2</v>
      </c>
      <c r="P9272" s="112">
        <v>0.22655999660491941</v>
      </c>
      <c r="Q9272" s="112">
        <v>29</v>
      </c>
      <c r="R9272" s="112">
        <v>6.1569999903440482E-2</v>
      </c>
      <c r="S9272" s="112">
        <v>0.22655999660491941</v>
      </c>
    </row>
    <row r="9273" spans="1:19">
      <c r="A9273" t="s">
        <v>28</v>
      </c>
      <c r="B9273" t="s">
        <v>433</v>
      </c>
      <c r="C9273" t="s">
        <v>440</v>
      </c>
      <c r="D9273" t="s">
        <v>330</v>
      </c>
      <c r="E9273" t="s">
        <v>441</v>
      </c>
      <c r="F9273" t="s">
        <v>434</v>
      </c>
      <c r="G9273" s="112">
        <v>22</v>
      </c>
      <c r="H9273" t="s">
        <v>330</v>
      </c>
      <c r="I9273" t="s">
        <v>736</v>
      </c>
      <c r="J9273" t="s">
        <v>366</v>
      </c>
      <c r="K9273" s="112">
        <v>2</v>
      </c>
      <c r="L9273" s="112">
        <v>2.2989999502897259E-2</v>
      </c>
      <c r="M9273" s="112">
        <v>0.5</v>
      </c>
      <c r="N9273" s="112">
        <v>15</v>
      </c>
      <c r="O9273" s="112">
        <v>3.1849998980760567E-2</v>
      </c>
      <c r="P9273" s="112">
        <v>0.11719000339508059</v>
      </c>
      <c r="Q9273" s="112">
        <v>15</v>
      </c>
      <c r="R9273" s="112">
        <v>3.1849998980760567E-2</v>
      </c>
      <c r="S9273" s="112">
        <v>0.11719000339508059</v>
      </c>
    </row>
    <row r="9274" spans="1:19">
      <c r="A9274" t="s">
        <v>28</v>
      </c>
      <c r="B9274" t="s">
        <v>433</v>
      </c>
      <c r="C9274" t="s">
        <v>440</v>
      </c>
      <c r="D9274" t="s">
        <v>330</v>
      </c>
      <c r="E9274" t="s">
        <v>441</v>
      </c>
      <c r="F9274" t="s">
        <v>434</v>
      </c>
      <c r="G9274" s="112">
        <v>22</v>
      </c>
      <c r="H9274" t="s">
        <v>330</v>
      </c>
      <c r="I9274" t="s">
        <v>736</v>
      </c>
      <c r="J9274" t="s">
        <v>367</v>
      </c>
      <c r="K9274" s="112">
        <v>0</v>
      </c>
      <c r="L9274" s="112">
        <v>0</v>
      </c>
      <c r="M9274" s="112">
        <v>0</v>
      </c>
      <c r="N9274" s="112">
        <v>15</v>
      </c>
      <c r="O9274" s="112">
        <v>3.1849998980760567E-2</v>
      </c>
      <c r="P9274" s="112">
        <v>0.11719000339508059</v>
      </c>
      <c r="Q9274" s="112">
        <v>15</v>
      </c>
      <c r="R9274" s="112">
        <v>3.1849998980760567E-2</v>
      </c>
      <c r="S9274" s="112">
        <v>0.11719000339508059</v>
      </c>
    </row>
    <row r="9275" spans="1:19">
      <c r="A9275" t="s">
        <v>28</v>
      </c>
      <c r="B9275" t="s">
        <v>433</v>
      </c>
      <c r="C9275" t="s">
        <v>440</v>
      </c>
      <c r="D9275" t="s">
        <v>330</v>
      </c>
      <c r="E9275" t="s">
        <v>441</v>
      </c>
      <c r="F9275" t="s">
        <v>434</v>
      </c>
      <c r="G9275" s="112">
        <v>22</v>
      </c>
      <c r="H9275" t="s">
        <v>330</v>
      </c>
      <c r="I9275" t="s">
        <v>736</v>
      </c>
      <c r="J9275" t="s">
        <v>368</v>
      </c>
      <c r="K9275" s="112">
        <v>0</v>
      </c>
      <c r="L9275" s="112">
        <v>0</v>
      </c>
      <c r="M9275" s="112">
        <v>0</v>
      </c>
      <c r="N9275" s="112">
        <v>7</v>
      </c>
      <c r="O9275" s="112">
        <v>1.4860000461339951E-2</v>
      </c>
      <c r="P9275" s="112">
        <v>5.4689999669790268E-2</v>
      </c>
      <c r="Q9275" s="112">
        <v>7</v>
      </c>
      <c r="R9275" s="112">
        <v>1.4860000461339951E-2</v>
      </c>
      <c r="S9275" s="112">
        <v>5.4689999669790268E-2</v>
      </c>
    </row>
    <row r="9276" spans="1:19">
      <c r="A9276" t="s">
        <v>28</v>
      </c>
      <c r="B9276" t="s">
        <v>433</v>
      </c>
      <c r="C9276" t="s">
        <v>440</v>
      </c>
      <c r="D9276" t="s">
        <v>330</v>
      </c>
      <c r="E9276" t="s">
        <v>441</v>
      </c>
      <c r="F9276" t="s">
        <v>434</v>
      </c>
      <c r="G9276" s="112">
        <v>22</v>
      </c>
      <c r="H9276" t="s">
        <v>330</v>
      </c>
      <c r="I9276" t="s">
        <v>307</v>
      </c>
      <c r="J9276" t="s">
        <v>329</v>
      </c>
      <c r="K9276" s="112">
        <v>87</v>
      </c>
      <c r="L9276" s="112">
        <v>1</v>
      </c>
      <c r="M9276" s="112"/>
      <c r="N9276" s="112">
        <v>469</v>
      </c>
      <c r="O9276" s="112">
        <v>0.99575001001358032</v>
      </c>
      <c r="P9276" s="112"/>
      <c r="Q9276" s="112">
        <v>469</v>
      </c>
      <c r="R9276" s="112">
        <v>0.99575001001358032</v>
      </c>
      <c r="S9276" s="112"/>
    </row>
    <row r="9277" spans="1:19">
      <c r="A9277" t="s">
        <v>28</v>
      </c>
      <c r="B9277" t="s">
        <v>433</v>
      </c>
      <c r="C9277" t="s">
        <v>440</v>
      </c>
      <c r="D9277" t="s">
        <v>330</v>
      </c>
      <c r="E9277" t="s">
        <v>441</v>
      </c>
      <c r="F9277" t="s">
        <v>434</v>
      </c>
      <c r="G9277" s="112">
        <v>22</v>
      </c>
      <c r="H9277" t="s">
        <v>330</v>
      </c>
      <c r="I9277" t="s">
        <v>307</v>
      </c>
      <c r="J9277" t="s">
        <v>309</v>
      </c>
      <c r="K9277" s="112">
        <v>0</v>
      </c>
      <c r="L9277" s="112">
        <v>0</v>
      </c>
      <c r="M9277" s="112"/>
      <c r="N9277" s="112">
        <v>2</v>
      </c>
      <c r="O9277" s="112">
        <v>4.2500002309679994E-3</v>
      </c>
      <c r="P9277" s="112"/>
      <c r="Q9277" s="112">
        <v>2</v>
      </c>
      <c r="R9277" s="112">
        <v>4.2500002309679994E-3</v>
      </c>
      <c r="S9277" s="112"/>
    </row>
    <row r="9278" spans="1:19">
      <c r="A9278" t="s">
        <v>28</v>
      </c>
      <c r="B9278" t="s">
        <v>433</v>
      </c>
      <c r="C9278" t="s">
        <v>440</v>
      </c>
      <c r="D9278" t="s">
        <v>330</v>
      </c>
      <c r="E9278" t="s">
        <v>441</v>
      </c>
      <c r="F9278" t="s">
        <v>434</v>
      </c>
      <c r="G9278" s="112">
        <v>22</v>
      </c>
      <c r="H9278" t="s">
        <v>330</v>
      </c>
      <c r="I9278" t="s">
        <v>737</v>
      </c>
      <c r="J9278" t="s">
        <v>310</v>
      </c>
      <c r="K9278" s="112">
        <v>19</v>
      </c>
      <c r="L9278" s="112">
        <v>0.21839000284671781</v>
      </c>
      <c r="M9278" s="112">
        <v>0.24358999729156491</v>
      </c>
      <c r="N9278" s="112">
        <v>83</v>
      </c>
      <c r="O9278" s="112">
        <v>0.17621999979019171</v>
      </c>
      <c r="P9278" s="112">
        <v>0.1861000061035156</v>
      </c>
      <c r="Q9278" s="112">
        <v>83</v>
      </c>
      <c r="R9278" s="112">
        <v>0.17621999979019171</v>
      </c>
      <c r="S9278" s="112">
        <v>0.1861000061035156</v>
      </c>
    </row>
    <row r="9279" spans="1:19">
      <c r="A9279" t="s">
        <v>28</v>
      </c>
      <c r="B9279" t="s">
        <v>433</v>
      </c>
      <c r="C9279" t="s">
        <v>440</v>
      </c>
      <c r="D9279" t="s">
        <v>330</v>
      </c>
      <c r="E9279" t="s">
        <v>441</v>
      </c>
      <c r="F9279" t="s">
        <v>434</v>
      </c>
      <c r="G9279" s="112">
        <v>22</v>
      </c>
      <c r="H9279" t="s">
        <v>330</v>
      </c>
      <c r="I9279" t="s">
        <v>737</v>
      </c>
      <c r="J9279" t="s">
        <v>16</v>
      </c>
      <c r="K9279" s="112">
        <v>18</v>
      </c>
      <c r="L9279" s="112">
        <v>0.20690000057220459</v>
      </c>
      <c r="M9279" s="112">
        <v>0.23077000677585599</v>
      </c>
      <c r="N9279" s="112">
        <v>99</v>
      </c>
      <c r="O9279" s="112">
        <v>0.2101899981498718</v>
      </c>
      <c r="P9279" s="112">
        <v>0.22197000682353971</v>
      </c>
      <c r="Q9279" s="112">
        <v>99</v>
      </c>
      <c r="R9279" s="112">
        <v>0.2101899981498718</v>
      </c>
      <c r="S9279" s="112">
        <v>0.22197000682353971</v>
      </c>
    </row>
    <row r="9280" spans="1:19">
      <c r="A9280" t="s">
        <v>28</v>
      </c>
      <c r="B9280" t="s">
        <v>433</v>
      </c>
      <c r="C9280" t="s">
        <v>440</v>
      </c>
      <c r="D9280" t="s">
        <v>330</v>
      </c>
      <c r="E9280" t="s">
        <v>441</v>
      </c>
      <c r="F9280" t="s">
        <v>434</v>
      </c>
      <c r="G9280" s="112">
        <v>22</v>
      </c>
      <c r="H9280" t="s">
        <v>330</v>
      </c>
      <c r="I9280" t="s">
        <v>737</v>
      </c>
      <c r="J9280" t="s">
        <v>17</v>
      </c>
      <c r="K9280" s="112">
        <v>17</v>
      </c>
      <c r="L9280" s="112">
        <v>0.1953999996185303</v>
      </c>
      <c r="M9280" s="112">
        <v>0.2179500013589859</v>
      </c>
      <c r="N9280" s="112">
        <v>87</v>
      </c>
      <c r="O9280" s="112">
        <v>0.1847099959850311</v>
      </c>
      <c r="P9280" s="112">
        <v>0.1950699985027313</v>
      </c>
      <c r="Q9280" s="112">
        <v>87</v>
      </c>
      <c r="R9280" s="112">
        <v>0.1847099959850311</v>
      </c>
      <c r="S9280" s="112">
        <v>0.1950699985027313</v>
      </c>
    </row>
    <row r="9281" spans="1:19">
      <c r="A9281" t="s">
        <v>28</v>
      </c>
      <c r="B9281" t="s">
        <v>433</v>
      </c>
      <c r="C9281" t="s">
        <v>440</v>
      </c>
      <c r="D9281" t="s">
        <v>330</v>
      </c>
      <c r="E9281" t="s">
        <v>441</v>
      </c>
      <c r="F9281" t="s">
        <v>434</v>
      </c>
      <c r="G9281" s="112">
        <v>22</v>
      </c>
      <c r="H9281" t="s">
        <v>330</v>
      </c>
      <c r="I9281" t="s">
        <v>737</v>
      </c>
      <c r="J9281" t="s">
        <v>18</v>
      </c>
      <c r="K9281" s="112">
        <v>11</v>
      </c>
      <c r="L9281" s="112">
        <v>0.12644000351428991</v>
      </c>
      <c r="M9281" s="112">
        <v>0.14102999866008761</v>
      </c>
      <c r="N9281" s="112">
        <v>93</v>
      </c>
      <c r="O9281" s="112">
        <v>0.1974499970674515</v>
      </c>
      <c r="P9281" s="112">
        <v>0.2085199952125549</v>
      </c>
      <c r="Q9281" s="112">
        <v>93</v>
      </c>
      <c r="R9281" s="112">
        <v>0.1974499970674515</v>
      </c>
      <c r="S9281" s="112">
        <v>0.2085199952125549</v>
      </c>
    </row>
    <row r="9282" spans="1:19">
      <c r="A9282" t="s">
        <v>28</v>
      </c>
      <c r="B9282" t="s">
        <v>433</v>
      </c>
      <c r="C9282" t="s">
        <v>440</v>
      </c>
      <c r="D9282" t="s">
        <v>330</v>
      </c>
      <c r="E9282" t="s">
        <v>441</v>
      </c>
      <c r="F9282" t="s">
        <v>434</v>
      </c>
      <c r="G9282" s="112">
        <v>22</v>
      </c>
      <c r="H9282" t="s">
        <v>330</v>
      </c>
      <c r="I9282" t="s">
        <v>737</v>
      </c>
      <c r="J9282" t="s">
        <v>311</v>
      </c>
      <c r="K9282" s="112">
        <v>13</v>
      </c>
      <c r="L9282" s="112">
        <v>0.14943000674247739</v>
      </c>
      <c r="M9282" s="112">
        <v>0.1666699945926666</v>
      </c>
      <c r="N9282" s="112">
        <v>84</v>
      </c>
      <c r="O9282" s="112">
        <v>0.17834000289440161</v>
      </c>
      <c r="P9282" s="112">
        <v>0.18833999335765839</v>
      </c>
      <c r="Q9282" s="112">
        <v>84</v>
      </c>
      <c r="R9282" s="112">
        <v>0.17834000289440161</v>
      </c>
      <c r="S9282" s="112">
        <v>0.18833999335765839</v>
      </c>
    </row>
    <row r="9283" spans="1:19">
      <c r="A9283" t="s">
        <v>28</v>
      </c>
      <c r="B9283" t="s">
        <v>433</v>
      </c>
      <c r="C9283" t="s">
        <v>440</v>
      </c>
      <c r="D9283" t="s">
        <v>330</v>
      </c>
      <c r="E9283" t="s">
        <v>441</v>
      </c>
      <c r="F9283" t="s">
        <v>434</v>
      </c>
      <c r="G9283" s="112">
        <v>22</v>
      </c>
      <c r="H9283" t="s">
        <v>330</v>
      </c>
      <c r="I9283" t="s">
        <v>737</v>
      </c>
      <c r="J9283" t="s">
        <v>270</v>
      </c>
      <c r="K9283" s="112">
        <v>9</v>
      </c>
      <c r="L9283" s="112">
        <v>0.10345000028610229</v>
      </c>
      <c r="M9283" s="112"/>
      <c r="N9283" s="112">
        <v>25</v>
      </c>
      <c r="O9283" s="112">
        <v>5.3079999983310699E-2</v>
      </c>
      <c r="P9283" s="112"/>
      <c r="Q9283" s="112">
        <v>25</v>
      </c>
      <c r="R9283" s="112">
        <v>5.3079999983310699E-2</v>
      </c>
      <c r="S9283" s="112"/>
    </row>
    <row r="9284" spans="1:19">
      <c r="A9284" t="s">
        <v>28</v>
      </c>
      <c r="B9284" t="s">
        <v>433</v>
      </c>
      <c r="C9284" t="s">
        <v>440</v>
      </c>
      <c r="D9284" t="s">
        <v>330</v>
      </c>
      <c r="E9284" t="s">
        <v>441</v>
      </c>
      <c r="F9284" t="s">
        <v>434</v>
      </c>
      <c r="G9284" s="112">
        <v>22</v>
      </c>
      <c r="H9284" t="s">
        <v>330</v>
      </c>
      <c r="I9284" t="s">
        <v>312</v>
      </c>
      <c r="J9284" t="s">
        <v>313</v>
      </c>
      <c r="K9284" s="112">
        <v>61</v>
      </c>
      <c r="L9284" s="112">
        <v>0.70115000009536743</v>
      </c>
      <c r="M9284" s="112">
        <v>0.70929998159408569</v>
      </c>
      <c r="N9284" s="112">
        <v>320</v>
      </c>
      <c r="O9284" s="112">
        <v>0.67940998077392578</v>
      </c>
      <c r="P9284" s="112">
        <v>0.69113999605178833</v>
      </c>
      <c r="Q9284" s="112">
        <v>320</v>
      </c>
      <c r="R9284" s="112">
        <v>0.67940998077392578</v>
      </c>
      <c r="S9284" s="112">
        <v>0.69113999605178833</v>
      </c>
    </row>
    <row r="9285" spans="1:19">
      <c r="A9285" t="s">
        <v>28</v>
      </c>
      <c r="B9285" t="s">
        <v>433</v>
      </c>
      <c r="C9285" t="s">
        <v>440</v>
      </c>
      <c r="D9285" t="s">
        <v>330</v>
      </c>
      <c r="E9285" t="s">
        <v>441</v>
      </c>
      <c r="F9285" t="s">
        <v>434</v>
      </c>
      <c r="G9285" s="112">
        <v>22</v>
      </c>
      <c r="H9285" t="s">
        <v>330</v>
      </c>
      <c r="I9285" t="s">
        <v>312</v>
      </c>
      <c r="J9285" t="s">
        <v>314</v>
      </c>
      <c r="K9285" s="112">
        <v>14</v>
      </c>
      <c r="L9285" s="112">
        <v>0.1609199941158295</v>
      </c>
      <c r="M9285" s="112">
        <v>0.16279000043869021</v>
      </c>
      <c r="N9285" s="112">
        <v>69</v>
      </c>
      <c r="O9285" s="112">
        <v>0.14650000631809229</v>
      </c>
      <c r="P9285" s="112">
        <v>0.1490299999713898</v>
      </c>
      <c r="Q9285" s="112">
        <v>69</v>
      </c>
      <c r="R9285" s="112">
        <v>0.14650000631809229</v>
      </c>
      <c r="S9285" s="112">
        <v>0.1490299999713898</v>
      </c>
    </row>
    <row r="9286" spans="1:19">
      <c r="A9286" t="s">
        <v>28</v>
      </c>
      <c r="B9286" t="s">
        <v>433</v>
      </c>
      <c r="C9286" t="s">
        <v>440</v>
      </c>
      <c r="D9286" t="s">
        <v>330</v>
      </c>
      <c r="E9286" t="s">
        <v>441</v>
      </c>
      <c r="F9286" t="s">
        <v>434</v>
      </c>
      <c r="G9286" s="112">
        <v>22</v>
      </c>
      <c r="H9286" t="s">
        <v>330</v>
      </c>
      <c r="I9286" t="s">
        <v>312</v>
      </c>
      <c r="J9286" t="s">
        <v>315</v>
      </c>
      <c r="K9286" s="112">
        <v>9</v>
      </c>
      <c r="L9286" s="112">
        <v>0.10345000028610229</v>
      </c>
      <c r="M9286" s="112">
        <v>0.1046499982476234</v>
      </c>
      <c r="N9286" s="112">
        <v>46</v>
      </c>
      <c r="O9286" s="112">
        <v>9.7659997642040253E-2</v>
      </c>
      <c r="P9286" s="112">
        <v>9.9349997937679291E-2</v>
      </c>
      <c r="Q9286" s="112">
        <v>46</v>
      </c>
      <c r="R9286" s="112">
        <v>9.7659997642040253E-2</v>
      </c>
      <c r="S9286" s="112">
        <v>9.9349997937679291E-2</v>
      </c>
    </row>
    <row r="9287" spans="1:19">
      <c r="A9287" t="s">
        <v>28</v>
      </c>
      <c r="B9287" t="s">
        <v>433</v>
      </c>
      <c r="C9287" t="s">
        <v>440</v>
      </c>
      <c r="D9287" t="s">
        <v>330</v>
      </c>
      <c r="E9287" t="s">
        <v>441</v>
      </c>
      <c r="F9287" t="s">
        <v>434</v>
      </c>
      <c r="G9287" s="112">
        <v>22</v>
      </c>
      <c r="H9287" t="s">
        <v>330</v>
      </c>
      <c r="I9287" t="s">
        <v>312</v>
      </c>
      <c r="J9287" t="s">
        <v>373</v>
      </c>
      <c r="K9287" s="112">
        <v>1</v>
      </c>
      <c r="L9287" s="112">
        <v>1.1490000411868101E-2</v>
      </c>
      <c r="M9287" s="112"/>
      <c r="N9287" s="112">
        <v>8</v>
      </c>
      <c r="O9287" s="112">
        <v>1.699000038206577E-2</v>
      </c>
      <c r="P9287" s="112"/>
      <c r="Q9287" s="112">
        <v>8</v>
      </c>
      <c r="R9287" s="112">
        <v>1.699000038206577E-2</v>
      </c>
      <c r="S9287" s="112"/>
    </row>
    <row r="9288" spans="1:19">
      <c r="A9288" t="s">
        <v>28</v>
      </c>
      <c r="B9288" t="s">
        <v>433</v>
      </c>
      <c r="C9288" t="s">
        <v>440</v>
      </c>
      <c r="D9288" t="s">
        <v>330</v>
      </c>
      <c r="E9288" t="s">
        <v>441</v>
      </c>
      <c r="F9288" t="s">
        <v>434</v>
      </c>
      <c r="G9288" s="112">
        <v>22</v>
      </c>
      <c r="H9288" t="s">
        <v>330</v>
      </c>
      <c r="I9288" t="s">
        <v>312</v>
      </c>
      <c r="J9288" t="s">
        <v>316</v>
      </c>
      <c r="K9288" s="112">
        <v>2</v>
      </c>
      <c r="L9288" s="112">
        <v>2.2989999502897259E-2</v>
      </c>
      <c r="M9288" s="112">
        <v>2.3259999230504039E-2</v>
      </c>
      <c r="N9288" s="112">
        <v>28</v>
      </c>
      <c r="O9288" s="112">
        <v>5.9450000524520867E-2</v>
      </c>
      <c r="P9288" s="112">
        <v>6.0479998588562012E-2</v>
      </c>
      <c r="Q9288" s="112">
        <v>28</v>
      </c>
      <c r="R9288" s="112">
        <v>5.9450000524520867E-2</v>
      </c>
      <c r="S9288" s="112">
        <v>6.0479998588562012E-2</v>
      </c>
    </row>
    <row r="9289" spans="1:19">
      <c r="A9289" t="s">
        <v>28</v>
      </c>
      <c r="B9289" t="s">
        <v>433</v>
      </c>
      <c r="C9289" t="s">
        <v>440</v>
      </c>
      <c r="D9289" t="s">
        <v>330</v>
      </c>
      <c r="E9289" t="s">
        <v>442</v>
      </c>
      <c r="F9289" t="s">
        <v>435</v>
      </c>
      <c r="G9289" s="112">
        <v>22</v>
      </c>
      <c r="H9289" t="s">
        <v>330</v>
      </c>
      <c r="I9289" t="s">
        <v>326</v>
      </c>
      <c r="J9289" t="s">
        <v>289</v>
      </c>
      <c r="K9289" s="112">
        <v>2</v>
      </c>
      <c r="L9289" s="112">
        <v>1.724000088870525E-2</v>
      </c>
      <c r="M9289" s="112"/>
      <c r="N9289" s="112">
        <v>2</v>
      </c>
      <c r="O9289" s="112">
        <v>4.2500002309679994E-3</v>
      </c>
      <c r="P9289" s="112"/>
      <c r="Q9289" s="112">
        <v>2</v>
      </c>
      <c r="R9289" s="112">
        <v>4.2500002309679994E-3</v>
      </c>
      <c r="S9289" s="112"/>
    </row>
    <row r="9290" spans="1:19">
      <c r="A9290" t="s">
        <v>28</v>
      </c>
      <c r="B9290" t="s">
        <v>433</v>
      </c>
      <c r="C9290" t="s">
        <v>440</v>
      </c>
      <c r="D9290" t="s">
        <v>330</v>
      </c>
      <c r="E9290" t="s">
        <v>442</v>
      </c>
      <c r="F9290" t="s">
        <v>435</v>
      </c>
      <c r="G9290" s="112">
        <v>22</v>
      </c>
      <c r="H9290" t="s">
        <v>330</v>
      </c>
      <c r="I9290" t="s">
        <v>326</v>
      </c>
      <c r="J9290" t="s">
        <v>290</v>
      </c>
      <c r="K9290" s="112">
        <v>6</v>
      </c>
      <c r="L9290" s="112">
        <v>5.1720000803470612E-2</v>
      </c>
      <c r="M9290" s="112"/>
      <c r="N9290" s="112">
        <v>20</v>
      </c>
      <c r="O9290" s="112">
        <v>4.2459998279809952E-2</v>
      </c>
      <c r="P9290" s="112"/>
      <c r="Q9290" s="112">
        <v>20</v>
      </c>
      <c r="R9290" s="112">
        <v>4.2459998279809952E-2</v>
      </c>
      <c r="S9290" s="112"/>
    </row>
    <row r="9291" spans="1:19">
      <c r="A9291" t="s">
        <v>28</v>
      </c>
      <c r="B9291" t="s">
        <v>433</v>
      </c>
      <c r="C9291" t="s">
        <v>440</v>
      </c>
      <c r="D9291" t="s">
        <v>330</v>
      </c>
      <c r="E9291" t="s">
        <v>442</v>
      </c>
      <c r="F9291" t="s">
        <v>435</v>
      </c>
      <c r="G9291" s="112">
        <v>22</v>
      </c>
      <c r="H9291" t="s">
        <v>330</v>
      </c>
      <c r="I9291" t="s">
        <v>326</v>
      </c>
      <c r="J9291" t="s">
        <v>291</v>
      </c>
      <c r="K9291" s="112">
        <v>7</v>
      </c>
      <c r="L9291" s="112">
        <v>6.0339998453855508E-2</v>
      </c>
      <c r="M9291" s="112"/>
      <c r="N9291" s="112">
        <v>43</v>
      </c>
      <c r="O9291" s="112">
        <v>9.1300003230571747E-2</v>
      </c>
      <c r="P9291" s="112"/>
      <c r="Q9291" s="112">
        <v>43</v>
      </c>
      <c r="R9291" s="112">
        <v>9.1300003230571747E-2</v>
      </c>
      <c r="S9291" s="112"/>
    </row>
    <row r="9292" spans="1:19">
      <c r="A9292" t="s">
        <v>28</v>
      </c>
      <c r="B9292" t="s">
        <v>433</v>
      </c>
      <c r="C9292" t="s">
        <v>440</v>
      </c>
      <c r="D9292" t="s">
        <v>330</v>
      </c>
      <c r="E9292" t="s">
        <v>442</v>
      </c>
      <c r="F9292" t="s">
        <v>435</v>
      </c>
      <c r="G9292" s="112">
        <v>22</v>
      </c>
      <c r="H9292" t="s">
        <v>330</v>
      </c>
      <c r="I9292" t="s">
        <v>326</v>
      </c>
      <c r="J9292" t="s">
        <v>292</v>
      </c>
      <c r="K9292" s="112">
        <v>15</v>
      </c>
      <c r="L9292" s="112">
        <v>0.1293099969625473</v>
      </c>
      <c r="M9292" s="112"/>
      <c r="N9292" s="112">
        <v>89</v>
      </c>
      <c r="O9292" s="112">
        <v>0.188960000872612</v>
      </c>
      <c r="P9292" s="112"/>
      <c r="Q9292" s="112">
        <v>89</v>
      </c>
      <c r="R9292" s="112">
        <v>0.188960000872612</v>
      </c>
      <c r="S9292" s="112"/>
    </row>
    <row r="9293" spans="1:19">
      <c r="A9293" t="s">
        <v>28</v>
      </c>
      <c r="B9293" t="s">
        <v>433</v>
      </c>
      <c r="C9293" t="s">
        <v>440</v>
      </c>
      <c r="D9293" t="s">
        <v>330</v>
      </c>
      <c r="E9293" t="s">
        <v>442</v>
      </c>
      <c r="F9293" t="s">
        <v>435</v>
      </c>
      <c r="G9293" s="112">
        <v>22</v>
      </c>
      <c r="H9293" t="s">
        <v>330</v>
      </c>
      <c r="I9293" t="s">
        <v>326</v>
      </c>
      <c r="J9293" t="s">
        <v>293</v>
      </c>
      <c r="K9293" s="112">
        <v>21</v>
      </c>
      <c r="L9293" s="112">
        <v>0.18103000521659851</v>
      </c>
      <c r="M9293" s="112"/>
      <c r="N9293" s="112">
        <v>98</v>
      </c>
      <c r="O9293" s="112">
        <v>0.2080699950456619</v>
      </c>
      <c r="P9293" s="112"/>
      <c r="Q9293" s="112">
        <v>98</v>
      </c>
      <c r="R9293" s="112">
        <v>0.2080699950456619</v>
      </c>
      <c r="S9293" s="112"/>
    </row>
    <row r="9294" spans="1:19">
      <c r="A9294" t="s">
        <v>28</v>
      </c>
      <c r="B9294" t="s">
        <v>433</v>
      </c>
      <c r="C9294" t="s">
        <v>440</v>
      </c>
      <c r="D9294" t="s">
        <v>330</v>
      </c>
      <c r="E9294" t="s">
        <v>442</v>
      </c>
      <c r="F9294" t="s">
        <v>435</v>
      </c>
      <c r="G9294" s="112">
        <v>22</v>
      </c>
      <c r="H9294" t="s">
        <v>330</v>
      </c>
      <c r="I9294" t="s">
        <v>326</v>
      </c>
      <c r="J9294" t="s">
        <v>294</v>
      </c>
      <c r="K9294" s="112">
        <v>37</v>
      </c>
      <c r="L9294" s="112">
        <v>0.31896999478340149</v>
      </c>
      <c r="M9294" s="112"/>
      <c r="N9294" s="112">
        <v>130</v>
      </c>
      <c r="O9294" s="112">
        <v>0.27601000666618353</v>
      </c>
      <c r="P9294" s="112"/>
      <c r="Q9294" s="112">
        <v>130</v>
      </c>
      <c r="R9294" s="112">
        <v>0.27601000666618353</v>
      </c>
      <c r="S9294" s="112"/>
    </row>
    <row r="9295" spans="1:19">
      <c r="A9295" t="s">
        <v>28</v>
      </c>
      <c r="B9295" t="s">
        <v>433</v>
      </c>
      <c r="C9295" t="s">
        <v>440</v>
      </c>
      <c r="D9295" t="s">
        <v>330</v>
      </c>
      <c r="E9295" t="s">
        <v>442</v>
      </c>
      <c r="F9295" t="s">
        <v>435</v>
      </c>
      <c r="G9295" s="112">
        <v>22</v>
      </c>
      <c r="H9295" t="s">
        <v>330</v>
      </c>
      <c r="I9295" t="s">
        <v>326</v>
      </c>
      <c r="J9295" t="s">
        <v>295</v>
      </c>
      <c r="K9295" s="112">
        <v>28</v>
      </c>
      <c r="L9295" s="112">
        <v>0.2413800060749054</v>
      </c>
      <c r="M9295" s="112"/>
      <c r="N9295" s="112">
        <v>89</v>
      </c>
      <c r="O9295" s="112">
        <v>0.188960000872612</v>
      </c>
      <c r="P9295" s="112"/>
      <c r="Q9295" s="112">
        <v>89</v>
      </c>
      <c r="R9295" s="112">
        <v>0.188960000872612</v>
      </c>
      <c r="S9295" s="112"/>
    </row>
    <row r="9296" spans="1:19">
      <c r="A9296" t="s">
        <v>28</v>
      </c>
      <c r="B9296" t="s">
        <v>433</v>
      </c>
      <c r="C9296" t="s">
        <v>440</v>
      </c>
      <c r="D9296" t="s">
        <v>330</v>
      </c>
      <c r="E9296" t="s">
        <v>442</v>
      </c>
      <c r="F9296" t="s">
        <v>435</v>
      </c>
      <c r="G9296" s="112">
        <v>22</v>
      </c>
      <c r="H9296" t="s">
        <v>330</v>
      </c>
      <c r="I9296" t="s">
        <v>359</v>
      </c>
      <c r="J9296" t="s">
        <v>14</v>
      </c>
      <c r="K9296" s="112">
        <v>88</v>
      </c>
      <c r="L9296" s="112">
        <v>0.75862002372741699</v>
      </c>
      <c r="M9296" s="112">
        <v>0.76521998643875122</v>
      </c>
      <c r="N9296" s="112">
        <v>361</v>
      </c>
      <c r="O9296" s="112">
        <v>0.76644998788833618</v>
      </c>
      <c r="P9296" s="112">
        <v>0.77969998121261597</v>
      </c>
      <c r="Q9296" s="112">
        <v>361</v>
      </c>
      <c r="R9296" s="112">
        <v>0.76644998788833618</v>
      </c>
      <c r="S9296" s="112">
        <v>0.77969998121261597</v>
      </c>
    </row>
    <row r="9297" spans="1:19">
      <c r="A9297" t="s">
        <v>28</v>
      </c>
      <c r="B9297" t="s">
        <v>433</v>
      </c>
      <c r="C9297" t="s">
        <v>440</v>
      </c>
      <c r="D9297" t="s">
        <v>330</v>
      </c>
      <c r="E9297" t="s">
        <v>442</v>
      </c>
      <c r="F9297" t="s">
        <v>435</v>
      </c>
      <c r="G9297" s="112">
        <v>22</v>
      </c>
      <c r="H9297" t="s">
        <v>330</v>
      </c>
      <c r="I9297" t="s">
        <v>359</v>
      </c>
      <c r="J9297" t="s">
        <v>15</v>
      </c>
      <c r="K9297" s="112">
        <v>16</v>
      </c>
      <c r="L9297" s="112">
        <v>0.1379300057888031</v>
      </c>
      <c r="M9297" s="112">
        <v>0.13912999629974371</v>
      </c>
      <c r="N9297" s="112">
        <v>71</v>
      </c>
      <c r="O9297" s="112">
        <v>0.15073999762535101</v>
      </c>
      <c r="P9297" s="112">
        <v>0.15334999561309809</v>
      </c>
      <c r="Q9297" s="112">
        <v>71</v>
      </c>
      <c r="R9297" s="112">
        <v>0.15073999762535101</v>
      </c>
      <c r="S9297" s="112">
        <v>0.15334999561309809</v>
      </c>
    </row>
    <row r="9298" spans="1:19">
      <c r="A9298" t="s">
        <v>28</v>
      </c>
      <c r="B9298" t="s">
        <v>433</v>
      </c>
      <c r="C9298" t="s">
        <v>440</v>
      </c>
      <c r="D9298" t="s">
        <v>330</v>
      </c>
      <c r="E9298" t="s">
        <v>442</v>
      </c>
      <c r="F9298" t="s">
        <v>435</v>
      </c>
      <c r="G9298" s="112">
        <v>22</v>
      </c>
      <c r="H9298" t="s">
        <v>330</v>
      </c>
      <c r="I9298" t="s">
        <v>359</v>
      </c>
      <c r="J9298" t="s">
        <v>317</v>
      </c>
      <c r="K9298" s="112">
        <v>11</v>
      </c>
      <c r="L9298" s="112">
        <v>9.4829998910427094E-2</v>
      </c>
      <c r="M9298" s="112">
        <v>9.5650002360343933E-2</v>
      </c>
      <c r="N9298" s="112">
        <v>31</v>
      </c>
      <c r="O9298" s="112">
        <v>6.5820001065731049E-2</v>
      </c>
      <c r="P9298" s="112">
        <v>6.6950000822544098E-2</v>
      </c>
      <c r="Q9298" s="112">
        <v>31</v>
      </c>
      <c r="R9298" s="112">
        <v>6.5820001065731049E-2</v>
      </c>
      <c r="S9298" s="112">
        <v>6.6950000822544098E-2</v>
      </c>
    </row>
    <row r="9299" spans="1:19">
      <c r="A9299" t="s">
        <v>28</v>
      </c>
      <c r="B9299" t="s">
        <v>433</v>
      </c>
      <c r="C9299" t="s">
        <v>440</v>
      </c>
      <c r="D9299" t="s">
        <v>330</v>
      </c>
      <c r="E9299" t="s">
        <v>442</v>
      </c>
      <c r="F9299" t="s">
        <v>435</v>
      </c>
      <c r="G9299" s="112">
        <v>22</v>
      </c>
      <c r="H9299" t="s">
        <v>330</v>
      </c>
      <c r="I9299" t="s">
        <v>359</v>
      </c>
      <c r="J9299" t="s">
        <v>270</v>
      </c>
      <c r="K9299" s="112">
        <v>1</v>
      </c>
      <c r="L9299" s="112">
        <v>8.6200004443526268E-3</v>
      </c>
      <c r="M9299" s="112"/>
      <c r="N9299" s="112">
        <v>8</v>
      </c>
      <c r="O9299" s="112">
        <v>1.699000038206577E-2</v>
      </c>
      <c r="P9299" s="112"/>
      <c r="Q9299" s="112">
        <v>8</v>
      </c>
      <c r="R9299" s="112">
        <v>1.699000038206577E-2</v>
      </c>
      <c r="S9299" s="112"/>
    </row>
    <row r="9300" spans="1:19">
      <c r="A9300" t="s">
        <v>28</v>
      </c>
      <c r="B9300" t="s">
        <v>433</v>
      </c>
      <c r="C9300" t="s">
        <v>440</v>
      </c>
      <c r="D9300" t="s">
        <v>330</v>
      </c>
      <c r="E9300" t="s">
        <v>442</v>
      </c>
      <c r="F9300" t="s">
        <v>435</v>
      </c>
      <c r="G9300" s="112">
        <v>22</v>
      </c>
      <c r="H9300" t="s">
        <v>330</v>
      </c>
      <c r="I9300" t="s">
        <v>325</v>
      </c>
      <c r="J9300" t="s">
        <v>302</v>
      </c>
      <c r="K9300" s="112">
        <v>41</v>
      </c>
      <c r="L9300" s="112">
        <v>0.35345000028610229</v>
      </c>
      <c r="M9300" s="112"/>
      <c r="N9300" s="112">
        <v>144</v>
      </c>
      <c r="O9300" s="112">
        <v>0.30572998523712158</v>
      </c>
      <c r="P9300" s="112"/>
      <c r="Q9300" s="112">
        <v>144</v>
      </c>
      <c r="R9300" s="112">
        <v>0.30572998523712158</v>
      </c>
      <c r="S9300" s="112"/>
    </row>
    <row r="9301" spans="1:19">
      <c r="A9301" t="s">
        <v>28</v>
      </c>
      <c r="B9301" t="s">
        <v>433</v>
      </c>
      <c r="C9301" t="s">
        <v>440</v>
      </c>
      <c r="D9301" t="s">
        <v>330</v>
      </c>
      <c r="E9301" t="s">
        <v>442</v>
      </c>
      <c r="F9301" t="s">
        <v>435</v>
      </c>
      <c r="G9301" s="112">
        <v>22</v>
      </c>
      <c r="H9301" t="s">
        <v>330</v>
      </c>
      <c r="I9301" t="s">
        <v>325</v>
      </c>
      <c r="J9301" t="s">
        <v>303</v>
      </c>
      <c r="K9301" s="112">
        <v>32</v>
      </c>
      <c r="L9301" s="112">
        <v>0.2758600115776062</v>
      </c>
      <c r="M9301" s="112"/>
      <c r="N9301" s="112">
        <v>139</v>
      </c>
      <c r="O9301" s="112">
        <v>0.2951200008392334</v>
      </c>
      <c r="P9301" s="112"/>
      <c r="Q9301" s="112">
        <v>139</v>
      </c>
      <c r="R9301" s="112">
        <v>0.2951200008392334</v>
      </c>
      <c r="S9301" s="112"/>
    </row>
    <row r="9302" spans="1:19">
      <c r="A9302" t="s">
        <v>28</v>
      </c>
      <c r="B9302" t="s">
        <v>433</v>
      </c>
      <c r="C9302" t="s">
        <v>440</v>
      </c>
      <c r="D9302" t="s">
        <v>330</v>
      </c>
      <c r="E9302" t="s">
        <v>442</v>
      </c>
      <c r="F9302" t="s">
        <v>435</v>
      </c>
      <c r="G9302" s="112">
        <v>22</v>
      </c>
      <c r="H9302" t="s">
        <v>330</v>
      </c>
      <c r="I9302" t="s">
        <v>325</v>
      </c>
      <c r="J9302" t="s">
        <v>304</v>
      </c>
      <c r="K9302" s="112">
        <v>43</v>
      </c>
      <c r="L9302" s="112">
        <v>0.3706899881362915</v>
      </c>
      <c r="M9302" s="112"/>
      <c r="N9302" s="112">
        <v>188</v>
      </c>
      <c r="O9302" s="112">
        <v>0.39915001392364502</v>
      </c>
      <c r="P9302" s="112"/>
      <c r="Q9302" s="112">
        <v>188</v>
      </c>
      <c r="R9302" s="112">
        <v>0.39915001392364502</v>
      </c>
      <c r="S9302" s="112"/>
    </row>
    <row r="9303" spans="1:19">
      <c r="A9303" t="s">
        <v>28</v>
      </c>
      <c r="B9303" t="s">
        <v>433</v>
      </c>
      <c r="C9303" t="s">
        <v>440</v>
      </c>
      <c r="D9303" t="s">
        <v>330</v>
      </c>
      <c r="E9303" t="s">
        <v>442</v>
      </c>
      <c r="F9303" t="s">
        <v>435</v>
      </c>
      <c r="G9303" s="112">
        <v>22</v>
      </c>
      <c r="H9303" t="s">
        <v>330</v>
      </c>
      <c r="I9303" t="s">
        <v>349</v>
      </c>
      <c r="J9303" t="s">
        <v>350</v>
      </c>
      <c r="K9303" s="112">
        <v>10</v>
      </c>
      <c r="L9303" s="112">
        <v>8.6209997534751892E-2</v>
      </c>
      <c r="M9303" s="112">
        <v>0.1190500035881996</v>
      </c>
      <c r="N9303" s="112">
        <v>57</v>
      </c>
      <c r="O9303" s="112">
        <v>0.12101999670267111</v>
      </c>
      <c r="P9303" s="112">
        <v>0.16146999597549441</v>
      </c>
      <c r="Q9303" s="112">
        <v>57</v>
      </c>
      <c r="R9303" s="112">
        <v>0.12101999670267111</v>
      </c>
      <c r="S9303" s="112">
        <v>0.16146999597549441</v>
      </c>
    </row>
    <row r="9304" spans="1:19">
      <c r="A9304" t="s">
        <v>28</v>
      </c>
      <c r="B9304" t="s">
        <v>433</v>
      </c>
      <c r="C9304" t="s">
        <v>440</v>
      </c>
      <c r="D9304" t="s">
        <v>330</v>
      </c>
      <c r="E9304" t="s">
        <v>442</v>
      </c>
      <c r="F9304" t="s">
        <v>435</v>
      </c>
      <c r="G9304" s="112">
        <v>22</v>
      </c>
      <c r="H9304" t="s">
        <v>330</v>
      </c>
      <c r="I9304" t="s">
        <v>349</v>
      </c>
      <c r="J9304" t="s">
        <v>351</v>
      </c>
      <c r="K9304" s="112">
        <v>33</v>
      </c>
      <c r="L9304" s="112">
        <v>0.28448000550270081</v>
      </c>
      <c r="M9304" s="112">
        <v>0.39285999536514282</v>
      </c>
      <c r="N9304" s="112">
        <v>151</v>
      </c>
      <c r="O9304" s="112">
        <v>0.32058998942375178</v>
      </c>
      <c r="P9304" s="112">
        <v>0.42776000499725342</v>
      </c>
      <c r="Q9304" s="112">
        <v>151</v>
      </c>
      <c r="R9304" s="112">
        <v>0.32058998942375178</v>
      </c>
      <c r="S9304" s="112">
        <v>0.42776000499725342</v>
      </c>
    </row>
    <row r="9305" spans="1:19">
      <c r="A9305" t="s">
        <v>28</v>
      </c>
      <c r="B9305" t="s">
        <v>433</v>
      </c>
      <c r="C9305" t="s">
        <v>440</v>
      </c>
      <c r="D9305" t="s">
        <v>330</v>
      </c>
      <c r="E9305" t="s">
        <v>442</v>
      </c>
      <c r="F9305" t="s">
        <v>435</v>
      </c>
      <c r="G9305" s="112">
        <v>22</v>
      </c>
      <c r="H9305" t="s">
        <v>330</v>
      </c>
      <c r="I9305" t="s">
        <v>349</v>
      </c>
      <c r="J9305" t="s">
        <v>352</v>
      </c>
      <c r="K9305" s="112">
        <v>0</v>
      </c>
      <c r="L9305" s="112">
        <v>0</v>
      </c>
      <c r="M9305" s="112">
        <v>0</v>
      </c>
      <c r="N9305" s="112">
        <v>2</v>
      </c>
      <c r="O9305" s="112">
        <v>4.2500002309679994E-3</v>
      </c>
      <c r="P9305" s="112">
        <v>5.6699998676776886E-3</v>
      </c>
      <c r="Q9305" s="112">
        <v>2</v>
      </c>
      <c r="R9305" s="112">
        <v>4.2500002309679994E-3</v>
      </c>
      <c r="S9305" s="112">
        <v>5.6699998676776886E-3</v>
      </c>
    </row>
    <row r="9306" spans="1:19">
      <c r="A9306" t="s">
        <v>28</v>
      </c>
      <c r="B9306" t="s">
        <v>433</v>
      </c>
      <c r="C9306" t="s">
        <v>440</v>
      </c>
      <c r="D9306" t="s">
        <v>330</v>
      </c>
      <c r="E9306" t="s">
        <v>442</v>
      </c>
      <c r="F9306" t="s">
        <v>435</v>
      </c>
      <c r="G9306" s="112">
        <v>22</v>
      </c>
      <c r="H9306" t="s">
        <v>330</v>
      </c>
      <c r="I9306" t="s">
        <v>349</v>
      </c>
      <c r="J9306" t="s">
        <v>353</v>
      </c>
      <c r="K9306" s="112">
        <v>41</v>
      </c>
      <c r="L9306" s="112">
        <v>0.35345000028610229</v>
      </c>
      <c r="M9306" s="112">
        <v>0.48809999227523798</v>
      </c>
      <c r="N9306" s="112">
        <v>143</v>
      </c>
      <c r="O9306" s="112">
        <v>0.30360999703407288</v>
      </c>
      <c r="P9306" s="112">
        <v>0.40509998798370361</v>
      </c>
      <c r="Q9306" s="112">
        <v>143</v>
      </c>
      <c r="R9306" s="112">
        <v>0.30360999703407288</v>
      </c>
      <c r="S9306" s="112">
        <v>0.40509998798370361</v>
      </c>
    </row>
    <row r="9307" spans="1:19">
      <c r="A9307" t="s">
        <v>28</v>
      </c>
      <c r="B9307" t="s">
        <v>433</v>
      </c>
      <c r="C9307" t="s">
        <v>440</v>
      </c>
      <c r="D9307" t="s">
        <v>330</v>
      </c>
      <c r="E9307" t="s">
        <v>442</v>
      </c>
      <c r="F9307" t="s">
        <v>435</v>
      </c>
      <c r="G9307" s="112">
        <v>22</v>
      </c>
      <c r="H9307" t="s">
        <v>330</v>
      </c>
      <c r="I9307" t="s">
        <v>349</v>
      </c>
      <c r="J9307" t="s">
        <v>355</v>
      </c>
      <c r="K9307" s="112">
        <v>32</v>
      </c>
      <c r="L9307" s="112">
        <v>0.2758600115776062</v>
      </c>
      <c r="M9307" s="112"/>
      <c r="N9307" s="112">
        <v>118</v>
      </c>
      <c r="O9307" s="112">
        <v>0.25053000450134277</v>
      </c>
      <c r="P9307" s="112"/>
      <c r="Q9307" s="112">
        <v>118</v>
      </c>
      <c r="R9307" s="112">
        <v>0.25053000450134277</v>
      </c>
      <c r="S9307" s="112"/>
    </row>
    <row r="9308" spans="1:19">
      <c r="A9308" t="s">
        <v>28</v>
      </c>
      <c r="B9308" t="s">
        <v>433</v>
      </c>
      <c r="C9308" t="s">
        <v>440</v>
      </c>
      <c r="D9308" t="s">
        <v>330</v>
      </c>
      <c r="E9308" t="s">
        <v>442</v>
      </c>
      <c r="F9308" t="s">
        <v>435</v>
      </c>
      <c r="G9308" s="112">
        <v>22</v>
      </c>
      <c r="H9308" t="s">
        <v>330</v>
      </c>
      <c r="I9308" t="s">
        <v>734</v>
      </c>
      <c r="J9308" t="s">
        <v>270</v>
      </c>
      <c r="K9308" s="112">
        <v>116</v>
      </c>
      <c r="L9308" s="112">
        <v>1</v>
      </c>
      <c r="M9308" s="112"/>
      <c r="N9308" s="112">
        <v>471</v>
      </c>
      <c r="O9308" s="112">
        <v>1</v>
      </c>
      <c r="P9308" s="112"/>
      <c r="Q9308" s="112">
        <v>471</v>
      </c>
      <c r="R9308" s="112">
        <v>1</v>
      </c>
      <c r="S9308" s="112"/>
    </row>
    <row r="9309" spans="1:19">
      <c r="A9309" t="s">
        <v>28</v>
      </c>
      <c r="B9309" t="s">
        <v>433</v>
      </c>
      <c r="C9309" t="s">
        <v>440</v>
      </c>
      <c r="D9309" t="s">
        <v>330</v>
      </c>
      <c r="E9309" t="s">
        <v>442</v>
      </c>
      <c r="F9309" t="s">
        <v>435</v>
      </c>
      <c r="G9309" s="112">
        <v>22</v>
      </c>
      <c r="H9309" t="s">
        <v>330</v>
      </c>
      <c r="I9309" t="s">
        <v>735</v>
      </c>
      <c r="J9309" t="s">
        <v>370</v>
      </c>
      <c r="K9309" s="112">
        <v>13</v>
      </c>
      <c r="L9309" s="112">
        <v>0.1120700016617775</v>
      </c>
      <c r="M9309" s="112">
        <v>0.1120700016617775</v>
      </c>
      <c r="N9309" s="112">
        <v>47</v>
      </c>
      <c r="O9309" s="112">
        <v>9.9789999425411224E-2</v>
      </c>
      <c r="P9309" s="112">
        <v>0.1017299965023994</v>
      </c>
      <c r="Q9309" s="112">
        <v>47</v>
      </c>
      <c r="R9309" s="112">
        <v>9.9789999425411224E-2</v>
      </c>
      <c r="S9309" s="112">
        <v>0.1017299965023994</v>
      </c>
    </row>
    <row r="9310" spans="1:19">
      <c r="A9310" t="s">
        <v>28</v>
      </c>
      <c r="B9310" t="s">
        <v>433</v>
      </c>
      <c r="C9310" t="s">
        <v>440</v>
      </c>
      <c r="D9310" t="s">
        <v>330</v>
      </c>
      <c r="E9310" t="s">
        <v>442</v>
      </c>
      <c r="F9310" t="s">
        <v>435</v>
      </c>
      <c r="G9310" s="112">
        <v>22</v>
      </c>
      <c r="H9310" t="s">
        <v>330</v>
      </c>
      <c r="I9310" t="s">
        <v>735</v>
      </c>
      <c r="J9310" t="s">
        <v>371</v>
      </c>
      <c r="K9310" s="112">
        <v>70</v>
      </c>
      <c r="L9310" s="112">
        <v>0.60345000028610229</v>
      </c>
      <c r="M9310" s="112">
        <v>0.60345000028610229</v>
      </c>
      <c r="N9310" s="112">
        <v>310</v>
      </c>
      <c r="O9310" s="112">
        <v>0.65816998481750488</v>
      </c>
      <c r="P9310" s="112">
        <v>0.67100000381469727</v>
      </c>
      <c r="Q9310" s="112">
        <v>310</v>
      </c>
      <c r="R9310" s="112">
        <v>0.65816998481750488</v>
      </c>
      <c r="S9310" s="112">
        <v>0.67100000381469727</v>
      </c>
    </row>
    <row r="9311" spans="1:19">
      <c r="A9311" t="s">
        <v>28</v>
      </c>
      <c r="B9311" t="s">
        <v>433</v>
      </c>
      <c r="C9311" t="s">
        <v>440</v>
      </c>
      <c r="D9311" t="s">
        <v>330</v>
      </c>
      <c r="E9311" t="s">
        <v>442</v>
      </c>
      <c r="F9311" t="s">
        <v>435</v>
      </c>
      <c r="G9311" s="112">
        <v>22</v>
      </c>
      <c r="H9311" t="s">
        <v>330</v>
      </c>
      <c r="I9311" t="s">
        <v>735</v>
      </c>
      <c r="J9311" t="s">
        <v>739</v>
      </c>
      <c r="K9311" s="112">
        <v>26</v>
      </c>
      <c r="L9311" s="112">
        <v>0.22414000332355499</v>
      </c>
      <c r="M9311" s="112">
        <v>0.22414000332355499</v>
      </c>
      <c r="N9311" s="112">
        <v>79</v>
      </c>
      <c r="O9311" s="112">
        <v>0.1677300035953522</v>
      </c>
      <c r="P9311" s="112">
        <v>0.17100000381469729</v>
      </c>
      <c r="Q9311" s="112">
        <v>79</v>
      </c>
      <c r="R9311" s="112">
        <v>0.1677300035953522</v>
      </c>
      <c r="S9311" s="112">
        <v>0.17100000381469729</v>
      </c>
    </row>
    <row r="9312" spans="1:19">
      <c r="A9312" t="s">
        <v>28</v>
      </c>
      <c r="B9312" t="s">
        <v>433</v>
      </c>
      <c r="C9312" t="s">
        <v>440</v>
      </c>
      <c r="D9312" t="s">
        <v>330</v>
      </c>
      <c r="E9312" t="s">
        <v>442</v>
      </c>
      <c r="F9312" t="s">
        <v>435</v>
      </c>
      <c r="G9312" s="112">
        <v>22</v>
      </c>
      <c r="H9312" t="s">
        <v>330</v>
      </c>
      <c r="I9312" t="s">
        <v>735</v>
      </c>
      <c r="J9312" t="s">
        <v>372</v>
      </c>
      <c r="K9312" s="112">
        <v>7</v>
      </c>
      <c r="L9312" s="112">
        <v>6.0339998453855508E-2</v>
      </c>
      <c r="M9312" s="112">
        <v>6.0339998453855508E-2</v>
      </c>
      <c r="N9312" s="112">
        <v>26</v>
      </c>
      <c r="O9312" s="112">
        <v>5.5199999362230301E-2</v>
      </c>
      <c r="P9312" s="112">
        <v>5.6279998272657387E-2</v>
      </c>
      <c r="Q9312" s="112">
        <v>26</v>
      </c>
      <c r="R9312" s="112">
        <v>5.5199999362230301E-2</v>
      </c>
      <c r="S9312" s="112">
        <v>5.6279998272657387E-2</v>
      </c>
    </row>
    <row r="9313" spans="1:19">
      <c r="A9313" t="s">
        <v>28</v>
      </c>
      <c r="B9313" t="s">
        <v>433</v>
      </c>
      <c r="C9313" t="s">
        <v>440</v>
      </c>
      <c r="D9313" t="s">
        <v>330</v>
      </c>
      <c r="E9313" t="s">
        <v>442</v>
      </c>
      <c r="F9313" t="s">
        <v>435</v>
      </c>
      <c r="G9313" s="112">
        <v>22</v>
      </c>
      <c r="H9313" t="s">
        <v>330</v>
      </c>
      <c r="I9313" t="s">
        <v>735</v>
      </c>
      <c r="J9313" t="s">
        <v>270</v>
      </c>
      <c r="K9313" s="112">
        <v>0</v>
      </c>
      <c r="L9313" s="112">
        <v>0</v>
      </c>
      <c r="M9313" s="112"/>
      <c r="N9313" s="112">
        <v>9</v>
      </c>
      <c r="O9313" s="112">
        <v>1.9109999760985371E-2</v>
      </c>
      <c r="P9313" s="112"/>
      <c r="Q9313" s="112">
        <v>9</v>
      </c>
      <c r="R9313" s="112">
        <v>1.9109999760985371E-2</v>
      </c>
      <c r="S9313" s="112"/>
    </row>
    <row r="9314" spans="1:19">
      <c r="A9314" t="s">
        <v>28</v>
      </c>
      <c r="B9314" t="s">
        <v>433</v>
      </c>
      <c r="C9314" t="s">
        <v>440</v>
      </c>
      <c r="D9314" t="s">
        <v>330</v>
      </c>
      <c r="E9314" t="s">
        <v>442</v>
      </c>
      <c r="F9314" t="s">
        <v>435</v>
      </c>
      <c r="G9314" s="112">
        <v>22</v>
      </c>
      <c r="H9314" t="s">
        <v>330</v>
      </c>
      <c r="I9314" t="s">
        <v>319</v>
      </c>
      <c r="J9314" t="s">
        <v>324</v>
      </c>
      <c r="K9314" s="112">
        <v>32</v>
      </c>
      <c r="L9314" s="112">
        <v>0.2758600115776062</v>
      </c>
      <c r="M9314" s="112"/>
      <c r="N9314" s="112">
        <v>118</v>
      </c>
      <c r="O9314" s="112">
        <v>0.25053000450134277</v>
      </c>
      <c r="P9314" s="112"/>
      <c r="Q9314" s="112">
        <v>118</v>
      </c>
      <c r="R9314" s="112">
        <v>0.25053000450134277</v>
      </c>
      <c r="S9314" s="112"/>
    </row>
    <row r="9315" spans="1:19">
      <c r="A9315" t="s">
        <v>28</v>
      </c>
      <c r="B9315" t="s">
        <v>433</v>
      </c>
      <c r="C9315" t="s">
        <v>440</v>
      </c>
      <c r="D9315" t="s">
        <v>330</v>
      </c>
      <c r="E9315" t="s">
        <v>442</v>
      </c>
      <c r="F9315" t="s">
        <v>435</v>
      </c>
      <c r="G9315" s="112">
        <v>22</v>
      </c>
      <c r="H9315" t="s">
        <v>330</v>
      </c>
      <c r="I9315" t="s">
        <v>319</v>
      </c>
      <c r="J9315" t="s">
        <v>320</v>
      </c>
      <c r="K9315" s="112">
        <v>0</v>
      </c>
      <c r="L9315" s="112">
        <v>0</v>
      </c>
      <c r="M9315" s="112">
        <v>0</v>
      </c>
      <c r="N9315" s="112">
        <v>2</v>
      </c>
      <c r="O9315" s="112">
        <v>4.2500002309679994E-3</v>
      </c>
      <c r="P9315" s="112">
        <v>5.6699998676776886E-3</v>
      </c>
      <c r="Q9315" s="112">
        <v>2</v>
      </c>
      <c r="R9315" s="112">
        <v>4.2500002309679994E-3</v>
      </c>
      <c r="S9315" s="112">
        <v>5.6699998676776886E-3</v>
      </c>
    </row>
    <row r="9316" spans="1:19">
      <c r="A9316" t="s">
        <v>28</v>
      </c>
      <c r="B9316" t="s">
        <v>433</v>
      </c>
      <c r="C9316" t="s">
        <v>440</v>
      </c>
      <c r="D9316" t="s">
        <v>330</v>
      </c>
      <c r="E9316" t="s">
        <v>442</v>
      </c>
      <c r="F9316" t="s">
        <v>435</v>
      </c>
      <c r="G9316" s="112">
        <v>22</v>
      </c>
      <c r="H9316" t="s">
        <v>330</v>
      </c>
      <c r="I9316" t="s">
        <v>319</v>
      </c>
      <c r="J9316" t="s">
        <v>321</v>
      </c>
      <c r="K9316" s="112">
        <v>5</v>
      </c>
      <c r="L9316" s="112">
        <v>4.309999942779541E-2</v>
      </c>
      <c r="M9316" s="112">
        <v>5.9519998729228973E-2</v>
      </c>
      <c r="N9316" s="112">
        <v>19</v>
      </c>
      <c r="O9316" s="112">
        <v>4.033999890089035E-2</v>
      </c>
      <c r="P9316" s="112">
        <v>5.3819999098777771E-2</v>
      </c>
      <c r="Q9316" s="112">
        <v>19</v>
      </c>
      <c r="R9316" s="112">
        <v>4.033999890089035E-2</v>
      </c>
      <c r="S9316" s="112">
        <v>5.3819999098777771E-2</v>
      </c>
    </row>
    <row r="9317" spans="1:19">
      <c r="A9317" t="s">
        <v>28</v>
      </c>
      <c r="B9317" t="s">
        <v>433</v>
      </c>
      <c r="C9317" t="s">
        <v>440</v>
      </c>
      <c r="D9317" t="s">
        <v>330</v>
      </c>
      <c r="E9317" t="s">
        <v>442</v>
      </c>
      <c r="F9317" t="s">
        <v>435</v>
      </c>
      <c r="G9317" s="112">
        <v>22</v>
      </c>
      <c r="H9317" t="s">
        <v>330</v>
      </c>
      <c r="I9317" t="s">
        <v>319</v>
      </c>
      <c r="J9317" t="s">
        <v>322</v>
      </c>
      <c r="K9317" s="112">
        <v>23</v>
      </c>
      <c r="L9317" s="112">
        <v>0.19828000664711001</v>
      </c>
      <c r="M9317" s="112">
        <v>0.2738099992275238</v>
      </c>
      <c r="N9317" s="112">
        <v>88</v>
      </c>
      <c r="O9317" s="112">
        <v>0.1868399977684021</v>
      </c>
      <c r="P9317" s="112">
        <v>0.24929000437259671</v>
      </c>
      <c r="Q9317" s="112">
        <v>88</v>
      </c>
      <c r="R9317" s="112">
        <v>0.1868399977684021</v>
      </c>
      <c r="S9317" s="112">
        <v>0.24929000437259671</v>
      </c>
    </row>
    <row r="9318" spans="1:19">
      <c r="A9318" t="s">
        <v>28</v>
      </c>
      <c r="B9318" t="s">
        <v>433</v>
      </c>
      <c r="C9318" t="s">
        <v>440</v>
      </c>
      <c r="D9318" t="s">
        <v>330</v>
      </c>
      <c r="E9318" t="s">
        <v>442</v>
      </c>
      <c r="F9318" t="s">
        <v>435</v>
      </c>
      <c r="G9318" s="112">
        <v>22</v>
      </c>
      <c r="H9318" t="s">
        <v>330</v>
      </c>
      <c r="I9318" t="s">
        <v>319</v>
      </c>
      <c r="J9318" t="s">
        <v>323</v>
      </c>
      <c r="K9318" s="112">
        <v>23</v>
      </c>
      <c r="L9318" s="112">
        <v>0.19828000664711001</v>
      </c>
      <c r="M9318" s="112">
        <v>0.2738099992275238</v>
      </c>
      <c r="N9318" s="112">
        <v>93</v>
      </c>
      <c r="O9318" s="112">
        <v>0.1974499970674515</v>
      </c>
      <c r="P9318" s="112">
        <v>0.26346001029014587</v>
      </c>
      <c r="Q9318" s="112">
        <v>93</v>
      </c>
      <c r="R9318" s="112">
        <v>0.1974499970674515</v>
      </c>
      <c r="S9318" s="112">
        <v>0.26346001029014587</v>
      </c>
    </row>
    <row r="9319" spans="1:19">
      <c r="A9319" t="s">
        <v>28</v>
      </c>
      <c r="B9319" t="s">
        <v>433</v>
      </c>
      <c r="C9319" t="s">
        <v>440</v>
      </c>
      <c r="D9319" t="s">
        <v>330</v>
      </c>
      <c r="E9319" t="s">
        <v>442</v>
      </c>
      <c r="F9319" t="s">
        <v>435</v>
      </c>
      <c r="G9319" s="112">
        <v>22</v>
      </c>
      <c r="H9319" t="s">
        <v>330</v>
      </c>
      <c r="I9319" t="s">
        <v>319</v>
      </c>
      <c r="J9319" t="s">
        <v>354</v>
      </c>
      <c r="K9319" s="112">
        <v>33</v>
      </c>
      <c r="L9319" s="112">
        <v>0.28448000550270081</v>
      </c>
      <c r="M9319" s="112">
        <v>0.39285999536514282</v>
      </c>
      <c r="N9319" s="112">
        <v>151</v>
      </c>
      <c r="O9319" s="112">
        <v>0.32058998942375178</v>
      </c>
      <c r="P9319" s="112">
        <v>0.42776000499725342</v>
      </c>
      <c r="Q9319" s="112">
        <v>151</v>
      </c>
      <c r="R9319" s="112">
        <v>0.32058998942375178</v>
      </c>
      <c r="S9319" s="112">
        <v>0.42776000499725342</v>
      </c>
    </row>
    <row r="9320" spans="1:19">
      <c r="A9320" t="s">
        <v>28</v>
      </c>
      <c r="B9320" t="s">
        <v>433</v>
      </c>
      <c r="C9320" t="s">
        <v>440</v>
      </c>
      <c r="D9320" t="s">
        <v>330</v>
      </c>
      <c r="E9320" t="s">
        <v>442</v>
      </c>
      <c r="F9320" t="s">
        <v>435</v>
      </c>
      <c r="G9320" s="112">
        <v>22</v>
      </c>
      <c r="H9320" t="s">
        <v>330</v>
      </c>
      <c r="I9320" t="s">
        <v>360</v>
      </c>
      <c r="J9320" t="s">
        <v>361</v>
      </c>
      <c r="K9320" s="112">
        <v>32</v>
      </c>
      <c r="L9320" s="112">
        <v>0.2758600115776062</v>
      </c>
      <c r="M9320" s="112"/>
      <c r="N9320" s="112">
        <v>118</v>
      </c>
      <c r="O9320" s="112">
        <v>0.25053000450134277</v>
      </c>
      <c r="P9320" s="112"/>
      <c r="Q9320" s="112">
        <v>118</v>
      </c>
      <c r="R9320" s="112">
        <v>0.25053000450134277</v>
      </c>
      <c r="S9320" s="112"/>
    </row>
    <row r="9321" spans="1:19">
      <c r="A9321" t="s">
        <v>28</v>
      </c>
      <c r="B9321" t="s">
        <v>433</v>
      </c>
      <c r="C9321" t="s">
        <v>440</v>
      </c>
      <c r="D9321" t="s">
        <v>330</v>
      </c>
      <c r="E9321" t="s">
        <v>442</v>
      </c>
      <c r="F9321" t="s">
        <v>435</v>
      </c>
      <c r="G9321" s="112">
        <v>22</v>
      </c>
      <c r="H9321" t="s">
        <v>330</v>
      </c>
      <c r="I9321" t="s">
        <v>360</v>
      </c>
      <c r="J9321" t="s">
        <v>362</v>
      </c>
      <c r="K9321" s="112">
        <v>51</v>
      </c>
      <c r="L9321" s="112">
        <v>0.43966001272201538</v>
      </c>
      <c r="M9321" s="112">
        <v>0.60714000463485718</v>
      </c>
      <c r="N9321" s="112">
        <v>203</v>
      </c>
      <c r="O9321" s="112">
        <v>0.4309999942779541</v>
      </c>
      <c r="P9321" s="112">
        <v>0.57507002353668213</v>
      </c>
      <c r="Q9321" s="112">
        <v>203</v>
      </c>
      <c r="R9321" s="112">
        <v>0.4309999942779541</v>
      </c>
      <c r="S9321" s="112">
        <v>0.57507002353668213</v>
      </c>
    </row>
    <row r="9322" spans="1:19">
      <c r="A9322" t="s">
        <v>28</v>
      </c>
      <c r="B9322" t="s">
        <v>433</v>
      </c>
      <c r="C9322" t="s">
        <v>440</v>
      </c>
      <c r="D9322" t="s">
        <v>330</v>
      </c>
      <c r="E9322" t="s">
        <v>442</v>
      </c>
      <c r="F9322" t="s">
        <v>435</v>
      </c>
      <c r="G9322" s="112">
        <v>22</v>
      </c>
      <c r="H9322" t="s">
        <v>330</v>
      </c>
      <c r="I9322" t="s">
        <v>360</v>
      </c>
      <c r="J9322" t="s">
        <v>354</v>
      </c>
      <c r="K9322" s="112">
        <v>33</v>
      </c>
      <c r="L9322" s="112">
        <v>0.28448000550270081</v>
      </c>
      <c r="M9322" s="112">
        <v>0.39285999536514282</v>
      </c>
      <c r="N9322" s="112">
        <v>150</v>
      </c>
      <c r="O9322" s="112">
        <v>0.31847000122070313</v>
      </c>
      <c r="P9322" s="112">
        <v>0.42493000626564031</v>
      </c>
      <c r="Q9322" s="112">
        <v>150</v>
      </c>
      <c r="R9322" s="112">
        <v>0.31847000122070313</v>
      </c>
      <c r="S9322" s="112">
        <v>0.42493000626564031</v>
      </c>
    </row>
    <row r="9323" spans="1:19">
      <c r="A9323" t="s">
        <v>28</v>
      </c>
      <c r="B9323" t="s">
        <v>433</v>
      </c>
      <c r="C9323" t="s">
        <v>440</v>
      </c>
      <c r="D9323" t="s">
        <v>330</v>
      </c>
      <c r="E9323" t="s">
        <v>442</v>
      </c>
      <c r="F9323" t="s">
        <v>435</v>
      </c>
      <c r="G9323" s="112">
        <v>22</v>
      </c>
      <c r="H9323" t="s">
        <v>330</v>
      </c>
      <c r="I9323" t="s">
        <v>736</v>
      </c>
      <c r="J9323" t="s">
        <v>363</v>
      </c>
      <c r="K9323" s="112">
        <v>54</v>
      </c>
      <c r="L9323" s="112">
        <v>0.46551999449729919</v>
      </c>
      <c r="M9323" s="112"/>
      <c r="N9323" s="112">
        <v>343</v>
      </c>
      <c r="O9323" s="112">
        <v>0.72824001312255859</v>
      </c>
      <c r="P9323" s="112"/>
      <c r="Q9323" s="112">
        <v>343</v>
      </c>
      <c r="R9323" s="112">
        <v>0.72824001312255859</v>
      </c>
      <c r="S9323" s="112"/>
    </row>
    <row r="9324" spans="1:19">
      <c r="A9324" t="s">
        <v>28</v>
      </c>
      <c r="B9324" t="s">
        <v>433</v>
      </c>
      <c r="C9324" t="s">
        <v>440</v>
      </c>
      <c r="D9324" t="s">
        <v>330</v>
      </c>
      <c r="E9324" t="s">
        <v>442</v>
      </c>
      <c r="F9324" t="s">
        <v>435</v>
      </c>
      <c r="G9324" s="112">
        <v>22</v>
      </c>
      <c r="H9324" t="s">
        <v>330</v>
      </c>
      <c r="I9324" t="s">
        <v>736</v>
      </c>
      <c r="J9324" t="s">
        <v>364</v>
      </c>
      <c r="K9324" s="112">
        <v>31</v>
      </c>
      <c r="L9324" s="112">
        <v>0.26723998785018921</v>
      </c>
      <c r="M9324" s="112">
        <v>0.5</v>
      </c>
      <c r="N9324" s="112">
        <v>62</v>
      </c>
      <c r="O9324" s="112">
        <v>0.131630003452301</v>
      </c>
      <c r="P9324" s="112">
        <v>0.48436999320983892</v>
      </c>
      <c r="Q9324" s="112">
        <v>62</v>
      </c>
      <c r="R9324" s="112">
        <v>0.131630003452301</v>
      </c>
      <c r="S9324" s="112">
        <v>0.48436999320983892</v>
      </c>
    </row>
    <row r="9325" spans="1:19">
      <c r="A9325" t="s">
        <v>28</v>
      </c>
      <c r="B9325" t="s">
        <v>433</v>
      </c>
      <c r="C9325" t="s">
        <v>440</v>
      </c>
      <c r="D9325" t="s">
        <v>330</v>
      </c>
      <c r="E9325" t="s">
        <v>442</v>
      </c>
      <c r="F9325" t="s">
        <v>435</v>
      </c>
      <c r="G9325" s="112">
        <v>22</v>
      </c>
      <c r="H9325" t="s">
        <v>330</v>
      </c>
      <c r="I9325" t="s">
        <v>736</v>
      </c>
      <c r="J9325" t="s">
        <v>365</v>
      </c>
      <c r="K9325" s="112">
        <v>12</v>
      </c>
      <c r="L9325" s="112">
        <v>0.10345000028610229</v>
      </c>
      <c r="M9325" s="112">
        <v>0.19355000555515289</v>
      </c>
      <c r="N9325" s="112">
        <v>29</v>
      </c>
      <c r="O9325" s="112">
        <v>6.1569999903440482E-2</v>
      </c>
      <c r="P9325" s="112">
        <v>0.22655999660491941</v>
      </c>
      <c r="Q9325" s="112">
        <v>29</v>
      </c>
      <c r="R9325" s="112">
        <v>6.1569999903440482E-2</v>
      </c>
      <c r="S9325" s="112">
        <v>0.22655999660491941</v>
      </c>
    </row>
    <row r="9326" spans="1:19">
      <c r="A9326" t="s">
        <v>28</v>
      </c>
      <c r="B9326" t="s">
        <v>433</v>
      </c>
      <c r="C9326" t="s">
        <v>440</v>
      </c>
      <c r="D9326" t="s">
        <v>330</v>
      </c>
      <c r="E9326" t="s">
        <v>442</v>
      </c>
      <c r="F9326" t="s">
        <v>435</v>
      </c>
      <c r="G9326" s="112">
        <v>22</v>
      </c>
      <c r="H9326" t="s">
        <v>330</v>
      </c>
      <c r="I9326" t="s">
        <v>736</v>
      </c>
      <c r="J9326" t="s">
        <v>366</v>
      </c>
      <c r="K9326" s="112">
        <v>10</v>
      </c>
      <c r="L9326" s="112">
        <v>8.6209997534751892E-2</v>
      </c>
      <c r="M9326" s="112">
        <v>0.1612900048494339</v>
      </c>
      <c r="N9326" s="112">
        <v>15</v>
      </c>
      <c r="O9326" s="112">
        <v>3.1849998980760567E-2</v>
      </c>
      <c r="P9326" s="112">
        <v>0.11719000339508059</v>
      </c>
      <c r="Q9326" s="112">
        <v>15</v>
      </c>
      <c r="R9326" s="112">
        <v>3.1849998980760567E-2</v>
      </c>
      <c r="S9326" s="112">
        <v>0.11719000339508059</v>
      </c>
    </row>
    <row r="9327" spans="1:19">
      <c r="A9327" t="s">
        <v>28</v>
      </c>
      <c r="B9327" t="s">
        <v>433</v>
      </c>
      <c r="C9327" t="s">
        <v>440</v>
      </c>
      <c r="D9327" t="s">
        <v>330</v>
      </c>
      <c r="E9327" t="s">
        <v>442</v>
      </c>
      <c r="F9327" t="s">
        <v>435</v>
      </c>
      <c r="G9327" s="112">
        <v>22</v>
      </c>
      <c r="H9327" t="s">
        <v>330</v>
      </c>
      <c r="I9327" t="s">
        <v>736</v>
      </c>
      <c r="J9327" t="s">
        <v>367</v>
      </c>
      <c r="K9327" s="112">
        <v>7</v>
      </c>
      <c r="L9327" s="112">
        <v>6.0339998453855508E-2</v>
      </c>
      <c r="M9327" s="112">
        <v>0.1128999963402748</v>
      </c>
      <c r="N9327" s="112">
        <v>15</v>
      </c>
      <c r="O9327" s="112">
        <v>3.1849998980760567E-2</v>
      </c>
      <c r="P9327" s="112">
        <v>0.11719000339508059</v>
      </c>
      <c r="Q9327" s="112">
        <v>15</v>
      </c>
      <c r="R9327" s="112">
        <v>3.1849998980760567E-2</v>
      </c>
      <c r="S9327" s="112">
        <v>0.11719000339508059</v>
      </c>
    </row>
    <row r="9328" spans="1:19">
      <c r="A9328" t="s">
        <v>28</v>
      </c>
      <c r="B9328" t="s">
        <v>433</v>
      </c>
      <c r="C9328" t="s">
        <v>440</v>
      </c>
      <c r="D9328" t="s">
        <v>330</v>
      </c>
      <c r="E9328" t="s">
        <v>442</v>
      </c>
      <c r="F9328" t="s">
        <v>435</v>
      </c>
      <c r="G9328" s="112">
        <v>22</v>
      </c>
      <c r="H9328" t="s">
        <v>330</v>
      </c>
      <c r="I9328" t="s">
        <v>736</v>
      </c>
      <c r="J9328" t="s">
        <v>368</v>
      </c>
      <c r="K9328" s="112">
        <v>2</v>
      </c>
      <c r="L9328" s="112">
        <v>1.724000088870525E-2</v>
      </c>
      <c r="M9328" s="112">
        <v>3.2260000705718987E-2</v>
      </c>
      <c r="N9328" s="112">
        <v>7</v>
      </c>
      <c r="O9328" s="112">
        <v>1.4860000461339951E-2</v>
      </c>
      <c r="P9328" s="112">
        <v>5.4689999669790268E-2</v>
      </c>
      <c r="Q9328" s="112">
        <v>7</v>
      </c>
      <c r="R9328" s="112">
        <v>1.4860000461339951E-2</v>
      </c>
      <c r="S9328" s="112">
        <v>5.4689999669790268E-2</v>
      </c>
    </row>
    <row r="9329" spans="1:19">
      <c r="A9329" t="s">
        <v>28</v>
      </c>
      <c r="B9329" t="s">
        <v>433</v>
      </c>
      <c r="C9329" t="s">
        <v>440</v>
      </c>
      <c r="D9329" t="s">
        <v>330</v>
      </c>
      <c r="E9329" t="s">
        <v>442</v>
      </c>
      <c r="F9329" t="s">
        <v>435</v>
      </c>
      <c r="G9329" s="112">
        <v>22</v>
      </c>
      <c r="H9329" t="s">
        <v>330</v>
      </c>
      <c r="I9329" t="s">
        <v>307</v>
      </c>
      <c r="J9329" t="s">
        <v>329</v>
      </c>
      <c r="K9329" s="112">
        <v>116</v>
      </c>
      <c r="L9329" s="112">
        <v>1</v>
      </c>
      <c r="M9329" s="112"/>
      <c r="N9329" s="112">
        <v>469</v>
      </c>
      <c r="O9329" s="112">
        <v>0.99575001001358032</v>
      </c>
      <c r="P9329" s="112"/>
      <c r="Q9329" s="112">
        <v>469</v>
      </c>
      <c r="R9329" s="112">
        <v>0.99575001001358032</v>
      </c>
      <c r="S9329" s="112"/>
    </row>
    <row r="9330" spans="1:19">
      <c r="A9330" t="s">
        <v>28</v>
      </c>
      <c r="B9330" t="s">
        <v>433</v>
      </c>
      <c r="C9330" t="s">
        <v>440</v>
      </c>
      <c r="D9330" t="s">
        <v>330</v>
      </c>
      <c r="E9330" t="s">
        <v>442</v>
      </c>
      <c r="F9330" t="s">
        <v>435</v>
      </c>
      <c r="G9330" s="112">
        <v>22</v>
      </c>
      <c r="H9330" t="s">
        <v>330</v>
      </c>
      <c r="I9330" t="s">
        <v>307</v>
      </c>
      <c r="J9330" t="s">
        <v>309</v>
      </c>
      <c r="K9330" s="112">
        <v>0</v>
      </c>
      <c r="L9330" s="112">
        <v>0</v>
      </c>
      <c r="M9330" s="112"/>
      <c r="N9330" s="112">
        <v>2</v>
      </c>
      <c r="O9330" s="112">
        <v>4.2500002309679994E-3</v>
      </c>
      <c r="P9330" s="112"/>
      <c r="Q9330" s="112">
        <v>2</v>
      </c>
      <c r="R9330" s="112">
        <v>4.2500002309679994E-3</v>
      </c>
      <c r="S9330" s="112"/>
    </row>
    <row r="9331" spans="1:19">
      <c r="A9331" t="s">
        <v>28</v>
      </c>
      <c r="B9331" t="s">
        <v>433</v>
      </c>
      <c r="C9331" t="s">
        <v>440</v>
      </c>
      <c r="D9331" t="s">
        <v>330</v>
      </c>
      <c r="E9331" t="s">
        <v>442</v>
      </c>
      <c r="F9331" t="s">
        <v>435</v>
      </c>
      <c r="G9331" s="112">
        <v>22</v>
      </c>
      <c r="H9331" t="s">
        <v>330</v>
      </c>
      <c r="I9331" t="s">
        <v>737</v>
      </c>
      <c r="J9331" t="s">
        <v>310</v>
      </c>
      <c r="K9331" s="112">
        <v>13</v>
      </c>
      <c r="L9331" s="112">
        <v>0.1120700016617775</v>
      </c>
      <c r="M9331" s="112">
        <v>0.1150399968028069</v>
      </c>
      <c r="N9331" s="112">
        <v>83</v>
      </c>
      <c r="O9331" s="112">
        <v>0.17621999979019171</v>
      </c>
      <c r="P9331" s="112">
        <v>0.1861000061035156</v>
      </c>
      <c r="Q9331" s="112">
        <v>83</v>
      </c>
      <c r="R9331" s="112">
        <v>0.17621999979019171</v>
      </c>
      <c r="S9331" s="112">
        <v>0.1861000061035156</v>
      </c>
    </row>
    <row r="9332" spans="1:19">
      <c r="A9332" t="s">
        <v>28</v>
      </c>
      <c r="B9332" t="s">
        <v>433</v>
      </c>
      <c r="C9332" t="s">
        <v>440</v>
      </c>
      <c r="D9332" t="s">
        <v>330</v>
      </c>
      <c r="E9332" t="s">
        <v>442</v>
      </c>
      <c r="F9332" t="s">
        <v>435</v>
      </c>
      <c r="G9332" s="112">
        <v>22</v>
      </c>
      <c r="H9332" t="s">
        <v>330</v>
      </c>
      <c r="I9332" t="s">
        <v>737</v>
      </c>
      <c r="J9332" t="s">
        <v>16</v>
      </c>
      <c r="K9332" s="112">
        <v>29</v>
      </c>
      <c r="L9332" s="112">
        <v>0.25</v>
      </c>
      <c r="M9332" s="112">
        <v>0.2566399872303009</v>
      </c>
      <c r="N9332" s="112">
        <v>99</v>
      </c>
      <c r="O9332" s="112">
        <v>0.2101899981498718</v>
      </c>
      <c r="P9332" s="112">
        <v>0.22197000682353971</v>
      </c>
      <c r="Q9332" s="112">
        <v>99</v>
      </c>
      <c r="R9332" s="112">
        <v>0.2101899981498718</v>
      </c>
      <c r="S9332" s="112">
        <v>0.22197000682353971</v>
      </c>
    </row>
    <row r="9333" spans="1:19">
      <c r="A9333" t="s">
        <v>28</v>
      </c>
      <c r="B9333" t="s">
        <v>433</v>
      </c>
      <c r="C9333" t="s">
        <v>440</v>
      </c>
      <c r="D9333" t="s">
        <v>330</v>
      </c>
      <c r="E9333" t="s">
        <v>442</v>
      </c>
      <c r="F9333" t="s">
        <v>435</v>
      </c>
      <c r="G9333" s="112">
        <v>22</v>
      </c>
      <c r="H9333" t="s">
        <v>330</v>
      </c>
      <c r="I9333" t="s">
        <v>737</v>
      </c>
      <c r="J9333" t="s">
        <v>17</v>
      </c>
      <c r="K9333" s="112">
        <v>23</v>
      </c>
      <c r="L9333" s="112">
        <v>0.19828000664711001</v>
      </c>
      <c r="M9333" s="112">
        <v>0.20353999733924871</v>
      </c>
      <c r="N9333" s="112">
        <v>87</v>
      </c>
      <c r="O9333" s="112">
        <v>0.1847099959850311</v>
      </c>
      <c r="P9333" s="112">
        <v>0.1950699985027313</v>
      </c>
      <c r="Q9333" s="112">
        <v>87</v>
      </c>
      <c r="R9333" s="112">
        <v>0.1847099959850311</v>
      </c>
      <c r="S9333" s="112">
        <v>0.1950699985027313</v>
      </c>
    </row>
    <row r="9334" spans="1:19">
      <c r="A9334" t="s">
        <v>28</v>
      </c>
      <c r="B9334" t="s">
        <v>433</v>
      </c>
      <c r="C9334" t="s">
        <v>440</v>
      </c>
      <c r="D9334" t="s">
        <v>330</v>
      </c>
      <c r="E9334" t="s">
        <v>442</v>
      </c>
      <c r="F9334" t="s">
        <v>435</v>
      </c>
      <c r="G9334" s="112">
        <v>22</v>
      </c>
      <c r="H9334" t="s">
        <v>330</v>
      </c>
      <c r="I9334" t="s">
        <v>737</v>
      </c>
      <c r="J9334" t="s">
        <v>18</v>
      </c>
      <c r="K9334" s="112">
        <v>27</v>
      </c>
      <c r="L9334" s="112">
        <v>0.2327599972486496</v>
      </c>
      <c r="M9334" s="112">
        <v>0.23894000053405759</v>
      </c>
      <c r="N9334" s="112">
        <v>93</v>
      </c>
      <c r="O9334" s="112">
        <v>0.1974499970674515</v>
      </c>
      <c r="P9334" s="112">
        <v>0.2085199952125549</v>
      </c>
      <c r="Q9334" s="112">
        <v>93</v>
      </c>
      <c r="R9334" s="112">
        <v>0.1974499970674515</v>
      </c>
      <c r="S9334" s="112">
        <v>0.2085199952125549</v>
      </c>
    </row>
    <row r="9335" spans="1:19">
      <c r="A9335" t="s">
        <v>28</v>
      </c>
      <c r="B9335" t="s">
        <v>433</v>
      </c>
      <c r="C9335" t="s">
        <v>440</v>
      </c>
      <c r="D9335" t="s">
        <v>330</v>
      </c>
      <c r="E9335" t="s">
        <v>442</v>
      </c>
      <c r="F9335" t="s">
        <v>435</v>
      </c>
      <c r="G9335" s="112">
        <v>22</v>
      </c>
      <c r="H9335" t="s">
        <v>330</v>
      </c>
      <c r="I9335" t="s">
        <v>737</v>
      </c>
      <c r="J9335" t="s">
        <v>311</v>
      </c>
      <c r="K9335" s="112">
        <v>21</v>
      </c>
      <c r="L9335" s="112">
        <v>0.18103000521659851</v>
      </c>
      <c r="M9335" s="112">
        <v>0.18583999574184421</v>
      </c>
      <c r="N9335" s="112">
        <v>84</v>
      </c>
      <c r="O9335" s="112">
        <v>0.17834000289440161</v>
      </c>
      <c r="P9335" s="112">
        <v>0.18833999335765839</v>
      </c>
      <c r="Q9335" s="112">
        <v>84</v>
      </c>
      <c r="R9335" s="112">
        <v>0.17834000289440161</v>
      </c>
      <c r="S9335" s="112">
        <v>0.18833999335765839</v>
      </c>
    </row>
    <row r="9336" spans="1:19">
      <c r="A9336" t="s">
        <v>28</v>
      </c>
      <c r="B9336" t="s">
        <v>433</v>
      </c>
      <c r="C9336" t="s">
        <v>440</v>
      </c>
      <c r="D9336" t="s">
        <v>330</v>
      </c>
      <c r="E9336" t="s">
        <v>442</v>
      </c>
      <c r="F9336" t="s">
        <v>435</v>
      </c>
      <c r="G9336" s="112">
        <v>22</v>
      </c>
      <c r="H9336" t="s">
        <v>330</v>
      </c>
      <c r="I9336" t="s">
        <v>737</v>
      </c>
      <c r="J9336" t="s">
        <v>270</v>
      </c>
      <c r="K9336" s="112">
        <v>3</v>
      </c>
      <c r="L9336" s="112">
        <v>2.5860000401735309E-2</v>
      </c>
      <c r="M9336" s="112"/>
      <c r="N9336" s="112">
        <v>25</v>
      </c>
      <c r="O9336" s="112">
        <v>5.3079999983310699E-2</v>
      </c>
      <c r="P9336" s="112"/>
      <c r="Q9336" s="112">
        <v>25</v>
      </c>
      <c r="R9336" s="112">
        <v>5.3079999983310699E-2</v>
      </c>
      <c r="S9336" s="112"/>
    </row>
    <row r="9337" spans="1:19">
      <c r="A9337" t="s">
        <v>28</v>
      </c>
      <c r="B9337" t="s">
        <v>433</v>
      </c>
      <c r="C9337" t="s">
        <v>440</v>
      </c>
      <c r="D9337" t="s">
        <v>330</v>
      </c>
      <c r="E9337" t="s">
        <v>442</v>
      </c>
      <c r="F9337" t="s">
        <v>435</v>
      </c>
      <c r="G9337" s="112">
        <v>22</v>
      </c>
      <c r="H9337" t="s">
        <v>330</v>
      </c>
      <c r="I9337" t="s">
        <v>312</v>
      </c>
      <c r="J9337" t="s">
        <v>313</v>
      </c>
      <c r="K9337" s="112">
        <v>75</v>
      </c>
      <c r="L9337" s="112">
        <v>0.64654999971389771</v>
      </c>
      <c r="M9337" s="112">
        <v>0.65217000246047974</v>
      </c>
      <c r="N9337" s="112">
        <v>320</v>
      </c>
      <c r="O9337" s="112">
        <v>0.67940998077392578</v>
      </c>
      <c r="P9337" s="112">
        <v>0.69113999605178833</v>
      </c>
      <c r="Q9337" s="112">
        <v>320</v>
      </c>
      <c r="R9337" s="112">
        <v>0.67940998077392578</v>
      </c>
      <c r="S9337" s="112">
        <v>0.69113999605178833</v>
      </c>
    </row>
    <row r="9338" spans="1:19">
      <c r="A9338" t="s">
        <v>28</v>
      </c>
      <c r="B9338" t="s">
        <v>433</v>
      </c>
      <c r="C9338" t="s">
        <v>440</v>
      </c>
      <c r="D9338" t="s">
        <v>330</v>
      </c>
      <c r="E9338" t="s">
        <v>442</v>
      </c>
      <c r="F9338" t="s">
        <v>435</v>
      </c>
      <c r="G9338" s="112">
        <v>22</v>
      </c>
      <c r="H9338" t="s">
        <v>330</v>
      </c>
      <c r="I9338" t="s">
        <v>312</v>
      </c>
      <c r="J9338" t="s">
        <v>314</v>
      </c>
      <c r="K9338" s="112">
        <v>20</v>
      </c>
      <c r="L9338" s="112">
        <v>0.17240999639034271</v>
      </c>
      <c r="M9338" s="112">
        <v>0.17391000688076019</v>
      </c>
      <c r="N9338" s="112">
        <v>69</v>
      </c>
      <c r="O9338" s="112">
        <v>0.14650000631809229</v>
      </c>
      <c r="P9338" s="112">
        <v>0.1490299999713898</v>
      </c>
      <c r="Q9338" s="112">
        <v>69</v>
      </c>
      <c r="R9338" s="112">
        <v>0.14650000631809229</v>
      </c>
      <c r="S9338" s="112">
        <v>0.1490299999713898</v>
      </c>
    </row>
    <row r="9339" spans="1:19">
      <c r="A9339" t="s">
        <v>28</v>
      </c>
      <c r="B9339" t="s">
        <v>433</v>
      </c>
      <c r="C9339" t="s">
        <v>440</v>
      </c>
      <c r="D9339" t="s">
        <v>330</v>
      </c>
      <c r="E9339" t="s">
        <v>442</v>
      </c>
      <c r="F9339" t="s">
        <v>435</v>
      </c>
      <c r="G9339" s="112">
        <v>22</v>
      </c>
      <c r="H9339" t="s">
        <v>330</v>
      </c>
      <c r="I9339" t="s">
        <v>312</v>
      </c>
      <c r="J9339" t="s">
        <v>315</v>
      </c>
      <c r="K9339" s="112">
        <v>13</v>
      </c>
      <c r="L9339" s="112">
        <v>0.1120700016617775</v>
      </c>
      <c r="M9339" s="112">
        <v>0.11304000020027161</v>
      </c>
      <c r="N9339" s="112">
        <v>46</v>
      </c>
      <c r="O9339" s="112">
        <v>9.7659997642040253E-2</v>
      </c>
      <c r="P9339" s="112">
        <v>9.9349997937679291E-2</v>
      </c>
      <c r="Q9339" s="112">
        <v>46</v>
      </c>
      <c r="R9339" s="112">
        <v>9.7659997642040253E-2</v>
      </c>
      <c r="S9339" s="112">
        <v>9.9349997937679291E-2</v>
      </c>
    </row>
    <row r="9340" spans="1:19">
      <c r="A9340" t="s">
        <v>28</v>
      </c>
      <c r="B9340" t="s">
        <v>433</v>
      </c>
      <c r="C9340" t="s">
        <v>440</v>
      </c>
      <c r="D9340" t="s">
        <v>330</v>
      </c>
      <c r="E9340" t="s">
        <v>442</v>
      </c>
      <c r="F9340" t="s">
        <v>435</v>
      </c>
      <c r="G9340" s="112">
        <v>22</v>
      </c>
      <c r="H9340" t="s">
        <v>330</v>
      </c>
      <c r="I9340" t="s">
        <v>312</v>
      </c>
      <c r="J9340" t="s">
        <v>373</v>
      </c>
      <c r="K9340" s="112">
        <v>1</v>
      </c>
      <c r="L9340" s="112">
        <v>8.6200004443526268E-3</v>
      </c>
      <c r="M9340" s="112"/>
      <c r="N9340" s="112">
        <v>8</v>
      </c>
      <c r="O9340" s="112">
        <v>1.699000038206577E-2</v>
      </c>
      <c r="P9340" s="112"/>
      <c r="Q9340" s="112">
        <v>8</v>
      </c>
      <c r="R9340" s="112">
        <v>1.699000038206577E-2</v>
      </c>
      <c r="S9340" s="112"/>
    </row>
    <row r="9341" spans="1:19">
      <c r="A9341" t="s">
        <v>28</v>
      </c>
      <c r="B9341" t="s">
        <v>433</v>
      </c>
      <c r="C9341" t="s">
        <v>440</v>
      </c>
      <c r="D9341" t="s">
        <v>330</v>
      </c>
      <c r="E9341" t="s">
        <v>442</v>
      </c>
      <c r="F9341" t="s">
        <v>435</v>
      </c>
      <c r="G9341" s="112">
        <v>22</v>
      </c>
      <c r="H9341" t="s">
        <v>330</v>
      </c>
      <c r="I9341" t="s">
        <v>312</v>
      </c>
      <c r="J9341" t="s">
        <v>316</v>
      </c>
      <c r="K9341" s="112">
        <v>7</v>
      </c>
      <c r="L9341" s="112">
        <v>6.0339998453855508E-2</v>
      </c>
      <c r="M9341" s="112">
        <v>6.086999922990799E-2</v>
      </c>
      <c r="N9341" s="112">
        <v>28</v>
      </c>
      <c r="O9341" s="112">
        <v>5.9450000524520867E-2</v>
      </c>
      <c r="P9341" s="112">
        <v>6.0479998588562012E-2</v>
      </c>
      <c r="Q9341" s="112">
        <v>28</v>
      </c>
      <c r="R9341" s="112">
        <v>5.9450000524520867E-2</v>
      </c>
      <c r="S9341" s="112">
        <v>6.0479998588562012E-2</v>
      </c>
    </row>
    <row r="9342" spans="1:19">
      <c r="A9342" t="s">
        <v>28</v>
      </c>
      <c r="B9342" t="s">
        <v>433</v>
      </c>
      <c r="C9342" t="s">
        <v>440</v>
      </c>
      <c r="D9342" t="s">
        <v>330</v>
      </c>
      <c r="E9342" t="s">
        <v>443</v>
      </c>
      <c r="F9342" t="s">
        <v>436</v>
      </c>
      <c r="G9342" s="112">
        <v>22</v>
      </c>
      <c r="H9342" t="s">
        <v>330</v>
      </c>
      <c r="I9342" t="s">
        <v>326</v>
      </c>
      <c r="J9342" t="s">
        <v>289</v>
      </c>
      <c r="K9342" s="112">
        <v>0</v>
      </c>
      <c r="L9342" s="112">
        <v>0</v>
      </c>
      <c r="M9342" s="112"/>
      <c r="N9342" s="112">
        <v>2</v>
      </c>
      <c r="O9342" s="112">
        <v>4.2500002309679994E-3</v>
      </c>
      <c r="P9342" s="112"/>
      <c r="Q9342" s="112">
        <v>2</v>
      </c>
      <c r="R9342" s="112">
        <v>4.2500002309679994E-3</v>
      </c>
      <c r="S9342" s="112"/>
    </row>
    <row r="9343" spans="1:19">
      <c r="A9343" t="s">
        <v>28</v>
      </c>
      <c r="B9343" t="s">
        <v>433</v>
      </c>
      <c r="C9343" t="s">
        <v>440</v>
      </c>
      <c r="D9343" t="s">
        <v>330</v>
      </c>
      <c r="E9343" t="s">
        <v>443</v>
      </c>
      <c r="F9343" t="s">
        <v>436</v>
      </c>
      <c r="G9343" s="112">
        <v>22</v>
      </c>
      <c r="H9343" t="s">
        <v>330</v>
      </c>
      <c r="I9343" t="s">
        <v>326</v>
      </c>
      <c r="J9343" t="s">
        <v>290</v>
      </c>
      <c r="K9343" s="112">
        <v>6</v>
      </c>
      <c r="L9343" s="112">
        <v>8.6960002779960632E-2</v>
      </c>
      <c r="M9343" s="112"/>
      <c r="N9343" s="112">
        <v>20</v>
      </c>
      <c r="O9343" s="112">
        <v>4.2459998279809952E-2</v>
      </c>
      <c r="P9343" s="112"/>
      <c r="Q9343" s="112">
        <v>20</v>
      </c>
      <c r="R9343" s="112">
        <v>4.2459998279809952E-2</v>
      </c>
      <c r="S9343" s="112"/>
    </row>
    <row r="9344" spans="1:19">
      <c r="A9344" t="s">
        <v>28</v>
      </c>
      <c r="B9344" t="s">
        <v>433</v>
      </c>
      <c r="C9344" t="s">
        <v>440</v>
      </c>
      <c r="D9344" t="s">
        <v>330</v>
      </c>
      <c r="E9344" t="s">
        <v>443</v>
      </c>
      <c r="F9344" t="s">
        <v>436</v>
      </c>
      <c r="G9344" s="112">
        <v>22</v>
      </c>
      <c r="H9344" t="s">
        <v>330</v>
      </c>
      <c r="I9344" t="s">
        <v>326</v>
      </c>
      <c r="J9344" t="s">
        <v>291</v>
      </c>
      <c r="K9344" s="112">
        <v>8</v>
      </c>
      <c r="L9344" s="112">
        <v>0.11593999713659291</v>
      </c>
      <c r="M9344" s="112"/>
      <c r="N9344" s="112">
        <v>43</v>
      </c>
      <c r="O9344" s="112">
        <v>9.1300003230571747E-2</v>
      </c>
      <c r="P9344" s="112"/>
      <c r="Q9344" s="112">
        <v>43</v>
      </c>
      <c r="R9344" s="112">
        <v>9.1300003230571747E-2</v>
      </c>
      <c r="S9344" s="112"/>
    </row>
    <row r="9345" spans="1:19">
      <c r="A9345" t="s">
        <v>28</v>
      </c>
      <c r="B9345" t="s">
        <v>433</v>
      </c>
      <c r="C9345" t="s">
        <v>440</v>
      </c>
      <c r="D9345" t="s">
        <v>330</v>
      </c>
      <c r="E9345" t="s">
        <v>443</v>
      </c>
      <c r="F9345" t="s">
        <v>436</v>
      </c>
      <c r="G9345" s="112">
        <v>22</v>
      </c>
      <c r="H9345" t="s">
        <v>330</v>
      </c>
      <c r="I9345" t="s">
        <v>326</v>
      </c>
      <c r="J9345" t="s">
        <v>292</v>
      </c>
      <c r="K9345" s="112">
        <v>10</v>
      </c>
      <c r="L9345" s="112">
        <v>0.14493000507354739</v>
      </c>
      <c r="M9345" s="112"/>
      <c r="N9345" s="112">
        <v>89</v>
      </c>
      <c r="O9345" s="112">
        <v>0.188960000872612</v>
      </c>
      <c r="P9345" s="112"/>
      <c r="Q9345" s="112">
        <v>89</v>
      </c>
      <c r="R9345" s="112">
        <v>0.188960000872612</v>
      </c>
      <c r="S9345" s="112"/>
    </row>
    <row r="9346" spans="1:19">
      <c r="A9346" t="s">
        <v>28</v>
      </c>
      <c r="B9346" t="s">
        <v>433</v>
      </c>
      <c r="C9346" t="s">
        <v>440</v>
      </c>
      <c r="D9346" t="s">
        <v>330</v>
      </c>
      <c r="E9346" t="s">
        <v>443</v>
      </c>
      <c r="F9346" t="s">
        <v>436</v>
      </c>
      <c r="G9346" s="112">
        <v>22</v>
      </c>
      <c r="H9346" t="s">
        <v>330</v>
      </c>
      <c r="I9346" t="s">
        <v>326</v>
      </c>
      <c r="J9346" t="s">
        <v>293</v>
      </c>
      <c r="K9346" s="112">
        <v>17</v>
      </c>
      <c r="L9346" s="112">
        <v>0.24638000130653381</v>
      </c>
      <c r="M9346" s="112"/>
      <c r="N9346" s="112">
        <v>98</v>
      </c>
      <c r="O9346" s="112">
        <v>0.2080699950456619</v>
      </c>
      <c r="P9346" s="112"/>
      <c r="Q9346" s="112">
        <v>98</v>
      </c>
      <c r="R9346" s="112">
        <v>0.2080699950456619</v>
      </c>
      <c r="S9346" s="112"/>
    </row>
    <row r="9347" spans="1:19">
      <c r="A9347" t="s">
        <v>28</v>
      </c>
      <c r="B9347" t="s">
        <v>433</v>
      </c>
      <c r="C9347" t="s">
        <v>440</v>
      </c>
      <c r="D9347" t="s">
        <v>330</v>
      </c>
      <c r="E9347" t="s">
        <v>443</v>
      </c>
      <c r="F9347" t="s">
        <v>436</v>
      </c>
      <c r="G9347" s="112">
        <v>22</v>
      </c>
      <c r="H9347" t="s">
        <v>330</v>
      </c>
      <c r="I9347" t="s">
        <v>326</v>
      </c>
      <c r="J9347" t="s">
        <v>294</v>
      </c>
      <c r="K9347" s="112">
        <v>18</v>
      </c>
      <c r="L9347" s="112">
        <v>0.26087000966072083</v>
      </c>
      <c r="M9347" s="112"/>
      <c r="N9347" s="112">
        <v>130</v>
      </c>
      <c r="O9347" s="112">
        <v>0.27601000666618353</v>
      </c>
      <c r="P9347" s="112"/>
      <c r="Q9347" s="112">
        <v>130</v>
      </c>
      <c r="R9347" s="112">
        <v>0.27601000666618353</v>
      </c>
      <c r="S9347" s="112"/>
    </row>
    <row r="9348" spans="1:19">
      <c r="A9348" t="s">
        <v>28</v>
      </c>
      <c r="B9348" t="s">
        <v>433</v>
      </c>
      <c r="C9348" t="s">
        <v>440</v>
      </c>
      <c r="D9348" t="s">
        <v>330</v>
      </c>
      <c r="E9348" t="s">
        <v>443</v>
      </c>
      <c r="F9348" t="s">
        <v>436</v>
      </c>
      <c r="G9348" s="112">
        <v>22</v>
      </c>
      <c r="H9348" t="s">
        <v>330</v>
      </c>
      <c r="I9348" t="s">
        <v>326</v>
      </c>
      <c r="J9348" t="s">
        <v>295</v>
      </c>
      <c r="K9348" s="112">
        <v>10</v>
      </c>
      <c r="L9348" s="112">
        <v>0.14493000507354739</v>
      </c>
      <c r="M9348" s="112"/>
      <c r="N9348" s="112">
        <v>89</v>
      </c>
      <c r="O9348" s="112">
        <v>0.188960000872612</v>
      </c>
      <c r="P9348" s="112"/>
      <c r="Q9348" s="112">
        <v>89</v>
      </c>
      <c r="R9348" s="112">
        <v>0.188960000872612</v>
      </c>
      <c r="S9348" s="112"/>
    </row>
    <row r="9349" spans="1:19">
      <c r="A9349" t="s">
        <v>28</v>
      </c>
      <c r="B9349" t="s">
        <v>433</v>
      </c>
      <c r="C9349" t="s">
        <v>440</v>
      </c>
      <c r="D9349" t="s">
        <v>330</v>
      </c>
      <c r="E9349" t="s">
        <v>443</v>
      </c>
      <c r="F9349" t="s">
        <v>436</v>
      </c>
      <c r="G9349" s="112">
        <v>22</v>
      </c>
      <c r="H9349" t="s">
        <v>330</v>
      </c>
      <c r="I9349" t="s">
        <v>359</v>
      </c>
      <c r="J9349" t="s">
        <v>14</v>
      </c>
      <c r="K9349" s="112">
        <v>60</v>
      </c>
      <c r="L9349" s="112">
        <v>0.86957001686096191</v>
      </c>
      <c r="M9349" s="112">
        <v>0.88235002756118774</v>
      </c>
      <c r="N9349" s="112">
        <v>361</v>
      </c>
      <c r="O9349" s="112">
        <v>0.76644998788833618</v>
      </c>
      <c r="P9349" s="112">
        <v>0.77969998121261597</v>
      </c>
      <c r="Q9349" s="112">
        <v>361</v>
      </c>
      <c r="R9349" s="112">
        <v>0.76644998788833618</v>
      </c>
      <c r="S9349" s="112">
        <v>0.77969998121261597</v>
      </c>
    </row>
    <row r="9350" spans="1:19">
      <c r="A9350" t="s">
        <v>28</v>
      </c>
      <c r="B9350" t="s">
        <v>433</v>
      </c>
      <c r="C9350" t="s">
        <v>440</v>
      </c>
      <c r="D9350" t="s">
        <v>330</v>
      </c>
      <c r="E9350" t="s">
        <v>443</v>
      </c>
      <c r="F9350" t="s">
        <v>436</v>
      </c>
      <c r="G9350" s="112">
        <v>22</v>
      </c>
      <c r="H9350" t="s">
        <v>330</v>
      </c>
      <c r="I9350" t="s">
        <v>359</v>
      </c>
      <c r="J9350" t="s">
        <v>15</v>
      </c>
      <c r="K9350" s="112">
        <v>6</v>
      </c>
      <c r="L9350" s="112">
        <v>8.6960002779960632E-2</v>
      </c>
      <c r="M9350" s="112">
        <v>8.8239997625350952E-2</v>
      </c>
      <c r="N9350" s="112">
        <v>71</v>
      </c>
      <c r="O9350" s="112">
        <v>0.15073999762535101</v>
      </c>
      <c r="P9350" s="112">
        <v>0.15334999561309809</v>
      </c>
      <c r="Q9350" s="112">
        <v>71</v>
      </c>
      <c r="R9350" s="112">
        <v>0.15073999762535101</v>
      </c>
      <c r="S9350" s="112">
        <v>0.15334999561309809</v>
      </c>
    </row>
    <row r="9351" spans="1:19">
      <c r="A9351" t="s">
        <v>28</v>
      </c>
      <c r="B9351" t="s">
        <v>433</v>
      </c>
      <c r="C9351" t="s">
        <v>440</v>
      </c>
      <c r="D9351" t="s">
        <v>330</v>
      </c>
      <c r="E9351" t="s">
        <v>443</v>
      </c>
      <c r="F9351" t="s">
        <v>436</v>
      </c>
      <c r="G9351" s="112">
        <v>22</v>
      </c>
      <c r="H9351" t="s">
        <v>330</v>
      </c>
      <c r="I9351" t="s">
        <v>359</v>
      </c>
      <c r="J9351" t="s">
        <v>317</v>
      </c>
      <c r="K9351" s="112">
        <v>2</v>
      </c>
      <c r="L9351" s="112">
        <v>2.8990000486373901E-2</v>
      </c>
      <c r="M9351" s="112">
        <v>2.9410000890493389E-2</v>
      </c>
      <c r="N9351" s="112">
        <v>31</v>
      </c>
      <c r="O9351" s="112">
        <v>6.5820001065731049E-2</v>
      </c>
      <c r="P9351" s="112">
        <v>6.6950000822544098E-2</v>
      </c>
      <c r="Q9351" s="112">
        <v>31</v>
      </c>
      <c r="R9351" s="112">
        <v>6.5820001065731049E-2</v>
      </c>
      <c r="S9351" s="112">
        <v>6.6950000822544098E-2</v>
      </c>
    </row>
    <row r="9352" spans="1:19">
      <c r="A9352" t="s">
        <v>28</v>
      </c>
      <c r="B9352" t="s">
        <v>433</v>
      </c>
      <c r="C9352" t="s">
        <v>440</v>
      </c>
      <c r="D9352" t="s">
        <v>330</v>
      </c>
      <c r="E9352" t="s">
        <v>443</v>
      </c>
      <c r="F9352" t="s">
        <v>436</v>
      </c>
      <c r="G9352" s="112">
        <v>22</v>
      </c>
      <c r="H9352" t="s">
        <v>330</v>
      </c>
      <c r="I9352" t="s">
        <v>359</v>
      </c>
      <c r="J9352" t="s">
        <v>270</v>
      </c>
      <c r="K9352" s="112">
        <v>1</v>
      </c>
      <c r="L9352" s="112">
        <v>1.448999997228384E-2</v>
      </c>
      <c r="M9352" s="112"/>
      <c r="N9352" s="112">
        <v>8</v>
      </c>
      <c r="O9352" s="112">
        <v>1.699000038206577E-2</v>
      </c>
      <c r="P9352" s="112"/>
      <c r="Q9352" s="112">
        <v>8</v>
      </c>
      <c r="R9352" s="112">
        <v>1.699000038206577E-2</v>
      </c>
      <c r="S9352" s="112"/>
    </row>
    <row r="9353" spans="1:19">
      <c r="A9353" t="s">
        <v>28</v>
      </c>
      <c r="B9353" t="s">
        <v>433</v>
      </c>
      <c r="C9353" t="s">
        <v>440</v>
      </c>
      <c r="D9353" t="s">
        <v>330</v>
      </c>
      <c r="E9353" t="s">
        <v>443</v>
      </c>
      <c r="F9353" t="s">
        <v>436</v>
      </c>
      <c r="G9353" s="112">
        <v>22</v>
      </c>
      <c r="H9353" t="s">
        <v>330</v>
      </c>
      <c r="I9353" t="s">
        <v>325</v>
      </c>
      <c r="J9353" t="s">
        <v>302</v>
      </c>
      <c r="K9353" s="112">
        <v>11</v>
      </c>
      <c r="L9353" s="112">
        <v>0.15941999852657321</v>
      </c>
      <c r="M9353" s="112"/>
      <c r="N9353" s="112">
        <v>144</v>
      </c>
      <c r="O9353" s="112">
        <v>0.30572998523712158</v>
      </c>
      <c r="P9353" s="112"/>
      <c r="Q9353" s="112">
        <v>144</v>
      </c>
      <c r="R9353" s="112">
        <v>0.30572998523712158</v>
      </c>
      <c r="S9353" s="112"/>
    </row>
    <row r="9354" spans="1:19">
      <c r="A9354" t="s">
        <v>28</v>
      </c>
      <c r="B9354" t="s">
        <v>433</v>
      </c>
      <c r="C9354" t="s">
        <v>440</v>
      </c>
      <c r="D9354" t="s">
        <v>330</v>
      </c>
      <c r="E9354" t="s">
        <v>443</v>
      </c>
      <c r="F9354" t="s">
        <v>436</v>
      </c>
      <c r="G9354" s="112">
        <v>22</v>
      </c>
      <c r="H9354" t="s">
        <v>330</v>
      </c>
      <c r="I9354" t="s">
        <v>325</v>
      </c>
      <c r="J9354" t="s">
        <v>303</v>
      </c>
      <c r="K9354" s="112">
        <v>23</v>
      </c>
      <c r="L9354" s="112">
        <v>0.33333000540733337</v>
      </c>
      <c r="M9354" s="112"/>
      <c r="N9354" s="112">
        <v>139</v>
      </c>
      <c r="O9354" s="112">
        <v>0.2951200008392334</v>
      </c>
      <c r="P9354" s="112"/>
      <c r="Q9354" s="112">
        <v>139</v>
      </c>
      <c r="R9354" s="112">
        <v>0.2951200008392334</v>
      </c>
      <c r="S9354" s="112"/>
    </row>
    <row r="9355" spans="1:19">
      <c r="A9355" t="s">
        <v>28</v>
      </c>
      <c r="B9355" t="s">
        <v>433</v>
      </c>
      <c r="C9355" t="s">
        <v>440</v>
      </c>
      <c r="D9355" t="s">
        <v>330</v>
      </c>
      <c r="E9355" t="s">
        <v>443</v>
      </c>
      <c r="F9355" t="s">
        <v>436</v>
      </c>
      <c r="G9355" s="112">
        <v>22</v>
      </c>
      <c r="H9355" t="s">
        <v>330</v>
      </c>
      <c r="I9355" t="s">
        <v>325</v>
      </c>
      <c r="J9355" t="s">
        <v>304</v>
      </c>
      <c r="K9355" s="112">
        <v>35</v>
      </c>
      <c r="L9355" s="112">
        <v>0.50725001096725464</v>
      </c>
      <c r="M9355" s="112"/>
      <c r="N9355" s="112">
        <v>188</v>
      </c>
      <c r="O9355" s="112">
        <v>0.39915001392364502</v>
      </c>
      <c r="P9355" s="112"/>
      <c r="Q9355" s="112">
        <v>188</v>
      </c>
      <c r="R9355" s="112">
        <v>0.39915001392364502</v>
      </c>
      <c r="S9355" s="112"/>
    </row>
    <row r="9356" spans="1:19">
      <c r="A9356" t="s">
        <v>28</v>
      </c>
      <c r="B9356" t="s">
        <v>433</v>
      </c>
      <c r="C9356" t="s">
        <v>440</v>
      </c>
      <c r="D9356" t="s">
        <v>330</v>
      </c>
      <c r="E9356" t="s">
        <v>443</v>
      </c>
      <c r="F9356" t="s">
        <v>436</v>
      </c>
      <c r="G9356" s="112">
        <v>22</v>
      </c>
      <c r="H9356" t="s">
        <v>330</v>
      </c>
      <c r="I9356" t="s">
        <v>349</v>
      </c>
      <c r="J9356" t="s">
        <v>350</v>
      </c>
      <c r="K9356" s="112">
        <v>13</v>
      </c>
      <c r="L9356" s="112">
        <v>0.18840999901294711</v>
      </c>
      <c r="M9356" s="112">
        <v>0.23635999858379361</v>
      </c>
      <c r="N9356" s="112">
        <v>57</v>
      </c>
      <c r="O9356" s="112">
        <v>0.12101999670267111</v>
      </c>
      <c r="P9356" s="112">
        <v>0.16146999597549441</v>
      </c>
      <c r="Q9356" s="112">
        <v>57</v>
      </c>
      <c r="R9356" s="112">
        <v>0.12101999670267111</v>
      </c>
      <c r="S9356" s="112">
        <v>0.16146999597549441</v>
      </c>
    </row>
    <row r="9357" spans="1:19">
      <c r="A9357" t="s">
        <v>28</v>
      </c>
      <c r="B9357" t="s">
        <v>433</v>
      </c>
      <c r="C9357" t="s">
        <v>440</v>
      </c>
      <c r="D9357" t="s">
        <v>330</v>
      </c>
      <c r="E9357" t="s">
        <v>443</v>
      </c>
      <c r="F9357" t="s">
        <v>436</v>
      </c>
      <c r="G9357" s="112">
        <v>22</v>
      </c>
      <c r="H9357" t="s">
        <v>330</v>
      </c>
      <c r="I9357" t="s">
        <v>349</v>
      </c>
      <c r="J9357" t="s">
        <v>351</v>
      </c>
      <c r="K9357" s="112">
        <v>28</v>
      </c>
      <c r="L9357" s="112">
        <v>0.40580001473426819</v>
      </c>
      <c r="M9357" s="112">
        <v>0.50909000635147095</v>
      </c>
      <c r="N9357" s="112">
        <v>151</v>
      </c>
      <c r="O9357" s="112">
        <v>0.32058998942375178</v>
      </c>
      <c r="P9357" s="112">
        <v>0.42776000499725342</v>
      </c>
      <c r="Q9357" s="112">
        <v>151</v>
      </c>
      <c r="R9357" s="112">
        <v>0.32058998942375178</v>
      </c>
      <c r="S9357" s="112">
        <v>0.42776000499725342</v>
      </c>
    </row>
    <row r="9358" spans="1:19">
      <c r="A9358" t="s">
        <v>28</v>
      </c>
      <c r="B9358" t="s">
        <v>433</v>
      </c>
      <c r="C9358" t="s">
        <v>440</v>
      </c>
      <c r="D9358" t="s">
        <v>330</v>
      </c>
      <c r="E9358" t="s">
        <v>443</v>
      </c>
      <c r="F9358" t="s">
        <v>436</v>
      </c>
      <c r="G9358" s="112">
        <v>22</v>
      </c>
      <c r="H9358" t="s">
        <v>330</v>
      </c>
      <c r="I9358" t="s">
        <v>349</v>
      </c>
      <c r="J9358" t="s">
        <v>352</v>
      </c>
      <c r="K9358" s="112">
        <v>0</v>
      </c>
      <c r="L9358" s="112">
        <v>0</v>
      </c>
      <c r="M9358" s="112">
        <v>0</v>
      </c>
      <c r="N9358" s="112">
        <v>2</v>
      </c>
      <c r="O9358" s="112">
        <v>4.2500002309679994E-3</v>
      </c>
      <c r="P9358" s="112">
        <v>5.6699998676776886E-3</v>
      </c>
      <c r="Q9358" s="112">
        <v>2</v>
      </c>
      <c r="R9358" s="112">
        <v>4.2500002309679994E-3</v>
      </c>
      <c r="S9358" s="112">
        <v>5.6699998676776886E-3</v>
      </c>
    </row>
    <row r="9359" spans="1:19">
      <c r="A9359" t="s">
        <v>28</v>
      </c>
      <c r="B9359" t="s">
        <v>433</v>
      </c>
      <c r="C9359" t="s">
        <v>440</v>
      </c>
      <c r="D9359" t="s">
        <v>330</v>
      </c>
      <c r="E9359" t="s">
        <v>443</v>
      </c>
      <c r="F9359" t="s">
        <v>436</v>
      </c>
      <c r="G9359" s="112">
        <v>22</v>
      </c>
      <c r="H9359" t="s">
        <v>330</v>
      </c>
      <c r="I9359" t="s">
        <v>349</v>
      </c>
      <c r="J9359" t="s">
        <v>353</v>
      </c>
      <c r="K9359" s="112">
        <v>14</v>
      </c>
      <c r="L9359" s="112">
        <v>0.20290000736713409</v>
      </c>
      <c r="M9359" s="112">
        <v>0.25455000996589661</v>
      </c>
      <c r="N9359" s="112">
        <v>143</v>
      </c>
      <c r="O9359" s="112">
        <v>0.30360999703407288</v>
      </c>
      <c r="P9359" s="112">
        <v>0.40509998798370361</v>
      </c>
      <c r="Q9359" s="112">
        <v>143</v>
      </c>
      <c r="R9359" s="112">
        <v>0.30360999703407288</v>
      </c>
      <c r="S9359" s="112">
        <v>0.40509998798370361</v>
      </c>
    </row>
    <row r="9360" spans="1:19">
      <c r="A9360" t="s">
        <v>28</v>
      </c>
      <c r="B9360" t="s">
        <v>433</v>
      </c>
      <c r="C9360" t="s">
        <v>440</v>
      </c>
      <c r="D9360" t="s">
        <v>330</v>
      </c>
      <c r="E9360" t="s">
        <v>443</v>
      </c>
      <c r="F9360" t="s">
        <v>436</v>
      </c>
      <c r="G9360" s="112">
        <v>22</v>
      </c>
      <c r="H9360" t="s">
        <v>330</v>
      </c>
      <c r="I9360" t="s">
        <v>349</v>
      </c>
      <c r="J9360" t="s">
        <v>355</v>
      </c>
      <c r="K9360" s="112">
        <v>14</v>
      </c>
      <c r="L9360" s="112">
        <v>0.20290000736713409</v>
      </c>
      <c r="M9360" s="112"/>
      <c r="N9360" s="112">
        <v>118</v>
      </c>
      <c r="O9360" s="112">
        <v>0.25053000450134277</v>
      </c>
      <c r="P9360" s="112"/>
      <c r="Q9360" s="112">
        <v>118</v>
      </c>
      <c r="R9360" s="112">
        <v>0.25053000450134277</v>
      </c>
      <c r="S9360" s="112"/>
    </row>
    <row r="9361" spans="1:19">
      <c r="A9361" t="s">
        <v>28</v>
      </c>
      <c r="B9361" t="s">
        <v>433</v>
      </c>
      <c r="C9361" t="s">
        <v>440</v>
      </c>
      <c r="D9361" t="s">
        <v>330</v>
      </c>
      <c r="E9361" t="s">
        <v>443</v>
      </c>
      <c r="F9361" t="s">
        <v>436</v>
      </c>
      <c r="G9361" s="112">
        <v>22</v>
      </c>
      <c r="H9361" t="s">
        <v>330</v>
      </c>
      <c r="I9361" t="s">
        <v>734</v>
      </c>
      <c r="J9361" t="s">
        <v>270</v>
      </c>
      <c r="K9361" s="112">
        <v>69</v>
      </c>
      <c r="L9361" s="112">
        <v>1</v>
      </c>
      <c r="M9361" s="112"/>
      <c r="N9361" s="112">
        <v>471</v>
      </c>
      <c r="O9361" s="112">
        <v>1</v>
      </c>
      <c r="P9361" s="112"/>
      <c r="Q9361" s="112">
        <v>471</v>
      </c>
      <c r="R9361" s="112">
        <v>1</v>
      </c>
      <c r="S9361" s="112"/>
    </row>
    <row r="9362" spans="1:19">
      <c r="A9362" t="s">
        <v>28</v>
      </c>
      <c r="B9362" t="s">
        <v>433</v>
      </c>
      <c r="C9362" t="s">
        <v>440</v>
      </c>
      <c r="D9362" t="s">
        <v>330</v>
      </c>
      <c r="E9362" t="s">
        <v>443</v>
      </c>
      <c r="F9362" t="s">
        <v>436</v>
      </c>
      <c r="G9362" s="112">
        <v>22</v>
      </c>
      <c r="H9362" t="s">
        <v>330</v>
      </c>
      <c r="I9362" t="s">
        <v>735</v>
      </c>
      <c r="J9362" t="s">
        <v>370</v>
      </c>
      <c r="K9362" s="112">
        <v>2</v>
      </c>
      <c r="L9362" s="112">
        <v>2.8990000486373901E-2</v>
      </c>
      <c r="M9362" s="112">
        <v>2.9410000890493389E-2</v>
      </c>
      <c r="N9362" s="112">
        <v>47</v>
      </c>
      <c r="O9362" s="112">
        <v>9.9789999425411224E-2</v>
      </c>
      <c r="P9362" s="112">
        <v>0.1017299965023994</v>
      </c>
      <c r="Q9362" s="112">
        <v>47</v>
      </c>
      <c r="R9362" s="112">
        <v>9.9789999425411224E-2</v>
      </c>
      <c r="S9362" s="112">
        <v>0.1017299965023994</v>
      </c>
    </row>
    <row r="9363" spans="1:19">
      <c r="A9363" t="s">
        <v>28</v>
      </c>
      <c r="B9363" t="s">
        <v>433</v>
      </c>
      <c r="C9363" t="s">
        <v>440</v>
      </c>
      <c r="D9363" t="s">
        <v>330</v>
      </c>
      <c r="E9363" t="s">
        <v>443</v>
      </c>
      <c r="F9363" t="s">
        <v>436</v>
      </c>
      <c r="G9363" s="112">
        <v>22</v>
      </c>
      <c r="H9363" t="s">
        <v>330</v>
      </c>
      <c r="I9363" t="s">
        <v>735</v>
      </c>
      <c r="J9363" t="s">
        <v>371</v>
      </c>
      <c r="K9363" s="112">
        <v>48</v>
      </c>
      <c r="L9363" s="112">
        <v>0.69564998149871826</v>
      </c>
      <c r="M9363" s="112">
        <v>0.70587998628616333</v>
      </c>
      <c r="N9363" s="112">
        <v>310</v>
      </c>
      <c r="O9363" s="112">
        <v>0.65816998481750488</v>
      </c>
      <c r="P9363" s="112">
        <v>0.67100000381469727</v>
      </c>
      <c r="Q9363" s="112">
        <v>310</v>
      </c>
      <c r="R9363" s="112">
        <v>0.65816998481750488</v>
      </c>
      <c r="S9363" s="112">
        <v>0.67100000381469727</v>
      </c>
    </row>
    <row r="9364" spans="1:19">
      <c r="A9364" t="s">
        <v>28</v>
      </c>
      <c r="B9364" t="s">
        <v>433</v>
      </c>
      <c r="C9364" t="s">
        <v>440</v>
      </c>
      <c r="D9364" t="s">
        <v>330</v>
      </c>
      <c r="E9364" t="s">
        <v>443</v>
      </c>
      <c r="F9364" t="s">
        <v>436</v>
      </c>
      <c r="G9364" s="112">
        <v>22</v>
      </c>
      <c r="H9364" t="s">
        <v>330</v>
      </c>
      <c r="I9364" t="s">
        <v>735</v>
      </c>
      <c r="J9364" t="s">
        <v>739</v>
      </c>
      <c r="K9364" s="112">
        <v>8</v>
      </c>
      <c r="L9364" s="112">
        <v>0.11593999713659291</v>
      </c>
      <c r="M9364" s="112">
        <v>0.1176500022411346</v>
      </c>
      <c r="N9364" s="112">
        <v>79</v>
      </c>
      <c r="O9364" s="112">
        <v>0.1677300035953522</v>
      </c>
      <c r="P9364" s="112">
        <v>0.17100000381469729</v>
      </c>
      <c r="Q9364" s="112">
        <v>79</v>
      </c>
      <c r="R9364" s="112">
        <v>0.1677300035953522</v>
      </c>
      <c r="S9364" s="112">
        <v>0.17100000381469729</v>
      </c>
    </row>
    <row r="9365" spans="1:19">
      <c r="A9365" t="s">
        <v>28</v>
      </c>
      <c r="B9365" t="s">
        <v>433</v>
      </c>
      <c r="C9365" t="s">
        <v>440</v>
      </c>
      <c r="D9365" t="s">
        <v>330</v>
      </c>
      <c r="E9365" t="s">
        <v>443</v>
      </c>
      <c r="F9365" t="s">
        <v>436</v>
      </c>
      <c r="G9365" s="112">
        <v>22</v>
      </c>
      <c r="H9365" t="s">
        <v>330</v>
      </c>
      <c r="I9365" t="s">
        <v>735</v>
      </c>
      <c r="J9365" t="s">
        <v>372</v>
      </c>
      <c r="K9365" s="112">
        <v>10</v>
      </c>
      <c r="L9365" s="112">
        <v>0.14493000507354739</v>
      </c>
      <c r="M9365" s="112">
        <v>0.14706000685691831</v>
      </c>
      <c r="N9365" s="112">
        <v>26</v>
      </c>
      <c r="O9365" s="112">
        <v>5.5199999362230301E-2</v>
      </c>
      <c r="P9365" s="112">
        <v>5.6279998272657387E-2</v>
      </c>
      <c r="Q9365" s="112">
        <v>26</v>
      </c>
      <c r="R9365" s="112">
        <v>5.5199999362230301E-2</v>
      </c>
      <c r="S9365" s="112">
        <v>5.6279998272657387E-2</v>
      </c>
    </row>
    <row r="9366" spans="1:19">
      <c r="A9366" t="s">
        <v>28</v>
      </c>
      <c r="B9366" t="s">
        <v>433</v>
      </c>
      <c r="C9366" t="s">
        <v>440</v>
      </c>
      <c r="D9366" t="s">
        <v>330</v>
      </c>
      <c r="E9366" t="s">
        <v>443</v>
      </c>
      <c r="F9366" t="s">
        <v>436</v>
      </c>
      <c r="G9366" s="112">
        <v>22</v>
      </c>
      <c r="H9366" t="s">
        <v>330</v>
      </c>
      <c r="I9366" t="s">
        <v>735</v>
      </c>
      <c r="J9366" t="s">
        <v>270</v>
      </c>
      <c r="K9366" s="112">
        <v>1</v>
      </c>
      <c r="L9366" s="112">
        <v>1.448999997228384E-2</v>
      </c>
      <c r="M9366" s="112"/>
      <c r="N9366" s="112">
        <v>9</v>
      </c>
      <c r="O9366" s="112">
        <v>1.9109999760985371E-2</v>
      </c>
      <c r="P9366" s="112"/>
      <c r="Q9366" s="112">
        <v>9</v>
      </c>
      <c r="R9366" s="112">
        <v>1.9109999760985371E-2</v>
      </c>
      <c r="S9366" s="112"/>
    </row>
    <row r="9367" spans="1:19">
      <c r="A9367" t="s">
        <v>28</v>
      </c>
      <c r="B9367" t="s">
        <v>433</v>
      </c>
      <c r="C9367" t="s">
        <v>440</v>
      </c>
      <c r="D9367" t="s">
        <v>330</v>
      </c>
      <c r="E9367" t="s">
        <v>443</v>
      </c>
      <c r="F9367" t="s">
        <v>436</v>
      </c>
      <c r="G9367" s="112">
        <v>22</v>
      </c>
      <c r="H9367" t="s">
        <v>330</v>
      </c>
      <c r="I9367" t="s">
        <v>319</v>
      </c>
      <c r="J9367" t="s">
        <v>324</v>
      </c>
      <c r="K9367" s="112">
        <v>14</v>
      </c>
      <c r="L9367" s="112">
        <v>0.20290000736713409</v>
      </c>
      <c r="M9367" s="112"/>
      <c r="N9367" s="112">
        <v>118</v>
      </c>
      <c r="O9367" s="112">
        <v>0.25053000450134277</v>
      </c>
      <c r="P9367" s="112"/>
      <c r="Q9367" s="112">
        <v>118</v>
      </c>
      <c r="R9367" s="112">
        <v>0.25053000450134277</v>
      </c>
      <c r="S9367" s="112"/>
    </row>
    <row r="9368" spans="1:19">
      <c r="A9368" t="s">
        <v>28</v>
      </c>
      <c r="B9368" t="s">
        <v>433</v>
      </c>
      <c r="C9368" t="s">
        <v>440</v>
      </c>
      <c r="D9368" t="s">
        <v>330</v>
      </c>
      <c r="E9368" t="s">
        <v>443</v>
      </c>
      <c r="F9368" t="s">
        <v>436</v>
      </c>
      <c r="G9368" s="112">
        <v>22</v>
      </c>
      <c r="H9368" t="s">
        <v>330</v>
      </c>
      <c r="I9368" t="s">
        <v>319</v>
      </c>
      <c r="J9368" t="s">
        <v>320</v>
      </c>
      <c r="K9368" s="112">
        <v>0</v>
      </c>
      <c r="L9368" s="112">
        <v>0</v>
      </c>
      <c r="M9368" s="112">
        <v>0</v>
      </c>
      <c r="N9368" s="112">
        <v>2</v>
      </c>
      <c r="O9368" s="112">
        <v>4.2500002309679994E-3</v>
      </c>
      <c r="P9368" s="112">
        <v>5.6699998676776886E-3</v>
      </c>
      <c r="Q9368" s="112">
        <v>2</v>
      </c>
      <c r="R9368" s="112">
        <v>4.2500002309679994E-3</v>
      </c>
      <c r="S9368" s="112">
        <v>5.6699998676776886E-3</v>
      </c>
    </row>
    <row r="9369" spans="1:19">
      <c r="A9369" t="s">
        <v>28</v>
      </c>
      <c r="B9369" t="s">
        <v>433</v>
      </c>
      <c r="C9369" t="s">
        <v>440</v>
      </c>
      <c r="D9369" t="s">
        <v>330</v>
      </c>
      <c r="E9369" t="s">
        <v>443</v>
      </c>
      <c r="F9369" t="s">
        <v>436</v>
      </c>
      <c r="G9369" s="112">
        <v>22</v>
      </c>
      <c r="H9369" t="s">
        <v>330</v>
      </c>
      <c r="I9369" t="s">
        <v>319</v>
      </c>
      <c r="J9369" t="s">
        <v>321</v>
      </c>
      <c r="K9369" s="112">
        <v>2</v>
      </c>
      <c r="L9369" s="112">
        <v>2.8990000486373901E-2</v>
      </c>
      <c r="M9369" s="112">
        <v>3.63599993288517E-2</v>
      </c>
      <c r="N9369" s="112">
        <v>19</v>
      </c>
      <c r="O9369" s="112">
        <v>4.033999890089035E-2</v>
      </c>
      <c r="P9369" s="112">
        <v>5.3819999098777771E-2</v>
      </c>
      <c r="Q9369" s="112">
        <v>19</v>
      </c>
      <c r="R9369" s="112">
        <v>4.033999890089035E-2</v>
      </c>
      <c r="S9369" s="112">
        <v>5.3819999098777771E-2</v>
      </c>
    </row>
    <row r="9370" spans="1:19">
      <c r="A9370" t="s">
        <v>28</v>
      </c>
      <c r="B9370" t="s">
        <v>433</v>
      </c>
      <c r="C9370" t="s">
        <v>440</v>
      </c>
      <c r="D9370" t="s">
        <v>330</v>
      </c>
      <c r="E9370" t="s">
        <v>443</v>
      </c>
      <c r="F9370" t="s">
        <v>436</v>
      </c>
      <c r="G9370" s="112">
        <v>22</v>
      </c>
      <c r="H9370" t="s">
        <v>330</v>
      </c>
      <c r="I9370" t="s">
        <v>319</v>
      </c>
      <c r="J9370" t="s">
        <v>322</v>
      </c>
      <c r="K9370" s="112">
        <v>5</v>
      </c>
      <c r="L9370" s="112">
        <v>7.2460003197193146E-2</v>
      </c>
      <c r="M9370" s="112">
        <v>9.0910002589225769E-2</v>
      </c>
      <c r="N9370" s="112">
        <v>88</v>
      </c>
      <c r="O9370" s="112">
        <v>0.1868399977684021</v>
      </c>
      <c r="P9370" s="112">
        <v>0.24929000437259671</v>
      </c>
      <c r="Q9370" s="112">
        <v>88</v>
      </c>
      <c r="R9370" s="112">
        <v>0.1868399977684021</v>
      </c>
      <c r="S9370" s="112">
        <v>0.24929000437259671</v>
      </c>
    </row>
    <row r="9371" spans="1:19">
      <c r="A9371" t="s">
        <v>28</v>
      </c>
      <c r="B9371" t="s">
        <v>433</v>
      </c>
      <c r="C9371" t="s">
        <v>440</v>
      </c>
      <c r="D9371" t="s">
        <v>330</v>
      </c>
      <c r="E9371" t="s">
        <v>443</v>
      </c>
      <c r="F9371" t="s">
        <v>436</v>
      </c>
      <c r="G9371" s="112">
        <v>22</v>
      </c>
      <c r="H9371" t="s">
        <v>330</v>
      </c>
      <c r="I9371" t="s">
        <v>319</v>
      </c>
      <c r="J9371" t="s">
        <v>323</v>
      </c>
      <c r="K9371" s="112">
        <v>20</v>
      </c>
      <c r="L9371" s="112">
        <v>0.28986001014709473</v>
      </c>
      <c r="M9371" s="112">
        <v>0.36364001035690308</v>
      </c>
      <c r="N9371" s="112">
        <v>93</v>
      </c>
      <c r="O9371" s="112">
        <v>0.1974499970674515</v>
      </c>
      <c r="P9371" s="112">
        <v>0.26346001029014587</v>
      </c>
      <c r="Q9371" s="112">
        <v>93</v>
      </c>
      <c r="R9371" s="112">
        <v>0.1974499970674515</v>
      </c>
      <c r="S9371" s="112">
        <v>0.26346001029014587</v>
      </c>
    </row>
    <row r="9372" spans="1:19">
      <c r="A9372" t="s">
        <v>28</v>
      </c>
      <c r="B9372" t="s">
        <v>433</v>
      </c>
      <c r="C9372" t="s">
        <v>440</v>
      </c>
      <c r="D9372" t="s">
        <v>330</v>
      </c>
      <c r="E9372" t="s">
        <v>443</v>
      </c>
      <c r="F9372" t="s">
        <v>436</v>
      </c>
      <c r="G9372" s="112">
        <v>22</v>
      </c>
      <c r="H9372" t="s">
        <v>330</v>
      </c>
      <c r="I9372" t="s">
        <v>319</v>
      </c>
      <c r="J9372" t="s">
        <v>354</v>
      </c>
      <c r="K9372" s="112">
        <v>28</v>
      </c>
      <c r="L9372" s="112">
        <v>0.40580001473426819</v>
      </c>
      <c r="M9372" s="112">
        <v>0.50909000635147095</v>
      </c>
      <c r="N9372" s="112">
        <v>151</v>
      </c>
      <c r="O9372" s="112">
        <v>0.32058998942375178</v>
      </c>
      <c r="P9372" s="112">
        <v>0.42776000499725342</v>
      </c>
      <c r="Q9372" s="112">
        <v>151</v>
      </c>
      <c r="R9372" s="112">
        <v>0.32058998942375178</v>
      </c>
      <c r="S9372" s="112">
        <v>0.42776000499725342</v>
      </c>
    </row>
    <row r="9373" spans="1:19">
      <c r="A9373" t="s">
        <v>28</v>
      </c>
      <c r="B9373" t="s">
        <v>433</v>
      </c>
      <c r="C9373" t="s">
        <v>440</v>
      </c>
      <c r="D9373" t="s">
        <v>330</v>
      </c>
      <c r="E9373" t="s">
        <v>443</v>
      </c>
      <c r="F9373" t="s">
        <v>436</v>
      </c>
      <c r="G9373" s="112">
        <v>22</v>
      </c>
      <c r="H9373" t="s">
        <v>330</v>
      </c>
      <c r="I9373" t="s">
        <v>360</v>
      </c>
      <c r="J9373" t="s">
        <v>361</v>
      </c>
      <c r="K9373" s="112">
        <v>14</v>
      </c>
      <c r="L9373" s="112">
        <v>0.20290000736713409</v>
      </c>
      <c r="M9373" s="112"/>
      <c r="N9373" s="112">
        <v>118</v>
      </c>
      <c r="O9373" s="112">
        <v>0.25053000450134277</v>
      </c>
      <c r="P9373" s="112"/>
      <c r="Q9373" s="112">
        <v>118</v>
      </c>
      <c r="R9373" s="112">
        <v>0.25053000450134277</v>
      </c>
      <c r="S9373" s="112"/>
    </row>
    <row r="9374" spans="1:19">
      <c r="A9374" t="s">
        <v>28</v>
      </c>
      <c r="B9374" t="s">
        <v>433</v>
      </c>
      <c r="C9374" t="s">
        <v>440</v>
      </c>
      <c r="D9374" t="s">
        <v>330</v>
      </c>
      <c r="E9374" t="s">
        <v>443</v>
      </c>
      <c r="F9374" t="s">
        <v>436</v>
      </c>
      <c r="G9374" s="112">
        <v>22</v>
      </c>
      <c r="H9374" t="s">
        <v>330</v>
      </c>
      <c r="I9374" t="s">
        <v>360</v>
      </c>
      <c r="J9374" t="s">
        <v>362</v>
      </c>
      <c r="K9374" s="112">
        <v>27</v>
      </c>
      <c r="L9374" s="112">
        <v>0.39129999279975891</v>
      </c>
      <c r="M9374" s="112">
        <v>0.49090999364852911</v>
      </c>
      <c r="N9374" s="112">
        <v>203</v>
      </c>
      <c r="O9374" s="112">
        <v>0.4309999942779541</v>
      </c>
      <c r="P9374" s="112">
        <v>0.57507002353668213</v>
      </c>
      <c r="Q9374" s="112">
        <v>203</v>
      </c>
      <c r="R9374" s="112">
        <v>0.4309999942779541</v>
      </c>
      <c r="S9374" s="112">
        <v>0.57507002353668213</v>
      </c>
    </row>
    <row r="9375" spans="1:19">
      <c r="A9375" t="s">
        <v>28</v>
      </c>
      <c r="B9375" t="s">
        <v>433</v>
      </c>
      <c r="C9375" t="s">
        <v>440</v>
      </c>
      <c r="D9375" t="s">
        <v>330</v>
      </c>
      <c r="E9375" t="s">
        <v>443</v>
      </c>
      <c r="F9375" t="s">
        <v>436</v>
      </c>
      <c r="G9375" s="112">
        <v>22</v>
      </c>
      <c r="H9375" t="s">
        <v>330</v>
      </c>
      <c r="I9375" t="s">
        <v>360</v>
      </c>
      <c r="J9375" t="s">
        <v>354</v>
      </c>
      <c r="K9375" s="112">
        <v>28</v>
      </c>
      <c r="L9375" s="112">
        <v>0.40580001473426819</v>
      </c>
      <c r="M9375" s="112">
        <v>0.50909000635147095</v>
      </c>
      <c r="N9375" s="112">
        <v>150</v>
      </c>
      <c r="O9375" s="112">
        <v>0.31847000122070313</v>
      </c>
      <c r="P9375" s="112">
        <v>0.42493000626564031</v>
      </c>
      <c r="Q9375" s="112">
        <v>150</v>
      </c>
      <c r="R9375" s="112">
        <v>0.31847000122070313</v>
      </c>
      <c r="S9375" s="112">
        <v>0.42493000626564031</v>
      </c>
    </row>
    <row r="9376" spans="1:19">
      <c r="A9376" t="s">
        <v>28</v>
      </c>
      <c r="B9376" t="s">
        <v>433</v>
      </c>
      <c r="C9376" t="s">
        <v>440</v>
      </c>
      <c r="D9376" t="s">
        <v>330</v>
      </c>
      <c r="E9376" t="s">
        <v>443</v>
      </c>
      <c r="F9376" t="s">
        <v>436</v>
      </c>
      <c r="G9376" s="112">
        <v>22</v>
      </c>
      <c r="H9376" t="s">
        <v>330</v>
      </c>
      <c r="I9376" t="s">
        <v>736</v>
      </c>
      <c r="J9376" t="s">
        <v>363</v>
      </c>
      <c r="K9376" s="112">
        <v>63</v>
      </c>
      <c r="L9376" s="112">
        <v>0.91303998231887817</v>
      </c>
      <c r="M9376" s="112"/>
      <c r="N9376" s="112">
        <v>343</v>
      </c>
      <c r="O9376" s="112">
        <v>0.72824001312255859</v>
      </c>
      <c r="P9376" s="112"/>
      <c r="Q9376" s="112">
        <v>343</v>
      </c>
      <c r="R9376" s="112">
        <v>0.72824001312255859</v>
      </c>
      <c r="S9376" s="112"/>
    </row>
    <row r="9377" spans="1:19">
      <c r="A9377" t="s">
        <v>28</v>
      </c>
      <c r="B9377" t="s">
        <v>433</v>
      </c>
      <c r="C9377" t="s">
        <v>440</v>
      </c>
      <c r="D9377" t="s">
        <v>330</v>
      </c>
      <c r="E9377" t="s">
        <v>443</v>
      </c>
      <c r="F9377" t="s">
        <v>436</v>
      </c>
      <c r="G9377" s="112">
        <v>22</v>
      </c>
      <c r="H9377" t="s">
        <v>330</v>
      </c>
      <c r="I9377" t="s">
        <v>736</v>
      </c>
      <c r="J9377" t="s">
        <v>364</v>
      </c>
      <c r="K9377" s="112">
        <v>2</v>
      </c>
      <c r="L9377" s="112">
        <v>2.8990000486373901E-2</v>
      </c>
      <c r="M9377" s="112">
        <v>0.33333000540733337</v>
      </c>
      <c r="N9377" s="112">
        <v>62</v>
      </c>
      <c r="O9377" s="112">
        <v>0.131630003452301</v>
      </c>
      <c r="P9377" s="112">
        <v>0.48436999320983892</v>
      </c>
      <c r="Q9377" s="112">
        <v>62</v>
      </c>
      <c r="R9377" s="112">
        <v>0.131630003452301</v>
      </c>
      <c r="S9377" s="112">
        <v>0.48436999320983892</v>
      </c>
    </row>
    <row r="9378" spans="1:19">
      <c r="A9378" t="s">
        <v>28</v>
      </c>
      <c r="B9378" t="s">
        <v>433</v>
      </c>
      <c r="C9378" t="s">
        <v>440</v>
      </c>
      <c r="D9378" t="s">
        <v>330</v>
      </c>
      <c r="E9378" t="s">
        <v>443</v>
      </c>
      <c r="F9378" t="s">
        <v>436</v>
      </c>
      <c r="G9378" s="112">
        <v>22</v>
      </c>
      <c r="H9378" t="s">
        <v>330</v>
      </c>
      <c r="I9378" t="s">
        <v>736</v>
      </c>
      <c r="J9378" t="s">
        <v>365</v>
      </c>
      <c r="K9378" s="112">
        <v>2</v>
      </c>
      <c r="L9378" s="112">
        <v>2.8990000486373901E-2</v>
      </c>
      <c r="M9378" s="112">
        <v>0.33333000540733337</v>
      </c>
      <c r="N9378" s="112">
        <v>29</v>
      </c>
      <c r="O9378" s="112">
        <v>6.1569999903440482E-2</v>
      </c>
      <c r="P9378" s="112">
        <v>0.22655999660491941</v>
      </c>
      <c r="Q9378" s="112">
        <v>29</v>
      </c>
      <c r="R9378" s="112">
        <v>6.1569999903440482E-2</v>
      </c>
      <c r="S9378" s="112">
        <v>0.22655999660491941</v>
      </c>
    </row>
    <row r="9379" spans="1:19">
      <c r="A9379" t="s">
        <v>28</v>
      </c>
      <c r="B9379" t="s">
        <v>433</v>
      </c>
      <c r="C9379" t="s">
        <v>440</v>
      </c>
      <c r="D9379" t="s">
        <v>330</v>
      </c>
      <c r="E9379" t="s">
        <v>443</v>
      </c>
      <c r="F9379" t="s">
        <v>436</v>
      </c>
      <c r="G9379" s="112">
        <v>22</v>
      </c>
      <c r="H9379" t="s">
        <v>330</v>
      </c>
      <c r="I9379" t="s">
        <v>736</v>
      </c>
      <c r="J9379" t="s">
        <v>366</v>
      </c>
      <c r="K9379" s="112">
        <v>2</v>
      </c>
      <c r="L9379" s="112">
        <v>2.8990000486373901E-2</v>
      </c>
      <c r="M9379" s="112">
        <v>0.33333000540733337</v>
      </c>
      <c r="N9379" s="112">
        <v>15</v>
      </c>
      <c r="O9379" s="112">
        <v>3.1849998980760567E-2</v>
      </c>
      <c r="P9379" s="112">
        <v>0.11719000339508059</v>
      </c>
      <c r="Q9379" s="112">
        <v>15</v>
      </c>
      <c r="R9379" s="112">
        <v>3.1849998980760567E-2</v>
      </c>
      <c r="S9379" s="112">
        <v>0.11719000339508059</v>
      </c>
    </row>
    <row r="9380" spans="1:19">
      <c r="A9380" t="s">
        <v>28</v>
      </c>
      <c r="B9380" t="s">
        <v>433</v>
      </c>
      <c r="C9380" t="s">
        <v>440</v>
      </c>
      <c r="D9380" t="s">
        <v>330</v>
      </c>
      <c r="E9380" t="s">
        <v>443</v>
      </c>
      <c r="F9380" t="s">
        <v>436</v>
      </c>
      <c r="G9380" s="112">
        <v>22</v>
      </c>
      <c r="H9380" t="s">
        <v>330</v>
      </c>
      <c r="I9380" t="s">
        <v>736</v>
      </c>
      <c r="J9380" t="s">
        <v>367</v>
      </c>
      <c r="K9380" s="112">
        <v>0</v>
      </c>
      <c r="L9380" s="112">
        <v>0</v>
      </c>
      <c r="M9380" s="112">
        <v>0</v>
      </c>
      <c r="N9380" s="112">
        <v>15</v>
      </c>
      <c r="O9380" s="112">
        <v>3.1849998980760567E-2</v>
      </c>
      <c r="P9380" s="112">
        <v>0.11719000339508059</v>
      </c>
      <c r="Q9380" s="112">
        <v>15</v>
      </c>
      <c r="R9380" s="112">
        <v>3.1849998980760567E-2</v>
      </c>
      <c r="S9380" s="112">
        <v>0.11719000339508059</v>
      </c>
    </row>
    <row r="9381" spans="1:19">
      <c r="A9381" t="s">
        <v>28</v>
      </c>
      <c r="B9381" t="s">
        <v>433</v>
      </c>
      <c r="C9381" t="s">
        <v>440</v>
      </c>
      <c r="D9381" t="s">
        <v>330</v>
      </c>
      <c r="E9381" t="s">
        <v>443</v>
      </c>
      <c r="F9381" t="s">
        <v>436</v>
      </c>
      <c r="G9381" s="112">
        <v>22</v>
      </c>
      <c r="H9381" t="s">
        <v>330</v>
      </c>
      <c r="I9381" t="s">
        <v>736</v>
      </c>
      <c r="J9381" t="s">
        <v>368</v>
      </c>
      <c r="K9381" s="112">
        <v>0</v>
      </c>
      <c r="L9381" s="112">
        <v>0</v>
      </c>
      <c r="M9381" s="112">
        <v>0</v>
      </c>
      <c r="N9381" s="112">
        <v>7</v>
      </c>
      <c r="O9381" s="112">
        <v>1.4860000461339951E-2</v>
      </c>
      <c r="P9381" s="112">
        <v>5.4689999669790268E-2</v>
      </c>
      <c r="Q9381" s="112">
        <v>7</v>
      </c>
      <c r="R9381" s="112">
        <v>1.4860000461339951E-2</v>
      </c>
      <c r="S9381" s="112">
        <v>5.4689999669790268E-2</v>
      </c>
    </row>
    <row r="9382" spans="1:19">
      <c r="A9382" t="s">
        <v>28</v>
      </c>
      <c r="B9382" t="s">
        <v>433</v>
      </c>
      <c r="C9382" t="s">
        <v>440</v>
      </c>
      <c r="D9382" t="s">
        <v>330</v>
      </c>
      <c r="E9382" t="s">
        <v>443</v>
      </c>
      <c r="F9382" t="s">
        <v>436</v>
      </c>
      <c r="G9382" s="112">
        <v>22</v>
      </c>
      <c r="H9382" t="s">
        <v>330</v>
      </c>
      <c r="I9382" t="s">
        <v>307</v>
      </c>
      <c r="J9382" t="s">
        <v>329</v>
      </c>
      <c r="K9382" s="112">
        <v>69</v>
      </c>
      <c r="L9382" s="112">
        <v>1</v>
      </c>
      <c r="M9382" s="112"/>
      <c r="N9382" s="112">
        <v>469</v>
      </c>
      <c r="O9382" s="112">
        <v>0.99575001001358032</v>
      </c>
      <c r="P9382" s="112"/>
      <c r="Q9382" s="112">
        <v>469</v>
      </c>
      <c r="R9382" s="112">
        <v>0.99575001001358032</v>
      </c>
      <c r="S9382" s="112"/>
    </row>
    <row r="9383" spans="1:19">
      <c r="A9383" t="s">
        <v>28</v>
      </c>
      <c r="B9383" t="s">
        <v>433</v>
      </c>
      <c r="C9383" t="s">
        <v>440</v>
      </c>
      <c r="D9383" t="s">
        <v>330</v>
      </c>
      <c r="E9383" t="s">
        <v>443</v>
      </c>
      <c r="F9383" t="s">
        <v>436</v>
      </c>
      <c r="G9383" s="112">
        <v>22</v>
      </c>
      <c r="H9383" t="s">
        <v>330</v>
      </c>
      <c r="I9383" t="s">
        <v>307</v>
      </c>
      <c r="J9383" t="s">
        <v>309</v>
      </c>
      <c r="K9383" s="112">
        <v>0</v>
      </c>
      <c r="L9383" s="112">
        <v>0</v>
      </c>
      <c r="M9383" s="112"/>
      <c r="N9383" s="112">
        <v>2</v>
      </c>
      <c r="O9383" s="112">
        <v>4.2500002309679994E-3</v>
      </c>
      <c r="P9383" s="112"/>
      <c r="Q9383" s="112">
        <v>2</v>
      </c>
      <c r="R9383" s="112">
        <v>4.2500002309679994E-3</v>
      </c>
      <c r="S9383" s="112"/>
    </row>
    <row r="9384" spans="1:19">
      <c r="A9384" t="s">
        <v>28</v>
      </c>
      <c r="B9384" t="s">
        <v>433</v>
      </c>
      <c r="C9384" t="s">
        <v>440</v>
      </c>
      <c r="D9384" t="s">
        <v>330</v>
      </c>
      <c r="E9384" t="s">
        <v>443</v>
      </c>
      <c r="F9384" t="s">
        <v>436</v>
      </c>
      <c r="G9384" s="112">
        <v>22</v>
      </c>
      <c r="H9384" t="s">
        <v>330</v>
      </c>
      <c r="I9384" t="s">
        <v>737</v>
      </c>
      <c r="J9384" t="s">
        <v>310</v>
      </c>
      <c r="K9384" s="112">
        <v>13</v>
      </c>
      <c r="L9384" s="112">
        <v>0.18840999901294711</v>
      </c>
      <c r="M9384" s="112">
        <v>0.19697000086307531</v>
      </c>
      <c r="N9384" s="112">
        <v>83</v>
      </c>
      <c r="O9384" s="112">
        <v>0.17621999979019171</v>
      </c>
      <c r="P9384" s="112">
        <v>0.1861000061035156</v>
      </c>
      <c r="Q9384" s="112">
        <v>83</v>
      </c>
      <c r="R9384" s="112">
        <v>0.17621999979019171</v>
      </c>
      <c r="S9384" s="112">
        <v>0.1861000061035156</v>
      </c>
    </row>
    <row r="9385" spans="1:19">
      <c r="A9385" t="s">
        <v>28</v>
      </c>
      <c r="B9385" t="s">
        <v>433</v>
      </c>
      <c r="C9385" t="s">
        <v>440</v>
      </c>
      <c r="D9385" t="s">
        <v>330</v>
      </c>
      <c r="E9385" t="s">
        <v>443</v>
      </c>
      <c r="F9385" t="s">
        <v>436</v>
      </c>
      <c r="G9385" s="112">
        <v>22</v>
      </c>
      <c r="H9385" t="s">
        <v>330</v>
      </c>
      <c r="I9385" t="s">
        <v>737</v>
      </c>
      <c r="J9385" t="s">
        <v>16</v>
      </c>
      <c r="K9385" s="112">
        <v>13</v>
      </c>
      <c r="L9385" s="112">
        <v>0.18840999901294711</v>
      </c>
      <c r="M9385" s="112">
        <v>0.19697000086307531</v>
      </c>
      <c r="N9385" s="112">
        <v>99</v>
      </c>
      <c r="O9385" s="112">
        <v>0.2101899981498718</v>
      </c>
      <c r="P9385" s="112">
        <v>0.22197000682353971</v>
      </c>
      <c r="Q9385" s="112">
        <v>99</v>
      </c>
      <c r="R9385" s="112">
        <v>0.2101899981498718</v>
      </c>
      <c r="S9385" s="112">
        <v>0.22197000682353971</v>
      </c>
    </row>
    <row r="9386" spans="1:19">
      <c r="A9386" t="s">
        <v>28</v>
      </c>
      <c r="B9386" t="s">
        <v>433</v>
      </c>
      <c r="C9386" t="s">
        <v>440</v>
      </c>
      <c r="D9386" t="s">
        <v>330</v>
      </c>
      <c r="E9386" t="s">
        <v>443</v>
      </c>
      <c r="F9386" t="s">
        <v>436</v>
      </c>
      <c r="G9386" s="112">
        <v>22</v>
      </c>
      <c r="H9386" t="s">
        <v>330</v>
      </c>
      <c r="I9386" t="s">
        <v>737</v>
      </c>
      <c r="J9386" t="s">
        <v>17</v>
      </c>
      <c r="K9386" s="112">
        <v>2</v>
      </c>
      <c r="L9386" s="112">
        <v>2.8990000486373901E-2</v>
      </c>
      <c r="M9386" s="112">
        <v>3.0300000682473179E-2</v>
      </c>
      <c r="N9386" s="112">
        <v>87</v>
      </c>
      <c r="O9386" s="112">
        <v>0.1847099959850311</v>
      </c>
      <c r="P9386" s="112">
        <v>0.1950699985027313</v>
      </c>
      <c r="Q9386" s="112">
        <v>87</v>
      </c>
      <c r="R9386" s="112">
        <v>0.1847099959850311</v>
      </c>
      <c r="S9386" s="112">
        <v>0.1950699985027313</v>
      </c>
    </row>
    <row r="9387" spans="1:19">
      <c r="A9387" t="s">
        <v>28</v>
      </c>
      <c r="B9387" t="s">
        <v>433</v>
      </c>
      <c r="C9387" t="s">
        <v>440</v>
      </c>
      <c r="D9387" t="s">
        <v>330</v>
      </c>
      <c r="E9387" t="s">
        <v>443</v>
      </c>
      <c r="F9387" t="s">
        <v>436</v>
      </c>
      <c r="G9387" s="112">
        <v>22</v>
      </c>
      <c r="H9387" t="s">
        <v>330</v>
      </c>
      <c r="I9387" t="s">
        <v>737</v>
      </c>
      <c r="J9387" t="s">
        <v>18</v>
      </c>
      <c r="K9387" s="112">
        <v>14</v>
      </c>
      <c r="L9387" s="112">
        <v>0.20290000736713409</v>
      </c>
      <c r="M9387" s="112">
        <v>0.212119996547699</v>
      </c>
      <c r="N9387" s="112">
        <v>93</v>
      </c>
      <c r="O9387" s="112">
        <v>0.1974499970674515</v>
      </c>
      <c r="P9387" s="112">
        <v>0.2085199952125549</v>
      </c>
      <c r="Q9387" s="112">
        <v>93</v>
      </c>
      <c r="R9387" s="112">
        <v>0.1974499970674515</v>
      </c>
      <c r="S9387" s="112">
        <v>0.2085199952125549</v>
      </c>
    </row>
    <row r="9388" spans="1:19">
      <c r="A9388" t="s">
        <v>28</v>
      </c>
      <c r="B9388" t="s">
        <v>433</v>
      </c>
      <c r="C9388" t="s">
        <v>440</v>
      </c>
      <c r="D9388" t="s">
        <v>330</v>
      </c>
      <c r="E9388" t="s">
        <v>443</v>
      </c>
      <c r="F9388" t="s">
        <v>436</v>
      </c>
      <c r="G9388" s="112">
        <v>22</v>
      </c>
      <c r="H9388" t="s">
        <v>330</v>
      </c>
      <c r="I9388" t="s">
        <v>737</v>
      </c>
      <c r="J9388" t="s">
        <v>311</v>
      </c>
      <c r="K9388" s="112">
        <v>24</v>
      </c>
      <c r="L9388" s="112">
        <v>0.34782999753952032</v>
      </c>
      <c r="M9388" s="112">
        <v>0.36364001035690308</v>
      </c>
      <c r="N9388" s="112">
        <v>84</v>
      </c>
      <c r="O9388" s="112">
        <v>0.17834000289440161</v>
      </c>
      <c r="P9388" s="112">
        <v>0.18833999335765839</v>
      </c>
      <c r="Q9388" s="112">
        <v>84</v>
      </c>
      <c r="R9388" s="112">
        <v>0.17834000289440161</v>
      </c>
      <c r="S9388" s="112">
        <v>0.18833999335765839</v>
      </c>
    </row>
    <row r="9389" spans="1:19">
      <c r="A9389" t="s">
        <v>28</v>
      </c>
      <c r="B9389" t="s">
        <v>433</v>
      </c>
      <c r="C9389" t="s">
        <v>440</v>
      </c>
      <c r="D9389" t="s">
        <v>330</v>
      </c>
      <c r="E9389" t="s">
        <v>443</v>
      </c>
      <c r="F9389" t="s">
        <v>436</v>
      </c>
      <c r="G9389" s="112">
        <v>22</v>
      </c>
      <c r="H9389" t="s">
        <v>330</v>
      </c>
      <c r="I9389" t="s">
        <v>737</v>
      </c>
      <c r="J9389" t="s">
        <v>270</v>
      </c>
      <c r="K9389" s="112">
        <v>3</v>
      </c>
      <c r="L9389" s="112">
        <v>4.3480001389980323E-2</v>
      </c>
      <c r="M9389" s="112"/>
      <c r="N9389" s="112">
        <v>25</v>
      </c>
      <c r="O9389" s="112">
        <v>5.3079999983310699E-2</v>
      </c>
      <c r="P9389" s="112"/>
      <c r="Q9389" s="112">
        <v>25</v>
      </c>
      <c r="R9389" s="112">
        <v>5.3079999983310699E-2</v>
      </c>
      <c r="S9389" s="112"/>
    </row>
    <row r="9390" spans="1:19">
      <c r="A9390" t="s">
        <v>28</v>
      </c>
      <c r="B9390" t="s">
        <v>433</v>
      </c>
      <c r="C9390" t="s">
        <v>440</v>
      </c>
      <c r="D9390" t="s">
        <v>330</v>
      </c>
      <c r="E9390" t="s">
        <v>443</v>
      </c>
      <c r="F9390" t="s">
        <v>436</v>
      </c>
      <c r="G9390" s="112">
        <v>22</v>
      </c>
      <c r="H9390" t="s">
        <v>330</v>
      </c>
      <c r="I9390" t="s">
        <v>312</v>
      </c>
      <c r="J9390" t="s">
        <v>313</v>
      </c>
      <c r="K9390" s="112">
        <v>49</v>
      </c>
      <c r="L9390" s="112">
        <v>0.71013998985290527</v>
      </c>
      <c r="M9390" s="112">
        <v>0.72058999538421631</v>
      </c>
      <c r="N9390" s="112">
        <v>320</v>
      </c>
      <c r="O9390" s="112">
        <v>0.67940998077392578</v>
      </c>
      <c r="P9390" s="112">
        <v>0.69113999605178833</v>
      </c>
      <c r="Q9390" s="112">
        <v>320</v>
      </c>
      <c r="R9390" s="112">
        <v>0.67940998077392578</v>
      </c>
      <c r="S9390" s="112">
        <v>0.69113999605178833</v>
      </c>
    </row>
    <row r="9391" spans="1:19">
      <c r="A9391" t="s">
        <v>28</v>
      </c>
      <c r="B9391" t="s">
        <v>433</v>
      </c>
      <c r="C9391" t="s">
        <v>440</v>
      </c>
      <c r="D9391" t="s">
        <v>330</v>
      </c>
      <c r="E9391" t="s">
        <v>443</v>
      </c>
      <c r="F9391" t="s">
        <v>436</v>
      </c>
      <c r="G9391" s="112">
        <v>22</v>
      </c>
      <c r="H9391" t="s">
        <v>330</v>
      </c>
      <c r="I9391" t="s">
        <v>312</v>
      </c>
      <c r="J9391" t="s">
        <v>314</v>
      </c>
      <c r="K9391" s="112">
        <v>9</v>
      </c>
      <c r="L9391" s="112">
        <v>0.13042999804019931</v>
      </c>
      <c r="M9391" s="112">
        <v>0.13234999775886541</v>
      </c>
      <c r="N9391" s="112">
        <v>69</v>
      </c>
      <c r="O9391" s="112">
        <v>0.14650000631809229</v>
      </c>
      <c r="P9391" s="112">
        <v>0.1490299999713898</v>
      </c>
      <c r="Q9391" s="112">
        <v>69</v>
      </c>
      <c r="R9391" s="112">
        <v>0.14650000631809229</v>
      </c>
      <c r="S9391" s="112">
        <v>0.1490299999713898</v>
      </c>
    </row>
    <row r="9392" spans="1:19">
      <c r="A9392" t="s">
        <v>28</v>
      </c>
      <c r="B9392" t="s">
        <v>433</v>
      </c>
      <c r="C9392" t="s">
        <v>440</v>
      </c>
      <c r="D9392" t="s">
        <v>330</v>
      </c>
      <c r="E9392" t="s">
        <v>443</v>
      </c>
      <c r="F9392" t="s">
        <v>436</v>
      </c>
      <c r="G9392" s="112">
        <v>22</v>
      </c>
      <c r="H9392" t="s">
        <v>330</v>
      </c>
      <c r="I9392" t="s">
        <v>312</v>
      </c>
      <c r="J9392" t="s">
        <v>315</v>
      </c>
      <c r="K9392" s="112">
        <v>8</v>
      </c>
      <c r="L9392" s="112">
        <v>0.11593999713659291</v>
      </c>
      <c r="M9392" s="112">
        <v>0.1176500022411346</v>
      </c>
      <c r="N9392" s="112">
        <v>46</v>
      </c>
      <c r="O9392" s="112">
        <v>9.7659997642040253E-2</v>
      </c>
      <c r="P9392" s="112">
        <v>9.9349997937679291E-2</v>
      </c>
      <c r="Q9392" s="112">
        <v>46</v>
      </c>
      <c r="R9392" s="112">
        <v>9.7659997642040253E-2</v>
      </c>
      <c r="S9392" s="112">
        <v>9.9349997937679291E-2</v>
      </c>
    </row>
    <row r="9393" spans="1:19">
      <c r="A9393" t="s">
        <v>28</v>
      </c>
      <c r="B9393" t="s">
        <v>433</v>
      </c>
      <c r="C9393" t="s">
        <v>440</v>
      </c>
      <c r="D9393" t="s">
        <v>330</v>
      </c>
      <c r="E9393" t="s">
        <v>443</v>
      </c>
      <c r="F9393" t="s">
        <v>436</v>
      </c>
      <c r="G9393" s="112">
        <v>22</v>
      </c>
      <c r="H9393" t="s">
        <v>330</v>
      </c>
      <c r="I9393" t="s">
        <v>312</v>
      </c>
      <c r="J9393" t="s">
        <v>373</v>
      </c>
      <c r="K9393" s="112">
        <v>1</v>
      </c>
      <c r="L9393" s="112">
        <v>1.448999997228384E-2</v>
      </c>
      <c r="M9393" s="112"/>
      <c r="N9393" s="112">
        <v>8</v>
      </c>
      <c r="O9393" s="112">
        <v>1.699000038206577E-2</v>
      </c>
      <c r="P9393" s="112"/>
      <c r="Q9393" s="112">
        <v>8</v>
      </c>
      <c r="R9393" s="112">
        <v>1.699000038206577E-2</v>
      </c>
      <c r="S9393" s="112"/>
    </row>
    <row r="9394" spans="1:19">
      <c r="A9394" t="s">
        <v>28</v>
      </c>
      <c r="B9394" t="s">
        <v>433</v>
      </c>
      <c r="C9394" t="s">
        <v>440</v>
      </c>
      <c r="D9394" t="s">
        <v>330</v>
      </c>
      <c r="E9394" t="s">
        <v>443</v>
      </c>
      <c r="F9394" t="s">
        <v>436</v>
      </c>
      <c r="G9394" s="112">
        <v>22</v>
      </c>
      <c r="H9394" t="s">
        <v>330</v>
      </c>
      <c r="I9394" t="s">
        <v>312</v>
      </c>
      <c r="J9394" t="s">
        <v>316</v>
      </c>
      <c r="K9394" s="112">
        <v>2</v>
      </c>
      <c r="L9394" s="112">
        <v>2.8990000486373901E-2</v>
      </c>
      <c r="M9394" s="112">
        <v>2.9410000890493389E-2</v>
      </c>
      <c r="N9394" s="112">
        <v>28</v>
      </c>
      <c r="O9394" s="112">
        <v>5.9450000524520867E-2</v>
      </c>
      <c r="P9394" s="112">
        <v>6.0479998588562012E-2</v>
      </c>
      <c r="Q9394" s="112">
        <v>28</v>
      </c>
      <c r="R9394" s="112">
        <v>5.9450000524520867E-2</v>
      </c>
      <c r="S9394" s="112">
        <v>6.0479998588562012E-2</v>
      </c>
    </row>
    <row r="9395" spans="1:19">
      <c r="A9395" t="s">
        <v>28</v>
      </c>
      <c r="B9395" t="s">
        <v>433</v>
      </c>
      <c r="C9395" t="s">
        <v>440</v>
      </c>
      <c r="D9395" t="s">
        <v>330</v>
      </c>
      <c r="E9395" t="s">
        <v>444</v>
      </c>
      <c r="F9395" t="s">
        <v>437</v>
      </c>
      <c r="G9395" s="112">
        <v>22</v>
      </c>
      <c r="H9395" t="s">
        <v>330</v>
      </c>
      <c r="I9395" t="s">
        <v>326</v>
      </c>
      <c r="J9395" t="s">
        <v>289</v>
      </c>
      <c r="K9395" s="112">
        <v>0</v>
      </c>
      <c r="L9395" s="112">
        <v>0</v>
      </c>
      <c r="M9395" s="112"/>
      <c r="N9395" s="112">
        <v>2</v>
      </c>
      <c r="O9395" s="112">
        <v>4.2500002309679994E-3</v>
      </c>
      <c r="P9395" s="112"/>
      <c r="Q9395" s="112">
        <v>2</v>
      </c>
      <c r="R9395" s="112">
        <v>4.2500002309679994E-3</v>
      </c>
      <c r="S9395" s="112"/>
    </row>
    <row r="9396" spans="1:19">
      <c r="A9396" t="s">
        <v>28</v>
      </c>
      <c r="B9396" t="s">
        <v>433</v>
      </c>
      <c r="C9396" t="s">
        <v>440</v>
      </c>
      <c r="D9396" t="s">
        <v>330</v>
      </c>
      <c r="E9396" t="s">
        <v>444</v>
      </c>
      <c r="F9396" t="s">
        <v>437</v>
      </c>
      <c r="G9396" s="112">
        <v>22</v>
      </c>
      <c r="H9396" t="s">
        <v>330</v>
      </c>
      <c r="I9396" t="s">
        <v>326</v>
      </c>
      <c r="J9396" t="s">
        <v>290</v>
      </c>
      <c r="K9396" s="112">
        <v>2</v>
      </c>
      <c r="L9396" s="112">
        <v>2.531999908387661E-2</v>
      </c>
      <c r="M9396" s="112"/>
      <c r="N9396" s="112">
        <v>20</v>
      </c>
      <c r="O9396" s="112">
        <v>4.2459998279809952E-2</v>
      </c>
      <c r="P9396" s="112"/>
      <c r="Q9396" s="112">
        <v>20</v>
      </c>
      <c r="R9396" s="112">
        <v>4.2459998279809952E-2</v>
      </c>
      <c r="S9396" s="112"/>
    </row>
    <row r="9397" spans="1:19">
      <c r="A9397" t="s">
        <v>28</v>
      </c>
      <c r="B9397" t="s">
        <v>433</v>
      </c>
      <c r="C9397" t="s">
        <v>440</v>
      </c>
      <c r="D9397" t="s">
        <v>330</v>
      </c>
      <c r="E9397" t="s">
        <v>444</v>
      </c>
      <c r="F9397" t="s">
        <v>437</v>
      </c>
      <c r="G9397" s="112">
        <v>22</v>
      </c>
      <c r="H9397" t="s">
        <v>330</v>
      </c>
      <c r="I9397" t="s">
        <v>326</v>
      </c>
      <c r="J9397" t="s">
        <v>291</v>
      </c>
      <c r="K9397" s="112">
        <v>6</v>
      </c>
      <c r="L9397" s="112">
        <v>7.5949996709823608E-2</v>
      </c>
      <c r="M9397" s="112"/>
      <c r="N9397" s="112">
        <v>43</v>
      </c>
      <c r="O9397" s="112">
        <v>9.1300003230571747E-2</v>
      </c>
      <c r="P9397" s="112"/>
      <c r="Q9397" s="112">
        <v>43</v>
      </c>
      <c r="R9397" s="112">
        <v>9.1300003230571747E-2</v>
      </c>
      <c r="S9397" s="112"/>
    </row>
    <row r="9398" spans="1:19">
      <c r="A9398" t="s">
        <v>28</v>
      </c>
      <c r="B9398" t="s">
        <v>433</v>
      </c>
      <c r="C9398" t="s">
        <v>440</v>
      </c>
      <c r="D9398" t="s">
        <v>330</v>
      </c>
      <c r="E9398" t="s">
        <v>444</v>
      </c>
      <c r="F9398" t="s">
        <v>437</v>
      </c>
      <c r="G9398" s="112">
        <v>22</v>
      </c>
      <c r="H9398" t="s">
        <v>330</v>
      </c>
      <c r="I9398" t="s">
        <v>326</v>
      </c>
      <c r="J9398" t="s">
        <v>292</v>
      </c>
      <c r="K9398" s="112">
        <v>22</v>
      </c>
      <c r="L9398" s="112">
        <v>0.27847999334335333</v>
      </c>
      <c r="M9398" s="112"/>
      <c r="N9398" s="112">
        <v>89</v>
      </c>
      <c r="O9398" s="112">
        <v>0.188960000872612</v>
      </c>
      <c r="P9398" s="112"/>
      <c r="Q9398" s="112">
        <v>89</v>
      </c>
      <c r="R9398" s="112">
        <v>0.188960000872612</v>
      </c>
      <c r="S9398" s="112"/>
    </row>
    <row r="9399" spans="1:19">
      <c r="A9399" t="s">
        <v>28</v>
      </c>
      <c r="B9399" t="s">
        <v>433</v>
      </c>
      <c r="C9399" t="s">
        <v>440</v>
      </c>
      <c r="D9399" t="s">
        <v>330</v>
      </c>
      <c r="E9399" t="s">
        <v>444</v>
      </c>
      <c r="F9399" t="s">
        <v>437</v>
      </c>
      <c r="G9399" s="112">
        <v>22</v>
      </c>
      <c r="H9399" t="s">
        <v>330</v>
      </c>
      <c r="I9399" t="s">
        <v>326</v>
      </c>
      <c r="J9399" t="s">
        <v>293</v>
      </c>
      <c r="K9399" s="112">
        <v>10</v>
      </c>
      <c r="L9399" s="112">
        <v>0.12657999992370611</v>
      </c>
      <c r="M9399" s="112"/>
      <c r="N9399" s="112">
        <v>98</v>
      </c>
      <c r="O9399" s="112">
        <v>0.2080699950456619</v>
      </c>
      <c r="P9399" s="112"/>
      <c r="Q9399" s="112">
        <v>98</v>
      </c>
      <c r="R9399" s="112">
        <v>0.2080699950456619</v>
      </c>
      <c r="S9399" s="112"/>
    </row>
    <row r="9400" spans="1:19">
      <c r="A9400" t="s">
        <v>28</v>
      </c>
      <c r="B9400" t="s">
        <v>433</v>
      </c>
      <c r="C9400" t="s">
        <v>440</v>
      </c>
      <c r="D9400" t="s">
        <v>330</v>
      </c>
      <c r="E9400" t="s">
        <v>444</v>
      </c>
      <c r="F9400" t="s">
        <v>437</v>
      </c>
      <c r="G9400" s="112">
        <v>22</v>
      </c>
      <c r="H9400" t="s">
        <v>330</v>
      </c>
      <c r="I9400" t="s">
        <v>326</v>
      </c>
      <c r="J9400" t="s">
        <v>294</v>
      </c>
      <c r="K9400" s="112">
        <v>21</v>
      </c>
      <c r="L9400" s="112">
        <v>0.26581999659538269</v>
      </c>
      <c r="M9400" s="112"/>
      <c r="N9400" s="112">
        <v>130</v>
      </c>
      <c r="O9400" s="112">
        <v>0.27601000666618353</v>
      </c>
      <c r="P9400" s="112"/>
      <c r="Q9400" s="112">
        <v>130</v>
      </c>
      <c r="R9400" s="112">
        <v>0.27601000666618353</v>
      </c>
      <c r="S9400" s="112"/>
    </row>
    <row r="9401" spans="1:19">
      <c r="A9401" t="s">
        <v>28</v>
      </c>
      <c r="B9401" t="s">
        <v>433</v>
      </c>
      <c r="C9401" t="s">
        <v>440</v>
      </c>
      <c r="D9401" t="s">
        <v>330</v>
      </c>
      <c r="E9401" t="s">
        <v>444</v>
      </c>
      <c r="F9401" t="s">
        <v>437</v>
      </c>
      <c r="G9401" s="112">
        <v>22</v>
      </c>
      <c r="H9401" t="s">
        <v>330</v>
      </c>
      <c r="I9401" t="s">
        <v>326</v>
      </c>
      <c r="J9401" t="s">
        <v>295</v>
      </c>
      <c r="K9401" s="112">
        <v>18</v>
      </c>
      <c r="L9401" s="112">
        <v>0.22785000503063199</v>
      </c>
      <c r="M9401" s="112"/>
      <c r="N9401" s="112">
        <v>89</v>
      </c>
      <c r="O9401" s="112">
        <v>0.188960000872612</v>
      </c>
      <c r="P9401" s="112"/>
      <c r="Q9401" s="112">
        <v>89</v>
      </c>
      <c r="R9401" s="112">
        <v>0.188960000872612</v>
      </c>
      <c r="S9401" s="112"/>
    </row>
    <row r="9402" spans="1:19">
      <c r="A9402" t="s">
        <v>28</v>
      </c>
      <c r="B9402" t="s">
        <v>433</v>
      </c>
      <c r="C9402" t="s">
        <v>440</v>
      </c>
      <c r="D9402" t="s">
        <v>330</v>
      </c>
      <c r="E9402" t="s">
        <v>444</v>
      </c>
      <c r="F9402" t="s">
        <v>437</v>
      </c>
      <c r="G9402" s="112">
        <v>22</v>
      </c>
      <c r="H9402" t="s">
        <v>330</v>
      </c>
      <c r="I9402" t="s">
        <v>359</v>
      </c>
      <c r="J9402" t="s">
        <v>14</v>
      </c>
      <c r="K9402" s="112">
        <v>66</v>
      </c>
      <c r="L9402" s="112">
        <v>0.83543998003005981</v>
      </c>
      <c r="M9402" s="112">
        <v>0.85714000463485718</v>
      </c>
      <c r="N9402" s="112">
        <v>361</v>
      </c>
      <c r="O9402" s="112">
        <v>0.76644998788833618</v>
      </c>
      <c r="P9402" s="112">
        <v>0.77969998121261597</v>
      </c>
      <c r="Q9402" s="112">
        <v>361</v>
      </c>
      <c r="R9402" s="112">
        <v>0.76644998788833618</v>
      </c>
      <c r="S9402" s="112">
        <v>0.77969998121261597</v>
      </c>
    </row>
    <row r="9403" spans="1:19">
      <c r="A9403" t="s">
        <v>28</v>
      </c>
      <c r="B9403" t="s">
        <v>433</v>
      </c>
      <c r="C9403" t="s">
        <v>440</v>
      </c>
      <c r="D9403" t="s">
        <v>330</v>
      </c>
      <c r="E9403" t="s">
        <v>444</v>
      </c>
      <c r="F9403" t="s">
        <v>437</v>
      </c>
      <c r="G9403" s="112">
        <v>22</v>
      </c>
      <c r="H9403" t="s">
        <v>330</v>
      </c>
      <c r="I9403" t="s">
        <v>359</v>
      </c>
      <c r="J9403" t="s">
        <v>15</v>
      </c>
      <c r="K9403" s="112">
        <v>9</v>
      </c>
      <c r="L9403" s="112">
        <v>0.1139200031757355</v>
      </c>
      <c r="M9403" s="112">
        <v>0.1168799996376038</v>
      </c>
      <c r="N9403" s="112">
        <v>71</v>
      </c>
      <c r="O9403" s="112">
        <v>0.15073999762535101</v>
      </c>
      <c r="P9403" s="112">
        <v>0.15334999561309809</v>
      </c>
      <c r="Q9403" s="112">
        <v>71</v>
      </c>
      <c r="R9403" s="112">
        <v>0.15073999762535101</v>
      </c>
      <c r="S9403" s="112">
        <v>0.15334999561309809</v>
      </c>
    </row>
    <row r="9404" spans="1:19">
      <c r="A9404" t="s">
        <v>28</v>
      </c>
      <c r="B9404" t="s">
        <v>433</v>
      </c>
      <c r="C9404" t="s">
        <v>440</v>
      </c>
      <c r="D9404" t="s">
        <v>330</v>
      </c>
      <c r="E9404" t="s">
        <v>444</v>
      </c>
      <c r="F9404" t="s">
        <v>437</v>
      </c>
      <c r="G9404" s="112">
        <v>22</v>
      </c>
      <c r="H9404" t="s">
        <v>330</v>
      </c>
      <c r="I9404" t="s">
        <v>359</v>
      </c>
      <c r="J9404" t="s">
        <v>317</v>
      </c>
      <c r="K9404" s="112">
        <v>2</v>
      </c>
      <c r="L9404" s="112">
        <v>2.531999908387661E-2</v>
      </c>
      <c r="M9404" s="112">
        <v>2.5970000773668289E-2</v>
      </c>
      <c r="N9404" s="112">
        <v>31</v>
      </c>
      <c r="O9404" s="112">
        <v>6.5820001065731049E-2</v>
      </c>
      <c r="P9404" s="112">
        <v>6.6950000822544098E-2</v>
      </c>
      <c r="Q9404" s="112">
        <v>31</v>
      </c>
      <c r="R9404" s="112">
        <v>6.5820001065731049E-2</v>
      </c>
      <c r="S9404" s="112">
        <v>6.6950000822544098E-2</v>
      </c>
    </row>
    <row r="9405" spans="1:19">
      <c r="A9405" t="s">
        <v>28</v>
      </c>
      <c r="B9405" t="s">
        <v>433</v>
      </c>
      <c r="C9405" t="s">
        <v>440</v>
      </c>
      <c r="D9405" t="s">
        <v>330</v>
      </c>
      <c r="E9405" t="s">
        <v>444</v>
      </c>
      <c r="F9405" t="s">
        <v>437</v>
      </c>
      <c r="G9405" s="112">
        <v>22</v>
      </c>
      <c r="H9405" t="s">
        <v>330</v>
      </c>
      <c r="I9405" t="s">
        <v>359</v>
      </c>
      <c r="J9405" t="s">
        <v>270</v>
      </c>
      <c r="K9405" s="112">
        <v>2</v>
      </c>
      <c r="L9405" s="112">
        <v>2.531999908387661E-2</v>
      </c>
      <c r="M9405" s="112"/>
      <c r="N9405" s="112">
        <v>8</v>
      </c>
      <c r="O9405" s="112">
        <v>1.699000038206577E-2</v>
      </c>
      <c r="P9405" s="112"/>
      <c r="Q9405" s="112">
        <v>8</v>
      </c>
      <c r="R9405" s="112">
        <v>1.699000038206577E-2</v>
      </c>
      <c r="S9405" s="112"/>
    </row>
    <row r="9406" spans="1:19">
      <c r="A9406" t="s">
        <v>28</v>
      </c>
      <c r="B9406" t="s">
        <v>433</v>
      </c>
      <c r="C9406" t="s">
        <v>440</v>
      </c>
      <c r="D9406" t="s">
        <v>330</v>
      </c>
      <c r="E9406" t="s">
        <v>444</v>
      </c>
      <c r="F9406" t="s">
        <v>437</v>
      </c>
      <c r="G9406" s="112">
        <v>22</v>
      </c>
      <c r="H9406" t="s">
        <v>330</v>
      </c>
      <c r="I9406" t="s">
        <v>325</v>
      </c>
      <c r="J9406" t="s">
        <v>302</v>
      </c>
      <c r="K9406" s="112">
        <v>25</v>
      </c>
      <c r="L9406" s="112">
        <v>0.3164600133895874</v>
      </c>
      <c r="M9406" s="112"/>
      <c r="N9406" s="112">
        <v>144</v>
      </c>
      <c r="O9406" s="112">
        <v>0.30572998523712158</v>
      </c>
      <c r="P9406" s="112"/>
      <c r="Q9406" s="112">
        <v>144</v>
      </c>
      <c r="R9406" s="112">
        <v>0.30572998523712158</v>
      </c>
      <c r="S9406" s="112"/>
    </row>
    <row r="9407" spans="1:19">
      <c r="A9407" t="s">
        <v>28</v>
      </c>
      <c r="B9407" t="s">
        <v>433</v>
      </c>
      <c r="C9407" t="s">
        <v>440</v>
      </c>
      <c r="D9407" t="s">
        <v>330</v>
      </c>
      <c r="E9407" t="s">
        <v>444</v>
      </c>
      <c r="F9407" t="s">
        <v>437</v>
      </c>
      <c r="G9407" s="112">
        <v>22</v>
      </c>
      <c r="H9407" t="s">
        <v>330</v>
      </c>
      <c r="I9407" t="s">
        <v>325</v>
      </c>
      <c r="J9407" t="s">
        <v>303</v>
      </c>
      <c r="K9407" s="112">
        <v>26</v>
      </c>
      <c r="L9407" s="112">
        <v>0.32910999655723572</v>
      </c>
      <c r="M9407" s="112"/>
      <c r="N9407" s="112">
        <v>139</v>
      </c>
      <c r="O9407" s="112">
        <v>0.2951200008392334</v>
      </c>
      <c r="P9407" s="112"/>
      <c r="Q9407" s="112">
        <v>139</v>
      </c>
      <c r="R9407" s="112">
        <v>0.2951200008392334</v>
      </c>
      <c r="S9407" s="112"/>
    </row>
    <row r="9408" spans="1:19">
      <c r="A9408" t="s">
        <v>28</v>
      </c>
      <c r="B9408" t="s">
        <v>433</v>
      </c>
      <c r="C9408" t="s">
        <v>440</v>
      </c>
      <c r="D9408" t="s">
        <v>330</v>
      </c>
      <c r="E9408" t="s">
        <v>444</v>
      </c>
      <c r="F9408" t="s">
        <v>437</v>
      </c>
      <c r="G9408" s="112">
        <v>22</v>
      </c>
      <c r="H9408" t="s">
        <v>330</v>
      </c>
      <c r="I9408" t="s">
        <v>325</v>
      </c>
      <c r="J9408" t="s">
        <v>304</v>
      </c>
      <c r="K9408" s="112">
        <v>28</v>
      </c>
      <c r="L9408" s="112">
        <v>0.35442999005317688</v>
      </c>
      <c r="M9408" s="112"/>
      <c r="N9408" s="112">
        <v>188</v>
      </c>
      <c r="O9408" s="112">
        <v>0.39915001392364502</v>
      </c>
      <c r="P9408" s="112"/>
      <c r="Q9408" s="112">
        <v>188</v>
      </c>
      <c r="R9408" s="112">
        <v>0.39915001392364502</v>
      </c>
      <c r="S9408" s="112"/>
    </row>
    <row r="9409" spans="1:19">
      <c r="A9409" t="s">
        <v>28</v>
      </c>
      <c r="B9409" t="s">
        <v>433</v>
      </c>
      <c r="C9409" t="s">
        <v>440</v>
      </c>
      <c r="D9409" t="s">
        <v>330</v>
      </c>
      <c r="E9409" t="s">
        <v>444</v>
      </c>
      <c r="F9409" t="s">
        <v>437</v>
      </c>
      <c r="G9409" s="112">
        <v>22</v>
      </c>
      <c r="H9409" t="s">
        <v>330</v>
      </c>
      <c r="I9409" t="s">
        <v>349</v>
      </c>
      <c r="J9409" t="s">
        <v>350</v>
      </c>
      <c r="K9409" s="112">
        <v>10</v>
      </c>
      <c r="L9409" s="112">
        <v>0.12657999992370611</v>
      </c>
      <c r="M9409" s="112">
        <v>0.14285999536514279</v>
      </c>
      <c r="N9409" s="112">
        <v>57</v>
      </c>
      <c r="O9409" s="112">
        <v>0.12101999670267111</v>
      </c>
      <c r="P9409" s="112">
        <v>0.16146999597549441</v>
      </c>
      <c r="Q9409" s="112">
        <v>57</v>
      </c>
      <c r="R9409" s="112">
        <v>0.12101999670267111</v>
      </c>
      <c r="S9409" s="112">
        <v>0.16146999597549441</v>
      </c>
    </row>
    <row r="9410" spans="1:19">
      <c r="A9410" t="s">
        <v>28</v>
      </c>
      <c r="B9410" t="s">
        <v>433</v>
      </c>
      <c r="C9410" t="s">
        <v>440</v>
      </c>
      <c r="D9410" t="s">
        <v>330</v>
      </c>
      <c r="E9410" t="s">
        <v>444</v>
      </c>
      <c r="F9410" t="s">
        <v>437</v>
      </c>
      <c r="G9410" s="112">
        <v>22</v>
      </c>
      <c r="H9410" t="s">
        <v>330</v>
      </c>
      <c r="I9410" t="s">
        <v>349</v>
      </c>
      <c r="J9410" t="s">
        <v>351</v>
      </c>
      <c r="K9410" s="112">
        <v>30</v>
      </c>
      <c r="L9410" s="112">
        <v>0.37975001335144037</v>
      </c>
      <c r="M9410" s="112">
        <v>0.42857000231742859</v>
      </c>
      <c r="N9410" s="112">
        <v>151</v>
      </c>
      <c r="O9410" s="112">
        <v>0.32058998942375178</v>
      </c>
      <c r="P9410" s="112">
        <v>0.42776000499725342</v>
      </c>
      <c r="Q9410" s="112">
        <v>151</v>
      </c>
      <c r="R9410" s="112">
        <v>0.32058998942375178</v>
      </c>
      <c r="S9410" s="112">
        <v>0.42776000499725342</v>
      </c>
    </row>
    <row r="9411" spans="1:19">
      <c r="A9411" t="s">
        <v>28</v>
      </c>
      <c r="B9411" t="s">
        <v>433</v>
      </c>
      <c r="C9411" t="s">
        <v>440</v>
      </c>
      <c r="D9411" t="s">
        <v>330</v>
      </c>
      <c r="E9411" t="s">
        <v>444</v>
      </c>
      <c r="F9411" t="s">
        <v>437</v>
      </c>
      <c r="G9411" s="112">
        <v>22</v>
      </c>
      <c r="H9411" t="s">
        <v>330</v>
      </c>
      <c r="I9411" t="s">
        <v>349</v>
      </c>
      <c r="J9411" t="s">
        <v>352</v>
      </c>
      <c r="K9411" s="112">
        <v>2</v>
      </c>
      <c r="L9411" s="112">
        <v>2.531999908387661E-2</v>
      </c>
      <c r="M9411" s="112">
        <v>2.857000008225441E-2</v>
      </c>
      <c r="N9411" s="112">
        <v>2</v>
      </c>
      <c r="O9411" s="112">
        <v>4.2500002309679994E-3</v>
      </c>
      <c r="P9411" s="112">
        <v>5.6699998676776886E-3</v>
      </c>
      <c r="Q9411" s="112">
        <v>2</v>
      </c>
      <c r="R9411" s="112">
        <v>4.2500002309679994E-3</v>
      </c>
      <c r="S9411" s="112">
        <v>5.6699998676776886E-3</v>
      </c>
    </row>
    <row r="9412" spans="1:19">
      <c r="A9412" t="s">
        <v>28</v>
      </c>
      <c r="B9412" t="s">
        <v>433</v>
      </c>
      <c r="C9412" t="s">
        <v>440</v>
      </c>
      <c r="D9412" t="s">
        <v>330</v>
      </c>
      <c r="E9412" t="s">
        <v>444</v>
      </c>
      <c r="F9412" t="s">
        <v>437</v>
      </c>
      <c r="G9412" s="112">
        <v>22</v>
      </c>
      <c r="H9412" t="s">
        <v>330</v>
      </c>
      <c r="I9412" t="s">
        <v>349</v>
      </c>
      <c r="J9412" t="s">
        <v>353</v>
      </c>
      <c r="K9412" s="112">
        <v>28</v>
      </c>
      <c r="L9412" s="112">
        <v>0.35442999005317688</v>
      </c>
      <c r="M9412" s="112">
        <v>0.40000000596046448</v>
      </c>
      <c r="N9412" s="112">
        <v>143</v>
      </c>
      <c r="O9412" s="112">
        <v>0.30360999703407288</v>
      </c>
      <c r="P9412" s="112">
        <v>0.40509998798370361</v>
      </c>
      <c r="Q9412" s="112">
        <v>143</v>
      </c>
      <c r="R9412" s="112">
        <v>0.30360999703407288</v>
      </c>
      <c r="S9412" s="112">
        <v>0.40509998798370361</v>
      </c>
    </row>
    <row r="9413" spans="1:19">
      <c r="A9413" t="s">
        <v>28</v>
      </c>
      <c r="B9413" t="s">
        <v>433</v>
      </c>
      <c r="C9413" t="s">
        <v>440</v>
      </c>
      <c r="D9413" t="s">
        <v>330</v>
      </c>
      <c r="E9413" t="s">
        <v>444</v>
      </c>
      <c r="F9413" t="s">
        <v>437</v>
      </c>
      <c r="G9413" s="112">
        <v>22</v>
      </c>
      <c r="H9413" t="s">
        <v>330</v>
      </c>
      <c r="I9413" t="s">
        <v>349</v>
      </c>
      <c r="J9413" t="s">
        <v>355</v>
      </c>
      <c r="K9413" s="112">
        <v>9</v>
      </c>
      <c r="L9413" s="112">
        <v>0.1139200031757355</v>
      </c>
      <c r="M9413" s="112"/>
      <c r="N9413" s="112">
        <v>118</v>
      </c>
      <c r="O9413" s="112">
        <v>0.25053000450134277</v>
      </c>
      <c r="P9413" s="112"/>
      <c r="Q9413" s="112">
        <v>118</v>
      </c>
      <c r="R9413" s="112">
        <v>0.25053000450134277</v>
      </c>
      <c r="S9413" s="112"/>
    </row>
    <row r="9414" spans="1:19">
      <c r="A9414" t="s">
        <v>28</v>
      </c>
      <c r="B9414" t="s">
        <v>433</v>
      </c>
      <c r="C9414" t="s">
        <v>440</v>
      </c>
      <c r="D9414" t="s">
        <v>330</v>
      </c>
      <c r="E9414" t="s">
        <v>444</v>
      </c>
      <c r="F9414" t="s">
        <v>437</v>
      </c>
      <c r="G9414" s="112">
        <v>22</v>
      </c>
      <c r="H9414" t="s">
        <v>330</v>
      </c>
      <c r="I9414" t="s">
        <v>734</v>
      </c>
      <c r="J9414" t="s">
        <v>270</v>
      </c>
      <c r="K9414" s="112">
        <v>79</v>
      </c>
      <c r="L9414" s="112">
        <v>1</v>
      </c>
      <c r="M9414" s="112"/>
      <c r="N9414" s="112">
        <v>471</v>
      </c>
      <c r="O9414" s="112">
        <v>1</v>
      </c>
      <c r="P9414" s="112"/>
      <c r="Q9414" s="112">
        <v>471</v>
      </c>
      <c r="R9414" s="112">
        <v>1</v>
      </c>
      <c r="S9414" s="112"/>
    </row>
    <row r="9415" spans="1:19">
      <c r="A9415" t="s">
        <v>28</v>
      </c>
      <c r="B9415" t="s">
        <v>433</v>
      </c>
      <c r="C9415" t="s">
        <v>440</v>
      </c>
      <c r="D9415" t="s">
        <v>330</v>
      </c>
      <c r="E9415" t="s">
        <v>444</v>
      </c>
      <c r="F9415" t="s">
        <v>437</v>
      </c>
      <c r="G9415" s="112">
        <v>22</v>
      </c>
      <c r="H9415" t="s">
        <v>330</v>
      </c>
      <c r="I9415" t="s">
        <v>735</v>
      </c>
      <c r="J9415" t="s">
        <v>370</v>
      </c>
      <c r="K9415" s="112">
        <v>14</v>
      </c>
      <c r="L9415" s="112">
        <v>0.1772200018167496</v>
      </c>
      <c r="M9415" s="112">
        <v>0.1772200018167496</v>
      </c>
      <c r="N9415" s="112">
        <v>47</v>
      </c>
      <c r="O9415" s="112">
        <v>9.9789999425411224E-2</v>
      </c>
      <c r="P9415" s="112">
        <v>0.1017299965023994</v>
      </c>
      <c r="Q9415" s="112">
        <v>47</v>
      </c>
      <c r="R9415" s="112">
        <v>9.9789999425411224E-2</v>
      </c>
      <c r="S9415" s="112">
        <v>0.1017299965023994</v>
      </c>
    </row>
    <row r="9416" spans="1:19">
      <c r="A9416" t="s">
        <v>28</v>
      </c>
      <c r="B9416" t="s">
        <v>433</v>
      </c>
      <c r="C9416" t="s">
        <v>440</v>
      </c>
      <c r="D9416" t="s">
        <v>330</v>
      </c>
      <c r="E9416" t="s">
        <v>444</v>
      </c>
      <c r="F9416" t="s">
        <v>437</v>
      </c>
      <c r="G9416" s="112">
        <v>22</v>
      </c>
      <c r="H9416" t="s">
        <v>330</v>
      </c>
      <c r="I9416" t="s">
        <v>735</v>
      </c>
      <c r="J9416" t="s">
        <v>371</v>
      </c>
      <c r="K9416" s="112">
        <v>49</v>
      </c>
      <c r="L9416" s="112">
        <v>0.62024998664855957</v>
      </c>
      <c r="M9416" s="112">
        <v>0.62024998664855957</v>
      </c>
      <c r="N9416" s="112">
        <v>310</v>
      </c>
      <c r="O9416" s="112">
        <v>0.65816998481750488</v>
      </c>
      <c r="P9416" s="112">
        <v>0.67100000381469727</v>
      </c>
      <c r="Q9416" s="112">
        <v>310</v>
      </c>
      <c r="R9416" s="112">
        <v>0.65816998481750488</v>
      </c>
      <c r="S9416" s="112">
        <v>0.67100000381469727</v>
      </c>
    </row>
    <row r="9417" spans="1:19">
      <c r="A9417" t="s">
        <v>28</v>
      </c>
      <c r="B9417" t="s">
        <v>433</v>
      </c>
      <c r="C9417" t="s">
        <v>440</v>
      </c>
      <c r="D9417" t="s">
        <v>330</v>
      </c>
      <c r="E9417" t="s">
        <v>444</v>
      </c>
      <c r="F9417" t="s">
        <v>437</v>
      </c>
      <c r="G9417" s="112">
        <v>22</v>
      </c>
      <c r="H9417" t="s">
        <v>330</v>
      </c>
      <c r="I9417" t="s">
        <v>735</v>
      </c>
      <c r="J9417" t="s">
        <v>739</v>
      </c>
      <c r="K9417" s="112">
        <v>14</v>
      </c>
      <c r="L9417" s="112">
        <v>0.1772200018167496</v>
      </c>
      <c r="M9417" s="112">
        <v>0.1772200018167496</v>
      </c>
      <c r="N9417" s="112">
        <v>79</v>
      </c>
      <c r="O9417" s="112">
        <v>0.1677300035953522</v>
      </c>
      <c r="P9417" s="112">
        <v>0.17100000381469729</v>
      </c>
      <c r="Q9417" s="112">
        <v>79</v>
      </c>
      <c r="R9417" s="112">
        <v>0.1677300035953522</v>
      </c>
      <c r="S9417" s="112">
        <v>0.17100000381469729</v>
      </c>
    </row>
    <row r="9418" spans="1:19">
      <c r="A9418" t="s">
        <v>28</v>
      </c>
      <c r="B9418" t="s">
        <v>433</v>
      </c>
      <c r="C9418" t="s">
        <v>440</v>
      </c>
      <c r="D9418" t="s">
        <v>330</v>
      </c>
      <c r="E9418" t="s">
        <v>444</v>
      </c>
      <c r="F9418" t="s">
        <v>437</v>
      </c>
      <c r="G9418" s="112">
        <v>22</v>
      </c>
      <c r="H9418" t="s">
        <v>330</v>
      </c>
      <c r="I9418" t="s">
        <v>735</v>
      </c>
      <c r="J9418" t="s">
        <v>372</v>
      </c>
      <c r="K9418" s="112">
        <v>2</v>
      </c>
      <c r="L9418" s="112">
        <v>2.531999908387661E-2</v>
      </c>
      <c r="M9418" s="112">
        <v>2.531999908387661E-2</v>
      </c>
      <c r="N9418" s="112">
        <v>26</v>
      </c>
      <c r="O9418" s="112">
        <v>5.5199999362230301E-2</v>
      </c>
      <c r="P9418" s="112">
        <v>5.6279998272657387E-2</v>
      </c>
      <c r="Q9418" s="112">
        <v>26</v>
      </c>
      <c r="R9418" s="112">
        <v>5.5199999362230301E-2</v>
      </c>
      <c r="S9418" s="112">
        <v>5.6279998272657387E-2</v>
      </c>
    </row>
    <row r="9419" spans="1:19">
      <c r="A9419" t="s">
        <v>28</v>
      </c>
      <c r="B9419" t="s">
        <v>433</v>
      </c>
      <c r="C9419" t="s">
        <v>440</v>
      </c>
      <c r="D9419" t="s">
        <v>330</v>
      </c>
      <c r="E9419" t="s">
        <v>444</v>
      </c>
      <c r="F9419" t="s">
        <v>437</v>
      </c>
      <c r="G9419" s="112">
        <v>22</v>
      </c>
      <c r="H9419" t="s">
        <v>330</v>
      </c>
      <c r="I9419" t="s">
        <v>735</v>
      </c>
      <c r="J9419" t="s">
        <v>270</v>
      </c>
      <c r="K9419" s="112">
        <v>0</v>
      </c>
      <c r="L9419" s="112">
        <v>0</v>
      </c>
      <c r="M9419" s="112"/>
      <c r="N9419" s="112">
        <v>9</v>
      </c>
      <c r="O9419" s="112">
        <v>1.9109999760985371E-2</v>
      </c>
      <c r="P9419" s="112"/>
      <c r="Q9419" s="112">
        <v>9</v>
      </c>
      <c r="R9419" s="112">
        <v>1.9109999760985371E-2</v>
      </c>
      <c r="S9419" s="112"/>
    </row>
    <row r="9420" spans="1:19">
      <c r="A9420" t="s">
        <v>28</v>
      </c>
      <c r="B9420" t="s">
        <v>433</v>
      </c>
      <c r="C9420" t="s">
        <v>440</v>
      </c>
      <c r="D9420" t="s">
        <v>330</v>
      </c>
      <c r="E9420" t="s">
        <v>444</v>
      </c>
      <c r="F9420" t="s">
        <v>437</v>
      </c>
      <c r="G9420" s="112">
        <v>22</v>
      </c>
      <c r="H9420" t="s">
        <v>330</v>
      </c>
      <c r="I9420" t="s">
        <v>319</v>
      </c>
      <c r="J9420" t="s">
        <v>324</v>
      </c>
      <c r="K9420" s="112">
        <v>9</v>
      </c>
      <c r="L9420" s="112">
        <v>0.1139200031757355</v>
      </c>
      <c r="M9420" s="112"/>
      <c r="N9420" s="112">
        <v>118</v>
      </c>
      <c r="O9420" s="112">
        <v>0.25053000450134277</v>
      </c>
      <c r="P9420" s="112"/>
      <c r="Q9420" s="112">
        <v>118</v>
      </c>
      <c r="R9420" s="112">
        <v>0.25053000450134277</v>
      </c>
      <c r="S9420" s="112"/>
    </row>
    <row r="9421" spans="1:19">
      <c r="A9421" t="s">
        <v>28</v>
      </c>
      <c r="B9421" t="s">
        <v>433</v>
      </c>
      <c r="C9421" t="s">
        <v>440</v>
      </c>
      <c r="D9421" t="s">
        <v>330</v>
      </c>
      <c r="E9421" t="s">
        <v>444</v>
      </c>
      <c r="F9421" t="s">
        <v>437</v>
      </c>
      <c r="G9421" s="112">
        <v>22</v>
      </c>
      <c r="H9421" t="s">
        <v>330</v>
      </c>
      <c r="I9421" t="s">
        <v>319</v>
      </c>
      <c r="J9421" t="s">
        <v>320</v>
      </c>
      <c r="K9421" s="112">
        <v>2</v>
      </c>
      <c r="L9421" s="112">
        <v>2.531999908387661E-2</v>
      </c>
      <c r="M9421" s="112">
        <v>2.857000008225441E-2</v>
      </c>
      <c r="N9421" s="112">
        <v>2</v>
      </c>
      <c r="O9421" s="112">
        <v>4.2500002309679994E-3</v>
      </c>
      <c r="P9421" s="112">
        <v>5.6699998676776886E-3</v>
      </c>
      <c r="Q9421" s="112">
        <v>2</v>
      </c>
      <c r="R9421" s="112">
        <v>4.2500002309679994E-3</v>
      </c>
      <c r="S9421" s="112">
        <v>5.6699998676776886E-3</v>
      </c>
    </row>
    <row r="9422" spans="1:19">
      <c r="A9422" t="s">
        <v>28</v>
      </c>
      <c r="B9422" t="s">
        <v>433</v>
      </c>
      <c r="C9422" t="s">
        <v>440</v>
      </c>
      <c r="D9422" t="s">
        <v>330</v>
      </c>
      <c r="E9422" t="s">
        <v>444</v>
      </c>
      <c r="F9422" t="s">
        <v>437</v>
      </c>
      <c r="G9422" s="112">
        <v>22</v>
      </c>
      <c r="H9422" t="s">
        <v>330</v>
      </c>
      <c r="I9422" t="s">
        <v>319</v>
      </c>
      <c r="J9422" t="s">
        <v>321</v>
      </c>
      <c r="K9422" s="112">
        <v>5</v>
      </c>
      <c r="L9422" s="112">
        <v>6.3289999961853027E-2</v>
      </c>
      <c r="M9422" s="112">
        <v>7.1429997682571411E-2</v>
      </c>
      <c r="N9422" s="112">
        <v>19</v>
      </c>
      <c r="O9422" s="112">
        <v>4.033999890089035E-2</v>
      </c>
      <c r="P9422" s="112">
        <v>5.3819999098777771E-2</v>
      </c>
      <c r="Q9422" s="112">
        <v>19</v>
      </c>
      <c r="R9422" s="112">
        <v>4.033999890089035E-2</v>
      </c>
      <c r="S9422" s="112">
        <v>5.3819999098777771E-2</v>
      </c>
    </row>
    <row r="9423" spans="1:19">
      <c r="A9423" t="s">
        <v>28</v>
      </c>
      <c r="B9423" t="s">
        <v>433</v>
      </c>
      <c r="C9423" t="s">
        <v>440</v>
      </c>
      <c r="D9423" t="s">
        <v>330</v>
      </c>
      <c r="E9423" t="s">
        <v>444</v>
      </c>
      <c r="F9423" t="s">
        <v>437</v>
      </c>
      <c r="G9423" s="112">
        <v>22</v>
      </c>
      <c r="H9423" t="s">
        <v>330</v>
      </c>
      <c r="I9423" t="s">
        <v>319</v>
      </c>
      <c r="J9423" t="s">
        <v>322</v>
      </c>
      <c r="K9423" s="112">
        <v>19</v>
      </c>
      <c r="L9423" s="112">
        <v>0.2405100017786026</v>
      </c>
      <c r="M9423" s="112">
        <v>0.27142998576164251</v>
      </c>
      <c r="N9423" s="112">
        <v>88</v>
      </c>
      <c r="O9423" s="112">
        <v>0.1868399977684021</v>
      </c>
      <c r="P9423" s="112">
        <v>0.24929000437259671</v>
      </c>
      <c r="Q9423" s="112">
        <v>88</v>
      </c>
      <c r="R9423" s="112">
        <v>0.1868399977684021</v>
      </c>
      <c r="S9423" s="112">
        <v>0.24929000437259671</v>
      </c>
    </row>
    <row r="9424" spans="1:19">
      <c r="A9424" t="s">
        <v>28</v>
      </c>
      <c r="B9424" t="s">
        <v>433</v>
      </c>
      <c r="C9424" t="s">
        <v>440</v>
      </c>
      <c r="D9424" t="s">
        <v>330</v>
      </c>
      <c r="E9424" t="s">
        <v>444</v>
      </c>
      <c r="F9424" t="s">
        <v>437</v>
      </c>
      <c r="G9424" s="112">
        <v>22</v>
      </c>
      <c r="H9424" t="s">
        <v>330</v>
      </c>
      <c r="I9424" t="s">
        <v>319</v>
      </c>
      <c r="J9424" t="s">
        <v>323</v>
      </c>
      <c r="K9424" s="112">
        <v>14</v>
      </c>
      <c r="L9424" s="112">
        <v>0.1772200018167496</v>
      </c>
      <c r="M9424" s="112">
        <v>0.20000000298023221</v>
      </c>
      <c r="N9424" s="112">
        <v>93</v>
      </c>
      <c r="O9424" s="112">
        <v>0.1974499970674515</v>
      </c>
      <c r="P9424" s="112">
        <v>0.26346001029014587</v>
      </c>
      <c r="Q9424" s="112">
        <v>93</v>
      </c>
      <c r="R9424" s="112">
        <v>0.1974499970674515</v>
      </c>
      <c r="S9424" s="112">
        <v>0.26346001029014587</v>
      </c>
    </row>
    <row r="9425" spans="1:19">
      <c r="A9425" t="s">
        <v>28</v>
      </c>
      <c r="B9425" t="s">
        <v>433</v>
      </c>
      <c r="C9425" t="s">
        <v>440</v>
      </c>
      <c r="D9425" t="s">
        <v>330</v>
      </c>
      <c r="E9425" t="s">
        <v>444</v>
      </c>
      <c r="F9425" t="s">
        <v>437</v>
      </c>
      <c r="G9425" s="112">
        <v>22</v>
      </c>
      <c r="H9425" t="s">
        <v>330</v>
      </c>
      <c r="I9425" t="s">
        <v>319</v>
      </c>
      <c r="J9425" t="s">
        <v>354</v>
      </c>
      <c r="K9425" s="112">
        <v>30</v>
      </c>
      <c r="L9425" s="112">
        <v>0.37975001335144037</v>
      </c>
      <c r="M9425" s="112">
        <v>0.42857000231742859</v>
      </c>
      <c r="N9425" s="112">
        <v>151</v>
      </c>
      <c r="O9425" s="112">
        <v>0.32058998942375178</v>
      </c>
      <c r="P9425" s="112">
        <v>0.42776000499725342</v>
      </c>
      <c r="Q9425" s="112">
        <v>151</v>
      </c>
      <c r="R9425" s="112">
        <v>0.32058998942375178</v>
      </c>
      <c r="S9425" s="112">
        <v>0.42776000499725342</v>
      </c>
    </row>
    <row r="9426" spans="1:19">
      <c r="A9426" t="s">
        <v>28</v>
      </c>
      <c r="B9426" t="s">
        <v>433</v>
      </c>
      <c r="C9426" t="s">
        <v>440</v>
      </c>
      <c r="D9426" t="s">
        <v>330</v>
      </c>
      <c r="E9426" t="s">
        <v>444</v>
      </c>
      <c r="F9426" t="s">
        <v>437</v>
      </c>
      <c r="G9426" s="112">
        <v>22</v>
      </c>
      <c r="H9426" t="s">
        <v>330</v>
      </c>
      <c r="I9426" t="s">
        <v>360</v>
      </c>
      <c r="J9426" t="s">
        <v>361</v>
      </c>
      <c r="K9426" s="112">
        <v>9</v>
      </c>
      <c r="L9426" s="112">
        <v>0.1139200031757355</v>
      </c>
      <c r="M9426" s="112"/>
      <c r="N9426" s="112">
        <v>118</v>
      </c>
      <c r="O9426" s="112">
        <v>0.25053000450134277</v>
      </c>
      <c r="P9426" s="112"/>
      <c r="Q9426" s="112">
        <v>118</v>
      </c>
      <c r="R9426" s="112">
        <v>0.25053000450134277</v>
      </c>
      <c r="S9426" s="112"/>
    </row>
    <row r="9427" spans="1:19">
      <c r="A9427" t="s">
        <v>28</v>
      </c>
      <c r="B9427" t="s">
        <v>433</v>
      </c>
      <c r="C9427" t="s">
        <v>440</v>
      </c>
      <c r="D9427" t="s">
        <v>330</v>
      </c>
      <c r="E9427" t="s">
        <v>444</v>
      </c>
      <c r="F9427" t="s">
        <v>437</v>
      </c>
      <c r="G9427" s="112">
        <v>22</v>
      </c>
      <c r="H9427" t="s">
        <v>330</v>
      </c>
      <c r="I9427" t="s">
        <v>360</v>
      </c>
      <c r="J9427" t="s">
        <v>362</v>
      </c>
      <c r="K9427" s="112">
        <v>39</v>
      </c>
      <c r="L9427" s="112">
        <v>0.49366998672485352</v>
      </c>
      <c r="M9427" s="112">
        <v>0.55713999271392822</v>
      </c>
      <c r="N9427" s="112">
        <v>203</v>
      </c>
      <c r="O9427" s="112">
        <v>0.4309999942779541</v>
      </c>
      <c r="P9427" s="112">
        <v>0.57507002353668213</v>
      </c>
      <c r="Q9427" s="112">
        <v>203</v>
      </c>
      <c r="R9427" s="112">
        <v>0.4309999942779541</v>
      </c>
      <c r="S9427" s="112">
        <v>0.57507002353668213</v>
      </c>
    </row>
    <row r="9428" spans="1:19">
      <c r="A9428" t="s">
        <v>28</v>
      </c>
      <c r="B9428" t="s">
        <v>433</v>
      </c>
      <c r="C9428" t="s">
        <v>440</v>
      </c>
      <c r="D9428" t="s">
        <v>330</v>
      </c>
      <c r="E9428" t="s">
        <v>444</v>
      </c>
      <c r="F9428" t="s">
        <v>437</v>
      </c>
      <c r="G9428" s="112">
        <v>22</v>
      </c>
      <c r="H9428" t="s">
        <v>330</v>
      </c>
      <c r="I9428" t="s">
        <v>360</v>
      </c>
      <c r="J9428" t="s">
        <v>354</v>
      </c>
      <c r="K9428" s="112">
        <v>31</v>
      </c>
      <c r="L9428" s="112">
        <v>0.39241001009941101</v>
      </c>
      <c r="M9428" s="112">
        <v>0.44286000728607178</v>
      </c>
      <c r="N9428" s="112">
        <v>150</v>
      </c>
      <c r="O9428" s="112">
        <v>0.31847000122070313</v>
      </c>
      <c r="P9428" s="112">
        <v>0.42493000626564031</v>
      </c>
      <c r="Q9428" s="112">
        <v>150</v>
      </c>
      <c r="R9428" s="112">
        <v>0.31847000122070313</v>
      </c>
      <c r="S9428" s="112">
        <v>0.42493000626564031</v>
      </c>
    </row>
    <row r="9429" spans="1:19">
      <c r="A9429" t="s">
        <v>28</v>
      </c>
      <c r="B9429" t="s">
        <v>433</v>
      </c>
      <c r="C9429" t="s">
        <v>440</v>
      </c>
      <c r="D9429" t="s">
        <v>330</v>
      </c>
      <c r="E9429" t="s">
        <v>444</v>
      </c>
      <c r="F9429" t="s">
        <v>437</v>
      </c>
      <c r="G9429" s="112">
        <v>22</v>
      </c>
      <c r="H9429" t="s">
        <v>330</v>
      </c>
      <c r="I9429" t="s">
        <v>736</v>
      </c>
      <c r="J9429" t="s">
        <v>363</v>
      </c>
      <c r="K9429" s="112">
        <v>77</v>
      </c>
      <c r="L9429" s="112">
        <v>0.97468000650405884</v>
      </c>
      <c r="M9429" s="112"/>
      <c r="N9429" s="112">
        <v>343</v>
      </c>
      <c r="O9429" s="112">
        <v>0.72824001312255859</v>
      </c>
      <c r="P9429" s="112"/>
      <c r="Q9429" s="112">
        <v>343</v>
      </c>
      <c r="R9429" s="112">
        <v>0.72824001312255859</v>
      </c>
      <c r="S9429" s="112"/>
    </row>
    <row r="9430" spans="1:19">
      <c r="A9430" t="s">
        <v>28</v>
      </c>
      <c r="B9430" t="s">
        <v>433</v>
      </c>
      <c r="C9430" t="s">
        <v>440</v>
      </c>
      <c r="D9430" t="s">
        <v>330</v>
      </c>
      <c r="E9430" t="s">
        <v>444</v>
      </c>
      <c r="F9430" t="s">
        <v>437</v>
      </c>
      <c r="G9430" s="112">
        <v>22</v>
      </c>
      <c r="H9430" t="s">
        <v>330</v>
      </c>
      <c r="I9430" t="s">
        <v>736</v>
      </c>
      <c r="J9430" t="s">
        <v>364</v>
      </c>
      <c r="K9430" s="112">
        <v>0</v>
      </c>
      <c r="L9430" s="112">
        <v>0</v>
      </c>
      <c r="M9430" s="112">
        <v>0</v>
      </c>
      <c r="N9430" s="112">
        <v>62</v>
      </c>
      <c r="O9430" s="112">
        <v>0.131630003452301</v>
      </c>
      <c r="P9430" s="112">
        <v>0.48436999320983892</v>
      </c>
      <c r="Q9430" s="112">
        <v>62</v>
      </c>
      <c r="R9430" s="112">
        <v>0.131630003452301</v>
      </c>
      <c r="S9430" s="112">
        <v>0.48436999320983892</v>
      </c>
    </row>
    <row r="9431" spans="1:19">
      <c r="A9431" t="s">
        <v>28</v>
      </c>
      <c r="B9431" t="s">
        <v>433</v>
      </c>
      <c r="C9431" t="s">
        <v>440</v>
      </c>
      <c r="D9431" t="s">
        <v>330</v>
      </c>
      <c r="E9431" t="s">
        <v>444</v>
      </c>
      <c r="F9431" t="s">
        <v>437</v>
      </c>
      <c r="G9431" s="112">
        <v>22</v>
      </c>
      <c r="H9431" t="s">
        <v>330</v>
      </c>
      <c r="I9431" t="s">
        <v>736</v>
      </c>
      <c r="J9431" t="s">
        <v>365</v>
      </c>
      <c r="K9431" s="112">
        <v>2</v>
      </c>
      <c r="L9431" s="112">
        <v>2.531999908387661E-2</v>
      </c>
      <c r="M9431" s="112">
        <v>1</v>
      </c>
      <c r="N9431" s="112">
        <v>29</v>
      </c>
      <c r="O9431" s="112">
        <v>6.1569999903440482E-2</v>
      </c>
      <c r="P9431" s="112">
        <v>0.22655999660491941</v>
      </c>
      <c r="Q9431" s="112">
        <v>29</v>
      </c>
      <c r="R9431" s="112">
        <v>6.1569999903440482E-2</v>
      </c>
      <c r="S9431" s="112">
        <v>0.22655999660491941</v>
      </c>
    </row>
    <row r="9432" spans="1:19">
      <c r="A9432" t="s">
        <v>28</v>
      </c>
      <c r="B9432" t="s">
        <v>433</v>
      </c>
      <c r="C9432" t="s">
        <v>440</v>
      </c>
      <c r="D9432" t="s">
        <v>330</v>
      </c>
      <c r="E9432" t="s">
        <v>444</v>
      </c>
      <c r="F9432" t="s">
        <v>437</v>
      </c>
      <c r="G9432" s="112">
        <v>22</v>
      </c>
      <c r="H9432" t="s">
        <v>330</v>
      </c>
      <c r="I9432" t="s">
        <v>736</v>
      </c>
      <c r="J9432" t="s">
        <v>366</v>
      </c>
      <c r="K9432" s="112">
        <v>0</v>
      </c>
      <c r="L9432" s="112">
        <v>0</v>
      </c>
      <c r="M9432" s="112">
        <v>0</v>
      </c>
      <c r="N9432" s="112">
        <v>15</v>
      </c>
      <c r="O9432" s="112">
        <v>3.1849998980760567E-2</v>
      </c>
      <c r="P9432" s="112">
        <v>0.11719000339508059</v>
      </c>
      <c r="Q9432" s="112">
        <v>15</v>
      </c>
      <c r="R9432" s="112">
        <v>3.1849998980760567E-2</v>
      </c>
      <c r="S9432" s="112">
        <v>0.11719000339508059</v>
      </c>
    </row>
    <row r="9433" spans="1:19">
      <c r="A9433" t="s">
        <v>28</v>
      </c>
      <c r="B9433" t="s">
        <v>433</v>
      </c>
      <c r="C9433" t="s">
        <v>440</v>
      </c>
      <c r="D9433" t="s">
        <v>330</v>
      </c>
      <c r="E9433" t="s">
        <v>444</v>
      </c>
      <c r="F9433" t="s">
        <v>437</v>
      </c>
      <c r="G9433" s="112">
        <v>22</v>
      </c>
      <c r="H9433" t="s">
        <v>330</v>
      </c>
      <c r="I9433" t="s">
        <v>736</v>
      </c>
      <c r="J9433" t="s">
        <v>367</v>
      </c>
      <c r="K9433" s="112">
        <v>0</v>
      </c>
      <c r="L9433" s="112">
        <v>0</v>
      </c>
      <c r="M9433" s="112">
        <v>0</v>
      </c>
      <c r="N9433" s="112">
        <v>15</v>
      </c>
      <c r="O9433" s="112">
        <v>3.1849998980760567E-2</v>
      </c>
      <c r="P9433" s="112">
        <v>0.11719000339508059</v>
      </c>
      <c r="Q9433" s="112">
        <v>15</v>
      </c>
      <c r="R9433" s="112">
        <v>3.1849998980760567E-2</v>
      </c>
      <c r="S9433" s="112">
        <v>0.11719000339508059</v>
      </c>
    </row>
    <row r="9434" spans="1:19">
      <c r="A9434" t="s">
        <v>28</v>
      </c>
      <c r="B9434" t="s">
        <v>433</v>
      </c>
      <c r="C9434" t="s">
        <v>440</v>
      </c>
      <c r="D9434" t="s">
        <v>330</v>
      </c>
      <c r="E9434" t="s">
        <v>444</v>
      </c>
      <c r="F9434" t="s">
        <v>437</v>
      </c>
      <c r="G9434" s="112">
        <v>22</v>
      </c>
      <c r="H9434" t="s">
        <v>330</v>
      </c>
      <c r="I9434" t="s">
        <v>736</v>
      </c>
      <c r="J9434" t="s">
        <v>368</v>
      </c>
      <c r="K9434" s="112">
        <v>0</v>
      </c>
      <c r="L9434" s="112">
        <v>0</v>
      </c>
      <c r="M9434" s="112">
        <v>0</v>
      </c>
      <c r="N9434" s="112">
        <v>7</v>
      </c>
      <c r="O9434" s="112">
        <v>1.4860000461339951E-2</v>
      </c>
      <c r="P9434" s="112">
        <v>5.4689999669790268E-2</v>
      </c>
      <c r="Q9434" s="112">
        <v>7</v>
      </c>
      <c r="R9434" s="112">
        <v>1.4860000461339951E-2</v>
      </c>
      <c r="S9434" s="112">
        <v>5.4689999669790268E-2</v>
      </c>
    </row>
    <row r="9435" spans="1:19">
      <c r="A9435" t="s">
        <v>28</v>
      </c>
      <c r="B9435" t="s">
        <v>433</v>
      </c>
      <c r="C9435" t="s">
        <v>440</v>
      </c>
      <c r="D9435" t="s">
        <v>330</v>
      </c>
      <c r="E9435" t="s">
        <v>444</v>
      </c>
      <c r="F9435" t="s">
        <v>437</v>
      </c>
      <c r="G9435" s="112">
        <v>22</v>
      </c>
      <c r="H9435" t="s">
        <v>330</v>
      </c>
      <c r="I9435" t="s">
        <v>307</v>
      </c>
      <c r="J9435" t="s">
        <v>329</v>
      </c>
      <c r="K9435" s="112">
        <v>79</v>
      </c>
      <c r="L9435" s="112">
        <v>1</v>
      </c>
      <c r="M9435" s="112"/>
      <c r="N9435" s="112">
        <v>469</v>
      </c>
      <c r="O9435" s="112">
        <v>0.99575001001358032</v>
      </c>
      <c r="P9435" s="112"/>
      <c r="Q9435" s="112">
        <v>469</v>
      </c>
      <c r="R9435" s="112">
        <v>0.99575001001358032</v>
      </c>
      <c r="S9435" s="112"/>
    </row>
    <row r="9436" spans="1:19">
      <c r="A9436" t="s">
        <v>28</v>
      </c>
      <c r="B9436" t="s">
        <v>433</v>
      </c>
      <c r="C9436" t="s">
        <v>440</v>
      </c>
      <c r="D9436" t="s">
        <v>330</v>
      </c>
      <c r="E9436" t="s">
        <v>444</v>
      </c>
      <c r="F9436" t="s">
        <v>437</v>
      </c>
      <c r="G9436" s="112">
        <v>22</v>
      </c>
      <c r="H9436" t="s">
        <v>330</v>
      </c>
      <c r="I9436" t="s">
        <v>307</v>
      </c>
      <c r="J9436" t="s">
        <v>309</v>
      </c>
      <c r="K9436" s="112">
        <v>0</v>
      </c>
      <c r="L9436" s="112">
        <v>0</v>
      </c>
      <c r="M9436" s="112"/>
      <c r="N9436" s="112">
        <v>2</v>
      </c>
      <c r="O9436" s="112">
        <v>4.2500002309679994E-3</v>
      </c>
      <c r="P9436" s="112"/>
      <c r="Q9436" s="112">
        <v>2</v>
      </c>
      <c r="R9436" s="112">
        <v>4.2500002309679994E-3</v>
      </c>
      <c r="S9436" s="112"/>
    </row>
    <row r="9437" spans="1:19">
      <c r="A9437" t="s">
        <v>28</v>
      </c>
      <c r="B9437" t="s">
        <v>433</v>
      </c>
      <c r="C9437" t="s">
        <v>440</v>
      </c>
      <c r="D9437" t="s">
        <v>330</v>
      </c>
      <c r="E9437" t="s">
        <v>444</v>
      </c>
      <c r="F9437" t="s">
        <v>437</v>
      </c>
      <c r="G9437" s="112">
        <v>22</v>
      </c>
      <c r="H9437" t="s">
        <v>330</v>
      </c>
      <c r="I9437" t="s">
        <v>737</v>
      </c>
      <c r="J9437" t="s">
        <v>310</v>
      </c>
      <c r="K9437" s="112">
        <v>20</v>
      </c>
      <c r="L9437" s="112">
        <v>0.25315999984741211</v>
      </c>
      <c r="M9437" s="112">
        <v>0.26315999031066889</v>
      </c>
      <c r="N9437" s="112">
        <v>83</v>
      </c>
      <c r="O9437" s="112">
        <v>0.17621999979019171</v>
      </c>
      <c r="P9437" s="112">
        <v>0.1861000061035156</v>
      </c>
      <c r="Q9437" s="112">
        <v>83</v>
      </c>
      <c r="R9437" s="112">
        <v>0.17621999979019171</v>
      </c>
      <c r="S9437" s="112">
        <v>0.1861000061035156</v>
      </c>
    </row>
    <row r="9438" spans="1:19">
      <c r="A9438" t="s">
        <v>28</v>
      </c>
      <c r="B9438" t="s">
        <v>433</v>
      </c>
      <c r="C9438" t="s">
        <v>440</v>
      </c>
      <c r="D9438" t="s">
        <v>330</v>
      </c>
      <c r="E9438" t="s">
        <v>444</v>
      </c>
      <c r="F9438" t="s">
        <v>437</v>
      </c>
      <c r="G9438" s="112">
        <v>22</v>
      </c>
      <c r="H9438" t="s">
        <v>330</v>
      </c>
      <c r="I9438" t="s">
        <v>737</v>
      </c>
      <c r="J9438" t="s">
        <v>16</v>
      </c>
      <c r="K9438" s="112">
        <v>22</v>
      </c>
      <c r="L9438" s="112">
        <v>0.27847999334335333</v>
      </c>
      <c r="M9438" s="112">
        <v>0.28946998715400701</v>
      </c>
      <c r="N9438" s="112">
        <v>99</v>
      </c>
      <c r="O9438" s="112">
        <v>0.2101899981498718</v>
      </c>
      <c r="P9438" s="112">
        <v>0.22197000682353971</v>
      </c>
      <c r="Q9438" s="112">
        <v>99</v>
      </c>
      <c r="R9438" s="112">
        <v>0.2101899981498718</v>
      </c>
      <c r="S9438" s="112">
        <v>0.22197000682353971</v>
      </c>
    </row>
    <row r="9439" spans="1:19">
      <c r="A9439" t="s">
        <v>28</v>
      </c>
      <c r="B9439" t="s">
        <v>433</v>
      </c>
      <c r="C9439" t="s">
        <v>440</v>
      </c>
      <c r="D9439" t="s">
        <v>330</v>
      </c>
      <c r="E9439" t="s">
        <v>444</v>
      </c>
      <c r="F9439" t="s">
        <v>437</v>
      </c>
      <c r="G9439" s="112">
        <v>22</v>
      </c>
      <c r="H9439" t="s">
        <v>330</v>
      </c>
      <c r="I9439" t="s">
        <v>737</v>
      </c>
      <c r="J9439" t="s">
        <v>17</v>
      </c>
      <c r="K9439" s="112">
        <v>12</v>
      </c>
      <c r="L9439" s="112">
        <v>0.15189999341964719</v>
      </c>
      <c r="M9439" s="112">
        <v>0.15789000689983371</v>
      </c>
      <c r="N9439" s="112">
        <v>87</v>
      </c>
      <c r="O9439" s="112">
        <v>0.1847099959850311</v>
      </c>
      <c r="P9439" s="112">
        <v>0.1950699985027313</v>
      </c>
      <c r="Q9439" s="112">
        <v>87</v>
      </c>
      <c r="R9439" s="112">
        <v>0.1847099959850311</v>
      </c>
      <c r="S9439" s="112">
        <v>0.1950699985027313</v>
      </c>
    </row>
    <row r="9440" spans="1:19">
      <c r="A9440" t="s">
        <v>28</v>
      </c>
      <c r="B9440" t="s">
        <v>433</v>
      </c>
      <c r="C9440" t="s">
        <v>440</v>
      </c>
      <c r="D9440" t="s">
        <v>330</v>
      </c>
      <c r="E9440" t="s">
        <v>444</v>
      </c>
      <c r="F9440" t="s">
        <v>437</v>
      </c>
      <c r="G9440" s="112">
        <v>22</v>
      </c>
      <c r="H9440" t="s">
        <v>330</v>
      </c>
      <c r="I9440" t="s">
        <v>737</v>
      </c>
      <c r="J9440" t="s">
        <v>18</v>
      </c>
      <c r="K9440" s="112">
        <v>11</v>
      </c>
      <c r="L9440" s="112">
        <v>0.13923999667167661</v>
      </c>
      <c r="M9440" s="112">
        <v>0.14474000036716461</v>
      </c>
      <c r="N9440" s="112">
        <v>93</v>
      </c>
      <c r="O9440" s="112">
        <v>0.1974499970674515</v>
      </c>
      <c r="P9440" s="112">
        <v>0.2085199952125549</v>
      </c>
      <c r="Q9440" s="112">
        <v>93</v>
      </c>
      <c r="R9440" s="112">
        <v>0.1974499970674515</v>
      </c>
      <c r="S9440" s="112">
        <v>0.2085199952125549</v>
      </c>
    </row>
    <row r="9441" spans="1:19">
      <c r="A9441" t="s">
        <v>28</v>
      </c>
      <c r="B9441" t="s">
        <v>433</v>
      </c>
      <c r="C9441" t="s">
        <v>440</v>
      </c>
      <c r="D9441" t="s">
        <v>330</v>
      </c>
      <c r="E9441" t="s">
        <v>444</v>
      </c>
      <c r="F9441" t="s">
        <v>437</v>
      </c>
      <c r="G9441" s="112">
        <v>22</v>
      </c>
      <c r="H9441" t="s">
        <v>330</v>
      </c>
      <c r="I9441" t="s">
        <v>737</v>
      </c>
      <c r="J9441" t="s">
        <v>311</v>
      </c>
      <c r="K9441" s="112">
        <v>11</v>
      </c>
      <c r="L9441" s="112">
        <v>0.13923999667167661</v>
      </c>
      <c r="M9441" s="112">
        <v>0.14474000036716461</v>
      </c>
      <c r="N9441" s="112">
        <v>84</v>
      </c>
      <c r="O9441" s="112">
        <v>0.17834000289440161</v>
      </c>
      <c r="P9441" s="112">
        <v>0.18833999335765839</v>
      </c>
      <c r="Q9441" s="112">
        <v>84</v>
      </c>
      <c r="R9441" s="112">
        <v>0.17834000289440161</v>
      </c>
      <c r="S9441" s="112">
        <v>0.18833999335765839</v>
      </c>
    </row>
    <row r="9442" spans="1:19">
      <c r="A9442" t="s">
        <v>28</v>
      </c>
      <c r="B9442" t="s">
        <v>433</v>
      </c>
      <c r="C9442" t="s">
        <v>440</v>
      </c>
      <c r="D9442" t="s">
        <v>330</v>
      </c>
      <c r="E9442" t="s">
        <v>444</v>
      </c>
      <c r="F9442" t="s">
        <v>437</v>
      </c>
      <c r="G9442" s="112">
        <v>22</v>
      </c>
      <c r="H9442" t="s">
        <v>330</v>
      </c>
      <c r="I9442" t="s">
        <v>737</v>
      </c>
      <c r="J9442" t="s">
        <v>270</v>
      </c>
      <c r="K9442" s="112">
        <v>3</v>
      </c>
      <c r="L9442" s="112">
        <v>3.7969999015331268E-2</v>
      </c>
      <c r="M9442" s="112"/>
      <c r="N9442" s="112">
        <v>25</v>
      </c>
      <c r="O9442" s="112">
        <v>5.3079999983310699E-2</v>
      </c>
      <c r="P9442" s="112"/>
      <c r="Q9442" s="112">
        <v>25</v>
      </c>
      <c r="R9442" s="112">
        <v>5.3079999983310699E-2</v>
      </c>
      <c r="S9442" s="112"/>
    </row>
    <row r="9443" spans="1:19">
      <c r="A9443" t="s">
        <v>28</v>
      </c>
      <c r="B9443" t="s">
        <v>433</v>
      </c>
      <c r="C9443" t="s">
        <v>440</v>
      </c>
      <c r="D9443" t="s">
        <v>330</v>
      </c>
      <c r="E9443" t="s">
        <v>444</v>
      </c>
      <c r="F9443" t="s">
        <v>437</v>
      </c>
      <c r="G9443" s="112">
        <v>22</v>
      </c>
      <c r="H9443" t="s">
        <v>330</v>
      </c>
      <c r="I9443" t="s">
        <v>312</v>
      </c>
      <c r="J9443" t="s">
        <v>313</v>
      </c>
      <c r="K9443" s="112">
        <v>60</v>
      </c>
      <c r="L9443" s="112">
        <v>0.75949001312255859</v>
      </c>
      <c r="M9443" s="112">
        <v>0.77921998500823975</v>
      </c>
      <c r="N9443" s="112">
        <v>320</v>
      </c>
      <c r="O9443" s="112">
        <v>0.67940998077392578</v>
      </c>
      <c r="P9443" s="112">
        <v>0.69113999605178833</v>
      </c>
      <c r="Q9443" s="112">
        <v>320</v>
      </c>
      <c r="R9443" s="112">
        <v>0.67940998077392578</v>
      </c>
      <c r="S9443" s="112">
        <v>0.69113999605178833</v>
      </c>
    </row>
    <row r="9444" spans="1:19">
      <c r="A9444" t="s">
        <v>28</v>
      </c>
      <c r="B9444" t="s">
        <v>433</v>
      </c>
      <c r="C9444" t="s">
        <v>440</v>
      </c>
      <c r="D9444" t="s">
        <v>330</v>
      </c>
      <c r="E9444" t="s">
        <v>444</v>
      </c>
      <c r="F9444" t="s">
        <v>437</v>
      </c>
      <c r="G9444" s="112">
        <v>22</v>
      </c>
      <c r="H9444" t="s">
        <v>330</v>
      </c>
      <c r="I9444" t="s">
        <v>312</v>
      </c>
      <c r="J9444" t="s">
        <v>314</v>
      </c>
      <c r="K9444" s="112">
        <v>9</v>
      </c>
      <c r="L9444" s="112">
        <v>0.1139200031757355</v>
      </c>
      <c r="M9444" s="112">
        <v>0.1168799996376038</v>
      </c>
      <c r="N9444" s="112">
        <v>69</v>
      </c>
      <c r="O9444" s="112">
        <v>0.14650000631809229</v>
      </c>
      <c r="P9444" s="112">
        <v>0.1490299999713898</v>
      </c>
      <c r="Q9444" s="112">
        <v>69</v>
      </c>
      <c r="R9444" s="112">
        <v>0.14650000631809229</v>
      </c>
      <c r="S9444" s="112">
        <v>0.1490299999713898</v>
      </c>
    </row>
    <row r="9445" spans="1:19">
      <c r="A9445" t="s">
        <v>28</v>
      </c>
      <c r="B9445" t="s">
        <v>433</v>
      </c>
      <c r="C9445" t="s">
        <v>440</v>
      </c>
      <c r="D9445" t="s">
        <v>330</v>
      </c>
      <c r="E9445" t="s">
        <v>444</v>
      </c>
      <c r="F9445" t="s">
        <v>437</v>
      </c>
      <c r="G9445" s="112">
        <v>22</v>
      </c>
      <c r="H9445" t="s">
        <v>330</v>
      </c>
      <c r="I9445" t="s">
        <v>312</v>
      </c>
      <c r="J9445" t="s">
        <v>315</v>
      </c>
      <c r="K9445" s="112">
        <v>2</v>
      </c>
      <c r="L9445" s="112">
        <v>2.531999908387661E-2</v>
      </c>
      <c r="M9445" s="112">
        <v>2.5970000773668289E-2</v>
      </c>
      <c r="N9445" s="112">
        <v>46</v>
      </c>
      <c r="O9445" s="112">
        <v>9.7659997642040253E-2</v>
      </c>
      <c r="P9445" s="112">
        <v>9.9349997937679291E-2</v>
      </c>
      <c r="Q9445" s="112">
        <v>46</v>
      </c>
      <c r="R9445" s="112">
        <v>9.7659997642040253E-2</v>
      </c>
      <c r="S9445" s="112">
        <v>9.9349997937679291E-2</v>
      </c>
    </row>
    <row r="9446" spans="1:19">
      <c r="A9446" t="s">
        <v>28</v>
      </c>
      <c r="B9446" t="s">
        <v>433</v>
      </c>
      <c r="C9446" t="s">
        <v>440</v>
      </c>
      <c r="D9446" t="s">
        <v>330</v>
      </c>
      <c r="E9446" t="s">
        <v>444</v>
      </c>
      <c r="F9446" t="s">
        <v>437</v>
      </c>
      <c r="G9446" s="112">
        <v>22</v>
      </c>
      <c r="H9446" t="s">
        <v>330</v>
      </c>
      <c r="I9446" t="s">
        <v>312</v>
      </c>
      <c r="J9446" t="s">
        <v>373</v>
      </c>
      <c r="K9446" s="112">
        <v>2</v>
      </c>
      <c r="L9446" s="112">
        <v>2.531999908387661E-2</v>
      </c>
      <c r="M9446" s="112"/>
      <c r="N9446" s="112">
        <v>8</v>
      </c>
      <c r="O9446" s="112">
        <v>1.699000038206577E-2</v>
      </c>
      <c r="P9446" s="112"/>
      <c r="Q9446" s="112">
        <v>8</v>
      </c>
      <c r="R9446" s="112">
        <v>1.699000038206577E-2</v>
      </c>
      <c r="S9446" s="112"/>
    </row>
    <row r="9447" spans="1:19">
      <c r="A9447" t="s">
        <v>28</v>
      </c>
      <c r="B9447" t="s">
        <v>433</v>
      </c>
      <c r="C9447" t="s">
        <v>440</v>
      </c>
      <c r="D9447" t="s">
        <v>330</v>
      </c>
      <c r="E9447" t="s">
        <v>444</v>
      </c>
      <c r="F9447" t="s">
        <v>437</v>
      </c>
      <c r="G9447" s="112">
        <v>22</v>
      </c>
      <c r="H9447" t="s">
        <v>330</v>
      </c>
      <c r="I9447" t="s">
        <v>312</v>
      </c>
      <c r="J9447" t="s">
        <v>316</v>
      </c>
      <c r="K9447" s="112">
        <v>6</v>
      </c>
      <c r="L9447" s="112">
        <v>7.5949996709823608E-2</v>
      </c>
      <c r="M9447" s="112">
        <v>7.7919997274875641E-2</v>
      </c>
      <c r="N9447" s="112">
        <v>28</v>
      </c>
      <c r="O9447" s="112">
        <v>5.9450000524520867E-2</v>
      </c>
      <c r="P9447" s="112">
        <v>6.0479998588562012E-2</v>
      </c>
      <c r="Q9447" s="112">
        <v>28</v>
      </c>
      <c r="R9447" s="112">
        <v>5.9450000524520867E-2</v>
      </c>
      <c r="S9447" s="112">
        <v>6.0479998588562012E-2</v>
      </c>
    </row>
    <row r="9448" spans="1:19">
      <c r="A9448" t="s">
        <v>28</v>
      </c>
      <c r="B9448" t="s">
        <v>433</v>
      </c>
      <c r="C9448" t="s">
        <v>440</v>
      </c>
      <c r="D9448" t="s">
        <v>330</v>
      </c>
      <c r="E9448" t="s">
        <v>445</v>
      </c>
      <c r="F9448" t="s">
        <v>438</v>
      </c>
      <c r="G9448" s="112">
        <v>22</v>
      </c>
      <c r="H9448" t="s">
        <v>330</v>
      </c>
      <c r="I9448" t="s">
        <v>326</v>
      </c>
      <c r="J9448" t="s">
        <v>289</v>
      </c>
      <c r="K9448" s="112">
        <v>0</v>
      </c>
      <c r="L9448" s="112">
        <v>0</v>
      </c>
      <c r="M9448" s="112"/>
      <c r="N9448" s="112">
        <v>2</v>
      </c>
      <c r="O9448" s="112">
        <v>4.2500002309679994E-3</v>
      </c>
      <c r="P9448" s="112"/>
      <c r="Q9448" s="112">
        <v>2</v>
      </c>
      <c r="R9448" s="112">
        <v>4.2500002309679994E-3</v>
      </c>
      <c r="S9448" s="112"/>
    </row>
    <row r="9449" spans="1:19">
      <c r="A9449" t="s">
        <v>28</v>
      </c>
      <c r="B9449" t="s">
        <v>433</v>
      </c>
      <c r="C9449" t="s">
        <v>440</v>
      </c>
      <c r="D9449" t="s">
        <v>330</v>
      </c>
      <c r="E9449" t="s">
        <v>445</v>
      </c>
      <c r="F9449" t="s">
        <v>438</v>
      </c>
      <c r="G9449" s="112">
        <v>22</v>
      </c>
      <c r="H9449" t="s">
        <v>330</v>
      </c>
      <c r="I9449" t="s">
        <v>326</v>
      </c>
      <c r="J9449" t="s">
        <v>290</v>
      </c>
      <c r="K9449" s="112">
        <v>2</v>
      </c>
      <c r="L9449" s="112">
        <v>2.857000008225441E-2</v>
      </c>
      <c r="M9449" s="112"/>
      <c r="N9449" s="112">
        <v>20</v>
      </c>
      <c r="O9449" s="112">
        <v>4.2459998279809952E-2</v>
      </c>
      <c r="P9449" s="112"/>
      <c r="Q9449" s="112">
        <v>20</v>
      </c>
      <c r="R9449" s="112">
        <v>4.2459998279809952E-2</v>
      </c>
      <c r="S9449" s="112"/>
    </row>
    <row r="9450" spans="1:19">
      <c r="A9450" t="s">
        <v>28</v>
      </c>
      <c r="B9450" t="s">
        <v>433</v>
      </c>
      <c r="C9450" t="s">
        <v>440</v>
      </c>
      <c r="D9450" t="s">
        <v>330</v>
      </c>
      <c r="E9450" t="s">
        <v>445</v>
      </c>
      <c r="F9450" t="s">
        <v>438</v>
      </c>
      <c r="G9450" s="112">
        <v>22</v>
      </c>
      <c r="H9450" t="s">
        <v>330</v>
      </c>
      <c r="I9450" t="s">
        <v>326</v>
      </c>
      <c r="J9450" t="s">
        <v>291</v>
      </c>
      <c r="K9450" s="112">
        <v>2</v>
      </c>
      <c r="L9450" s="112">
        <v>2.857000008225441E-2</v>
      </c>
      <c r="M9450" s="112"/>
      <c r="N9450" s="112">
        <v>43</v>
      </c>
      <c r="O9450" s="112">
        <v>9.1300003230571747E-2</v>
      </c>
      <c r="P9450" s="112"/>
      <c r="Q9450" s="112">
        <v>43</v>
      </c>
      <c r="R9450" s="112">
        <v>9.1300003230571747E-2</v>
      </c>
      <c r="S9450" s="112"/>
    </row>
    <row r="9451" spans="1:19">
      <c r="A9451" t="s">
        <v>28</v>
      </c>
      <c r="B9451" t="s">
        <v>433</v>
      </c>
      <c r="C9451" t="s">
        <v>440</v>
      </c>
      <c r="D9451" t="s">
        <v>330</v>
      </c>
      <c r="E9451" t="s">
        <v>445</v>
      </c>
      <c r="F9451" t="s">
        <v>438</v>
      </c>
      <c r="G9451" s="112">
        <v>22</v>
      </c>
      <c r="H9451" t="s">
        <v>330</v>
      </c>
      <c r="I9451" t="s">
        <v>326</v>
      </c>
      <c r="J9451" t="s">
        <v>292</v>
      </c>
      <c r="K9451" s="112">
        <v>11</v>
      </c>
      <c r="L9451" s="112">
        <v>0.15714000165462491</v>
      </c>
      <c r="M9451" s="112"/>
      <c r="N9451" s="112">
        <v>89</v>
      </c>
      <c r="O9451" s="112">
        <v>0.188960000872612</v>
      </c>
      <c r="P9451" s="112"/>
      <c r="Q9451" s="112">
        <v>89</v>
      </c>
      <c r="R9451" s="112">
        <v>0.188960000872612</v>
      </c>
      <c r="S9451" s="112"/>
    </row>
    <row r="9452" spans="1:19">
      <c r="A9452" t="s">
        <v>28</v>
      </c>
      <c r="B9452" t="s">
        <v>433</v>
      </c>
      <c r="C9452" t="s">
        <v>440</v>
      </c>
      <c r="D9452" t="s">
        <v>330</v>
      </c>
      <c r="E9452" t="s">
        <v>445</v>
      </c>
      <c r="F9452" t="s">
        <v>438</v>
      </c>
      <c r="G9452" s="112">
        <v>22</v>
      </c>
      <c r="H9452" t="s">
        <v>330</v>
      </c>
      <c r="I9452" t="s">
        <v>326</v>
      </c>
      <c r="J9452" t="s">
        <v>293</v>
      </c>
      <c r="K9452" s="112">
        <v>23</v>
      </c>
      <c r="L9452" s="112">
        <v>0.32857000827789312</v>
      </c>
      <c r="M9452" s="112"/>
      <c r="N9452" s="112">
        <v>98</v>
      </c>
      <c r="O9452" s="112">
        <v>0.2080699950456619</v>
      </c>
      <c r="P9452" s="112"/>
      <c r="Q9452" s="112">
        <v>98</v>
      </c>
      <c r="R9452" s="112">
        <v>0.2080699950456619</v>
      </c>
      <c r="S9452" s="112"/>
    </row>
    <row r="9453" spans="1:19">
      <c r="A9453" t="s">
        <v>28</v>
      </c>
      <c r="B9453" t="s">
        <v>433</v>
      </c>
      <c r="C9453" t="s">
        <v>440</v>
      </c>
      <c r="D9453" t="s">
        <v>330</v>
      </c>
      <c r="E9453" t="s">
        <v>445</v>
      </c>
      <c r="F9453" t="s">
        <v>438</v>
      </c>
      <c r="G9453" s="112">
        <v>22</v>
      </c>
      <c r="H9453" t="s">
        <v>330</v>
      </c>
      <c r="I9453" t="s">
        <v>326</v>
      </c>
      <c r="J9453" t="s">
        <v>294</v>
      </c>
      <c r="K9453" s="112">
        <v>19</v>
      </c>
      <c r="L9453" s="112">
        <v>0.27142998576164251</v>
      </c>
      <c r="M9453" s="112"/>
      <c r="N9453" s="112">
        <v>130</v>
      </c>
      <c r="O9453" s="112">
        <v>0.27601000666618353</v>
      </c>
      <c r="P9453" s="112"/>
      <c r="Q9453" s="112">
        <v>130</v>
      </c>
      <c r="R9453" s="112">
        <v>0.27601000666618353</v>
      </c>
      <c r="S9453" s="112"/>
    </row>
    <row r="9454" spans="1:19">
      <c r="A9454" t="s">
        <v>28</v>
      </c>
      <c r="B9454" t="s">
        <v>433</v>
      </c>
      <c r="C9454" t="s">
        <v>440</v>
      </c>
      <c r="D9454" t="s">
        <v>330</v>
      </c>
      <c r="E9454" t="s">
        <v>445</v>
      </c>
      <c r="F9454" t="s">
        <v>438</v>
      </c>
      <c r="G9454" s="112">
        <v>22</v>
      </c>
      <c r="H9454" t="s">
        <v>330</v>
      </c>
      <c r="I9454" t="s">
        <v>326</v>
      </c>
      <c r="J9454" t="s">
        <v>295</v>
      </c>
      <c r="K9454" s="112">
        <v>13</v>
      </c>
      <c r="L9454" s="112">
        <v>0.18570999801158911</v>
      </c>
      <c r="M9454" s="112"/>
      <c r="N9454" s="112">
        <v>89</v>
      </c>
      <c r="O9454" s="112">
        <v>0.188960000872612</v>
      </c>
      <c r="P9454" s="112"/>
      <c r="Q9454" s="112">
        <v>89</v>
      </c>
      <c r="R9454" s="112">
        <v>0.188960000872612</v>
      </c>
      <c r="S9454" s="112"/>
    </row>
    <row r="9455" spans="1:19">
      <c r="A9455" t="s">
        <v>28</v>
      </c>
      <c r="B9455" t="s">
        <v>433</v>
      </c>
      <c r="C9455" t="s">
        <v>440</v>
      </c>
      <c r="D9455" t="s">
        <v>330</v>
      </c>
      <c r="E9455" t="s">
        <v>445</v>
      </c>
      <c r="F9455" t="s">
        <v>438</v>
      </c>
      <c r="G9455" s="112">
        <v>22</v>
      </c>
      <c r="H9455" t="s">
        <v>330</v>
      </c>
      <c r="I9455" t="s">
        <v>359</v>
      </c>
      <c r="J9455" t="s">
        <v>14</v>
      </c>
      <c r="K9455" s="112">
        <v>46</v>
      </c>
      <c r="L9455" s="112">
        <v>0.65714001655578613</v>
      </c>
      <c r="M9455" s="112">
        <v>0.67646998167037964</v>
      </c>
      <c r="N9455" s="112">
        <v>361</v>
      </c>
      <c r="O9455" s="112">
        <v>0.76644998788833618</v>
      </c>
      <c r="P9455" s="112">
        <v>0.77969998121261597</v>
      </c>
      <c r="Q9455" s="112">
        <v>361</v>
      </c>
      <c r="R9455" s="112">
        <v>0.76644998788833618</v>
      </c>
      <c r="S9455" s="112">
        <v>0.77969998121261597</v>
      </c>
    </row>
    <row r="9456" spans="1:19">
      <c r="A9456" t="s">
        <v>28</v>
      </c>
      <c r="B9456" t="s">
        <v>433</v>
      </c>
      <c r="C9456" t="s">
        <v>440</v>
      </c>
      <c r="D9456" t="s">
        <v>330</v>
      </c>
      <c r="E9456" t="s">
        <v>445</v>
      </c>
      <c r="F9456" t="s">
        <v>438</v>
      </c>
      <c r="G9456" s="112">
        <v>22</v>
      </c>
      <c r="H9456" t="s">
        <v>330</v>
      </c>
      <c r="I9456" t="s">
        <v>359</v>
      </c>
      <c r="J9456" t="s">
        <v>15</v>
      </c>
      <c r="K9456" s="112">
        <v>14</v>
      </c>
      <c r="L9456" s="112">
        <v>0.20000000298023221</v>
      </c>
      <c r="M9456" s="112">
        <v>0.2058800011873245</v>
      </c>
      <c r="N9456" s="112">
        <v>71</v>
      </c>
      <c r="O9456" s="112">
        <v>0.15073999762535101</v>
      </c>
      <c r="P9456" s="112">
        <v>0.15334999561309809</v>
      </c>
      <c r="Q9456" s="112">
        <v>71</v>
      </c>
      <c r="R9456" s="112">
        <v>0.15073999762535101</v>
      </c>
      <c r="S9456" s="112">
        <v>0.15334999561309809</v>
      </c>
    </row>
    <row r="9457" spans="1:19">
      <c r="A9457" t="s">
        <v>28</v>
      </c>
      <c r="B9457" t="s">
        <v>433</v>
      </c>
      <c r="C9457" t="s">
        <v>440</v>
      </c>
      <c r="D9457" t="s">
        <v>330</v>
      </c>
      <c r="E9457" t="s">
        <v>445</v>
      </c>
      <c r="F9457" t="s">
        <v>438</v>
      </c>
      <c r="G9457" s="112">
        <v>22</v>
      </c>
      <c r="H9457" t="s">
        <v>330</v>
      </c>
      <c r="I9457" t="s">
        <v>359</v>
      </c>
      <c r="J9457" t="s">
        <v>317</v>
      </c>
      <c r="K9457" s="112">
        <v>8</v>
      </c>
      <c r="L9457" s="112">
        <v>0.1142899990081787</v>
      </c>
      <c r="M9457" s="112">
        <v>0.1176500022411346</v>
      </c>
      <c r="N9457" s="112">
        <v>31</v>
      </c>
      <c r="O9457" s="112">
        <v>6.5820001065731049E-2</v>
      </c>
      <c r="P9457" s="112">
        <v>6.6950000822544098E-2</v>
      </c>
      <c r="Q9457" s="112">
        <v>31</v>
      </c>
      <c r="R9457" s="112">
        <v>6.5820001065731049E-2</v>
      </c>
      <c r="S9457" s="112">
        <v>6.6950000822544098E-2</v>
      </c>
    </row>
    <row r="9458" spans="1:19">
      <c r="A9458" t="s">
        <v>28</v>
      </c>
      <c r="B9458" t="s">
        <v>433</v>
      </c>
      <c r="C9458" t="s">
        <v>440</v>
      </c>
      <c r="D9458" t="s">
        <v>330</v>
      </c>
      <c r="E9458" t="s">
        <v>445</v>
      </c>
      <c r="F9458" t="s">
        <v>438</v>
      </c>
      <c r="G9458" s="112">
        <v>22</v>
      </c>
      <c r="H9458" t="s">
        <v>330</v>
      </c>
      <c r="I9458" t="s">
        <v>359</v>
      </c>
      <c r="J9458" t="s">
        <v>270</v>
      </c>
      <c r="K9458" s="112">
        <v>2</v>
      </c>
      <c r="L9458" s="112">
        <v>2.857000008225441E-2</v>
      </c>
      <c r="M9458" s="112"/>
      <c r="N9458" s="112">
        <v>8</v>
      </c>
      <c r="O9458" s="112">
        <v>1.699000038206577E-2</v>
      </c>
      <c r="P9458" s="112"/>
      <c r="Q9458" s="112">
        <v>8</v>
      </c>
      <c r="R9458" s="112">
        <v>1.699000038206577E-2</v>
      </c>
      <c r="S9458" s="112"/>
    </row>
    <row r="9459" spans="1:19">
      <c r="A9459" t="s">
        <v>28</v>
      </c>
      <c r="B9459" t="s">
        <v>433</v>
      </c>
      <c r="C9459" t="s">
        <v>440</v>
      </c>
      <c r="D9459" t="s">
        <v>330</v>
      </c>
      <c r="E9459" t="s">
        <v>445</v>
      </c>
      <c r="F9459" t="s">
        <v>438</v>
      </c>
      <c r="G9459" s="112">
        <v>22</v>
      </c>
      <c r="H9459" t="s">
        <v>330</v>
      </c>
      <c r="I9459" t="s">
        <v>325</v>
      </c>
      <c r="J9459" t="s">
        <v>302</v>
      </c>
      <c r="K9459" s="112">
        <v>27</v>
      </c>
      <c r="L9459" s="112">
        <v>0.38571000099182129</v>
      </c>
      <c r="M9459" s="112"/>
      <c r="N9459" s="112">
        <v>144</v>
      </c>
      <c r="O9459" s="112">
        <v>0.30572998523712158</v>
      </c>
      <c r="P9459" s="112"/>
      <c r="Q9459" s="112">
        <v>144</v>
      </c>
      <c r="R9459" s="112">
        <v>0.30572998523712158</v>
      </c>
      <c r="S9459" s="112"/>
    </row>
    <row r="9460" spans="1:19">
      <c r="A9460" t="s">
        <v>28</v>
      </c>
      <c r="B9460" t="s">
        <v>433</v>
      </c>
      <c r="C9460" t="s">
        <v>440</v>
      </c>
      <c r="D9460" t="s">
        <v>330</v>
      </c>
      <c r="E9460" t="s">
        <v>445</v>
      </c>
      <c r="F9460" t="s">
        <v>438</v>
      </c>
      <c r="G9460" s="112">
        <v>22</v>
      </c>
      <c r="H9460" t="s">
        <v>330</v>
      </c>
      <c r="I9460" t="s">
        <v>325</v>
      </c>
      <c r="J9460" t="s">
        <v>303</v>
      </c>
      <c r="K9460" s="112">
        <v>23</v>
      </c>
      <c r="L9460" s="112">
        <v>0.32857000827789312</v>
      </c>
      <c r="M9460" s="112"/>
      <c r="N9460" s="112">
        <v>139</v>
      </c>
      <c r="O9460" s="112">
        <v>0.2951200008392334</v>
      </c>
      <c r="P9460" s="112"/>
      <c r="Q9460" s="112">
        <v>139</v>
      </c>
      <c r="R9460" s="112">
        <v>0.2951200008392334</v>
      </c>
      <c r="S9460" s="112"/>
    </row>
    <row r="9461" spans="1:19">
      <c r="A9461" t="s">
        <v>28</v>
      </c>
      <c r="B9461" t="s">
        <v>433</v>
      </c>
      <c r="C9461" t="s">
        <v>440</v>
      </c>
      <c r="D9461" t="s">
        <v>330</v>
      </c>
      <c r="E9461" t="s">
        <v>445</v>
      </c>
      <c r="F9461" t="s">
        <v>438</v>
      </c>
      <c r="G9461" s="112">
        <v>22</v>
      </c>
      <c r="H9461" t="s">
        <v>330</v>
      </c>
      <c r="I9461" t="s">
        <v>325</v>
      </c>
      <c r="J9461" t="s">
        <v>304</v>
      </c>
      <c r="K9461" s="112">
        <v>20</v>
      </c>
      <c r="L9461" s="112">
        <v>0.28571000695228582</v>
      </c>
      <c r="M9461" s="112"/>
      <c r="N9461" s="112">
        <v>188</v>
      </c>
      <c r="O9461" s="112">
        <v>0.39915001392364502</v>
      </c>
      <c r="P9461" s="112"/>
      <c r="Q9461" s="112">
        <v>188</v>
      </c>
      <c r="R9461" s="112">
        <v>0.39915001392364502</v>
      </c>
      <c r="S9461" s="112"/>
    </row>
    <row r="9462" spans="1:19">
      <c r="A9462" t="s">
        <v>28</v>
      </c>
      <c r="B9462" t="s">
        <v>433</v>
      </c>
      <c r="C9462" t="s">
        <v>440</v>
      </c>
      <c r="D9462" t="s">
        <v>330</v>
      </c>
      <c r="E9462" t="s">
        <v>445</v>
      </c>
      <c r="F9462" t="s">
        <v>438</v>
      </c>
      <c r="G9462" s="112">
        <v>22</v>
      </c>
      <c r="H9462" t="s">
        <v>330</v>
      </c>
      <c r="I9462" t="s">
        <v>349</v>
      </c>
      <c r="J9462" t="s">
        <v>350</v>
      </c>
      <c r="K9462" s="112">
        <v>8</v>
      </c>
      <c r="L9462" s="112">
        <v>0.1142899990081787</v>
      </c>
      <c r="M9462" s="112">
        <v>0.1379300057888031</v>
      </c>
      <c r="N9462" s="112">
        <v>57</v>
      </c>
      <c r="O9462" s="112">
        <v>0.12101999670267111</v>
      </c>
      <c r="P9462" s="112">
        <v>0.16146999597549441</v>
      </c>
      <c r="Q9462" s="112">
        <v>57</v>
      </c>
      <c r="R9462" s="112">
        <v>0.12101999670267111</v>
      </c>
      <c r="S9462" s="112">
        <v>0.16146999597549441</v>
      </c>
    </row>
    <row r="9463" spans="1:19">
      <c r="A9463" t="s">
        <v>28</v>
      </c>
      <c r="B9463" t="s">
        <v>433</v>
      </c>
      <c r="C9463" t="s">
        <v>440</v>
      </c>
      <c r="D9463" t="s">
        <v>330</v>
      </c>
      <c r="E9463" t="s">
        <v>445</v>
      </c>
      <c r="F9463" t="s">
        <v>438</v>
      </c>
      <c r="G9463" s="112">
        <v>22</v>
      </c>
      <c r="H9463" t="s">
        <v>330</v>
      </c>
      <c r="I9463" t="s">
        <v>349</v>
      </c>
      <c r="J9463" t="s">
        <v>351</v>
      </c>
      <c r="K9463" s="112">
        <v>29</v>
      </c>
      <c r="L9463" s="112">
        <v>0.41429001092910772</v>
      </c>
      <c r="M9463" s="112">
        <v>0.5</v>
      </c>
      <c r="N9463" s="112">
        <v>151</v>
      </c>
      <c r="O9463" s="112">
        <v>0.32058998942375178</v>
      </c>
      <c r="P9463" s="112">
        <v>0.42776000499725342</v>
      </c>
      <c r="Q9463" s="112">
        <v>151</v>
      </c>
      <c r="R9463" s="112">
        <v>0.32058998942375178</v>
      </c>
      <c r="S9463" s="112">
        <v>0.42776000499725342</v>
      </c>
    </row>
    <row r="9464" spans="1:19">
      <c r="A9464" t="s">
        <v>28</v>
      </c>
      <c r="B9464" t="s">
        <v>433</v>
      </c>
      <c r="C9464" t="s">
        <v>440</v>
      </c>
      <c r="D9464" t="s">
        <v>330</v>
      </c>
      <c r="E9464" t="s">
        <v>445</v>
      </c>
      <c r="F9464" t="s">
        <v>438</v>
      </c>
      <c r="G9464" s="112">
        <v>22</v>
      </c>
      <c r="H9464" t="s">
        <v>330</v>
      </c>
      <c r="I9464" t="s">
        <v>349</v>
      </c>
      <c r="J9464" t="s">
        <v>352</v>
      </c>
      <c r="K9464" s="112">
        <v>0</v>
      </c>
      <c r="L9464" s="112">
        <v>0</v>
      </c>
      <c r="M9464" s="112">
        <v>0</v>
      </c>
      <c r="N9464" s="112">
        <v>2</v>
      </c>
      <c r="O9464" s="112">
        <v>4.2500002309679994E-3</v>
      </c>
      <c r="P9464" s="112">
        <v>5.6699998676776886E-3</v>
      </c>
      <c r="Q9464" s="112">
        <v>2</v>
      </c>
      <c r="R9464" s="112">
        <v>4.2500002309679994E-3</v>
      </c>
      <c r="S9464" s="112">
        <v>5.6699998676776886E-3</v>
      </c>
    </row>
    <row r="9465" spans="1:19">
      <c r="A9465" t="s">
        <v>28</v>
      </c>
      <c r="B9465" t="s">
        <v>433</v>
      </c>
      <c r="C9465" t="s">
        <v>440</v>
      </c>
      <c r="D9465" t="s">
        <v>330</v>
      </c>
      <c r="E9465" t="s">
        <v>445</v>
      </c>
      <c r="F9465" t="s">
        <v>438</v>
      </c>
      <c r="G9465" s="112">
        <v>22</v>
      </c>
      <c r="H9465" t="s">
        <v>330</v>
      </c>
      <c r="I9465" t="s">
        <v>349</v>
      </c>
      <c r="J9465" t="s">
        <v>353</v>
      </c>
      <c r="K9465" s="112">
        <v>21</v>
      </c>
      <c r="L9465" s="112">
        <v>0.30000001192092901</v>
      </c>
      <c r="M9465" s="112">
        <v>0.3620699942111969</v>
      </c>
      <c r="N9465" s="112">
        <v>143</v>
      </c>
      <c r="O9465" s="112">
        <v>0.30360999703407288</v>
      </c>
      <c r="P9465" s="112">
        <v>0.40509998798370361</v>
      </c>
      <c r="Q9465" s="112">
        <v>143</v>
      </c>
      <c r="R9465" s="112">
        <v>0.30360999703407288</v>
      </c>
      <c r="S9465" s="112">
        <v>0.40509998798370361</v>
      </c>
    </row>
    <row r="9466" spans="1:19">
      <c r="A9466" t="s">
        <v>28</v>
      </c>
      <c r="B9466" t="s">
        <v>433</v>
      </c>
      <c r="C9466" t="s">
        <v>440</v>
      </c>
      <c r="D9466" t="s">
        <v>330</v>
      </c>
      <c r="E9466" t="s">
        <v>445</v>
      </c>
      <c r="F9466" t="s">
        <v>438</v>
      </c>
      <c r="G9466" s="112">
        <v>22</v>
      </c>
      <c r="H9466" t="s">
        <v>330</v>
      </c>
      <c r="I9466" t="s">
        <v>349</v>
      </c>
      <c r="J9466" t="s">
        <v>355</v>
      </c>
      <c r="K9466" s="112">
        <v>12</v>
      </c>
      <c r="L9466" s="112">
        <v>0.1714300066232681</v>
      </c>
      <c r="M9466" s="112"/>
      <c r="N9466" s="112">
        <v>118</v>
      </c>
      <c r="O9466" s="112">
        <v>0.25053000450134277</v>
      </c>
      <c r="P9466" s="112"/>
      <c r="Q9466" s="112">
        <v>118</v>
      </c>
      <c r="R9466" s="112">
        <v>0.25053000450134277</v>
      </c>
      <c r="S9466" s="112"/>
    </row>
    <row r="9467" spans="1:19">
      <c r="A9467" t="s">
        <v>28</v>
      </c>
      <c r="B9467" t="s">
        <v>433</v>
      </c>
      <c r="C9467" t="s">
        <v>440</v>
      </c>
      <c r="D9467" t="s">
        <v>330</v>
      </c>
      <c r="E9467" t="s">
        <v>445</v>
      </c>
      <c r="F9467" t="s">
        <v>438</v>
      </c>
      <c r="G9467" s="112">
        <v>22</v>
      </c>
      <c r="H9467" t="s">
        <v>330</v>
      </c>
      <c r="I9467" t="s">
        <v>734</v>
      </c>
      <c r="J9467" t="s">
        <v>270</v>
      </c>
      <c r="K9467" s="112">
        <v>70</v>
      </c>
      <c r="L9467" s="112">
        <v>1</v>
      </c>
      <c r="M9467" s="112"/>
      <c r="N9467" s="112">
        <v>471</v>
      </c>
      <c r="O9467" s="112">
        <v>1</v>
      </c>
      <c r="P9467" s="112"/>
      <c r="Q9467" s="112">
        <v>471</v>
      </c>
      <c r="R9467" s="112">
        <v>1</v>
      </c>
      <c r="S9467" s="112"/>
    </row>
    <row r="9468" spans="1:19">
      <c r="A9468" t="s">
        <v>28</v>
      </c>
      <c r="B9468" t="s">
        <v>433</v>
      </c>
      <c r="C9468" t="s">
        <v>440</v>
      </c>
      <c r="D9468" t="s">
        <v>330</v>
      </c>
      <c r="E9468" t="s">
        <v>445</v>
      </c>
      <c r="F9468" t="s">
        <v>438</v>
      </c>
      <c r="G9468" s="112">
        <v>22</v>
      </c>
      <c r="H9468" t="s">
        <v>330</v>
      </c>
      <c r="I9468" t="s">
        <v>735</v>
      </c>
      <c r="J9468" t="s">
        <v>370</v>
      </c>
      <c r="K9468" s="112">
        <v>8</v>
      </c>
      <c r="L9468" s="112">
        <v>0.1142899990081787</v>
      </c>
      <c r="M9468" s="112">
        <v>0.1269800066947937</v>
      </c>
      <c r="N9468" s="112">
        <v>47</v>
      </c>
      <c r="O9468" s="112">
        <v>9.9789999425411224E-2</v>
      </c>
      <c r="P9468" s="112">
        <v>0.1017299965023994</v>
      </c>
      <c r="Q9468" s="112">
        <v>47</v>
      </c>
      <c r="R9468" s="112">
        <v>9.9789999425411224E-2</v>
      </c>
      <c r="S9468" s="112">
        <v>0.1017299965023994</v>
      </c>
    </row>
    <row r="9469" spans="1:19">
      <c r="A9469" t="s">
        <v>28</v>
      </c>
      <c r="B9469" t="s">
        <v>433</v>
      </c>
      <c r="C9469" t="s">
        <v>440</v>
      </c>
      <c r="D9469" t="s">
        <v>330</v>
      </c>
      <c r="E9469" t="s">
        <v>445</v>
      </c>
      <c r="F9469" t="s">
        <v>438</v>
      </c>
      <c r="G9469" s="112">
        <v>22</v>
      </c>
      <c r="H9469" t="s">
        <v>330</v>
      </c>
      <c r="I9469" t="s">
        <v>735</v>
      </c>
      <c r="J9469" t="s">
        <v>371</v>
      </c>
      <c r="K9469" s="112">
        <v>48</v>
      </c>
      <c r="L9469" s="112">
        <v>0.68571001291275024</v>
      </c>
      <c r="M9469" s="112">
        <v>0.76190000772476196</v>
      </c>
      <c r="N9469" s="112">
        <v>310</v>
      </c>
      <c r="O9469" s="112">
        <v>0.65816998481750488</v>
      </c>
      <c r="P9469" s="112">
        <v>0.67100000381469727</v>
      </c>
      <c r="Q9469" s="112">
        <v>310</v>
      </c>
      <c r="R9469" s="112">
        <v>0.65816998481750488</v>
      </c>
      <c r="S9469" s="112">
        <v>0.67100000381469727</v>
      </c>
    </row>
    <row r="9470" spans="1:19">
      <c r="A9470" t="s">
        <v>28</v>
      </c>
      <c r="B9470" t="s">
        <v>433</v>
      </c>
      <c r="C9470" t="s">
        <v>440</v>
      </c>
      <c r="D9470" t="s">
        <v>330</v>
      </c>
      <c r="E9470" t="s">
        <v>445</v>
      </c>
      <c r="F9470" t="s">
        <v>438</v>
      </c>
      <c r="G9470" s="112">
        <v>22</v>
      </c>
      <c r="H9470" t="s">
        <v>330</v>
      </c>
      <c r="I9470" t="s">
        <v>735</v>
      </c>
      <c r="J9470" t="s">
        <v>739</v>
      </c>
      <c r="K9470" s="112">
        <v>5</v>
      </c>
      <c r="L9470" s="112">
        <v>7.1429997682571411E-2</v>
      </c>
      <c r="M9470" s="112">
        <v>7.9369999468326569E-2</v>
      </c>
      <c r="N9470" s="112">
        <v>79</v>
      </c>
      <c r="O9470" s="112">
        <v>0.1677300035953522</v>
      </c>
      <c r="P9470" s="112">
        <v>0.17100000381469729</v>
      </c>
      <c r="Q9470" s="112">
        <v>79</v>
      </c>
      <c r="R9470" s="112">
        <v>0.1677300035953522</v>
      </c>
      <c r="S9470" s="112">
        <v>0.17100000381469729</v>
      </c>
    </row>
    <row r="9471" spans="1:19">
      <c r="A9471" t="s">
        <v>28</v>
      </c>
      <c r="B9471" t="s">
        <v>433</v>
      </c>
      <c r="C9471" t="s">
        <v>440</v>
      </c>
      <c r="D9471" t="s">
        <v>330</v>
      </c>
      <c r="E9471" t="s">
        <v>445</v>
      </c>
      <c r="F9471" t="s">
        <v>438</v>
      </c>
      <c r="G9471" s="112">
        <v>22</v>
      </c>
      <c r="H9471" t="s">
        <v>330</v>
      </c>
      <c r="I9471" t="s">
        <v>735</v>
      </c>
      <c r="J9471" t="s">
        <v>372</v>
      </c>
      <c r="K9471" s="112">
        <v>2</v>
      </c>
      <c r="L9471" s="112">
        <v>2.857000008225441E-2</v>
      </c>
      <c r="M9471" s="112">
        <v>3.1750001013278961E-2</v>
      </c>
      <c r="N9471" s="112">
        <v>26</v>
      </c>
      <c r="O9471" s="112">
        <v>5.5199999362230301E-2</v>
      </c>
      <c r="P9471" s="112">
        <v>5.6279998272657387E-2</v>
      </c>
      <c r="Q9471" s="112">
        <v>26</v>
      </c>
      <c r="R9471" s="112">
        <v>5.5199999362230301E-2</v>
      </c>
      <c r="S9471" s="112">
        <v>5.6279998272657387E-2</v>
      </c>
    </row>
    <row r="9472" spans="1:19">
      <c r="A9472" t="s">
        <v>28</v>
      </c>
      <c r="B9472" t="s">
        <v>433</v>
      </c>
      <c r="C9472" t="s">
        <v>440</v>
      </c>
      <c r="D9472" t="s">
        <v>330</v>
      </c>
      <c r="E9472" t="s">
        <v>445</v>
      </c>
      <c r="F9472" t="s">
        <v>438</v>
      </c>
      <c r="G9472" s="112">
        <v>22</v>
      </c>
      <c r="H9472" t="s">
        <v>330</v>
      </c>
      <c r="I9472" t="s">
        <v>735</v>
      </c>
      <c r="J9472" t="s">
        <v>270</v>
      </c>
      <c r="K9472" s="112">
        <v>7</v>
      </c>
      <c r="L9472" s="112">
        <v>0.10000000149011611</v>
      </c>
      <c r="M9472" s="112"/>
      <c r="N9472" s="112">
        <v>9</v>
      </c>
      <c r="O9472" s="112">
        <v>1.9109999760985371E-2</v>
      </c>
      <c r="P9472" s="112"/>
      <c r="Q9472" s="112">
        <v>9</v>
      </c>
      <c r="R9472" s="112">
        <v>1.9109999760985371E-2</v>
      </c>
      <c r="S9472" s="112"/>
    </row>
    <row r="9473" spans="1:19">
      <c r="A9473" t="s">
        <v>28</v>
      </c>
      <c r="B9473" t="s">
        <v>433</v>
      </c>
      <c r="C9473" t="s">
        <v>440</v>
      </c>
      <c r="D9473" t="s">
        <v>330</v>
      </c>
      <c r="E9473" t="s">
        <v>445</v>
      </c>
      <c r="F9473" t="s">
        <v>438</v>
      </c>
      <c r="G9473" s="112">
        <v>22</v>
      </c>
      <c r="H9473" t="s">
        <v>330</v>
      </c>
      <c r="I9473" t="s">
        <v>319</v>
      </c>
      <c r="J9473" t="s">
        <v>324</v>
      </c>
      <c r="K9473" s="112">
        <v>12</v>
      </c>
      <c r="L9473" s="112">
        <v>0.1714300066232681</v>
      </c>
      <c r="M9473" s="112"/>
      <c r="N9473" s="112">
        <v>118</v>
      </c>
      <c r="O9473" s="112">
        <v>0.25053000450134277</v>
      </c>
      <c r="P9473" s="112"/>
      <c r="Q9473" s="112">
        <v>118</v>
      </c>
      <c r="R9473" s="112">
        <v>0.25053000450134277</v>
      </c>
      <c r="S9473" s="112"/>
    </row>
    <row r="9474" spans="1:19">
      <c r="A9474" t="s">
        <v>28</v>
      </c>
      <c r="B9474" t="s">
        <v>433</v>
      </c>
      <c r="C9474" t="s">
        <v>440</v>
      </c>
      <c r="D9474" t="s">
        <v>330</v>
      </c>
      <c r="E9474" t="s">
        <v>445</v>
      </c>
      <c r="F9474" t="s">
        <v>438</v>
      </c>
      <c r="G9474" s="112">
        <v>22</v>
      </c>
      <c r="H9474" t="s">
        <v>330</v>
      </c>
      <c r="I9474" t="s">
        <v>319</v>
      </c>
      <c r="J9474" t="s">
        <v>320</v>
      </c>
      <c r="K9474" s="112">
        <v>0</v>
      </c>
      <c r="L9474" s="112">
        <v>0</v>
      </c>
      <c r="M9474" s="112">
        <v>0</v>
      </c>
      <c r="N9474" s="112">
        <v>2</v>
      </c>
      <c r="O9474" s="112">
        <v>4.2500002309679994E-3</v>
      </c>
      <c r="P9474" s="112">
        <v>5.6699998676776886E-3</v>
      </c>
      <c r="Q9474" s="112">
        <v>2</v>
      </c>
      <c r="R9474" s="112">
        <v>4.2500002309679994E-3</v>
      </c>
      <c r="S9474" s="112">
        <v>5.6699998676776886E-3</v>
      </c>
    </row>
    <row r="9475" spans="1:19">
      <c r="A9475" t="s">
        <v>28</v>
      </c>
      <c r="B9475" t="s">
        <v>433</v>
      </c>
      <c r="C9475" t="s">
        <v>440</v>
      </c>
      <c r="D9475" t="s">
        <v>330</v>
      </c>
      <c r="E9475" t="s">
        <v>445</v>
      </c>
      <c r="F9475" t="s">
        <v>438</v>
      </c>
      <c r="G9475" s="112">
        <v>22</v>
      </c>
      <c r="H9475" t="s">
        <v>330</v>
      </c>
      <c r="I9475" t="s">
        <v>319</v>
      </c>
      <c r="J9475" t="s">
        <v>321</v>
      </c>
      <c r="K9475" s="112">
        <v>2</v>
      </c>
      <c r="L9475" s="112">
        <v>2.857000008225441E-2</v>
      </c>
      <c r="M9475" s="112">
        <v>3.4480001777410507E-2</v>
      </c>
      <c r="N9475" s="112">
        <v>19</v>
      </c>
      <c r="O9475" s="112">
        <v>4.033999890089035E-2</v>
      </c>
      <c r="P9475" s="112">
        <v>5.3819999098777771E-2</v>
      </c>
      <c r="Q9475" s="112">
        <v>19</v>
      </c>
      <c r="R9475" s="112">
        <v>4.033999890089035E-2</v>
      </c>
      <c r="S9475" s="112">
        <v>5.3819999098777771E-2</v>
      </c>
    </row>
    <row r="9476" spans="1:19">
      <c r="A9476" t="s">
        <v>28</v>
      </c>
      <c r="B9476" t="s">
        <v>433</v>
      </c>
      <c r="C9476" t="s">
        <v>440</v>
      </c>
      <c r="D9476" t="s">
        <v>330</v>
      </c>
      <c r="E9476" t="s">
        <v>445</v>
      </c>
      <c r="F9476" t="s">
        <v>438</v>
      </c>
      <c r="G9476" s="112">
        <v>22</v>
      </c>
      <c r="H9476" t="s">
        <v>330</v>
      </c>
      <c r="I9476" t="s">
        <v>319</v>
      </c>
      <c r="J9476" t="s">
        <v>322</v>
      </c>
      <c r="K9476" s="112">
        <v>14</v>
      </c>
      <c r="L9476" s="112">
        <v>0.20000000298023221</v>
      </c>
      <c r="M9476" s="112">
        <v>0.2413800060749054</v>
      </c>
      <c r="N9476" s="112">
        <v>88</v>
      </c>
      <c r="O9476" s="112">
        <v>0.1868399977684021</v>
      </c>
      <c r="P9476" s="112">
        <v>0.24929000437259671</v>
      </c>
      <c r="Q9476" s="112">
        <v>88</v>
      </c>
      <c r="R9476" s="112">
        <v>0.1868399977684021</v>
      </c>
      <c r="S9476" s="112">
        <v>0.24929000437259671</v>
      </c>
    </row>
    <row r="9477" spans="1:19">
      <c r="A9477" t="s">
        <v>28</v>
      </c>
      <c r="B9477" t="s">
        <v>433</v>
      </c>
      <c r="C9477" t="s">
        <v>440</v>
      </c>
      <c r="D9477" t="s">
        <v>330</v>
      </c>
      <c r="E9477" t="s">
        <v>445</v>
      </c>
      <c r="F9477" t="s">
        <v>438</v>
      </c>
      <c r="G9477" s="112">
        <v>22</v>
      </c>
      <c r="H9477" t="s">
        <v>330</v>
      </c>
      <c r="I9477" t="s">
        <v>319</v>
      </c>
      <c r="J9477" t="s">
        <v>323</v>
      </c>
      <c r="K9477" s="112">
        <v>12</v>
      </c>
      <c r="L9477" s="112">
        <v>0.1714300066232681</v>
      </c>
      <c r="M9477" s="112">
        <v>0.20690000057220459</v>
      </c>
      <c r="N9477" s="112">
        <v>93</v>
      </c>
      <c r="O9477" s="112">
        <v>0.1974499970674515</v>
      </c>
      <c r="P9477" s="112">
        <v>0.26346001029014587</v>
      </c>
      <c r="Q9477" s="112">
        <v>93</v>
      </c>
      <c r="R9477" s="112">
        <v>0.1974499970674515</v>
      </c>
      <c r="S9477" s="112">
        <v>0.26346001029014587</v>
      </c>
    </row>
    <row r="9478" spans="1:19">
      <c r="A9478" t="s">
        <v>28</v>
      </c>
      <c r="B9478" t="s">
        <v>433</v>
      </c>
      <c r="C9478" t="s">
        <v>440</v>
      </c>
      <c r="D9478" t="s">
        <v>330</v>
      </c>
      <c r="E9478" t="s">
        <v>445</v>
      </c>
      <c r="F9478" t="s">
        <v>438</v>
      </c>
      <c r="G9478" s="112">
        <v>22</v>
      </c>
      <c r="H9478" t="s">
        <v>330</v>
      </c>
      <c r="I9478" t="s">
        <v>319</v>
      </c>
      <c r="J9478" t="s">
        <v>354</v>
      </c>
      <c r="K9478" s="112">
        <v>30</v>
      </c>
      <c r="L9478" s="112">
        <v>0.42857000231742859</v>
      </c>
      <c r="M9478" s="112">
        <v>0.51723998785018921</v>
      </c>
      <c r="N9478" s="112">
        <v>151</v>
      </c>
      <c r="O9478" s="112">
        <v>0.32058998942375178</v>
      </c>
      <c r="P9478" s="112">
        <v>0.42776000499725342</v>
      </c>
      <c r="Q9478" s="112">
        <v>151</v>
      </c>
      <c r="R9478" s="112">
        <v>0.32058998942375178</v>
      </c>
      <c r="S9478" s="112">
        <v>0.42776000499725342</v>
      </c>
    </row>
    <row r="9479" spans="1:19">
      <c r="A9479" t="s">
        <v>28</v>
      </c>
      <c r="B9479" t="s">
        <v>433</v>
      </c>
      <c r="C9479" t="s">
        <v>440</v>
      </c>
      <c r="D9479" t="s">
        <v>330</v>
      </c>
      <c r="E9479" t="s">
        <v>445</v>
      </c>
      <c r="F9479" t="s">
        <v>438</v>
      </c>
      <c r="G9479" s="112">
        <v>22</v>
      </c>
      <c r="H9479" t="s">
        <v>330</v>
      </c>
      <c r="I9479" t="s">
        <v>360</v>
      </c>
      <c r="J9479" t="s">
        <v>361</v>
      </c>
      <c r="K9479" s="112">
        <v>12</v>
      </c>
      <c r="L9479" s="112">
        <v>0.1714300066232681</v>
      </c>
      <c r="M9479" s="112"/>
      <c r="N9479" s="112">
        <v>118</v>
      </c>
      <c r="O9479" s="112">
        <v>0.25053000450134277</v>
      </c>
      <c r="P9479" s="112"/>
      <c r="Q9479" s="112">
        <v>118</v>
      </c>
      <c r="R9479" s="112">
        <v>0.25053000450134277</v>
      </c>
      <c r="S9479" s="112"/>
    </row>
    <row r="9480" spans="1:19">
      <c r="A9480" t="s">
        <v>28</v>
      </c>
      <c r="B9480" t="s">
        <v>433</v>
      </c>
      <c r="C9480" t="s">
        <v>440</v>
      </c>
      <c r="D9480" t="s">
        <v>330</v>
      </c>
      <c r="E9480" t="s">
        <v>445</v>
      </c>
      <c r="F9480" t="s">
        <v>438</v>
      </c>
      <c r="G9480" s="112">
        <v>22</v>
      </c>
      <c r="H9480" t="s">
        <v>330</v>
      </c>
      <c r="I9480" t="s">
        <v>360</v>
      </c>
      <c r="J9480" t="s">
        <v>362</v>
      </c>
      <c r="K9480" s="112">
        <v>29</v>
      </c>
      <c r="L9480" s="112">
        <v>0.41429001092910772</v>
      </c>
      <c r="M9480" s="112">
        <v>0.5</v>
      </c>
      <c r="N9480" s="112">
        <v>203</v>
      </c>
      <c r="O9480" s="112">
        <v>0.4309999942779541</v>
      </c>
      <c r="P9480" s="112">
        <v>0.57507002353668213</v>
      </c>
      <c r="Q9480" s="112">
        <v>203</v>
      </c>
      <c r="R9480" s="112">
        <v>0.4309999942779541</v>
      </c>
      <c r="S9480" s="112">
        <v>0.57507002353668213</v>
      </c>
    </row>
    <row r="9481" spans="1:19">
      <c r="A9481" t="s">
        <v>28</v>
      </c>
      <c r="B9481" t="s">
        <v>433</v>
      </c>
      <c r="C9481" t="s">
        <v>440</v>
      </c>
      <c r="D9481" t="s">
        <v>330</v>
      </c>
      <c r="E9481" t="s">
        <v>445</v>
      </c>
      <c r="F9481" t="s">
        <v>438</v>
      </c>
      <c r="G9481" s="112">
        <v>22</v>
      </c>
      <c r="H9481" t="s">
        <v>330</v>
      </c>
      <c r="I9481" t="s">
        <v>360</v>
      </c>
      <c r="J9481" t="s">
        <v>354</v>
      </c>
      <c r="K9481" s="112">
        <v>29</v>
      </c>
      <c r="L9481" s="112">
        <v>0.41429001092910772</v>
      </c>
      <c r="M9481" s="112">
        <v>0.5</v>
      </c>
      <c r="N9481" s="112">
        <v>150</v>
      </c>
      <c r="O9481" s="112">
        <v>0.31847000122070313</v>
      </c>
      <c r="P9481" s="112">
        <v>0.42493000626564031</v>
      </c>
      <c r="Q9481" s="112">
        <v>150</v>
      </c>
      <c r="R9481" s="112">
        <v>0.31847000122070313</v>
      </c>
      <c r="S9481" s="112">
        <v>0.42493000626564031</v>
      </c>
    </row>
    <row r="9482" spans="1:19">
      <c r="A9482" t="s">
        <v>28</v>
      </c>
      <c r="B9482" t="s">
        <v>433</v>
      </c>
      <c r="C9482" t="s">
        <v>440</v>
      </c>
      <c r="D9482" t="s">
        <v>330</v>
      </c>
      <c r="E9482" t="s">
        <v>445</v>
      </c>
      <c r="F9482" t="s">
        <v>438</v>
      </c>
      <c r="G9482" s="112">
        <v>22</v>
      </c>
      <c r="H9482" t="s">
        <v>330</v>
      </c>
      <c r="I9482" t="s">
        <v>736</v>
      </c>
      <c r="J9482" t="s">
        <v>363</v>
      </c>
      <c r="K9482" s="112">
        <v>54</v>
      </c>
      <c r="L9482" s="112">
        <v>0.77143001556396484</v>
      </c>
      <c r="M9482" s="112"/>
      <c r="N9482" s="112">
        <v>343</v>
      </c>
      <c r="O9482" s="112">
        <v>0.72824001312255859</v>
      </c>
      <c r="P9482" s="112"/>
      <c r="Q9482" s="112">
        <v>343</v>
      </c>
      <c r="R9482" s="112">
        <v>0.72824001312255859</v>
      </c>
      <c r="S9482" s="112"/>
    </row>
    <row r="9483" spans="1:19">
      <c r="A9483" t="s">
        <v>28</v>
      </c>
      <c r="B9483" t="s">
        <v>433</v>
      </c>
      <c r="C9483" t="s">
        <v>440</v>
      </c>
      <c r="D9483" t="s">
        <v>330</v>
      </c>
      <c r="E9483" t="s">
        <v>445</v>
      </c>
      <c r="F9483" t="s">
        <v>438</v>
      </c>
      <c r="G9483" s="112">
        <v>22</v>
      </c>
      <c r="H9483" t="s">
        <v>330</v>
      </c>
      <c r="I9483" t="s">
        <v>736</v>
      </c>
      <c r="J9483" t="s">
        <v>364</v>
      </c>
      <c r="K9483" s="112">
        <v>8</v>
      </c>
      <c r="L9483" s="112">
        <v>0.1142899990081787</v>
      </c>
      <c r="M9483" s="112">
        <v>0.5</v>
      </c>
      <c r="N9483" s="112">
        <v>62</v>
      </c>
      <c r="O9483" s="112">
        <v>0.131630003452301</v>
      </c>
      <c r="P9483" s="112">
        <v>0.48436999320983892</v>
      </c>
      <c r="Q9483" s="112">
        <v>62</v>
      </c>
      <c r="R9483" s="112">
        <v>0.131630003452301</v>
      </c>
      <c r="S9483" s="112">
        <v>0.48436999320983892</v>
      </c>
    </row>
    <row r="9484" spans="1:19">
      <c r="A9484" t="s">
        <v>28</v>
      </c>
      <c r="B9484" t="s">
        <v>433</v>
      </c>
      <c r="C9484" t="s">
        <v>440</v>
      </c>
      <c r="D9484" t="s">
        <v>330</v>
      </c>
      <c r="E9484" t="s">
        <v>445</v>
      </c>
      <c r="F9484" t="s">
        <v>438</v>
      </c>
      <c r="G9484" s="112">
        <v>22</v>
      </c>
      <c r="H9484" t="s">
        <v>330</v>
      </c>
      <c r="I9484" t="s">
        <v>736</v>
      </c>
      <c r="J9484" t="s">
        <v>365</v>
      </c>
      <c r="K9484" s="112">
        <v>2</v>
      </c>
      <c r="L9484" s="112">
        <v>2.857000008225441E-2</v>
      </c>
      <c r="M9484" s="112">
        <v>0.125</v>
      </c>
      <c r="N9484" s="112">
        <v>29</v>
      </c>
      <c r="O9484" s="112">
        <v>6.1569999903440482E-2</v>
      </c>
      <c r="P9484" s="112">
        <v>0.22655999660491941</v>
      </c>
      <c r="Q9484" s="112">
        <v>29</v>
      </c>
      <c r="R9484" s="112">
        <v>6.1569999903440482E-2</v>
      </c>
      <c r="S9484" s="112">
        <v>0.22655999660491941</v>
      </c>
    </row>
    <row r="9485" spans="1:19">
      <c r="A9485" t="s">
        <v>28</v>
      </c>
      <c r="B9485" t="s">
        <v>433</v>
      </c>
      <c r="C9485" t="s">
        <v>440</v>
      </c>
      <c r="D9485" t="s">
        <v>330</v>
      </c>
      <c r="E9485" t="s">
        <v>445</v>
      </c>
      <c r="F9485" t="s">
        <v>438</v>
      </c>
      <c r="G9485" s="112">
        <v>22</v>
      </c>
      <c r="H9485" t="s">
        <v>330</v>
      </c>
      <c r="I9485" t="s">
        <v>736</v>
      </c>
      <c r="J9485" t="s">
        <v>366</v>
      </c>
      <c r="K9485" s="112">
        <v>2</v>
      </c>
      <c r="L9485" s="112">
        <v>2.857000008225441E-2</v>
      </c>
      <c r="M9485" s="112">
        <v>0.125</v>
      </c>
      <c r="N9485" s="112">
        <v>15</v>
      </c>
      <c r="O9485" s="112">
        <v>3.1849998980760567E-2</v>
      </c>
      <c r="P9485" s="112">
        <v>0.11719000339508059</v>
      </c>
      <c r="Q9485" s="112">
        <v>15</v>
      </c>
      <c r="R9485" s="112">
        <v>3.1849998980760567E-2</v>
      </c>
      <c r="S9485" s="112">
        <v>0.11719000339508059</v>
      </c>
    </row>
    <row r="9486" spans="1:19">
      <c r="A9486" t="s">
        <v>28</v>
      </c>
      <c r="B9486" t="s">
        <v>433</v>
      </c>
      <c r="C9486" t="s">
        <v>440</v>
      </c>
      <c r="D9486" t="s">
        <v>330</v>
      </c>
      <c r="E9486" t="s">
        <v>445</v>
      </c>
      <c r="F9486" t="s">
        <v>438</v>
      </c>
      <c r="G9486" s="112">
        <v>22</v>
      </c>
      <c r="H9486" t="s">
        <v>330</v>
      </c>
      <c r="I9486" t="s">
        <v>736</v>
      </c>
      <c r="J9486" t="s">
        <v>367</v>
      </c>
      <c r="K9486" s="112">
        <v>2</v>
      </c>
      <c r="L9486" s="112">
        <v>2.857000008225441E-2</v>
      </c>
      <c r="M9486" s="112">
        <v>0.125</v>
      </c>
      <c r="N9486" s="112">
        <v>15</v>
      </c>
      <c r="O9486" s="112">
        <v>3.1849998980760567E-2</v>
      </c>
      <c r="P9486" s="112">
        <v>0.11719000339508059</v>
      </c>
      <c r="Q9486" s="112">
        <v>15</v>
      </c>
      <c r="R9486" s="112">
        <v>3.1849998980760567E-2</v>
      </c>
      <c r="S9486" s="112">
        <v>0.11719000339508059</v>
      </c>
    </row>
    <row r="9487" spans="1:19">
      <c r="A9487" t="s">
        <v>28</v>
      </c>
      <c r="B9487" t="s">
        <v>433</v>
      </c>
      <c r="C9487" t="s">
        <v>440</v>
      </c>
      <c r="D9487" t="s">
        <v>330</v>
      </c>
      <c r="E9487" t="s">
        <v>445</v>
      </c>
      <c r="F9487" t="s">
        <v>438</v>
      </c>
      <c r="G9487" s="112">
        <v>22</v>
      </c>
      <c r="H9487" t="s">
        <v>330</v>
      </c>
      <c r="I9487" t="s">
        <v>736</v>
      </c>
      <c r="J9487" t="s">
        <v>368</v>
      </c>
      <c r="K9487" s="112">
        <v>2</v>
      </c>
      <c r="L9487" s="112">
        <v>2.857000008225441E-2</v>
      </c>
      <c r="M9487" s="112">
        <v>0.125</v>
      </c>
      <c r="N9487" s="112">
        <v>7</v>
      </c>
      <c r="O9487" s="112">
        <v>1.4860000461339951E-2</v>
      </c>
      <c r="P9487" s="112">
        <v>5.4689999669790268E-2</v>
      </c>
      <c r="Q9487" s="112">
        <v>7</v>
      </c>
      <c r="R9487" s="112">
        <v>1.4860000461339951E-2</v>
      </c>
      <c r="S9487" s="112">
        <v>5.4689999669790268E-2</v>
      </c>
    </row>
    <row r="9488" spans="1:19">
      <c r="A9488" t="s">
        <v>28</v>
      </c>
      <c r="B9488" t="s">
        <v>433</v>
      </c>
      <c r="C9488" t="s">
        <v>440</v>
      </c>
      <c r="D9488" t="s">
        <v>330</v>
      </c>
      <c r="E9488" t="s">
        <v>445</v>
      </c>
      <c r="F9488" t="s">
        <v>438</v>
      </c>
      <c r="G9488" s="112">
        <v>22</v>
      </c>
      <c r="H9488" t="s">
        <v>330</v>
      </c>
      <c r="I9488" t="s">
        <v>307</v>
      </c>
      <c r="J9488" t="s">
        <v>329</v>
      </c>
      <c r="K9488" s="112">
        <v>70</v>
      </c>
      <c r="L9488" s="112">
        <v>1</v>
      </c>
      <c r="M9488" s="112"/>
      <c r="N9488" s="112">
        <v>469</v>
      </c>
      <c r="O9488" s="112">
        <v>0.99575001001358032</v>
      </c>
      <c r="P9488" s="112"/>
      <c r="Q9488" s="112">
        <v>469</v>
      </c>
      <c r="R9488" s="112">
        <v>0.99575001001358032</v>
      </c>
      <c r="S9488" s="112"/>
    </row>
    <row r="9489" spans="1:19">
      <c r="A9489" t="s">
        <v>28</v>
      </c>
      <c r="B9489" t="s">
        <v>433</v>
      </c>
      <c r="C9489" t="s">
        <v>440</v>
      </c>
      <c r="D9489" t="s">
        <v>330</v>
      </c>
      <c r="E9489" t="s">
        <v>445</v>
      </c>
      <c r="F9489" t="s">
        <v>438</v>
      </c>
      <c r="G9489" s="112">
        <v>22</v>
      </c>
      <c r="H9489" t="s">
        <v>330</v>
      </c>
      <c r="I9489" t="s">
        <v>307</v>
      </c>
      <c r="J9489" t="s">
        <v>309</v>
      </c>
      <c r="K9489" s="112">
        <v>0</v>
      </c>
      <c r="L9489" s="112">
        <v>0</v>
      </c>
      <c r="M9489" s="112"/>
      <c r="N9489" s="112">
        <v>2</v>
      </c>
      <c r="O9489" s="112">
        <v>4.2500002309679994E-3</v>
      </c>
      <c r="P9489" s="112"/>
      <c r="Q9489" s="112">
        <v>2</v>
      </c>
      <c r="R9489" s="112">
        <v>4.2500002309679994E-3</v>
      </c>
      <c r="S9489" s="112"/>
    </row>
    <row r="9490" spans="1:19">
      <c r="A9490" t="s">
        <v>28</v>
      </c>
      <c r="B9490" t="s">
        <v>433</v>
      </c>
      <c r="C9490" t="s">
        <v>440</v>
      </c>
      <c r="D9490" t="s">
        <v>330</v>
      </c>
      <c r="E9490" t="s">
        <v>445</v>
      </c>
      <c r="F9490" t="s">
        <v>438</v>
      </c>
      <c r="G9490" s="112">
        <v>22</v>
      </c>
      <c r="H9490" t="s">
        <v>330</v>
      </c>
      <c r="I9490" t="s">
        <v>737</v>
      </c>
      <c r="J9490" t="s">
        <v>310</v>
      </c>
      <c r="K9490" s="112">
        <v>7</v>
      </c>
      <c r="L9490" s="112">
        <v>0.10000000149011611</v>
      </c>
      <c r="M9490" s="112">
        <v>0.10937999933958049</v>
      </c>
      <c r="N9490" s="112">
        <v>83</v>
      </c>
      <c r="O9490" s="112">
        <v>0.17621999979019171</v>
      </c>
      <c r="P9490" s="112">
        <v>0.1861000061035156</v>
      </c>
      <c r="Q9490" s="112">
        <v>83</v>
      </c>
      <c r="R9490" s="112">
        <v>0.17621999979019171</v>
      </c>
      <c r="S9490" s="112">
        <v>0.1861000061035156</v>
      </c>
    </row>
    <row r="9491" spans="1:19">
      <c r="A9491" t="s">
        <v>28</v>
      </c>
      <c r="B9491" t="s">
        <v>433</v>
      </c>
      <c r="C9491" t="s">
        <v>440</v>
      </c>
      <c r="D9491" t="s">
        <v>330</v>
      </c>
      <c r="E9491" t="s">
        <v>445</v>
      </c>
      <c r="F9491" t="s">
        <v>438</v>
      </c>
      <c r="G9491" s="112">
        <v>22</v>
      </c>
      <c r="H9491" t="s">
        <v>330</v>
      </c>
      <c r="I9491" t="s">
        <v>737</v>
      </c>
      <c r="J9491" t="s">
        <v>16</v>
      </c>
      <c r="K9491" s="112">
        <v>12</v>
      </c>
      <c r="L9491" s="112">
        <v>0.1714300066232681</v>
      </c>
      <c r="M9491" s="112">
        <v>0.1875</v>
      </c>
      <c r="N9491" s="112">
        <v>99</v>
      </c>
      <c r="O9491" s="112">
        <v>0.2101899981498718</v>
      </c>
      <c r="P9491" s="112">
        <v>0.22197000682353971</v>
      </c>
      <c r="Q9491" s="112">
        <v>99</v>
      </c>
      <c r="R9491" s="112">
        <v>0.2101899981498718</v>
      </c>
      <c r="S9491" s="112">
        <v>0.22197000682353971</v>
      </c>
    </row>
    <row r="9492" spans="1:19">
      <c r="A9492" t="s">
        <v>28</v>
      </c>
      <c r="B9492" t="s">
        <v>433</v>
      </c>
      <c r="C9492" t="s">
        <v>440</v>
      </c>
      <c r="D9492" t="s">
        <v>330</v>
      </c>
      <c r="E9492" t="s">
        <v>445</v>
      </c>
      <c r="F9492" t="s">
        <v>438</v>
      </c>
      <c r="G9492" s="112">
        <v>22</v>
      </c>
      <c r="H9492" t="s">
        <v>330</v>
      </c>
      <c r="I9492" t="s">
        <v>737</v>
      </c>
      <c r="J9492" t="s">
        <v>17</v>
      </c>
      <c r="K9492" s="112">
        <v>23</v>
      </c>
      <c r="L9492" s="112">
        <v>0.32857000827789312</v>
      </c>
      <c r="M9492" s="112">
        <v>0.35938000679016108</v>
      </c>
      <c r="N9492" s="112">
        <v>87</v>
      </c>
      <c r="O9492" s="112">
        <v>0.1847099959850311</v>
      </c>
      <c r="P9492" s="112">
        <v>0.1950699985027313</v>
      </c>
      <c r="Q9492" s="112">
        <v>87</v>
      </c>
      <c r="R9492" s="112">
        <v>0.1847099959850311</v>
      </c>
      <c r="S9492" s="112">
        <v>0.1950699985027313</v>
      </c>
    </row>
    <row r="9493" spans="1:19">
      <c r="A9493" t="s">
        <v>28</v>
      </c>
      <c r="B9493" t="s">
        <v>433</v>
      </c>
      <c r="C9493" t="s">
        <v>440</v>
      </c>
      <c r="D9493" t="s">
        <v>330</v>
      </c>
      <c r="E9493" t="s">
        <v>445</v>
      </c>
      <c r="F9493" t="s">
        <v>438</v>
      </c>
      <c r="G9493" s="112">
        <v>22</v>
      </c>
      <c r="H9493" t="s">
        <v>330</v>
      </c>
      <c r="I9493" t="s">
        <v>737</v>
      </c>
      <c r="J9493" t="s">
        <v>18</v>
      </c>
      <c r="K9493" s="112">
        <v>20</v>
      </c>
      <c r="L9493" s="112">
        <v>0.28571000695228582</v>
      </c>
      <c r="M9493" s="112">
        <v>0.3125</v>
      </c>
      <c r="N9493" s="112">
        <v>93</v>
      </c>
      <c r="O9493" s="112">
        <v>0.1974499970674515</v>
      </c>
      <c r="P9493" s="112">
        <v>0.2085199952125549</v>
      </c>
      <c r="Q9493" s="112">
        <v>93</v>
      </c>
      <c r="R9493" s="112">
        <v>0.1974499970674515</v>
      </c>
      <c r="S9493" s="112">
        <v>0.2085199952125549</v>
      </c>
    </row>
    <row r="9494" spans="1:19">
      <c r="A9494" t="s">
        <v>28</v>
      </c>
      <c r="B9494" t="s">
        <v>433</v>
      </c>
      <c r="C9494" t="s">
        <v>440</v>
      </c>
      <c r="D9494" t="s">
        <v>330</v>
      </c>
      <c r="E9494" t="s">
        <v>445</v>
      </c>
      <c r="F9494" t="s">
        <v>438</v>
      </c>
      <c r="G9494" s="112">
        <v>22</v>
      </c>
      <c r="H9494" t="s">
        <v>330</v>
      </c>
      <c r="I9494" t="s">
        <v>737</v>
      </c>
      <c r="J9494" t="s">
        <v>311</v>
      </c>
      <c r="K9494" s="112">
        <v>2</v>
      </c>
      <c r="L9494" s="112">
        <v>2.857000008225441E-2</v>
      </c>
      <c r="M9494" s="112">
        <v>3.125E-2</v>
      </c>
      <c r="N9494" s="112">
        <v>84</v>
      </c>
      <c r="O9494" s="112">
        <v>0.17834000289440161</v>
      </c>
      <c r="P9494" s="112">
        <v>0.18833999335765839</v>
      </c>
      <c r="Q9494" s="112">
        <v>84</v>
      </c>
      <c r="R9494" s="112">
        <v>0.17834000289440161</v>
      </c>
      <c r="S9494" s="112">
        <v>0.18833999335765839</v>
      </c>
    </row>
    <row r="9495" spans="1:19">
      <c r="A9495" t="s">
        <v>28</v>
      </c>
      <c r="B9495" t="s">
        <v>433</v>
      </c>
      <c r="C9495" t="s">
        <v>440</v>
      </c>
      <c r="D9495" t="s">
        <v>330</v>
      </c>
      <c r="E9495" t="s">
        <v>445</v>
      </c>
      <c r="F9495" t="s">
        <v>438</v>
      </c>
      <c r="G9495" s="112">
        <v>22</v>
      </c>
      <c r="H9495" t="s">
        <v>330</v>
      </c>
      <c r="I9495" t="s">
        <v>737</v>
      </c>
      <c r="J9495" t="s">
        <v>270</v>
      </c>
      <c r="K9495" s="112">
        <v>6</v>
      </c>
      <c r="L9495" s="112">
        <v>8.5709996521472931E-2</v>
      </c>
      <c r="M9495" s="112"/>
      <c r="N9495" s="112">
        <v>25</v>
      </c>
      <c r="O9495" s="112">
        <v>5.3079999983310699E-2</v>
      </c>
      <c r="P9495" s="112"/>
      <c r="Q9495" s="112">
        <v>25</v>
      </c>
      <c r="R9495" s="112">
        <v>5.3079999983310699E-2</v>
      </c>
      <c r="S9495" s="112"/>
    </row>
    <row r="9496" spans="1:19">
      <c r="A9496" t="s">
        <v>28</v>
      </c>
      <c r="B9496" t="s">
        <v>433</v>
      </c>
      <c r="C9496" t="s">
        <v>440</v>
      </c>
      <c r="D9496" t="s">
        <v>330</v>
      </c>
      <c r="E9496" t="s">
        <v>445</v>
      </c>
      <c r="F9496" t="s">
        <v>438</v>
      </c>
      <c r="G9496" s="112">
        <v>22</v>
      </c>
      <c r="H9496" t="s">
        <v>330</v>
      </c>
      <c r="I9496" t="s">
        <v>312</v>
      </c>
      <c r="J9496" t="s">
        <v>313</v>
      </c>
      <c r="K9496" s="112">
        <v>45</v>
      </c>
      <c r="L9496" s="112">
        <v>0.64285999536514282</v>
      </c>
      <c r="M9496" s="112">
        <v>0.66175997257232666</v>
      </c>
      <c r="N9496" s="112">
        <v>320</v>
      </c>
      <c r="O9496" s="112">
        <v>0.67940998077392578</v>
      </c>
      <c r="P9496" s="112">
        <v>0.69113999605178833</v>
      </c>
      <c r="Q9496" s="112">
        <v>320</v>
      </c>
      <c r="R9496" s="112">
        <v>0.67940998077392578</v>
      </c>
      <c r="S9496" s="112">
        <v>0.69113999605178833</v>
      </c>
    </row>
    <row r="9497" spans="1:19">
      <c r="A9497" t="s">
        <v>28</v>
      </c>
      <c r="B9497" t="s">
        <v>433</v>
      </c>
      <c r="C9497" t="s">
        <v>440</v>
      </c>
      <c r="D9497" t="s">
        <v>330</v>
      </c>
      <c r="E9497" t="s">
        <v>445</v>
      </c>
      <c r="F9497" t="s">
        <v>438</v>
      </c>
      <c r="G9497" s="112">
        <v>22</v>
      </c>
      <c r="H9497" t="s">
        <v>330</v>
      </c>
      <c r="I9497" t="s">
        <v>312</v>
      </c>
      <c r="J9497" t="s">
        <v>314</v>
      </c>
      <c r="K9497" s="112">
        <v>8</v>
      </c>
      <c r="L9497" s="112">
        <v>0.1142899990081787</v>
      </c>
      <c r="M9497" s="112">
        <v>0.1176500022411346</v>
      </c>
      <c r="N9497" s="112">
        <v>69</v>
      </c>
      <c r="O9497" s="112">
        <v>0.14650000631809229</v>
      </c>
      <c r="P9497" s="112">
        <v>0.1490299999713898</v>
      </c>
      <c r="Q9497" s="112">
        <v>69</v>
      </c>
      <c r="R9497" s="112">
        <v>0.14650000631809229</v>
      </c>
      <c r="S9497" s="112">
        <v>0.1490299999713898</v>
      </c>
    </row>
    <row r="9498" spans="1:19">
      <c r="A9498" t="s">
        <v>28</v>
      </c>
      <c r="B9498" t="s">
        <v>433</v>
      </c>
      <c r="C9498" t="s">
        <v>440</v>
      </c>
      <c r="D9498" t="s">
        <v>330</v>
      </c>
      <c r="E9498" t="s">
        <v>445</v>
      </c>
      <c r="F9498" t="s">
        <v>438</v>
      </c>
      <c r="G9498" s="112">
        <v>22</v>
      </c>
      <c r="H9498" t="s">
        <v>330</v>
      </c>
      <c r="I9498" t="s">
        <v>312</v>
      </c>
      <c r="J9498" t="s">
        <v>315</v>
      </c>
      <c r="K9498" s="112">
        <v>8</v>
      </c>
      <c r="L9498" s="112">
        <v>0.1142899990081787</v>
      </c>
      <c r="M9498" s="112">
        <v>0.1176500022411346</v>
      </c>
      <c r="N9498" s="112">
        <v>46</v>
      </c>
      <c r="O9498" s="112">
        <v>9.7659997642040253E-2</v>
      </c>
      <c r="P9498" s="112">
        <v>9.9349997937679291E-2</v>
      </c>
      <c r="Q9498" s="112">
        <v>46</v>
      </c>
      <c r="R9498" s="112">
        <v>9.7659997642040253E-2</v>
      </c>
      <c r="S9498" s="112">
        <v>9.9349997937679291E-2</v>
      </c>
    </row>
    <row r="9499" spans="1:19">
      <c r="A9499" t="s">
        <v>28</v>
      </c>
      <c r="B9499" t="s">
        <v>433</v>
      </c>
      <c r="C9499" t="s">
        <v>440</v>
      </c>
      <c r="D9499" t="s">
        <v>330</v>
      </c>
      <c r="E9499" t="s">
        <v>445</v>
      </c>
      <c r="F9499" t="s">
        <v>438</v>
      </c>
      <c r="G9499" s="112">
        <v>22</v>
      </c>
      <c r="H9499" t="s">
        <v>330</v>
      </c>
      <c r="I9499" t="s">
        <v>312</v>
      </c>
      <c r="J9499" t="s">
        <v>373</v>
      </c>
      <c r="K9499" s="112">
        <v>2</v>
      </c>
      <c r="L9499" s="112">
        <v>2.857000008225441E-2</v>
      </c>
      <c r="M9499" s="112"/>
      <c r="N9499" s="112">
        <v>8</v>
      </c>
      <c r="O9499" s="112">
        <v>1.699000038206577E-2</v>
      </c>
      <c r="P9499" s="112"/>
      <c r="Q9499" s="112">
        <v>8</v>
      </c>
      <c r="R9499" s="112">
        <v>1.699000038206577E-2</v>
      </c>
      <c r="S9499" s="112"/>
    </row>
    <row r="9500" spans="1:19">
      <c r="A9500" t="s">
        <v>28</v>
      </c>
      <c r="B9500" t="s">
        <v>433</v>
      </c>
      <c r="C9500" t="s">
        <v>440</v>
      </c>
      <c r="D9500" t="s">
        <v>330</v>
      </c>
      <c r="E9500" t="s">
        <v>445</v>
      </c>
      <c r="F9500" t="s">
        <v>438</v>
      </c>
      <c r="G9500" s="112">
        <v>22</v>
      </c>
      <c r="H9500" t="s">
        <v>330</v>
      </c>
      <c r="I9500" t="s">
        <v>312</v>
      </c>
      <c r="J9500" t="s">
        <v>316</v>
      </c>
      <c r="K9500" s="112">
        <v>7</v>
      </c>
      <c r="L9500" s="112">
        <v>0.10000000149011611</v>
      </c>
      <c r="M9500" s="112">
        <v>0.1029400005936623</v>
      </c>
      <c r="N9500" s="112">
        <v>28</v>
      </c>
      <c r="O9500" s="112">
        <v>5.9450000524520867E-2</v>
      </c>
      <c r="P9500" s="112">
        <v>6.0479998588562012E-2</v>
      </c>
      <c r="Q9500" s="112">
        <v>28</v>
      </c>
      <c r="R9500" s="112">
        <v>5.9450000524520867E-2</v>
      </c>
      <c r="S9500" s="112">
        <v>6.0479998588562012E-2</v>
      </c>
    </row>
    <row r="9501" spans="1:19">
      <c r="A9501" t="s">
        <v>28</v>
      </c>
      <c r="B9501" t="s">
        <v>433</v>
      </c>
      <c r="C9501" t="s">
        <v>440</v>
      </c>
      <c r="D9501" t="s">
        <v>330</v>
      </c>
      <c r="E9501" t="s">
        <v>446</v>
      </c>
      <c r="F9501" t="s">
        <v>439</v>
      </c>
      <c r="G9501" s="112">
        <v>22</v>
      </c>
      <c r="H9501" t="s">
        <v>330</v>
      </c>
      <c r="I9501" t="s">
        <v>326</v>
      </c>
      <c r="J9501" t="s">
        <v>289</v>
      </c>
      <c r="K9501" s="112">
        <v>0</v>
      </c>
      <c r="L9501" s="112">
        <v>0</v>
      </c>
      <c r="M9501" s="112"/>
      <c r="N9501" s="112">
        <v>2</v>
      </c>
      <c r="O9501" s="112">
        <v>4.2500002309679994E-3</v>
      </c>
      <c r="P9501" s="112"/>
      <c r="Q9501" s="112">
        <v>2</v>
      </c>
      <c r="R9501" s="112">
        <v>4.2500002309679994E-3</v>
      </c>
      <c r="S9501" s="112"/>
    </row>
    <row r="9502" spans="1:19">
      <c r="A9502" t="s">
        <v>28</v>
      </c>
      <c r="B9502" t="s">
        <v>433</v>
      </c>
      <c r="C9502" t="s">
        <v>440</v>
      </c>
      <c r="D9502" t="s">
        <v>330</v>
      </c>
      <c r="E9502" t="s">
        <v>446</v>
      </c>
      <c r="F9502" t="s">
        <v>439</v>
      </c>
      <c r="G9502" s="112">
        <v>22</v>
      </c>
      <c r="H9502" t="s">
        <v>330</v>
      </c>
      <c r="I9502" t="s">
        <v>326</v>
      </c>
      <c r="J9502" t="s">
        <v>290</v>
      </c>
      <c r="K9502" s="112">
        <v>0</v>
      </c>
      <c r="L9502" s="112">
        <v>0</v>
      </c>
      <c r="M9502" s="112"/>
      <c r="N9502" s="112">
        <v>20</v>
      </c>
      <c r="O9502" s="112">
        <v>4.2459998279809952E-2</v>
      </c>
      <c r="P9502" s="112"/>
      <c r="Q9502" s="112">
        <v>20</v>
      </c>
      <c r="R9502" s="112">
        <v>4.2459998279809952E-2</v>
      </c>
      <c r="S9502" s="112"/>
    </row>
    <row r="9503" spans="1:19">
      <c r="A9503" t="s">
        <v>28</v>
      </c>
      <c r="B9503" t="s">
        <v>433</v>
      </c>
      <c r="C9503" t="s">
        <v>440</v>
      </c>
      <c r="D9503" t="s">
        <v>330</v>
      </c>
      <c r="E9503" t="s">
        <v>446</v>
      </c>
      <c r="F9503" t="s">
        <v>439</v>
      </c>
      <c r="G9503" s="112">
        <v>22</v>
      </c>
      <c r="H9503" t="s">
        <v>330</v>
      </c>
      <c r="I9503" t="s">
        <v>326</v>
      </c>
      <c r="J9503" t="s">
        <v>291</v>
      </c>
      <c r="K9503" s="112">
        <v>8</v>
      </c>
      <c r="L9503" s="112">
        <v>0.15999999642372131</v>
      </c>
      <c r="M9503" s="112"/>
      <c r="N9503" s="112">
        <v>43</v>
      </c>
      <c r="O9503" s="112">
        <v>9.1300003230571747E-2</v>
      </c>
      <c r="P9503" s="112"/>
      <c r="Q9503" s="112">
        <v>43</v>
      </c>
      <c r="R9503" s="112">
        <v>9.1300003230571747E-2</v>
      </c>
      <c r="S9503" s="112"/>
    </row>
    <row r="9504" spans="1:19">
      <c r="A9504" t="s">
        <v>28</v>
      </c>
      <c r="B9504" t="s">
        <v>433</v>
      </c>
      <c r="C9504" t="s">
        <v>440</v>
      </c>
      <c r="D9504" t="s">
        <v>330</v>
      </c>
      <c r="E9504" t="s">
        <v>446</v>
      </c>
      <c r="F9504" t="s">
        <v>439</v>
      </c>
      <c r="G9504" s="112">
        <v>22</v>
      </c>
      <c r="H9504" t="s">
        <v>330</v>
      </c>
      <c r="I9504" t="s">
        <v>326</v>
      </c>
      <c r="J9504" t="s">
        <v>292</v>
      </c>
      <c r="K9504" s="112">
        <v>14</v>
      </c>
      <c r="L9504" s="112">
        <v>0.2800000011920929</v>
      </c>
      <c r="M9504" s="112"/>
      <c r="N9504" s="112">
        <v>89</v>
      </c>
      <c r="O9504" s="112">
        <v>0.188960000872612</v>
      </c>
      <c r="P9504" s="112"/>
      <c r="Q9504" s="112">
        <v>89</v>
      </c>
      <c r="R9504" s="112">
        <v>0.188960000872612</v>
      </c>
      <c r="S9504" s="112"/>
    </row>
    <row r="9505" spans="1:19">
      <c r="A9505" t="s">
        <v>28</v>
      </c>
      <c r="B9505" t="s">
        <v>433</v>
      </c>
      <c r="C9505" t="s">
        <v>440</v>
      </c>
      <c r="D9505" t="s">
        <v>330</v>
      </c>
      <c r="E9505" t="s">
        <v>446</v>
      </c>
      <c r="F9505" t="s">
        <v>439</v>
      </c>
      <c r="G9505" s="112">
        <v>22</v>
      </c>
      <c r="H9505" t="s">
        <v>330</v>
      </c>
      <c r="I9505" t="s">
        <v>326</v>
      </c>
      <c r="J9505" t="s">
        <v>293</v>
      </c>
      <c r="K9505" s="112">
        <v>7</v>
      </c>
      <c r="L9505" s="112">
        <v>0.14000000059604639</v>
      </c>
      <c r="M9505" s="112"/>
      <c r="N9505" s="112">
        <v>98</v>
      </c>
      <c r="O9505" s="112">
        <v>0.2080699950456619</v>
      </c>
      <c r="P9505" s="112"/>
      <c r="Q9505" s="112">
        <v>98</v>
      </c>
      <c r="R9505" s="112">
        <v>0.2080699950456619</v>
      </c>
      <c r="S9505" s="112"/>
    </row>
    <row r="9506" spans="1:19">
      <c r="A9506" t="s">
        <v>28</v>
      </c>
      <c r="B9506" t="s">
        <v>433</v>
      </c>
      <c r="C9506" t="s">
        <v>440</v>
      </c>
      <c r="D9506" t="s">
        <v>330</v>
      </c>
      <c r="E9506" t="s">
        <v>446</v>
      </c>
      <c r="F9506" t="s">
        <v>439</v>
      </c>
      <c r="G9506" s="112">
        <v>22</v>
      </c>
      <c r="H9506" t="s">
        <v>330</v>
      </c>
      <c r="I9506" t="s">
        <v>326</v>
      </c>
      <c r="J9506" t="s">
        <v>294</v>
      </c>
      <c r="K9506" s="112">
        <v>14</v>
      </c>
      <c r="L9506" s="112">
        <v>0.2800000011920929</v>
      </c>
      <c r="M9506" s="112"/>
      <c r="N9506" s="112">
        <v>130</v>
      </c>
      <c r="O9506" s="112">
        <v>0.27601000666618353</v>
      </c>
      <c r="P9506" s="112"/>
      <c r="Q9506" s="112">
        <v>130</v>
      </c>
      <c r="R9506" s="112">
        <v>0.27601000666618353</v>
      </c>
      <c r="S9506" s="112"/>
    </row>
    <row r="9507" spans="1:19">
      <c r="A9507" t="s">
        <v>28</v>
      </c>
      <c r="B9507" t="s">
        <v>433</v>
      </c>
      <c r="C9507" t="s">
        <v>440</v>
      </c>
      <c r="D9507" t="s">
        <v>330</v>
      </c>
      <c r="E9507" t="s">
        <v>446</v>
      </c>
      <c r="F9507" t="s">
        <v>439</v>
      </c>
      <c r="G9507" s="112">
        <v>22</v>
      </c>
      <c r="H9507" t="s">
        <v>330</v>
      </c>
      <c r="I9507" t="s">
        <v>326</v>
      </c>
      <c r="J9507" t="s">
        <v>295</v>
      </c>
      <c r="K9507" s="112">
        <v>7</v>
      </c>
      <c r="L9507" s="112">
        <v>0.14000000059604639</v>
      </c>
      <c r="M9507" s="112"/>
      <c r="N9507" s="112">
        <v>89</v>
      </c>
      <c r="O9507" s="112">
        <v>0.188960000872612</v>
      </c>
      <c r="P9507" s="112"/>
      <c r="Q9507" s="112">
        <v>89</v>
      </c>
      <c r="R9507" s="112">
        <v>0.188960000872612</v>
      </c>
      <c r="S9507" s="112"/>
    </row>
    <row r="9508" spans="1:19">
      <c r="A9508" t="s">
        <v>28</v>
      </c>
      <c r="B9508" t="s">
        <v>433</v>
      </c>
      <c r="C9508" t="s">
        <v>440</v>
      </c>
      <c r="D9508" t="s">
        <v>330</v>
      </c>
      <c r="E9508" t="s">
        <v>446</v>
      </c>
      <c r="F9508" t="s">
        <v>439</v>
      </c>
      <c r="G9508" s="112">
        <v>22</v>
      </c>
      <c r="H9508" t="s">
        <v>330</v>
      </c>
      <c r="I9508" t="s">
        <v>359</v>
      </c>
      <c r="J9508" t="s">
        <v>14</v>
      </c>
      <c r="K9508" s="112">
        <v>38</v>
      </c>
      <c r="L9508" s="112">
        <v>0.75999999046325684</v>
      </c>
      <c r="M9508" s="112">
        <v>0.77551001310348511</v>
      </c>
      <c r="N9508" s="112">
        <v>361</v>
      </c>
      <c r="O9508" s="112">
        <v>0.76644998788833618</v>
      </c>
      <c r="P9508" s="112">
        <v>0.77969998121261597</v>
      </c>
      <c r="Q9508" s="112">
        <v>361</v>
      </c>
      <c r="R9508" s="112">
        <v>0.76644998788833618</v>
      </c>
      <c r="S9508" s="112">
        <v>0.77969998121261597</v>
      </c>
    </row>
    <row r="9509" spans="1:19">
      <c r="A9509" t="s">
        <v>28</v>
      </c>
      <c r="B9509" t="s">
        <v>433</v>
      </c>
      <c r="C9509" t="s">
        <v>440</v>
      </c>
      <c r="D9509" t="s">
        <v>330</v>
      </c>
      <c r="E9509" t="s">
        <v>446</v>
      </c>
      <c r="F9509" t="s">
        <v>439</v>
      </c>
      <c r="G9509" s="112">
        <v>22</v>
      </c>
      <c r="H9509" t="s">
        <v>330</v>
      </c>
      <c r="I9509" t="s">
        <v>359</v>
      </c>
      <c r="J9509" t="s">
        <v>15</v>
      </c>
      <c r="K9509" s="112">
        <v>9</v>
      </c>
      <c r="L9509" s="112">
        <v>0.1800000071525574</v>
      </c>
      <c r="M9509" s="112">
        <v>0.18366999924182889</v>
      </c>
      <c r="N9509" s="112">
        <v>71</v>
      </c>
      <c r="O9509" s="112">
        <v>0.15073999762535101</v>
      </c>
      <c r="P9509" s="112">
        <v>0.15334999561309809</v>
      </c>
      <c r="Q9509" s="112">
        <v>71</v>
      </c>
      <c r="R9509" s="112">
        <v>0.15073999762535101</v>
      </c>
      <c r="S9509" s="112">
        <v>0.15334999561309809</v>
      </c>
    </row>
    <row r="9510" spans="1:19">
      <c r="A9510" t="s">
        <v>28</v>
      </c>
      <c r="B9510" t="s">
        <v>433</v>
      </c>
      <c r="C9510" t="s">
        <v>440</v>
      </c>
      <c r="D9510" t="s">
        <v>330</v>
      </c>
      <c r="E9510" t="s">
        <v>446</v>
      </c>
      <c r="F9510" t="s">
        <v>439</v>
      </c>
      <c r="G9510" s="112">
        <v>22</v>
      </c>
      <c r="H9510" t="s">
        <v>330</v>
      </c>
      <c r="I9510" t="s">
        <v>359</v>
      </c>
      <c r="J9510" t="s">
        <v>317</v>
      </c>
      <c r="K9510" s="112">
        <v>2</v>
      </c>
      <c r="L9510" s="112">
        <v>3.9999999105930328E-2</v>
      </c>
      <c r="M9510" s="112">
        <v>4.081999883055687E-2</v>
      </c>
      <c r="N9510" s="112">
        <v>31</v>
      </c>
      <c r="O9510" s="112">
        <v>6.5820001065731049E-2</v>
      </c>
      <c r="P9510" s="112">
        <v>6.6950000822544098E-2</v>
      </c>
      <c r="Q9510" s="112">
        <v>31</v>
      </c>
      <c r="R9510" s="112">
        <v>6.5820001065731049E-2</v>
      </c>
      <c r="S9510" s="112">
        <v>6.6950000822544098E-2</v>
      </c>
    </row>
    <row r="9511" spans="1:19">
      <c r="A9511" t="s">
        <v>28</v>
      </c>
      <c r="B9511" t="s">
        <v>433</v>
      </c>
      <c r="C9511" t="s">
        <v>440</v>
      </c>
      <c r="D9511" t="s">
        <v>330</v>
      </c>
      <c r="E9511" t="s">
        <v>446</v>
      </c>
      <c r="F9511" t="s">
        <v>439</v>
      </c>
      <c r="G9511" s="112">
        <v>22</v>
      </c>
      <c r="H9511" t="s">
        <v>330</v>
      </c>
      <c r="I9511" t="s">
        <v>359</v>
      </c>
      <c r="J9511" t="s">
        <v>270</v>
      </c>
      <c r="K9511" s="112">
        <v>1</v>
      </c>
      <c r="L9511" s="112">
        <v>1.9999999552965161E-2</v>
      </c>
      <c r="M9511" s="112"/>
      <c r="N9511" s="112">
        <v>8</v>
      </c>
      <c r="O9511" s="112">
        <v>1.699000038206577E-2</v>
      </c>
      <c r="P9511" s="112"/>
      <c r="Q9511" s="112">
        <v>8</v>
      </c>
      <c r="R9511" s="112">
        <v>1.699000038206577E-2</v>
      </c>
      <c r="S9511" s="112"/>
    </row>
    <row r="9512" spans="1:19">
      <c r="A9512" t="s">
        <v>28</v>
      </c>
      <c r="B9512" t="s">
        <v>433</v>
      </c>
      <c r="C9512" t="s">
        <v>440</v>
      </c>
      <c r="D9512" t="s">
        <v>330</v>
      </c>
      <c r="E9512" t="s">
        <v>446</v>
      </c>
      <c r="F9512" t="s">
        <v>439</v>
      </c>
      <c r="G9512" s="112">
        <v>22</v>
      </c>
      <c r="H9512" t="s">
        <v>330</v>
      </c>
      <c r="I9512" t="s">
        <v>325</v>
      </c>
      <c r="J9512" t="s">
        <v>302</v>
      </c>
      <c r="K9512" s="112">
        <v>17</v>
      </c>
      <c r="L9512" s="112">
        <v>0.34000000357627869</v>
      </c>
      <c r="M9512" s="112"/>
      <c r="N9512" s="112">
        <v>144</v>
      </c>
      <c r="O9512" s="112">
        <v>0.30572998523712158</v>
      </c>
      <c r="P9512" s="112"/>
      <c r="Q9512" s="112">
        <v>144</v>
      </c>
      <c r="R9512" s="112">
        <v>0.30572998523712158</v>
      </c>
      <c r="S9512" s="112"/>
    </row>
    <row r="9513" spans="1:19">
      <c r="A9513" t="s">
        <v>28</v>
      </c>
      <c r="B9513" t="s">
        <v>433</v>
      </c>
      <c r="C9513" t="s">
        <v>440</v>
      </c>
      <c r="D9513" t="s">
        <v>330</v>
      </c>
      <c r="E9513" t="s">
        <v>446</v>
      </c>
      <c r="F9513" t="s">
        <v>439</v>
      </c>
      <c r="G9513" s="112">
        <v>22</v>
      </c>
      <c r="H9513" t="s">
        <v>330</v>
      </c>
      <c r="I9513" t="s">
        <v>325</v>
      </c>
      <c r="J9513" t="s">
        <v>303</v>
      </c>
      <c r="K9513" s="112">
        <v>9</v>
      </c>
      <c r="L9513" s="112">
        <v>0.1800000071525574</v>
      </c>
      <c r="M9513" s="112"/>
      <c r="N9513" s="112">
        <v>139</v>
      </c>
      <c r="O9513" s="112">
        <v>0.2951200008392334</v>
      </c>
      <c r="P9513" s="112"/>
      <c r="Q9513" s="112">
        <v>139</v>
      </c>
      <c r="R9513" s="112">
        <v>0.2951200008392334</v>
      </c>
      <c r="S9513" s="112"/>
    </row>
    <row r="9514" spans="1:19">
      <c r="A9514" t="s">
        <v>28</v>
      </c>
      <c r="B9514" t="s">
        <v>433</v>
      </c>
      <c r="C9514" t="s">
        <v>440</v>
      </c>
      <c r="D9514" t="s">
        <v>330</v>
      </c>
      <c r="E9514" t="s">
        <v>446</v>
      </c>
      <c r="F9514" t="s">
        <v>439</v>
      </c>
      <c r="G9514" s="112">
        <v>22</v>
      </c>
      <c r="H9514" t="s">
        <v>330</v>
      </c>
      <c r="I9514" t="s">
        <v>325</v>
      </c>
      <c r="J9514" t="s">
        <v>304</v>
      </c>
      <c r="K9514" s="112">
        <v>24</v>
      </c>
      <c r="L9514" s="112">
        <v>0.47999998927116388</v>
      </c>
      <c r="M9514" s="112"/>
      <c r="N9514" s="112">
        <v>188</v>
      </c>
      <c r="O9514" s="112">
        <v>0.39915001392364502</v>
      </c>
      <c r="P9514" s="112"/>
      <c r="Q9514" s="112">
        <v>188</v>
      </c>
      <c r="R9514" s="112">
        <v>0.39915001392364502</v>
      </c>
      <c r="S9514" s="112"/>
    </row>
    <row r="9515" spans="1:19">
      <c r="A9515" t="s">
        <v>28</v>
      </c>
      <c r="B9515" t="s">
        <v>433</v>
      </c>
      <c r="C9515" t="s">
        <v>440</v>
      </c>
      <c r="D9515" t="s">
        <v>330</v>
      </c>
      <c r="E9515" t="s">
        <v>446</v>
      </c>
      <c r="F9515" t="s">
        <v>439</v>
      </c>
      <c r="G9515" s="112">
        <v>22</v>
      </c>
      <c r="H9515" t="s">
        <v>330</v>
      </c>
      <c r="I9515" t="s">
        <v>349</v>
      </c>
      <c r="J9515" t="s">
        <v>350</v>
      </c>
      <c r="K9515" s="112">
        <v>8</v>
      </c>
      <c r="L9515" s="112">
        <v>0.15999999642372131</v>
      </c>
      <c r="M9515" s="112">
        <v>0.1666699945926666</v>
      </c>
      <c r="N9515" s="112">
        <v>57</v>
      </c>
      <c r="O9515" s="112">
        <v>0.12101999670267111</v>
      </c>
      <c r="P9515" s="112">
        <v>0.16146999597549441</v>
      </c>
      <c r="Q9515" s="112">
        <v>57</v>
      </c>
      <c r="R9515" s="112">
        <v>0.12101999670267111</v>
      </c>
      <c r="S9515" s="112">
        <v>0.16146999597549441</v>
      </c>
    </row>
    <row r="9516" spans="1:19">
      <c r="A9516" t="s">
        <v>28</v>
      </c>
      <c r="B9516" t="s">
        <v>433</v>
      </c>
      <c r="C9516" t="s">
        <v>440</v>
      </c>
      <c r="D9516" t="s">
        <v>330</v>
      </c>
      <c r="E9516" t="s">
        <v>446</v>
      </c>
      <c r="F9516" t="s">
        <v>439</v>
      </c>
      <c r="G9516" s="112">
        <v>22</v>
      </c>
      <c r="H9516" t="s">
        <v>330</v>
      </c>
      <c r="I9516" t="s">
        <v>349</v>
      </c>
      <c r="J9516" t="s">
        <v>351</v>
      </c>
      <c r="K9516" s="112">
        <v>13</v>
      </c>
      <c r="L9516" s="112">
        <v>0.25999999046325678</v>
      </c>
      <c r="M9516" s="112">
        <v>0.27083000540733337</v>
      </c>
      <c r="N9516" s="112">
        <v>151</v>
      </c>
      <c r="O9516" s="112">
        <v>0.32058998942375178</v>
      </c>
      <c r="P9516" s="112">
        <v>0.42776000499725342</v>
      </c>
      <c r="Q9516" s="112">
        <v>151</v>
      </c>
      <c r="R9516" s="112">
        <v>0.32058998942375178</v>
      </c>
      <c r="S9516" s="112">
        <v>0.42776000499725342</v>
      </c>
    </row>
    <row r="9517" spans="1:19">
      <c r="A9517" t="s">
        <v>28</v>
      </c>
      <c r="B9517" t="s">
        <v>433</v>
      </c>
      <c r="C9517" t="s">
        <v>440</v>
      </c>
      <c r="D9517" t="s">
        <v>330</v>
      </c>
      <c r="E9517" t="s">
        <v>446</v>
      </c>
      <c r="F9517" t="s">
        <v>439</v>
      </c>
      <c r="G9517" s="112">
        <v>22</v>
      </c>
      <c r="H9517" t="s">
        <v>330</v>
      </c>
      <c r="I9517" t="s">
        <v>349</v>
      </c>
      <c r="J9517" t="s">
        <v>352</v>
      </c>
      <c r="K9517" s="112">
        <v>2</v>
      </c>
      <c r="L9517" s="112">
        <v>3.9999999105930328E-2</v>
      </c>
      <c r="M9517" s="112">
        <v>4.1669998317956917E-2</v>
      </c>
      <c r="N9517" s="112">
        <v>2</v>
      </c>
      <c r="O9517" s="112">
        <v>4.2500002309679994E-3</v>
      </c>
      <c r="P9517" s="112">
        <v>5.6699998676776886E-3</v>
      </c>
      <c r="Q9517" s="112">
        <v>2</v>
      </c>
      <c r="R9517" s="112">
        <v>4.2500002309679994E-3</v>
      </c>
      <c r="S9517" s="112">
        <v>5.6699998676776886E-3</v>
      </c>
    </row>
    <row r="9518" spans="1:19">
      <c r="A9518" t="s">
        <v>28</v>
      </c>
      <c r="B9518" t="s">
        <v>433</v>
      </c>
      <c r="C9518" t="s">
        <v>440</v>
      </c>
      <c r="D9518" t="s">
        <v>330</v>
      </c>
      <c r="E9518" t="s">
        <v>446</v>
      </c>
      <c r="F9518" t="s">
        <v>439</v>
      </c>
      <c r="G9518" s="112">
        <v>22</v>
      </c>
      <c r="H9518" t="s">
        <v>330</v>
      </c>
      <c r="I9518" t="s">
        <v>349</v>
      </c>
      <c r="J9518" t="s">
        <v>353</v>
      </c>
      <c r="K9518" s="112">
        <v>25</v>
      </c>
      <c r="L9518" s="112">
        <v>0.5</v>
      </c>
      <c r="M9518" s="112">
        <v>0.52082997560501099</v>
      </c>
      <c r="N9518" s="112">
        <v>143</v>
      </c>
      <c r="O9518" s="112">
        <v>0.30360999703407288</v>
      </c>
      <c r="P9518" s="112">
        <v>0.40509998798370361</v>
      </c>
      <c r="Q9518" s="112">
        <v>143</v>
      </c>
      <c r="R9518" s="112">
        <v>0.30360999703407288</v>
      </c>
      <c r="S9518" s="112">
        <v>0.40509998798370361</v>
      </c>
    </row>
    <row r="9519" spans="1:19">
      <c r="A9519" t="s">
        <v>28</v>
      </c>
      <c r="B9519" t="s">
        <v>433</v>
      </c>
      <c r="C9519" t="s">
        <v>440</v>
      </c>
      <c r="D9519" t="s">
        <v>330</v>
      </c>
      <c r="E9519" t="s">
        <v>446</v>
      </c>
      <c r="F9519" t="s">
        <v>439</v>
      </c>
      <c r="G9519" s="112">
        <v>22</v>
      </c>
      <c r="H9519" t="s">
        <v>330</v>
      </c>
      <c r="I9519" t="s">
        <v>349</v>
      </c>
      <c r="J9519" t="s">
        <v>355</v>
      </c>
      <c r="K9519" s="112">
        <v>2</v>
      </c>
      <c r="L9519" s="112">
        <v>3.9999999105930328E-2</v>
      </c>
      <c r="M9519" s="112"/>
      <c r="N9519" s="112">
        <v>118</v>
      </c>
      <c r="O9519" s="112">
        <v>0.25053000450134277</v>
      </c>
      <c r="P9519" s="112"/>
      <c r="Q9519" s="112">
        <v>118</v>
      </c>
      <c r="R9519" s="112">
        <v>0.25053000450134277</v>
      </c>
      <c r="S9519" s="112"/>
    </row>
    <row r="9520" spans="1:19">
      <c r="A9520" t="s">
        <v>28</v>
      </c>
      <c r="B9520" t="s">
        <v>433</v>
      </c>
      <c r="C9520" t="s">
        <v>440</v>
      </c>
      <c r="D9520" t="s">
        <v>330</v>
      </c>
      <c r="E9520" t="s">
        <v>446</v>
      </c>
      <c r="F9520" t="s">
        <v>439</v>
      </c>
      <c r="G9520" s="112">
        <v>22</v>
      </c>
      <c r="H9520" t="s">
        <v>330</v>
      </c>
      <c r="I9520" t="s">
        <v>734</v>
      </c>
      <c r="J9520" t="s">
        <v>270</v>
      </c>
      <c r="K9520" s="112">
        <v>50</v>
      </c>
      <c r="L9520" s="112">
        <v>1</v>
      </c>
      <c r="M9520" s="112"/>
      <c r="N9520" s="112">
        <v>471</v>
      </c>
      <c r="O9520" s="112">
        <v>1</v>
      </c>
      <c r="P9520" s="112"/>
      <c r="Q9520" s="112">
        <v>471</v>
      </c>
      <c r="R9520" s="112">
        <v>1</v>
      </c>
      <c r="S9520" s="112"/>
    </row>
    <row r="9521" spans="1:19">
      <c r="A9521" t="s">
        <v>28</v>
      </c>
      <c r="B9521" t="s">
        <v>433</v>
      </c>
      <c r="C9521" t="s">
        <v>440</v>
      </c>
      <c r="D9521" t="s">
        <v>330</v>
      </c>
      <c r="E9521" t="s">
        <v>446</v>
      </c>
      <c r="F9521" t="s">
        <v>439</v>
      </c>
      <c r="G9521" s="112">
        <v>22</v>
      </c>
      <c r="H9521" t="s">
        <v>330</v>
      </c>
      <c r="I9521" t="s">
        <v>735</v>
      </c>
      <c r="J9521" t="s">
        <v>370</v>
      </c>
      <c r="K9521" s="112">
        <v>2</v>
      </c>
      <c r="L9521" s="112">
        <v>3.9999999105930328E-2</v>
      </c>
      <c r="M9521" s="112">
        <v>4.081999883055687E-2</v>
      </c>
      <c r="N9521" s="112">
        <v>47</v>
      </c>
      <c r="O9521" s="112">
        <v>9.9789999425411224E-2</v>
      </c>
      <c r="P9521" s="112">
        <v>0.1017299965023994</v>
      </c>
      <c r="Q9521" s="112">
        <v>47</v>
      </c>
      <c r="R9521" s="112">
        <v>9.9789999425411224E-2</v>
      </c>
      <c r="S9521" s="112">
        <v>0.1017299965023994</v>
      </c>
    </row>
    <row r="9522" spans="1:19">
      <c r="A9522" t="s">
        <v>28</v>
      </c>
      <c r="B9522" t="s">
        <v>433</v>
      </c>
      <c r="C9522" t="s">
        <v>440</v>
      </c>
      <c r="D9522" t="s">
        <v>330</v>
      </c>
      <c r="E9522" t="s">
        <v>446</v>
      </c>
      <c r="F9522" t="s">
        <v>439</v>
      </c>
      <c r="G9522" s="112">
        <v>22</v>
      </c>
      <c r="H9522" t="s">
        <v>330</v>
      </c>
      <c r="I9522" t="s">
        <v>735</v>
      </c>
      <c r="J9522" t="s">
        <v>371</v>
      </c>
      <c r="K9522" s="112">
        <v>34</v>
      </c>
      <c r="L9522" s="112">
        <v>0.68000000715255737</v>
      </c>
      <c r="M9522" s="112">
        <v>0.69388002157211304</v>
      </c>
      <c r="N9522" s="112">
        <v>310</v>
      </c>
      <c r="O9522" s="112">
        <v>0.65816998481750488</v>
      </c>
      <c r="P9522" s="112">
        <v>0.67100000381469727</v>
      </c>
      <c r="Q9522" s="112">
        <v>310</v>
      </c>
      <c r="R9522" s="112">
        <v>0.65816998481750488</v>
      </c>
      <c r="S9522" s="112">
        <v>0.67100000381469727</v>
      </c>
    </row>
    <row r="9523" spans="1:19">
      <c r="A9523" t="s">
        <v>28</v>
      </c>
      <c r="B9523" t="s">
        <v>433</v>
      </c>
      <c r="C9523" t="s">
        <v>440</v>
      </c>
      <c r="D9523" t="s">
        <v>330</v>
      </c>
      <c r="E9523" t="s">
        <v>446</v>
      </c>
      <c r="F9523" t="s">
        <v>439</v>
      </c>
      <c r="G9523" s="112">
        <v>22</v>
      </c>
      <c r="H9523" t="s">
        <v>330</v>
      </c>
      <c r="I9523" t="s">
        <v>735</v>
      </c>
      <c r="J9523" t="s">
        <v>739</v>
      </c>
      <c r="K9523" s="112">
        <v>11</v>
      </c>
      <c r="L9523" s="112">
        <v>0.2199999988079071</v>
      </c>
      <c r="M9523" s="112">
        <v>0.22449000179767609</v>
      </c>
      <c r="N9523" s="112">
        <v>79</v>
      </c>
      <c r="O9523" s="112">
        <v>0.1677300035953522</v>
      </c>
      <c r="P9523" s="112">
        <v>0.17100000381469729</v>
      </c>
      <c r="Q9523" s="112">
        <v>79</v>
      </c>
      <c r="R9523" s="112">
        <v>0.1677300035953522</v>
      </c>
      <c r="S9523" s="112">
        <v>0.17100000381469729</v>
      </c>
    </row>
    <row r="9524" spans="1:19">
      <c r="A9524" t="s">
        <v>28</v>
      </c>
      <c r="B9524" t="s">
        <v>433</v>
      </c>
      <c r="C9524" t="s">
        <v>440</v>
      </c>
      <c r="D9524" t="s">
        <v>330</v>
      </c>
      <c r="E9524" t="s">
        <v>446</v>
      </c>
      <c r="F9524" t="s">
        <v>439</v>
      </c>
      <c r="G9524" s="112">
        <v>22</v>
      </c>
      <c r="H9524" t="s">
        <v>330</v>
      </c>
      <c r="I9524" t="s">
        <v>735</v>
      </c>
      <c r="J9524" t="s">
        <v>372</v>
      </c>
      <c r="K9524" s="112">
        <v>2</v>
      </c>
      <c r="L9524" s="112">
        <v>3.9999999105930328E-2</v>
      </c>
      <c r="M9524" s="112">
        <v>4.081999883055687E-2</v>
      </c>
      <c r="N9524" s="112">
        <v>26</v>
      </c>
      <c r="O9524" s="112">
        <v>5.5199999362230301E-2</v>
      </c>
      <c r="P9524" s="112">
        <v>5.6279998272657387E-2</v>
      </c>
      <c r="Q9524" s="112">
        <v>26</v>
      </c>
      <c r="R9524" s="112">
        <v>5.5199999362230301E-2</v>
      </c>
      <c r="S9524" s="112">
        <v>5.6279998272657387E-2</v>
      </c>
    </row>
    <row r="9525" spans="1:19">
      <c r="A9525" t="s">
        <v>28</v>
      </c>
      <c r="B9525" t="s">
        <v>433</v>
      </c>
      <c r="C9525" t="s">
        <v>440</v>
      </c>
      <c r="D9525" t="s">
        <v>330</v>
      </c>
      <c r="E9525" t="s">
        <v>446</v>
      </c>
      <c r="F9525" t="s">
        <v>439</v>
      </c>
      <c r="G9525" s="112">
        <v>22</v>
      </c>
      <c r="H9525" t="s">
        <v>330</v>
      </c>
      <c r="I9525" t="s">
        <v>735</v>
      </c>
      <c r="J9525" t="s">
        <v>270</v>
      </c>
      <c r="K9525" s="112">
        <v>1</v>
      </c>
      <c r="L9525" s="112">
        <v>1.9999999552965161E-2</v>
      </c>
      <c r="M9525" s="112"/>
      <c r="N9525" s="112">
        <v>9</v>
      </c>
      <c r="O9525" s="112">
        <v>1.9109999760985371E-2</v>
      </c>
      <c r="P9525" s="112"/>
      <c r="Q9525" s="112">
        <v>9</v>
      </c>
      <c r="R9525" s="112">
        <v>1.9109999760985371E-2</v>
      </c>
      <c r="S9525" s="112"/>
    </row>
    <row r="9526" spans="1:19">
      <c r="A9526" t="s">
        <v>28</v>
      </c>
      <c r="B9526" t="s">
        <v>433</v>
      </c>
      <c r="C9526" t="s">
        <v>440</v>
      </c>
      <c r="D9526" t="s">
        <v>330</v>
      </c>
      <c r="E9526" t="s">
        <v>446</v>
      </c>
      <c r="F9526" t="s">
        <v>439</v>
      </c>
      <c r="G9526" s="112">
        <v>22</v>
      </c>
      <c r="H9526" t="s">
        <v>330</v>
      </c>
      <c r="I9526" t="s">
        <v>319</v>
      </c>
      <c r="J9526" t="s">
        <v>324</v>
      </c>
      <c r="K9526" s="112">
        <v>2</v>
      </c>
      <c r="L9526" s="112">
        <v>3.9999999105930328E-2</v>
      </c>
      <c r="M9526" s="112"/>
      <c r="N9526" s="112">
        <v>118</v>
      </c>
      <c r="O9526" s="112">
        <v>0.25053000450134277</v>
      </c>
      <c r="P9526" s="112"/>
      <c r="Q9526" s="112">
        <v>118</v>
      </c>
      <c r="R9526" s="112">
        <v>0.25053000450134277</v>
      </c>
      <c r="S9526" s="112"/>
    </row>
    <row r="9527" spans="1:19">
      <c r="A9527" t="s">
        <v>28</v>
      </c>
      <c r="B9527" t="s">
        <v>433</v>
      </c>
      <c r="C9527" t="s">
        <v>440</v>
      </c>
      <c r="D9527" t="s">
        <v>330</v>
      </c>
      <c r="E9527" t="s">
        <v>446</v>
      </c>
      <c r="F9527" t="s">
        <v>439</v>
      </c>
      <c r="G9527" s="112">
        <v>22</v>
      </c>
      <c r="H9527" t="s">
        <v>330</v>
      </c>
      <c r="I9527" t="s">
        <v>319</v>
      </c>
      <c r="J9527" t="s">
        <v>320</v>
      </c>
      <c r="K9527" s="112">
        <v>2</v>
      </c>
      <c r="L9527" s="112">
        <v>3.9999999105930328E-2</v>
      </c>
      <c r="M9527" s="112">
        <v>4.1669998317956917E-2</v>
      </c>
      <c r="N9527" s="112">
        <v>2</v>
      </c>
      <c r="O9527" s="112">
        <v>4.2500002309679994E-3</v>
      </c>
      <c r="P9527" s="112">
        <v>5.6699998676776886E-3</v>
      </c>
      <c r="Q9527" s="112">
        <v>2</v>
      </c>
      <c r="R9527" s="112">
        <v>4.2500002309679994E-3</v>
      </c>
      <c r="S9527" s="112">
        <v>5.6699998676776886E-3</v>
      </c>
    </row>
    <row r="9528" spans="1:19">
      <c r="A9528" t="s">
        <v>28</v>
      </c>
      <c r="B9528" t="s">
        <v>433</v>
      </c>
      <c r="C9528" t="s">
        <v>440</v>
      </c>
      <c r="D9528" t="s">
        <v>330</v>
      </c>
      <c r="E9528" t="s">
        <v>446</v>
      </c>
      <c r="F9528" t="s">
        <v>439</v>
      </c>
      <c r="G9528" s="112">
        <v>22</v>
      </c>
      <c r="H9528" t="s">
        <v>330</v>
      </c>
      <c r="I9528" t="s">
        <v>319</v>
      </c>
      <c r="J9528" t="s">
        <v>321</v>
      </c>
      <c r="K9528" s="112">
        <v>2</v>
      </c>
      <c r="L9528" s="112">
        <v>3.9999999105930328E-2</v>
      </c>
      <c r="M9528" s="112">
        <v>4.1669998317956917E-2</v>
      </c>
      <c r="N9528" s="112">
        <v>19</v>
      </c>
      <c r="O9528" s="112">
        <v>4.033999890089035E-2</v>
      </c>
      <c r="P9528" s="112">
        <v>5.3819999098777771E-2</v>
      </c>
      <c r="Q9528" s="112">
        <v>19</v>
      </c>
      <c r="R9528" s="112">
        <v>4.033999890089035E-2</v>
      </c>
      <c r="S9528" s="112">
        <v>5.3819999098777771E-2</v>
      </c>
    </row>
    <row r="9529" spans="1:19">
      <c r="A9529" t="s">
        <v>28</v>
      </c>
      <c r="B9529" t="s">
        <v>433</v>
      </c>
      <c r="C9529" t="s">
        <v>440</v>
      </c>
      <c r="D9529" t="s">
        <v>330</v>
      </c>
      <c r="E9529" t="s">
        <v>446</v>
      </c>
      <c r="F9529" t="s">
        <v>439</v>
      </c>
      <c r="G9529" s="112">
        <v>22</v>
      </c>
      <c r="H9529" t="s">
        <v>330</v>
      </c>
      <c r="I9529" t="s">
        <v>319</v>
      </c>
      <c r="J9529" t="s">
        <v>322</v>
      </c>
      <c r="K9529" s="112">
        <v>19</v>
      </c>
      <c r="L9529" s="112">
        <v>0.37999999523162842</v>
      </c>
      <c r="M9529" s="112">
        <v>0.39583000540733337</v>
      </c>
      <c r="N9529" s="112">
        <v>88</v>
      </c>
      <c r="O9529" s="112">
        <v>0.1868399977684021</v>
      </c>
      <c r="P9529" s="112">
        <v>0.24929000437259671</v>
      </c>
      <c r="Q9529" s="112">
        <v>88</v>
      </c>
      <c r="R9529" s="112">
        <v>0.1868399977684021</v>
      </c>
      <c r="S9529" s="112">
        <v>0.24929000437259671</v>
      </c>
    </row>
    <row r="9530" spans="1:19">
      <c r="A9530" t="s">
        <v>28</v>
      </c>
      <c r="B9530" t="s">
        <v>433</v>
      </c>
      <c r="C9530" t="s">
        <v>440</v>
      </c>
      <c r="D9530" t="s">
        <v>330</v>
      </c>
      <c r="E9530" t="s">
        <v>446</v>
      </c>
      <c r="F9530" t="s">
        <v>439</v>
      </c>
      <c r="G9530" s="112">
        <v>22</v>
      </c>
      <c r="H9530" t="s">
        <v>330</v>
      </c>
      <c r="I9530" t="s">
        <v>319</v>
      </c>
      <c r="J9530" t="s">
        <v>323</v>
      </c>
      <c r="K9530" s="112">
        <v>12</v>
      </c>
      <c r="L9530" s="112">
        <v>0.239999994635582</v>
      </c>
      <c r="M9530" s="112">
        <v>0.25</v>
      </c>
      <c r="N9530" s="112">
        <v>93</v>
      </c>
      <c r="O9530" s="112">
        <v>0.1974499970674515</v>
      </c>
      <c r="P9530" s="112">
        <v>0.26346001029014587</v>
      </c>
      <c r="Q9530" s="112">
        <v>93</v>
      </c>
      <c r="R9530" s="112">
        <v>0.1974499970674515</v>
      </c>
      <c r="S9530" s="112">
        <v>0.26346001029014587</v>
      </c>
    </row>
    <row r="9531" spans="1:19">
      <c r="A9531" t="s">
        <v>28</v>
      </c>
      <c r="B9531" t="s">
        <v>433</v>
      </c>
      <c r="C9531" t="s">
        <v>440</v>
      </c>
      <c r="D9531" t="s">
        <v>330</v>
      </c>
      <c r="E9531" t="s">
        <v>446</v>
      </c>
      <c r="F9531" t="s">
        <v>439</v>
      </c>
      <c r="G9531" s="112">
        <v>22</v>
      </c>
      <c r="H9531" t="s">
        <v>330</v>
      </c>
      <c r="I9531" t="s">
        <v>319</v>
      </c>
      <c r="J9531" t="s">
        <v>354</v>
      </c>
      <c r="K9531" s="112">
        <v>13</v>
      </c>
      <c r="L9531" s="112">
        <v>0.25999999046325678</v>
      </c>
      <c r="M9531" s="112">
        <v>0.27083000540733337</v>
      </c>
      <c r="N9531" s="112">
        <v>151</v>
      </c>
      <c r="O9531" s="112">
        <v>0.32058998942375178</v>
      </c>
      <c r="P9531" s="112">
        <v>0.42776000499725342</v>
      </c>
      <c r="Q9531" s="112">
        <v>151</v>
      </c>
      <c r="R9531" s="112">
        <v>0.32058998942375178</v>
      </c>
      <c r="S9531" s="112">
        <v>0.42776000499725342</v>
      </c>
    </row>
    <row r="9532" spans="1:19">
      <c r="A9532" t="s">
        <v>28</v>
      </c>
      <c r="B9532" t="s">
        <v>433</v>
      </c>
      <c r="C9532" t="s">
        <v>440</v>
      </c>
      <c r="D9532" t="s">
        <v>330</v>
      </c>
      <c r="E9532" t="s">
        <v>446</v>
      </c>
      <c r="F9532" t="s">
        <v>439</v>
      </c>
      <c r="G9532" s="112">
        <v>22</v>
      </c>
      <c r="H9532" t="s">
        <v>330</v>
      </c>
      <c r="I9532" t="s">
        <v>360</v>
      </c>
      <c r="J9532" t="s">
        <v>361</v>
      </c>
      <c r="K9532" s="112">
        <v>2</v>
      </c>
      <c r="L9532" s="112">
        <v>3.9999999105930328E-2</v>
      </c>
      <c r="M9532" s="112"/>
      <c r="N9532" s="112">
        <v>118</v>
      </c>
      <c r="O9532" s="112">
        <v>0.25053000450134277</v>
      </c>
      <c r="P9532" s="112"/>
      <c r="Q9532" s="112">
        <v>118</v>
      </c>
      <c r="R9532" s="112">
        <v>0.25053000450134277</v>
      </c>
      <c r="S9532" s="112"/>
    </row>
    <row r="9533" spans="1:19">
      <c r="A9533" t="s">
        <v>28</v>
      </c>
      <c r="B9533" t="s">
        <v>433</v>
      </c>
      <c r="C9533" t="s">
        <v>440</v>
      </c>
      <c r="D9533" t="s">
        <v>330</v>
      </c>
      <c r="E9533" t="s">
        <v>446</v>
      </c>
      <c r="F9533" t="s">
        <v>439</v>
      </c>
      <c r="G9533" s="112">
        <v>22</v>
      </c>
      <c r="H9533" t="s">
        <v>330</v>
      </c>
      <c r="I9533" t="s">
        <v>360</v>
      </c>
      <c r="J9533" t="s">
        <v>362</v>
      </c>
      <c r="K9533" s="112">
        <v>35</v>
      </c>
      <c r="L9533" s="112">
        <v>0.69999998807907104</v>
      </c>
      <c r="M9533" s="112">
        <v>0.72917002439498901</v>
      </c>
      <c r="N9533" s="112">
        <v>203</v>
      </c>
      <c r="O9533" s="112">
        <v>0.4309999942779541</v>
      </c>
      <c r="P9533" s="112">
        <v>0.57507002353668213</v>
      </c>
      <c r="Q9533" s="112">
        <v>203</v>
      </c>
      <c r="R9533" s="112">
        <v>0.4309999942779541</v>
      </c>
      <c r="S9533" s="112">
        <v>0.57507002353668213</v>
      </c>
    </row>
    <row r="9534" spans="1:19">
      <c r="A9534" t="s">
        <v>28</v>
      </c>
      <c r="B9534" t="s">
        <v>433</v>
      </c>
      <c r="C9534" t="s">
        <v>440</v>
      </c>
      <c r="D9534" t="s">
        <v>330</v>
      </c>
      <c r="E9534" t="s">
        <v>446</v>
      </c>
      <c r="F9534" t="s">
        <v>439</v>
      </c>
      <c r="G9534" s="112">
        <v>22</v>
      </c>
      <c r="H9534" t="s">
        <v>330</v>
      </c>
      <c r="I9534" t="s">
        <v>360</v>
      </c>
      <c r="J9534" t="s">
        <v>354</v>
      </c>
      <c r="K9534" s="112">
        <v>13</v>
      </c>
      <c r="L9534" s="112">
        <v>0.25999999046325678</v>
      </c>
      <c r="M9534" s="112">
        <v>0.27083000540733337</v>
      </c>
      <c r="N9534" s="112">
        <v>150</v>
      </c>
      <c r="O9534" s="112">
        <v>0.31847000122070313</v>
      </c>
      <c r="P9534" s="112">
        <v>0.42493000626564031</v>
      </c>
      <c r="Q9534" s="112">
        <v>150</v>
      </c>
      <c r="R9534" s="112">
        <v>0.31847000122070313</v>
      </c>
      <c r="S9534" s="112">
        <v>0.42493000626564031</v>
      </c>
    </row>
    <row r="9535" spans="1:19">
      <c r="A9535" t="s">
        <v>28</v>
      </c>
      <c r="B9535" t="s">
        <v>433</v>
      </c>
      <c r="C9535" t="s">
        <v>440</v>
      </c>
      <c r="D9535" t="s">
        <v>330</v>
      </c>
      <c r="E9535" t="s">
        <v>446</v>
      </c>
      <c r="F9535" t="s">
        <v>439</v>
      </c>
      <c r="G9535" s="112">
        <v>22</v>
      </c>
      <c r="H9535" t="s">
        <v>330</v>
      </c>
      <c r="I9535" t="s">
        <v>736</v>
      </c>
      <c r="J9535" t="s">
        <v>363</v>
      </c>
      <c r="K9535" s="112">
        <v>16</v>
      </c>
      <c r="L9535" s="112">
        <v>0.31999999284744263</v>
      </c>
      <c r="M9535" s="112"/>
      <c r="N9535" s="112">
        <v>343</v>
      </c>
      <c r="O9535" s="112">
        <v>0.72824001312255859</v>
      </c>
      <c r="P9535" s="112"/>
      <c r="Q9535" s="112">
        <v>343</v>
      </c>
      <c r="R9535" s="112">
        <v>0.72824001312255859</v>
      </c>
      <c r="S9535" s="112"/>
    </row>
    <row r="9536" spans="1:19">
      <c r="A9536" t="s">
        <v>28</v>
      </c>
      <c r="B9536" t="s">
        <v>433</v>
      </c>
      <c r="C9536" t="s">
        <v>440</v>
      </c>
      <c r="D9536" t="s">
        <v>330</v>
      </c>
      <c r="E9536" t="s">
        <v>446</v>
      </c>
      <c r="F9536" t="s">
        <v>439</v>
      </c>
      <c r="G9536" s="112">
        <v>22</v>
      </c>
      <c r="H9536" t="s">
        <v>330</v>
      </c>
      <c r="I9536" t="s">
        <v>736</v>
      </c>
      <c r="J9536" t="s">
        <v>364</v>
      </c>
      <c r="K9536" s="112">
        <v>19</v>
      </c>
      <c r="L9536" s="112">
        <v>0.37999999523162842</v>
      </c>
      <c r="M9536" s="112">
        <v>0.55882000923156738</v>
      </c>
      <c r="N9536" s="112">
        <v>62</v>
      </c>
      <c r="O9536" s="112">
        <v>0.131630003452301</v>
      </c>
      <c r="P9536" s="112">
        <v>0.48436999320983892</v>
      </c>
      <c r="Q9536" s="112">
        <v>62</v>
      </c>
      <c r="R9536" s="112">
        <v>0.131630003452301</v>
      </c>
      <c r="S9536" s="112">
        <v>0.48436999320983892</v>
      </c>
    </row>
    <row r="9537" spans="1:19">
      <c r="A9537" t="s">
        <v>28</v>
      </c>
      <c r="B9537" t="s">
        <v>433</v>
      </c>
      <c r="C9537" t="s">
        <v>440</v>
      </c>
      <c r="D9537" t="s">
        <v>330</v>
      </c>
      <c r="E9537" t="s">
        <v>446</v>
      </c>
      <c r="F9537" t="s">
        <v>439</v>
      </c>
      <c r="G9537" s="112">
        <v>22</v>
      </c>
      <c r="H9537" t="s">
        <v>330</v>
      </c>
      <c r="I9537" t="s">
        <v>736</v>
      </c>
      <c r="J9537" t="s">
        <v>365</v>
      </c>
      <c r="K9537" s="112">
        <v>7</v>
      </c>
      <c r="L9537" s="112">
        <v>0.14000000059604639</v>
      </c>
      <c r="M9537" s="112">
        <v>0.2058800011873245</v>
      </c>
      <c r="N9537" s="112">
        <v>29</v>
      </c>
      <c r="O9537" s="112">
        <v>6.1569999903440482E-2</v>
      </c>
      <c r="P9537" s="112">
        <v>0.22655999660491941</v>
      </c>
      <c r="Q9537" s="112">
        <v>29</v>
      </c>
      <c r="R9537" s="112">
        <v>6.1569999903440482E-2</v>
      </c>
      <c r="S9537" s="112">
        <v>0.22655999660491941</v>
      </c>
    </row>
    <row r="9538" spans="1:19">
      <c r="A9538" t="s">
        <v>28</v>
      </c>
      <c r="B9538" t="s">
        <v>433</v>
      </c>
      <c r="C9538" t="s">
        <v>440</v>
      </c>
      <c r="D9538" t="s">
        <v>330</v>
      </c>
      <c r="E9538" t="s">
        <v>446</v>
      </c>
      <c r="F9538" t="s">
        <v>439</v>
      </c>
      <c r="G9538" s="112">
        <v>22</v>
      </c>
      <c r="H9538" t="s">
        <v>330</v>
      </c>
      <c r="I9538" t="s">
        <v>736</v>
      </c>
      <c r="J9538" t="s">
        <v>366</v>
      </c>
      <c r="K9538" s="112">
        <v>0</v>
      </c>
      <c r="L9538" s="112">
        <v>0</v>
      </c>
      <c r="M9538" s="112">
        <v>0</v>
      </c>
      <c r="N9538" s="112">
        <v>15</v>
      </c>
      <c r="O9538" s="112">
        <v>3.1849998980760567E-2</v>
      </c>
      <c r="P9538" s="112">
        <v>0.11719000339508059</v>
      </c>
      <c r="Q9538" s="112">
        <v>15</v>
      </c>
      <c r="R9538" s="112">
        <v>3.1849998980760567E-2</v>
      </c>
      <c r="S9538" s="112">
        <v>0.11719000339508059</v>
      </c>
    </row>
    <row r="9539" spans="1:19">
      <c r="A9539" t="s">
        <v>28</v>
      </c>
      <c r="B9539" t="s">
        <v>433</v>
      </c>
      <c r="C9539" t="s">
        <v>440</v>
      </c>
      <c r="D9539" t="s">
        <v>330</v>
      </c>
      <c r="E9539" t="s">
        <v>446</v>
      </c>
      <c r="F9539" t="s">
        <v>439</v>
      </c>
      <c r="G9539" s="112">
        <v>22</v>
      </c>
      <c r="H9539" t="s">
        <v>330</v>
      </c>
      <c r="I9539" t="s">
        <v>736</v>
      </c>
      <c r="J9539" t="s">
        <v>367</v>
      </c>
      <c r="K9539" s="112">
        <v>6</v>
      </c>
      <c r="L9539" s="112">
        <v>0.119999997317791</v>
      </c>
      <c r="M9539" s="112">
        <v>0.1764699965715408</v>
      </c>
      <c r="N9539" s="112">
        <v>15</v>
      </c>
      <c r="O9539" s="112">
        <v>3.1849998980760567E-2</v>
      </c>
      <c r="P9539" s="112">
        <v>0.11719000339508059</v>
      </c>
      <c r="Q9539" s="112">
        <v>15</v>
      </c>
      <c r="R9539" s="112">
        <v>3.1849998980760567E-2</v>
      </c>
      <c r="S9539" s="112">
        <v>0.11719000339508059</v>
      </c>
    </row>
    <row r="9540" spans="1:19">
      <c r="A9540" t="s">
        <v>28</v>
      </c>
      <c r="B9540" t="s">
        <v>433</v>
      </c>
      <c r="C9540" t="s">
        <v>440</v>
      </c>
      <c r="D9540" t="s">
        <v>330</v>
      </c>
      <c r="E9540" t="s">
        <v>446</v>
      </c>
      <c r="F9540" t="s">
        <v>439</v>
      </c>
      <c r="G9540" s="112">
        <v>22</v>
      </c>
      <c r="H9540" t="s">
        <v>330</v>
      </c>
      <c r="I9540" t="s">
        <v>736</v>
      </c>
      <c r="J9540" t="s">
        <v>368</v>
      </c>
      <c r="K9540" s="112">
        <v>2</v>
      </c>
      <c r="L9540" s="112">
        <v>3.9999999105930328E-2</v>
      </c>
      <c r="M9540" s="112">
        <v>5.8820001780986793E-2</v>
      </c>
      <c r="N9540" s="112">
        <v>7</v>
      </c>
      <c r="O9540" s="112">
        <v>1.4860000461339951E-2</v>
      </c>
      <c r="P9540" s="112">
        <v>5.4689999669790268E-2</v>
      </c>
      <c r="Q9540" s="112">
        <v>7</v>
      </c>
      <c r="R9540" s="112">
        <v>1.4860000461339951E-2</v>
      </c>
      <c r="S9540" s="112">
        <v>5.4689999669790268E-2</v>
      </c>
    </row>
    <row r="9541" spans="1:19">
      <c r="A9541" t="s">
        <v>28</v>
      </c>
      <c r="B9541" t="s">
        <v>433</v>
      </c>
      <c r="C9541" t="s">
        <v>440</v>
      </c>
      <c r="D9541" t="s">
        <v>330</v>
      </c>
      <c r="E9541" t="s">
        <v>446</v>
      </c>
      <c r="F9541" t="s">
        <v>439</v>
      </c>
      <c r="G9541" s="112">
        <v>22</v>
      </c>
      <c r="H9541" t="s">
        <v>330</v>
      </c>
      <c r="I9541" t="s">
        <v>307</v>
      </c>
      <c r="J9541" t="s">
        <v>329</v>
      </c>
      <c r="K9541" s="112">
        <v>50</v>
      </c>
      <c r="L9541" s="112">
        <v>1</v>
      </c>
      <c r="M9541" s="112"/>
      <c r="N9541" s="112">
        <v>469</v>
      </c>
      <c r="O9541" s="112">
        <v>0.99575001001358032</v>
      </c>
      <c r="P9541" s="112"/>
      <c r="Q9541" s="112">
        <v>469</v>
      </c>
      <c r="R9541" s="112">
        <v>0.99575001001358032</v>
      </c>
      <c r="S9541" s="112"/>
    </row>
    <row r="9542" spans="1:19">
      <c r="A9542" t="s">
        <v>28</v>
      </c>
      <c r="B9542" t="s">
        <v>433</v>
      </c>
      <c r="C9542" t="s">
        <v>440</v>
      </c>
      <c r="D9542" t="s">
        <v>330</v>
      </c>
      <c r="E9542" t="s">
        <v>446</v>
      </c>
      <c r="F9542" t="s">
        <v>439</v>
      </c>
      <c r="G9542" s="112">
        <v>22</v>
      </c>
      <c r="H9542" t="s">
        <v>330</v>
      </c>
      <c r="I9542" t="s">
        <v>307</v>
      </c>
      <c r="J9542" t="s">
        <v>309</v>
      </c>
      <c r="K9542" s="112">
        <v>0</v>
      </c>
      <c r="L9542" s="112">
        <v>0</v>
      </c>
      <c r="M9542" s="112"/>
      <c r="N9542" s="112">
        <v>2</v>
      </c>
      <c r="O9542" s="112">
        <v>4.2500002309679994E-3</v>
      </c>
      <c r="P9542" s="112"/>
      <c r="Q9542" s="112">
        <v>2</v>
      </c>
      <c r="R9542" s="112">
        <v>4.2500002309679994E-3</v>
      </c>
      <c r="S9542" s="112"/>
    </row>
    <row r="9543" spans="1:19">
      <c r="A9543" t="s">
        <v>28</v>
      </c>
      <c r="B9543" t="s">
        <v>433</v>
      </c>
      <c r="C9543" t="s">
        <v>440</v>
      </c>
      <c r="D9543" t="s">
        <v>330</v>
      </c>
      <c r="E9543" t="s">
        <v>446</v>
      </c>
      <c r="F9543" t="s">
        <v>439</v>
      </c>
      <c r="G9543" s="112">
        <v>22</v>
      </c>
      <c r="H9543" t="s">
        <v>330</v>
      </c>
      <c r="I9543" t="s">
        <v>737</v>
      </c>
      <c r="J9543" t="s">
        <v>310</v>
      </c>
      <c r="K9543" s="112">
        <v>11</v>
      </c>
      <c r="L9543" s="112">
        <v>0.2199999988079071</v>
      </c>
      <c r="M9543" s="112">
        <v>0.22449000179767609</v>
      </c>
      <c r="N9543" s="112">
        <v>83</v>
      </c>
      <c r="O9543" s="112">
        <v>0.17621999979019171</v>
      </c>
      <c r="P9543" s="112">
        <v>0.1861000061035156</v>
      </c>
      <c r="Q9543" s="112">
        <v>83</v>
      </c>
      <c r="R9543" s="112">
        <v>0.17621999979019171</v>
      </c>
      <c r="S9543" s="112">
        <v>0.1861000061035156</v>
      </c>
    </row>
    <row r="9544" spans="1:19">
      <c r="A9544" t="s">
        <v>28</v>
      </c>
      <c r="B9544" t="s">
        <v>433</v>
      </c>
      <c r="C9544" t="s">
        <v>440</v>
      </c>
      <c r="D9544" t="s">
        <v>330</v>
      </c>
      <c r="E9544" t="s">
        <v>446</v>
      </c>
      <c r="F9544" t="s">
        <v>439</v>
      </c>
      <c r="G9544" s="112">
        <v>22</v>
      </c>
      <c r="H9544" t="s">
        <v>330</v>
      </c>
      <c r="I9544" t="s">
        <v>737</v>
      </c>
      <c r="J9544" t="s">
        <v>16</v>
      </c>
      <c r="K9544" s="112">
        <v>5</v>
      </c>
      <c r="L9544" s="112">
        <v>0.10000000149011611</v>
      </c>
      <c r="M9544" s="112">
        <v>0.10204000025987631</v>
      </c>
      <c r="N9544" s="112">
        <v>99</v>
      </c>
      <c r="O9544" s="112">
        <v>0.2101899981498718</v>
      </c>
      <c r="P9544" s="112">
        <v>0.22197000682353971</v>
      </c>
      <c r="Q9544" s="112">
        <v>99</v>
      </c>
      <c r="R9544" s="112">
        <v>0.2101899981498718</v>
      </c>
      <c r="S9544" s="112">
        <v>0.22197000682353971</v>
      </c>
    </row>
    <row r="9545" spans="1:19">
      <c r="A9545" t="s">
        <v>28</v>
      </c>
      <c r="B9545" t="s">
        <v>433</v>
      </c>
      <c r="C9545" t="s">
        <v>440</v>
      </c>
      <c r="D9545" t="s">
        <v>330</v>
      </c>
      <c r="E9545" t="s">
        <v>446</v>
      </c>
      <c r="F9545" t="s">
        <v>439</v>
      </c>
      <c r="G9545" s="112">
        <v>22</v>
      </c>
      <c r="H9545" t="s">
        <v>330</v>
      </c>
      <c r="I9545" t="s">
        <v>737</v>
      </c>
      <c r="J9545" t="s">
        <v>17</v>
      </c>
      <c r="K9545" s="112">
        <v>8</v>
      </c>
      <c r="L9545" s="112">
        <v>0.15999999642372131</v>
      </c>
      <c r="M9545" s="112">
        <v>0.16326999664306641</v>
      </c>
      <c r="N9545" s="112">
        <v>87</v>
      </c>
      <c r="O9545" s="112">
        <v>0.1847099959850311</v>
      </c>
      <c r="P9545" s="112">
        <v>0.1950699985027313</v>
      </c>
      <c r="Q9545" s="112">
        <v>87</v>
      </c>
      <c r="R9545" s="112">
        <v>0.1847099959850311</v>
      </c>
      <c r="S9545" s="112">
        <v>0.1950699985027313</v>
      </c>
    </row>
    <row r="9546" spans="1:19">
      <c r="A9546" t="s">
        <v>28</v>
      </c>
      <c r="B9546" t="s">
        <v>433</v>
      </c>
      <c r="C9546" t="s">
        <v>440</v>
      </c>
      <c r="D9546" t="s">
        <v>330</v>
      </c>
      <c r="E9546" t="s">
        <v>446</v>
      </c>
      <c r="F9546" t="s">
        <v>439</v>
      </c>
      <c r="G9546" s="112">
        <v>22</v>
      </c>
      <c r="H9546" t="s">
        <v>330</v>
      </c>
      <c r="I9546" t="s">
        <v>737</v>
      </c>
      <c r="J9546" t="s">
        <v>18</v>
      </c>
      <c r="K9546" s="112">
        <v>10</v>
      </c>
      <c r="L9546" s="112">
        <v>0.20000000298023221</v>
      </c>
      <c r="M9546" s="112">
        <v>0.2040800005197525</v>
      </c>
      <c r="N9546" s="112">
        <v>93</v>
      </c>
      <c r="O9546" s="112">
        <v>0.1974499970674515</v>
      </c>
      <c r="P9546" s="112">
        <v>0.2085199952125549</v>
      </c>
      <c r="Q9546" s="112">
        <v>93</v>
      </c>
      <c r="R9546" s="112">
        <v>0.1974499970674515</v>
      </c>
      <c r="S9546" s="112">
        <v>0.2085199952125549</v>
      </c>
    </row>
    <row r="9547" spans="1:19">
      <c r="A9547" t="s">
        <v>28</v>
      </c>
      <c r="B9547" t="s">
        <v>433</v>
      </c>
      <c r="C9547" t="s">
        <v>440</v>
      </c>
      <c r="D9547" t="s">
        <v>330</v>
      </c>
      <c r="E9547" t="s">
        <v>446</v>
      </c>
      <c r="F9547" t="s">
        <v>439</v>
      </c>
      <c r="G9547" s="112">
        <v>22</v>
      </c>
      <c r="H9547" t="s">
        <v>330</v>
      </c>
      <c r="I9547" t="s">
        <v>737</v>
      </c>
      <c r="J9547" t="s">
        <v>311</v>
      </c>
      <c r="K9547" s="112">
        <v>15</v>
      </c>
      <c r="L9547" s="112">
        <v>0.30000001192092901</v>
      </c>
      <c r="M9547" s="112">
        <v>0.30612000823020941</v>
      </c>
      <c r="N9547" s="112">
        <v>84</v>
      </c>
      <c r="O9547" s="112">
        <v>0.17834000289440161</v>
      </c>
      <c r="P9547" s="112">
        <v>0.18833999335765839</v>
      </c>
      <c r="Q9547" s="112">
        <v>84</v>
      </c>
      <c r="R9547" s="112">
        <v>0.17834000289440161</v>
      </c>
      <c r="S9547" s="112">
        <v>0.18833999335765839</v>
      </c>
    </row>
    <row r="9548" spans="1:19">
      <c r="A9548" t="s">
        <v>28</v>
      </c>
      <c r="B9548" t="s">
        <v>433</v>
      </c>
      <c r="C9548" t="s">
        <v>440</v>
      </c>
      <c r="D9548" t="s">
        <v>330</v>
      </c>
      <c r="E9548" t="s">
        <v>446</v>
      </c>
      <c r="F9548" t="s">
        <v>439</v>
      </c>
      <c r="G9548" s="112">
        <v>22</v>
      </c>
      <c r="H9548" t="s">
        <v>330</v>
      </c>
      <c r="I9548" t="s">
        <v>737</v>
      </c>
      <c r="J9548" t="s">
        <v>270</v>
      </c>
      <c r="K9548" s="112">
        <v>1</v>
      </c>
      <c r="L9548" s="112">
        <v>1.9999999552965161E-2</v>
      </c>
      <c r="M9548" s="112"/>
      <c r="N9548" s="112">
        <v>25</v>
      </c>
      <c r="O9548" s="112">
        <v>5.3079999983310699E-2</v>
      </c>
      <c r="P9548" s="112"/>
      <c r="Q9548" s="112">
        <v>25</v>
      </c>
      <c r="R9548" s="112">
        <v>5.3079999983310699E-2</v>
      </c>
      <c r="S9548" s="112"/>
    </row>
    <row r="9549" spans="1:19">
      <c r="A9549" t="s">
        <v>28</v>
      </c>
      <c r="B9549" t="s">
        <v>433</v>
      </c>
      <c r="C9549" t="s">
        <v>440</v>
      </c>
      <c r="D9549" t="s">
        <v>330</v>
      </c>
      <c r="E9549" t="s">
        <v>446</v>
      </c>
      <c r="F9549" t="s">
        <v>439</v>
      </c>
      <c r="G9549" s="112">
        <v>22</v>
      </c>
      <c r="H9549" t="s">
        <v>330</v>
      </c>
      <c r="I9549" t="s">
        <v>312</v>
      </c>
      <c r="J9549" t="s">
        <v>313</v>
      </c>
      <c r="K9549" s="112">
        <v>36</v>
      </c>
      <c r="L9549" s="112">
        <v>0.72000002861022949</v>
      </c>
      <c r="M9549" s="112">
        <v>0.73469001054763794</v>
      </c>
      <c r="N9549" s="112">
        <v>320</v>
      </c>
      <c r="O9549" s="112">
        <v>0.67940998077392578</v>
      </c>
      <c r="P9549" s="112">
        <v>0.69113999605178833</v>
      </c>
      <c r="Q9549" s="112">
        <v>320</v>
      </c>
      <c r="R9549" s="112">
        <v>0.67940998077392578</v>
      </c>
      <c r="S9549" s="112">
        <v>0.69113999605178833</v>
      </c>
    </row>
    <row r="9550" spans="1:19">
      <c r="A9550" t="s">
        <v>28</v>
      </c>
      <c r="B9550" t="s">
        <v>433</v>
      </c>
      <c r="C9550" t="s">
        <v>440</v>
      </c>
      <c r="D9550" t="s">
        <v>330</v>
      </c>
      <c r="E9550" t="s">
        <v>446</v>
      </c>
      <c r="F9550" t="s">
        <v>439</v>
      </c>
      <c r="G9550" s="112">
        <v>22</v>
      </c>
      <c r="H9550" t="s">
        <v>330</v>
      </c>
      <c r="I9550" t="s">
        <v>312</v>
      </c>
      <c r="J9550" t="s">
        <v>314</v>
      </c>
      <c r="K9550" s="112">
        <v>9</v>
      </c>
      <c r="L9550" s="112">
        <v>0.1800000071525574</v>
      </c>
      <c r="M9550" s="112">
        <v>0.18366999924182889</v>
      </c>
      <c r="N9550" s="112">
        <v>69</v>
      </c>
      <c r="O9550" s="112">
        <v>0.14650000631809229</v>
      </c>
      <c r="P9550" s="112">
        <v>0.1490299999713898</v>
      </c>
      <c r="Q9550" s="112">
        <v>69</v>
      </c>
      <c r="R9550" s="112">
        <v>0.14650000631809229</v>
      </c>
      <c r="S9550" s="112">
        <v>0.1490299999713898</v>
      </c>
    </row>
    <row r="9551" spans="1:19">
      <c r="A9551" t="s">
        <v>28</v>
      </c>
      <c r="B9551" t="s">
        <v>433</v>
      </c>
      <c r="C9551" t="s">
        <v>440</v>
      </c>
      <c r="D9551" t="s">
        <v>330</v>
      </c>
      <c r="E9551" t="s">
        <v>446</v>
      </c>
      <c r="F9551" t="s">
        <v>439</v>
      </c>
      <c r="G9551" s="112">
        <v>22</v>
      </c>
      <c r="H9551" t="s">
        <v>330</v>
      </c>
      <c r="I9551" t="s">
        <v>312</v>
      </c>
      <c r="J9551" t="s">
        <v>315</v>
      </c>
      <c r="K9551" s="112">
        <v>2</v>
      </c>
      <c r="L9551" s="112">
        <v>3.9999999105930328E-2</v>
      </c>
      <c r="M9551" s="112">
        <v>4.081999883055687E-2</v>
      </c>
      <c r="N9551" s="112">
        <v>46</v>
      </c>
      <c r="O9551" s="112">
        <v>9.7659997642040253E-2</v>
      </c>
      <c r="P9551" s="112">
        <v>9.9349997937679291E-2</v>
      </c>
      <c r="Q9551" s="112">
        <v>46</v>
      </c>
      <c r="R9551" s="112">
        <v>9.7659997642040253E-2</v>
      </c>
      <c r="S9551" s="112">
        <v>9.9349997937679291E-2</v>
      </c>
    </row>
    <row r="9552" spans="1:19">
      <c r="A9552" t="s">
        <v>28</v>
      </c>
      <c r="B9552" t="s">
        <v>433</v>
      </c>
      <c r="C9552" t="s">
        <v>440</v>
      </c>
      <c r="D9552" t="s">
        <v>330</v>
      </c>
      <c r="E9552" t="s">
        <v>446</v>
      </c>
      <c r="F9552" t="s">
        <v>439</v>
      </c>
      <c r="G9552" s="112">
        <v>22</v>
      </c>
      <c r="H9552" t="s">
        <v>330</v>
      </c>
      <c r="I9552" t="s">
        <v>312</v>
      </c>
      <c r="J9552" t="s">
        <v>373</v>
      </c>
      <c r="K9552" s="112">
        <v>1</v>
      </c>
      <c r="L9552" s="112">
        <v>1.9999999552965161E-2</v>
      </c>
      <c r="M9552" s="112"/>
      <c r="N9552" s="112">
        <v>8</v>
      </c>
      <c r="O9552" s="112">
        <v>1.699000038206577E-2</v>
      </c>
      <c r="P9552" s="112"/>
      <c r="Q9552" s="112">
        <v>8</v>
      </c>
      <c r="R9552" s="112">
        <v>1.699000038206577E-2</v>
      </c>
      <c r="S9552" s="112"/>
    </row>
    <row r="9553" spans="1:19">
      <c r="A9553" t="s">
        <v>28</v>
      </c>
      <c r="B9553" t="s">
        <v>433</v>
      </c>
      <c r="C9553" t="s">
        <v>440</v>
      </c>
      <c r="D9553" t="s">
        <v>330</v>
      </c>
      <c r="E9553" t="s">
        <v>446</v>
      </c>
      <c r="F9553" t="s">
        <v>439</v>
      </c>
      <c r="G9553" s="112">
        <v>22</v>
      </c>
      <c r="H9553" t="s">
        <v>330</v>
      </c>
      <c r="I9553" t="s">
        <v>312</v>
      </c>
      <c r="J9553" t="s">
        <v>316</v>
      </c>
      <c r="K9553" s="112">
        <v>2</v>
      </c>
      <c r="L9553" s="112">
        <v>3.9999999105930328E-2</v>
      </c>
      <c r="M9553" s="112">
        <v>4.081999883055687E-2</v>
      </c>
      <c r="N9553" s="112">
        <v>28</v>
      </c>
      <c r="O9553" s="112">
        <v>5.9450000524520867E-2</v>
      </c>
      <c r="P9553" s="112">
        <v>6.0479998588562012E-2</v>
      </c>
      <c r="Q9553" s="112">
        <v>28</v>
      </c>
      <c r="R9553" s="112">
        <v>5.9450000524520867E-2</v>
      </c>
      <c r="S9553" s="112">
        <v>6.0479998588562012E-2</v>
      </c>
    </row>
    <row r="9554" spans="1:19">
      <c r="A9554" t="s">
        <v>356</v>
      </c>
      <c r="B9554" t="s">
        <v>433</v>
      </c>
      <c r="C9554" t="s">
        <v>440</v>
      </c>
      <c r="D9554" t="s">
        <v>330</v>
      </c>
      <c r="E9554" t="s">
        <v>441</v>
      </c>
      <c r="F9554" t="s">
        <v>434</v>
      </c>
      <c r="G9554" s="112">
        <v>22</v>
      </c>
      <c r="H9554" t="s">
        <v>330</v>
      </c>
      <c r="I9554" t="s">
        <v>374</v>
      </c>
      <c r="J9554" t="s">
        <v>290</v>
      </c>
      <c r="K9554" s="112">
        <v>2</v>
      </c>
      <c r="L9554" s="52">
        <v>3.5089999437332153E-2</v>
      </c>
      <c r="N9554" s="112">
        <v>12</v>
      </c>
      <c r="O9554" s="52">
        <v>4.4610001146793372E-2</v>
      </c>
      <c r="Q9554" s="112">
        <v>12</v>
      </c>
      <c r="R9554" s="52">
        <v>4.4610001146793372E-2</v>
      </c>
    </row>
    <row r="9555" spans="1:19">
      <c r="A9555" t="s">
        <v>356</v>
      </c>
      <c r="B9555" t="s">
        <v>433</v>
      </c>
      <c r="C9555" t="s">
        <v>440</v>
      </c>
      <c r="D9555" t="s">
        <v>330</v>
      </c>
      <c r="E9555" t="s">
        <v>441</v>
      </c>
      <c r="F9555" t="s">
        <v>434</v>
      </c>
      <c r="G9555" s="112">
        <v>22</v>
      </c>
      <c r="H9555" t="s">
        <v>330</v>
      </c>
      <c r="I9555" t="s">
        <v>374</v>
      </c>
      <c r="J9555" t="s">
        <v>291</v>
      </c>
      <c r="K9555" s="112">
        <v>10</v>
      </c>
      <c r="L9555" s="52">
        <v>0.17543999850749969</v>
      </c>
      <c r="N9555" s="112">
        <v>34</v>
      </c>
      <c r="O9555" s="52">
        <v>0.1263899952173233</v>
      </c>
      <c r="Q9555" s="112">
        <v>34</v>
      </c>
      <c r="R9555" s="52">
        <v>0.1263899952173233</v>
      </c>
    </row>
    <row r="9556" spans="1:19">
      <c r="A9556" t="s">
        <v>356</v>
      </c>
      <c r="B9556" t="s">
        <v>433</v>
      </c>
      <c r="C9556" t="s">
        <v>440</v>
      </c>
      <c r="D9556" t="s">
        <v>330</v>
      </c>
      <c r="E9556" t="s">
        <v>441</v>
      </c>
      <c r="F9556" t="s">
        <v>434</v>
      </c>
      <c r="G9556" s="112">
        <v>22</v>
      </c>
      <c r="H9556" t="s">
        <v>330</v>
      </c>
      <c r="I9556" t="s">
        <v>374</v>
      </c>
      <c r="J9556" t="s">
        <v>292</v>
      </c>
      <c r="K9556" s="112">
        <v>15</v>
      </c>
      <c r="L9556" s="52">
        <v>0.26315999031066889</v>
      </c>
      <c r="N9556" s="112">
        <v>52</v>
      </c>
      <c r="O9556" s="52">
        <v>0.19330999255180359</v>
      </c>
      <c r="Q9556" s="112">
        <v>52</v>
      </c>
      <c r="R9556" s="52">
        <v>0.19330999255180359</v>
      </c>
    </row>
    <row r="9557" spans="1:19">
      <c r="A9557" t="s">
        <v>356</v>
      </c>
      <c r="B9557" t="s">
        <v>433</v>
      </c>
      <c r="C9557" t="s">
        <v>440</v>
      </c>
      <c r="D9557" t="s">
        <v>330</v>
      </c>
      <c r="E9557" t="s">
        <v>441</v>
      </c>
      <c r="F9557" t="s">
        <v>434</v>
      </c>
      <c r="G9557" s="112">
        <v>22</v>
      </c>
      <c r="H9557" t="s">
        <v>330</v>
      </c>
      <c r="I9557" t="s">
        <v>374</v>
      </c>
      <c r="J9557" t="s">
        <v>293</v>
      </c>
      <c r="K9557" s="112">
        <v>7</v>
      </c>
      <c r="L9557" s="52">
        <v>0.122809998691082</v>
      </c>
      <c r="N9557" s="112">
        <v>46</v>
      </c>
      <c r="O9557" s="52">
        <v>0.17100000381469729</v>
      </c>
      <c r="Q9557" s="112">
        <v>46</v>
      </c>
      <c r="R9557" s="52">
        <v>0.17100000381469729</v>
      </c>
    </row>
    <row r="9558" spans="1:19">
      <c r="A9558" t="s">
        <v>356</v>
      </c>
      <c r="B9558" t="s">
        <v>433</v>
      </c>
      <c r="C9558" t="s">
        <v>440</v>
      </c>
      <c r="D9558" t="s">
        <v>330</v>
      </c>
      <c r="E9558" t="s">
        <v>441</v>
      </c>
      <c r="F9558" t="s">
        <v>434</v>
      </c>
      <c r="G9558" s="112">
        <v>22</v>
      </c>
      <c r="H9558" t="s">
        <v>330</v>
      </c>
      <c r="I9558" t="s">
        <v>374</v>
      </c>
      <c r="J9558" t="s">
        <v>294</v>
      </c>
      <c r="K9558" s="112">
        <v>11</v>
      </c>
      <c r="L9558" s="52">
        <v>0.1929800063371658</v>
      </c>
      <c r="N9558" s="112">
        <v>66</v>
      </c>
      <c r="O9558" s="52">
        <v>0.2453500032424927</v>
      </c>
      <c r="Q9558" s="112">
        <v>66</v>
      </c>
      <c r="R9558" s="52">
        <v>0.2453500032424927</v>
      </c>
    </row>
    <row r="9559" spans="1:19">
      <c r="A9559" t="s">
        <v>356</v>
      </c>
      <c r="B9559" t="s">
        <v>433</v>
      </c>
      <c r="C9559" t="s">
        <v>440</v>
      </c>
      <c r="D9559" t="s">
        <v>330</v>
      </c>
      <c r="E9559" t="s">
        <v>441</v>
      </c>
      <c r="F9559" t="s">
        <v>434</v>
      </c>
      <c r="G9559" s="112">
        <v>22</v>
      </c>
      <c r="H9559" t="s">
        <v>330</v>
      </c>
      <c r="I9559" t="s">
        <v>374</v>
      </c>
      <c r="J9559" t="s">
        <v>295</v>
      </c>
      <c r="K9559" s="112">
        <v>12</v>
      </c>
      <c r="L9559" s="52">
        <v>0.21052999794483179</v>
      </c>
      <c r="N9559" s="112">
        <v>59</v>
      </c>
      <c r="O9559" s="52">
        <v>0.2193299978971481</v>
      </c>
      <c r="Q9559" s="112">
        <v>59</v>
      </c>
      <c r="R9559" s="52">
        <v>0.2193299978971481</v>
      </c>
    </row>
    <row r="9560" spans="1:19">
      <c r="A9560" t="s">
        <v>356</v>
      </c>
      <c r="B9560" t="s">
        <v>433</v>
      </c>
      <c r="C9560" t="s">
        <v>440</v>
      </c>
      <c r="D9560" t="s">
        <v>330</v>
      </c>
      <c r="E9560" t="s">
        <v>441</v>
      </c>
      <c r="F9560" t="s">
        <v>434</v>
      </c>
      <c r="G9560" s="112">
        <v>22</v>
      </c>
      <c r="H9560" t="s">
        <v>330</v>
      </c>
      <c r="I9560" t="s">
        <v>734</v>
      </c>
      <c r="J9560" t="s">
        <v>270</v>
      </c>
      <c r="K9560" s="112">
        <v>57</v>
      </c>
      <c r="L9560" s="52">
        <v>1</v>
      </c>
      <c r="N9560" s="112">
        <v>269</v>
      </c>
      <c r="O9560" s="52">
        <v>1</v>
      </c>
      <c r="Q9560" s="112">
        <v>269</v>
      </c>
      <c r="R9560" s="52">
        <v>1</v>
      </c>
    </row>
    <row r="9561" spans="1:19">
      <c r="A9561" t="s">
        <v>356</v>
      </c>
      <c r="B9561" t="s">
        <v>433</v>
      </c>
      <c r="C9561" t="s">
        <v>440</v>
      </c>
      <c r="D9561" t="s">
        <v>330</v>
      </c>
      <c r="E9561" t="s">
        <v>441</v>
      </c>
      <c r="F9561" t="s">
        <v>434</v>
      </c>
      <c r="G9561" s="112">
        <v>22</v>
      </c>
      <c r="H9561" t="s">
        <v>330</v>
      </c>
      <c r="I9561" t="s">
        <v>307</v>
      </c>
      <c r="J9561" t="s">
        <v>329</v>
      </c>
      <c r="K9561" s="112">
        <v>57</v>
      </c>
      <c r="L9561" s="52">
        <v>1</v>
      </c>
      <c r="N9561" s="112">
        <v>267</v>
      </c>
      <c r="O9561" s="52">
        <v>0.99256998300552368</v>
      </c>
      <c r="Q9561" s="112">
        <v>267</v>
      </c>
      <c r="R9561" s="52">
        <v>0.99256998300552368</v>
      </c>
    </row>
    <row r="9562" spans="1:19">
      <c r="A9562" t="s">
        <v>356</v>
      </c>
      <c r="B9562" t="s">
        <v>433</v>
      </c>
      <c r="C9562" t="s">
        <v>440</v>
      </c>
      <c r="D9562" t="s">
        <v>330</v>
      </c>
      <c r="E9562" t="s">
        <v>441</v>
      </c>
      <c r="F9562" t="s">
        <v>434</v>
      </c>
      <c r="G9562" s="112">
        <v>22</v>
      </c>
      <c r="H9562" t="s">
        <v>330</v>
      </c>
      <c r="I9562" t="s">
        <v>307</v>
      </c>
      <c r="J9562" t="s">
        <v>309</v>
      </c>
      <c r="K9562" s="112">
        <v>0</v>
      </c>
      <c r="L9562" s="52">
        <v>0</v>
      </c>
      <c r="N9562" s="112">
        <v>2</v>
      </c>
      <c r="O9562" s="52">
        <v>7.4300002306699753E-3</v>
      </c>
      <c r="Q9562" s="112">
        <v>2</v>
      </c>
      <c r="R9562" s="52">
        <v>7.4300002306699753E-3</v>
      </c>
    </row>
    <row r="9563" spans="1:19">
      <c r="A9563" t="s">
        <v>356</v>
      </c>
      <c r="B9563" t="s">
        <v>433</v>
      </c>
      <c r="C9563" t="s">
        <v>440</v>
      </c>
      <c r="D9563" t="s">
        <v>330</v>
      </c>
      <c r="E9563" t="s">
        <v>441</v>
      </c>
      <c r="F9563" t="s">
        <v>434</v>
      </c>
      <c r="G9563" s="112">
        <v>22</v>
      </c>
      <c r="H9563" t="s">
        <v>330</v>
      </c>
      <c r="I9563" t="s">
        <v>375</v>
      </c>
      <c r="J9563" t="s">
        <v>302</v>
      </c>
      <c r="K9563" s="112">
        <v>21</v>
      </c>
      <c r="L9563" s="52">
        <v>0.36842000484466553</v>
      </c>
      <c r="N9563" s="112">
        <v>85</v>
      </c>
      <c r="O9563" s="52">
        <v>0.31599000096321112</v>
      </c>
      <c r="Q9563" s="112">
        <v>85</v>
      </c>
      <c r="R9563" s="52">
        <v>0.31599000096321112</v>
      </c>
    </row>
    <row r="9564" spans="1:19">
      <c r="A9564" t="s">
        <v>356</v>
      </c>
      <c r="B9564" t="s">
        <v>433</v>
      </c>
      <c r="C9564" t="s">
        <v>440</v>
      </c>
      <c r="D9564" t="s">
        <v>330</v>
      </c>
      <c r="E9564" t="s">
        <v>441</v>
      </c>
      <c r="F9564" t="s">
        <v>434</v>
      </c>
      <c r="G9564" s="112">
        <v>22</v>
      </c>
      <c r="H9564" t="s">
        <v>330</v>
      </c>
      <c r="I9564" t="s">
        <v>375</v>
      </c>
      <c r="J9564" t="s">
        <v>303</v>
      </c>
      <c r="K9564" s="112">
        <v>16</v>
      </c>
      <c r="L9564" s="52">
        <v>0.28069999814033508</v>
      </c>
      <c r="N9564" s="112">
        <v>90</v>
      </c>
      <c r="O9564" s="52">
        <v>0.33456999063491821</v>
      </c>
      <c r="Q9564" s="112">
        <v>90</v>
      </c>
      <c r="R9564" s="52">
        <v>0.33456999063491821</v>
      </c>
    </row>
    <row r="9565" spans="1:19">
      <c r="A9565" t="s">
        <v>356</v>
      </c>
      <c r="B9565" t="s">
        <v>433</v>
      </c>
      <c r="C9565" t="s">
        <v>440</v>
      </c>
      <c r="D9565" t="s">
        <v>330</v>
      </c>
      <c r="E9565" t="s">
        <v>441</v>
      </c>
      <c r="F9565" t="s">
        <v>434</v>
      </c>
      <c r="G9565" s="112">
        <v>22</v>
      </c>
      <c r="H9565" t="s">
        <v>330</v>
      </c>
      <c r="I9565" t="s">
        <v>375</v>
      </c>
      <c r="J9565" t="s">
        <v>304</v>
      </c>
      <c r="K9565" s="112">
        <v>20</v>
      </c>
      <c r="L9565" s="52">
        <v>0.35087999701499939</v>
      </c>
      <c r="N9565" s="112">
        <v>94</v>
      </c>
      <c r="O9565" s="52">
        <v>0.34944000840187073</v>
      </c>
      <c r="Q9565" s="112">
        <v>94</v>
      </c>
      <c r="R9565" s="52">
        <v>0.34944000840187073</v>
      </c>
    </row>
    <row r="9566" spans="1:19">
      <c r="A9566" t="s">
        <v>356</v>
      </c>
      <c r="B9566" t="s">
        <v>433</v>
      </c>
      <c r="C9566" t="s">
        <v>440</v>
      </c>
      <c r="D9566" t="s">
        <v>330</v>
      </c>
      <c r="E9566" t="s">
        <v>441</v>
      </c>
      <c r="F9566" t="s">
        <v>434</v>
      </c>
      <c r="G9566" s="112">
        <v>22</v>
      </c>
      <c r="H9566" t="s">
        <v>330</v>
      </c>
      <c r="I9566" t="s">
        <v>377</v>
      </c>
      <c r="J9566" t="s">
        <v>13</v>
      </c>
      <c r="K9566" s="112">
        <v>25</v>
      </c>
      <c r="L9566" s="52">
        <v>0.43860000371932978</v>
      </c>
      <c r="N9566" s="112">
        <v>130</v>
      </c>
      <c r="O9566" s="52">
        <v>0.48326998949050898</v>
      </c>
      <c r="Q9566" s="112">
        <v>130</v>
      </c>
      <c r="R9566" s="52">
        <v>0.48326998949050898</v>
      </c>
    </row>
    <row r="9567" spans="1:19">
      <c r="A9567" t="s">
        <v>356</v>
      </c>
      <c r="B9567" t="s">
        <v>433</v>
      </c>
      <c r="C9567" t="s">
        <v>440</v>
      </c>
      <c r="D9567" t="s">
        <v>330</v>
      </c>
      <c r="E9567" t="s">
        <v>441</v>
      </c>
      <c r="F9567" t="s">
        <v>434</v>
      </c>
      <c r="G9567" s="112">
        <v>22</v>
      </c>
      <c r="H9567" t="s">
        <v>330</v>
      </c>
      <c r="I9567" t="s">
        <v>377</v>
      </c>
      <c r="J9567" t="s">
        <v>382</v>
      </c>
      <c r="K9567" s="112">
        <v>32</v>
      </c>
      <c r="L9567" s="52">
        <v>0.56139999628067017</v>
      </c>
      <c r="N9567" s="112">
        <v>139</v>
      </c>
      <c r="O9567" s="52">
        <v>0.51673001050949097</v>
      </c>
      <c r="Q9567" s="112">
        <v>139</v>
      </c>
      <c r="R9567" s="52">
        <v>0.51673001050949097</v>
      </c>
    </row>
    <row r="9568" spans="1:19">
      <c r="A9568" t="s">
        <v>356</v>
      </c>
      <c r="B9568" t="s">
        <v>433</v>
      </c>
      <c r="C9568" t="s">
        <v>440</v>
      </c>
      <c r="D9568" t="s">
        <v>330</v>
      </c>
      <c r="E9568" t="s">
        <v>441</v>
      </c>
      <c r="F9568" t="s">
        <v>434</v>
      </c>
      <c r="G9568" s="112">
        <v>22</v>
      </c>
      <c r="H9568" t="s">
        <v>330</v>
      </c>
      <c r="I9568" t="s">
        <v>378</v>
      </c>
      <c r="J9568" t="s">
        <v>13</v>
      </c>
      <c r="K9568" s="112">
        <v>49</v>
      </c>
      <c r="L9568" s="52">
        <v>0.85965001583099365</v>
      </c>
      <c r="N9568" s="112">
        <v>234</v>
      </c>
      <c r="O9568" s="52">
        <v>0.86988997459411621</v>
      </c>
      <c r="Q9568" s="112">
        <v>234</v>
      </c>
      <c r="R9568" s="52">
        <v>0.86988997459411621</v>
      </c>
    </row>
    <row r="9569" spans="1:18">
      <c r="A9569" t="s">
        <v>356</v>
      </c>
      <c r="B9569" t="s">
        <v>433</v>
      </c>
      <c r="C9569" t="s">
        <v>440</v>
      </c>
      <c r="D9569" t="s">
        <v>330</v>
      </c>
      <c r="E9569" t="s">
        <v>441</v>
      </c>
      <c r="F9569" t="s">
        <v>434</v>
      </c>
      <c r="G9569" s="112">
        <v>22</v>
      </c>
      <c r="H9569" t="s">
        <v>330</v>
      </c>
      <c r="I9569" t="s">
        <v>378</v>
      </c>
      <c r="J9569" t="s">
        <v>382</v>
      </c>
      <c r="K9569" s="112">
        <v>8</v>
      </c>
      <c r="L9569" s="52">
        <v>0.14034999907016751</v>
      </c>
      <c r="N9569" s="112">
        <v>35</v>
      </c>
      <c r="O9569" s="52">
        <v>0.1301099956035614</v>
      </c>
      <c r="Q9569" s="112">
        <v>35</v>
      </c>
      <c r="R9569" s="52">
        <v>0.1301099956035614</v>
      </c>
    </row>
    <row r="9570" spans="1:18">
      <c r="A9570" t="s">
        <v>356</v>
      </c>
      <c r="B9570" t="s">
        <v>433</v>
      </c>
      <c r="C9570" t="s">
        <v>440</v>
      </c>
      <c r="D9570" t="s">
        <v>330</v>
      </c>
      <c r="E9570" t="s">
        <v>441</v>
      </c>
      <c r="F9570" t="s">
        <v>434</v>
      </c>
      <c r="G9570" s="112">
        <v>22</v>
      </c>
      <c r="H9570" t="s">
        <v>330</v>
      </c>
      <c r="I9570" t="s">
        <v>379</v>
      </c>
      <c r="J9570" t="s">
        <v>13</v>
      </c>
      <c r="K9570" s="112">
        <v>37</v>
      </c>
      <c r="L9570" s="52">
        <v>0.64911997318267822</v>
      </c>
      <c r="N9570" s="112">
        <v>186</v>
      </c>
      <c r="O9570" s="52">
        <v>0.69144999980926514</v>
      </c>
      <c r="Q9570" s="112">
        <v>186</v>
      </c>
      <c r="R9570" s="52">
        <v>0.69144999980926514</v>
      </c>
    </row>
    <row r="9571" spans="1:18">
      <c r="A9571" t="s">
        <v>356</v>
      </c>
      <c r="B9571" t="s">
        <v>433</v>
      </c>
      <c r="C9571" t="s">
        <v>440</v>
      </c>
      <c r="D9571" t="s">
        <v>330</v>
      </c>
      <c r="E9571" t="s">
        <v>441</v>
      </c>
      <c r="F9571" t="s">
        <v>434</v>
      </c>
      <c r="G9571" s="112">
        <v>22</v>
      </c>
      <c r="H9571" t="s">
        <v>330</v>
      </c>
      <c r="I9571" t="s">
        <v>379</v>
      </c>
      <c r="J9571" t="s">
        <v>382</v>
      </c>
      <c r="K9571" s="112">
        <v>20</v>
      </c>
      <c r="L9571" s="52">
        <v>0.35087999701499939</v>
      </c>
      <c r="N9571" s="112">
        <v>83</v>
      </c>
      <c r="O9571" s="52">
        <v>0.30855000019073492</v>
      </c>
      <c r="Q9571" s="112">
        <v>83</v>
      </c>
      <c r="R9571" s="52">
        <v>0.30855000019073492</v>
      </c>
    </row>
    <row r="9572" spans="1:18">
      <c r="A9572" t="s">
        <v>356</v>
      </c>
      <c r="B9572" t="s">
        <v>433</v>
      </c>
      <c r="C9572" t="s">
        <v>440</v>
      </c>
      <c r="D9572" t="s">
        <v>330</v>
      </c>
      <c r="E9572" t="s">
        <v>441</v>
      </c>
      <c r="F9572" t="s">
        <v>434</v>
      </c>
      <c r="G9572" s="112">
        <v>22</v>
      </c>
      <c r="H9572" t="s">
        <v>330</v>
      </c>
      <c r="I9572" t="s">
        <v>380</v>
      </c>
      <c r="J9572" t="s">
        <v>13</v>
      </c>
      <c r="K9572" s="112">
        <v>41</v>
      </c>
      <c r="L9572" s="52">
        <v>0.71929997205734253</v>
      </c>
      <c r="N9572" s="112">
        <v>179</v>
      </c>
      <c r="O9572" s="52">
        <v>0.66543000936508179</v>
      </c>
      <c r="Q9572" s="112">
        <v>179</v>
      </c>
      <c r="R9572" s="52">
        <v>0.66543000936508179</v>
      </c>
    </row>
    <row r="9573" spans="1:18">
      <c r="A9573" t="s">
        <v>356</v>
      </c>
      <c r="B9573" t="s">
        <v>433</v>
      </c>
      <c r="C9573" t="s">
        <v>440</v>
      </c>
      <c r="D9573" t="s">
        <v>330</v>
      </c>
      <c r="E9573" t="s">
        <v>441</v>
      </c>
      <c r="F9573" t="s">
        <v>434</v>
      </c>
      <c r="G9573" s="112">
        <v>22</v>
      </c>
      <c r="H9573" t="s">
        <v>330</v>
      </c>
      <c r="I9573" t="s">
        <v>380</v>
      </c>
      <c r="J9573" t="s">
        <v>382</v>
      </c>
      <c r="K9573" s="112">
        <v>16</v>
      </c>
      <c r="L9573" s="52">
        <v>0.28069999814033508</v>
      </c>
      <c r="N9573" s="112">
        <v>90</v>
      </c>
      <c r="O9573" s="52">
        <v>0.33456999063491821</v>
      </c>
      <c r="Q9573" s="112">
        <v>90</v>
      </c>
      <c r="R9573" s="52">
        <v>0.33456999063491821</v>
      </c>
    </row>
    <row r="9574" spans="1:18">
      <c r="A9574" t="s">
        <v>356</v>
      </c>
      <c r="B9574" t="s">
        <v>433</v>
      </c>
      <c r="C9574" t="s">
        <v>440</v>
      </c>
      <c r="D9574" t="s">
        <v>330</v>
      </c>
      <c r="E9574" t="s">
        <v>441</v>
      </c>
      <c r="F9574" t="s">
        <v>434</v>
      </c>
      <c r="G9574" s="112">
        <v>22</v>
      </c>
      <c r="H9574" t="s">
        <v>330</v>
      </c>
      <c r="I9574" t="s">
        <v>381</v>
      </c>
      <c r="J9574" t="s">
        <v>13</v>
      </c>
      <c r="K9574" s="112">
        <v>38</v>
      </c>
      <c r="L9574" s="52">
        <v>0.66667002439498901</v>
      </c>
      <c r="N9574" s="112">
        <v>168</v>
      </c>
      <c r="O9574" s="52">
        <v>0.62453997135162354</v>
      </c>
      <c r="Q9574" s="112">
        <v>168</v>
      </c>
      <c r="R9574" s="52">
        <v>0.62453997135162354</v>
      </c>
    </row>
    <row r="9575" spans="1:18">
      <c r="A9575" t="s">
        <v>356</v>
      </c>
      <c r="B9575" t="s">
        <v>433</v>
      </c>
      <c r="C9575" t="s">
        <v>440</v>
      </c>
      <c r="D9575" t="s">
        <v>330</v>
      </c>
      <c r="E9575" t="s">
        <v>441</v>
      </c>
      <c r="F9575" t="s">
        <v>434</v>
      </c>
      <c r="G9575" s="112">
        <v>22</v>
      </c>
      <c r="H9575" t="s">
        <v>330</v>
      </c>
      <c r="I9575" t="s">
        <v>381</v>
      </c>
      <c r="J9575" t="s">
        <v>382</v>
      </c>
      <c r="K9575" s="112">
        <v>19</v>
      </c>
      <c r="L9575" s="52">
        <v>0.33333000540733337</v>
      </c>
      <c r="N9575" s="112">
        <v>101</v>
      </c>
      <c r="O9575" s="52">
        <v>0.37545999884605408</v>
      </c>
      <c r="Q9575" s="112">
        <v>101</v>
      </c>
      <c r="R9575" s="52">
        <v>0.37545999884605408</v>
      </c>
    </row>
    <row r="9576" spans="1:18">
      <c r="A9576" t="s">
        <v>356</v>
      </c>
      <c r="B9576" t="s">
        <v>433</v>
      </c>
      <c r="C9576" t="s">
        <v>440</v>
      </c>
      <c r="D9576" t="s">
        <v>330</v>
      </c>
      <c r="E9576" t="s">
        <v>442</v>
      </c>
      <c r="F9576" t="s">
        <v>435</v>
      </c>
      <c r="G9576" s="112">
        <v>22</v>
      </c>
      <c r="H9576" t="s">
        <v>330</v>
      </c>
      <c r="I9576" t="s">
        <v>374</v>
      </c>
      <c r="J9576" t="s">
        <v>290</v>
      </c>
      <c r="K9576" s="112">
        <v>2</v>
      </c>
      <c r="L9576" s="52">
        <v>2.5970000773668289E-2</v>
      </c>
      <c r="N9576" s="112">
        <v>12</v>
      </c>
      <c r="O9576" s="52">
        <v>4.4610001146793372E-2</v>
      </c>
      <c r="Q9576" s="112">
        <v>12</v>
      </c>
      <c r="R9576" s="52">
        <v>4.4610001146793372E-2</v>
      </c>
    </row>
    <row r="9577" spans="1:18">
      <c r="A9577" t="s">
        <v>356</v>
      </c>
      <c r="B9577" t="s">
        <v>433</v>
      </c>
      <c r="C9577" t="s">
        <v>440</v>
      </c>
      <c r="D9577" t="s">
        <v>330</v>
      </c>
      <c r="E9577" t="s">
        <v>442</v>
      </c>
      <c r="F9577" t="s">
        <v>435</v>
      </c>
      <c r="G9577" s="112">
        <v>22</v>
      </c>
      <c r="H9577" t="s">
        <v>330</v>
      </c>
      <c r="I9577" t="s">
        <v>374</v>
      </c>
      <c r="J9577" t="s">
        <v>291</v>
      </c>
      <c r="K9577" s="112">
        <v>6</v>
      </c>
      <c r="L9577" s="52">
        <v>7.7919997274875641E-2</v>
      </c>
      <c r="N9577" s="112">
        <v>34</v>
      </c>
      <c r="O9577" s="52">
        <v>0.1263899952173233</v>
      </c>
      <c r="Q9577" s="112">
        <v>34</v>
      </c>
      <c r="R9577" s="52">
        <v>0.1263899952173233</v>
      </c>
    </row>
    <row r="9578" spans="1:18">
      <c r="A9578" t="s">
        <v>356</v>
      </c>
      <c r="B9578" t="s">
        <v>433</v>
      </c>
      <c r="C9578" t="s">
        <v>440</v>
      </c>
      <c r="D9578" t="s">
        <v>330</v>
      </c>
      <c r="E9578" t="s">
        <v>442</v>
      </c>
      <c r="F9578" t="s">
        <v>435</v>
      </c>
      <c r="G9578" s="112">
        <v>22</v>
      </c>
      <c r="H9578" t="s">
        <v>330</v>
      </c>
      <c r="I9578" t="s">
        <v>374</v>
      </c>
      <c r="J9578" t="s">
        <v>292</v>
      </c>
      <c r="K9578" s="112">
        <v>18</v>
      </c>
      <c r="L9578" s="52">
        <v>0.23376999795436859</v>
      </c>
      <c r="N9578" s="112">
        <v>52</v>
      </c>
      <c r="O9578" s="52">
        <v>0.19330999255180359</v>
      </c>
      <c r="Q9578" s="112">
        <v>52</v>
      </c>
      <c r="R9578" s="52">
        <v>0.19330999255180359</v>
      </c>
    </row>
    <row r="9579" spans="1:18">
      <c r="A9579" t="s">
        <v>356</v>
      </c>
      <c r="B9579" t="s">
        <v>433</v>
      </c>
      <c r="C9579" t="s">
        <v>440</v>
      </c>
      <c r="D9579" t="s">
        <v>330</v>
      </c>
      <c r="E9579" t="s">
        <v>442</v>
      </c>
      <c r="F9579" t="s">
        <v>435</v>
      </c>
      <c r="G9579" s="112">
        <v>22</v>
      </c>
      <c r="H9579" t="s">
        <v>330</v>
      </c>
      <c r="I9579" t="s">
        <v>374</v>
      </c>
      <c r="J9579" t="s">
        <v>293</v>
      </c>
      <c r="K9579" s="112">
        <v>13</v>
      </c>
      <c r="L9579" s="52">
        <v>0.16883000731468201</v>
      </c>
      <c r="N9579" s="112">
        <v>46</v>
      </c>
      <c r="O9579" s="52">
        <v>0.17100000381469729</v>
      </c>
      <c r="Q9579" s="112">
        <v>46</v>
      </c>
      <c r="R9579" s="52">
        <v>0.17100000381469729</v>
      </c>
    </row>
    <row r="9580" spans="1:18">
      <c r="A9580" t="s">
        <v>356</v>
      </c>
      <c r="B9580" t="s">
        <v>433</v>
      </c>
      <c r="C9580" t="s">
        <v>440</v>
      </c>
      <c r="D9580" t="s">
        <v>330</v>
      </c>
      <c r="E9580" t="s">
        <v>442</v>
      </c>
      <c r="F9580" t="s">
        <v>435</v>
      </c>
      <c r="G9580" s="112">
        <v>22</v>
      </c>
      <c r="H9580" t="s">
        <v>330</v>
      </c>
      <c r="I9580" t="s">
        <v>374</v>
      </c>
      <c r="J9580" t="s">
        <v>294</v>
      </c>
      <c r="K9580" s="112">
        <v>25</v>
      </c>
      <c r="L9580" s="52">
        <v>0.32468000054359442</v>
      </c>
      <c r="N9580" s="112">
        <v>66</v>
      </c>
      <c r="O9580" s="52">
        <v>0.2453500032424927</v>
      </c>
      <c r="Q9580" s="112">
        <v>66</v>
      </c>
      <c r="R9580" s="52">
        <v>0.2453500032424927</v>
      </c>
    </row>
    <row r="9581" spans="1:18">
      <c r="A9581" t="s">
        <v>356</v>
      </c>
      <c r="B9581" t="s">
        <v>433</v>
      </c>
      <c r="C9581" t="s">
        <v>440</v>
      </c>
      <c r="D9581" t="s">
        <v>330</v>
      </c>
      <c r="E9581" t="s">
        <v>442</v>
      </c>
      <c r="F9581" t="s">
        <v>435</v>
      </c>
      <c r="G9581" s="112">
        <v>22</v>
      </c>
      <c r="H9581" t="s">
        <v>330</v>
      </c>
      <c r="I9581" t="s">
        <v>374</v>
      </c>
      <c r="J9581" t="s">
        <v>295</v>
      </c>
      <c r="K9581" s="112">
        <v>13</v>
      </c>
      <c r="L9581" s="52">
        <v>0.16883000731468201</v>
      </c>
      <c r="N9581" s="112">
        <v>59</v>
      </c>
      <c r="O9581" s="52">
        <v>0.2193299978971481</v>
      </c>
      <c r="Q9581" s="112">
        <v>59</v>
      </c>
      <c r="R9581" s="52">
        <v>0.2193299978971481</v>
      </c>
    </row>
    <row r="9582" spans="1:18">
      <c r="A9582" t="s">
        <v>356</v>
      </c>
      <c r="B9582" t="s">
        <v>433</v>
      </c>
      <c r="C9582" t="s">
        <v>440</v>
      </c>
      <c r="D9582" t="s">
        <v>330</v>
      </c>
      <c r="E9582" t="s">
        <v>442</v>
      </c>
      <c r="F9582" t="s">
        <v>435</v>
      </c>
      <c r="G9582" s="112">
        <v>22</v>
      </c>
      <c r="H9582" t="s">
        <v>330</v>
      </c>
      <c r="I9582" t="s">
        <v>734</v>
      </c>
      <c r="J9582" t="s">
        <v>270</v>
      </c>
      <c r="K9582" s="112">
        <v>77</v>
      </c>
      <c r="L9582" s="52">
        <v>1</v>
      </c>
      <c r="N9582" s="112">
        <v>269</v>
      </c>
      <c r="O9582" s="52">
        <v>1</v>
      </c>
      <c r="Q9582" s="112">
        <v>269</v>
      </c>
      <c r="R9582" s="52">
        <v>1</v>
      </c>
    </row>
    <row r="9583" spans="1:18">
      <c r="A9583" t="s">
        <v>356</v>
      </c>
      <c r="B9583" t="s">
        <v>433</v>
      </c>
      <c r="C9583" t="s">
        <v>440</v>
      </c>
      <c r="D9583" t="s">
        <v>330</v>
      </c>
      <c r="E9583" t="s">
        <v>442</v>
      </c>
      <c r="F9583" t="s">
        <v>435</v>
      </c>
      <c r="G9583" s="112">
        <v>22</v>
      </c>
      <c r="H9583" t="s">
        <v>330</v>
      </c>
      <c r="I9583" t="s">
        <v>307</v>
      </c>
      <c r="J9583" t="s">
        <v>329</v>
      </c>
      <c r="K9583" s="205">
        <v>77</v>
      </c>
      <c r="L9583" s="206">
        <v>0.01</v>
      </c>
      <c r="N9583" s="112">
        <v>267</v>
      </c>
      <c r="O9583" s="52">
        <v>0.99256998300552368</v>
      </c>
      <c r="Q9583" s="112">
        <v>267</v>
      </c>
      <c r="R9583" s="52">
        <v>0.99256998300552368</v>
      </c>
    </row>
    <row r="9584" spans="1:18">
      <c r="A9584" t="s">
        <v>356</v>
      </c>
      <c r="B9584" t="s">
        <v>433</v>
      </c>
      <c r="C9584" t="s">
        <v>440</v>
      </c>
      <c r="D9584" t="s">
        <v>330</v>
      </c>
      <c r="E9584" t="s">
        <v>442</v>
      </c>
      <c r="F9584" t="s">
        <v>435</v>
      </c>
      <c r="G9584" s="112">
        <v>22</v>
      </c>
      <c r="H9584" t="s">
        <v>330</v>
      </c>
      <c r="I9584" t="s">
        <v>307</v>
      </c>
      <c r="J9584" t="s">
        <v>309</v>
      </c>
      <c r="K9584" s="205">
        <v>0</v>
      </c>
      <c r="L9584" s="206">
        <v>0</v>
      </c>
      <c r="N9584" s="112">
        <v>2</v>
      </c>
      <c r="O9584" s="52">
        <v>7.4300002306699753E-3</v>
      </c>
      <c r="Q9584" s="112">
        <v>2</v>
      </c>
      <c r="R9584" s="52">
        <v>7.4300002306699753E-3</v>
      </c>
    </row>
    <row r="9585" spans="1:18">
      <c r="A9585" t="s">
        <v>356</v>
      </c>
      <c r="B9585" t="s">
        <v>433</v>
      </c>
      <c r="C9585" t="s">
        <v>440</v>
      </c>
      <c r="D9585" t="s">
        <v>330</v>
      </c>
      <c r="E9585" t="s">
        <v>442</v>
      </c>
      <c r="F9585" t="s">
        <v>435</v>
      </c>
      <c r="G9585" s="112">
        <v>22</v>
      </c>
      <c r="H9585" t="s">
        <v>330</v>
      </c>
      <c r="I9585" t="s">
        <v>375</v>
      </c>
      <c r="J9585" t="s">
        <v>302</v>
      </c>
      <c r="K9585" s="112">
        <v>20</v>
      </c>
      <c r="L9585" s="52">
        <v>0.25973999500274658</v>
      </c>
      <c r="N9585" s="112">
        <v>85</v>
      </c>
      <c r="O9585" s="52">
        <v>0.31599000096321112</v>
      </c>
      <c r="Q9585" s="112">
        <v>85</v>
      </c>
      <c r="R9585" s="52">
        <v>0.31599000096321112</v>
      </c>
    </row>
    <row r="9586" spans="1:18">
      <c r="A9586" t="s">
        <v>356</v>
      </c>
      <c r="B9586" t="s">
        <v>433</v>
      </c>
      <c r="C9586" t="s">
        <v>440</v>
      </c>
      <c r="D9586" t="s">
        <v>330</v>
      </c>
      <c r="E9586" t="s">
        <v>442</v>
      </c>
      <c r="F9586" t="s">
        <v>435</v>
      </c>
      <c r="G9586" s="112">
        <v>22</v>
      </c>
      <c r="H9586" t="s">
        <v>330</v>
      </c>
      <c r="I9586" t="s">
        <v>375</v>
      </c>
      <c r="J9586" t="s">
        <v>303</v>
      </c>
      <c r="K9586" s="112">
        <v>29</v>
      </c>
      <c r="L9586" s="52">
        <v>0.37661999464035029</v>
      </c>
      <c r="N9586" s="112">
        <v>90</v>
      </c>
      <c r="O9586" s="52">
        <v>0.33456999063491821</v>
      </c>
      <c r="Q9586" s="112">
        <v>90</v>
      </c>
      <c r="R9586" s="52">
        <v>0.33456999063491821</v>
      </c>
    </row>
    <row r="9587" spans="1:18">
      <c r="A9587" t="s">
        <v>356</v>
      </c>
      <c r="B9587" t="s">
        <v>433</v>
      </c>
      <c r="C9587" t="s">
        <v>440</v>
      </c>
      <c r="D9587" t="s">
        <v>330</v>
      </c>
      <c r="E9587" t="s">
        <v>442</v>
      </c>
      <c r="F9587" t="s">
        <v>435</v>
      </c>
      <c r="G9587" s="112">
        <v>22</v>
      </c>
      <c r="H9587" t="s">
        <v>330</v>
      </c>
      <c r="I9587" t="s">
        <v>375</v>
      </c>
      <c r="J9587" t="s">
        <v>304</v>
      </c>
      <c r="K9587" s="112">
        <v>28</v>
      </c>
      <c r="L9587" s="52">
        <v>0.36364001035690308</v>
      </c>
      <c r="N9587" s="112">
        <v>94</v>
      </c>
      <c r="O9587" s="52">
        <v>0.34944000840187073</v>
      </c>
      <c r="Q9587" s="112">
        <v>94</v>
      </c>
      <c r="R9587" s="52">
        <v>0.34944000840187073</v>
      </c>
    </row>
    <row r="9588" spans="1:18">
      <c r="A9588" t="s">
        <v>356</v>
      </c>
      <c r="B9588" t="s">
        <v>433</v>
      </c>
      <c r="C9588" t="s">
        <v>440</v>
      </c>
      <c r="D9588" t="s">
        <v>330</v>
      </c>
      <c r="E9588" t="s">
        <v>442</v>
      </c>
      <c r="F9588" t="s">
        <v>435</v>
      </c>
      <c r="G9588" s="112">
        <v>22</v>
      </c>
      <c r="H9588" t="s">
        <v>330</v>
      </c>
      <c r="I9588" t="s">
        <v>377</v>
      </c>
      <c r="J9588" t="s">
        <v>13</v>
      </c>
      <c r="K9588" s="112">
        <v>39</v>
      </c>
      <c r="L9588" s="52">
        <v>0.50648999214172363</v>
      </c>
      <c r="N9588" s="112">
        <v>130</v>
      </c>
      <c r="O9588" s="52">
        <v>0.48326998949050898</v>
      </c>
      <c r="Q9588" s="112">
        <v>130</v>
      </c>
      <c r="R9588" s="52">
        <v>0.48326998949050898</v>
      </c>
    </row>
    <row r="9589" spans="1:18">
      <c r="A9589" t="s">
        <v>356</v>
      </c>
      <c r="B9589" t="s">
        <v>433</v>
      </c>
      <c r="C9589" t="s">
        <v>440</v>
      </c>
      <c r="D9589" t="s">
        <v>330</v>
      </c>
      <c r="E9589" t="s">
        <v>442</v>
      </c>
      <c r="F9589" t="s">
        <v>435</v>
      </c>
      <c r="G9589" s="112">
        <v>22</v>
      </c>
      <c r="H9589" t="s">
        <v>330</v>
      </c>
      <c r="I9589" t="s">
        <v>377</v>
      </c>
      <c r="J9589" t="s">
        <v>382</v>
      </c>
      <c r="K9589" s="112">
        <v>38</v>
      </c>
      <c r="L9589" s="52">
        <v>0.49351000785827642</v>
      </c>
      <c r="N9589" s="112">
        <v>139</v>
      </c>
      <c r="O9589" s="52">
        <v>0.51673001050949097</v>
      </c>
      <c r="Q9589" s="112">
        <v>139</v>
      </c>
      <c r="R9589" s="52">
        <v>0.51673001050949097</v>
      </c>
    </row>
    <row r="9590" spans="1:18">
      <c r="A9590" t="s">
        <v>356</v>
      </c>
      <c r="B9590" t="s">
        <v>433</v>
      </c>
      <c r="C9590" t="s">
        <v>440</v>
      </c>
      <c r="D9590" t="s">
        <v>330</v>
      </c>
      <c r="E9590" t="s">
        <v>442</v>
      </c>
      <c r="F9590" t="s">
        <v>435</v>
      </c>
      <c r="G9590" s="112">
        <v>22</v>
      </c>
      <c r="H9590" t="s">
        <v>330</v>
      </c>
      <c r="I9590" t="s">
        <v>378</v>
      </c>
      <c r="J9590" t="s">
        <v>13</v>
      </c>
      <c r="K9590" s="112">
        <v>71</v>
      </c>
      <c r="L9590" s="52">
        <v>0.92207998037338257</v>
      </c>
      <c r="N9590" s="112">
        <v>234</v>
      </c>
      <c r="O9590" s="52">
        <v>0.86988997459411621</v>
      </c>
      <c r="Q9590" s="112">
        <v>234</v>
      </c>
      <c r="R9590" s="52">
        <v>0.86988997459411621</v>
      </c>
    </row>
    <row r="9591" spans="1:18">
      <c r="A9591" t="s">
        <v>356</v>
      </c>
      <c r="B9591" t="s">
        <v>433</v>
      </c>
      <c r="C9591" t="s">
        <v>440</v>
      </c>
      <c r="D9591" t="s">
        <v>330</v>
      </c>
      <c r="E9591" t="s">
        <v>442</v>
      </c>
      <c r="F9591" t="s">
        <v>435</v>
      </c>
      <c r="G9591" s="112">
        <v>22</v>
      </c>
      <c r="H9591" t="s">
        <v>330</v>
      </c>
      <c r="I9591" t="s">
        <v>378</v>
      </c>
      <c r="J9591" t="s">
        <v>382</v>
      </c>
      <c r="K9591" s="112">
        <v>6</v>
      </c>
      <c r="L9591" s="52">
        <v>7.7919997274875641E-2</v>
      </c>
      <c r="N9591" s="112">
        <v>35</v>
      </c>
      <c r="O9591" s="52">
        <v>0.1301099956035614</v>
      </c>
      <c r="Q9591" s="112">
        <v>35</v>
      </c>
      <c r="R9591" s="52">
        <v>0.1301099956035614</v>
      </c>
    </row>
    <row r="9592" spans="1:18">
      <c r="A9592" t="s">
        <v>356</v>
      </c>
      <c r="B9592" t="s">
        <v>433</v>
      </c>
      <c r="C9592" t="s">
        <v>440</v>
      </c>
      <c r="D9592" t="s">
        <v>330</v>
      </c>
      <c r="E9592" t="s">
        <v>442</v>
      </c>
      <c r="F9592" t="s">
        <v>435</v>
      </c>
      <c r="G9592" s="112">
        <v>22</v>
      </c>
      <c r="H9592" t="s">
        <v>330</v>
      </c>
      <c r="I9592" t="s">
        <v>379</v>
      </c>
      <c r="J9592" t="s">
        <v>13</v>
      </c>
      <c r="K9592" s="112">
        <v>54</v>
      </c>
      <c r="L9592" s="52">
        <v>0.70130002498626709</v>
      </c>
      <c r="N9592" s="112">
        <v>186</v>
      </c>
      <c r="O9592" s="52">
        <v>0.69144999980926514</v>
      </c>
      <c r="Q9592" s="112">
        <v>186</v>
      </c>
      <c r="R9592" s="52">
        <v>0.69144999980926514</v>
      </c>
    </row>
    <row r="9593" spans="1:18">
      <c r="A9593" t="s">
        <v>356</v>
      </c>
      <c r="B9593" t="s">
        <v>433</v>
      </c>
      <c r="C9593" t="s">
        <v>440</v>
      </c>
      <c r="D9593" t="s">
        <v>330</v>
      </c>
      <c r="E9593" t="s">
        <v>442</v>
      </c>
      <c r="F9593" t="s">
        <v>435</v>
      </c>
      <c r="G9593" s="112">
        <v>22</v>
      </c>
      <c r="H9593" t="s">
        <v>330</v>
      </c>
      <c r="I9593" t="s">
        <v>379</v>
      </c>
      <c r="J9593" t="s">
        <v>382</v>
      </c>
      <c r="K9593" s="112">
        <v>23</v>
      </c>
      <c r="L9593" s="52">
        <v>0.2987000048160553</v>
      </c>
      <c r="N9593" s="112">
        <v>83</v>
      </c>
      <c r="O9593" s="52">
        <v>0.30855000019073492</v>
      </c>
      <c r="Q9593" s="112">
        <v>83</v>
      </c>
      <c r="R9593" s="52">
        <v>0.30855000019073492</v>
      </c>
    </row>
    <row r="9594" spans="1:18">
      <c r="A9594" t="s">
        <v>356</v>
      </c>
      <c r="B9594" t="s">
        <v>433</v>
      </c>
      <c r="C9594" t="s">
        <v>440</v>
      </c>
      <c r="D9594" t="s">
        <v>330</v>
      </c>
      <c r="E9594" t="s">
        <v>442</v>
      </c>
      <c r="F9594" t="s">
        <v>435</v>
      </c>
      <c r="G9594" s="112">
        <v>22</v>
      </c>
      <c r="H9594" t="s">
        <v>330</v>
      </c>
      <c r="I9594" t="s">
        <v>380</v>
      </c>
      <c r="J9594" t="s">
        <v>13</v>
      </c>
      <c r="K9594" s="112">
        <v>51</v>
      </c>
      <c r="L9594" s="52">
        <v>0.66233998537063599</v>
      </c>
      <c r="N9594" s="112">
        <v>179</v>
      </c>
      <c r="O9594" s="52">
        <v>0.66543000936508179</v>
      </c>
      <c r="Q9594" s="112">
        <v>179</v>
      </c>
      <c r="R9594" s="52">
        <v>0.66543000936508179</v>
      </c>
    </row>
    <row r="9595" spans="1:18">
      <c r="A9595" t="s">
        <v>356</v>
      </c>
      <c r="B9595" t="s">
        <v>433</v>
      </c>
      <c r="C9595" t="s">
        <v>440</v>
      </c>
      <c r="D9595" t="s">
        <v>330</v>
      </c>
      <c r="E9595" t="s">
        <v>442</v>
      </c>
      <c r="F9595" t="s">
        <v>435</v>
      </c>
      <c r="G9595" s="112">
        <v>22</v>
      </c>
      <c r="H9595" t="s">
        <v>330</v>
      </c>
      <c r="I9595" t="s">
        <v>380</v>
      </c>
      <c r="J9595" t="s">
        <v>382</v>
      </c>
      <c r="K9595" s="112">
        <v>26</v>
      </c>
      <c r="L9595" s="52">
        <v>0.33766001462936401</v>
      </c>
      <c r="N9595" s="112">
        <v>90</v>
      </c>
      <c r="O9595" s="52">
        <v>0.33456999063491821</v>
      </c>
      <c r="Q9595" s="112">
        <v>90</v>
      </c>
      <c r="R9595" s="52">
        <v>0.33456999063491821</v>
      </c>
    </row>
    <row r="9596" spans="1:18">
      <c r="A9596" t="s">
        <v>356</v>
      </c>
      <c r="B9596" t="s">
        <v>433</v>
      </c>
      <c r="C9596" t="s">
        <v>440</v>
      </c>
      <c r="D9596" t="s">
        <v>330</v>
      </c>
      <c r="E9596" t="s">
        <v>442</v>
      </c>
      <c r="F9596" t="s">
        <v>435</v>
      </c>
      <c r="G9596" s="112">
        <v>22</v>
      </c>
      <c r="H9596" t="s">
        <v>330</v>
      </c>
      <c r="I9596" t="s">
        <v>381</v>
      </c>
      <c r="J9596" t="s">
        <v>13</v>
      </c>
      <c r="K9596" s="112">
        <v>51</v>
      </c>
      <c r="L9596" s="52">
        <v>0.66233998537063599</v>
      </c>
      <c r="N9596" s="112">
        <v>168</v>
      </c>
      <c r="O9596" s="52">
        <v>0.62453997135162354</v>
      </c>
      <c r="Q9596" s="112">
        <v>168</v>
      </c>
      <c r="R9596" s="52">
        <v>0.62453997135162354</v>
      </c>
    </row>
    <row r="9597" spans="1:18">
      <c r="A9597" t="s">
        <v>356</v>
      </c>
      <c r="B9597" t="s">
        <v>433</v>
      </c>
      <c r="C9597" t="s">
        <v>440</v>
      </c>
      <c r="D9597" t="s">
        <v>330</v>
      </c>
      <c r="E9597" t="s">
        <v>442</v>
      </c>
      <c r="F9597" t="s">
        <v>435</v>
      </c>
      <c r="G9597" s="112">
        <v>22</v>
      </c>
      <c r="H9597" t="s">
        <v>330</v>
      </c>
      <c r="I9597" t="s">
        <v>381</v>
      </c>
      <c r="J9597" t="s">
        <v>382</v>
      </c>
      <c r="K9597" s="112">
        <v>26</v>
      </c>
      <c r="L9597" s="52">
        <v>0.33766001462936401</v>
      </c>
      <c r="N9597" s="112">
        <v>101</v>
      </c>
      <c r="O9597" s="52">
        <v>0.37545999884605408</v>
      </c>
      <c r="Q9597" s="112">
        <v>101</v>
      </c>
      <c r="R9597" s="52">
        <v>0.37545999884605408</v>
      </c>
    </row>
    <row r="9598" spans="1:18">
      <c r="A9598" t="s">
        <v>356</v>
      </c>
      <c r="B9598" t="s">
        <v>433</v>
      </c>
      <c r="C9598" t="s">
        <v>440</v>
      </c>
      <c r="D9598" t="s">
        <v>330</v>
      </c>
      <c r="E9598" t="s">
        <v>443</v>
      </c>
      <c r="F9598" t="s">
        <v>436</v>
      </c>
      <c r="G9598" s="112">
        <v>22</v>
      </c>
      <c r="H9598" t="s">
        <v>330</v>
      </c>
      <c r="I9598" t="s">
        <v>374</v>
      </c>
      <c r="J9598" t="s">
        <v>290</v>
      </c>
      <c r="K9598" s="112">
        <v>2</v>
      </c>
      <c r="L9598" s="52">
        <v>6.4520001411437988E-2</v>
      </c>
      <c r="N9598" s="112">
        <v>12</v>
      </c>
      <c r="O9598" s="52">
        <v>4.4610001146793372E-2</v>
      </c>
      <c r="Q9598" s="112">
        <v>12</v>
      </c>
      <c r="R9598" s="52">
        <v>4.4610001146793372E-2</v>
      </c>
    </row>
    <row r="9599" spans="1:18">
      <c r="A9599" t="s">
        <v>356</v>
      </c>
      <c r="B9599" t="s">
        <v>433</v>
      </c>
      <c r="C9599" t="s">
        <v>440</v>
      </c>
      <c r="D9599" t="s">
        <v>330</v>
      </c>
      <c r="E9599" t="s">
        <v>443</v>
      </c>
      <c r="F9599" t="s">
        <v>436</v>
      </c>
      <c r="G9599" s="112">
        <v>22</v>
      </c>
      <c r="H9599" t="s">
        <v>330</v>
      </c>
      <c r="I9599" t="s">
        <v>374</v>
      </c>
      <c r="J9599" t="s">
        <v>291</v>
      </c>
      <c r="K9599" s="112">
        <v>2</v>
      </c>
      <c r="L9599" s="52">
        <v>6.4520001411437988E-2</v>
      </c>
      <c r="N9599" s="112">
        <v>34</v>
      </c>
      <c r="O9599" s="52">
        <v>0.1263899952173233</v>
      </c>
      <c r="Q9599" s="112">
        <v>34</v>
      </c>
      <c r="R9599" s="52">
        <v>0.1263899952173233</v>
      </c>
    </row>
    <row r="9600" spans="1:18">
      <c r="A9600" t="s">
        <v>356</v>
      </c>
      <c r="B9600" t="s">
        <v>433</v>
      </c>
      <c r="C9600" t="s">
        <v>440</v>
      </c>
      <c r="D9600" t="s">
        <v>330</v>
      </c>
      <c r="E9600" t="s">
        <v>443</v>
      </c>
      <c r="F9600" t="s">
        <v>436</v>
      </c>
      <c r="G9600" s="112">
        <v>22</v>
      </c>
      <c r="H9600" t="s">
        <v>330</v>
      </c>
      <c r="I9600" t="s">
        <v>374</v>
      </c>
      <c r="J9600" t="s">
        <v>292</v>
      </c>
      <c r="K9600" s="112">
        <v>5</v>
      </c>
      <c r="L9600" s="52">
        <v>0.1612900048494339</v>
      </c>
      <c r="N9600" s="112">
        <v>52</v>
      </c>
      <c r="O9600" s="52">
        <v>0.19330999255180359</v>
      </c>
      <c r="Q9600" s="112">
        <v>52</v>
      </c>
      <c r="R9600" s="52">
        <v>0.19330999255180359</v>
      </c>
    </row>
    <row r="9601" spans="1:18">
      <c r="A9601" t="s">
        <v>356</v>
      </c>
      <c r="B9601" t="s">
        <v>433</v>
      </c>
      <c r="C9601" t="s">
        <v>440</v>
      </c>
      <c r="D9601" t="s">
        <v>330</v>
      </c>
      <c r="E9601" t="s">
        <v>443</v>
      </c>
      <c r="F9601" t="s">
        <v>436</v>
      </c>
      <c r="G9601" s="112">
        <v>22</v>
      </c>
      <c r="H9601" t="s">
        <v>330</v>
      </c>
      <c r="I9601" t="s">
        <v>374</v>
      </c>
      <c r="J9601" t="s">
        <v>293</v>
      </c>
      <c r="K9601" s="112">
        <v>10</v>
      </c>
      <c r="L9601" s="52">
        <v>0.3225800096988678</v>
      </c>
      <c r="N9601" s="112">
        <v>46</v>
      </c>
      <c r="O9601" s="52">
        <v>0.17100000381469729</v>
      </c>
      <c r="Q9601" s="112">
        <v>46</v>
      </c>
      <c r="R9601" s="52">
        <v>0.17100000381469729</v>
      </c>
    </row>
    <row r="9602" spans="1:18">
      <c r="A9602" t="s">
        <v>356</v>
      </c>
      <c r="B9602" t="s">
        <v>433</v>
      </c>
      <c r="C9602" t="s">
        <v>440</v>
      </c>
      <c r="D9602" t="s">
        <v>330</v>
      </c>
      <c r="E9602" t="s">
        <v>443</v>
      </c>
      <c r="F9602" t="s">
        <v>436</v>
      </c>
      <c r="G9602" s="112">
        <v>22</v>
      </c>
      <c r="H9602" t="s">
        <v>330</v>
      </c>
      <c r="I9602" t="s">
        <v>374</v>
      </c>
      <c r="J9602" t="s">
        <v>294</v>
      </c>
      <c r="K9602" s="112">
        <v>6</v>
      </c>
      <c r="L9602" s="52">
        <v>0.19355000555515289</v>
      </c>
      <c r="N9602" s="112">
        <v>66</v>
      </c>
      <c r="O9602" s="52">
        <v>0.2453500032424927</v>
      </c>
      <c r="Q9602" s="112">
        <v>66</v>
      </c>
      <c r="R9602" s="52">
        <v>0.2453500032424927</v>
      </c>
    </row>
    <row r="9603" spans="1:18">
      <c r="A9603" t="s">
        <v>356</v>
      </c>
      <c r="B9603" t="s">
        <v>433</v>
      </c>
      <c r="C9603" t="s">
        <v>440</v>
      </c>
      <c r="D9603" t="s">
        <v>330</v>
      </c>
      <c r="E9603" t="s">
        <v>443</v>
      </c>
      <c r="F9603" t="s">
        <v>436</v>
      </c>
      <c r="G9603" s="112">
        <v>22</v>
      </c>
      <c r="H9603" t="s">
        <v>330</v>
      </c>
      <c r="I9603" t="s">
        <v>374</v>
      </c>
      <c r="J9603" t="s">
        <v>295</v>
      </c>
      <c r="K9603" s="112">
        <v>6</v>
      </c>
      <c r="L9603" s="52">
        <v>0.19355000555515289</v>
      </c>
      <c r="N9603" s="112">
        <v>59</v>
      </c>
      <c r="O9603" s="52">
        <v>0.2193299978971481</v>
      </c>
      <c r="Q9603" s="112">
        <v>59</v>
      </c>
      <c r="R9603" s="52">
        <v>0.2193299978971481</v>
      </c>
    </row>
    <row r="9604" spans="1:18">
      <c r="A9604" t="s">
        <v>356</v>
      </c>
      <c r="B9604" t="s">
        <v>433</v>
      </c>
      <c r="C9604" t="s">
        <v>440</v>
      </c>
      <c r="D9604" t="s">
        <v>330</v>
      </c>
      <c r="E9604" t="s">
        <v>443</v>
      </c>
      <c r="F9604" t="s">
        <v>436</v>
      </c>
      <c r="G9604" s="112">
        <v>22</v>
      </c>
      <c r="H9604" t="s">
        <v>330</v>
      </c>
      <c r="I9604" t="s">
        <v>734</v>
      </c>
      <c r="J9604" t="s">
        <v>270</v>
      </c>
      <c r="K9604" s="112">
        <v>31</v>
      </c>
      <c r="L9604" s="52">
        <v>1</v>
      </c>
      <c r="N9604" s="112">
        <v>269</v>
      </c>
      <c r="O9604" s="52">
        <v>1</v>
      </c>
      <c r="Q9604" s="112">
        <v>269</v>
      </c>
      <c r="R9604" s="52">
        <v>1</v>
      </c>
    </row>
    <row r="9605" spans="1:18">
      <c r="A9605" t="s">
        <v>356</v>
      </c>
      <c r="B9605" t="s">
        <v>433</v>
      </c>
      <c r="C9605" t="s">
        <v>440</v>
      </c>
      <c r="D9605" t="s">
        <v>330</v>
      </c>
      <c r="E9605" t="s">
        <v>443</v>
      </c>
      <c r="F9605" t="s">
        <v>436</v>
      </c>
      <c r="G9605" s="112">
        <v>22</v>
      </c>
      <c r="H9605" t="s">
        <v>330</v>
      </c>
      <c r="I9605" t="s">
        <v>307</v>
      </c>
      <c r="J9605" t="s">
        <v>329</v>
      </c>
      <c r="K9605" s="112">
        <v>31</v>
      </c>
      <c r="L9605" s="52">
        <v>1</v>
      </c>
      <c r="N9605" s="112">
        <v>267</v>
      </c>
      <c r="O9605" s="52">
        <v>0.99256998300552368</v>
      </c>
      <c r="Q9605" s="112">
        <v>267</v>
      </c>
      <c r="R9605" s="52">
        <v>0.99256998300552368</v>
      </c>
    </row>
    <row r="9606" spans="1:18">
      <c r="A9606" t="s">
        <v>356</v>
      </c>
      <c r="B9606" t="s">
        <v>433</v>
      </c>
      <c r="C9606" t="s">
        <v>440</v>
      </c>
      <c r="D9606" t="s">
        <v>330</v>
      </c>
      <c r="E9606" t="s">
        <v>443</v>
      </c>
      <c r="F9606" t="s">
        <v>436</v>
      </c>
      <c r="G9606" s="112">
        <v>22</v>
      </c>
      <c r="H9606" t="s">
        <v>330</v>
      </c>
      <c r="I9606" t="s">
        <v>307</v>
      </c>
      <c r="J9606" t="s">
        <v>309</v>
      </c>
      <c r="K9606" s="112">
        <v>0</v>
      </c>
      <c r="L9606" s="52">
        <v>0</v>
      </c>
      <c r="N9606" s="112">
        <v>2</v>
      </c>
      <c r="O9606" s="52">
        <v>7.4300002306699753E-3</v>
      </c>
      <c r="Q9606" s="112">
        <v>2</v>
      </c>
      <c r="R9606" s="52">
        <v>7.4300002306699753E-3</v>
      </c>
    </row>
    <row r="9607" spans="1:18">
      <c r="A9607" t="s">
        <v>356</v>
      </c>
      <c r="B9607" t="s">
        <v>433</v>
      </c>
      <c r="C9607" t="s">
        <v>440</v>
      </c>
      <c r="D9607" t="s">
        <v>330</v>
      </c>
      <c r="E9607" t="s">
        <v>443</v>
      </c>
      <c r="F9607" t="s">
        <v>436</v>
      </c>
      <c r="G9607" s="112">
        <v>22</v>
      </c>
      <c r="H9607" t="s">
        <v>330</v>
      </c>
      <c r="I9607" t="s">
        <v>375</v>
      </c>
      <c r="J9607" t="s">
        <v>302</v>
      </c>
      <c r="K9607" s="112">
        <v>10</v>
      </c>
      <c r="L9607" s="52">
        <v>0.3225800096988678</v>
      </c>
      <c r="N9607" s="112">
        <v>85</v>
      </c>
      <c r="O9607" s="52">
        <v>0.31599000096321112</v>
      </c>
      <c r="Q9607" s="112">
        <v>85</v>
      </c>
      <c r="R9607" s="52">
        <v>0.31599000096321112</v>
      </c>
    </row>
    <row r="9608" spans="1:18">
      <c r="A9608" t="s">
        <v>356</v>
      </c>
      <c r="B9608" t="s">
        <v>433</v>
      </c>
      <c r="C9608" t="s">
        <v>440</v>
      </c>
      <c r="D9608" t="s">
        <v>330</v>
      </c>
      <c r="E9608" t="s">
        <v>443</v>
      </c>
      <c r="F9608" t="s">
        <v>436</v>
      </c>
      <c r="G9608" s="112">
        <v>22</v>
      </c>
      <c r="H9608" t="s">
        <v>330</v>
      </c>
      <c r="I9608" t="s">
        <v>375</v>
      </c>
      <c r="J9608" t="s">
        <v>303</v>
      </c>
      <c r="K9608" s="112">
        <v>11</v>
      </c>
      <c r="L9608" s="52">
        <v>0.35484001040458679</v>
      </c>
      <c r="N9608" s="112">
        <v>90</v>
      </c>
      <c r="O9608" s="52">
        <v>0.33456999063491821</v>
      </c>
      <c r="Q9608" s="112">
        <v>90</v>
      </c>
      <c r="R9608" s="52">
        <v>0.33456999063491821</v>
      </c>
    </row>
    <row r="9609" spans="1:18">
      <c r="A9609" t="s">
        <v>356</v>
      </c>
      <c r="B9609" t="s">
        <v>433</v>
      </c>
      <c r="C9609" t="s">
        <v>440</v>
      </c>
      <c r="D9609" t="s">
        <v>330</v>
      </c>
      <c r="E9609" t="s">
        <v>443</v>
      </c>
      <c r="F9609" t="s">
        <v>436</v>
      </c>
      <c r="G9609" s="112">
        <v>22</v>
      </c>
      <c r="H9609" t="s">
        <v>330</v>
      </c>
      <c r="I9609" t="s">
        <v>375</v>
      </c>
      <c r="J9609" t="s">
        <v>304</v>
      </c>
      <c r="K9609" s="112">
        <v>10</v>
      </c>
      <c r="L9609" s="52">
        <v>0.3225800096988678</v>
      </c>
      <c r="N9609" s="112">
        <v>94</v>
      </c>
      <c r="O9609" s="52">
        <v>0.34944000840187073</v>
      </c>
      <c r="Q9609" s="112">
        <v>94</v>
      </c>
      <c r="R9609" s="52">
        <v>0.34944000840187073</v>
      </c>
    </row>
    <row r="9610" spans="1:18">
      <c r="A9610" t="s">
        <v>356</v>
      </c>
      <c r="B9610" t="s">
        <v>433</v>
      </c>
      <c r="C9610" t="s">
        <v>440</v>
      </c>
      <c r="D9610" t="s">
        <v>330</v>
      </c>
      <c r="E9610" t="s">
        <v>443</v>
      </c>
      <c r="F9610" t="s">
        <v>436</v>
      </c>
      <c r="G9610" s="112">
        <v>22</v>
      </c>
      <c r="H9610" t="s">
        <v>330</v>
      </c>
      <c r="I9610" t="s">
        <v>377</v>
      </c>
      <c r="J9610" t="s">
        <v>13</v>
      </c>
      <c r="K9610" s="112">
        <v>14</v>
      </c>
      <c r="L9610" s="52">
        <v>0.45160999894142151</v>
      </c>
      <c r="N9610" s="112">
        <v>130</v>
      </c>
      <c r="O9610" s="52">
        <v>0.48326998949050898</v>
      </c>
      <c r="Q9610" s="112">
        <v>130</v>
      </c>
      <c r="R9610" s="52">
        <v>0.48326998949050898</v>
      </c>
    </row>
    <row r="9611" spans="1:18">
      <c r="A9611" t="s">
        <v>356</v>
      </c>
      <c r="B9611" t="s">
        <v>433</v>
      </c>
      <c r="C9611" t="s">
        <v>440</v>
      </c>
      <c r="D9611" t="s">
        <v>330</v>
      </c>
      <c r="E9611" t="s">
        <v>443</v>
      </c>
      <c r="F9611" t="s">
        <v>436</v>
      </c>
      <c r="G9611" s="112">
        <v>22</v>
      </c>
      <c r="H9611" t="s">
        <v>330</v>
      </c>
      <c r="I9611" t="s">
        <v>377</v>
      </c>
      <c r="J9611" t="s">
        <v>382</v>
      </c>
      <c r="K9611" s="112">
        <v>17</v>
      </c>
      <c r="L9611" s="52">
        <v>0.5483899712562561</v>
      </c>
      <c r="N9611" s="112">
        <v>139</v>
      </c>
      <c r="O9611" s="52">
        <v>0.51673001050949097</v>
      </c>
      <c r="Q9611" s="112">
        <v>139</v>
      </c>
      <c r="R9611" s="52">
        <v>0.51673001050949097</v>
      </c>
    </row>
    <row r="9612" spans="1:18">
      <c r="A9612" t="s">
        <v>356</v>
      </c>
      <c r="B9612" t="s">
        <v>433</v>
      </c>
      <c r="C9612" t="s">
        <v>440</v>
      </c>
      <c r="D9612" t="s">
        <v>330</v>
      </c>
      <c r="E9612" t="s">
        <v>443</v>
      </c>
      <c r="F9612" t="s">
        <v>436</v>
      </c>
      <c r="G9612" s="112">
        <v>22</v>
      </c>
      <c r="H9612" t="s">
        <v>330</v>
      </c>
      <c r="I9612" t="s">
        <v>378</v>
      </c>
      <c r="J9612" t="s">
        <v>13</v>
      </c>
      <c r="K9612" s="112">
        <v>25</v>
      </c>
      <c r="L9612" s="52">
        <v>0.8064500093460083</v>
      </c>
      <c r="N9612" s="112">
        <v>234</v>
      </c>
      <c r="O9612" s="52">
        <v>0.86988997459411621</v>
      </c>
      <c r="Q9612" s="112">
        <v>234</v>
      </c>
      <c r="R9612" s="52">
        <v>0.86988997459411621</v>
      </c>
    </row>
    <row r="9613" spans="1:18">
      <c r="A9613" t="s">
        <v>356</v>
      </c>
      <c r="B9613" t="s">
        <v>433</v>
      </c>
      <c r="C9613" t="s">
        <v>440</v>
      </c>
      <c r="D9613" t="s">
        <v>330</v>
      </c>
      <c r="E9613" t="s">
        <v>443</v>
      </c>
      <c r="F9613" t="s">
        <v>436</v>
      </c>
      <c r="G9613" s="112">
        <v>22</v>
      </c>
      <c r="H9613" t="s">
        <v>330</v>
      </c>
      <c r="I9613" t="s">
        <v>378</v>
      </c>
      <c r="J9613" t="s">
        <v>382</v>
      </c>
      <c r="K9613" s="112">
        <v>6</v>
      </c>
      <c r="L9613" s="52">
        <v>0.19355000555515289</v>
      </c>
      <c r="N9613" s="112">
        <v>35</v>
      </c>
      <c r="O9613" s="52">
        <v>0.1301099956035614</v>
      </c>
      <c r="Q9613" s="112">
        <v>35</v>
      </c>
      <c r="R9613" s="52">
        <v>0.1301099956035614</v>
      </c>
    </row>
    <row r="9614" spans="1:18">
      <c r="A9614" t="s">
        <v>356</v>
      </c>
      <c r="B9614" t="s">
        <v>433</v>
      </c>
      <c r="C9614" t="s">
        <v>440</v>
      </c>
      <c r="D9614" t="s">
        <v>330</v>
      </c>
      <c r="E9614" t="s">
        <v>443</v>
      </c>
      <c r="F9614" t="s">
        <v>436</v>
      </c>
      <c r="G9614" s="112">
        <v>22</v>
      </c>
      <c r="H9614" t="s">
        <v>330</v>
      </c>
      <c r="I9614" t="s">
        <v>379</v>
      </c>
      <c r="J9614" t="s">
        <v>13</v>
      </c>
      <c r="K9614" s="112">
        <v>22</v>
      </c>
      <c r="L9614" s="52">
        <v>0.70968002080917358</v>
      </c>
      <c r="N9614" s="112">
        <v>186</v>
      </c>
      <c r="O9614" s="52">
        <v>0.69144999980926514</v>
      </c>
      <c r="Q9614" s="112">
        <v>186</v>
      </c>
      <c r="R9614" s="52">
        <v>0.69144999980926514</v>
      </c>
    </row>
    <row r="9615" spans="1:18">
      <c r="A9615" t="s">
        <v>356</v>
      </c>
      <c r="B9615" t="s">
        <v>433</v>
      </c>
      <c r="C9615" t="s">
        <v>440</v>
      </c>
      <c r="D9615" t="s">
        <v>330</v>
      </c>
      <c r="E9615" t="s">
        <v>443</v>
      </c>
      <c r="F9615" t="s">
        <v>436</v>
      </c>
      <c r="G9615" s="112">
        <v>22</v>
      </c>
      <c r="H9615" t="s">
        <v>330</v>
      </c>
      <c r="I9615" t="s">
        <v>379</v>
      </c>
      <c r="J9615" t="s">
        <v>382</v>
      </c>
      <c r="K9615" s="112">
        <v>9</v>
      </c>
      <c r="L9615" s="52">
        <v>0.2903200089931488</v>
      </c>
      <c r="N9615" s="112">
        <v>83</v>
      </c>
      <c r="O9615" s="52">
        <v>0.30855000019073492</v>
      </c>
      <c r="Q9615" s="112">
        <v>83</v>
      </c>
      <c r="R9615" s="52">
        <v>0.30855000019073492</v>
      </c>
    </row>
    <row r="9616" spans="1:18">
      <c r="A9616" t="s">
        <v>356</v>
      </c>
      <c r="B9616" t="s">
        <v>433</v>
      </c>
      <c r="C9616" t="s">
        <v>440</v>
      </c>
      <c r="D9616" t="s">
        <v>330</v>
      </c>
      <c r="E9616" t="s">
        <v>443</v>
      </c>
      <c r="F9616" t="s">
        <v>436</v>
      </c>
      <c r="G9616" s="112">
        <v>22</v>
      </c>
      <c r="H9616" t="s">
        <v>330</v>
      </c>
      <c r="I9616" t="s">
        <v>380</v>
      </c>
      <c r="J9616" t="s">
        <v>13</v>
      </c>
      <c r="K9616" s="112">
        <v>15</v>
      </c>
      <c r="L9616" s="52">
        <v>0.4838699996471405</v>
      </c>
      <c r="N9616" s="112">
        <v>179</v>
      </c>
      <c r="O9616" s="52">
        <v>0.66543000936508179</v>
      </c>
      <c r="Q9616" s="112">
        <v>179</v>
      </c>
      <c r="R9616" s="52">
        <v>0.66543000936508179</v>
      </c>
    </row>
    <row r="9617" spans="1:18">
      <c r="A9617" t="s">
        <v>356</v>
      </c>
      <c r="B9617" t="s">
        <v>433</v>
      </c>
      <c r="C9617" t="s">
        <v>440</v>
      </c>
      <c r="D9617" t="s">
        <v>330</v>
      </c>
      <c r="E9617" t="s">
        <v>443</v>
      </c>
      <c r="F9617" t="s">
        <v>436</v>
      </c>
      <c r="G9617" s="112">
        <v>22</v>
      </c>
      <c r="H9617" t="s">
        <v>330</v>
      </c>
      <c r="I9617" t="s">
        <v>380</v>
      </c>
      <c r="J9617" t="s">
        <v>382</v>
      </c>
      <c r="K9617" s="112">
        <v>16</v>
      </c>
      <c r="L9617" s="52">
        <v>0.51612997055053711</v>
      </c>
      <c r="N9617" s="112">
        <v>90</v>
      </c>
      <c r="O9617" s="52">
        <v>0.33456999063491821</v>
      </c>
      <c r="Q9617" s="112">
        <v>90</v>
      </c>
      <c r="R9617" s="52">
        <v>0.33456999063491821</v>
      </c>
    </row>
    <row r="9618" spans="1:18">
      <c r="A9618" t="s">
        <v>356</v>
      </c>
      <c r="B9618" t="s">
        <v>433</v>
      </c>
      <c r="C9618" t="s">
        <v>440</v>
      </c>
      <c r="D9618" t="s">
        <v>330</v>
      </c>
      <c r="E9618" t="s">
        <v>443</v>
      </c>
      <c r="F9618" t="s">
        <v>436</v>
      </c>
      <c r="G9618" s="112">
        <v>22</v>
      </c>
      <c r="H9618" t="s">
        <v>330</v>
      </c>
      <c r="I9618" t="s">
        <v>381</v>
      </c>
      <c r="J9618" t="s">
        <v>13</v>
      </c>
      <c r="K9618" s="112">
        <v>14</v>
      </c>
      <c r="L9618" s="52">
        <v>0.45160999894142151</v>
      </c>
      <c r="N9618" s="112">
        <v>168</v>
      </c>
      <c r="O9618" s="52">
        <v>0.62453997135162354</v>
      </c>
      <c r="Q9618" s="112">
        <v>168</v>
      </c>
      <c r="R9618" s="52">
        <v>0.62453997135162354</v>
      </c>
    </row>
    <row r="9619" spans="1:18">
      <c r="A9619" t="s">
        <v>356</v>
      </c>
      <c r="B9619" t="s">
        <v>433</v>
      </c>
      <c r="C9619" t="s">
        <v>440</v>
      </c>
      <c r="D9619" t="s">
        <v>330</v>
      </c>
      <c r="E9619" t="s">
        <v>443</v>
      </c>
      <c r="F9619" t="s">
        <v>436</v>
      </c>
      <c r="G9619" s="112">
        <v>22</v>
      </c>
      <c r="H9619" t="s">
        <v>330</v>
      </c>
      <c r="I9619" t="s">
        <v>381</v>
      </c>
      <c r="J9619" t="s">
        <v>382</v>
      </c>
      <c r="K9619" s="112">
        <v>17</v>
      </c>
      <c r="L9619" s="52">
        <v>0.5483899712562561</v>
      </c>
      <c r="N9619" s="112">
        <v>101</v>
      </c>
      <c r="O9619" s="52">
        <v>0.37545999884605408</v>
      </c>
      <c r="Q9619" s="112">
        <v>101</v>
      </c>
      <c r="R9619" s="52">
        <v>0.37545999884605408</v>
      </c>
    </row>
    <row r="9620" spans="1:18">
      <c r="A9620" t="s">
        <v>356</v>
      </c>
      <c r="B9620" t="s">
        <v>433</v>
      </c>
      <c r="C9620" t="s">
        <v>440</v>
      </c>
      <c r="D9620" t="s">
        <v>330</v>
      </c>
      <c r="E9620" t="s">
        <v>444</v>
      </c>
      <c r="F9620" t="s">
        <v>437</v>
      </c>
      <c r="G9620" s="112">
        <v>22</v>
      </c>
      <c r="H9620" t="s">
        <v>330</v>
      </c>
      <c r="I9620" t="s">
        <v>374</v>
      </c>
      <c r="J9620" t="s">
        <v>290</v>
      </c>
      <c r="K9620" s="112">
        <v>0</v>
      </c>
      <c r="L9620" s="52">
        <v>0</v>
      </c>
      <c r="N9620" s="112">
        <v>12</v>
      </c>
      <c r="O9620" s="52">
        <v>4.4610001146793372E-2</v>
      </c>
      <c r="Q9620" s="112">
        <v>12</v>
      </c>
      <c r="R9620" s="52">
        <v>4.4610001146793372E-2</v>
      </c>
    </row>
    <row r="9621" spans="1:18">
      <c r="A9621" t="s">
        <v>356</v>
      </c>
      <c r="B9621" t="s">
        <v>433</v>
      </c>
      <c r="C9621" t="s">
        <v>440</v>
      </c>
      <c r="D9621" t="s">
        <v>330</v>
      </c>
      <c r="E9621" t="s">
        <v>444</v>
      </c>
      <c r="F9621" t="s">
        <v>437</v>
      </c>
      <c r="G9621" s="112">
        <v>22</v>
      </c>
      <c r="H9621" t="s">
        <v>330</v>
      </c>
      <c r="I9621" t="s">
        <v>374</v>
      </c>
      <c r="J9621" t="s">
        <v>291</v>
      </c>
      <c r="K9621" s="112">
        <v>2</v>
      </c>
      <c r="L9621" s="52">
        <v>6.0610000044107437E-2</v>
      </c>
      <c r="N9621" s="112">
        <v>34</v>
      </c>
      <c r="O9621" s="52">
        <v>0.1263899952173233</v>
      </c>
      <c r="Q9621" s="112">
        <v>34</v>
      </c>
      <c r="R9621" s="52">
        <v>0.1263899952173233</v>
      </c>
    </row>
    <row r="9622" spans="1:18">
      <c r="A9622" t="s">
        <v>356</v>
      </c>
      <c r="B9622" t="s">
        <v>433</v>
      </c>
      <c r="C9622" t="s">
        <v>440</v>
      </c>
      <c r="D9622" t="s">
        <v>330</v>
      </c>
      <c r="E9622" t="s">
        <v>444</v>
      </c>
      <c r="F9622" t="s">
        <v>437</v>
      </c>
      <c r="G9622" s="112">
        <v>22</v>
      </c>
      <c r="H9622" t="s">
        <v>330</v>
      </c>
      <c r="I9622" t="s">
        <v>374</v>
      </c>
      <c r="J9622" t="s">
        <v>292</v>
      </c>
      <c r="K9622" s="112">
        <v>2</v>
      </c>
      <c r="L9622" s="52">
        <v>6.0610000044107437E-2</v>
      </c>
      <c r="N9622" s="112">
        <v>52</v>
      </c>
      <c r="O9622" s="52">
        <v>0.19330999255180359</v>
      </c>
      <c r="Q9622" s="112">
        <v>52</v>
      </c>
      <c r="R9622" s="52">
        <v>0.19330999255180359</v>
      </c>
    </row>
    <row r="9623" spans="1:18">
      <c r="A9623" t="s">
        <v>356</v>
      </c>
      <c r="B9623" t="s">
        <v>433</v>
      </c>
      <c r="C9623" t="s">
        <v>440</v>
      </c>
      <c r="D9623" t="s">
        <v>330</v>
      </c>
      <c r="E9623" t="s">
        <v>444</v>
      </c>
      <c r="F9623" t="s">
        <v>437</v>
      </c>
      <c r="G9623" s="112">
        <v>22</v>
      </c>
      <c r="H9623" t="s">
        <v>330</v>
      </c>
      <c r="I9623" t="s">
        <v>374</v>
      </c>
      <c r="J9623" t="s">
        <v>293</v>
      </c>
      <c r="K9623" s="112">
        <v>2</v>
      </c>
      <c r="L9623" s="52">
        <v>6.0610000044107437E-2</v>
      </c>
      <c r="N9623" s="112">
        <v>46</v>
      </c>
      <c r="O9623" s="52">
        <v>0.17100000381469729</v>
      </c>
      <c r="Q9623" s="112">
        <v>46</v>
      </c>
      <c r="R9623" s="52">
        <v>0.17100000381469729</v>
      </c>
    </row>
    <row r="9624" spans="1:18">
      <c r="A9624" t="s">
        <v>356</v>
      </c>
      <c r="B9624" t="s">
        <v>433</v>
      </c>
      <c r="C9624" t="s">
        <v>440</v>
      </c>
      <c r="D9624" t="s">
        <v>330</v>
      </c>
      <c r="E9624" t="s">
        <v>444</v>
      </c>
      <c r="F9624" t="s">
        <v>437</v>
      </c>
      <c r="G9624" s="112">
        <v>22</v>
      </c>
      <c r="H9624" t="s">
        <v>330</v>
      </c>
      <c r="I9624" t="s">
        <v>374</v>
      </c>
      <c r="J9624" t="s">
        <v>294</v>
      </c>
      <c r="K9624" s="112">
        <v>10</v>
      </c>
      <c r="L9624" s="52">
        <v>0.30303001403808588</v>
      </c>
      <c r="N9624" s="112">
        <v>66</v>
      </c>
      <c r="O9624" s="52">
        <v>0.2453500032424927</v>
      </c>
      <c r="Q9624" s="112">
        <v>66</v>
      </c>
      <c r="R9624" s="52">
        <v>0.2453500032424927</v>
      </c>
    </row>
    <row r="9625" spans="1:18">
      <c r="A9625" t="s">
        <v>356</v>
      </c>
      <c r="B9625" t="s">
        <v>433</v>
      </c>
      <c r="C9625" t="s">
        <v>440</v>
      </c>
      <c r="D9625" t="s">
        <v>330</v>
      </c>
      <c r="E9625" t="s">
        <v>444</v>
      </c>
      <c r="F9625" t="s">
        <v>437</v>
      </c>
      <c r="G9625" s="112">
        <v>22</v>
      </c>
      <c r="H9625" t="s">
        <v>330</v>
      </c>
      <c r="I9625" t="s">
        <v>374</v>
      </c>
      <c r="J9625" t="s">
        <v>295</v>
      </c>
      <c r="K9625" s="112">
        <v>17</v>
      </c>
      <c r="L9625" s="52">
        <v>0.51515001058578491</v>
      </c>
      <c r="N9625" s="112">
        <v>59</v>
      </c>
      <c r="O9625" s="52">
        <v>0.2193299978971481</v>
      </c>
      <c r="Q9625" s="112">
        <v>59</v>
      </c>
      <c r="R9625" s="52">
        <v>0.2193299978971481</v>
      </c>
    </row>
    <row r="9626" spans="1:18">
      <c r="A9626" t="s">
        <v>356</v>
      </c>
      <c r="B9626" t="s">
        <v>433</v>
      </c>
      <c r="C9626" t="s">
        <v>440</v>
      </c>
      <c r="D9626" t="s">
        <v>330</v>
      </c>
      <c r="E9626" t="s">
        <v>444</v>
      </c>
      <c r="F9626" t="s">
        <v>437</v>
      </c>
      <c r="G9626" s="112">
        <v>22</v>
      </c>
      <c r="H9626" t="s">
        <v>330</v>
      </c>
      <c r="I9626" t="s">
        <v>734</v>
      </c>
      <c r="J9626" t="s">
        <v>270</v>
      </c>
      <c r="K9626" s="112">
        <v>33</v>
      </c>
      <c r="L9626" s="52">
        <v>1</v>
      </c>
      <c r="N9626" s="112">
        <v>269</v>
      </c>
      <c r="O9626" s="52">
        <v>1</v>
      </c>
      <c r="Q9626" s="112">
        <v>269</v>
      </c>
      <c r="R9626" s="52">
        <v>1</v>
      </c>
    </row>
    <row r="9627" spans="1:18">
      <c r="A9627" t="s">
        <v>356</v>
      </c>
      <c r="B9627" t="s">
        <v>433</v>
      </c>
      <c r="C9627" t="s">
        <v>440</v>
      </c>
      <c r="D9627" t="s">
        <v>330</v>
      </c>
      <c r="E9627" t="s">
        <v>444</v>
      </c>
      <c r="F9627" t="s">
        <v>437</v>
      </c>
      <c r="G9627" s="112">
        <v>22</v>
      </c>
      <c r="H9627" t="s">
        <v>330</v>
      </c>
      <c r="I9627" t="s">
        <v>307</v>
      </c>
      <c r="J9627" t="s">
        <v>329</v>
      </c>
      <c r="K9627" s="112">
        <v>33</v>
      </c>
      <c r="L9627" s="52">
        <v>1</v>
      </c>
      <c r="N9627" s="112">
        <v>267</v>
      </c>
      <c r="O9627" s="52">
        <v>0.99256998300552368</v>
      </c>
      <c r="Q9627" s="112">
        <v>267</v>
      </c>
      <c r="R9627" s="52">
        <v>0.99256998300552368</v>
      </c>
    </row>
    <row r="9628" spans="1:18">
      <c r="A9628" t="s">
        <v>356</v>
      </c>
      <c r="B9628" t="s">
        <v>433</v>
      </c>
      <c r="C9628" t="s">
        <v>440</v>
      </c>
      <c r="D9628" t="s">
        <v>330</v>
      </c>
      <c r="E9628" t="s">
        <v>444</v>
      </c>
      <c r="F9628" t="s">
        <v>437</v>
      </c>
      <c r="G9628" s="112">
        <v>22</v>
      </c>
      <c r="H9628" t="s">
        <v>330</v>
      </c>
      <c r="I9628" t="s">
        <v>307</v>
      </c>
      <c r="J9628" t="s">
        <v>309</v>
      </c>
      <c r="K9628" s="112">
        <v>0</v>
      </c>
      <c r="L9628" s="52">
        <v>0</v>
      </c>
      <c r="N9628" s="112">
        <v>2</v>
      </c>
      <c r="O9628" s="52">
        <v>7.4300002306699753E-3</v>
      </c>
      <c r="Q9628" s="112">
        <v>2</v>
      </c>
      <c r="R9628" s="52">
        <v>7.4300002306699753E-3</v>
      </c>
    </row>
    <row r="9629" spans="1:18">
      <c r="A9629" t="s">
        <v>356</v>
      </c>
      <c r="B9629" t="s">
        <v>433</v>
      </c>
      <c r="C9629" t="s">
        <v>440</v>
      </c>
      <c r="D9629" t="s">
        <v>330</v>
      </c>
      <c r="E9629" t="s">
        <v>444</v>
      </c>
      <c r="F9629" t="s">
        <v>437</v>
      </c>
      <c r="G9629" s="112">
        <v>22</v>
      </c>
      <c r="H9629" t="s">
        <v>330</v>
      </c>
      <c r="I9629" t="s">
        <v>375</v>
      </c>
      <c r="J9629" t="s">
        <v>302</v>
      </c>
      <c r="K9629" s="112">
        <v>10</v>
      </c>
      <c r="L9629" s="52">
        <v>0.30303001403808588</v>
      </c>
      <c r="N9629" s="112">
        <v>85</v>
      </c>
      <c r="O9629" s="52">
        <v>0.31599000096321112</v>
      </c>
      <c r="Q9629" s="112">
        <v>85</v>
      </c>
      <c r="R9629" s="52">
        <v>0.31599000096321112</v>
      </c>
    </row>
    <row r="9630" spans="1:18">
      <c r="A9630" t="s">
        <v>356</v>
      </c>
      <c r="B9630" t="s">
        <v>433</v>
      </c>
      <c r="C9630" t="s">
        <v>440</v>
      </c>
      <c r="D9630" t="s">
        <v>330</v>
      </c>
      <c r="E9630" t="s">
        <v>444</v>
      </c>
      <c r="F9630" t="s">
        <v>437</v>
      </c>
      <c r="G9630" s="112">
        <v>22</v>
      </c>
      <c r="H9630" t="s">
        <v>330</v>
      </c>
      <c r="I9630" t="s">
        <v>375</v>
      </c>
      <c r="J9630" t="s">
        <v>303</v>
      </c>
      <c r="K9630" s="112">
        <v>10</v>
      </c>
      <c r="L9630" s="52">
        <v>0.30303001403808588</v>
      </c>
      <c r="N9630" s="112">
        <v>90</v>
      </c>
      <c r="O9630" s="52">
        <v>0.33456999063491821</v>
      </c>
      <c r="Q9630" s="112">
        <v>90</v>
      </c>
      <c r="R9630" s="52">
        <v>0.33456999063491821</v>
      </c>
    </row>
    <row r="9631" spans="1:18">
      <c r="A9631" t="s">
        <v>356</v>
      </c>
      <c r="B9631" t="s">
        <v>433</v>
      </c>
      <c r="C9631" t="s">
        <v>440</v>
      </c>
      <c r="D9631" t="s">
        <v>330</v>
      </c>
      <c r="E9631" t="s">
        <v>444</v>
      </c>
      <c r="F9631" t="s">
        <v>437</v>
      </c>
      <c r="G9631" s="112">
        <v>22</v>
      </c>
      <c r="H9631" t="s">
        <v>330</v>
      </c>
      <c r="I9631" t="s">
        <v>375</v>
      </c>
      <c r="J9631" t="s">
        <v>304</v>
      </c>
      <c r="K9631" s="112">
        <v>13</v>
      </c>
      <c r="L9631" s="52">
        <v>0.39394000172615051</v>
      </c>
      <c r="N9631" s="112">
        <v>94</v>
      </c>
      <c r="O9631" s="52">
        <v>0.34944000840187073</v>
      </c>
      <c r="Q9631" s="112">
        <v>94</v>
      </c>
      <c r="R9631" s="52">
        <v>0.34944000840187073</v>
      </c>
    </row>
    <row r="9632" spans="1:18">
      <c r="A9632" t="s">
        <v>356</v>
      </c>
      <c r="B9632" t="s">
        <v>433</v>
      </c>
      <c r="C9632" t="s">
        <v>440</v>
      </c>
      <c r="D9632" t="s">
        <v>330</v>
      </c>
      <c r="E9632" t="s">
        <v>444</v>
      </c>
      <c r="F9632" t="s">
        <v>437</v>
      </c>
      <c r="G9632" s="112">
        <v>22</v>
      </c>
      <c r="H9632" t="s">
        <v>330</v>
      </c>
      <c r="I9632" t="s">
        <v>377</v>
      </c>
      <c r="J9632" t="s">
        <v>13</v>
      </c>
      <c r="K9632" s="112">
        <v>13</v>
      </c>
      <c r="L9632" s="52">
        <v>0.39394000172615051</v>
      </c>
      <c r="N9632" s="112">
        <v>130</v>
      </c>
      <c r="O9632" s="52">
        <v>0.48326998949050898</v>
      </c>
      <c r="Q9632" s="112">
        <v>130</v>
      </c>
      <c r="R9632" s="52">
        <v>0.48326998949050898</v>
      </c>
    </row>
    <row r="9633" spans="1:18">
      <c r="A9633" t="s">
        <v>356</v>
      </c>
      <c r="B9633" t="s">
        <v>433</v>
      </c>
      <c r="C9633" t="s">
        <v>440</v>
      </c>
      <c r="D9633" t="s">
        <v>330</v>
      </c>
      <c r="E9633" t="s">
        <v>444</v>
      </c>
      <c r="F9633" t="s">
        <v>437</v>
      </c>
      <c r="G9633" s="112">
        <v>22</v>
      </c>
      <c r="H9633" t="s">
        <v>330</v>
      </c>
      <c r="I9633" t="s">
        <v>377</v>
      </c>
      <c r="J9633" t="s">
        <v>382</v>
      </c>
      <c r="K9633" s="112">
        <v>20</v>
      </c>
      <c r="L9633" s="52">
        <v>0.60606002807617188</v>
      </c>
      <c r="N9633" s="112">
        <v>139</v>
      </c>
      <c r="O9633" s="52">
        <v>0.51673001050949097</v>
      </c>
      <c r="Q9633" s="112">
        <v>139</v>
      </c>
      <c r="R9633" s="52">
        <v>0.51673001050949097</v>
      </c>
    </row>
    <row r="9634" spans="1:18">
      <c r="A9634" t="s">
        <v>356</v>
      </c>
      <c r="B9634" t="s">
        <v>433</v>
      </c>
      <c r="C9634" t="s">
        <v>440</v>
      </c>
      <c r="D9634" t="s">
        <v>330</v>
      </c>
      <c r="E9634" t="s">
        <v>444</v>
      </c>
      <c r="F9634" t="s">
        <v>437</v>
      </c>
      <c r="G9634" s="112">
        <v>22</v>
      </c>
      <c r="H9634" t="s">
        <v>330</v>
      </c>
      <c r="I9634" t="s">
        <v>378</v>
      </c>
      <c r="J9634" t="s">
        <v>13</v>
      </c>
      <c r="K9634" s="112">
        <v>31</v>
      </c>
      <c r="L9634" s="52">
        <v>0.93939000368118286</v>
      </c>
      <c r="N9634" s="112">
        <v>234</v>
      </c>
      <c r="O9634" s="52">
        <v>0.86988997459411621</v>
      </c>
      <c r="Q9634" s="112">
        <v>234</v>
      </c>
      <c r="R9634" s="52">
        <v>0.86988997459411621</v>
      </c>
    </row>
    <row r="9635" spans="1:18">
      <c r="A9635" t="s">
        <v>356</v>
      </c>
      <c r="B9635" t="s">
        <v>433</v>
      </c>
      <c r="C9635" t="s">
        <v>440</v>
      </c>
      <c r="D9635" t="s">
        <v>330</v>
      </c>
      <c r="E9635" t="s">
        <v>444</v>
      </c>
      <c r="F9635" t="s">
        <v>437</v>
      </c>
      <c r="G9635" s="112">
        <v>22</v>
      </c>
      <c r="H9635" t="s">
        <v>330</v>
      </c>
      <c r="I9635" t="s">
        <v>378</v>
      </c>
      <c r="J9635" t="s">
        <v>382</v>
      </c>
      <c r="K9635" s="112">
        <v>2</v>
      </c>
      <c r="L9635" s="52">
        <v>6.0610000044107437E-2</v>
      </c>
      <c r="N9635" s="112">
        <v>35</v>
      </c>
      <c r="O9635" s="52">
        <v>0.1301099956035614</v>
      </c>
      <c r="Q9635" s="112">
        <v>35</v>
      </c>
      <c r="R9635" s="52">
        <v>0.1301099956035614</v>
      </c>
    </row>
    <row r="9636" spans="1:18">
      <c r="A9636" t="s">
        <v>356</v>
      </c>
      <c r="B9636" t="s">
        <v>433</v>
      </c>
      <c r="C9636" t="s">
        <v>440</v>
      </c>
      <c r="D9636" t="s">
        <v>330</v>
      </c>
      <c r="E9636" t="s">
        <v>444</v>
      </c>
      <c r="F9636" t="s">
        <v>437</v>
      </c>
      <c r="G9636" s="112">
        <v>22</v>
      </c>
      <c r="H9636" t="s">
        <v>330</v>
      </c>
      <c r="I9636" t="s">
        <v>379</v>
      </c>
      <c r="J9636" t="s">
        <v>13</v>
      </c>
      <c r="K9636" s="112">
        <v>27</v>
      </c>
      <c r="L9636" s="52">
        <v>0.81818002462387085</v>
      </c>
      <c r="N9636" s="112">
        <v>186</v>
      </c>
      <c r="O9636" s="52">
        <v>0.69144999980926514</v>
      </c>
      <c r="Q9636" s="112">
        <v>186</v>
      </c>
      <c r="R9636" s="52">
        <v>0.69144999980926514</v>
      </c>
    </row>
    <row r="9637" spans="1:18">
      <c r="A9637" t="s">
        <v>356</v>
      </c>
      <c r="B9637" t="s">
        <v>433</v>
      </c>
      <c r="C9637" t="s">
        <v>440</v>
      </c>
      <c r="D9637" t="s">
        <v>330</v>
      </c>
      <c r="E9637" t="s">
        <v>444</v>
      </c>
      <c r="F9637" t="s">
        <v>437</v>
      </c>
      <c r="G9637" s="112">
        <v>22</v>
      </c>
      <c r="H9637" t="s">
        <v>330</v>
      </c>
      <c r="I9637" t="s">
        <v>379</v>
      </c>
      <c r="J9637" t="s">
        <v>382</v>
      </c>
      <c r="K9637" s="112">
        <v>6</v>
      </c>
      <c r="L9637" s="52">
        <v>0.18182000517845151</v>
      </c>
      <c r="N9637" s="112">
        <v>83</v>
      </c>
      <c r="O9637" s="52">
        <v>0.30855000019073492</v>
      </c>
      <c r="Q9637" s="112">
        <v>83</v>
      </c>
      <c r="R9637" s="52">
        <v>0.30855000019073492</v>
      </c>
    </row>
    <row r="9638" spans="1:18">
      <c r="A9638" t="s">
        <v>356</v>
      </c>
      <c r="B9638" t="s">
        <v>433</v>
      </c>
      <c r="C9638" t="s">
        <v>440</v>
      </c>
      <c r="D9638" t="s">
        <v>330</v>
      </c>
      <c r="E9638" t="s">
        <v>444</v>
      </c>
      <c r="F9638" t="s">
        <v>437</v>
      </c>
      <c r="G9638" s="112">
        <v>22</v>
      </c>
      <c r="H9638" t="s">
        <v>330</v>
      </c>
      <c r="I9638" t="s">
        <v>380</v>
      </c>
      <c r="J9638" t="s">
        <v>13</v>
      </c>
      <c r="K9638" s="112">
        <v>21</v>
      </c>
      <c r="L9638" s="52">
        <v>0.63635998964309692</v>
      </c>
      <c r="N9638" s="112">
        <v>179</v>
      </c>
      <c r="O9638" s="52">
        <v>0.66543000936508179</v>
      </c>
      <c r="Q9638" s="112">
        <v>179</v>
      </c>
      <c r="R9638" s="52">
        <v>0.66543000936508179</v>
      </c>
    </row>
    <row r="9639" spans="1:18">
      <c r="A9639" t="s">
        <v>356</v>
      </c>
      <c r="B9639" t="s">
        <v>433</v>
      </c>
      <c r="C9639" t="s">
        <v>440</v>
      </c>
      <c r="D9639" t="s">
        <v>330</v>
      </c>
      <c r="E9639" t="s">
        <v>444</v>
      </c>
      <c r="F9639" t="s">
        <v>437</v>
      </c>
      <c r="G9639" s="112">
        <v>22</v>
      </c>
      <c r="H9639" t="s">
        <v>330</v>
      </c>
      <c r="I9639" t="s">
        <v>380</v>
      </c>
      <c r="J9639" t="s">
        <v>382</v>
      </c>
      <c r="K9639" s="112">
        <v>12</v>
      </c>
      <c r="L9639" s="52">
        <v>0.36364001035690308</v>
      </c>
      <c r="N9639" s="112">
        <v>90</v>
      </c>
      <c r="O9639" s="52">
        <v>0.33456999063491821</v>
      </c>
      <c r="Q9639" s="112">
        <v>90</v>
      </c>
      <c r="R9639" s="52">
        <v>0.33456999063491821</v>
      </c>
    </row>
    <row r="9640" spans="1:18">
      <c r="A9640" t="s">
        <v>356</v>
      </c>
      <c r="B9640" t="s">
        <v>433</v>
      </c>
      <c r="C9640" t="s">
        <v>440</v>
      </c>
      <c r="D9640" t="s">
        <v>330</v>
      </c>
      <c r="E9640" t="s">
        <v>444</v>
      </c>
      <c r="F9640" t="s">
        <v>437</v>
      </c>
      <c r="G9640" s="112">
        <v>22</v>
      </c>
      <c r="H9640" t="s">
        <v>330</v>
      </c>
      <c r="I9640" t="s">
        <v>381</v>
      </c>
      <c r="J9640" t="s">
        <v>13</v>
      </c>
      <c r="K9640" s="112">
        <v>20</v>
      </c>
      <c r="L9640" s="52">
        <v>0.60606002807617188</v>
      </c>
      <c r="N9640" s="112">
        <v>168</v>
      </c>
      <c r="O9640" s="52">
        <v>0.62453997135162354</v>
      </c>
      <c r="Q9640" s="112">
        <v>168</v>
      </c>
      <c r="R9640" s="52">
        <v>0.62453997135162354</v>
      </c>
    </row>
    <row r="9641" spans="1:18">
      <c r="A9641" t="s">
        <v>356</v>
      </c>
      <c r="B9641" t="s">
        <v>433</v>
      </c>
      <c r="C9641" t="s">
        <v>440</v>
      </c>
      <c r="D9641" t="s">
        <v>330</v>
      </c>
      <c r="E9641" t="s">
        <v>444</v>
      </c>
      <c r="F9641" t="s">
        <v>437</v>
      </c>
      <c r="G9641" s="112">
        <v>22</v>
      </c>
      <c r="H9641" t="s">
        <v>330</v>
      </c>
      <c r="I9641" t="s">
        <v>381</v>
      </c>
      <c r="J9641" t="s">
        <v>382</v>
      </c>
      <c r="K9641" s="112">
        <v>13</v>
      </c>
      <c r="L9641" s="52">
        <v>0.39394000172615051</v>
      </c>
      <c r="N9641" s="112">
        <v>101</v>
      </c>
      <c r="O9641" s="52">
        <v>0.37545999884605408</v>
      </c>
      <c r="Q9641" s="112">
        <v>101</v>
      </c>
      <c r="R9641" s="52">
        <v>0.37545999884605408</v>
      </c>
    </row>
    <row r="9642" spans="1:18">
      <c r="A9642" t="s">
        <v>356</v>
      </c>
      <c r="B9642" t="s">
        <v>433</v>
      </c>
      <c r="C9642" t="s">
        <v>440</v>
      </c>
      <c r="D9642" t="s">
        <v>330</v>
      </c>
      <c r="E9642" t="s">
        <v>445</v>
      </c>
      <c r="F9642" t="s">
        <v>438</v>
      </c>
      <c r="G9642" s="112">
        <v>22</v>
      </c>
      <c r="H9642" t="s">
        <v>330</v>
      </c>
      <c r="I9642" t="s">
        <v>374</v>
      </c>
      <c r="J9642" t="s">
        <v>290</v>
      </c>
      <c r="K9642" s="112">
        <v>0</v>
      </c>
      <c r="L9642" s="52">
        <v>0</v>
      </c>
      <c r="N9642" s="112">
        <v>12</v>
      </c>
      <c r="O9642" s="52">
        <v>4.4610001146793372E-2</v>
      </c>
      <c r="Q9642" s="112">
        <v>12</v>
      </c>
      <c r="R9642" s="52">
        <v>4.4610001146793372E-2</v>
      </c>
    </row>
    <row r="9643" spans="1:18">
      <c r="A9643" t="s">
        <v>356</v>
      </c>
      <c r="B9643" t="s">
        <v>433</v>
      </c>
      <c r="C9643" t="s">
        <v>440</v>
      </c>
      <c r="D9643" t="s">
        <v>330</v>
      </c>
      <c r="E9643" t="s">
        <v>445</v>
      </c>
      <c r="F9643" t="s">
        <v>438</v>
      </c>
      <c r="G9643" s="112">
        <v>22</v>
      </c>
      <c r="H9643" t="s">
        <v>330</v>
      </c>
      <c r="I9643" t="s">
        <v>374</v>
      </c>
      <c r="J9643" t="s">
        <v>291</v>
      </c>
      <c r="K9643" s="112">
        <v>5</v>
      </c>
      <c r="L9643" s="52">
        <v>0.10869999974966051</v>
      </c>
      <c r="N9643" s="112">
        <v>34</v>
      </c>
      <c r="O9643" s="52">
        <v>0.1263899952173233</v>
      </c>
      <c r="Q9643" s="112">
        <v>34</v>
      </c>
      <c r="R9643" s="52">
        <v>0.1263899952173233</v>
      </c>
    </row>
    <row r="9644" spans="1:18">
      <c r="A9644" t="s">
        <v>356</v>
      </c>
      <c r="B9644" t="s">
        <v>433</v>
      </c>
      <c r="C9644" t="s">
        <v>440</v>
      </c>
      <c r="D9644" t="s">
        <v>330</v>
      </c>
      <c r="E9644" t="s">
        <v>445</v>
      </c>
      <c r="F9644" t="s">
        <v>438</v>
      </c>
      <c r="G9644" s="112">
        <v>22</v>
      </c>
      <c r="H9644" t="s">
        <v>330</v>
      </c>
      <c r="I9644" t="s">
        <v>374</v>
      </c>
      <c r="J9644" t="s">
        <v>292</v>
      </c>
      <c r="K9644" s="112">
        <v>9</v>
      </c>
      <c r="L9644" s="52">
        <v>0.19564999639987951</v>
      </c>
      <c r="N9644" s="112">
        <v>52</v>
      </c>
      <c r="O9644" s="52">
        <v>0.19330999255180359</v>
      </c>
      <c r="Q9644" s="112">
        <v>52</v>
      </c>
      <c r="R9644" s="52">
        <v>0.19330999255180359</v>
      </c>
    </row>
    <row r="9645" spans="1:18">
      <c r="A9645" t="s">
        <v>356</v>
      </c>
      <c r="B9645" t="s">
        <v>433</v>
      </c>
      <c r="C9645" t="s">
        <v>440</v>
      </c>
      <c r="D9645" t="s">
        <v>330</v>
      </c>
      <c r="E9645" t="s">
        <v>445</v>
      </c>
      <c r="F9645" t="s">
        <v>438</v>
      </c>
      <c r="G9645" s="112">
        <v>22</v>
      </c>
      <c r="H9645" t="s">
        <v>330</v>
      </c>
      <c r="I9645" t="s">
        <v>374</v>
      </c>
      <c r="J9645" t="s">
        <v>293</v>
      </c>
      <c r="K9645" s="112">
        <v>11</v>
      </c>
      <c r="L9645" s="52">
        <v>0.2391300052404404</v>
      </c>
      <c r="N9645" s="112">
        <v>46</v>
      </c>
      <c r="O9645" s="52">
        <v>0.17100000381469729</v>
      </c>
      <c r="Q9645" s="112">
        <v>46</v>
      </c>
      <c r="R9645" s="52">
        <v>0.17100000381469729</v>
      </c>
    </row>
    <row r="9646" spans="1:18">
      <c r="A9646" t="s">
        <v>356</v>
      </c>
      <c r="B9646" t="s">
        <v>433</v>
      </c>
      <c r="C9646" t="s">
        <v>440</v>
      </c>
      <c r="D9646" t="s">
        <v>330</v>
      </c>
      <c r="E9646" t="s">
        <v>445</v>
      </c>
      <c r="F9646" t="s">
        <v>438</v>
      </c>
      <c r="G9646" s="112">
        <v>22</v>
      </c>
      <c r="H9646" t="s">
        <v>330</v>
      </c>
      <c r="I9646" t="s">
        <v>374</v>
      </c>
      <c r="J9646" t="s">
        <v>294</v>
      </c>
      <c r="K9646" s="112">
        <v>10</v>
      </c>
      <c r="L9646" s="52">
        <v>0.21739000082015991</v>
      </c>
      <c r="N9646" s="112">
        <v>66</v>
      </c>
      <c r="O9646" s="52">
        <v>0.2453500032424927</v>
      </c>
      <c r="Q9646" s="112">
        <v>66</v>
      </c>
      <c r="R9646" s="52">
        <v>0.2453500032424927</v>
      </c>
    </row>
    <row r="9647" spans="1:18">
      <c r="A9647" t="s">
        <v>356</v>
      </c>
      <c r="B9647" t="s">
        <v>433</v>
      </c>
      <c r="C9647" t="s">
        <v>440</v>
      </c>
      <c r="D9647" t="s">
        <v>330</v>
      </c>
      <c r="E9647" t="s">
        <v>445</v>
      </c>
      <c r="F9647" t="s">
        <v>438</v>
      </c>
      <c r="G9647" s="112">
        <v>22</v>
      </c>
      <c r="H9647" t="s">
        <v>330</v>
      </c>
      <c r="I9647" t="s">
        <v>374</v>
      </c>
      <c r="J9647" t="s">
        <v>295</v>
      </c>
      <c r="K9647" s="112">
        <v>11</v>
      </c>
      <c r="L9647" s="52">
        <v>0.2391300052404404</v>
      </c>
      <c r="N9647" s="112">
        <v>59</v>
      </c>
      <c r="O9647" s="52">
        <v>0.2193299978971481</v>
      </c>
      <c r="Q9647" s="112">
        <v>59</v>
      </c>
      <c r="R9647" s="52">
        <v>0.2193299978971481</v>
      </c>
    </row>
    <row r="9648" spans="1:18">
      <c r="A9648" t="s">
        <v>356</v>
      </c>
      <c r="B9648" t="s">
        <v>433</v>
      </c>
      <c r="C9648" t="s">
        <v>440</v>
      </c>
      <c r="D9648" t="s">
        <v>330</v>
      </c>
      <c r="E9648" t="s">
        <v>445</v>
      </c>
      <c r="F9648" t="s">
        <v>438</v>
      </c>
      <c r="G9648" s="112">
        <v>22</v>
      </c>
      <c r="H9648" t="s">
        <v>330</v>
      </c>
      <c r="I9648" t="s">
        <v>734</v>
      </c>
      <c r="J9648" t="s">
        <v>270</v>
      </c>
      <c r="K9648" s="112">
        <v>46</v>
      </c>
      <c r="L9648" s="52">
        <v>1</v>
      </c>
      <c r="N9648" s="112">
        <v>269</v>
      </c>
      <c r="O9648" s="52">
        <v>1</v>
      </c>
      <c r="Q9648" s="112">
        <v>269</v>
      </c>
      <c r="R9648" s="52">
        <v>1</v>
      </c>
    </row>
    <row r="9649" spans="1:18">
      <c r="A9649" t="s">
        <v>356</v>
      </c>
      <c r="B9649" t="s">
        <v>433</v>
      </c>
      <c r="C9649" t="s">
        <v>440</v>
      </c>
      <c r="D9649" t="s">
        <v>330</v>
      </c>
      <c r="E9649" t="s">
        <v>445</v>
      </c>
      <c r="F9649" t="s">
        <v>438</v>
      </c>
      <c r="G9649" s="112">
        <v>22</v>
      </c>
      <c r="H9649" t="s">
        <v>330</v>
      </c>
      <c r="I9649" t="s">
        <v>307</v>
      </c>
      <c r="J9649" t="s">
        <v>329</v>
      </c>
      <c r="K9649" s="112">
        <v>46</v>
      </c>
      <c r="L9649" s="52">
        <v>1</v>
      </c>
      <c r="N9649" s="112">
        <v>267</v>
      </c>
      <c r="O9649" s="52">
        <v>0.99256998300552368</v>
      </c>
      <c r="Q9649" s="112">
        <v>267</v>
      </c>
      <c r="R9649" s="52">
        <v>0.99256998300552368</v>
      </c>
    </row>
    <row r="9650" spans="1:18">
      <c r="A9650" t="s">
        <v>356</v>
      </c>
      <c r="B9650" t="s">
        <v>433</v>
      </c>
      <c r="C9650" t="s">
        <v>440</v>
      </c>
      <c r="D9650" t="s">
        <v>330</v>
      </c>
      <c r="E9650" t="s">
        <v>445</v>
      </c>
      <c r="F9650" t="s">
        <v>438</v>
      </c>
      <c r="G9650" s="112">
        <v>22</v>
      </c>
      <c r="H9650" t="s">
        <v>330</v>
      </c>
      <c r="I9650" t="s">
        <v>307</v>
      </c>
      <c r="J9650" t="s">
        <v>309</v>
      </c>
      <c r="K9650" s="112">
        <v>0</v>
      </c>
      <c r="L9650" s="52">
        <v>0</v>
      </c>
      <c r="N9650" s="112">
        <v>2</v>
      </c>
      <c r="O9650" s="52">
        <v>7.4300002306699753E-3</v>
      </c>
      <c r="Q9650" s="112">
        <v>2</v>
      </c>
      <c r="R9650" s="52">
        <v>7.4300002306699753E-3</v>
      </c>
    </row>
    <row r="9651" spans="1:18">
      <c r="A9651" t="s">
        <v>356</v>
      </c>
      <c r="B9651" t="s">
        <v>433</v>
      </c>
      <c r="C9651" t="s">
        <v>440</v>
      </c>
      <c r="D9651" t="s">
        <v>330</v>
      </c>
      <c r="E9651" t="s">
        <v>445</v>
      </c>
      <c r="F9651" t="s">
        <v>438</v>
      </c>
      <c r="G9651" s="112">
        <v>22</v>
      </c>
      <c r="H9651" t="s">
        <v>330</v>
      </c>
      <c r="I9651" t="s">
        <v>375</v>
      </c>
      <c r="J9651" t="s">
        <v>302</v>
      </c>
      <c r="K9651" s="112">
        <v>15</v>
      </c>
      <c r="L9651" s="52">
        <v>0.326090008020401</v>
      </c>
      <c r="N9651" s="112">
        <v>85</v>
      </c>
      <c r="O9651" s="52">
        <v>0.31599000096321112</v>
      </c>
      <c r="Q9651" s="112">
        <v>85</v>
      </c>
      <c r="R9651" s="52">
        <v>0.31599000096321112</v>
      </c>
    </row>
    <row r="9652" spans="1:18">
      <c r="A9652" t="s">
        <v>356</v>
      </c>
      <c r="B9652" t="s">
        <v>433</v>
      </c>
      <c r="C9652" t="s">
        <v>440</v>
      </c>
      <c r="D9652" t="s">
        <v>330</v>
      </c>
      <c r="E9652" t="s">
        <v>445</v>
      </c>
      <c r="F9652" t="s">
        <v>438</v>
      </c>
      <c r="G9652" s="112">
        <v>22</v>
      </c>
      <c r="H9652" t="s">
        <v>330</v>
      </c>
      <c r="I9652" t="s">
        <v>375</v>
      </c>
      <c r="J9652" t="s">
        <v>303</v>
      </c>
      <c r="K9652" s="112">
        <v>16</v>
      </c>
      <c r="L9652" s="52">
        <v>0.34782999753952032</v>
      </c>
      <c r="N9652" s="112">
        <v>90</v>
      </c>
      <c r="O9652" s="52">
        <v>0.33456999063491821</v>
      </c>
      <c r="Q9652" s="112">
        <v>90</v>
      </c>
      <c r="R9652" s="52">
        <v>0.33456999063491821</v>
      </c>
    </row>
    <row r="9653" spans="1:18">
      <c r="A9653" t="s">
        <v>356</v>
      </c>
      <c r="B9653" t="s">
        <v>433</v>
      </c>
      <c r="C9653" t="s">
        <v>440</v>
      </c>
      <c r="D9653" t="s">
        <v>330</v>
      </c>
      <c r="E9653" t="s">
        <v>445</v>
      </c>
      <c r="F9653" t="s">
        <v>438</v>
      </c>
      <c r="G9653" s="112">
        <v>22</v>
      </c>
      <c r="H9653" t="s">
        <v>330</v>
      </c>
      <c r="I9653" t="s">
        <v>375</v>
      </c>
      <c r="J9653" t="s">
        <v>304</v>
      </c>
      <c r="K9653" s="112">
        <v>15</v>
      </c>
      <c r="L9653" s="52">
        <v>0.326090008020401</v>
      </c>
      <c r="N9653" s="112">
        <v>94</v>
      </c>
      <c r="O9653" s="52">
        <v>0.34944000840187073</v>
      </c>
      <c r="Q9653" s="112">
        <v>94</v>
      </c>
      <c r="R9653" s="52">
        <v>0.34944000840187073</v>
      </c>
    </row>
    <row r="9654" spans="1:18">
      <c r="A9654" t="s">
        <v>356</v>
      </c>
      <c r="B9654" t="s">
        <v>433</v>
      </c>
      <c r="C9654" t="s">
        <v>440</v>
      </c>
      <c r="D9654" t="s">
        <v>330</v>
      </c>
      <c r="E9654" t="s">
        <v>445</v>
      </c>
      <c r="F9654" t="s">
        <v>438</v>
      </c>
      <c r="G9654" s="112">
        <v>22</v>
      </c>
      <c r="H9654" t="s">
        <v>330</v>
      </c>
      <c r="I9654" t="s">
        <v>377</v>
      </c>
      <c r="J9654" t="s">
        <v>13</v>
      </c>
      <c r="K9654" s="112">
        <v>19</v>
      </c>
      <c r="L9654" s="52">
        <v>0.41304001212120062</v>
      </c>
      <c r="N9654" s="112">
        <v>130</v>
      </c>
      <c r="O9654" s="52">
        <v>0.48326998949050898</v>
      </c>
      <c r="Q9654" s="112">
        <v>130</v>
      </c>
      <c r="R9654" s="52">
        <v>0.48326998949050898</v>
      </c>
    </row>
    <row r="9655" spans="1:18">
      <c r="A9655" t="s">
        <v>356</v>
      </c>
      <c r="B9655" t="s">
        <v>433</v>
      </c>
      <c r="C9655" t="s">
        <v>440</v>
      </c>
      <c r="D9655" t="s">
        <v>330</v>
      </c>
      <c r="E9655" t="s">
        <v>445</v>
      </c>
      <c r="F9655" t="s">
        <v>438</v>
      </c>
      <c r="G9655" s="112">
        <v>22</v>
      </c>
      <c r="H9655" t="s">
        <v>330</v>
      </c>
      <c r="I9655" t="s">
        <v>377</v>
      </c>
      <c r="J9655" t="s">
        <v>382</v>
      </c>
      <c r="K9655" s="112">
        <v>27</v>
      </c>
      <c r="L9655" s="52">
        <v>0.58696001768112183</v>
      </c>
      <c r="N9655" s="112">
        <v>139</v>
      </c>
      <c r="O9655" s="52">
        <v>0.51673001050949097</v>
      </c>
      <c r="Q9655" s="112">
        <v>139</v>
      </c>
      <c r="R9655" s="52">
        <v>0.51673001050949097</v>
      </c>
    </row>
    <row r="9656" spans="1:18">
      <c r="A9656" t="s">
        <v>356</v>
      </c>
      <c r="B9656" t="s">
        <v>433</v>
      </c>
      <c r="C9656" t="s">
        <v>440</v>
      </c>
      <c r="D9656" t="s">
        <v>330</v>
      </c>
      <c r="E9656" t="s">
        <v>445</v>
      </c>
      <c r="F9656" t="s">
        <v>438</v>
      </c>
      <c r="G9656" s="112">
        <v>22</v>
      </c>
      <c r="H9656" t="s">
        <v>330</v>
      </c>
      <c r="I9656" t="s">
        <v>378</v>
      </c>
      <c r="J9656" t="s">
        <v>13</v>
      </c>
      <c r="K9656" s="112">
        <v>38</v>
      </c>
      <c r="L9656" s="52">
        <v>0.82608997821807861</v>
      </c>
      <c r="N9656" s="112">
        <v>234</v>
      </c>
      <c r="O9656" s="52">
        <v>0.86988997459411621</v>
      </c>
      <c r="Q9656" s="112">
        <v>234</v>
      </c>
      <c r="R9656" s="52">
        <v>0.86988997459411621</v>
      </c>
    </row>
    <row r="9657" spans="1:18">
      <c r="A9657" t="s">
        <v>356</v>
      </c>
      <c r="B9657" t="s">
        <v>433</v>
      </c>
      <c r="C9657" t="s">
        <v>440</v>
      </c>
      <c r="D9657" t="s">
        <v>330</v>
      </c>
      <c r="E9657" t="s">
        <v>445</v>
      </c>
      <c r="F9657" t="s">
        <v>438</v>
      </c>
      <c r="G9657" s="112">
        <v>22</v>
      </c>
      <c r="H9657" t="s">
        <v>330</v>
      </c>
      <c r="I9657" t="s">
        <v>378</v>
      </c>
      <c r="J9657" t="s">
        <v>382</v>
      </c>
      <c r="K9657" s="112">
        <v>8</v>
      </c>
      <c r="L9657" s="52">
        <v>0.17391000688076019</v>
      </c>
      <c r="N9657" s="112">
        <v>35</v>
      </c>
      <c r="O9657" s="52">
        <v>0.1301099956035614</v>
      </c>
      <c r="Q9657" s="112">
        <v>35</v>
      </c>
      <c r="R9657" s="52">
        <v>0.1301099956035614</v>
      </c>
    </row>
    <row r="9658" spans="1:18">
      <c r="A9658" t="s">
        <v>356</v>
      </c>
      <c r="B9658" t="s">
        <v>433</v>
      </c>
      <c r="C9658" t="s">
        <v>440</v>
      </c>
      <c r="D9658" t="s">
        <v>330</v>
      </c>
      <c r="E9658" t="s">
        <v>445</v>
      </c>
      <c r="F9658" t="s">
        <v>438</v>
      </c>
      <c r="G9658" s="112">
        <v>22</v>
      </c>
      <c r="H9658" t="s">
        <v>330</v>
      </c>
      <c r="I9658" t="s">
        <v>379</v>
      </c>
      <c r="J9658" t="s">
        <v>13</v>
      </c>
      <c r="K9658" s="112">
        <v>29</v>
      </c>
      <c r="L9658" s="52">
        <v>0.63042998313903809</v>
      </c>
      <c r="N9658" s="112">
        <v>186</v>
      </c>
      <c r="O9658" s="52">
        <v>0.69144999980926514</v>
      </c>
      <c r="Q9658" s="112">
        <v>186</v>
      </c>
      <c r="R9658" s="52">
        <v>0.69144999980926514</v>
      </c>
    </row>
    <row r="9659" spans="1:18">
      <c r="A9659" t="s">
        <v>356</v>
      </c>
      <c r="B9659" t="s">
        <v>433</v>
      </c>
      <c r="C9659" t="s">
        <v>440</v>
      </c>
      <c r="D9659" t="s">
        <v>330</v>
      </c>
      <c r="E9659" t="s">
        <v>445</v>
      </c>
      <c r="F9659" t="s">
        <v>438</v>
      </c>
      <c r="G9659" s="112">
        <v>22</v>
      </c>
      <c r="H9659" t="s">
        <v>330</v>
      </c>
      <c r="I9659" t="s">
        <v>379</v>
      </c>
      <c r="J9659" t="s">
        <v>382</v>
      </c>
      <c r="K9659" s="112">
        <v>17</v>
      </c>
      <c r="L9659" s="52">
        <v>0.36956998705863953</v>
      </c>
      <c r="N9659" s="112">
        <v>83</v>
      </c>
      <c r="O9659" s="52">
        <v>0.30855000019073492</v>
      </c>
      <c r="Q9659" s="112">
        <v>83</v>
      </c>
      <c r="R9659" s="52">
        <v>0.30855000019073492</v>
      </c>
    </row>
    <row r="9660" spans="1:18">
      <c r="A9660" t="s">
        <v>356</v>
      </c>
      <c r="B9660" t="s">
        <v>433</v>
      </c>
      <c r="C9660" t="s">
        <v>440</v>
      </c>
      <c r="D9660" t="s">
        <v>330</v>
      </c>
      <c r="E9660" t="s">
        <v>445</v>
      </c>
      <c r="F9660" t="s">
        <v>438</v>
      </c>
      <c r="G9660" s="112">
        <v>22</v>
      </c>
      <c r="H9660" t="s">
        <v>330</v>
      </c>
      <c r="I9660" t="s">
        <v>380</v>
      </c>
      <c r="J9660" t="s">
        <v>13</v>
      </c>
      <c r="K9660" s="112">
        <v>31</v>
      </c>
      <c r="L9660" s="52">
        <v>0.67391002178192139</v>
      </c>
      <c r="N9660" s="112">
        <v>179</v>
      </c>
      <c r="O9660" s="52">
        <v>0.66543000936508179</v>
      </c>
      <c r="Q9660" s="112">
        <v>179</v>
      </c>
      <c r="R9660" s="52">
        <v>0.66543000936508179</v>
      </c>
    </row>
    <row r="9661" spans="1:18">
      <c r="A9661" t="s">
        <v>356</v>
      </c>
      <c r="B9661" t="s">
        <v>433</v>
      </c>
      <c r="C9661" t="s">
        <v>440</v>
      </c>
      <c r="D9661" t="s">
        <v>330</v>
      </c>
      <c r="E9661" t="s">
        <v>445</v>
      </c>
      <c r="F9661" t="s">
        <v>438</v>
      </c>
      <c r="G9661" s="112">
        <v>22</v>
      </c>
      <c r="H9661" t="s">
        <v>330</v>
      </c>
      <c r="I9661" t="s">
        <v>380</v>
      </c>
      <c r="J9661" t="s">
        <v>382</v>
      </c>
      <c r="K9661" s="112">
        <v>15</v>
      </c>
      <c r="L9661" s="52">
        <v>0.326090008020401</v>
      </c>
      <c r="N9661" s="112">
        <v>90</v>
      </c>
      <c r="O9661" s="52">
        <v>0.33456999063491821</v>
      </c>
      <c r="Q9661" s="112">
        <v>90</v>
      </c>
      <c r="R9661" s="52">
        <v>0.33456999063491821</v>
      </c>
    </row>
    <row r="9662" spans="1:18">
      <c r="A9662" t="s">
        <v>356</v>
      </c>
      <c r="B9662" t="s">
        <v>433</v>
      </c>
      <c r="C9662" t="s">
        <v>440</v>
      </c>
      <c r="D9662" t="s">
        <v>330</v>
      </c>
      <c r="E9662" t="s">
        <v>445</v>
      </c>
      <c r="F9662" t="s">
        <v>438</v>
      </c>
      <c r="G9662" s="112">
        <v>22</v>
      </c>
      <c r="H9662" t="s">
        <v>330</v>
      </c>
      <c r="I9662" t="s">
        <v>381</v>
      </c>
      <c r="J9662" t="s">
        <v>13</v>
      </c>
      <c r="K9662" s="112">
        <v>35</v>
      </c>
      <c r="L9662" s="52">
        <v>0.76086997985839844</v>
      </c>
      <c r="N9662" s="112">
        <v>168</v>
      </c>
      <c r="O9662" s="52">
        <v>0.62453997135162354</v>
      </c>
      <c r="Q9662" s="112">
        <v>168</v>
      </c>
      <c r="R9662" s="52">
        <v>0.62453997135162354</v>
      </c>
    </row>
    <row r="9663" spans="1:18">
      <c r="A9663" t="s">
        <v>356</v>
      </c>
      <c r="B9663" t="s">
        <v>433</v>
      </c>
      <c r="C9663" t="s">
        <v>440</v>
      </c>
      <c r="D9663" t="s">
        <v>330</v>
      </c>
      <c r="E9663" t="s">
        <v>445</v>
      </c>
      <c r="F9663" t="s">
        <v>438</v>
      </c>
      <c r="G9663" s="112">
        <v>22</v>
      </c>
      <c r="H9663" t="s">
        <v>330</v>
      </c>
      <c r="I9663" t="s">
        <v>381</v>
      </c>
      <c r="J9663" t="s">
        <v>382</v>
      </c>
      <c r="K9663" s="112">
        <v>11</v>
      </c>
      <c r="L9663" s="52">
        <v>0.2391300052404404</v>
      </c>
      <c r="N9663" s="112">
        <v>101</v>
      </c>
      <c r="O9663" s="52">
        <v>0.37545999884605408</v>
      </c>
      <c r="Q9663" s="112">
        <v>101</v>
      </c>
      <c r="R9663" s="52">
        <v>0.37545999884605408</v>
      </c>
    </row>
    <row r="9664" spans="1:18">
      <c r="A9664" t="s">
        <v>356</v>
      </c>
      <c r="B9664" t="s">
        <v>433</v>
      </c>
      <c r="C9664" t="s">
        <v>440</v>
      </c>
      <c r="D9664" t="s">
        <v>330</v>
      </c>
      <c r="E9664" t="s">
        <v>446</v>
      </c>
      <c r="F9664" t="s">
        <v>439</v>
      </c>
      <c r="G9664" s="112">
        <v>22</v>
      </c>
      <c r="H9664" t="s">
        <v>330</v>
      </c>
      <c r="I9664" t="s">
        <v>374</v>
      </c>
      <c r="J9664" t="s">
        <v>290</v>
      </c>
      <c r="K9664" s="112">
        <v>2</v>
      </c>
      <c r="L9664" s="52">
        <v>7.9999998211860657E-2</v>
      </c>
      <c r="N9664" s="112">
        <v>12</v>
      </c>
      <c r="O9664" s="52">
        <v>4.4610001146793372E-2</v>
      </c>
      <c r="Q9664" s="112">
        <v>12</v>
      </c>
      <c r="R9664" s="52">
        <v>4.4610001146793372E-2</v>
      </c>
    </row>
    <row r="9665" spans="1:18">
      <c r="A9665" t="s">
        <v>356</v>
      </c>
      <c r="B9665" t="s">
        <v>433</v>
      </c>
      <c r="C9665" t="s">
        <v>440</v>
      </c>
      <c r="D9665" t="s">
        <v>330</v>
      </c>
      <c r="E9665" t="s">
        <v>446</v>
      </c>
      <c r="F9665" t="s">
        <v>439</v>
      </c>
      <c r="G9665" s="112">
        <v>22</v>
      </c>
      <c r="H9665" t="s">
        <v>330</v>
      </c>
      <c r="I9665" t="s">
        <v>374</v>
      </c>
      <c r="J9665" t="s">
        <v>291</v>
      </c>
      <c r="K9665" s="112">
        <v>6</v>
      </c>
      <c r="L9665" s="52">
        <v>0.239999994635582</v>
      </c>
      <c r="N9665" s="112">
        <v>34</v>
      </c>
      <c r="O9665" s="52">
        <v>0.1263899952173233</v>
      </c>
      <c r="Q9665" s="112">
        <v>34</v>
      </c>
      <c r="R9665" s="52">
        <v>0.1263899952173233</v>
      </c>
    </row>
    <row r="9666" spans="1:18">
      <c r="A9666" t="s">
        <v>356</v>
      </c>
      <c r="B9666" t="s">
        <v>433</v>
      </c>
      <c r="C9666" t="s">
        <v>440</v>
      </c>
      <c r="D9666" t="s">
        <v>330</v>
      </c>
      <c r="E9666" t="s">
        <v>446</v>
      </c>
      <c r="F9666" t="s">
        <v>439</v>
      </c>
      <c r="G9666" s="112">
        <v>22</v>
      </c>
      <c r="H9666" t="s">
        <v>330</v>
      </c>
      <c r="I9666" t="s">
        <v>374</v>
      </c>
      <c r="J9666" t="s">
        <v>292</v>
      </c>
      <c r="K9666" s="112">
        <v>2</v>
      </c>
      <c r="L9666" s="52">
        <v>7.9999998211860657E-2</v>
      </c>
      <c r="N9666" s="112">
        <v>52</v>
      </c>
      <c r="O9666" s="52">
        <v>0.19330999255180359</v>
      </c>
      <c r="Q9666" s="112">
        <v>52</v>
      </c>
      <c r="R9666" s="52">
        <v>0.19330999255180359</v>
      </c>
    </row>
    <row r="9667" spans="1:18">
      <c r="A9667" t="s">
        <v>356</v>
      </c>
      <c r="B9667" t="s">
        <v>433</v>
      </c>
      <c r="C9667" t="s">
        <v>440</v>
      </c>
      <c r="D9667" t="s">
        <v>330</v>
      </c>
      <c r="E9667" t="s">
        <v>446</v>
      </c>
      <c r="F9667" t="s">
        <v>439</v>
      </c>
      <c r="G9667" s="112">
        <v>22</v>
      </c>
      <c r="H9667" t="s">
        <v>330</v>
      </c>
      <c r="I9667" t="s">
        <v>374</v>
      </c>
      <c r="J9667" t="s">
        <v>293</v>
      </c>
      <c r="K9667" s="112">
        <v>5</v>
      </c>
      <c r="L9667" s="52">
        <v>0.20000000298023221</v>
      </c>
      <c r="N9667" s="112">
        <v>46</v>
      </c>
      <c r="O9667" s="52">
        <v>0.17100000381469729</v>
      </c>
      <c r="Q9667" s="112">
        <v>46</v>
      </c>
      <c r="R9667" s="52">
        <v>0.17100000381469729</v>
      </c>
    </row>
    <row r="9668" spans="1:18">
      <c r="A9668" t="s">
        <v>356</v>
      </c>
      <c r="B9668" t="s">
        <v>433</v>
      </c>
      <c r="C9668" t="s">
        <v>440</v>
      </c>
      <c r="D9668" t="s">
        <v>330</v>
      </c>
      <c r="E9668" t="s">
        <v>446</v>
      </c>
      <c r="F9668" t="s">
        <v>439</v>
      </c>
      <c r="G9668" s="112">
        <v>22</v>
      </c>
      <c r="H9668" t="s">
        <v>330</v>
      </c>
      <c r="I9668" t="s">
        <v>374</v>
      </c>
      <c r="J9668" t="s">
        <v>294</v>
      </c>
      <c r="K9668" s="112">
        <v>5</v>
      </c>
      <c r="L9668" s="52">
        <v>0.20000000298023221</v>
      </c>
      <c r="N9668" s="112">
        <v>66</v>
      </c>
      <c r="O9668" s="52">
        <v>0.2453500032424927</v>
      </c>
      <c r="Q9668" s="112">
        <v>66</v>
      </c>
      <c r="R9668" s="52">
        <v>0.2453500032424927</v>
      </c>
    </row>
    <row r="9669" spans="1:18">
      <c r="A9669" t="s">
        <v>356</v>
      </c>
      <c r="B9669" t="s">
        <v>433</v>
      </c>
      <c r="C9669" t="s">
        <v>440</v>
      </c>
      <c r="D9669" t="s">
        <v>330</v>
      </c>
      <c r="E9669" t="s">
        <v>446</v>
      </c>
      <c r="F9669" t="s">
        <v>439</v>
      </c>
      <c r="G9669" s="112">
        <v>22</v>
      </c>
      <c r="H9669" t="s">
        <v>330</v>
      </c>
      <c r="I9669" t="s">
        <v>374</v>
      </c>
      <c r="J9669" t="s">
        <v>295</v>
      </c>
      <c r="K9669" s="112">
        <v>5</v>
      </c>
      <c r="L9669" s="52">
        <v>0.20000000298023221</v>
      </c>
      <c r="N9669" s="112">
        <v>59</v>
      </c>
      <c r="O9669" s="52">
        <v>0.2193299978971481</v>
      </c>
      <c r="Q9669" s="112">
        <v>59</v>
      </c>
      <c r="R9669" s="52">
        <v>0.2193299978971481</v>
      </c>
    </row>
    <row r="9670" spans="1:18">
      <c r="A9670" t="s">
        <v>356</v>
      </c>
      <c r="B9670" t="s">
        <v>433</v>
      </c>
      <c r="C9670" t="s">
        <v>440</v>
      </c>
      <c r="D9670" t="s">
        <v>330</v>
      </c>
      <c r="E9670" t="s">
        <v>446</v>
      </c>
      <c r="F9670" t="s">
        <v>439</v>
      </c>
      <c r="G9670" s="112">
        <v>22</v>
      </c>
      <c r="H9670" t="s">
        <v>330</v>
      </c>
      <c r="I9670" t="s">
        <v>734</v>
      </c>
      <c r="J9670" t="s">
        <v>270</v>
      </c>
      <c r="K9670" s="112">
        <v>25</v>
      </c>
      <c r="L9670" s="52">
        <v>1</v>
      </c>
      <c r="N9670" s="112">
        <v>269</v>
      </c>
      <c r="O9670" s="52">
        <v>1</v>
      </c>
      <c r="Q9670" s="112">
        <v>269</v>
      </c>
      <c r="R9670" s="52">
        <v>1</v>
      </c>
    </row>
    <row r="9671" spans="1:18">
      <c r="A9671" t="s">
        <v>356</v>
      </c>
      <c r="B9671" t="s">
        <v>433</v>
      </c>
      <c r="C9671" t="s">
        <v>440</v>
      </c>
      <c r="D9671" t="s">
        <v>330</v>
      </c>
      <c r="E9671" t="s">
        <v>446</v>
      </c>
      <c r="F9671" t="s">
        <v>439</v>
      </c>
      <c r="G9671" s="112">
        <v>22</v>
      </c>
      <c r="H9671" t="s">
        <v>330</v>
      </c>
      <c r="I9671" t="s">
        <v>307</v>
      </c>
      <c r="J9671" t="s">
        <v>329</v>
      </c>
      <c r="K9671" s="112">
        <v>25</v>
      </c>
      <c r="L9671" s="52">
        <v>1</v>
      </c>
      <c r="N9671" s="112">
        <v>267</v>
      </c>
      <c r="O9671" s="52">
        <v>0.99256998300552368</v>
      </c>
      <c r="Q9671" s="112">
        <v>267</v>
      </c>
      <c r="R9671" s="52">
        <v>0.99256998300552368</v>
      </c>
    </row>
    <row r="9672" spans="1:18">
      <c r="A9672" t="s">
        <v>356</v>
      </c>
      <c r="B9672" t="s">
        <v>433</v>
      </c>
      <c r="C9672" t="s">
        <v>440</v>
      </c>
      <c r="D9672" t="s">
        <v>330</v>
      </c>
      <c r="E9672" t="s">
        <v>446</v>
      </c>
      <c r="F9672" t="s">
        <v>439</v>
      </c>
      <c r="G9672" s="112">
        <v>22</v>
      </c>
      <c r="H9672" t="s">
        <v>330</v>
      </c>
      <c r="I9672" t="s">
        <v>307</v>
      </c>
      <c r="J9672" t="s">
        <v>309</v>
      </c>
      <c r="K9672" s="112">
        <v>0</v>
      </c>
      <c r="L9672" s="52">
        <v>0</v>
      </c>
      <c r="N9672" s="112">
        <v>2</v>
      </c>
      <c r="O9672" s="52">
        <v>7.4300002306699753E-3</v>
      </c>
      <c r="Q9672" s="112">
        <v>2</v>
      </c>
      <c r="R9672" s="52">
        <v>7.4300002306699753E-3</v>
      </c>
    </row>
    <row r="9673" spans="1:18">
      <c r="A9673" t="s">
        <v>356</v>
      </c>
      <c r="B9673" t="s">
        <v>433</v>
      </c>
      <c r="C9673" t="s">
        <v>440</v>
      </c>
      <c r="D9673" t="s">
        <v>330</v>
      </c>
      <c r="E9673" t="s">
        <v>446</v>
      </c>
      <c r="F9673" t="s">
        <v>439</v>
      </c>
      <c r="G9673" s="112">
        <v>22</v>
      </c>
      <c r="H9673" t="s">
        <v>330</v>
      </c>
      <c r="I9673" t="s">
        <v>375</v>
      </c>
      <c r="J9673" t="s">
        <v>302</v>
      </c>
      <c r="K9673" s="112">
        <v>9</v>
      </c>
      <c r="L9673" s="52">
        <v>0.36000001430511469</v>
      </c>
      <c r="N9673" s="112">
        <v>85</v>
      </c>
      <c r="O9673" s="52">
        <v>0.31599000096321112</v>
      </c>
      <c r="Q9673" s="112">
        <v>85</v>
      </c>
      <c r="R9673" s="52">
        <v>0.31599000096321112</v>
      </c>
    </row>
    <row r="9674" spans="1:18">
      <c r="A9674" t="s">
        <v>356</v>
      </c>
      <c r="B9674" t="s">
        <v>433</v>
      </c>
      <c r="C9674" t="s">
        <v>440</v>
      </c>
      <c r="D9674" t="s">
        <v>330</v>
      </c>
      <c r="E9674" t="s">
        <v>446</v>
      </c>
      <c r="F9674" t="s">
        <v>439</v>
      </c>
      <c r="G9674" s="112">
        <v>22</v>
      </c>
      <c r="H9674" t="s">
        <v>330</v>
      </c>
      <c r="I9674" t="s">
        <v>375</v>
      </c>
      <c r="J9674" t="s">
        <v>303</v>
      </c>
      <c r="K9674" s="112">
        <v>8</v>
      </c>
      <c r="L9674" s="52">
        <v>0.31999999284744263</v>
      </c>
      <c r="N9674" s="112">
        <v>90</v>
      </c>
      <c r="O9674" s="52">
        <v>0.33456999063491821</v>
      </c>
      <c r="Q9674" s="112">
        <v>90</v>
      </c>
      <c r="R9674" s="52">
        <v>0.33456999063491821</v>
      </c>
    </row>
    <row r="9675" spans="1:18">
      <c r="A9675" t="s">
        <v>356</v>
      </c>
      <c r="B9675" t="s">
        <v>433</v>
      </c>
      <c r="C9675" t="s">
        <v>440</v>
      </c>
      <c r="D9675" t="s">
        <v>330</v>
      </c>
      <c r="E9675" t="s">
        <v>446</v>
      </c>
      <c r="F9675" t="s">
        <v>439</v>
      </c>
      <c r="G9675" s="112">
        <v>22</v>
      </c>
      <c r="H9675" t="s">
        <v>330</v>
      </c>
      <c r="I9675" t="s">
        <v>375</v>
      </c>
      <c r="J9675" t="s">
        <v>304</v>
      </c>
      <c r="K9675" s="112">
        <v>8</v>
      </c>
      <c r="L9675" s="52">
        <v>0.31999999284744263</v>
      </c>
      <c r="N9675" s="112">
        <v>94</v>
      </c>
      <c r="O9675" s="52">
        <v>0.34944000840187073</v>
      </c>
      <c r="Q9675" s="112">
        <v>94</v>
      </c>
      <c r="R9675" s="52">
        <v>0.34944000840187073</v>
      </c>
    </row>
    <row r="9676" spans="1:18">
      <c r="A9676" t="s">
        <v>356</v>
      </c>
      <c r="B9676" t="s">
        <v>433</v>
      </c>
      <c r="C9676" t="s">
        <v>440</v>
      </c>
      <c r="D9676" t="s">
        <v>330</v>
      </c>
      <c r="E9676" t="s">
        <v>446</v>
      </c>
      <c r="F9676" t="s">
        <v>439</v>
      </c>
      <c r="G9676" s="112">
        <v>22</v>
      </c>
      <c r="H9676" t="s">
        <v>330</v>
      </c>
      <c r="I9676" t="s">
        <v>377</v>
      </c>
      <c r="J9676" t="s">
        <v>13</v>
      </c>
      <c r="K9676" s="112">
        <v>20</v>
      </c>
      <c r="L9676" s="52">
        <v>0.80000001192092896</v>
      </c>
      <c r="N9676" s="112">
        <v>130</v>
      </c>
      <c r="O9676" s="52">
        <v>0.48326998949050898</v>
      </c>
      <c r="Q9676" s="112">
        <v>130</v>
      </c>
      <c r="R9676" s="52">
        <v>0.48326998949050898</v>
      </c>
    </row>
    <row r="9677" spans="1:18">
      <c r="A9677" t="s">
        <v>356</v>
      </c>
      <c r="B9677" t="s">
        <v>433</v>
      </c>
      <c r="C9677" t="s">
        <v>440</v>
      </c>
      <c r="D9677" t="s">
        <v>330</v>
      </c>
      <c r="E9677" t="s">
        <v>446</v>
      </c>
      <c r="F9677" t="s">
        <v>439</v>
      </c>
      <c r="G9677" s="112">
        <v>22</v>
      </c>
      <c r="H9677" t="s">
        <v>330</v>
      </c>
      <c r="I9677" t="s">
        <v>377</v>
      </c>
      <c r="J9677" t="s">
        <v>382</v>
      </c>
      <c r="K9677" s="112">
        <v>5</v>
      </c>
      <c r="L9677" s="52">
        <v>0.20000000298023221</v>
      </c>
      <c r="N9677" s="112">
        <v>139</v>
      </c>
      <c r="O9677" s="52">
        <v>0.51673001050949097</v>
      </c>
      <c r="Q9677" s="112">
        <v>139</v>
      </c>
      <c r="R9677" s="52">
        <v>0.51673001050949097</v>
      </c>
    </row>
    <row r="9678" spans="1:18">
      <c r="A9678" t="s">
        <v>356</v>
      </c>
      <c r="B9678" t="s">
        <v>433</v>
      </c>
      <c r="C9678" t="s">
        <v>440</v>
      </c>
      <c r="D9678" t="s">
        <v>330</v>
      </c>
      <c r="E9678" t="s">
        <v>446</v>
      </c>
      <c r="F9678" t="s">
        <v>439</v>
      </c>
      <c r="G9678" s="112">
        <v>22</v>
      </c>
      <c r="H9678" t="s">
        <v>330</v>
      </c>
      <c r="I9678" t="s">
        <v>378</v>
      </c>
      <c r="J9678" t="s">
        <v>13</v>
      </c>
      <c r="K9678" s="112">
        <v>23</v>
      </c>
      <c r="L9678" s="52">
        <v>0.92000001668930054</v>
      </c>
      <c r="N9678" s="112">
        <v>234</v>
      </c>
      <c r="O9678" s="52">
        <v>0.86988997459411621</v>
      </c>
      <c r="Q9678" s="112">
        <v>234</v>
      </c>
      <c r="R9678" s="52">
        <v>0.86988997459411621</v>
      </c>
    </row>
    <row r="9679" spans="1:18">
      <c r="A9679" t="s">
        <v>356</v>
      </c>
      <c r="B9679" t="s">
        <v>433</v>
      </c>
      <c r="C9679" t="s">
        <v>440</v>
      </c>
      <c r="D9679" t="s">
        <v>330</v>
      </c>
      <c r="E9679" t="s">
        <v>446</v>
      </c>
      <c r="F9679" t="s">
        <v>439</v>
      </c>
      <c r="G9679" s="112">
        <v>22</v>
      </c>
      <c r="H9679" t="s">
        <v>330</v>
      </c>
      <c r="I9679" t="s">
        <v>378</v>
      </c>
      <c r="J9679" t="s">
        <v>382</v>
      </c>
      <c r="K9679" s="112">
        <v>2</v>
      </c>
      <c r="L9679" s="52">
        <v>7.9999998211860657E-2</v>
      </c>
      <c r="N9679" s="112">
        <v>35</v>
      </c>
      <c r="O9679" s="52">
        <v>0.1301099956035614</v>
      </c>
      <c r="Q9679" s="112">
        <v>35</v>
      </c>
      <c r="R9679" s="52">
        <v>0.1301099956035614</v>
      </c>
    </row>
    <row r="9680" spans="1:18">
      <c r="A9680" t="s">
        <v>356</v>
      </c>
      <c r="B9680" t="s">
        <v>433</v>
      </c>
      <c r="C9680" t="s">
        <v>440</v>
      </c>
      <c r="D9680" t="s">
        <v>330</v>
      </c>
      <c r="E9680" t="s">
        <v>446</v>
      </c>
      <c r="F9680" t="s">
        <v>439</v>
      </c>
      <c r="G9680" s="112">
        <v>22</v>
      </c>
      <c r="H9680" t="s">
        <v>330</v>
      </c>
      <c r="I9680" t="s">
        <v>379</v>
      </c>
      <c r="J9680" t="s">
        <v>13</v>
      </c>
      <c r="K9680" s="112">
        <v>17</v>
      </c>
      <c r="L9680" s="52">
        <v>0.68000000715255737</v>
      </c>
      <c r="N9680" s="112">
        <v>186</v>
      </c>
      <c r="O9680" s="52">
        <v>0.69144999980926514</v>
      </c>
      <c r="Q9680" s="112">
        <v>186</v>
      </c>
      <c r="R9680" s="52">
        <v>0.69144999980926514</v>
      </c>
    </row>
    <row r="9681" spans="1:18">
      <c r="A9681" t="s">
        <v>356</v>
      </c>
      <c r="B9681" t="s">
        <v>433</v>
      </c>
      <c r="C9681" t="s">
        <v>440</v>
      </c>
      <c r="D9681" t="s">
        <v>330</v>
      </c>
      <c r="E9681" t="s">
        <v>446</v>
      </c>
      <c r="F9681" t="s">
        <v>439</v>
      </c>
      <c r="G9681" s="112">
        <v>22</v>
      </c>
      <c r="H9681" t="s">
        <v>330</v>
      </c>
      <c r="I9681" t="s">
        <v>379</v>
      </c>
      <c r="J9681" t="s">
        <v>382</v>
      </c>
      <c r="K9681" s="112">
        <v>8</v>
      </c>
      <c r="L9681" s="52">
        <v>0.31999999284744263</v>
      </c>
      <c r="N9681" s="112">
        <v>83</v>
      </c>
      <c r="O9681" s="52">
        <v>0.30855000019073492</v>
      </c>
      <c r="Q9681" s="112">
        <v>83</v>
      </c>
      <c r="R9681" s="52">
        <v>0.30855000019073492</v>
      </c>
    </row>
    <row r="9682" spans="1:18">
      <c r="A9682" t="s">
        <v>356</v>
      </c>
      <c r="B9682" t="s">
        <v>433</v>
      </c>
      <c r="C9682" t="s">
        <v>440</v>
      </c>
      <c r="D9682" t="s">
        <v>330</v>
      </c>
      <c r="E9682" t="s">
        <v>446</v>
      </c>
      <c r="F9682" t="s">
        <v>439</v>
      </c>
      <c r="G9682" s="112">
        <v>22</v>
      </c>
      <c r="H9682" t="s">
        <v>330</v>
      </c>
      <c r="I9682" t="s">
        <v>380</v>
      </c>
      <c r="J9682" t="s">
        <v>13</v>
      </c>
      <c r="K9682" s="112">
        <v>20</v>
      </c>
      <c r="L9682" s="52">
        <v>0.80000001192092896</v>
      </c>
      <c r="N9682" s="112">
        <v>179</v>
      </c>
      <c r="O9682" s="52">
        <v>0.66543000936508179</v>
      </c>
      <c r="Q9682" s="112">
        <v>179</v>
      </c>
      <c r="R9682" s="52">
        <v>0.66543000936508179</v>
      </c>
    </row>
    <row r="9683" spans="1:18">
      <c r="A9683" t="s">
        <v>356</v>
      </c>
      <c r="B9683" t="s">
        <v>433</v>
      </c>
      <c r="C9683" t="s">
        <v>440</v>
      </c>
      <c r="D9683" t="s">
        <v>330</v>
      </c>
      <c r="E9683" t="s">
        <v>446</v>
      </c>
      <c r="F9683" t="s">
        <v>439</v>
      </c>
      <c r="G9683" s="112">
        <v>22</v>
      </c>
      <c r="H9683" t="s">
        <v>330</v>
      </c>
      <c r="I9683" t="s">
        <v>380</v>
      </c>
      <c r="J9683" t="s">
        <v>382</v>
      </c>
      <c r="K9683" s="112">
        <v>5</v>
      </c>
      <c r="L9683" s="52">
        <v>0.20000000298023221</v>
      </c>
      <c r="N9683" s="112">
        <v>90</v>
      </c>
      <c r="O9683" s="52">
        <v>0.33456999063491821</v>
      </c>
      <c r="Q9683" s="112">
        <v>90</v>
      </c>
      <c r="R9683" s="52">
        <v>0.33456999063491821</v>
      </c>
    </row>
    <row r="9684" spans="1:18">
      <c r="A9684" t="s">
        <v>356</v>
      </c>
      <c r="B9684" t="s">
        <v>433</v>
      </c>
      <c r="C9684" t="s">
        <v>440</v>
      </c>
      <c r="D9684" t="s">
        <v>330</v>
      </c>
      <c r="E9684" t="s">
        <v>446</v>
      </c>
      <c r="F9684" t="s">
        <v>439</v>
      </c>
      <c r="G9684" s="112">
        <v>22</v>
      </c>
      <c r="H9684" t="s">
        <v>330</v>
      </c>
      <c r="I9684" t="s">
        <v>381</v>
      </c>
      <c r="J9684" t="s">
        <v>13</v>
      </c>
      <c r="K9684" s="112">
        <v>10</v>
      </c>
      <c r="L9684" s="52">
        <v>0.40000000596046448</v>
      </c>
      <c r="N9684" s="112">
        <v>168</v>
      </c>
      <c r="O9684" s="52">
        <v>0.62453997135162354</v>
      </c>
      <c r="Q9684" s="112">
        <v>168</v>
      </c>
      <c r="R9684" s="52">
        <v>0.62453997135162354</v>
      </c>
    </row>
    <row r="9685" spans="1:18">
      <c r="A9685" t="s">
        <v>356</v>
      </c>
      <c r="B9685" t="s">
        <v>433</v>
      </c>
      <c r="C9685" t="s">
        <v>440</v>
      </c>
      <c r="D9685" t="s">
        <v>330</v>
      </c>
      <c r="E9685" t="s">
        <v>446</v>
      </c>
      <c r="F9685" t="s">
        <v>439</v>
      </c>
      <c r="G9685" s="112">
        <v>22</v>
      </c>
      <c r="H9685" t="s">
        <v>330</v>
      </c>
      <c r="I9685" t="s">
        <v>381</v>
      </c>
      <c r="J9685" t="s">
        <v>382</v>
      </c>
      <c r="K9685" s="112">
        <v>15</v>
      </c>
      <c r="L9685" s="52">
        <v>0.60000002384185791</v>
      </c>
      <c r="N9685" s="112">
        <v>101</v>
      </c>
      <c r="O9685" s="52">
        <v>0.37545999884605408</v>
      </c>
      <c r="Q9685" s="112">
        <v>101</v>
      </c>
      <c r="R9685" s="52">
        <v>0.37545999884605408</v>
      </c>
    </row>
  </sheetData>
  <autoFilter ref="A1:S10603" xr:uid="{6EC8ADA8-8180-4FE7-8037-3E7F67B130BE}">
    <sortState xmlns:xlrd2="http://schemas.microsoft.com/office/spreadsheetml/2017/richdata2" ref="A2:S10603">
      <sortCondition ref="A1:A10603"/>
    </sortState>
  </autoFilter>
  <phoneticPr fontId="8" type="noConversion"/>
  <conditionalFormatting sqref="AB4:AB123 AD4:AD123 AF4:AF123">
    <cfRule type="cellIs" dxfId="4" priority="22" operator="between">
      <formula>1</formula>
      <formula>4</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835C-6C25-4F65-A318-0DF71EAFBA83}">
  <dimension ref="A2:L164"/>
  <sheetViews>
    <sheetView workbookViewId="0">
      <selection activeCell="K11" sqref="K11"/>
    </sheetView>
  </sheetViews>
  <sheetFormatPr defaultRowHeight="15"/>
  <cols>
    <col min="1" max="1" width="67" customWidth="1"/>
    <col min="2" max="2" width="10.42578125" bestFit="1" customWidth="1"/>
    <col min="3" max="3" width="43.42578125" bestFit="1" customWidth="1"/>
    <col min="4" max="4" width="13.28515625" bestFit="1" customWidth="1"/>
    <col min="5" max="5" width="11.7109375" customWidth="1"/>
    <col min="6" max="6" width="14" customWidth="1"/>
    <col min="9" max="9" width="17.85546875" bestFit="1" customWidth="1"/>
    <col min="11" max="11" width="59.28515625" customWidth="1"/>
  </cols>
  <sheetData>
    <row r="2" spans="1:12">
      <c r="A2" s="53" t="s">
        <v>725</v>
      </c>
      <c r="B2" s="53" t="s">
        <v>724</v>
      </c>
      <c r="C2" s="53" t="s">
        <v>723</v>
      </c>
      <c r="D2" s="53" t="s">
        <v>722</v>
      </c>
      <c r="E2" s="53" t="s">
        <v>427</v>
      </c>
      <c r="F2" s="53" t="s">
        <v>721</v>
      </c>
      <c r="G2" s="53" t="s">
        <v>720</v>
      </c>
      <c r="H2" s="53" t="s">
        <v>719</v>
      </c>
      <c r="K2" s="53" t="s">
        <v>718</v>
      </c>
      <c r="L2" s="53"/>
    </row>
    <row r="3" spans="1:12">
      <c r="A3" t="s">
        <v>30</v>
      </c>
      <c r="B3" t="s">
        <v>29</v>
      </c>
      <c r="C3" t="s">
        <v>336</v>
      </c>
      <c r="D3" t="s">
        <v>486</v>
      </c>
      <c r="E3" t="s">
        <v>412</v>
      </c>
      <c r="F3" t="s">
        <v>464</v>
      </c>
      <c r="G3" t="s">
        <v>717</v>
      </c>
      <c r="H3" t="str">
        <f>RIGHT(D3,3)</f>
        <v>030</v>
      </c>
      <c r="K3" t="s">
        <v>434</v>
      </c>
    </row>
    <row r="4" spans="1:12">
      <c r="A4" t="s">
        <v>434</v>
      </c>
      <c r="B4" t="s">
        <v>441</v>
      </c>
      <c r="D4" t="s">
        <v>615</v>
      </c>
      <c r="E4" t="s">
        <v>433</v>
      </c>
      <c r="F4" t="s">
        <v>463</v>
      </c>
      <c r="G4" t="s">
        <v>716</v>
      </c>
      <c r="H4" t="s">
        <v>615</v>
      </c>
      <c r="K4" t="s">
        <v>435</v>
      </c>
    </row>
    <row r="5" spans="1:12">
      <c r="A5" t="s">
        <v>709</v>
      </c>
      <c r="B5" t="s">
        <v>31</v>
      </c>
      <c r="C5" t="s">
        <v>334</v>
      </c>
      <c r="D5" t="s">
        <v>481</v>
      </c>
      <c r="E5" t="s">
        <v>412</v>
      </c>
      <c r="F5" t="s">
        <v>464</v>
      </c>
      <c r="G5" t="s">
        <v>715</v>
      </c>
      <c r="H5" t="str">
        <f>RIGHT(D5,3)</f>
        <v>012</v>
      </c>
      <c r="K5" t="s">
        <v>436</v>
      </c>
    </row>
    <row r="6" spans="1:12">
      <c r="A6" t="s">
        <v>34</v>
      </c>
      <c r="B6" t="s">
        <v>33</v>
      </c>
      <c r="C6" t="s">
        <v>333</v>
      </c>
      <c r="D6" t="s">
        <v>475</v>
      </c>
      <c r="E6" t="s">
        <v>412</v>
      </c>
      <c r="F6" t="s">
        <v>464</v>
      </c>
      <c r="G6" t="s">
        <v>714</v>
      </c>
      <c r="H6" t="str">
        <f>RIGHT(D6,3)</f>
        <v>028</v>
      </c>
      <c r="K6" t="s">
        <v>437</v>
      </c>
    </row>
    <row r="7" spans="1:12">
      <c r="A7" t="s">
        <v>36</v>
      </c>
      <c r="B7" t="s">
        <v>35</v>
      </c>
      <c r="C7" t="s">
        <v>342</v>
      </c>
      <c r="D7" t="s">
        <v>480</v>
      </c>
      <c r="E7" t="s">
        <v>412</v>
      </c>
      <c r="F7" t="s">
        <v>464</v>
      </c>
      <c r="G7" t="s">
        <v>713</v>
      </c>
      <c r="H7" t="str">
        <f>RIGHT(D7,3)</f>
        <v>025</v>
      </c>
      <c r="K7" t="s">
        <v>438</v>
      </c>
    </row>
    <row r="8" spans="1:12">
      <c r="A8" t="s">
        <v>38</v>
      </c>
      <c r="B8" t="s">
        <v>37</v>
      </c>
      <c r="C8" t="s">
        <v>333</v>
      </c>
      <c r="D8" t="s">
        <v>475</v>
      </c>
      <c r="E8" t="s">
        <v>412</v>
      </c>
      <c r="F8" t="s">
        <v>464</v>
      </c>
      <c r="G8" t="s">
        <v>712</v>
      </c>
      <c r="H8" t="str">
        <f>RIGHT(D8,3)</f>
        <v>028</v>
      </c>
      <c r="K8" t="s">
        <v>439</v>
      </c>
    </row>
    <row r="9" spans="1:12">
      <c r="A9" t="s">
        <v>40</v>
      </c>
      <c r="B9" t="s">
        <v>39</v>
      </c>
      <c r="C9" t="s">
        <v>469</v>
      </c>
      <c r="D9" t="s">
        <v>468</v>
      </c>
      <c r="E9" t="s">
        <v>412</v>
      </c>
      <c r="F9" t="s">
        <v>464</v>
      </c>
      <c r="G9" t="s">
        <v>711</v>
      </c>
      <c r="H9" t="str">
        <f>RIGHT(D9,3)</f>
        <v>035</v>
      </c>
      <c r="K9" t="s">
        <v>30</v>
      </c>
    </row>
    <row r="10" spans="1:12">
      <c r="A10" t="s">
        <v>435</v>
      </c>
      <c r="B10" t="s">
        <v>442</v>
      </c>
      <c r="D10" t="s">
        <v>615</v>
      </c>
      <c r="E10" t="s">
        <v>433</v>
      </c>
      <c r="F10" t="s">
        <v>463</v>
      </c>
      <c r="G10" t="s">
        <v>710</v>
      </c>
      <c r="H10" t="s">
        <v>615</v>
      </c>
      <c r="K10" t="s">
        <v>32</v>
      </c>
    </row>
    <row r="11" spans="1:12">
      <c r="A11" t="s">
        <v>42</v>
      </c>
      <c r="B11" t="s">
        <v>41</v>
      </c>
      <c r="C11" t="s">
        <v>348</v>
      </c>
      <c r="D11" t="s">
        <v>473</v>
      </c>
      <c r="E11" t="s">
        <v>412</v>
      </c>
      <c r="F11" t="s">
        <v>464</v>
      </c>
      <c r="G11" t="s">
        <v>708</v>
      </c>
      <c r="H11" t="str">
        <f t="shared" ref="H11:H16" si="0">RIGHT(D11,3)</f>
        <v>018</v>
      </c>
      <c r="K11" t="s">
        <v>34</v>
      </c>
    </row>
    <row r="12" spans="1:12">
      <c r="A12" t="s">
        <v>44</v>
      </c>
      <c r="B12" t="s">
        <v>43</v>
      </c>
      <c r="C12" t="s">
        <v>331</v>
      </c>
      <c r="D12" t="s">
        <v>470</v>
      </c>
      <c r="E12" t="s">
        <v>412</v>
      </c>
      <c r="F12" t="s">
        <v>464</v>
      </c>
      <c r="G12" t="s">
        <v>707</v>
      </c>
      <c r="H12" t="str">
        <f t="shared" si="0"/>
        <v>032</v>
      </c>
      <c r="K12" t="s">
        <v>36</v>
      </c>
    </row>
    <row r="13" spans="1:12">
      <c r="A13" t="s">
        <v>46</v>
      </c>
      <c r="B13" t="s">
        <v>45</v>
      </c>
      <c r="C13" t="s">
        <v>336</v>
      </c>
      <c r="D13" t="s">
        <v>486</v>
      </c>
      <c r="E13" t="s">
        <v>412</v>
      </c>
      <c r="F13" t="s">
        <v>464</v>
      </c>
      <c r="G13" t="s">
        <v>706</v>
      </c>
      <c r="H13" t="str">
        <f t="shared" si="0"/>
        <v>030</v>
      </c>
      <c r="K13" t="s">
        <v>38</v>
      </c>
    </row>
    <row r="14" spans="1:12">
      <c r="A14" t="s">
        <v>48</v>
      </c>
      <c r="B14" t="s">
        <v>47</v>
      </c>
      <c r="C14" t="s">
        <v>343</v>
      </c>
      <c r="D14" t="s">
        <v>482</v>
      </c>
      <c r="E14" t="s">
        <v>412</v>
      </c>
      <c r="F14" t="s">
        <v>464</v>
      </c>
      <c r="G14" t="s">
        <v>705</v>
      </c>
      <c r="H14" t="str">
        <f t="shared" si="0"/>
        <v>034</v>
      </c>
      <c r="K14" t="s">
        <v>40</v>
      </c>
    </row>
    <row r="15" spans="1:12">
      <c r="A15" t="s">
        <v>50</v>
      </c>
      <c r="B15" t="s">
        <v>49</v>
      </c>
      <c r="C15" t="s">
        <v>336</v>
      </c>
      <c r="D15" t="s">
        <v>486</v>
      </c>
      <c r="E15" t="s">
        <v>412</v>
      </c>
      <c r="F15" t="s">
        <v>464</v>
      </c>
      <c r="G15" t="s">
        <v>704</v>
      </c>
      <c r="H15" t="str">
        <f t="shared" si="0"/>
        <v>030</v>
      </c>
      <c r="K15" t="s">
        <v>42</v>
      </c>
    </row>
    <row r="16" spans="1:12">
      <c r="A16" t="s">
        <v>52</v>
      </c>
      <c r="B16" t="s">
        <v>51</v>
      </c>
      <c r="C16" t="s">
        <v>469</v>
      </c>
      <c r="D16" t="s">
        <v>468</v>
      </c>
      <c r="E16" t="s">
        <v>412</v>
      </c>
      <c r="F16" t="s">
        <v>464</v>
      </c>
      <c r="G16" t="s">
        <v>703</v>
      </c>
      <c r="H16" t="str">
        <f t="shared" si="0"/>
        <v>035</v>
      </c>
      <c r="K16" t="s">
        <v>44</v>
      </c>
    </row>
    <row r="17" spans="1:11">
      <c r="A17" t="s">
        <v>436</v>
      </c>
      <c r="B17" t="s">
        <v>443</v>
      </c>
      <c r="D17" t="s">
        <v>615</v>
      </c>
      <c r="E17" t="s">
        <v>433</v>
      </c>
      <c r="F17" t="s">
        <v>463</v>
      </c>
      <c r="G17" t="s">
        <v>702</v>
      </c>
      <c r="H17" t="s">
        <v>615</v>
      </c>
      <c r="K17" t="s">
        <v>46</v>
      </c>
    </row>
    <row r="18" spans="1:11">
      <c r="A18" t="s">
        <v>54</v>
      </c>
      <c r="B18" t="s">
        <v>53</v>
      </c>
      <c r="C18" t="s">
        <v>397</v>
      </c>
      <c r="D18" t="s">
        <v>484</v>
      </c>
      <c r="E18" t="s">
        <v>412</v>
      </c>
      <c r="F18" t="s">
        <v>464</v>
      </c>
      <c r="G18" t="s">
        <v>701</v>
      </c>
      <c r="H18" t="str">
        <f>RIGHT(D18,3)</f>
        <v>021</v>
      </c>
      <c r="K18" t="s">
        <v>48</v>
      </c>
    </row>
    <row r="19" spans="1:11">
      <c r="A19" t="s">
        <v>56</v>
      </c>
      <c r="B19" t="s">
        <v>55</v>
      </c>
      <c r="C19" t="s">
        <v>342</v>
      </c>
      <c r="D19" t="s">
        <v>480</v>
      </c>
      <c r="E19" t="s">
        <v>412</v>
      </c>
      <c r="F19" t="s">
        <v>464</v>
      </c>
      <c r="G19" t="s">
        <v>700</v>
      </c>
      <c r="H19" t="str">
        <f>RIGHT(D19,3)</f>
        <v>025</v>
      </c>
      <c r="K19" t="s">
        <v>50</v>
      </c>
    </row>
    <row r="20" spans="1:11">
      <c r="A20" t="s">
        <v>58</v>
      </c>
      <c r="B20" t="s">
        <v>57</v>
      </c>
      <c r="C20" t="s">
        <v>340</v>
      </c>
      <c r="D20" t="s">
        <v>466</v>
      </c>
      <c r="E20" t="s">
        <v>412</v>
      </c>
      <c r="F20" t="s">
        <v>464</v>
      </c>
      <c r="G20" t="s">
        <v>699</v>
      </c>
      <c r="H20" t="str">
        <f>RIGHT(D20,3)</f>
        <v>005</v>
      </c>
      <c r="K20" t="s">
        <v>52</v>
      </c>
    </row>
    <row r="21" spans="1:11">
      <c r="A21" t="s">
        <v>60</v>
      </c>
      <c r="B21" t="s">
        <v>59</v>
      </c>
      <c r="C21" t="s">
        <v>347</v>
      </c>
      <c r="D21" t="s">
        <v>476</v>
      </c>
      <c r="E21" t="s">
        <v>412</v>
      </c>
      <c r="F21" t="s">
        <v>464</v>
      </c>
      <c r="G21" t="s">
        <v>698</v>
      </c>
      <c r="H21" t="str">
        <f>RIGHT(D21,3)</f>
        <v>029</v>
      </c>
      <c r="K21" t="s">
        <v>54</v>
      </c>
    </row>
    <row r="22" spans="1:11">
      <c r="A22" t="s">
        <v>62</v>
      </c>
      <c r="B22" t="s">
        <v>61</v>
      </c>
      <c r="C22" t="s">
        <v>397</v>
      </c>
      <c r="D22" t="s">
        <v>484</v>
      </c>
      <c r="E22" t="s">
        <v>412</v>
      </c>
      <c r="F22" t="s">
        <v>464</v>
      </c>
      <c r="G22" t="s">
        <v>697</v>
      </c>
      <c r="H22" t="str">
        <f>RIGHT(D22,3)</f>
        <v>021</v>
      </c>
      <c r="K22" t="s">
        <v>56</v>
      </c>
    </row>
    <row r="23" spans="1:11">
      <c r="A23" t="s">
        <v>437</v>
      </c>
      <c r="B23" t="s">
        <v>444</v>
      </c>
      <c r="D23" t="s">
        <v>615</v>
      </c>
      <c r="E23" t="s">
        <v>433</v>
      </c>
      <c r="F23" t="s">
        <v>463</v>
      </c>
      <c r="G23" t="s">
        <v>696</v>
      </c>
      <c r="H23" t="s">
        <v>615</v>
      </c>
      <c r="K23" t="s">
        <v>58</v>
      </c>
    </row>
    <row r="24" spans="1:11">
      <c r="A24" t="s">
        <v>64</v>
      </c>
      <c r="B24" t="s">
        <v>63</v>
      </c>
      <c r="C24" t="s">
        <v>346</v>
      </c>
      <c r="D24" t="s">
        <v>472</v>
      </c>
      <c r="E24" t="s">
        <v>412</v>
      </c>
      <c r="F24" t="s">
        <v>464</v>
      </c>
      <c r="G24" t="s">
        <v>695</v>
      </c>
      <c r="H24" t="str">
        <f t="shared" ref="H24:H43" si="1">RIGHT(D24,3)</f>
        <v>011</v>
      </c>
      <c r="K24" t="s">
        <v>60</v>
      </c>
    </row>
    <row r="25" spans="1:11">
      <c r="A25" t="s">
        <v>66</v>
      </c>
      <c r="B25" t="s">
        <v>65</v>
      </c>
      <c r="C25" t="s">
        <v>342</v>
      </c>
      <c r="D25" t="s">
        <v>480</v>
      </c>
      <c r="E25" t="s">
        <v>412</v>
      </c>
      <c r="F25" t="s">
        <v>464</v>
      </c>
      <c r="G25" t="s">
        <v>694</v>
      </c>
      <c r="H25" t="str">
        <f t="shared" si="1"/>
        <v>025</v>
      </c>
      <c r="K25" t="s">
        <v>62</v>
      </c>
    </row>
    <row r="26" spans="1:11">
      <c r="A26" t="s">
        <v>68</v>
      </c>
      <c r="B26" t="s">
        <v>67</v>
      </c>
      <c r="C26" t="s">
        <v>332</v>
      </c>
      <c r="D26" t="s">
        <v>483</v>
      </c>
      <c r="E26" t="s">
        <v>412</v>
      </c>
      <c r="F26" t="s">
        <v>464</v>
      </c>
      <c r="G26" t="s">
        <v>693</v>
      </c>
      <c r="H26" t="str">
        <f t="shared" si="1"/>
        <v>016</v>
      </c>
      <c r="K26" t="s">
        <v>64</v>
      </c>
    </row>
    <row r="27" spans="1:11">
      <c r="A27" t="s">
        <v>275</v>
      </c>
      <c r="B27" t="s">
        <v>193</v>
      </c>
      <c r="C27" t="s">
        <v>339</v>
      </c>
      <c r="D27" t="s">
        <v>485</v>
      </c>
      <c r="E27" t="s">
        <v>412</v>
      </c>
      <c r="F27" t="s">
        <v>464</v>
      </c>
      <c r="G27" t="s">
        <v>692</v>
      </c>
      <c r="H27" t="str">
        <f t="shared" si="1"/>
        <v>007</v>
      </c>
      <c r="K27" t="s">
        <v>66</v>
      </c>
    </row>
    <row r="28" spans="1:11">
      <c r="A28" t="s">
        <v>80</v>
      </c>
      <c r="B28" t="s">
        <v>79</v>
      </c>
      <c r="C28" t="s">
        <v>469</v>
      </c>
      <c r="D28" t="s">
        <v>468</v>
      </c>
      <c r="E28" t="s">
        <v>412</v>
      </c>
      <c r="F28" t="s">
        <v>464</v>
      </c>
      <c r="G28" t="s">
        <v>691</v>
      </c>
      <c r="H28" t="str">
        <f t="shared" si="1"/>
        <v>035</v>
      </c>
      <c r="K28" t="s">
        <v>68</v>
      </c>
    </row>
    <row r="29" spans="1:11">
      <c r="A29" t="s">
        <v>70</v>
      </c>
      <c r="B29" t="s">
        <v>69</v>
      </c>
      <c r="C29" t="s">
        <v>340</v>
      </c>
      <c r="D29" t="s">
        <v>466</v>
      </c>
      <c r="E29" t="s">
        <v>412</v>
      </c>
      <c r="F29" t="s">
        <v>464</v>
      </c>
      <c r="G29" t="s">
        <v>690</v>
      </c>
      <c r="H29" t="str">
        <f t="shared" si="1"/>
        <v>005</v>
      </c>
      <c r="K29" t="s">
        <v>275</v>
      </c>
    </row>
    <row r="30" spans="1:11">
      <c r="A30" t="s">
        <v>72</v>
      </c>
      <c r="B30" t="s">
        <v>71</v>
      </c>
      <c r="C30" t="s">
        <v>346</v>
      </c>
      <c r="D30" t="s">
        <v>472</v>
      </c>
      <c r="E30" t="s">
        <v>412</v>
      </c>
      <c r="F30" t="s">
        <v>464</v>
      </c>
      <c r="G30" t="s">
        <v>689</v>
      </c>
      <c r="H30" t="str">
        <f t="shared" si="1"/>
        <v>011</v>
      </c>
      <c r="K30" t="s">
        <v>80</v>
      </c>
    </row>
    <row r="31" spans="1:11">
      <c r="A31" t="s">
        <v>74</v>
      </c>
      <c r="B31" t="s">
        <v>73</v>
      </c>
      <c r="C31" t="s">
        <v>348</v>
      </c>
      <c r="D31" t="s">
        <v>473</v>
      </c>
      <c r="E31" t="s">
        <v>412</v>
      </c>
      <c r="F31" t="s">
        <v>464</v>
      </c>
      <c r="G31" t="s">
        <v>688</v>
      </c>
      <c r="H31" t="str">
        <f t="shared" si="1"/>
        <v>018</v>
      </c>
      <c r="K31" t="s">
        <v>70</v>
      </c>
    </row>
    <row r="32" spans="1:11">
      <c r="A32" t="s">
        <v>76</v>
      </c>
      <c r="B32" t="s">
        <v>75</v>
      </c>
      <c r="C32" t="s">
        <v>469</v>
      </c>
      <c r="D32" t="s">
        <v>468</v>
      </c>
      <c r="E32" t="s">
        <v>412</v>
      </c>
      <c r="F32" t="s">
        <v>464</v>
      </c>
      <c r="G32" t="s">
        <v>687</v>
      </c>
      <c r="H32" t="str">
        <f t="shared" si="1"/>
        <v>035</v>
      </c>
      <c r="K32" t="s">
        <v>72</v>
      </c>
    </row>
    <row r="33" spans="1:11">
      <c r="A33" t="s">
        <v>78</v>
      </c>
      <c r="B33" t="s">
        <v>77</v>
      </c>
      <c r="C33" t="s">
        <v>334</v>
      </c>
      <c r="D33" t="s">
        <v>481</v>
      </c>
      <c r="E33" t="s">
        <v>412</v>
      </c>
      <c r="F33" t="s">
        <v>464</v>
      </c>
      <c r="G33" t="s">
        <v>686</v>
      </c>
      <c r="H33" t="str">
        <f t="shared" si="1"/>
        <v>012</v>
      </c>
      <c r="K33" t="s">
        <v>74</v>
      </c>
    </row>
    <row r="34" spans="1:11">
      <c r="A34" t="s">
        <v>82</v>
      </c>
      <c r="B34" t="s">
        <v>81</v>
      </c>
      <c r="C34" t="s">
        <v>334</v>
      </c>
      <c r="D34" t="s">
        <v>481</v>
      </c>
      <c r="E34" t="s">
        <v>412</v>
      </c>
      <c r="F34" t="s">
        <v>464</v>
      </c>
      <c r="G34" t="s">
        <v>685</v>
      </c>
      <c r="H34" t="str">
        <f t="shared" si="1"/>
        <v>012</v>
      </c>
      <c r="K34" t="s">
        <v>76</v>
      </c>
    </row>
    <row r="35" spans="1:11">
      <c r="A35" t="s">
        <v>84</v>
      </c>
      <c r="B35" t="s">
        <v>83</v>
      </c>
      <c r="C35" t="s">
        <v>347</v>
      </c>
      <c r="D35" t="s">
        <v>476</v>
      </c>
      <c r="E35" t="s">
        <v>412</v>
      </c>
      <c r="F35" t="s">
        <v>464</v>
      </c>
      <c r="G35" t="s">
        <v>684</v>
      </c>
      <c r="H35" t="str">
        <f t="shared" si="1"/>
        <v>029</v>
      </c>
      <c r="K35" t="s">
        <v>78</v>
      </c>
    </row>
    <row r="36" spans="1:11">
      <c r="A36" t="s">
        <v>86</v>
      </c>
      <c r="B36" t="s">
        <v>85</v>
      </c>
      <c r="C36" t="s">
        <v>339</v>
      </c>
      <c r="D36" t="s">
        <v>485</v>
      </c>
      <c r="E36" t="s">
        <v>412</v>
      </c>
      <c r="F36" t="s">
        <v>464</v>
      </c>
      <c r="G36" t="s">
        <v>683</v>
      </c>
      <c r="H36" t="str">
        <f t="shared" si="1"/>
        <v>007</v>
      </c>
      <c r="K36" t="s">
        <v>82</v>
      </c>
    </row>
    <row r="37" spans="1:11">
      <c r="A37" t="s">
        <v>88</v>
      </c>
      <c r="B37" t="s">
        <v>87</v>
      </c>
      <c r="C37" t="s">
        <v>399</v>
      </c>
      <c r="D37" t="s">
        <v>478</v>
      </c>
      <c r="E37" t="s">
        <v>412</v>
      </c>
      <c r="F37" t="s">
        <v>464</v>
      </c>
      <c r="G37" t="s">
        <v>682</v>
      </c>
      <c r="H37" t="str">
        <f t="shared" si="1"/>
        <v>033</v>
      </c>
      <c r="K37" t="s">
        <v>84</v>
      </c>
    </row>
    <row r="38" spans="1:11">
      <c r="A38" t="s">
        <v>90</v>
      </c>
      <c r="B38" t="s">
        <v>89</v>
      </c>
      <c r="C38" t="s">
        <v>343</v>
      </c>
      <c r="D38" t="s">
        <v>482</v>
      </c>
      <c r="E38" t="s">
        <v>412</v>
      </c>
      <c r="F38" t="s">
        <v>464</v>
      </c>
      <c r="G38" t="s">
        <v>681</v>
      </c>
      <c r="H38" t="str">
        <f t="shared" si="1"/>
        <v>034</v>
      </c>
      <c r="K38" t="s">
        <v>86</v>
      </c>
    </row>
    <row r="39" spans="1:11">
      <c r="A39" t="s">
        <v>677</v>
      </c>
      <c r="B39" t="s">
        <v>91</v>
      </c>
      <c r="C39" t="s">
        <v>344</v>
      </c>
      <c r="D39" t="s">
        <v>479</v>
      </c>
      <c r="E39" t="s">
        <v>412</v>
      </c>
      <c r="F39" t="s">
        <v>464</v>
      </c>
      <c r="G39" t="s">
        <v>680</v>
      </c>
      <c r="H39" t="str">
        <f t="shared" si="1"/>
        <v>010</v>
      </c>
      <c r="K39" t="s">
        <v>88</v>
      </c>
    </row>
    <row r="40" spans="1:11">
      <c r="A40" t="s">
        <v>94</v>
      </c>
      <c r="B40" t="s">
        <v>93</v>
      </c>
      <c r="C40" t="s">
        <v>332</v>
      </c>
      <c r="D40" t="s">
        <v>483</v>
      </c>
      <c r="E40" t="s">
        <v>412</v>
      </c>
      <c r="F40" t="s">
        <v>464</v>
      </c>
      <c r="G40" t="s">
        <v>679</v>
      </c>
      <c r="H40" t="str">
        <f t="shared" si="1"/>
        <v>016</v>
      </c>
      <c r="K40" t="s">
        <v>90</v>
      </c>
    </row>
    <row r="41" spans="1:11">
      <c r="A41" t="s">
        <v>96</v>
      </c>
      <c r="B41" t="s">
        <v>95</v>
      </c>
      <c r="C41" t="s">
        <v>336</v>
      </c>
      <c r="D41" t="s">
        <v>486</v>
      </c>
      <c r="E41" t="s">
        <v>412</v>
      </c>
      <c r="F41" t="s">
        <v>464</v>
      </c>
      <c r="G41" t="s">
        <v>678</v>
      </c>
      <c r="H41" t="str">
        <f t="shared" si="1"/>
        <v>030</v>
      </c>
      <c r="K41" t="s">
        <v>677</v>
      </c>
    </row>
    <row r="42" spans="1:11">
      <c r="A42" t="s">
        <v>276</v>
      </c>
      <c r="B42" t="s">
        <v>194</v>
      </c>
      <c r="C42" t="s">
        <v>397</v>
      </c>
      <c r="D42" t="s">
        <v>484</v>
      </c>
      <c r="E42" t="s">
        <v>412</v>
      </c>
      <c r="F42" t="s">
        <v>464</v>
      </c>
      <c r="G42" t="s">
        <v>676</v>
      </c>
      <c r="H42" t="str">
        <f t="shared" si="1"/>
        <v>021</v>
      </c>
      <c r="K42" t="s">
        <v>94</v>
      </c>
    </row>
    <row r="43" spans="1:11">
      <c r="A43" t="s">
        <v>98</v>
      </c>
      <c r="B43" t="s">
        <v>97</v>
      </c>
      <c r="C43" t="s">
        <v>398</v>
      </c>
      <c r="D43" t="s">
        <v>471</v>
      </c>
      <c r="E43" t="s">
        <v>412</v>
      </c>
      <c r="F43" t="s">
        <v>464</v>
      </c>
      <c r="G43" t="s">
        <v>675</v>
      </c>
      <c r="H43" t="str">
        <f t="shared" si="1"/>
        <v>026</v>
      </c>
      <c r="K43" t="s">
        <v>96</v>
      </c>
    </row>
    <row r="44" spans="1:11">
      <c r="A44" t="s">
        <v>438</v>
      </c>
      <c r="B44" t="s">
        <v>445</v>
      </c>
      <c r="D44" t="s">
        <v>615</v>
      </c>
      <c r="E44" t="s">
        <v>433</v>
      </c>
      <c r="F44" t="s">
        <v>463</v>
      </c>
      <c r="G44" t="s">
        <v>674</v>
      </c>
      <c r="H44" t="s">
        <v>615</v>
      </c>
      <c r="K44" t="s">
        <v>276</v>
      </c>
    </row>
    <row r="45" spans="1:11">
      <c r="A45" t="s">
        <v>100</v>
      </c>
      <c r="B45" t="s">
        <v>99</v>
      </c>
      <c r="C45" t="s">
        <v>397</v>
      </c>
      <c r="D45" t="s">
        <v>484</v>
      </c>
      <c r="E45" t="s">
        <v>412</v>
      </c>
      <c r="F45" t="s">
        <v>464</v>
      </c>
      <c r="G45" t="s">
        <v>673</v>
      </c>
      <c r="H45" t="str">
        <f t="shared" ref="H45:H76" si="2">RIGHT(D45,3)</f>
        <v>021</v>
      </c>
      <c r="K45" t="s">
        <v>98</v>
      </c>
    </row>
    <row r="46" spans="1:11">
      <c r="A46" t="s">
        <v>102</v>
      </c>
      <c r="B46" t="s">
        <v>101</v>
      </c>
      <c r="C46" t="s">
        <v>332</v>
      </c>
      <c r="D46" t="s">
        <v>483</v>
      </c>
      <c r="E46" t="s">
        <v>412</v>
      </c>
      <c r="F46" t="s">
        <v>464</v>
      </c>
      <c r="G46" t="s">
        <v>672</v>
      </c>
      <c r="H46" t="str">
        <f t="shared" si="2"/>
        <v>016</v>
      </c>
      <c r="K46" t="s">
        <v>100</v>
      </c>
    </row>
    <row r="47" spans="1:11">
      <c r="A47" t="s">
        <v>104</v>
      </c>
      <c r="B47" t="s">
        <v>103</v>
      </c>
      <c r="C47" t="s">
        <v>469</v>
      </c>
      <c r="D47" t="s">
        <v>468</v>
      </c>
      <c r="E47" t="s">
        <v>412</v>
      </c>
      <c r="F47" t="s">
        <v>464</v>
      </c>
      <c r="G47" t="s">
        <v>671</v>
      </c>
      <c r="H47" t="str">
        <f t="shared" si="2"/>
        <v>035</v>
      </c>
      <c r="K47" t="s">
        <v>102</v>
      </c>
    </row>
    <row r="48" spans="1:11">
      <c r="A48" t="s">
        <v>106</v>
      </c>
      <c r="B48" t="s">
        <v>105</v>
      </c>
      <c r="C48" t="s">
        <v>345</v>
      </c>
      <c r="D48" t="s">
        <v>467</v>
      </c>
      <c r="E48" t="s">
        <v>412</v>
      </c>
      <c r="F48" t="s">
        <v>464</v>
      </c>
      <c r="G48" t="s">
        <v>670</v>
      </c>
      <c r="H48" t="str">
        <f t="shared" si="2"/>
        <v>031</v>
      </c>
      <c r="K48" t="s">
        <v>104</v>
      </c>
    </row>
    <row r="49" spans="1:11">
      <c r="A49" t="s">
        <v>667</v>
      </c>
      <c r="B49" t="s">
        <v>107</v>
      </c>
      <c r="C49" t="s">
        <v>344</v>
      </c>
      <c r="D49" t="s">
        <v>479</v>
      </c>
      <c r="E49" t="s">
        <v>412</v>
      </c>
      <c r="F49" t="s">
        <v>464</v>
      </c>
      <c r="G49" t="s">
        <v>669</v>
      </c>
      <c r="H49" t="str">
        <f t="shared" si="2"/>
        <v>010</v>
      </c>
      <c r="K49" t="s">
        <v>106</v>
      </c>
    </row>
    <row r="50" spans="1:11">
      <c r="A50" t="s">
        <v>110</v>
      </c>
      <c r="B50" t="s">
        <v>109</v>
      </c>
      <c r="C50" t="s">
        <v>397</v>
      </c>
      <c r="D50" t="s">
        <v>484</v>
      </c>
      <c r="E50" t="s">
        <v>412</v>
      </c>
      <c r="F50" t="s">
        <v>464</v>
      </c>
      <c r="G50" t="s">
        <v>668</v>
      </c>
      <c r="H50" t="str">
        <f t="shared" si="2"/>
        <v>021</v>
      </c>
      <c r="K50" t="s">
        <v>667</v>
      </c>
    </row>
    <row r="51" spans="1:11">
      <c r="A51" t="s">
        <v>112</v>
      </c>
      <c r="B51" t="s">
        <v>111</v>
      </c>
      <c r="C51" t="s">
        <v>348</v>
      </c>
      <c r="D51" t="s">
        <v>473</v>
      </c>
      <c r="E51" t="s">
        <v>412</v>
      </c>
      <c r="F51" t="s">
        <v>464</v>
      </c>
      <c r="G51" t="s">
        <v>666</v>
      </c>
      <c r="H51" t="str">
        <f t="shared" si="2"/>
        <v>018</v>
      </c>
      <c r="K51" t="s">
        <v>110</v>
      </c>
    </row>
    <row r="52" spans="1:11">
      <c r="A52" t="s">
        <v>114</v>
      </c>
      <c r="B52" t="s">
        <v>113</v>
      </c>
      <c r="C52" t="s">
        <v>336</v>
      </c>
      <c r="D52" t="s">
        <v>486</v>
      </c>
      <c r="E52" t="s">
        <v>412</v>
      </c>
      <c r="F52" t="s">
        <v>464</v>
      </c>
      <c r="G52" t="s">
        <v>665</v>
      </c>
      <c r="H52" t="str">
        <f t="shared" si="2"/>
        <v>030</v>
      </c>
      <c r="K52" t="s">
        <v>112</v>
      </c>
    </row>
    <row r="53" spans="1:11">
      <c r="A53" t="s">
        <v>116</v>
      </c>
      <c r="B53" t="s">
        <v>115</v>
      </c>
      <c r="C53" t="s">
        <v>344</v>
      </c>
      <c r="D53" t="s">
        <v>479</v>
      </c>
      <c r="E53" t="s">
        <v>412</v>
      </c>
      <c r="F53" t="s">
        <v>464</v>
      </c>
      <c r="G53" t="s">
        <v>664</v>
      </c>
      <c r="H53" t="str">
        <f t="shared" si="2"/>
        <v>010</v>
      </c>
      <c r="K53" t="s">
        <v>114</v>
      </c>
    </row>
    <row r="54" spans="1:11">
      <c r="A54" t="s">
        <v>118</v>
      </c>
      <c r="B54" t="s">
        <v>117</v>
      </c>
      <c r="C54" t="s">
        <v>340</v>
      </c>
      <c r="D54" t="s">
        <v>466</v>
      </c>
      <c r="E54" t="s">
        <v>412</v>
      </c>
      <c r="F54" t="s">
        <v>464</v>
      </c>
      <c r="G54" t="s">
        <v>663</v>
      </c>
      <c r="H54" t="str">
        <f t="shared" si="2"/>
        <v>005</v>
      </c>
      <c r="K54" t="s">
        <v>116</v>
      </c>
    </row>
    <row r="55" spans="1:11">
      <c r="A55" t="s">
        <v>120</v>
      </c>
      <c r="B55" t="s">
        <v>119</v>
      </c>
      <c r="C55" t="s">
        <v>397</v>
      </c>
      <c r="D55" t="s">
        <v>484</v>
      </c>
      <c r="E55" t="s">
        <v>412</v>
      </c>
      <c r="F55" t="s">
        <v>464</v>
      </c>
      <c r="G55" t="s">
        <v>662</v>
      </c>
      <c r="H55" t="str">
        <f t="shared" si="2"/>
        <v>021</v>
      </c>
      <c r="K55" t="s">
        <v>118</v>
      </c>
    </row>
    <row r="56" spans="1:11">
      <c r="A56" t="s">
        <v>122</v>
      </c>
      <c r="B56" t="s">
        <v>121</v>
      </c>
      <c r="C56" t="s">
        <v>346</v>
      </c>
      <c r="D56" t="s">
        <v>472</v>
      </c>
      <c r="E56" t="s">
        <v>412</v>
      </c>
      <c r="F56" t="s">
        <v>464</v>
      </c>
      <c r="G56" t="s">
        <v>661</v>
      </c>
      <c r="H56" t="str">
        <f t="shared" si="2"/>
        <v>011</v>
      </c>
      <c r="K56" t="s">
        <v>120</v>
      </c>
    </row>
    <row r="57" spans="1:11">
      <c r="A57" t="s">
        <v>124</v>
      </c>
      <c r="B57" t="s">
        <v>123</v>
      </c>
      <c r="C57" t="s">
        <v>331</v>
      </c>
      <c r="D57" t="s">
        <v>470</v>
      </c>
      <c r="E57" t="s">
        <v>412</v>
      </c>
      <c r="F57" t="s">
        <v>464</v>
      </c>
      <c r="G57" t="s">
        <v>660</v>
      </c>
      <c r="H57" t="str">
        <f t="shared" si="2"/>
        <v>032</v>
      </c>
      <c r="K57" t="s">
        <v>122</v>
      </c>
    </row>
    <row r="58" spans="1:11">
      <c r="A58" t="s">
        <v>126</v>
      </c>
      <c r="B58" t="s">
        <v>125</v>
      </c>
      <c r="C58" t="s">
        <v>346</v>
      </c>
      <c r="D58" t="s">
        <v>472</v>
      </c>
      <c r="E58" t="s">
        <v>412</v>
      </c>
      <c r="F58" t="s">
        <v>464</v>
      </c>
      <c r="G58" t="s">
        <v>659</v>
      </c>
      <c r="H58" t="str">
        <f t="shared" si="2"/>
        <v>011</v>
      </c>
      <c r="K58" t="s">
        <v>124</v>
      </c>
    </row>
    <row r="59" spans="1:11">
      <c r="A59" t="s">
        <v>656</v>
      </c>
      <c r="B59" t="s">
        <v>127</v>
      </c>
      <c r="C59" t="s">
        <v>340</v>
      </c>
      <c r="D59" t="s">
        <v>466</v>
      </c>
      <c r="E59" t="s">
        <v>412</v>
      </c>
      <c r="F59" t="s">
        <v>464</v>
      </c>
      <c r="G59" t="s">
        <v>658</v>
      </c>
      <c r="H59" t="str">
        <f t="shared" si="2"/>
        <v>005</v>
      </c>
      <c r="K59" t="s">
        <v>126</v>
      </c>
    </row>
    <row r="60" spans="1:11">
      <c r="A60" t="s">
        <v>134</v>
      </c>
      <c r="B60" t="s">
        <v>133</v>
      </c>
      <c r="C60" t="s">
        <v>469</v>
      </c>
      <c r="D60" t="s">
        <v>468</v>
      </c>
      <c r="E60" t="s">
        <v>412</v>
      </c>
      <c r="F60" t="s">
        <v>464</v>
      </c>
      <c r="G60" t="s">
        <v>657</v>
      </c>
      <c r="H60" t="str">
        <f t="shared" si="2"/>
        <v>035</v>
      </c>
      <c r="K60" t="s">
        <v>656</v>
      </c>
    </row>
    <row r="61" spans="1:11">
      <c r="A61" t="s">
        <v>130</v>
      </c>
      <c r="B61" t="s">
        <v>129</v>
      </c>
      <c r="C61" t="s">
        <v>340</v>
      </c>
      <c r="D61" t="s">
        <v>466</v>
      </c>
      <c r="E61" t="s">
        <v>412</v>
      </c>
      <c r="F61" t="s">
        <v>464</v>
      </c>
      <c r="G61" t="s">
        <v>655</v>
      </c>
      <c r="H61" t="str">
        <f t="shared" si="2"/>
        <v>005</v>
      </c>
      <c r="K61" t="s">
        <v>134</v>
      </c>
    </row>
    <row r="62" spans="1:11">
      <c r="A62" t="s">
        <v>132</v>
      </c>
      <c r="B62" t="s">
        <v>131</v>
      </c>
      <c r="C62" t="s">
        <v>336</v>
      </c>
      <c r="D62" t="s">
        <v>486</v>
      </c>
      <c r="E62" t="s">
        <v>412</v>
      </c>
      <c r="F62" t="s">
        <v>464</v>
      </c>
      <c r="G62" t="s">
        <v>654</v>
      </c>
      <c r="H62" t="str">
        <f t="shared" si="2"/>
        <v>030</v>
      </c>
      <c r="K62" t="s">
        <v>130</v>
      </c>
    </row>
    <row r="63" spans="1:11">
      <c r="A63" t="s">
        <v>136</v>
      </c>
      <c r="B63" t="s">
        <v>135</v>
      </c>
      <c r="C63" t="s">
        <v>469</v>
      </c>
      <c r="D63" t="s">
        <v>468</v>
      </c>
      <c r="E63" t="s">
        <v>412</v>
      </c>
      <c r="F63" t="s">
        <v>464</v>
      </c>
      <c r="G63" t="s">
        <v>653</v>
      </c>
      <c r="H63" t="str">
        <f t="shared" si="2"/>
        <v>035</v>
      </c>
      <c r="K63" t="s">
        <v>132</v>
      </c>
    </row>
    <row r="64" spans="1:11">
      <c r="A64" t="s">
        <v>278</v>
      </c>
      <c r="B64" t="s">
        <v>195</v>
      </c>
      <c r="C64" t="s">
        <v>347</v>
      </c>
      <c r="D64" t="s">
        <v>476</v>
      </c>
      <c r="E64" t="s">
        <v>412</v>
      </c>
      <c r="F64" t="s">
        <v>464</v>
      </c>
      <c r="G64" t="s">
        <v>652</v>
      </c>
      <c r="H64" t="str">
        <f t="shared" si="2"/>
        <v>029</v>
      </c>
      <c r="K64" t="s">
        <v>136</v>
      </c>
    </row>
    <row r="65" spans="1:11">
      <c r="A65" t="s">
        <v>138</v>
      </c>
      <c r="B65" t="s">
        <v>137</v>
      </c>
      <c r="C65" t="s">
        <v>469</v>
      </c>
      <c r="D65" t="s">
        <v>468</v>
      </c>
      <c r="E65" t="s">
        <v>412</v>
      </c>
      <c r="F65" t="s">
        <v>464</v>
      </c>
      <c r="G65" t="s">
        <v>651</v>
      </c>
      <c r="H65" t="str">
        <f t="shared" si="2"/>
        <v>035</v>
      </c>
      <c r="K65" t="s">
        <v>278</v>
      </c>
    </row>
    <row r="66" spans="1:11">
      <c r="A66" t="s">
        <v>140</v>
      </c>
      <c r="B66" t="s">
        <v>139</v>
      </c>
      <c r="C66" t="s">
        <v>399</v>
      </c>
      <c r="D66" t="s">
        <v>478</v>
      </c>
      <c r="E66" t="s">
        <v>412</v>
      </c>
      <c r="F66" t="s">
        <v>464</v>
      </c>
      <c r="G66" t="s">
        <v>650</v>
      </c>
      <c r="H66" t="str">
        <f t="shared" si="2"/>
        <v>033</v>
      </c>
      <c r="K66" t="s">
        <v>138</v>
      </c>
    </row>
    <row r="67" spans="1:11">
      <c r="A67" t="s">
        <v>142</v>
      </c>
      <c r="B67" t="s">
        <v>141</v>
      </c>
      <c r="C67" t="s">
        <v>347</v>
      </c>
      <c r="D67" t="s">
        <v>476</v>
      </c>
      <c r="E67" t="s">
        <v>412</v>
      </c>
      <c r="F67" t="s">
        <v>464</v>
      </c>
      <c r="G67" t="s">
        <v>649</v>
      </c>
      <c r="H67" t="str">
        <f t="shared" si="2"/>
        <v>029</v>
      </c>
      <c r="K67" t="s">
        <v>140</v>
      </c>
    </row>
    <row r="68" spans="1:11">
      <c r="A68" t="s">
        <v>144</v>
      </c>
      <c r="B68" t="s">
        <v>143</v>
      </c>
      <c r="C68" t="s">
        <v>338</v>
      </c>
      <c r="D68" t="s">
        <v>474</v>
      </c>
      <c r="E68" t="s">
        <v>412</v>
      </c>
      <c r="F68" t="s">
        <v>464</v>
      </c>
      <c r="G68" t="s">
        <v>648</v>
      </c>
      <c r="H68" t="str">
        <f t="shared" si="2"/>
        <v>027</v>
      </c>
      <c r="K68" t="s">
        <v>142</v>
      </c>
    </row>
    <row r="69" spans="1:11">
      <c r="A69" t="s">
        <v>146</v>
      </c>
      <c r="B69" t="s">
        <v>145</v>
      </c>
      <c r="C69" t="s">
        <v>347</v>
      </c>
      <c r="D69" t="s">
        <v>476</v>
      </c>
      <c r="E69" t="s">
        <v>412</v>
      </c>
      <c r="F69" t="s">
        <v>464</v>
      </c>
      <c r="G69" t="s">
        <v>647</v>
      </c>
      <c r="H69" t="str">
        <f t="shared" si="2"/>
        <v>029</v>
      </c>
      <c r="K69" t="s">
        <v>144</v>
      </c>
    </row>
    <row r="70" spans="1:11">
      <c r="A70" t="s">
        <v>148</v>
      </c>
      <c r="B70" t="s">
        <v>147</v>
      </c>
      <c r="C70" t="s">
        <v>469</v>
      </c>
      <c r="D70" t="s">
        <v>468</v>
      </c>
      <c r="E70" t="s">
        <v>412</v>
      </c>
      <c r="F70" t="s">
        <v>464</v>
      </c>
      <c r="G70" t="s">
        <v>646</v>
      </c>
      <c r="H70" t="str">
        <f t="shared" si="2"/>
        <v>035</v>
      </c>
      <c r="K70" t="s">
        <v>146</v>
      </c>
    </row>
    <row r="71" spans="1:11">
      <c r="A71" t="s">
        <v>150</v>
      </c>
      <c r="B71" t="s">
        <v>149</v>
      </c>
      <c r="C71" t="s">
        <v>345</v>
      </c>
      <c r="D71" t="s">
        <v>467</v>
      </c>
      <c r="E71" t="s">
        <v>412</v>
      </c>
      <c r="F71" t="s">
        <v>464</v>
      </c>
      <c r="G71" t="s">
        <v>645</v>
      </c>
      <c r="H71" t="str">
        <f t="shared" si="2"/>
        <v>031</v>
      </c>
      <c r="K71" t="s">
        <v>148</v>
      </c>
    </row>
    <row r="72" spans="1:11">
      <c r="A72" t="s">
        <v>152</v>
      </c>
      <c r="B72" t="s">
        <v>151</v>
      </c>
      <c r="C72" t="s">
        <v>398</v>
      </c>
      <c r="D72" t="s">
        <v>471</v>
      </c>
      <c r="E72" t="s">
        <v>412</v>
      </c>
      <c r="F72" t="s">
        <v>464</v>
      </c>
      <c r="G72" t="s">
        <v>644</v>
      </c>
      <c r="H72" t="str">
        <f t="shared" si="2"/>
        <v>026</v>
      </c>
      <c r="K72" t="s">
        <v>150</v>
      </c>
    </row>
    <row r="73" spans="1:11">
      <c r="A73" t="s">
        <v>154</v>
      </c>
      <c r="B73" t="s">
        <v>153</v>
      </c>
      <c r="C73" t="s">
        <v>347</v>
      </c>
      <c r="D73" t="s">
        <v>476</v>
      </c>
      <c r="E73" t="s">
        <v>412</v>
      </c>
      <c r="F73" t="s">
        <v>464</v>
      </c>
      <c r="G73" t="s">
        <v>643</v>
      </c>
      <c r="H73" t="str">
        <f t="shared" si="2"/>
        <v>029</v>
      </c>
      <c r="K73" t="s">
        <v>152</v>
      </c>
    </row>
    <row r="74" spans="1:11">
      <c r="A74" t="s">
        <v>156</v>
      </c>
      <c r="B74" t="s">
        <v>155</v>
      </c>
      <c r="C74" t="s">
        <v>345</v>
      </c>
      <c r="D74" t="s">
        <v>467</v>
      </c>
      <c r="E74" t="s">
        <v>412</v>
      </c>
      <c r="F74" t="s">
        <v>464</v>
      </c>
      <c r="G74" t="s">
        <v>642</v>
      </c>
      <c r="H74" t="str">
        <f t="shared" si="2"/>
        <v>031</v>
      </c>
      <c r="K74" t="s">
        <v>154</v>
      </c>
    </row>
    <row r="75" spans="1:11">
      <c r="A75" t="s">
        <v>158</v>
      </c>
      <c r="B75" t="s">
        <v>157</v>
      </c>
      <c r="C75" t="s">
        <v>343</v>
      </c>
      <c r="D75" t="s">
        <v>482</v>
      </c>
      <c r="E75" t="s">
        <v>412</v>
      </c>
      <c r="F75" t="s">
        <v>464</v>
      </c>
      <c r="G75" t="s">
        <v>641</v>
      </c>
      <c r="H75" t="str">
        <f t="shared" si="2"/>
        <v>034</v>
      </c>
      <c r="K75" t="s">
        <v>156</v>
      </c>
    </row>
    <row r="76" spans="1:11">
      <c r="A76" t="s">
        <v>160</v>
      </c>
      <c r="B76" t="s">
        <v>159</v>
      </c>
      <c r="C76" t="s">
        <v>332</v>
      </c>
      <c r="D76" t="s">
        <v>483</v>
      </c>
      <c r="E76" t="s">
        <v>412</v>
      </c>
      <c r="F76" t="s">
        <v>464</v>
      </c>
      <c r="G76" t="s">
        <v>640</v>
      </c>
      <c r="H76" t="str">
        <f t="shared" si="2"/>
        <v>016</v>
      </c>
      <c r="K76" t="s">
        <v>158</v>
      </c>
    </row>
    <row r="77" spans="1:11">
      <c r="A77" t="s">
        <v>279</v>
      </c>
      <c r="B77" t="s">
        <v>196</v>
      </c>
      <c r="C77" t="s">
        <v>469</v>
      </c>
      <c r="D77" t="s">
        <v>468</v>
      </c>
      <c r="E77" t="s">
        <v>412</v>
      </c>
      <c r="F77" t="s">
        <v>464</v>
      </c>
      <c r="G77" t="s">
        <v>639</v>
      </c>
      <c r="H77" t="str">
        <f t="shared" ref="H77:H97" si="3">RIGHT(D77,3)</f>
        <v>035</v>
      </c>
      <c r="K77" t="s">
        <v>160</v>
      </c>
    </row>
    <row r="78" spans="1:11">
      <c r="A78" t="s">
        <v>636</v>
      </c>
      <c r="B78" t="s">
        <v>197</v>
      </c>
      <c r="C78" t="s">
        <v>469</v>
      </c>
      <c r="D78" t="s">
        <v>468</v>
      </c>
      <c r="E78" t="s">
        <v>412</v>
      </c>
      <c r="F78" t="s">
        <v>464</v>
      </c>
      <c r="G78" t="s">
        <v>638</v>
      </c>
      <c r="H78" t="str">
        <f t="shared" si="3"/>
        <v>035</v>
      </c>
      <c r="K78" t="s">
        <v>279</v>
      </c>
    </row>
    <row r="79" spans="1:11">
      <c r="A79" t="s">
        <v>281</v>
      </c>
      <c r="B79" t="s">
        <v>198</v>
      </c>
      <c r="C79" t="s">
        <v>342</v>
      </c>
      <c r="D79" t="s">
        <v>480</v>
      </c>
      <c r="E79" t="s">
        <v>412</v>
      </c>
      <c r="F79" t="s">
        <v>464</v>
      </c>
      <c r="G79" t="s">
        <v>637</v>
      </c>
      <c r="H79" t="str">
        <f t="shared" si="3"/>
        <v>025</v>
      </c>
      <c r="K79" t="s">
        <v>636</v>
      </c>
    </row>
    <row r="80" spans="1:11">
      <c r="A80" t="s">
        <v>162</v>
      </c>
      <c r="B80" t="s">
        <v>161</v>
      </c>
      <c r="C80" t="s">
        <v>343</v>
      </c>
      <c r="D80" t="s">
        <v>482</v>
      </c>
      <c r="E80" t="s">
        <v>412</v>
      </c>
      <c r="F80" t="s">
        <v>464</v>
      </c>
      <c r="G80" t="s">
        <v>635</v>
      </c>
      <c r="H80" t="str">
        <f t="shared" si="3"/>
        <v>034</v>
      </c>
      <c r="K80" t="s">
        <v>281</v>
      </c>
    </row>
    <row r="81" spans="1:11">
      <c r="A81" t="s">
        <v>164</v>
      </c>
      <c r="B81" t="s">
        <v>163</v>
      </c>
      <c r="C81" t="s">
        <v>335</v>
      </c>
      <c r="D81" t="s">
        <v>477</v>
      </c>
      <c r="E81" t="s">
        <v>412</v>
      </c>
      <c r="F81" t="s">
        <v>464</v>
      </c>
      <c r="G81" t="s">
        <v>634</v>
      </c>
      <c r="H81" t="str">
        <f t="shared" si="3"/>
        <v>014</v>
      </c>
      <c r="K81" t="s">
        <v>162</v>
      </c>
    </row>
    <row r="82" spans="1:11">
      <c r="A82" t="s">
        <v>166</v>
      </c>
      <c r="B82" t="s">
        <v>165</v>
      </c>
      <c r="C82" t="s">
        <v>335</v>
      </c>
      <c r="D82" t="s">
        <v>477</v>
      </c>
      <c r="E82" t="s">
        <v>412</v>
      </c>
      <c r="F82" t="s">
        <v>464</v>
      </c>
      <c r="G82" t="s">
        <v>633</v>
      </c>
      <c r="H82" t="str">
        <f t="shared" si="3"/>
        <v>014</v>
      </c>
      <c r="K82" t="s">
        <v>164</v>
      </c>
    </row>
    <row r="83" spans="1:11">
      <c r="A83" t="s">
        <v>168</v>
      </c>
      <c r="B83" t="s">
        <v>167</v>
      </c>
      <c r="C83" t="s">
        <v>338</v>
      </c>
      <c r="D83" t="s">
        <v>474</v>
      </c>
      <c r="E83" t="s">
        <v>412</v>
      </c>
      <c r="F83" t="s">
        <v>464</v>
      </c>
      <c r="G83" t="s">
        <v>632</v>
      </c>
      <c r="H83" t="str">
        <f t="shared" si="3"/>
        <v>027</v>
      </c>
      <c r="K83" t="s">
        <v>166</v>
      </c>
    </row>
    <row r="84" spans="1:11">
      <c r="A84" t="s">
        <v>282</v>
      </c>
      <c r="B84" t="s">
        <v>199</v>
      </c>
      <c r="C84" t="s">
        <v>397</v>
      </c>
      <c r="D84" t="s">
        <v>484</v>
      </c>
      <c r="E84" t="s">
        <v>412</v>
      </c>
      <c r="F84" t="s">
        <v>464</v>
      </c>
      <c r="G84" t="s">
        <v>631</v>
      </c>
      <c r="H84" t="str">
        <f t="shared" si="3"/>
        <v>021</v>
      </c>
      <c r="K84" t="s">
        <v>168</v>
      </c>
    </row>
    <row r="85" spans="1:11">
      <c r="A85" t="s">
        <v>170</v>
      </c>
      <c r="B85" t="s">
        <v>169</v>
      </c>
      <c r="C85" t="s">
        <v>334</v>
      </c>
      <c r="D85" t="s">
        <v>481</v>
      </c>
      <c r="E85" t="s">
        <v>412</v>
      </c>
      <c r="F85" t="s">
        <v>464</v>
      </c>
      <c r="G85" t="s">
        <v>630</v>
      </c>
      <c r="H85" t="str">
        <f t="shared" si="3"/>
        <v>012</v>
      </c>
      <c r="K85" t="s">
        <v>282</v>
      </c>
    </row>
    <row r="86" spans="1:11">
      <c r="A86" t="s">
        <v>172</v>
      </c>
      <c r="B86" t="s">
        <v>171</v>
      </c>
      <c r="C86" t="s">
        <v>399</v>
      </c>
      <c r="D86" t="s">
        <v>478</v>
      </c>
      <c r="E86" t="s">
        <v>412</v>
      </c>
      <c r="F86" t="s">
        <v>464</v>
      </c>
      <c r="G86" t="s">
        <v>629</v>
      </c>
      <c r="H86" t="str">
        <f t="shared" si="3"/>
        <v>033</v>
      </c>
      <c r="K86" t="s">
        <v>170</v>
      </c>
    </row>
    <row r="87" spans="1:11">
      <c r="A87" t="s">
        <v>283</v>
      </c>
      <c r="B87" t="s">
        <v>200</v>
      </c>
      <c r="C87" t="s">
        <v>339</v>
      </c>
      <c r="D87" t="s">
        <v>485</v>
      </c>
      <c r="E87" t="s">
        <v>412</v>
      </c>
      <c r="F87" t="s">
        <v>464</v>
      </c>
      <c r="G87" t="s">
        <v>628</v>
      </c>
      <c r="H87" t="str">
        <f t="shared" si="3"/>
        <v>007</v>
      </c>
      <c r="K87" t="s">
        <v>172</v>
      </c>
    </row>
    <row r="88" spans="1:11">
      <c r="A88" t="s">
        <v>174</v>
      </c>
      <c r="B88" t="s">
        <v>173</v>
      </c>
      <c r="C88" t="s">
        <v>399</v>
      </c>
      <c r="D88" t="s">
        <v>478</v>
      </c>
      <c r="E88" t="s">
        <v>412</v>
      </c>
      <c r="F88" t="s">
        <v>464</v>
      </c>
      <c r="G88" t="s">
        <v>627</v>
      </c>
      <c r="H88" t="str">
        <f t="shared" si="3"/>
        <v>033</v>
      </c>
      <c r="K88" t="s">
        <v>283</v>
      </c>
    </row>
    <row r="89" spans="1:11">
      <c r="A89" t="s">
        <v>176</v>
      </c>
      <c r="B89" t="s">
        <v>175</v>
      </c>
      <c r="C89" t="s">
        <v>339</v>
      </c>
      <c r="D89" t="s">
        <v>485</v>
      </c>
      <c r="E89" t="s">
        <v>412</v>
      </c>
      <c r="F89" t="s">
        <v>464</v>
      </c>
      <c r="G89" t="s">
        <v>626</v>
      </c>
      <c r="H89" t="str">
        <f t="shared" si="3"/>
        <v>007</v>
      </c>
      <c r="K89" t="s">
        <v>174</v>
      </c>
    </row>
    <row r="90" spans="1:11">
      <c r="A90" t="s">
        <v>178</v>
      </c>
      <c r="B90" t="s">
        <v>177</v>
      </c>
      <c r="C90" t="s">
        <v>342</v>
      </c>
      <c r="D90" t="s">
        <v>480</v>
      </c>
      <c r="E90" t="s">
        <v>412</v>
      </c>
      <c r="F90" t="s">
        <v>464</v>
      </c>
      <c r="G90" t="s">
        <v>625</v>
      </c>
      <c r="H90" t="str">
        <f t="shared" si="3"/>
        <v>025</v>
      </c>
      <c r="K90" t="s">
        <v>176</v>
      </c>
    </row>
    <row r="91" spans="1:11">
      <c r="A91" t="s">
        <v>180</v>
      </c>
      <c r="B91" t="s">
        <v>179</v>
      </c>
      <c r="C91" t="s">
        <v>345</v>
      </c>
      <c r="D91" t="s">
        <v>467</v>
      </c>
      <c r="E91" t="s">
        <v>412</v>
      </c>
      <c r="F91" t="s">
        <v>464</v>
      </c>
      <c r="G91" t="s">
        <v>624</v>
      </c>
      <c r="H91" t="str">
        <f t="shared" si="3"/>
        <v>031</v>
      </c>
      <c r="K91" t="s">
        <v>178</v>
      </c>
    </row>
    <row r="92" spans="1:11">
      <c r="A92" t="s">
        <v>284</v>
      </c>
      <c r="B92" t="s">
        <v>201</v>
      </c>
      <c r="C92" t="s">
        <v>339</v>
      </c>
      <c r="D92" t="s">
        <v>485</v>
      </c>
      <c r="E92" t="s">
        <v>412</v>
      </c>
      <c r="F92" t="s">
        <v>464</v>
      </c>
      <c r="G92" t="s">
        <v>623</v>
      </c>
      <c r="H92" t="str">
        <f t="shared" si="3"/>
        <v>007</v>
      </c>
      <c r="K92" t="s">
        <v>180</v>
      </c>
    </row>
    <row r="93" spans="1:11">
      <c r="A93" t="s">
        <v>182</v>
      </c>
      <c r="B93" t="s">
        <v>181</v>
      </c>
      <c r="C93" t="s">
        <v>399</v>
      </c>
      <c r="D93" t="s">
        <v>478</v>
      </c>
      <c r="E93" t="s">
        <v>412</v>
      </c>
      <c r="F93" t="s">
        <v>464</v>
      </c>
      <c r="G93" t="s">
        <v>622</v>
      </c>
      <c r="H93" t="str">
        <f t="shared" si="3"/>
        <v>033</v>
      </c>
      <c r="K93" t="s">
        <v>284</v>
      </c>
    </row>
    <row r="94" spans="1:11">
      <c r="A94" t="s">
        <v>184</v>
      </c>
      <c r="B94" t="s">
        <v>183</v>
      </c>
      <c r="C94" t="s">
        <v>347</v>
      </c>
      <c r="D94" t="s">
        <v>476</v>
      </c>
      <c r="E94" t="s">
        <v>412</v>
      </c>
      <c r="F94" t="s">
        <v>464</v>
      </c>
      <c r="G94" t="s">
        <v>621</v>
      </c>
      <c r="H94" t="str">
        <f t="shared" si="3"/>
        <v>029</v>
      </c>
      <c r="K94" t="s">
        <v>182</v>
      </c>
    </row>
    <row r="95" spans="1:11">
      <c r="A95" t="s">
        <v>186</v>
      </c>
      <c r="B95" t="s">
        <v>185</v>
      </c>
      <c r="C95" t="s">
        <v>339</v>
      </c>
      <c r="D95" t="s">
        <v>485</v>
      </c>
      <c r="E95" t="s">
        <v>412</v>
      </c>
      <c r="F95" t="s">
        <v>464</v>
      </c>
      <c r="G95" t="s">
        <v>620</v>
      </c>
      <c r="H95" t="str">
        <f t="shared" si="3"/>
        <v>007</v>
      </c>
      <c r="K95" t="s">
        <v>184</v>
      </c>
    </row>
    <row r="96" spans="1:11">
      <c r="A96" t="s">
        <v>617</v>
      </c>
      <c r="B96" t="s">
        <v>187</v>
      </c>
      <c r="C96" t="s">
        <v>397</v>
      </c>
      <c r="D96" t="s">
        <v>484</v>
      </c>
      <c r="E96" t="s">
        <v>412</v>
      </c>
      <c r="F96" t="s">
        <v>464</v>
      </c>
      <c r="G96" t="s">
        <v>619</v>
      </c>
      <c r="H96" t="str">
        <f t="shared" si="3"/>
        <v>021</v>
      </c>
      <c r="K96" t="s">
        <v>186</v>
      </c>
    </row>
    <row r="97" spans="1:11">
      <c r="A97" t="s">
        <v>190</v>
      </c>
      <c r="B97" t="s">
        <v>189</v>
      </c>
      <c r="C97" t="s">
        <v>334</v>
      </c>
      <c r="D97" t="s">
        <v>481</v>
      </c>
      <c r="E97" t="s">
        <v>412</v>
      </c>
      <c r="F97" t="s">
        <v>464</v>
      </c>
      <c r="G97" t="s">
        <v>618</v>
      </c>
      <c r="H97" t="str">
        <f t="shared" si="3"/>
        <v>012</v>
      </c>
      <c r="K97" t="s">
        <v>617</v>
      </c>
    </row>
    <row r="98" spans="1:11">
      <c r="A98" t="s">
        <v>439</v>
      </c>
      <c r="B98" t="s">
        <v>446</v>
      </c>
      <c r="D98" t="s">
        <v>615</v>
      </c>
      <c r="E98" t="s">
        <v>433</v>
      </c>
      <c r="F98" t="s">
        <v>463</v>
      </c>
      <c r="G98" t="s">
        <v>616</v>
      </c>
      <c r="H98" t="s">
        <v>615</v>
      </c>
      <c r="K98" t="s">
        <v>190</v>
      </c>
    </row>
    <row r="99" spans="1:11">
      <c r="A99" t="s">
        <v>192</v>
      </c>
      <c r="B99" t="s">
        <v>191</v>
      </c>
      <c r="C99" t="s">
        <v>331</v>
      </c>
      <c r="D99" t="s">
        <v>470</v>
      </c>
      <c r="E99" t="s">
        <v>412</v>
      </c>
      <c r="F99" t="s">
        <v>464</v>
      </c>
      <c r="G99" t="s">
        <v>614</v>
      </c>
      <c r="H99" t="str">
        <f t="shared" ref="H99:H122" si="4">RIGHT(D99,3)</f>
        <v>032</v>
      </c>
      <c r="K99" t="s">
        <v>192</v>
      </c>
    </row>
    <row r="100" spans="1:11">
      <c r="A100" t="s">
        <v>203</v>
      </c>
      <c r="B100" t="s">
        <v>202</v>
      </c>
      <c r="C100" t="s">
        <v>335</v>
      </c>
      <c r="D100" t="s">
        <v>477</v>
      </c>
      <c r="E100" t="s">
        <v>412</v>
      </c>
      <c r="F100" t="s">
        <v>464</v>
      </c>
      <c r="G100" t="s">
        <v>613</v>
      </c>
      <c r="H100" t="str">
        <f t="shared" si="4"/>
        <v>014</v>
      </c>
      <c r="K100" t="s">
        <v>203</v>
      </c>
    </row>
    <row r="101" spans="1:11">
      <c r="A101" t="s">
        <v>205</v>
      </c>
      <c r="B101" t="s">
        <v>204</v>
      </c>
      <c r="C101" t="s">
        <v>345</v>
      </c>
      <c r="D101" t="s">
        <v>467</v>
      </c>
      <c r="E101" t="s">
        <v>412</v>
      </c>
      <c r="F101" t="s">
        <v>464</v>
      </c>
      <c r="G101" t="s">
        <v>612</v>
      </c>
      <c r="H101" t="str">
        <f t="shared" si="4"/>
        <v>031</v>
      </c>
      <c r="K101" t="s">
        <v>205</v>
      </c>
    </row>
    <row r="102" spans="1:11">
      <c r="A102" t="s">
        <v>207</v>
      </c>
      <c r="B102" t="s">
        <v>206</v>
      </c>
      <c r="C102" t="s">
        <v>338</v>
      </c>
      <c r="D102" t="s">
        <v>474</v>
      </c>
      <c r="E102" t="s">
        <v>412</v>
      </c>
      <c r="F102" t="s">
        <v>464</v>
      </c>
      <c r="G102" t="s">
        <v>611</v>
      </c>
      <c r="H102" t="str">
        <f t="shared" si="4"/>
        <v>027</v>
      </c>
      <c r="K102" t="s">
        <v>207</v>
      </c>
    </row>
    <row r="103" spans="1:11">
      <c r="A103" t="s">
        <v>209</v>
      </c>
      <c r="B103" t="s">
        <v>208</v>
      </c>
      <c r="C103" t="s">
        <v>332</v>
      </c>
      <c r="D103" t="s">
        <v>483</v>
      </c>
      <c r="E103" t="s">
        <v>412</v>
      </c>
      <c r="F103" t="s">
        <v>464</v>
      </c>
      <c r="G103" t="s">
        <v>610</v>
      </c>
      <c r="H103" t="str">
        <f t="shared" si="4"/>
        <v>016</v>
      </c>
      <c r="K103" t="s">
        <v>209</v>
      </c>
    </row>
    <row r="104" spans="1:11">
      <c r="A104" t="s">
        <v>211</v>
      </c>
      <c r="B104" t="s">
        <v>210</v>
      </c>
      <c r="C104" t="s">
        <v>339</v>
      </c>
      <c r="D104" t="s">
        <v>485</v>
      </c>
      <c r="E104" t="s">
        <v>412</v>
      </c>
      <c r="F104" t="s">
        <v>464</v>
      </c>
      <c r="G104" t="s">
        <v>609</v>
      </c>
      <c r="H104" t="str">
        <f t="shared" si="4"/>
        <v>007</v>
      </c>
      <c r="K104" t="s">
        <v>211</v>
      </c>
    </row>
    <row r="105" spans="1:11">
      <c r="A105" t="s">
        <v>213</v>
      </c>
      <c r="B105" t="s">
        <v>212</v>
      </c>
      <c r="C105" t="s">
        <v>339</v>
      </c>
      <c r="D105" t="s">
        <v>485</v>
      </c>
      <c r="E105" t="s">
        <v>412</v>
      </c>
      <c r="F105" t="s">
        <v>464</v>
      </c>
      <c r="G105" t="s">
        <v>608</v>
      </c>
      <c r="H105" t="str">
        <f t="shared" si="4"/>
        <v>007</v>
      </c>
      <c r="K105" t="s">
        <v>213</v>
      </c>
    </row>
    <row r="106" spans="1:11">
      <c r="A106" t="s">
        <v>215</v>
      </c>
      <c r="B106" t="s">
        <v>214</v>
      </c>
      <c r="C106" t="s">
        <v>332</v>
      </c>
      <c r="D106" t="s">
        <v>483</v>
      </c>
      <c r="E106" t="s">
        <v>412</v>
      </c>
      <c r="F106" t="s">
        <v>464</v>
      </c>
      <c r="G106" t="s">
        <v>607</v>
      </c>
      <c r="H106" t="str">
        <f t="shared" si="4"/>
        <v>016</v>
      </c>
      <c r="K106" t="s">
        <v>215</v>
      </c>
    </row>
    <row r="107" spans="1:11">
      <c r="A107" t="s">
        <v>217</v>
      </c>
      <c r="B107" t="s">
        <v>216</v>
      </c>
      <c r="C107" t="s">
        <v>345</v>
      </c>
      <c r="D107" t="s">
        <v>467</v>
      </c>
      <c r="E107" t="s">
        <v>412</v>
      </c>
      <c r="F107" t="s">
        <v>464</v>
      </c>
      <c r="G107" t="s">
        <v>606</v>
      </c>
      <c r="H107" t="str">
        <f t="shared" si="4"/>
        <v>031</v>
      </c>
      <c r="K107" t="s">
        <v>217</v>
      </c>
    </row>
    <row r="108" spans="1:11">
      <c r="A108" t="s">
        <v>219</v>
      </c>
      <c r="B108" t="s">
        <v>218</v>
      </c>
      <c r="C108" t="s">
        <v>345</v>
      </c>
      <c r="D108" t="s">
        <v>467</v>
      </c>
      <c r="E108" t="s">
        <v>412</v>
      </c>
      <c r="F108" t="s">
        <v>464</v>
      </c>
      <c r="G108" t="s">
        <v>605</v>
      </c>
      <c r="H108" t="str">
        <f t="shared" si="4"/>
        <v>031</v>
      </c>
      <c r="K108" t="s">
        <v>219</v>
      </c>
    </row>
    <row r="109" spans="1:11">
      <c r="A109" t="s">
        <v>221</v>
      </c>
      <c r="B109" t="s">
        <v>220</v>
      </c>
      <c r="C109" t="s">
        <v>348</v>
      </c>
      <c r="D109" t="s">
        <v>473</v>
      </c>
      <c r="E109" t="s">
        <v>412</v>
      </c>
      <c r="F109" t="s">
        <v>464</v>
      </c>
      <c r="G109" t="s">
        <v>604</v>
      </c>
      <c r="H109" t="str">
        <f t="shared" si="4"/>
        <v>018</v>
      </c>
      <c r="K109" t="s">
        <v>221</v>
      </c>
    </row>
    <row r="110" spans="1:11">
      <c r="A110" t="s">
        <v>223</v>
      </c>
      <c r="B110" t="s">
        <v>222</v>
      </c>
      <c r="C110" t="s">
        <v>339</v>
      </c>
      <c r="D110" t="s">
        <v>485</v>
      </c>
      <c r="E110" t="s">
        <v>412</v>
      </c>
      <c r="F110" t="s">
        <v>464</v>
      </c>
      <c r="G110" t="s">
        <v>603</v>
      </c>
      <c r="H110" t="str">
        <f t="shared" si="4"/>
        <v>007</v>
      </c>
      <c r="K110" t="s">
        <v>223</v>
      </c>
    </row>
    <row r="111" spans="1:11">
      <c r="A111" t="s">
        <v>225</v>
      </c>
      <c r="B111" t="s">
        <v>224</v>
      </c>
      <c r="C111" t="s">
        <v>335</v>
      </c>
      <c r="D111" t="s">
        <v>477</v>
      </c>
      <c r="E111" t="s">
        <v>412</v>
      </c>
      <c r="F111" t="s">
        <v>464</v>
      </c>
      <c r="G111" t="s">
        <v>602</v>
      </c>
      <c r="H111" t="str">
        <f t="shared" si="4"/>
        <v>014</v>
      </c>
      <c r="K111" t="s">
        <v>225</v>
      </c>
    </row>
    <row r="112" spans="1:11">
      <c r="A112" t="s">
        <v>227</v>
      </c>
      <c r="B112" t="s">
        <v>226</v>
      </c>
      <c r="C112" t="s">
        <v>334</v>
      </c>
      <c r="D112" t="s">
        <v>481</v>
      </c>
      <c r="E112" t="s">
        <v>412</v>
      </c>
      <c r="F112" t="s">
        <v>464</v>
      </c>
      <c r="G112" t="s">
        <v>601</v>
      </c>
      <c r="H112" t="str">
        <f t="shared" si="4"/>
        <v>012</v>
      </c>
      <c r="K112" t="s">
        <v>227</v>
      </c>
    </row>
    <row r="113" spans="1:11">
      <c r="A113" t="s">
        <v>229</v>
      </c>
      <c r="B113" t="s">
        <v>228</v>
      </c>
      <c r="C113" t="s">
        <v>339</v>
      </c>
      <c r="D113" t="s">
        <v>485</v>
      </c>
      <c r="E113" t="s">
        <v>412</v>
      </c>
      <c r="F113" t="s">
        <v>464</v>
      </c>
      <c r="G113" t="s">
        <v>600</v>
      </c>
      <c r="H113" t="str">
        <f t="shared" si="4"/>
        <v>007</v>
      </c>
      <c r="K113" t="s">
        <v>229</v>
      </c>
    </row>
    <row r="114" spans="1:11">
      <c r="A114" t="s">
        <v>231</v>
      </c>
      <c r="B114" t="s">
        <v>230</v>
      </c>
      <c r="C114" t="s">
        <v>340</v>
      </c>
      <c r="D114" t="s">
        <v>466</v>
      </c>
      <c r="E114" t="s">
        <v>412</v>
      </c>
      <c r="F114" t="s">
        <v>464</v>
      </c>
      <c r="G114" t="s">
        <v>599</v>
      </c>
      <c r="H114" t="str">
        <f t="shared" si="4"/>
        <v>005</v>
      </c>
      <c r="K114" t="s">
        <v>231</v>
      </c>
    </row>
    <row r="115" spans="1:11">
      <c r="A115" t="s">
        <v>233</v>
      </c>
      <c r="B115" t="s">
        <v>232</v>
      </c>
      <c r="C115" t="s">
        <v>469</v>
      </c>
      <c r="D115" t="s">
        <v>468</v>
      </c>
      <c r="E115" t="s">
        <v>412</v>
      </c>
      <c r="F115" t="s">
        <v>464</v>
      </c>
      <c r="G115" t="s">
        <v>598</v>
      </c>
      <c r="H115" t="str">
        <f t="shared" si="4"/>
        <v>035</v>
      </c>
      <c r="K115" t="s">
        <v>233</v>
      </c>
    </row>
    <row r="116" spans="1:11">
      <c r="A116" t="s">
        <v>235</v>
      </c>
      <c r="B116" t="s">
        <v>234</v>
      </c>
      <c r="C116" t="s">
        <v>469</v>
      </c>
      <c r="D116" t="s">
        <v>468</v>
      </c>
      <c r="E116" t="s">
        <v>412</v>
      </c>
      <c r="F116" t="s">
        <v>464</v>
      </c>
      <c r="G116" t="s">
        <v>597</v>
      </c>
      <c r="H116" t="str">
        <f t="shared" si="4"/>
        <v>035</v>
      </c>
      <c r="K116" t="s">
        <v>235</v>
      </c>
    </row>
    <row r="117" spans="1:11">
      <c r="A117" t="s">
        <v>237</v>
      </c>
      <c r="B117" t="s">
        <v>236</v>
      </c>
      <c r="C117" t="s">
        <v>338</v>
      </c>
      <c r="D117" t="s">
        <v>474</v>
      </c>
      <c r="E117" t="s">
        <v>412</v>
      </c>
      <c r="F117" t="s">
        <v>464</v>
      </c>
      <c r="G117" t="s">
        <v>596</v>
      </c>
      <c r="H117" t="str">
        <f t="shared" si="4"/>
        <v>027</v>
      </c>
      <c r="K117" t="s">
        <v>237</v>
      </c>
    </row>
    <row r="118" spans="1:11">
      <c r="A118" t="s">
        <v>239</v>
      </c>
      <c r="B118" t="s">
        <v>238</v>
      </c>
      <c r="C118" t="s">
        <v>340</v>
      </c>
      <c r="D118" t="s">
        <v>466</v>
      </c>
      <c r="E118" t="s">
        <v>412</v>
      </c>
      <c r="F118" t="s">
        <v>464</v>
      </c>
      <c r="G118" t="s">
        <v>595</v>
      </c>
      <c r="H118" t="str">
        <f t="shared" si="4"/>
        <v>005</v>
      </c>
      <c r="K118" t="s">
        <v>239</v>
      </c>
    </row>
    <row r="119" spans="1:11">
      <c r="A119" t="s">
        <v>241</v>
      </c>
      <c r="B119" t="s">
        <v>240</v>
      </c>
      <c r="C119" t="s">
        <v>339</v>
      </c>
      <c r="D119" t="s">
        <v>485</v>
      </c>
      <c r="E119" t="s">
        <v>412</v>
      </c>
      <c r="F119" t="s">
        <v>464</v>
      </c>
      <c r="G119" t="s">
        <v>594</v>
      </c>
      <c r="H119" t="str">
        <f t="shared" si="4"/>
        <v>007</v>
      </c>
      <c r="K119" t="s">
        <v>241</v>
      </c>
    </row>
    <row r="120" spans="1:11">
      <c r="A120" t="s">
        <v>243</v>
      </c>
      <c r="B120" t="s">
        <v>242</v>
      </c>
      <c r="C120" t="s">
        <v>331</v>
      </c>
      <c r="D120" t="s">
        <v>470</v>
      </c>
      <c r="E120" t="s">
        <v>412</v>
      </c>
      <c r="F120" t="s">
        <v>464</v>
      </c>
      <c r="G120" t="s">
        <v>593</v>
      </c>
      <c r="H120" t="str">
        <f t="shared" si="4"/>
        <v>032</v>
      </c>
      <c r="K120" t="s">
        <v>243</v>
      </c>
    </row>
    <row r="121" spans="1:11">
      <c r="A121" t="s">
        <v>245</v>
      </c>
      <c r="B121" t="s">
        <v>244</v>
      </c>
      <c r="C121" t="s">
        <v>339</v>
      </c>
      <c r="D121" t="s">
        <v>485</v>
      </c>
      <c r="E121" t="s">
        <v>412</v>
      </c>
      <c r="F121" t="s">
        <v>464</v>
      </c>
      <c r="G121" t="s">
        <v>592</v>
      </c>
      <c r="H121" t="str">
        <f t="shared" si="4"/>
        <v>007</v>
      </c>
      <c r="K121" t="s">
        <v>245</v>
      </c>
    </row>
    <row r="122" spans="1:11">
      <c r="A122" t="s">
        <v>247</v>
      </c>
      <c r="B122" t="s">
        <v>246</v>
      </c>
      <c r="C122" t="s">
        <v>398</v>
      </c>
      <c r="D122" t="s">
        <v>471</v>
      </c>
      <c r="E122" t="s">
        <v>412</v>
      </c>
      <c r="F122" t="s">
        <v>464</v>
      </c>
      <c r="G122" t="s">
        <v>591</v>
      </c>
      <c r="H122" t="str">
        <f t="shared" si="4"/>
        <v>026</v>
      </c>
      <c r="K122" t="s">
        <v>247</v>
      </c>
    </row>
    <row r="129" spans="1:9">
      <c r="A129" s="53" t="s">
        <v>590</v>
      </c>
      <c r="B129" s="53" t="s">
        <v>589</v>
      </c>
      <c r="C129" s="121" t="s">
        <v>588</v>
      </c>
      <c r="D129" s="121" t="s">
        <v>1</v>
      </c>
      <c r="E129" s="53" t="s">
        <v>587</v>
      </c>
      <c r="F129" s="53" t="s">
        <v>781</v>
      </c>
      <c r="G129" s="53" t="s">
        <v>456</v>
      </c>
      <c r="H129" s="53" t="s">
        <v>457</v>
      </c>
      <c r="I129" s="53" t="s">
        <v>427</v>
      </c>
    </row>
    <row r="130" spans="1:9">
      <c r="A130" t="s">
        <v>586</v>
      </c>
    </row>
    <row r="131" spans="1:9">
      <c r="A131" t="s">
        <v>776</v>
      </c>
      <c r="B131">
        <v>8</v>
      </c>
      <c r="C131">
        <v>7</v>
      </c>
      <c r="D131">
        <v>0.9</v>
      </c>
      <c r="E131" s="120" t="s">
        <v>585</v>
      </c>
      <c r="I131" t="s">
        <v>432</v>
      </c>
    </row>
    <row r="132" spans="1:9">
      <c r="A132" t="s">
        <v>775</v>
      </c>
      <c r="B132">
        <v>9</v>
      </c>
      <c r="C132">
        <v>7</v>
      </c>
      <c r="D132">
        <v>0.9</v>
      </c>
      <c r="E132" s="120" t="s">
        <v>584</v>
      </c>
      <c r="I132" t="s">
        <v>432</v>
      </c>
    </row>
    <row r="133" spans="1:9">
      <c r="A133" t="s">
        <v>583</v>
      </c>
      <c r="B133">
        <v>14</v>
      </c>
      <c r="C133">
        <v>7</v>
      </c>
      <c r="D133">
        <v>0.9</v>
      </c>
      <c r="E133" s="120" t="s">
        <v>582</v>
      </c>
      <c r="I133" t="s">
        <v>432</v>
      </c>
    </row>
    <row r="134" spans="1:9">
      <c r="A134" t="s">
        <v>581</v>
      </c>
      <c r="B134">
        <v>13</v>
      </c>
      <c r="C134">
        <v>7</v>
      </c>
      <c r="D134">
        <v>0.9</v>
      </c>
      <c r="E134" s="120" t="s">
        <v>580</v>
      </c>
      <c r="I134" t="s">
        <v>432</v>
      </c>
    </row>
    <row r="135" spans="1:9">
      <c r="A135" t="s">
        <v>579</v>
      </c>
      <c r="B135">
        <v>10</v>
      </c>
      <c r="C135">
        <v>7</v>
      </c>
      <c r="D135">
        <v>0.9</v>
      </c>
      <c r="E135" s="120" t="s">
        <v>578</v>
      </c>
      <c r="I135" t="s">
        <v>432</v>
      </c>
    </row>
    <row r="136" spans="1:9">
      <c r="A136" t="s">
        <v>577</v>
      </c>
      <c r="B136">
        <v>11</v>
      </c>
      <c r="C136">
        <v>7</v>
      </c>
      <c r="D136">
        <v>0.9</v>
      </c>
      <c r="E136" s="120" t="s">
        <v>576</v>
      </c>
      <c r="I136" t="s">
        <v>432</v>
      </c>
    </row>
    <row r="137" spans="1:9">
      <c r="A137" t="s">
        <v>575</v>
      </c>
      <c r="B137">
        <v>12</v>
      </c>
      <c r="C137">
        <v>7</v>
      </c>
      <c r="D137">
        <v>0.9</v>
      </c>
      <c r="E137" s="120" t="s">
        <v>574</v>
      </c>
      <c r="I137" t="s">
        <v>432</v>
      </c>
    </row>
    <row r="138" spans="1:9">
      <c r="E138" s="120"/>
    </row>
    <row r="139" spans="1:9">
      <c r="E139" s="119"/>
    </row>
    <row r="150" spans="1:11">
      <c r="A150" s="53" t="s">
        <v>2</v>
      </c>
      <c r="B150" s="53" t="s">
        <v>27</v>
      </c>
      <c r="C150" s="121" t="s">
        <v>779</v>
      </c>
      <c r="D150" s="121" t="s">
        <v>780</v>
      </c>
      <c r="E150" s="53" t="s">
        <v>587</v>
      </c>
      <c r="F150" s="53" t="s">
        <v>781</v>
      </c>
      <c r="G150" s="53" t="s">
        <v>456</v>
      </c>
      <c r="H150" s="53" t="s">
        <v>457</v>
      </c>
      <c r="I150" s="53" t="s">
        <v>427</v>
      </c>
      <c r="J150" s="53" t="s">
        <v>835</v>
      </c>
      <c r="K150" s="53" t="s">
        <v>837</v>
      </c>
    </row>
    <row r="151" spans="1:11">
      <c r="A151" t="s">
        <v>819</v>
      </c>
      <c r="I151" t="s">
        <v>817</v>
      </c>
    </row>
    <row r="152" spans="1:11">
      <c r="A152" t="s">
        <v>797</v>
      </c>
      <c r="B152" t="s">
        <v>500</v>
      </c>
      <c r="C152" t="s">
        <v>862</v>
      </c>
      <c r="D152" s="32" t="s">
        <v>845</v>
      </c>
      <c r="E152" t="s">
        <v>801</v>
      </c>
      <c r="F152" t="s">
        <v>785</v>
      </c>
      <c r="G152" t="s">
        <v>498</v>
      </c>
      <c r="H152" t="s">
        <v>499</v>
      </c>
      <c r="I152" t="s">
        <v>432</v>
      </c>
      <c r="J152" t="s">
        <v>836</v>
      </c>
      <c r="K152" t="s">
        <v>491</v>
      </c>
    </row>
    <row r="153" spans="1:11">
      <c r="A153" t="s">
        <v>796</v>
      </c>
      <c r="B153" t="s">
        <v>488</v>
      </c>
      <c r="C153" t="s">
        <v>803</v>
      </c>
      <c r="D153" s="32" t="s">
        <v>846</v>
      </c>
      <c r="E153" t="s">
        <v>802</v>
      </c>
      <c r="F153" t="s">
        <v>786</v>
      </c>
      <c r="G153" t="s">
        <v>502</v>
      </c>
      <c r="H153" t="s">
        <v>871</v>
      </c>
      <c r="I153" t="s">
        <v>412</v>
      </c>
      <c r="J153" t="s">
        <v>836</v>
      </c>
      <c r="K153" t="s">
        <v>491</v>
      </c>
    </row>
    <row r="154" spans="1:11">
      <c r="A154" t="s">
        <v>798</v>
      </c>
      <c r="B154" t="s">
        <v>500</v>
      </c>
      <c r="C154" t="s">
        <v>804</v>
      </c>
      <c r="D154" s="32" t="s">
        <v>847</v>
      </c>
      <c r="E154" t="s">
        <v>800</v>
      </c>
      <c r="F154" t="s">
        <v>787</v>
      </c>
      <c r="G154" t="s">
        <v>508</v>
      </c>
      <c r="H154" t="s">
        <v>872</v>
      </c>
      <c r="I154" t="s">
        <v>412</v>
      </c>
      <c r="J154" t="s">
        <v>836</v>
      </c>
      <c r="K154" t="s">
        <v>568</v>
      </c>
    </row>
    <row r="155" spans="1:11">
      <c r="A155" t="s">
        <v>839</v>
      </c>
      <c r="B155" t="s">
        <v>500</v>
      </c>
      <c r="C155" t="s">
        <v>838</v>
      </c>
      <c r="D155" s="32" t="s">
        <v>848</v>
      </c>
      <c r="E155" t="s">
        <v>793</v>
      </c>
      <c r="F155" t="s">
        <v>788</v>
      </c>
      <c r="G155" t="s">
        <v>511</v>
      </c>
      <c r="H155" t="s">
        <v>858</v>
      </c>
      <c r="I155" t="s">
        <v>412</v>
      </c>
      <c r="J155" t="s">
        <v>836</v>
      </c>
      <c r="K155" t="s">
        <v>569</v>
      </c>
    </row>
    <row r="156" spans="1:11">
      <c r="A156" t="s">
        <v>859</v>
      </c>
      <c r="B156" t="s">
        <v>500</v>
      </c>
      <c r="C156" t="s">
        <v>861</v>
      </c>
      <c r="D156" s="32" t="s">
        <v>849</v>
      </c>
      <c r="E156" t="s">
        <v>794</v>
      </c>
      <c r="F156" t="s">
        <v>831</v>
      </c>
      <c r="G156" t="s">
        <v>516</v>
      </c>
      <c r="H156" t="s">
        <v>499</v>
      </c>
      <c r="I156" t="s">
        <v>432</v>
      </c>
      <c r="J156" t="s">
        <v>836</v>
      </c>
      <c r="K156" t="s">
        <v>570</v>
      </c>
    </row>
    <row r="157" spans="1:11">
      <c r="A157" t="s">
        <v>840</v>
      </c>
      <c r="B157" t="s">
        <v>530</v>
      </c>
      <c r="C157" t="s">
        <v>822</v>
      </c>
      <c r="D157" s="32" t="s">
        <v>850</v>
      </c>
      <c r="E157" t="s">
        <v>795</v>
      </c>
      <c r="F157" t="s">
        <v>832</v>
      </c>
      <c r="G157" t="s">
        <v>516</v>
      </c>
      <c r="H157" t="s">
        <v>871</v>
      </c>
      <c r="I157" t="s">
        <v>412</v>
      </c>
      <c r="J157" t="s">
        <v>836</v>
      </c>
      <c r="K157" t="s">
        <v>571</v>
      </c>
    </row>
    <row r="158" spans="1:11">
      <c r="A158" t="s">
        <v>870</v>
      </c>
      <c r="B158" t="s">
        <v>500</v>
      </c>
      <c r="C158" t="s">
        <v>783</v>
      </c>
      <c r="D158" s="32" t="s">
        <v>851</v>
      </c>
      <c r="E158" t="s">
        <v>799</v>
      </c>
      <c r="F158" t="s">
        <v>784</v>
      </c>
      <c r="G158" t="s">
        <v>519</v>
      </c>
      <c r="H158" t="s">
        <v>499</v>
      </c>
      <c r="I158" t="s">
        <v>432</v>
      </c>
      <c r="J158" t="s">
        <v>836</v>
      </c>
      <c r="K158" t="s">
        <v>491</v>
      </c>
    </row>
    <row r="159" spans="1:11">
      <c r="A159" t="s">
        <v>860</v>
      </c>
      <c r="B159" t="s">
        <v>500</v>
      </c>
      <c r="C159" t="s">
        <v>863</v>
      </c>
      <c r="D159" s="32" t="s">
        <v>852</v>
      </c>
      <c r="E159" t="s">
        <v>791</v>
      </c>
      <c r="F159" t="s">
        <v>789</v>
      </c>
      <c r="G159" t="s">
        <v>532</v>
      </c>
      <c r="H159" t="s">
        <v>873</v>
      </c>
      <c r="I159" t="s">
        <v>412</v>
      </c>
      <c r="J159" t="s">
        <v>836</v>
      </c>
      <c r="K159" t="s">
        <v>570</v>
      </c>
    </row>
    <row r="160" spans="1:11">
      <c r="A160" t="s">
        <v>782</v>
      </c>
      <c r="B160" t="s">
        <v>530</v>
      </c>
      <c r="C160" t="s">
        <v>808</v>
      </c>
      <c r="D160" s="248" t="s">
        <v>853</v>
      </c>
      <c r="E160" t="s">
        <v>792</v>
      </c>
      <c r="F160" t="s">
        <v>790</v>
      </c>
      <c r="G160" t="s">
        <v>532</v>
      </c>
      <c r="H160" t="s">
        <v>874</v>
      </c>
      <c r="I160" t="s">
        <v>412</v>
      </c>
      <c r="J160" t="s">
        <v>836</v>
      </c>
      <c r="K160" t="s">
        <v>573</v>
      </c>
    </row>
    <row r="162" spans="1:4">
      <c r="A162" s="53" t="s">
        <v>820</v>
      </c>
      <c r="B162" s="121" t="s">
        <v>764</v>
      </c>
      <c r="C162" s="53" t="s">
        <v>820</v>
      </c>
      <c r="D162" s="53" t="s">
        <v>764</v>
      </c>
    </row>
    <row r="163" spans="1:4">
      <c r="A163" t="s">
        <v>812</v>
      </c>
      <c r="B163">
        <v>4</v>
      </c>
      <c r="C163" t="s">
        <v>812</v>
      </c>
      <c r="D163">
        <v>4</v>
      </c>
    </row>
    <row r="164" spans="1:4">
      <c r="A164" t="s">
        <v>821</v>
      </c>
      <c r="B164">
        <v>5</v>
      </c>
      <c r="C164" t="s">
        <v>821</v>
      </c>
      <c r="D164">
        <v>5</v>
      </c>
    </row>
  </sheetData>
  <autoFilter ref="A2:H122" xr:uid="{F010835C-6C25-4F65-A318-0DF71EAFBA83}"/>
  <conditionalFormatting sqref="C155">
    <cfRule type="cellIs" dxfId="3" priority="2" operator="equal">
      <formula>$W$18</formula>
    </cfRule>
    <cfRule type="cellIs" dxfId="2" priority="3" operator="equal">
      <formula>$W$14</formula>
    </cfRule>
  </conditionalFormatting>
  <conditionalFormatting sqref="C158">
    <cfRule type="cellIs" dxfId="1" priority="5" operator="equal">
      <formula>$W$14</formula>
    </cfRule>
  </conditionalFormatting>
  <conditionalFormatting sqref="D152">
    <cfRule type="cellIs" dxfId="0" priority="1" operator="equal">
      <formula>$W$14</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4FB5-21EA-4DE6-869F-13037A177AAF}">
  <dimension ref="A1:P155"/>
  <sheetViews>
    <sheetView showGridLines="0" zoomScale="80" zoomScaleNormal="80" zoomScaleSheetLayoutView="100" workbookViewId="0">
      <selection activeCell="E1" sqref="E1"/>
    </sheetView>
  </sheetViews>
  <sheetFormatPr defaultRowHeight="15"/>
  <cols>
    <col min="1" max="1" width="9.7109375" customWidth="1"/>
    <col min="2" max="2" width="17.85546875" bestFit="1" customWidth="1"/>
    <col min="3" max="3" width="10.85546875" customWidth="1"/>
    <col min="4" max="4" width="41.7109375" bestFit="1" customWidth="1"/>
    <col min="5" max="5" width="14.7109375" customWidth="1"/>
    <col min="6" max="6" width="41.7109375" bestFit="1" customWidth="1"/>
    <col min="7" max="16" width="8.7109375" customWidth="1"/>
  </cols>
  <sheetData>
    <row r="1" spans="1:16" ht="20.100000000000001" customHeight="1">
      <c r="A1" s="20"/>
      <c r="B1" s="20"/>
      <c r="C1" s="21"/>
      <c r="D1" s="54"/>
      <c r="E1" s="89" t="s">
        <v>462</v>
      </c>
      <c r="F1" s="73"/>
      <c r="G1" s="20"/>
      <c r="H1" s="20"/>
      <c r="I1" s="20"/>
    </row>
    <row r="2" spans="1:16" ht="15" customHeight="1">
      <c r="A2" s="20"/>
      <c r="B2" s="20"/>
      <c r="C2" s="70"/>
      <c r="D2" s="70"/>
      <c r="E2" s="72" t="s">
        <v>2</v>
      </c>
      <c r="F2" s="73" t="s">
        <v>460</v>
      </c>
      <c r="G2" s="20"/>
      <c r="H2" s="20"/>
      <c r="I2" s="20"/>
    </row>
    <row r="3" spans="1:16" ht="15" customHeight="1">
      <c r="A3" s="20"/>
      <c r="B3" s="20"/>
      <c r="C3" s="70"/>
      <c r="D3" s="70"/>
      <c r="E3" s="72" t="s">
        <v>27</v>
      </c>
      <c r="F3" s="73" t="s">
        <v>487</v>
      </c>
      <c r="G3" s="20"/>
      <c r="H3" s="20"/>
      <c r="I3" s="20"/>
    </row>
    <row r="4" spans="1:16" ht="15" customHeight="1">
      <c r="A4" s="20"/>
      <c r="B4" s="20"/>
      <c r="C4" s="71"/>
      <c r="D4" s="71"/>
      <c r="E4" s="72" t="s">
        <v>456</v>
      </c>
      <c r="F4" s="73" t="s">
        <v>461</v>
      </c>
      <c r="G4" s="20"/>
      <c r="H4" s="20"/>
      <c r="I4" s="20"/>
    </row>
    <row r="5" spans="1:16" ht="12.75" customHeight="1">
      <c r="A5" s="20"/>
      <c r="B5" s="20"/>
      <c r="C5" s="20"/>
      <c r="D5" s="54"/>
      <c r="E5" s="72" t="s">
        <v>457</v>
      </c>
      <c r="F5" s="73" t="s">
        <v>493</v>
      </c>
      <c r="G5" s="20"/>
      <c r="H5" s="20"/>
      <c r="I5" s="20"/>
    </row>
    <row r="6" spans="1:16">
      <c r="A6" s="20"/>
      <c r="B6" s="20"/>
      <c r="C6" s="20"/>
      <c r="D6" s="20"/>
      <c r="E6" s="74" t="s">
        <v>427</v>
      </c>
      <c r="F6" s="73" t="s">
        <v>458</v>
      </c>
      <c r="G6" s="20"/>
      <c r="H6" s="20"/>
      <c r="I6" s="20"/>
    </row>
    <row r="7" spans="1:16" ht="15" customHeight="1">
      <c r="D7" s="16"/>
      <c r="E7" s="74" t="s">
        <v>459</v>
      </c>
      <c r="F7" s="73" t="s">
        <v>440</v>
      </c>
    </row>
    <row r="8" spans="1:16">
      <c r="D8" s="16"/>
    </row>
    <row r="9" spans="1:16">
      <c r="D9" s="16"/>
    </row>
    <row r="12" spans="1:16" s="68" customFormat="1" ht="45.75" thickBot="1">
      <c r="A12" s="75" t="s">
        <v>738</v>
      </c>
      <c r="B12" s="75" t="s">
        <v>427</v>
      </c>
      <c r="C12" s="75" t="s">
        <v>428</v>
      </c>
      <c r="D12" s="75" t="s">
        <v>429</v>
      </c>
      <c r="E12" s="75" t="s">
        <v>430</v>
      </c>
      <c r="F12" s="75" t="s">
        <v>431</v>
      </c>
      <c r="G12" s="75" t="s">
        <v>448</v>
      </c>
      <c r="H12" s="75" t="s">
        <v>547</v>
      </c>
      <c r="I12" s="75" t="s">
        <v>449</v>
      </c>
      <c r="J12" s="75" t="s">
        <v>450</v>
      </c>
      <c r="K12" s="75" t="s">
        <v>451</v>
      </c>
      <c r="L12" s="75" t="s">
        <v>452</v>
      </c>
      <c r="M12" s="75" t="s">
        <v>453</v>
      </c>
      <c r="N12" s="75" t="s">
        <v>454</v>
      </c>
      <c r="O12"/>
      <c r="P12"/>
    </row>
    <row r="13" spans="1:16" ht="15.75" thickBot="1">
      <c r="A13" s="76" t="s">
        <v>440</v>
      </c>
      <c r="B13" s="76" t="s">
        <v>432</v>
      </c>
      <c r="C13" s="76" t="s">
        <v>465</v>
      </c>
      <c r="D13" s="76" t="s">
        <v>432</v>
      </c>
      <c r="E13" s="76" t="s">
        <v>465</v>
      </c>
      <c r="F13" s="76" t="s">
        <v>432</v>
      </c>
      <c r="G13" s="76">
        <v>11132</v>
      </c>
      <c r="H13" s="77">
        <v>0.59809999999999997</v>
      </c>
      <c r="I13" s="77">
        <v>0.67911999999999995</v>
      </c>
      <c r="J13" s="77">
        <v>0.59943999999999997</v>
      </c>
      <c r="K13" s="77">
        <v>0.73428000000000004</v>
      </c>
      <c r="L13" s="77">
        <v>0.47439999999999999</v>
      </c>
      <c r="M13" s="77">
        <v>0.86202000000000001</v>
      </c>
      <c r="N13" s="77">
        <v>0.88537999999999994</v>
      </c>
    </row>
    <row r="14" spans="1:16">
      <c r="A14" s="42" t="s">
        <v>440</v>
      </c>
      <c r="B14" s="42" t="s">
        <v>433</v>
      </c>
      <c r="C14" s="42" t="s">
        <v>463</v>
      </c>
      <c r="D14" s="42" t="s">
        <v>433</v>
      </c>
      <c r="E14" s="42" t="s">
        <v>463</v>
      </c>
      <c r="F14" s="42" t="s">
        <v>433</v>
      </c>
      <c r="G14" s="42">
        <v>471</v>
      </c>
      <c r="H14" s="69">
        <v>0.27176</v>
      </c>
      <c r="I14" s="69">
        <v>0.87473000000000001</v>
      </c>
      <c r="J14" s="69">
        <v>0.85987000000000002</v>
      </c>
      <c r="K14" s="69">
        <v>0.76644999999999996</v>
      </c>
      <c r="L14" s="69">
        <v>0.76858000000000004</v>
      </c>
      <c r="M14" s="69">
        <v>0.74946999999999997</v>
      </c>
      <c r="N14" s="69">
        <v>0.93630999999999998</v>
      </c>
    </row>
    <row r="15" spans="1:16" ht="15.75" thickBot="1">
      <c r="A15" s="78" t="s">
        <v>440</v>
      </c>
      <c r="B15" s="78" t="s">
        <v>412</v>
      </c>
      <c r="C15" s="78" t="s">
        <v>464</v>
      </c>
      <c r="D15" s="78" t="s">
        <v>412</v>
      </c>
      <c r="E15" s="78" t="s">
        <v>464</v>
      </c>
      <c r="F15" s="78" t="s">
        <v>412</v>
      </c>
      <c r="G15" s="78">
        <v>10661</v>
      </c>
      <c r="H15" s="79">
        <v>0.61251</v>
      </c>
      <c r="I15" s="79">
        <v>0.67047999999999996</v>
      </c>
      <c r="J15" s="79">
        <v>0.58794000000000002</v>
      </c>
      <c r="K15" s="79">
        <v>0.73285999999999996</v>
      </c>
      <c r="L15" s="79">
        <v>0.46139999999999998</v>
      </c>
      <c r="M15" s="79">
        <v>0.86699000000000004</v>
      </c>
      <c r="N15" s="79">
        <v>0.88312999999999997</v>
      </c>
    </row>
    <row r="16" spans="1:16">
      <c r="A16" t="s">
        <v>440</v>
      </c>
      <c r="B16" t="s">
        <v>433</v>
      </c>
      <c r="C16" t="s">
        <v>441</v>
      </c>
      <c r="D16" t="s">
        <v>434</v>
      </c>
      <c r="E16" t="s">
        <v>441</v>
      </c>
      <c r="F16" t="s">
        <v>434</v>
      </c>
      <c r="G16">
        <v>87</v>
      </c>
      <c r="H16" s="52">
        <v>4.598E-2</v>
      </c>
      <c r="I16" s="52">
        <v>0.74712999999999996</v>
      </c>
      <c r="J16" s="52">
        <v>0.77010999999999996</v>
      </c>
      <c r="K16" s="52">
        <v>0.54022999999999999</v>
      </c>
      <c r="L16" s="52">
        <v>0.37930999999999998</v>
      </c>
      <c r="M16" s="52">
        <v>0.43678</v>
      </c>
      <c r="N16" s="52">
        <v>0.88505999999999996</v>
      </c>
    </row>
    <row r="17" spans="1:14">
      <c r="A17" t="s">
        <v>440</v>
      </c>
      <c r="B17" t="s">
        <v>433</v>
      </c>
      <c r="C17" t="s">
        <v>442</v>
      </c>
      <c r="D17" t="s">
        <v>435</v>
      </c>
      <c r="E17" t="s">
        <v>442</v>
      </c>
      <c r="F17" t="s">
        <v>435</v>
      </c>
      <c r="G17">
        <v>116</v>
      </c>
      <c r="H17" s="52">
        <v>0.55171999999999999</v>
      </c>
      <c r="I17" s="52">
        <v>0.90517000000000003</v>
      </c>
      <c r="J17" s="52">
        <v>0.79310000000000003</v>
      </c>
      <c r="K17" s="52">
        <v>0.75861999999999996</v>
      </c>
      <c r="L17" s="52">
        <v>0.78447999999999996</v>
      </c>
      <c r="M17" s="52">
        <v>0.72414000000000001</v>
      </c>
      <c r="N17" s="52">
        <v>0.90517000000000003</v>
      </c>
    </row>
    <row r="18" spans="1:14">
      <c r="A18" t="s">
        <v>440</v>
      </c>
      <c r="B18" t="s">
        <v>433</v>
      </c>
      <c r="C18" t="s">
        <v>443</v>
      </c>
      <c r="D18" t="s">
        <v>436</v>
      </c>
      <c r="E18" t="s">
        <v>443</v>
      </c>
      <c r="F18" t="s">
        <v>436</v>
      </c>
      <c r="G18">
        <v>69</v>
      </c>
      <c r="H18" s="52">
        <v>0.11594</v>
      </c>
      <c r="I18" s="52">
        <v>0.76812000000000002</v>
      </c>
      <c r="J18" s="52">
        <v>0.85507</v>
      </c>
      <c r="K18" s="52">
        <v>0.72463999999999995</v>
      </c>
      <c r="L18" s="52">
        <v>0.76812000000000002</v>
      </c>
      <c r="M18" s="52">
        <v>0.79710000000000003</v>
      </c>
      <c r="N18" s="52">
        <v>0.97101000000000004</v>
      </c>
    </row>
    <row r="19" spans="1:14">
      <c r="A19" t="s">
        <v>440</v>
      </c>
      <c r="B19" t="s">
        <v>433</v>
      </c>
      <c r="C19" t="s">
        <v>444</v>
      </c>
      <c r="D19" t="s">
        <v>437</v>
      </c>
      <c r="E19" t="s">
        <v>444</v>
      </c>
      <c r="F19" t="s">
        <v>437</v>
      </c>
      <c r="G19">
        <v>79</v>
      </c>
      <c r="H19" s="52">
        <v>1.2659999999999999E-2</v>
      </c>
      <c r="I19" s="52">
        <v>0.98734</v>
      </c>
      <c r="J19" s="52">
        <v>0.97467999999999999</v>
      </c>
      <c r="K19" s="52">
        <v>0.96203000000000005</v>
      </c>
      <c r="L19" s="52">
        <v>0.96203000000000005</v>
      </c>
      <c r="M19" s="52">
        <v>0.88607999999999998</v>
      </c>
      <c r="N19" s="52">
        <v>0.96203000000000005</v>
      </c>
    </row>
    <row r="20" spans="1:14">
      <c r="A20" t="s">
        <v>440</v>
      </c>
      <c r="B20" t="s">
        <v>433</v>
      </c>
      <c r="C20" t="s">
        <v>445</v>
      </c>
      <c r="D20" t="s">
        <v>438</v>
      </c>
      <c r="E20" t="s">
        <v>445</v>
      </c>
      <c r="F20" t="s">
        <v>438</v>
      </c>
      <c r="G20">
        <v>70</v>
      </c>
      <c r="H20" s="52">
        <v>0.24285999999999999</v>
      </c>
      <c r="I20" s="52">
        <v>0.9</v>
      </c>
      <c r="J20" s="52">
        <v>0.98570999999999998</v>
      </c>
      <c r="K20" s="52">
        <v>0.87143000000000004</v>
      </c>
      <c r="L20" s="52">
        <v>0.98570999999999998</v>
      </c>
      <c r="M20" s="52">
        <v>0.82857000000000003</v>
      </c>
      <c r="N20" s="52">
        <v>0.97143000000000002</v>
      </c>
    </row>
    <row r="21" spans="1:14" ht="15.75" thickBot="1">
      <c r="A21" s="80" t="s">
        <v>440</v>
      </c>
      <c r="B21" s="80" t="s">
        <v>433</v>
      </c>
      <c r="C21" s="80" t="s">
        <v>446</v>
      </c>
      <c r="D21" s="80" t="s">
        <v>439</v>
      </c>
      <c r="E21" s="80" t="s">
        <v>446</v>
      </c>
      <c r="F21" s="80" t="s">
        <v>439</v>
      </c>
      <c r="G21" s="80">
        <v>50</v>
      </c>
      <c r="H21" s="81">
        <v>0.68</v>
      </c>
      <c r="I21" s="81">
        <v>0.96</v>
      </c>
      <c r="J21" s="81">
        <v>0.82</v>
      </c>
      <c r="K21" s="81">
        <v>0.78</v>
      </c>
      <c r="L21" s="81">
        <v>0.8</v>
      </c>
      <c r="M21" s="81">
        <v>0.96</v>
      </c>
      <c r="N21" s="81">
        <v>0.96</v>
      </c>
    </row>
    <row r="22" spans="1:14">
      <c r="A22" t="s">
        <v>440</v>
      </c>
      <c r="B22" t="s">
        <v>412</v>
      </c>
      <c r="C22" s="53" t="s">
        <v>466</v>
      </c>
      <c r="D22" s="53" t="s">
        <v>340</v>
      </c>
      <c r="E22" s="53" t="s">
        <v>466</v>
      </c>
      <c r="F22" s="53" t="s">
        <v>340</v>
      </c>
      <c r="G22" s="53">
        <v>513</v>
      </c>
      <c r="H22" s="82">
        <v>0.72124999999999995</v>
      </c>
      <c r="I22" s="82">
        <v>0.74463999999999997</v>
      </c>
      <c r="J22" s="82">
        <v>0.55945</v>
      </c>
      <c r="K22" s="82">
        <v>0.75048999999999999</v>
      </c>
      <c r="L22" s="82">
        <v>0.53605999999999998</v>
      </c>
      <c r="M22" s="82">
        <v>0.92008000000000001</v>
      </c>
      <c r="N22" s="82">
        <v>0.90447999999999995</v>
      </c>
    </row>
    <row r="23" spans="1:14">
      <c r="A23" t="s">
        <v>440</v>
      </c>
      <c r="B23" t="s">
        <v>412</v>
      </c>
      <c r="C23" t="s">
        <v>466</v>
      </c>
      <c r="D23" t="s">
        <v>340</v>
      </c>
      <c r="E23" t="s">
        <v>57</v>
      </c>
      <c r="F23" t="s">
        <v>274</v>
      </c>
      <c r="G23">
        <v>53</v>
      </c>
      <c r="H23" s="52">
        <v>0.77358000000000005</v>
      </c>
      <c r="I23" s="52">
        <v>0.67925000000000002</v>
      </c>
      <c r="J23" s="52">
        <v>0.15093999999999999</v>
      </c>
      <c r="K23" s="52">
        <v>0.60377000000000003</v>
      </c>
      <c r="L23" s="52">
        <v>0.16980999999999999</v>
      </c>
      <c r="M23" s="52">
        <v>0.84906000000000004</v>
      </c>
      <c r="N23" s="52">
        <v>0.83018999999999998</v>
      </c>
    </row>
    <row r="24" spans="1:14">
      <c r="A24" t="s">
        <v>440</v>
      </c>
      <c r="B24" t="s">
        <v>412</v>
      </c>
      <c r="C24" t="s">
        <v>466</v>
      </c>
      <c r="D24" t="s">
        <v>340</v>
      </c>
      <c r="E24" t="s">
        <v>69</v>
      </c>
      <c r="F24" t="s">
        <v>70</v>
      </c>
      <c r="G24">
        <v>48</v>
      </c>
      <c r="H24" s="52">
        <v>0.72916999999999998</v>
      </c>
      <c r="I24" s="52">
        <v>0.8125</v>
      </c>
      <c r="J24" s="52">
        <v>0.10417</v>
      </c>
      <c r="K24" s="52">
        <v>0.70833000000000002</v>
      </c>
      <c r="L24" s="52">
        <v>0.125</v>
      </c>
      <c r="M24" s="52">
        <v>0.95833000000000002</v>
      </c>
      <c r="N24" s="52">
        <v>0.95833000000000002</v>
      </c>
    </row>
    <row r="25" spans="1:14">
      <c r="A25" t="s">
        <v>440</v>
      </c>
      <c r="B25" t="s">
        <v>412</v>
      </c>
      <c r="C25" t="s">
        <v>466</v>
      </c>
      <c r="D25" t="s">
        <v>340</v>
      </c>
      <c r="E25" t="s">
        <v>117</v>
      </c>
      <c r="F25" t="s">
        <v>118</v>
      </c>
      <c r="G25">
        <v>159</v>
      </c>
      <c r="H25" s="52">
        <v>0.74214000000000002</v>
      </c>
      <c r="I25" s="52">
        <v>0.59748000000000001</v>
      </c>
      <c r="J25" s="52">
        <v>0.92452999999999996</v>
      </c>
      <c r="K25" s="52">
        <v>0.91823999999999995</v>
      </c>
      <c r="L25" s="52">
        <v>0.83648</v>
      </c>
      <c r="M25" s="52">
        <v>0.87421000000000004</v>
      </c>
      <c r="N25" s="52">
        <v>0.93081999999999998</v>
      </c>
    </row>
    <row r="26" spans="1:14">
      <c r="A26" t="s">
        <v>440</v>
      </c>
      <c r="B26" t="s">
        <v>412</v>
      </c>
      <c r="C26" t="s">
        <v>466</v>
      </c>
      <c r="D26" t="s">
        <v>340</v>
      </c>
      <c r="E26" t="s">
        <v>127</v>
      </c>
      <c r="F26" t="s">
        <v>128</v>
      </c>
      <c r="G26">
        <v>76</v>
      </c>
      <c r="H26" s="52">
        <v>0.57894999999999996</v>
      </c>
      <c r="I26" s="52">
        <v>0.77632000000000001</v>
      </c>
      <c r="J26" s="52">
        <v>0.81579000000000002</v>
      </c>
      <c r="K26" s="52">
        <v>0.81579000000000002</v>
      </c>
      <c r="L26" s="52">
        <v>0.80262999999999995</v>
      </c>
      <c r="M26" s="52">
        <v>0.94737000000000005</v>
      </c>
      <c r="N26" s="52">
        <v>0.84211000000000003</v>
      </c>
    </row>
    <row r="27" spans="1:14">
      <c r="A27" t="s">
        <v>440</v>
      </c>
      <c r="B27" t="s">
        <v>412</v>
      </c>
      <c r="C27" t="s">
        <v>466</v>
      </c>
      <c r="D27" t="s">
        <v>340</v>
      </c>
      <c r="E27" t="s">
        <v>129</v>
      </c>
      <c r="F27" t="s">
        <v>130</v>
      </c>
      <c r="G27">
        <v>62</v>
      </c>
      <c r="H27" s="52">
        <v>0.75805999999999996</v>
      </c>
      <c r="I27" s="52">
        <v>0.75805999999999996</v>
      </c>
      <c r="J27" s="52">
        <v>0.45161000000000001</v>
      </c>
      <c r="K27" s="52">
        <v>0.75805999999999996</v>
      </c>
      <c r="L27" s="52">
        <v>0.48387000000000002</v>
      </c>
      <c r="M27" s="52">
        <v>0.93547999999999998</v>
      </c>
      <c r="N27" s="52">
        <v>0.96774000000000004</v>
      </c>
    </row>
    <row r="28" spans="1:14">
      <c r="A28" t="s">
        <v>440</v>
      </c>
      <c r="B28" t="s">
        <v>412</v>
      </c>
      <c r="C28" t="s">
        <v>466</v>
      </c>
      <c r="D28" t="s">
        <v>340</v>
      </c>
      <c r="E28" t="s">
        <v>230</v>
      </c>
      <c r="F28" t="s">
        <v>231</v>
      </c>
      <c r="G28">
        <v>56</v>
      </c>
      <c r="H28" s="52">
        <v>0.82142999999999999</v>
      </c>
      <c r="I28" s="52">
        <v>0.875</v>
      </c>
      <c r="J28" s="52">
        <v>0.10714</v>
      </c>
      <c r="K28" s="52">
        <v>0.85714000000000001</v>
      </c>
      <c r="L28" s="52">
        <v>8.9289999999999994E-2</v>
      </c>
      <c r="M28" s="52">
        <v>0.96428999999999998</v>
      </c>
      <c r="N28" s="52">
        <v>0.92857000000000001</v>
      </c>
    </row>
    <row r="29" spans="1:14">
      <c r="A29" t="s">
        <v>440</v>
      </c>
      <c r="B29" t="s">
        <v>412</v>
      </c>
      <c r="C29" t="s">
        <v>466</v>
      </c>
      <c r="D29" t="s">
        <v>340</v>
      </c>
      <c r="E29" t="s">
        <v>238</v>
      </c>
      <c r="F29" t="s">
        <v>239</v>
      </c>
      <c r="G29">
        <v>59</v>
      </c>
      <c r="H29" s="52">
        <v>0.66102000000000005</v>
      </c>
      <c r="I29" s="52">
        <v>0.96609999999999996</v>
      </c>
      <c r="J29" s="52">
        <v>0.52542</v>
      </c>
      <c r="K29" s="52">
        <v>0.27118999999999999</v>
      </c>
      <c r="L29" s="52">
        <v>0.52542</v>
      </c>
      <c r="M29" s="52">
        <v>0.98304999999999998</v>
      </c>
      <c r="N29" s="52">
        <v>0.84745999999999999</v>
      </c>
    </row>
    <row r="30" spans="1:14">
      <c r="A30" t="s">
        <v>440</v>
      </c>
      <c r="B30" t="s">
        <v>412</v>
      </c>
      <c r="C30" s="53" t="s">
        <v>467</v>
      </c>
      <c r="D30" s="53" t="s">
        <v>345</v>
      </c>
      <c r="E30" s="53" t="s">
        <v>467</v>
      </c>
      <c r="F30" s="53" t="s">
        <v>345</v>
      </c>
      <c r="G30" s="53">
        <v>791</v>
      </c>
      <c r="H30" s="82">
        <v>0.62705</v>
      </c>
      <c r="I30" s="82">
        <v>0.62831999999999999</v>
      </c>
      <c r="J30" s="82">
        <v>0.61568000000000001</v>
      </c>
      <c r="K30" s="82">
        <v>0.73577999999999999</v>
      </c>
      <c r="L30" s="82">
        <v>0.52339000000000002</v>
      </c>
      <c r="M30" s="82">
        <v>0.83692</v>
      </c>
      <c r="N30" s="82">
        <v>0.86726000000000003</v>
      </c>
    </row>
    <row r="31" spans="1:14">
      <c r="A31" t="s">
        <v>440</v>
      </c>
      <c r="B31" t="s">
        <v>412</v>
      </c>
      <c r="C31" t="s">
        <v>467</v>
      </c>
      <c r="D31" t="s">
        <v>345</v>
      </c>
      <c r="E31" t="s">
        <v>105</v>
      </c>
      <c r="F31" t="s">
        <v>106</v>
      </c>
      <c r="G31">
        <v>47</v>
      </c>
      <c r="H31" s="52">
        <v>0.59574000000000005</v>
      </c>
      <c r="I31" s="52">
        <v>0.74468000000000001</v>
      </c>
      <c r="J31" s="52">
        <v>0.68084999999999996</v>
      </c>
      <c r="K31" s="52">
        <v>0.85106000000000004</v>
      </c>
      <c r="L31" s="52">
        <v>0.25531999999999999</v>
      </c>
      <c r="M31" s="52">
        <v>0.74468000000000001</v>
      </c>
      <c r="N31" s="52">
        <v>0.87234</v>
      </c>
    </row>
    <row r="32" spans="1:14">
      <c r="A32" t="s">
        <v>440</v>
      </c>
      <c r="B32" t="s">
        <v>412</v>
      </c>
      <c r="C32" t="s">
        <v>467</v>
      </c>
      <c r="D32" t="s">
        <v>345</v>
      </c>
      <c r="E32" t="s">
        <v>149</v>
      </c>
      <c r="F32" t="s">
        <v>150</v>
      </c>
      <c r="G32">
        <v>68</v>
      </c>
      <c r="H32" s="52">
        <v>0.63234999999999997</v>
      </c>
      <c r="I32" s="52">
        <v>0.69118000000000002</v>
      </c>
      <c r="J32" s="52">
        <v>0.13235</v>
      </c>
      <c r="K32" s="52">
        <v>0.70587999999999995</v>
      </c>
      <c r="L32" s="52">
        <v>0.13235</v>
      </c>
      <c r="M32" s="52">
        <v>0.86765000000000003</v>
      </c>
      <c r="N32" s="52">
        <v>0.82352999999999998</v>
      </c>
    </row>
    <row r="33" spans="1:14">
      <c r="A33" t="s">
        <v>440</v>
      </c>
      <c r="B33" t="s">
        <v>412</v>
      </c>
      <c r="C33" t="s">
        <v>467</v>
      </c>
      <c r="D33" t="s">
        <v>345</v>
      </c>
      <c r="E33" t="s">
        <v>155</v>
      </c>
      <c r="F33" t="s">
        <v>156</v>
      </c>
      <c r="G33">
        <v>160</v>
      </c>
      <c r="H33" s="52">
        <v>0.61875000000000002</v>
      </c>
      <c r="I33" s="52">
        <v>0.82499999999999996</v>
      </c>
      <c r="J33" s="52">
        <v>0.71875</v>
      </c>
      <c r="K33" s="52">
        <v>0.70625000000000004</v>
      </c>
      <c r="L33" s="52">
        <v>0.70625000000000004</v>
      </c>
      <c r="M33" s="52">
        <v>0.91874999999999996</v>
      </c>
      <c r="N33" s="52">
        <v>0.8125</v>
      </c>
    </row>
    <row r="34" spans="1:14">
      <c r="A34" t="s">
        <v>440</v>
      </c>
      <c r="B34" t="s">
        <v>412</v>
      </c>
      <c r="C34" t="s">
        <v>467</v>
      </c>
      <c r="D34" t="s">
        <v>345</v>
      </c>
      <c r="E34" t="s">
        <v>179</v>
      </c>
      <c r="F34" t="s">
        <v>180</v>
      </c>
      <c r="G34">
        <v>46</v>
      </c>
      <c r="H34" s="52">
        <v>0.45651999999999998</v>
      </c>
      <c r="I34" s="52">
        <v>0.80435000000000001</v>
      </c>
      <c r="J34" s="52">
        <v>0.78261000000000003</v>
      </c>
      <c r="K34" s="52">
        <v>0.73912999999999995</v>
      </c>
      <c r="L34" s="52">
        <v>0.78261000000000003</v>
      </c>
      <c r="M34" s="52">
        <v>0.60870000000000002</v>
      </c>
      <c r="N34" s="52">
        <v>0.86956999999999995</v>
      </c>
    </row>
    <row r="35" spans="1:14">
      <c r="A35" t="s">
        <v>440</v>
      </c>
      <c r="B35" t="s">
        <v>412</v>
      </c>
      <c r="C35" t="s">
        <v>467</v>
      </c>
      <c r="D35" t="s">
        <v>345</v>
      </c>
      <c r="E35" t="s">
        <v>204</v>
      </c>
      <c r="F35" t="s">
        <v>205</v>
      </c>
      <c r="G35">
        <v>161</v>
      </c>
      <c r="H35" s="52">
        <v>0.86956999999999995</v>
      </c>
      <c r="I35" s="52">
        <v>0.36646000000000001</v>
      </c>
      <c r="J35" s="52">
        <v>0.93167999999999995</v>
      </c>
      <c r="K35" s="52">
        <v>0.92547000000000001</v>
      </c>
      <c r="L35" s="52">
        <v>0.89441000000000004</v>
      </c>
      <c r="M35" s="52">
        <v>0.90683000000000002</v>
      </c>
      <c r="N35" s="52">
        <v>0.90683000000000002</v>
      </c>
    </row>
    <row r="36" spans="1:14">
      <c r="A36" t="s">
        <v>440</v>
      </c>
      <c r="B36" t="s">
        <v>412</v>
      </c>
      <c r="C36" t="s">
        <v>467</v>
      </c>
      <c r="D36" t="s">
        <v>345</v>
      </c>
      <c r="E36" t="s">
        <v>216</v>
      </c>
      <c r="F36" t="s">
        <v>285</v>
      </c>
      <c r="G36">
        <v>182</v>
      </c>
      <c r="H36" s="52">
        <v>0.75824000000000003</v>
      </c>
      <c r="I36" s="52">
        <v>0.54944999999999999</v>
      </c>
      <c r="J36" s="52">
        <v>0.53846000000000005</v>
      </c>
      <c r="K36" s="52">
        <v>0.51099000000000006</v>
      </c>
      <c r="L36" s="52">
        <v>0.51648000000000005</v>
      </c>
      <c r="M36" s="52">
        <v>0.80220000000000002</v>
      </c>
      <c r="N36" s="52">
        <v>0.91757999999999995</v>
      </c>
    </row>
    <row r="37" spans="1:14">
      <c r="A37" t="s">
        <v>440</v>
      </c>
      <c r="B37" t="s">
        <v>412</v>
      </c>
      <c r="C37" t="s">
        <v>467</v>
      </c>
      <c r="D37" t="s">
        <v>345</v>
      </c>
      <c r="E37" t="s">
        <v>218</v>
      </c>
      <c r="F37" t="s">
        <v>286</v>
      </c>
      <c r="G37">
        <v>127</v>
      </c>
      <c r="H37" s="52">
        <v>0.21260000000000001</v>
      </c>
      <c r="I37" s="52">
        <v>0.68503999999999998</v>
      </c>
      <c r="J37" s="52">
        <v>0.37008000000000002</v>
      </c>
      <c r="K37" s="52">
        <v>0.82677</v>
      </c>
      <c r="L37" s="52">
        <v>4.7239999999999997E-2</v>
      </c>
      <c r="M37" s="52">
        <v>0.79527999999999999</v>
      </c>
      <c r="N37" s="52">
        <v>0.83465</v>
      </c>
    </row>
    <row r="38" spans="1:14">
      <c r="A38" t="s">
        <v>440</v>
      </c>
      <c r="B38" t="s">
        <v>412</v>
      </c>
      <c r="C38" t="s">
        <v>468</v>
      </c>
      <c r="D38" s="53" t="s">
        <v>469</v>
      </c>
      <c r="E38" s="53" t="s">
        <v>468</v>
      </c>
      <c r="F38" s="53" t="s">
        <v>469</v>
      </c>
      <c r="G38" s="53">
        <v>1313</v>
      </c>
      <c r="H38" s="82">
        <v>0.67783700000000002</v>
      </c>
      <c r="I38" s="82">
        <v>0.69687739999999998</v>
      </c>
      <c r="J38" s="82">
        <v>0.62604720000000003</v>
      </c>
      <c r="K38" s="82">
        <v>0.77837009999999995</v>
      </c>
      <c r="L38" s="82">
        <v>0.51942120000000003</v>
      </c>
      <c r="M38" s="82">
        <v>0.93754999999999999</v>
      </c>
      <c r="N38" s="82">
        <v>0.87204870000000001</v>
      </c>
    </row>
    <row r="39" spans="1:14">
      <c r="A39" t="s">
        <v>440</v>
      </c>
      <c r="B39" t="s">
        <v>412</v>
      </c>
      <c r="C39" t="s">
        <v>468</v>
      </c>
      <c r="D39" t="s">
        <v>469</v>
      </c>
      <c r="E39" t="s">
        <v>39</v>
      </c>
      <c r="F39" t="s">
        <v>40</v>
      </c>
      <c r="G39">
        <v>110</v>
      </c>
      <c r="H39" s="52">
        <v>0.73636000000000001</v>
      </c>
      <c r="I39" s="52">
        <v>0.7</v>
      </c>
      <c r="J39" s="52">
        <v>0.66364000000000001</v>
      </c>
      <c r="K39" s="52">
        <v>0.73636000000000001</v>
      </c>
      <c r="L39" s="52">
        <v>0.66364000000000001</v>
      </c>
      <c r="M39" s="52">
        <v>0.97272999999999998</v>
      </c>
      <c r="N39" s="52">
        <v>0.84545000000000003</v>
      </c>
    </row>
    <row r="40" spans="1:14">
      <c r="A40" t="s">
        <v>440</v>
      </c>
      <c r="B40" t="s">
        <v>412</v>
      </c>
      <c r="C40" t="s">
        <v>468</v>
      </c>
      <c r="D40" t="s">
        <v>469</v>
      </c>
      <c r="E40" t="s">
        <v>51</v>
      </c>
      <c r="F40" t="s">
        <v>52</v>
      </c>
      <c r="G40">
        <v>85</v>
      </c>
      <c r="H40" s="52">
        <v>0.71765000000000001</v>
      </c>
      <c r="I40" s="52">
        <v>0.8</v>
      </c>
      <c r="J40" s="52">
        <v>0.74117999999999995</v>
      </c>
      <c r="K40" s="52">
        <v>0.6</v>
      </c>
      <c r="L40" s="52">
        <v>0.71765000000000001</v>
      </c>
      <c r="M40" s="52">
        <v>0.96470999999999996</v>
      </c>
      <c r="N40" s="52">
        <v>0.82352999999999998</v>
      </c>
    </row>
    <row r="41" spans="1:14">
      <c r="A41" t="s">
        <v>440</v>
      </c>
      <c r="B41" t="s">
        <v>412</v>
      </c>
      <c r="C41" t="s">
        <v>468</v>
      </c>
      <c r="D41" t="s">
        <v>469</v>
      </c>
      <c r="E41" t="s">
        <v>79</v>
      </c>
      <c r="F41" t="s">
        <v>80</v>
      </c>
      <c r="G41">
        <v>78</v>
      </c>
      <c r="H41" s="52">
        <v>0.39744000000000002</v>
      </c>
      <c r="I41" s="52">
        <v>0.37179000000000001</v>
      </c>
      <c r="J41" s="52">
        <v>0.43590000000000001</v>
      </c>
      <c r="K41" s="52">
        <v>0.73077000000000003</v>
      </c>
      <c r="L41" s="52">
        <v>0.43590000000000001</v>
      </c>
      <c r="M41" s="52">
        <v>0.78205000000000002</v>
      </c>
      <c r="N41" s="52">
        <v>0.76922999999999997</v>
      </c>
    </row>
    <row r="42" spans="1:14">
      <c r="A42" t="s">
        <v>440</v>
      </c>
      <c r="B42" t="s">
        <v>412</v>
      </c>
      <c r="C42" t="s">
        <v>468</v>
      </c>
      <c r="D42" t="s">
        <v>469</v>
      </c>
      <c r="E42" t="s">
        <v>75</v>
      </c>
      <c r="F42" t="s">
        <v>76</v>
      </c>
      <c r="G42">
        <v>133</v>
      </c>
      <c r="H42" s="52">
        <v>0.62405999999999995</v>
      </c>
      <c r="I42" s="52">
        <v>0.75187999999999999</v>
      </c>
      <c r="J42" s="52">
        <v>0.70677000000000001</v>
      </c>
      <c r="K42" s="52">
        <v>0.90225999999999995</v>
      </c>
      <c r="L42" s="52">
        <v>0.67669000000000001</v>
      </c>
      <c r="M42" s="52">
        <v>0.92481000000000002</v>
      </c>
      <c r="N42" s="52">
        <v>0.91729000000000005</v>
      </c>
    </row>
    <row r="43" spans="1:14">
      <c r="A43" t="s">
        <v>440</v>
      </c>
      <c r="B43" t="s">
        <v>412</v>
      </c>
      <c r="C43" t="s">
        <v>468</v>
      </c>
      <c r="D43" t="s">
        <v>469</v>
      </c>
      <c r="E43" t="s">
        <v>103</v>
      </c>
      <c r="F43" t="s">
        <v>104</v>
      </c>
      <c r="G43">
        <v>43</v>
      </c>
      <c r="H43" s="52">
        <v>0.53488000000000002</v>
      </c>
      <c r="I43" s="52">
        <v>0.72092999999999996</v>
      </c>
      <c r="J43" s="52">
        <v>0.62790999999999997</v>
      </c>
      <c r="K43" s="52">
        <v>0.58140000000000003</v>
      </c>
      <c r="L43" s="52">
        <v>6.9769999999999999E-2</v>
      </c>
      <c r="M43" s="52">
        <v>0.90698000000000001</v>
      </c>
      <c r="N43" s="52">
        <v>0.79069999999999996</v>
      </c>
    </row>
    <row r="44" spans="1:14">
      <c r="A44" t="s">
        <v>440</v>
      </c>
      <c r="B44" t="s">
        <v>412</v>
      </c>
      <c r="C44" t="s">
        <v>468</v>
      </c>
      <c r="D44" t="s">
        <v>469</v>
      </c>
      <c r="E44" t="s">
        <v>133</v>
      </c>
      <c r="F44" t="s">
        <v>134</v>
      </c>
      <c r="G44">
        <v>255</v>
      </c>
      <c r="H44" s="52">
        <v>0.68627000000000005</v>
      </c>
      <c r="I44" s="52">
        <v>0.60784000000000005</v>
      </c>
      <c r="J44" s="52">
        <v>0.50195999999999996</v>
      </c>
      <c r="K44" s="52">
        <v>0.76863000000000004</v>
      </c>
      <c r="L44" s="52">
        <v>0.43922</v>
      </c>
      <c r="M44" s="52">
        <v>0.96470999999999996</v>
      </c>
      <c r="N44" s="52">
        <v>0.90980000000000005</v>
      </c>
    </row>
    <row r="45" spans="1:14">
      <c r="A45" t="s">
        <v>440</v>
      </c>
      <c r="B45" t="s">
        <v>412</v>
      </c>
      <c r="C45" t="s">
        <v>468</v>
      </c>
      <c r="D45" t="s">
        <v>469</v>
      </c>
      <c r="E45" t="s">
        <v>135</v>
      </c>
      <c r="F45" t="s">
        <v>136</v>
      </c>
      <c r="G45">
        <v>61</v>
      </c>
      <c r="H45" s="52">
        <v>0.81967000000000001</v>
      </c>
      <c r="I45" s="52">
        <v>0.81967000000000001</v>
      </c>
      <c r="J45" s="52">
        <v>0.36065999999999998</v>
      </c>
      <c r="K45" s="52">
        <v>0.85246</v>
      </c>
      <c r="L45" s="52">
        <v>0.19672000000000001</v>
      </c>
      <c r="M45" s="52">
        <v>0.86885000000000001</v>
      </c>
      <c r="N45" s="52">
        <v>0.88524999999999998</v>
      </c>
    </row>
    <row r="46" spans="1:14">
      <c r="A46" t="s">
        <v>440</v>
      </c>
      <c r="B46" t="s">
        <v>412</v>
      </c>
      <c r="C46" t="s">
        <v>468</v>
      </c>
      <c r="D46" t="s">
        <v>469</v>
      </c>
      <c r="E46" t="s">
        <v>137</v>
      </c>
      <c r="F46" t="s">
        <v>138</v>
      </c>
      <c r="G46">
        <v>154</v>
      </c>
      <c r="H46" s="52">
        <v>0.57142999999999999</v>
      </c>
      <c r="I46" s="52">
        <v>0.61038999999999999</v>
      </c>
      <c r="J46" s="52">
        <v>0.65583999999999998</v>
      </c>
      <c r="K46" s="52">
        <v>0.66883000000000004</v>
      </c>
      <c r="L46" s="52">
        <v>0.12987000000000001</v>
      </c>
      <c r="M46" s="52">
        <v>0.92208000000000001</v>
      </c>
      <c r="N46" s="52">
        <v>0.81818000000000002</v>
      </c>
    </row>
    <row r="47" spans="1:14">
      <c r="A47" t="s">
        <v>440</v>
      </c>
      <c r="B47" t="s">
        <v>412</v>
      </c>
      <c r="C47" t="s">
        <v>468</v>
      </c>
      <c r="D47" t="s">
        <v>469</v>
      </c>
      <c r="E47" t="s">
        <v>147</v>
      </c>
      <c r="F47" t="s">
        <v>148</v>
      </c>
      <c r="G47">
        <v>96</v>
      </c>
      <c r="H47" s="52">
        <v>0.63541999999999998</v>
      </c>
      <c r="I47" s="52">
        <v>0.70833000000000002</v>
      </c>
      <c r="J47" s="52">
        <v>0.76041999999999998</v>
      </c>
      <c r="K47" s="52">
        <v>0.78125</v>
      </c>
      <c r="L47" s="52">
        <v>0.76041999999999998</v>
      </c>
      <c r="M47" s="52">
        <v>0.94791999999999998</v>
      </c>
      <c r="N47" s="52">
        <v>0.875</v>
      </c>
    </row>
    <row r="48" spans="1:14">
      <c r="A48" t="s">
        <v>440</v>
      </c>
      <c r="B48" t="s">
        <v>412</v>
      </c>
      <c r="C48" t="s">
        <v>468</v>
      </c>
      <c r="D48" t="s">
        <v>469</v>
      </c>
      <c r="E48" t="s">
        <v>196</v>
      </c>
      <c r="F48" t="s">
        <v>279</v>
      </c>
      <c r="G48">
        <v>67</v>
      </c>
      <c r="H48" s="52">
        <v>0.74626999999999999</v>
      </c>
      <c r="I48" s="52">
        <v>0.70148999999999995</v>
      </c>
      <c r="J48" s="52">
        <v>0.94030000000000002</v>
      </c>
      <c r="K48" s="52">
        <v>0.92537000000000003</v>
      </c>
      <c r="L48" s="52">
        <v>0.94030000000000002</v>
      </c>
      <c r="M48" s="52">
        <v>0.92537000000000003</v>
      </c>
      <c r="N48" s="52">
        <v>0.92537000000000003</v>
      </c>
    </row>
    <row r="49" spans="1:14">
      <c r="A49" t="s">
        <v>440</v>
      </c>
      <c r="B49" t="s">
        <v>412</v>
      </c>
      <c r="C49" t="s">
        <v>468</v>
      </c>
      <c r="D49" t="s">
        <v>469</v>
      </c>
      <c r="E49" t="s">
        <v>197</v>
      </c>
      <c r="F49" t="s">
        <v>280</v>
      </c>
      <c r="G49">
        <v>97</v>
      </c>
      <c r="H49" s="52">
        <v>0.93813999999999997</v>
      </c>
      <c r="I49" s="52">
        <v>0.92784</v>
      </c>
      <c r="J49" s="52">
        <v>0.91752999999999996</v>
      </c>
      <c r="K49" s="52">
        <v>0.90722000000000003</v>
      </c>
      <c r="L49" s="52">
        <v>0.90722000000000003</v>
      </c>
      <c r="M49" s="52">
        <v>0.96906999999999999</v>
      </c>
      <c r="N49" s="52">
        <v>0.92784</v>
      </c>
    </row>
    <row r="50" spans="1:14">
      <c r="A50" t="s">
        <v>440</v>
      </c>
      <c r="B50" t="s">
        <v>412</v>
      </c>
      <c r="C50" t="s">
        <v>468</v>
      </c>
      <c r="D50" t="s">
        <v>469</v>
      </c>
      <c r="E50" t="s">
        <v>232</v>
      </c>
      <c r="F50" t="s">
        <v>233</v>
      </c>
      <c r="G50">
        <v>79</v>
      </c>
      <c r="H50" s="52">
        <v>0.59494000000000002</v>
      </c>
      <c r="I50" s="52">
        <v>0.70886000000000005</v>
      </c>
      <c r="J50" s="52">
        <v>0.13924</v>
      </c>
      <c r="K50" s="52">
        <v>0.84809999999999997</v>
      </c>
      <c r="L50" s="52">
        <v>0.15190000000000001</v>
      </c>
      <c r="M50" s="52">
        <v>0.97467999999999999</v>
      </c>
      <c r="N50" s="52">
        <v>0.87341999999999997</v>
      </c>
    </row>
    <row r="51" spans="1:14">
      <c r="A51" t="s">
        <v>440</v>
      </c>
      <c r="B51" t="s">
        <v>412</v>
      </c>
      <c r="C51" t="s">
        <v>468</v>
      </c>
      <c r="D51" t="s">
        <v>469</v>
      </c>
      <c r="E51" t="s">
        <v>234</v>
      </c>
      <c r="F51" t="s">
        <v>235</v>
      </c>
      <c r="G51">
        <v>55</v>
      </c>
      <c r="H51" s="52">
        <v>0.89090999999999998</v>
      </c>
      <c r="I51" s="52">
        <v>0.90908999999999995</v>
      </c>
      <c r="J51" s="52">
        <v>0.8</v>
      </c>
      <c r="K51" s="52">
        <v>0.81818000000000002</v>
      </c>
      <c r="L51" s="52">
        <v>0.74544999999999995</v>
      </c>
      <c r="M51" s="52">
        <v>0.98182000000000003</v>
      </c>
      <c r="N51" s="52">
        <v>0.89090999999999998</v>
      </c>
    </row>
    <row r="52" spans="1:14">
      <c r="A52" t="s">
        <v>440</v>
      </c>
      <c r="B52" t="s">
        <v>412</v>
      </c>
      <c r="C52" t="s">
        <v>470</v>
      </c>
      <c r="D52" s="53" t="s">
        <v>331</v>
      </c>
      <c r="E52" s="53" t="s">
        <v>470</v>
      </c>
      <c r="F52" s="53" t="s">
        <v>331</v>
      </c>
      <c r="G52" s="53"/>
      <c r="H52" s="82">
        <v>0.70587999999999995</v>
      </c>
      <c r="I52" s="82">
        <v>0.69935000000000003</v>
      </c>
      <c r="J52" s="82">
        <v>0.68301000000000001</v>
      </c>
      <c r="K52" s="82">
        <v>0.82352999999999998</v>
      </c>
      <c r="L52" s="82">
        <v>0.67647000000000002</v>
      </c>
      <c r="M52" s="82">
        <v>0.93464000000000003</v>
      </c>
      <c r="N52" s="82">
        <v>0.89541999999999999</v>
      </c>
    </row>
    <row r="53" spans="1:14">
      <c r="A53" t="s">
        <v>440</v>
      </c>
      <c r="B53" t="s">
        <v>412</v>
      </c>
      <c r="C53" t="s">
        <v>470</v>
      </c>
      <c r="D53" t="s">
        <v>331</v>
      </c>
      <c r="E53" t="s">
        <v>43</v>
      </c>
      <c r="F53" t="s">
        <v>44</v>
      </c>
      <c r="G53">
        <v>46</v>
      </c>
      <c r="H53" s="52">
        <v>0.86956999999999995</v>
      </c>
      <c r="I53" s="52">
        <v>0.80435000000000001</v>
      </c>
      <c r="J53" s="52">
        <v>0.91303999999999996</v>
      </c>
      <c r="K53" s="52">
        <v>0.91303999999999996</v>
      </c>
      <c r="L53" s="52">
        <v>0.93478000000000006</v>
      </c>
      <c r="M53" s="52">
        <v>0.93478000000000006</v>
      </c>
      <c r="N53" s="52">
        <v>0.93478000000000006</v>
      </c>
    </row>
    <row r="54" spans="1:14">
      <c r="A54" t="s">
        <v>440</v>
      </c>
      <c r="B54" t="s">
        <v>412</v>
      </c>
      <c r="C54" t="s">
        <v>470</v>
      </c>
      <c r="D54" t="s">
        <v>331</v>
      </c>
      <c r="E54" t="s">
        <v>123</v>
      </c>
      <c r="F54" t="s">
        <v>124</v>
      </c>
      <c r="G54">
        <v>140</v>
      </c>
      <c r="H54" s="52">
        <v>0.54286000000000001</v>
      </c>
      <c r="I54" s="52">
        <v>0.65</v>
      </c>
      <c r="J54" s="52">
        <v>0.61429</v>
      </c>
      <c r="K54" s="52">
        <v>0.85</v>
      </c>
      <c r="L54" s="52">
        <v>0.61429</v>
      </c>
      <c r="M54" s="52">
        <v>0.92142999999999997</v>
      </c>
      <c r="N54" s="52">
        <v>0.90713999999999995</v>
      </c>
    </row>
    <row r="55" spans="1:14">
      <c r="A55" t="s">
        <v>440</v>
      </c>
      <c r="B55" t="s">
        <v>412</v>
      </c>
      <c r="C55" t="s">
        <v>470</v>
      </c>
      <c r="D55" t="s">
        <v>331</v>
      </c>
      <c r="E55" t="s">
        <v>191</v>
      </c>
      <c r="F55" t="s">
        <v>192</v>
      </c>
      <c r="G55">
        <v>48</v>
      </c>
      <c r="H55" s="52">
        <v>0.77083000000000002</v>
      </c>
      <c r="I55" s="52">
        <v>0.8125</v>
      </c>
      <c r="J55" s="52">
        <v>0.60416999999999998</v>
      </c>
      <c r="K55" s="52">
        <v>0.75</v>
      </c>
      <c r="L55" s="52">
        <v>0.60416999999999998</v>
      </c>
      <c r="M55" s="52">
        <v>0.95833000000000002</v>
      </c>
      <c r="N55" s="52">
        <v>0.875</v>
      </c>
    </row>
    <row r="56" spans="1:14">
      <c r="A56" t="s">
        <v>440</v>
      </c>
      <c r="B56" t="s">
        <v>412</v>
      </c>
      <c r="C56" t="s">
        <v>470</v>
      </c>
      <c r="D56" t="s">
        <v>331</v>
      </c>
      <c r="E56" t="s">
        <v>242</v>
      </c>
      <c r="F56" t="s">
        <v>243</v>
      </c>
      <c r="G56">
        <v>72</v>
      </c>
      <c r="H56" s="52">
        <v>0.875</v>
      </c>
      <c r="I56" s="52">
        <v>0.65278000000000003</v>
      </c>
      <c r="J56" s="52">
        <v>0.72221999999999997</v>
      </c>
      <c r="K56" s="52">
        <v>0.76388999999999996</v>
      </c>
      <c r="L56" s="52">
        <v>0.68056000000000005</v>
      </c>
      <c r="M56" s="52">
        <v>0.94443999999999995</v>
      </c>
      <c r="N56" s="52">
        <v>0.86111000000000004</v>
      </c>
    </row>
    <row r="57" spans="1:14">
      <c r="A57" t="s">
        <v>440</v>
      </c>
      <c r="B57" t="s">
        <v>412</v>
      </c>
      <c r="C57" t="s">
        <v>471</v>
      </c>
      <c r="D57" s="53" t="s">
        <v>398</v>
      </c>
      <c r="E57" s="53" t="s">
        <v>471</v>
      </c>
      <c r="F57" s="53" t="s">
        <v>398</v>
      </c>
      <c r="G57" s="53">
        <v>314</v>
      </c>
      <c r="H57" s="82">
        <v>0.44268000000000002</v>
      </c>
      <c r="I57" s="82">
        <v>0.71018999999999999</v>
      </c>
      <c r="J57" s="82">
        <v>0.78661999999999999</v>
      </c>
      <c r="K57" s="82">
        <v>0.87897999999999998</v>
      </c>
      <c r="L57" s="82">
        <v>0.73885000000000001</v>
      </c>
      <c r="M57" s="82">
        <v>0.92357</v>
      </c>
      <c r="N57" s="82">
        <v>0.83757999999999999</v>
      </c>
    </row>
    <row r="58" spans="1:14">
      <c r="A58" t="s">
        <v>440</v>
      </c>
      <c r="B58" t="s">
        <v>412</v>
      </c>
      <c r="C58" t="s">
        <v>471</v>
      </c>
      <c r="D58" t="s">
        <v>398</v>
      </c>
      <c r="E58" t="s">
        <v>97</v>
      </c>
      <c r="F58" t="s">
        <v>98</v>
      </c>
      <c r="G58">
        <v>124</v>
      </c>
      <c r="H58" s="52">
        <v>0.25</v>
      </c>
      <c r="I58" s="52">
        <v>0.72580999999999996</v>
      </c>
      <c r="J58" s="52">
        <v>0.66129000000000004</v>
      </c>
      <c r="K58" s="52">
        <v>0.87902999999999998</v>
      </c>
      <c r="L58" s="52">
        <v>0.66129000000000004</v>
      </c>
      <c r="M58" s="52">
        <v>0.87097000000000002</v>
      </c>
      <c r="N58" s="52">
        <v>0.82257999999999998</v>
      </c>
    </row>
    <row r="59" spans="1:14">
      <c r="A59" t="s">
        <v>440</v>
      </c>
      <c r="B59" t="s">
        <v>412</v>
      </c>
      <c r="C59" t="s">
        <v>471</v>
      </c>
      <c r="D59" t="s">
        <v>398</v>
      </c>
      <c r="E59" t="s">
        <v>151</v>
      </c>
      <c r="F59" t="s">
        <v>152</v>
      </c>
      <c r="G59">
        <v>92</v>
      </c>
      <c r="H59" s="52">
        <v>0.79347999999999996</v>
      </c>
      <c r="I59" s="52">
        <v>0.84782999999999997</v>
      </c>
      <c r="J59" s="52">
        <v>0.92391000000000001</v>
      </c>
      <c r="K59" s="52">
        <v>0.93478000000000006</v>
      </c>
      <c r="L59" s="52">
        <v>0.88043000000000005</v>
      </c>
      <c r="M59" s="52">
        <v>0.95652000000000004</v>
      </c>
      <c r="N59" s="52">
        <v>0.89129999999999998</v>
      </c>
    </row>
    <row r="60" spans="1:14">
      <c r="A60" t="s">
        <v>440</v>
      </c>
      <c r="B60" t="s">
        <v>412</v>
      </c>
      <c r="C60" t="s">
        <v>471</v>
      </c>
      <c r="D60" t="s">
        <v>398</v>
      </c>
      <c r="E60" t="s">
        <v>246</v>
      </c>
      <c r="F60" t="s">
        <v>247</v>
      </c>
      <c r="G60">
        <v>98</v>
      </c>
      <c r="H60" s="52">
        <v>0.35714000000000001</v>
      </c>
      <c r="I60" s="52">
        <v>0.56122000000000005</v>
      </c>
      <c r="J60" s="52">
        <v>0.81633</v>
      </c>
      <c r="K60" s="52">
        <v>0.82652999999999999</v>
      </c>
      <c r="L60" s="52">
        <v>0.70408000000000004</v>
      </c>
      <c r="M60" s="52">
        <v>0.95918000000000003</v>
      </c>
      <c r="N60" s="52">
        <v>0.80611999999999995</v>
      </c>
    </row>
    <row r="61" spans="1:14">
      <c r="A61" t="s">
        <v>440</v>
      </c>
      <c r="B61" t="s">
        <v>412</v>
      </c>
      <c r="C61" t="s">
        <v>472</v>
      </c>
      <c r="D61" s="53" t="s">
        <v>346</v>
      </c>
      <c r="E61" s="53" t="s">
        <v>472</v>
      </c>
      <c r="F61" s="53" t="s">
        <v>346</v>
      </c>
      <c r="G61" s="53">
        <v>411</v>
      </c>
      <c r="H61" s="82">
        <v>0.57908000000000004</v>
      </c>
      <c r="I61" s="82">
        <v>0.66180000000000005</v>
      </c>
      <c r="J61" s="82">
        <v>0.86131000000000002</v>
      </c>
      <c r="K61" s="82">
        <v>0.33577000000000001</v>
      </c>
      <c r="L61" s="82">
        <v>0.85158</v>
      </c>
      <c r="M61" s="82">
        <v>0.77859</v>
      </c>
      <c r="N61" s="82">
        <v>0.89293999999999996</v>
      </c>
    </row>
    <row r="62" spans="1:14">
      <c r="A62" t="s">
        <v>440</v>
      </c>
      <c r="B62" t="s">
        <v>412</v>
      </c>
      <c r="C62" t="s">
        <v>472</v>
      </c>
      <c r="D62" t="s">
        <v>346</v>
      </c>
      <c r="E62" t="s">
        <v>63</v>
      </c>
      <c r="F62" t="s">
        <v>64</v>
      </c>
      <c r="G62">
        <v>59</v>
      </c>
      <c r="H62" s="52">
        <v>0.77966000000000002</v>
      </c>
      <c r="I62" s="52">
        <v>0.81355999999999995</v>
      </c>
      <c r="J62" s="52">
        <v>0.88136000000000003</v>
      </c>
      <c r="K62" s="52">
        <v>0.30508000000000002</v>
      </c>
      <c r="L62" s="52">
        <v>0.88136000000000003</v>
      </c>
      <c r="M62" s="52">
        <v>0.72880999999999996</v>
      </c>
      <c r="N62" s="52">
        <v>0.93220000000000003</v>
      </c>
    </row>
    <row r="63" spans="1:14">
      <c r="A63" t="s">
        <v>440</v>
      </c>
      <c r="B63" t="s">
        <v>412</v>
      </c>
      <c r="C63" t="s">
        <v>472</v>
      </c>
      <c r="D63" t="s">
        <v>346</v>
      </c>
      <c r="E63" t="s">
        <v>71</v>
      </c>
      <c r="F63" t="s">
        <v>72</v>
      </c>
      <c r="G63">
        <v>129</v>
      </c>
      <c r="H63" s="52">
        <v>0.68991999999999998</v>
      </c>
      <c r="I63" s="52">
        <v>0.76744000000000001</v>
      </c>
      <c r="J63" s="52">
        <v>0.84496000000000004</v>
      </c>
      <c r="K63" s="52">
        <v>0.48837000000000003</v>
      </c>
      <c r="L63" s="52">
        <v>0.82171000000000005</v>
      </c>
      <c r="M63" s="52">
        <v>0.83721000000000001</v>
      </c>
      <c r="N63" s="52">
        <v>0.86046999999999996</v>
      </c>
    </row>
    <row r="64" spans="1:14">
      <c r="A64" t="s">
        <v>440</v>
      </c>
      <c r="B64" t="s">
        <v>412</v>
      </c>
      <c r="C64" t="s">
        <v>472</v>
      </c>
      <c r="D64" t="s">
        <v>346</v>
      </c>
      <c r="E64" t="s">
        <v>121</v>
      </c>
      <c r="F64" t="s">
        <v>122</v>
      </c>
      <c r="G64">
        <v>132</v>
      </c>
      <c r="H64" s="52">
        <v>0.43181999999999998</v>
      </c>
      <c r="I64" s="52">
        <v>0.56818000000000002</v>
      </c>
      <c r="J64" s="52">
        <v>0.86363999999999996</v>
      </c>
      <c r="K64" s="52">
        <v>0.24242</v>
      </c>
      <c r="L64" s="52">
        <v>0.84848000000000001</v>
      </c>
      <c r="M64" s="52">
        <v>0.86363999999999996</v>
      </c>
      <c r="N64" s="52">
        <v>0.89393999999999996</v>
      </c>
    </row>
    <row r="65" spans="1:14">
      <c r="A65" t="s">
        <v>440</v>
      </c>
      <c r="B65" t="s">
        <v>412</v>
      </c>
      <c r="C65" t="s">
        <v>472</v>
      </c>
      <c r="D65" t="s">
        <v>346</v>
      </c>
      <c r="E65" t="s">
        <v>125</v>
      </c>
      <c r="F65" t="s">
        <v>126</v>
      </c>
      <c r="G65">
        <v>91</v>
      </c>
      <c r="H65" s="52">
        <v>0.50548999999999999</v>
      </c>
      <c r="I65" s="52">
        <v>0.54944999999999999</v>
      </c>
      <c r="J65" s="52">
        <v>0.86812999999999996</v>
      </c>
      <c r="K65" s="52">
        <v>0.27472999999999997</v>
      </c>
      <c r="L65" s="52">
        <v>0.87912000000000001</v>
      </c>
      <c r="M65" s="52">
        <v>0.60440000000000005</v>
      </c>
      <c r="N65" s="52">
        <v>0.91208999999999996</v>
      </c>
    </row>
    <row r="66" spans="1:14">
      <c r="A66" t="s">
        <v>440</v>
      </c>
      <c r="B66" t="s">
        <v>412</v>
      </c>
      <c r="C66" t="s">
        <v>473</v>
      </c>
      <c r="D66" s="53" t="s">
        <v>348</v>
      </c>
      <c r="E66" s="53" t="s">
        <v>473</v>
      </c>
      <c r="F66" s="53" t="s">
        <v>348</v>
      </c>
      <c r="G66" s="53">
        <v>417</v>
      </c>
      <c r="H66" s="82">
        <v>0.82254000000000005</v>
      </c>
      <c r="I66" s="82">
        <v>0.86331000000000002</v>
      </c>
      <c r="J66" s="82">
        <v>0.39089000000000002</v>
      </c>
      <c r="K66" s="82">
        <v>0.90647</v>
      </c>
      <c r="L66" s="82">
        <v>0.16786999999999999</v>
      </c>
      <c r="M66" s="82">
        <v>0.95204</v>
      </c>
      <c r="N66" s="82">
        <v>0.91127000000000002</v>
      </c>
    </row>
    <row r="67" spans="1:14">
      <c r="A67" t="s">
        <v>440</v>
      </c>
      <c r="B67" t="s">
        <v>412</v>
      </c>
      <c r="C67" t="s">
        <v>473</v>
      </c>
      <c r="D67" t="s">
        <v>348</v>
      </c>
      <c r="E67" t="s">
        <v>41</v>
      </c>
      <c r="F67" t="s">
        <v>42</v>
      </c>
      <c r="G67">
        <v>97</v>
      </c>
      <c r="H67" s="52">
        <v>0.85567000000000004</v>
      </c>
      <c r="I67" s="52">
        <v>0.80411999999999995</v>
      </c>
      <c r="J67" s="52">
        <v>0.1134</v>
      </c>
      <c r="K67" s="52">
        <v>0.95875999999999995</v>
      </c>
      <c r="L67" s="52">
        <v>0.13402</v>
      </c>
      <c r="M67" s="52">
        <v>0.92784</v>
      </c>
      <c r="N67" s="52">
        <v>0.91752999999999996</v>
      </c>
    </row>
    <row r="68" spans="1:14">
      <c r="A68" t="s">
        <v>440</v>
      </c>
      <c r="B68" t="s">
        <v>412</v>
      </c>
      <c r="C68" t="s">
        <v>473</v>
      </c>
      <c r="D68" t="s">
        <v>348</v>
      </c>
      <c r="E68" t="s">
        <v>73</v>
      </c>
      <c r="F68" t="s">
        <v>74</v>
      </c>
      <c r="G68">
        <v>120</v>
      </c>
      <c r="H68" s="52">
        <v>0.86667000000000005</v>
      </c>
      <c r="I68" s="52">
        <v>0.94167000000000001</v>
      </c>
      <c r="J68" s="52">
        <v>0.77500000000000002</v>
      </c>
      <c r="K68" s="52">
        <v>0.86667000000000005</v>
      </c>
      <c r="L68" s="52">
        <v>0.22500000000000001</v>
      </c>
      <c r="M68" s="52">
        <v>0.97499999999999998</v>
      </c>
      <c r="N68" s="52">
        <v>0.88332999999999995</v>
      </c>
    </row>
    <row r="69" spans="1:14">
      <c r="A69" t="s">
        <v>440</v>
      </c>
      <c r="B69" t="s">
        <v>412</v>
      </c>
      <c r="C69" t="s">
        <v>473</v>
      </c>
      <c r="D69" t="s">
        <v>348</v>
      </c>
      <c r="E69" t="s">
        <v>111</v>
      </c>
      <c r="F69" t="s">
        <v>112</v>
      </c>
      <c r="G69">
        <v>87</v>
      </c>
      <c r="H69" s="52">
        <v>0.82759000000000005</v>
      </c>
      <c r="I69" s="52">
        <v>0.71264000000000005</v>
      </c>
      <c r="J69" s="52">
        <v>0.19539999999999999</v>
      </c>
      <c r="K69" s="52">
        <v>0.86207</v>
      </c>
      <c r="L69" s="52">
        <v>0.18390999999999999</v>
      </c>
      <c r="M69" s="52">
        <v>0.91954000000000002</v>
      </c>
      <c r="N69" s="52">
        <v>0.90805000000000002</v>
      </c>
    </row>
    <row r="70" spans="1:14">
      <c r="A70" t="s">
        <v>440</v>
      </c>
      <c r="B70" t="s">
        <v>412</v>
      </c>
      <c r="C70" t="s">
        <v>473</v>
      </c>
      <c r="D70" t="s">
        <v>348</v>
      </c>
      <c r="E70" t="s">
        <v>220</v>
      </c>
      <c r="F70" t="s">
        <v>287</v>
      </c>
      <c r="G70">
        <v>113</v>
      </c>
      <c r="H70" s="52">
        <v>0.74336000000000002</v>
      </c>
      <c r="I70" s="52">
        <v>0.94689999999999996</v>
      </c>
      <c r="J70" s="52">
        <v>0.37168000000000001</v>
      </c>
      <c r="K70" s="52">
        <v>0.93805000000000005</v>
      </c>
      <c r="L70" s="52">
        <v>0.12389</v>
      </c>
      <c r="M70" s="52">
        <v>0.97345000000000004</v>
      </c>
      <c r="N70" s="52">
        <v>0.93805000000000005</v>
      </c>
    </row>
    <row r="71" spans="1:14">
      <c r="A71" t="s">
        <v>440</v>
      </c>
      <c r="B71" t="s">
        <v>412</v>
      </c>
      <c r="C71" t="s">
        <v>474</v>
      </c>
      <c r="D71" s="53" t="s">
        <v>338</v>
      </c>
      <c r="E71" s="53" t="s">
        <v>474</v>
      </c>
      <c r="F71" s="53" t="s">
        <v>338</v>
      </c>
      <c r="G71" s="53">
        <v>267</v>
      </c>
      <c r="H71" s="82">
        <v>0.35581000000000002</v>
      </c>
      <c r="I71" s="82">
        <v>0.39700000000000002</v>
      </c>
      <c r="J71" s="82">
        <v>0.40075</v>
      </c>
      <c r="K71" s="82">
        <v>0.50561999999999996</v>
      </c>
      <c r="L71" s="82">
        <v>0.37079000000000001</v>
      </c>
      <c r="M71" s="82">
        <v>0.65917999999999999</v>
      </c>
      <c r="N71" s="82">
        <v>0.88014999999999999</v>
      </c>
    </row>
    <row r="72" spans="1:14">
      <c r="A72" t="s">
        <v>440</v>
      </c>
      <c r="B72" t="s">
        <v>412</v>
      </c>
      <c r="C72" t="s">
        <v>474</v>
      </c>
      <c r="D72" t="s">
        <v>338</v>
      </c>
      <c r="E72" t="s">
        <v>143</v>
      </c>
      <c r="F72" t="s">
        <v>144</v>
      </c>
      <c r="G72">
        <v>42</v>
      </c>
      <c r="H72" s="52">
        <v>9.5240000000000005E-2</v>
      </c>
      <c r="I72" s="52">
        <v>0.42857000000000001</v>
      </c>
      <c r="J72" s="52">
        <v>0.5</v>
      </c>
      <c r="K72" s="52">
        <v>0.61904999999999999</v>
      </c>
      <c r="L72" s="52">
        <v>0.45238</v>
      </c>
      <c r="M72" s="52">
        <v>0.5</v>
      </c>
      <c r="N72" s="52">
        <v>0.71428999999999998</v>
      </c>
    </row>
    <row r="73" spans="1:14">
      <c r="A73" t="s">
        <v>440</v>
      </c>
      <c r="B73" t="s">
        <v>412</v>
      </c>
      <c r="C73" t="s">
        <v>474</v>
      </c>
      <c r="D73" t="s">
        <v>338</v>
      </c>
      <c r="E73" t="s">
        <v>167</v>
      </c>
      <c r="F73" t="s">
        <v>168</v>
      </c>
      <c r="G73">
        <v>129</v>
      </c>
      <c r="H73" s="52">
        <v>0.31783</v>
      </c>
      <c r="I73" s="52">
        <v>0.37208999999999998</v>
      </c>
      <c r="J73" s="52">
        <v>0.50387999999999999</v>
      </c>
      <c r="K73" s="52">
        <v>0.73643000000000003</v>
      </c>
      <c r="L73" s="52">
        <v>0.46511999999999998</v>
      </c>
      <c r="M73" s="52">
        <v>0.63566</v>
      </c>
      <c r="N73" s="52">
        <v>0.91473000000000004</v>
      </c>
    </row>
    <row r="74" spans="1:14">
      <c r="A74" t="s">
        <v>440</v>
      </c>
      <c r="B74" t="s">
        <v>412</v>
      </c>
      <c r="C74" t="s">
        <v>474</v>
      </c>
      <c r="D74" t="s">
        <v>338</v>
      </c>
      <c r="E74" t="s">
        <v>206</v>
      </c>
      <c r="F74" t="s">
        <v>207</v>
      </c>
      <c r="G74">
        <v>46</v>
      </c>
      <c r="H74" s="52">
        <v>0.17391000000000001</v>
      </c>
      <c r="I74" s="52">
        <v>0.1087</v>
      </c>
      <c r="J74" s="52">
        <v>0.1087</v>
      </c>
      <c r="K74" s="52">
        <v>0.13042999999999999</v>
      </c>
      <c r="L74" s="52">
        <v>0.1087</v>
      </c>
      <c r="M74" s="52">
        <v>0.63043000000000005</v>
      </c>
      <c r="N74" s="52">
        <v>0.86956999999999995</v>
      </c>
    </row>
    <row r="75" spans="1:14">
      <c r="A75" t="s">
        <v>440</v>
      </c>
      <c r="B75" t="s">
        <v>412</v>
      </c>
      <c r="C75" t="s">
        <v>474</v>
      </c>
      <c r="D75" t="s">
        <v>338</v>
      </c>
      <c r="E75" t="s">
        <v>236</v>
      </c>
      <c r="F75" t="s">
        <v>237</v>
      </c>
      <c r="G75">
        <v>50</v>
      </c>
      <c r="H75" s="52">
        <v>0.84</v>
      </c>
      <c r="I75" s="52">
        <v>0.7</v>
      </c>
      <c r="J75" s="52">
        <v>0.32</v>
      </c>
      <c r="K75" s="52">
        <v>0.16</v>
      </c>
      <c r="L75" s="52">
        <v>0.3</v>
      </c>
      <c r="M75" s="52">
        <v>0.88</v>
      </c>
      <c r="N75" s="52">
        <v>0.94</v>
      </c>
    </row>
    <row r="76" spans="1:14">
      <c r="A76" t="s">
        <v>440</v>
      </c>
      <c r="B76" t="s">
        <v>412</v>
      </c>
      <c r="C76" t="s">
        <v>475</v>
      </c>
      <c r="D76" s="53" t="s">
        <v>333</v>
      </c>
      <c r="E76" s="53" t="s">
        <v>475</v>
      </c>
      <c r="F76" s="53" t="s">
        <v>333</v>
      </c>
      <c r="G76" s="53">
        <v>353</v>
      </c>
      <c r="H76" s="82">
        <v>0.32578000000000001</v>
      </c>
      <c r="I76" s="82">
        <v>0.20963000000000001</v>
      </c>
      <c r="J76" s="82">
        <v>0.76771</v>
      </c>
      <c r="K76" s="82">
        <v>0.78469999999999995</v>
      </c>
      <c r="L76" s="82">
        <v>0.32861000000000001</v>
      </c>
      <c r="M76" s="82">
        <v>0.82720000000000005</v>
      </c>
      <c r="N76" s="82">
        <v>0.87819000000000003</v>
      </c>
    </row>
    <row r="77" spans="1:14">
      <c r="A77" t="s">
        <v>440</v>
      </c>
      <c r="B77" t="s">
        <v>412</v>
      </c>
      <c r="C77" t="s">
        <v>475</v>
      </c>
      <c r="D77" t="s">
        <v>333</v>
      </c>
      <c r="E77" t="s">
        <v>33</v>
      </c>
      <c r="F77" t="s">
        <v>34</v>
      </c>
      <c r="G77">
        <v>99</v>
      </c>
      <c r="H77" s="52">
        <v>0.24242</v>
      </c>
      <c r="I77" s="52">
        <v>0.67676999999999998</v>
      </c>
      <c r="J77" s="52">
        <v>0.72726999999999997</v>
      </c>
      <c r="K77" s="52">
        <v>0.72726999999999997</v>
      </c>
      <c r="L77" s="52">
        <v>0.67676999999999998</v>
      </c>
      <c r="M77" s="52">
        <v>0.67676999999999998</v>
      </c>
      <c r="N77" s="52">
        <v>0.87878999999999996</v>
      </c>
    </row>
    <row r="78" spans="1:14">
      <c r="A78" t="s">
        <v>440</v>
      </c>
      <c r="B78" t="s">
        <v>412</v>
      </c>
      <c r="C78" t="s">
        <v>475</v>
      </c>
      <c r="D78" t="s">
        <v>333</v>
      </c>
      <c r="E78" t="s">
        <v>37</v>
      </c>
      <c r="F78" t="s">
        <v>38</v>
      </c>
      <c r="G78">
        <v>254</v>
      </c>
      <c r="H78" s="52">
        <v>0.35826999999999998</v>
      </c>
      <c r="I78" s="52">
        <v>2.7560000000000001E-2</v>
      </c>
      <c r="J78" s="52">
        <v>0.78346000000000005</v>
      </c>
      <c r="K78" s="52">
        <v>0.80708999999999997</v>
      </c>
      <c r="L78" s="52">
        <v>0.19291</v>
      </c>
      <c r="M78" s="52">
        <v>0.88583000000000001</v>
      </c>
      <c r="N78" s="52">
        <v>0.87795000000000001</v>
      </c>
    </row>
    <row r="79" spans="1:14">
      <c r="A79" t="s">
        <v>440</v>
      </c>
      <c r="B79" t="s">
        <v>412</v>
      </c>
      <c r="C79" t="s">
        <v>476</v>
      </c>
      <c r="D79" s="53" t="s">
        <v>347</v>
      </c>
      <c r="E79" s="53" t="s">
        <v>476</v>
      </c>
      <c r="F79" s="53" t="s">
        <v>347</v>
      </c>
      <c r="G79" s="53">
        <v>599</v>
      </c>
      <c r="H79" s="82">
        <v>0.51251999999999998</v>
      </c>
      <c r="I79" s="82">
        <v>0.69281999999999999</v>
      </c>
      <c r="J79" s="82">
        <v>0.81803000000000003</v>
      </c>
      <c r="K79" s="82">
        <v>0.89983000000000002</v>
      </c>
      <c r="L79" s="82">
        <v>0.28715000000000002</v>
      </c>
      <c r="M79" s="82">
        <v>0.80134000000000005</v>
      </c>
      <c r="N79" s="82">
        <v>0.89649000000000001</v>
      </c>
    </row>
    <row r="80" spans="1:14">
      <c r="A80" t="s">
        <v>440</v>
      </c>
      <c r="B80" t="s">
        <v>412</v>
      </c>
      <c r="C80" t="s">
        <v>476</v>
      </c>
      <c r="D80" t="s">
        <v>347</v>
      </c>
      <c r="E80" t="s">
        <v>59</v>
      </c>
      <c r="F80" t="s">
        <v>60</v>
      </c>
      <c r="G80">
        <v>86</v>
      </c>
      <c r="H80" s="52">
        <v>0.61628000000000005</v>
      </c>
      <c r="I80" s="52">
        <v>0.81394999999999995</v>
      </c>
      <c r="J80" s="52">
        <v>0.95348999999999995</v>
      </c>
      <c r="K80" s="52">
        <v>0.95348999999999995</v>
      </c>
      <c r="L80" s="52">
        <v>0.34883999999999998</v>
      </c>
      <c r="M80" s="52">
        <v>0.72092999999999996</v>
      </c>
      <c r="N80" s="52">
        <v>0.84884000000000004</v>
      </c>
    </row>
    <row r="81" spans="1:14">
      <c r="A81" t="s">
        <v>440</v>
      </c>
      <c r="B81" t="s">
        <v>412</v>
      </c>
      <c r="C81" t="s">
        <v>476</v>
      </c>
      <c r="D81" t="s">
        <v>347</v>
      </c>
      <c r="E81" t="s">
        <v>83</v>
      </c>
      <c r="F81" t="s">
        <v>84</v>
      </c>
      <c r="G81">
        <v>106</v>
      </c>
      <c r="H81" s="52">
        <v>0.10377</v>
      </c>
      <c r="I81" s="52">
        <v>0.81132000000000004</v>
      </c>
      <c r="J81" s="52">
        <v>0.94340000000000002</v>
      </c>
      <c r="K81" s="52">
        <v>0.88678999999999997</v>
      </c>
      <c r="L81" s="52">
        <v>0.20755000000000001</v>
      </c>
      <c r="M81" s="52">
        <v>0.81132000000000004</v>
      </c>
      <c r="N81" s="52">
        <v>0.95282999999999995</v>
      </c>
    </row>
    <row r="82" spans="1:14">
      <c r="A82" t="s">
        <v>440</v>
      </c>
      <c r="B82" t="s">
        <v>412</v>
      </c>
      <c r="C82" t="s">
        <v>476</v>
      </c>
      <c r="D82" t="s">
        <v>347</v>
      </c>
      <c r="E82" t="s">
        <v>195</v>
      </c>
      <c r="F82" t="s">
        <v>278</v>
      </c>
      <c r="G82">
        <v>85</v>
      </c>
      <c r="H82" s="52">
        <v>0.50588</v>
      </c>
      <c r="I82" s="52">
        <v>0.88234999999999997</v>
      </c>
      <c r="J82" s="52">
        <v>0.92940999999999996</v>
      </c>
      <c r="K82" s="52">
        <v>0.92940999999999996</v>
      </c>
      <c r="L82" s="52">
        <v>0.54117999999999999</v>
      </c>
      <c r="M82" s="52">
        <v>0.82352999999999998</v>
      </c>
      <c r="N82" s="52">
        <v>0.94118000000000002</v>
      </c>
    </row>
    <row r="83" spans="1:14">
      <c r="A83" t="s">
        <v>440</v>
      </c>
      <c r="B83" t="s">
        <v>412</v>
      </c>
      <c r="C83" t="s">
        <v>476</v>
      </c>
      <c r="D83" t="s">
        <v>347</v>
      </c>
      <c r="E83" t="s">
        <v>141</v>
      </c>
      <c r="F83" t="s">
        <v>142</v>
      </c>
      <c r="G83">
        <v>55</v>
      </c>
      <c r="H83" s="52">
        <v>0.58182</v>
      </c>
      <c r="I83" s="52">
        <v>3.6360000000000003E-2</v>
      </c>
      <c r="J83" s="52">
        <v>0.92727000000000004</v>
      </c>
      <c r="K83" s="52">
        <v>0.94545000000000001</v>
      </c>
      <c r="L83" s="52">
        <v>9.0910000000000005E-2</v>
      </c>
      <c r="M83" s="52">
        <v>0.69091000000000002</v>
      </c>
      <c r="N83" s="52">
        <v>0.92727000000000004</v>
      </c>
    </row>
    <row r="84" spans="1:14">
      <c r="A84" t="s">
        <v>440</v>
      </c>
      <c r="B84" t="s">
        <v>412</v>
      </c>
      <c r="C84" t="s">
        <v>476</v>
      </c>
      <c r="D84" t="s">
        <v>347</v>
      </c>
      <c r="E84" t="s">
        <v>145</v>
      </c>
      <c r="F84" t="s">
        <v>146</v>
      </c>
      <c r="G84">
        <v>143</v>
      </c>
      <c r="H84" s="52">
        <v>0.84614999999999996</v>
      </c>
      <c r="I84" s="52">
        <v>0.86014000000000002</v>
      </c>
      <c r="J84" s="52">
        <v>0.88112000000000001</v>
      </c>
      <c r="K84" s="52">
        <v>0.90210000000000001</v>
      </c>
      <c r="L84" s="52">
        <v>0.32867000000000002</v>
      </c>
      <c r="M84" s="52">
        <v>0.90908999999999995</v>
      </c>
      <c r="N84" s="52">
        <v>0.93006999999999995</v>
      </c>
    </row>
    <row r="85" spans="1:14">
      <c r="A85" t="s">
        <v>440</v>
      </c>
      <c r="B85" t="s">
        <v>412</v>
      </c>
      <c r="C85" t="s">
        <v>476</v>
      </c>
      <c r="D85" t="s">
        <v>347</v>
      </c>
      <c r="E85" t="s">
        <v>153</v>
      </c>
      <c r="F85" t="s">
        <v>154</v>
      </c>
      <c r="G85">
        <v>93</v>
      </c>
      <c r="H85" s="52">
        <v>0.44085999999999997</v>
      </c>
      <c r="I85" s="52">
        <v>0.59140000000000004</v>
      </c>
      <c r="J85" s="52">
        <v>0.36559000000000003</v>
      </c>
      <c r="K85" s="52">
        <v>0.90322999999999998</v>
      </c>
      <c r="L85" s="52">
        <v>0.13977999999999999</v>
      </c>
      <c r="M85" s="52">
        <v>0.73118000000000005</v>
      </c>
      <c r="N85" s="52">
        <v>0.86021999999999998</v>
      </c>
    </row>
    <row r="86" spans="1:14">
      <c r="A86" t="s">
        <v>440</v>
      </c>
      <c r="B86" t="s">
        <v>412</v>
      </c>
      <c r="C86" t="s">
        <v>476</v>
      </c>
      <c r="D86" t="s">
        <v>347</v>
      </c>
      <c r="E86" t="s">
        <v>183</v>
      </c>
      <c r="F86" t="s">
        <v>184</v>
      </c>
      <c r="G86">
        <v>31</v>
      </c>
      <c r="H86" s="52">
        <v>0.19355</v>
      </c>
      <c r="I86" s="52">
        <v>0.12903000000000001</v>
      </c>
      <c r="J86" s="52">
        <v>0.58065</v>
      </c>
      <c r="K86" s="52">
        <v>0.6129</v>
      </c>
      <c r="L86" s="52">
        <v>0.29032000000000002</v>
      </c>
      <c r="M86" s="52">
        <v>0.83870999999999996</v>
      </c>
      <c r="N86" s="52">
        <v>0.6129</v>
      </c>
    </row>
    <row r="87" spans="1:14">
      <c r="A87" t="s">
        <v>440</v>
      </c>
      <c r="B87" t="s">
        <v>412</v>
      </c>
      <c r="C87" t="s">
        <v>477</v>
      </c>
      <c r="D87" s="53" t="s">
        <v>335</v>
      </c>
      <c r="E87" s="53" t="s">
        <v>477</v>
      </c>
      <c r="F87" s="53" t="s">
        <v>335</v>
      </c>
      <c r="G87" s="53">
        <v>364</v>
      </c>
      <c r="H87" s="82">
        <v>0.54120999999999997</v>
      </c>
      <c r="I87" s="82">
        <v>0.65934000000000004</v>
      </c>
      <c r="J87" s="82">
        <v>0.60714000000000001</v>
      </c>
      <c r="K87" s="82">
        <v>0.54120999999999997</v>
      </c>
      <c r="L87" s="82">
        <v>0.22802</v>
      </c>
      <c r="M87" s="82">
        <v>0.90659000000000001</v>
      </c>
      <c r="N87" s="82">
        <v>0.89010999999999996</v>
      </c>
    </row>
    <row r="88" spans="1:14">
      <c r="A88" t="s">
        <v>440</v>
      </c>
      <c r="B88" t="s">
        <v>412</v>
      </c>
      <c r="C88" t="s">
        <v>477</v>
      </c>
      <c r="D88" t="s">
        <v>335</v>
      </c>
      <c r="E88" t="s">
        <v>163</v>
      </c>
      <c r="F88" t="s">
        <v>164</v>
      </c>
      <c r="G88">
        <v>78</v>
      </c>
      <c r="H88" s="52">
        <v>0.92308000000000001</v>
      </c>
      <c r="I88" s="52">
        <v>0.93589999999999995</v>
      </c>
      <c r="J88" s="52">
        <v>0.10256</v>
      </c>
      <c r="K88" s="52">
        <v>1.282E-2</v>
      </c>
      <c r="L88" s="52">
        <v>0.10256</v>
      </c>
      <c r="M88" s="52">
        <v>0.96153999999999995</v>
      </c>
      <c r="N88" s="52">
        <v>0.91025999999999996</v>
      </c>
    </row>
    <row r="89" spans="1:14">
      <c r="A89" t="s">
        <v>440</v>
      </c>
      <c r="B89" t="s">
        <v>412</v>
      </c>
      <c r="C89" t="s">
        <v>477</v>
      </c>
      <c r="D89" t="s">
        <v>335</v>
      </c>
      <c r="E89" t="s">
        <v>165</v>
      </c>
      <c r="F89" t="s">
        <v>166</v>
      </c>
      <c r="G89">
        <v>126</v>
      </c>
      <c r="H89" s="52">
        <v>0.36508000000000002</v>
      </c>
      <c r="I89" s="52">
        <v>0.58730000000000004</v>
      </c>
      <c r="J89" s="52">
        <v>0.70635000000000003</v>
      </c>
      <c r="K89" s="52">
        <v>0.57142999999999999</v>
      </c>
      <c r="L89" s="52">
        <v>0.38095000000000001</v>
      </c>
      <c r="M89" s="52">
        <v>0.84126999999999996</v>
      </c>
      <c r="N89" s="52">
        <v>0.84921000000000002</v>
      </c>
    </row>
    <row r="90" spans="1:14">
      <c r="A90" t="s">
        <v>440</v>
      </c>
      <c r="B90" t="s">
        <v>412</v>
      </c>
      <c r="C90" t="s">
        <v>477</v>
      </c>
      <c r="D90" t="s">
        <v>335</v>
      </c>
      <c r="E90" t="s">
        <v>202</v>
      </c>
      <c r="F90" t="s">
        <v>203</v>
      </c>
      <c r="G90">
        <v>64</v>
      </c>
      <c r="H90" s="52">
        <v>0.46875</v>
      </c>
      <c r="I90" s="52">
        <v>0.67188000000000003</v>
      </c>
      <c r="J90" s="52">
        <v>0.71875</v>
      </c>
      <c r="K90" s="52">
        <v>0.64061999999999997</v>
      </c>
      <c r="L90" s="52">
        <v>0.23436999999999999</v>
      </c>
      <c r="M90" s="52">
        <v>0.90625</v>
      </c>
      <c r="N90" s="52">
        <v>0.89061999999999997</v>
      </c>
    </row>
    <row r="91" spans="1:14">
      <c r="A91" t="s">
        <v>440</v>
      </c>
      <c r="B91" t="s">
        <v>412</v>
      </c>
      <c r="C91" t="s">
        <v>477</v>
      </c>
      <c r="D91" t="s">
        <v>335</v>
      </c>
      <c r="E91" t="s">
        <v>224</v>
      </c>
      <c r="F91" t="s">
        <v>225</v>
      </c>
      <c r="G91">
        <v>96</v>
      </c>
      <c r="H91" s="52">
        <v>0.51041999999999998</v>
      </c>
      <c r="I91" s="52">
        <v>0.52083000000000002</v>
      </c>
      <c r="J91" s="52">
        <v>0.8125</v>
      </c>
      <c r="K91" s="52">
        <v>0.86458000000000002</v>
      </c>
      <c r="L91" s="52">
        <v>0.125</v>
      </c>
      <c r="M91" s="52">
        <v>0.94791999999999998</v>
      </c>
      <c r="N91" s="52">
        <v>0.92708000000000002</v>
      </c>
    </row>
    <row r="92" spans="1:14">
      <c r="A92" t="s">
        <v>440</v>
      </c>
      <c r="B92" t="s">
        <v>412</v>
      </c>
      <c r="C92" t="s">
        <v>478</v>
      </c>
      <c r="D92" s="53" t="s">
        <v>399</v>
      </c>
      <c r="E92" s="53" t="s">
        <v>478</v>
      </c>
      <c r="F92" s="53" t="s">
        <v>399</v>
      </c>
      <c r="G92" s="53">
        <v>525</v>
      </c>
      <c r="H92" s="82">
        <v>0.59809999999999997</v>
      </c>
      <c r="I92" s="82">
        <v>0.56762000000000001</v>
      </c>
      <c r="J92" s="82">
        <v>0.69333</v>
      </c>
      <c r="K92" s="82">
        <v>0.79237999999999997</v>
      </c>
      <c r="L92" s="82">
        <v>0.43809999999999999</v>
      </c>
      <c r="M92" s="82">
        <v>0.93905000000000005</v>
      </c>
      <c r="N92" s="82">
        <v>0.89142999999999994</v>
      </c>
    </row>
    <row r="93" spans="1:14">
      <c r="A93" t="s">
        <v>440</v>
      </c>
      <c r="B93" t="s">
        <v>412</v>
      </c>
      <c r="C93" t="s">
        <v>478</v>
      </c>
      <c r="D93" t="s">
        <v>399</v>
      </c>
      <c r="E93" t="s">
        <v>87</v>
      </c>
      <c r="F93" t="s">
        <v>88</v>
      </c>
      <c r="G93">
        <v>128</v>
      </c>
      <c r="H93" s="52">
        <v>0.60155999999999998</v>
      </c>
      <c r="I93" s="52">
        <v>0.58594000000000002</v>
      </c>
      <c r="J93" s="52">
        <v>0.625</v>
      </c>
      <c r="K93" s="52">
        <v>0.55469000000000002</v>
      </c>
      <c r="L93" s="52">
        <v>0.19531000000000001</v>
      </c>
      <c r="M93" s="52">
        <v>0.94530999999999998</v>
      </c>
      <c r="N93" s="52">
        <v>0.89061999999999997</v>
      </c>
    </row>
    <row r="94" spans="1:14">
      <c r="A94" t="s">
        <v>440</v>
      </c>
      <c r="B94" t="s">
        <v>412</v>
      </c>
      <c r="C94" t="s">
        <v>478</v>
      </c>
      <c r="D94" t="s">
        <v>399</v>
      </c>
      <c r="E94" t="s">
        <v>139</v>
      </c>
      <c r="F94" t="s">
        <v>140</v>
      </c>
      <c r="G94">
        <v>136</v>
      </c>
      <c r="H94" s="52">
        <v>0.29411999999999999</v>
      </c>
      <c r="I94" s="52">
        <v>0.38235000000000002</v>
      </c>
      <c r="J94" s="52">
        <v>0.66912000000000005</v>
      </c>
      <c r="K94" s="52">
        <v>0.91912000000000005</v>
      </c>
      <c r="L94" s="52">
        <v>0.66912000000000005</v>
      </c>
      <c r="M94" s="52">
        <v>0.90441000000000005</v>
      </c>
      <c r="N94" s="52">
        <v>0.91176000000000001</v>
      </c>
    </row>
    <row r="95" spans="1:14">
      <c r="A95" t="s">
        <v>440</v>
      </c>
      <c r="B95" t="s">
        <v>412</v>
      </c>
      <c r="C95" t="s">
        <v>478</v>
      </c>
      <c r="D95" t="s">
        <v>399</v>
      </c>
      <c r="E95" t="s">
        <v>171</v>
      </c>
      <c r="F95" t="s">
        <v>172</v>
      </c>
      <c r="G95">
        <v>87</v>
      </c>
      <c r="H95" s="52">
        <v>0.62068999999999996</v>
      </c>
      <c r="I95" s="52">
        <v>0.40229999999999999</v>
      </c>
      <c r="J95" s="52">
        <v>0.83908000000000005</v>
      </c>
      <c r="K95" s="52">
        <v>0.86207</v>
      </c>
      <c r="L95" s="52">
        <v>0.31034</v>
      </c>
      <c r="M95" s="52">
        <v>0.96552000000000004</v>
      </c>
      <c r="N95" s="52">
        <v>0.90805000000000002</v>
      </c>
    </row>
    <row r="96" spans="1:14">
      <c r="A96" t="s">
        <v>440</v>
      </c>
      <c r="B96" t="s">
        <v>412</v>
      </c>
      <c r="C96" t="s">
        <v>478</v>
      </c>
      <c r="D96" t="s">
        <v>399</v>
      </c>
      <c r="E96" t="s">
        <v>173</v>
      </c>
      <c r="F96" t="s">
        <v>174</v>
      </c>
      <c r="G96">
        <v>46</v>
      </c>
      <c r="H96" s="52">
        <v>0.84782999999999997</v>
      </c>
      <c r="I96" s="52">
        <v>0.67391000000000001</v>
      </c>
      <c r="J96" s="52">
        <v>0.71738999999999997</v>
      </c>
      <c r="K96" s="52">
        <v>0.78261000000000003</v>
      </c>
      <c r="L96" s="52">
        <v>0.45651999999999998</v>
      </c>
      <c r="M96" s="52">
        <v>0.91303999999999996</v>
      </c>
      <c r="N96" s="52">
        <v>0.86956999999999995</v>
      </c>
    </row>
    <row r="97" spans="1:14">
      <c r="A97" t="s">
        <v>440</v>
      </c>
      <c r="B97" t="s">
        <v>412</v>
      </c>
      <c r="C97" t="s">
        <v>478</v>
      </c>
      <c r="D97" t="s">
        <v>399</v>
      </c>
      <c r="E97" t="s">
        <v>181</v>
      </c>
      <c r="F97" t="s">
        <v>182</v>
      </c>
      <c r="G97">
        <v>128</v>
      </c>
      <c r="H97" s="52">
        <v>0.8125</v>
      </c>
      <c r="I97" s="52">
        <v>0.82030999999999998</v>
      </c>
      <c r="J97" s="52">
        <v>0.67969000000000002</v>
      </c>
      <c r="K97" s="52">
        <v>0.85155999999999998</v>
      </c>
      <c r="L97" s="52">
        <v>0.51561999999999997</v>
      </c>
      <c r="M97" s="52">
        <v>0.96094000000000002</v>
      </c>
      <c r="N97" s="52">
        <v>0.86719000000000002</v>
      </c>
    </row>
    <row r="98" spans="1:14">
      <c r="A98" t="s">
        <v>440</v>
      </c>
      <c r="B98" t="s">
        <v>412</v>
      </c>
      <c r="C98" t="s">
        <v>479</v>
      </c>
      <c r="D98" s="53" t="s">
        <v>344</v>
      </c>
      <c r="E98" s="53" t="s">
        <v>479</v>
      </c>
      <c r="F98" s="53" t="s">
        <v>344</v>
      </c>
      <c r="G98" s="53">
        <v>305</v>
      </c>
      <c r="H98" s="82">
        <v>0.69179999999999997</v>
      </c>
      <c r="I98" s="82">
        <v>0.73443000000000003</v>
      </c>
      <c r="J98" s="82">
        <v>0.70164000000000004</v>
      </c>
      <c r="K98" s="82">
        <v>0.79671999999999998</v>
      </c>
      <c r="L98" s="82">
        <v>0.67869000000000002</v>
      </c>
      <c r="M98" s="82">
        <v>0.81638999999999995</v>
      </c>
      <c r="N98" s="82">
        <v>0.90820000000000001</v>
      </c>
    </row>
    <row r="99" spans="1:14">
      <c r="A99" t="s">
        <v>440</v>
      </c>
      <c r="B99" t="s">
        <v>412</v>
      </c>
      <c r="C99" t="s">
        <v>479</v>
      </c>
      <c r="D99" t="s">
        <v>344</v>
      </c>
      <c r="E99" t="s">
        <v>91</v>
      </c>
      <c r="F99" t="s">
        <v>677</v>
      </c>
      <c r="G99">
        <v>85</v>
      </c>
      <c r="H99" s="52">
        <v>0.83528999999999998</v>
      </c>
      <c r="I99" s="52">
        <v>0.67059000000000002</v>
      </c>
      <c r="J99" s="52">
        <v>0.63529000000000002</v>
      </c>
      <c r="K99" s="52">
        <v>0.69411999999999996</v>
      </c>
      <c r="L99" s="52">
        <v>0.63529000000000002</v>
      </c>
      <c r="M99" s="52">
        <v>0.90588000000000002</v>
      </c>
      <c r="N99" s="52">
        <v>0.88234999999999997</v>
      </c>
    </row>
    <row r="100" spans="1:14">
      <c r="A100" t="s">
        <v>440</v>
      </c>
      <c r="B100" t="s">
        <v>412</v>
      </c>
      <c r="C100" t="s">
        <v>479</v>
      </c>
      <c r="D100" t="s">
        <v>344</v>
      </c>
      <c r="E100" t="s">
        <v>107</v>
      </c>
      <c r="F100" t="s">
        <v>667</v>
      </c>
      <c r="G100">
        <v>137</v>
      </c>
      <c r="H100" s="52">
        <v>0.50365000000000004</v>
      </c>
      <c r="I100" s="52">
        <v>0.70072999999999996</v>
      </c>
      <c r="J100" s="52">
        <v>0.83211999999999997</v>
      </c>
      <c r="K100" s="52">
        <v>0.91241000000000005</v>
      </c>
      <c r="L100" s="52">
        <v>0.81752000000000002</v>
      </c>
      <c r="M100" s="52">
        <v>0.72262999999999999</v>
      </c>
      <c r="N100" s="52">
        <v>0.91241000000000005</v>
      </c>
    </row>
    <row r="101" spans="1:14">
      <c r="A101" t="s">
        <v>440</v>
      </c>
      <c r="B101" t="s">
        <v>412</v>
      </c>
      <c r="C101" t="s">
        <v>479</v>
      </c>
      <c r="D101" t="s">
        <v>344</v>
      </c>
      <c r="E101" t="s">
        <v>115</v>
      </c>
      <c r="F101" t="s">
        <v>116</v>
      </c>
      <c r="G101">
        <v>83</v>
      </c>
      <c r="H101" s="52">
        <v>0.85541999999999996</v>
      </c>
      <c r="I101" s="52">
        <v>0.85541999999999996</v>
      </c>
      <c r="J101" s="52">
        <v>0.55422000000000005</v>
      </c>
      <c r="K101" s="52">
        <v>0.71084000000000003</v>
      </c>
      <c r="L101" s="52">
        <v>0.49397999999999997</v>
      </c>
      <c r="M101" s="52">
        <v>0.87951999999999997</v>
      </c>
      <c r="N101" s="52">
        <v>0.92771000000000003</v>
      </c>
    </row>
    <row r="102" spans="1:14">
      <c r="A102" t="s">
        <v>440</v>
      </c>
      <c r="B102" t="s">
        <v>412</v>
      </c>
      <c r="C102" t="s">
        <v>480</v>
      </c>
      <c r="D102" s="53" t="s">
        <v>342</v>
      </c>
      <c r="E102" s="53" t="s">
        <v>480</v>
      </c>
      <c r="F102" s="53" t="s">
        <v>342</v>
      </c>
      <c r="G102" s="53">
        <v>349</v>
      </c>
      <c r="H102" s="82">
        <v>0.58738999999999997</v>
      </c>
      <c r="I102" s="82">
        <v>0.74499000000000004</v>
      </c>
      <c r="J102" s="82">
        <v>0.30086000000000002</v>
      </c>
      <c r="K102" s="82">
        <v>0.81947999999999999</v>
      </c>
      <c r="L102" s="82">
        <v>0.10888</v>
      </c>
      <c r="M102" s="82">
        <v>0.83667999999999998</v>
      </c>
      <c r="N102" s="82">
        <v>0.86819000000000002</v>
      </c>
    </row>
    <row r="103" spans="1:14">
      <c r="A103" t="s">
        <v>440</v>
      </c>
      <c r="B103" t="s">
        <v>412</v>
      </c>
      <c r="C103" t="s">
        <v>480</v>
      </c>
      <c r="D103" t="s">
        <v>342</v>
      </c>
      <c r="E103" t="s">
        <v>35</v>
      </c>
      <c r="F103" t="s">
        <v>36</v>
      </c>
      <c r="G103">
        <v>55</v>
      </c>
      <c r="H103" s="52">
        <v>0.78181999999999996</v>
      </c>
      <c r="I103" s="52">
        <v>0.8</v>
      </c>
      <c r="J103" s="52">
        <v>0.12726999999999999</v>
      </c>
      <c r="K103" s="52">
        <v>0.83635999999999999</v>
      </c>
      <c r="L103" s="52">
        <v>3.6360000000000003E-2</v>
      </c>
      <c r="M103" s="52">
        <v>0.92727000000000004</v>
      </c>
      <c r="N103" s="52">
        <v>0.92727000000000004</v>
      </c>
    </row>
    <row r="104" spans="1:14">
      <c r="A104" t="s">
        <v>440</v>
      </c>
      <c r="B104" t="s">
        <v>412</v>
      </c>
      <c r="C104" t="s">
        <v>480</v>
      </c>
      <c r="D104" t="s">
        <v>342</v>
      </c>
      <c r="E104" t="s">
        <v>55</v>
      </c>
      <c r="F104" t="s">
        <v>56</v>
      </c>
      <c r="G104">
        <v>59</v>
      </c>
      <c r="H104" s="52">
        <v>0.50846999999999998</v>
      </c>
      <c r="I104" s="52">
        <v>0.74575999999999998</v>
      </c>
      <c r="J104" s="52">
        <v>0.50846999999999998</v>
      </c>
      <c r="K104" s="52">
        <v>0.64407000000000003</v>
      </c>
      <c r="L104" s="52">
        <v>0.37287999999999999</v>
      </c>
      <c r="M104" s="52">
        <v>0.93220000000000003</v>
      </c>
      <c r="N104" s="52">
        <v>0.84745999999999999</v>
      </c>
    </row>
    <row r="105" spans="1:14">
      <c r="A105" t="s">
        <v>440</v>
      </c>
      <c r="B105" t="s">
        <v>412</v>
      </c>
      <c r="C105" t="s">
        <v>480</v>
      </c>
      <c r="D105" t="s">
        <v>342</v>
      </c>
      <c r="E105" t="s">
        <v>65</v>
      </c>
      <c r="F105" t="s">
        <v>66</v>
      </c>
      <c r="G105">
        <v>72</v>
      </c>
      <c r="H105" s="52">
        <v>0.80556000000000005</v>
      </c>
      <c r="I105" s="52">
        <v>0.65278000000000003</v>
      </c>
      <c r="J105" s="52">
        <v>0.31944</v>
      </c>
      <c r="K105" s="52">
        <v>0.77778000000000003</v>
      </c>
      <c r="L105" s="52">
        <v>0.16667000000000001</v>
      </c>
      <c r="M105" s="52">
        <v>0.90278000000000003</v>
      </c>
      <c r="N105" s="52">
        <v>0.91666999999999998</v>
      </c>
    </row>
    <row r="106" spans="1:14">
      <c r="A106" t="s">
        <v>440</v>
      </c>
      <c r="B106" t="s">
        <v>412</v>
      </c>
      <c r="C106" t="s">
        <v>480</v>
      </c>
      <c r="D106" t="s">
        <v>342</v>
      </c>
      <c r="E106" t="s">
        <v>198</v>
      </c>
      <c r="F106" t="s">
        <v>281</v>
      </c>
      <c r="G106">
        <v>50</v>
      </c>
      <c r="H106" s="52">
        <v>0.32</v>
      </c>
      <c r="I106" s="52">
        <v>0.84</v>
      </c>
      <c r="J106" s="52">
        <v>0.18</v>
      </c>
      <c r="K106" s="52">
        <v>0.88</v>
      </c>
      <c r="L106" s="52">
        <v>0</v>
      </c>
      <c r="M106" s="52">
        <v>0.76</v>
      </c>
      <c r="N106" s="52">
        <v>0.84</v>
      </c>
    </row>
    <row r="107" spans="1:14">
      <c r="A107" t="s">
        <v>440</v>
      </c>
      <c r="B107" t="s">
        <v>412</v>
      </c>
      <c r="C107" t="s">
        <v>480</v>
      </c>
      <c r="D107" t="s">
        <v>342</v>
      </c>
      <c r="E107" t="s">
        <v>177</v>
      </c>
      <c r="F107" t="s">
        <v>178</v>
      </c>
      <c r="G107">
        <v>113</v>
      </c>
      <c r="H107" s="52">
        <v>0.51327</v>
      </c>
      <c r="I107" s="52">
        <v>0.73451</v>
      </c>
      <c r="J107" s="52">
        <v>0.31857999999999997</v>
      </c>
      <c r="K107" s="52">
        <v>0.90264999999999995</v>
      </c>
      <c r="L107" s="52">
        <v>1.77E-2</v>
      </c>
      <c r="M107" s="52">
        <v>0.73451</v>
      </c>
      <c r="N107" s="52">
        <v>0.83186000000000004</v>
      </c>
    </row>
    <row r="108" spans="1:14">
      <c r="A108" t="s">
        <v>440</v>
      </c>
      <c r="B108" t="s">
        <v>412</v>
      </c>
      <c r="C108" t="s">
        <v>481</v>
      </c>
      <c r="D108" s="53" t="s">
        <v>334</v>
      </c>
      <c r="E108" s="53" t="s">
        <v>481</v>
      </c>
      <c r="F108" s="53" t="s">
        <v>334</v>
      </c>
      <c r="G108" s="53">
        <v>695</v>
      </c>
      <c r="H108" s="82">
        <v>0.71655000000000002</v>
      </c>
      <c r="I108" s="82">
        <v>0.63597000000000004</v>
      </c>
      <c r="J108" s="82">
        <v>0.43453000000000003</v>
      </c>
      <c r="K108" s="82">
        <v>0.73524999999999996</v>
      </c>
      <c r="L108" s="82">
        <v>0.41726999999999997</v>
      </c>
      <c r="M108" s="82">
        <v>0.79568000000000005</v>
      </c>
      <c r="N108" s="82">
        <v>0.89353000000000005</v>
      </c>
    </row>
    <row r="109" spans="1:14">
      <c r="A109" t="s">
        <v>440</v>
      </c>
      <c r="B109" t="s">
        <v>412</v>
      </c>
      <c r="C109" t="s">
        <v>481</v>
      </c>
      <c r="D109" t="s">
        <v>334</v>
      </c>
      <c r="E109" t="s">
        <v>31</v>
      </c>
      <c r="F109" t="s">
        <v>709</v>
      </c>
      <c r="G109">
        <v>60</v>
      </c>
      <c r="H109" s="52">
        <v>0.61667000000000005</v>
      </c>
      <c r="I109" s="52">
        <v>0.71667000000000003</v>
      </c>
      <c r="J109" s="52">
        <v>0.48332999999999998</v>
      </c>
      <c r="K109" s="52">
        <v>0.7</v>
      </c>
      <c r="L109" s="52">
        <v>0.46666999999999997</v>
      </c>
      <c r="M109" s="52">
        <v>0.65</v>
      </c>
      <c r="N109" s="52">
        <v>0.76666999999999996</v>
      </c>
    </row>
    <row r="110" spans="1:14">
      <c r="A110" t="s">
        <v>440</v>
      </c>
      <c r="B110" t="s">
        <v>412</v>
      </c>
      <c r="C110" t="s">
        <v>481</v>
      </c>
      <c r="D110" t="s">
        <v>334</v>
      </c>
      <c r="E110" t="s">
        <v>77</v>
      </c>
      <c r="F110" t="s">
        <v>78</v>
      </c>
      <c r="G110">
        <v>87</v>
      </c>
      <c r="H110" s="52">
        <v>0.57471000000000005</v>
      </c>
      <c r="I110" s="52">
        <v>0.62068999999999996</v>
      </c>
      <c r="J110" s="52">
        <v>0.78161000000000003</v>
      </c>
      <c r="K110" s="52">
        <v>0.26436999999999999</v>
      </c>
      <c r="L110" s="52">
        <v>0.65517000000000003</v>
      </c>
      <c r="M110" s="52">
        <v>0.74712999999999996</v>
      </c>
      <c r="N110" s="52">
        <v>0.82759000000000005</v>
      </c>
    </row>
    <row r="111" spans="1:14">
      <c r="A111" t="s">
        <v>440</v>
      </c>
      <c r="B111" t="s">
        <v>412</v>
      </c>
      <c r="C111" t="s">
        <v>481</v>
      </c>
      <c r="D111" t="s">
        <v>334</v>
      </c>
      <c r="E111" t="s">
        <v>81</v>
      </c>
      <c r="F111" t="s">
        <v>82</v>
      </c>
      <c r="G111">
        <v>183</v>
      </c>
      <c r="H111" s="52">
        <v>0.89071</v>
      </c>
      <c r="I111" s="52">
        <v>0.75409999999999999</v>
      </c>
      <c r="J111" s="52">
        <v>0.19672000000000001</v>
      </c>
      <c r="K111" s="52">
        <v>0.82513999999999998</v>
      </c>
      <c r="L111" s="52">
        <v>0.19672000000000001</v>
      </c>
      <c r="M111" s="52">
        <v>0.91256999999999999</v>
      </c>
      <c r="N111" s="52">
        <v>0.93989</v>
      </c>
    </row>
    <row r="112" spans="1:14">
      <c r="A112" t="s">
        <v>440</v>
      </c>
      <c r="B112" t="s">
        <v>412</v>
      </c>
      <c r="C112" t="s">
        <v>481</v>
      </c>
      <c r="D112" t="s">
        <v>334</v>
      </c>
      <c r="E112" t="s">
        <v>169</v>
      </c>
      <c r="F112" t="s">
        <v>170</v>
      </c>
      <c r="G112">
        <v>64</v>
      </c>
      <c r="H112" s="52">
        <v>0.75</v>
      </c>
      <c r="I112" s="52">
        <v>0.53125</v>
      </c>
      <c r="J112" s="52">
        <v>0.34375</v>
      </c>
      <c r="K112" s="52">
        <v>0.875</v>
      </c>
      <c r="L112" s="52">
        <v>0.34375</v>
      </c>
      <c r="M112" s="52">
        <v>0.82813000000000003</v>
      </c>
      <c r="N112" s="52">
        <v>0.96875</v>
      </c>
    </row>
    <row r="113" spans="1:14">
      <c r="A113" t="s">
        <v>440</v>
      </c>
      <c r="B113" t="s">
        <v>412</v>
      </c>
      <c r="C113" t="s">
        <v>481</v>
      </c>
      <c r="D113" t="s">
        <v>334</v>
      </c>
      <c r="E113" t="s">
        <v>189</v>
      </c>
      <c r="F113" t="s">
        <v>190</v>
      </c>
      <c r="G113">
        <v>94</v>
      </c>
      <c r="H113" s="52">
        <v>0.43617</v>
      </c>
      <c r="I113" s="52">
        <v>0.60638000000000003</v>
      </c>
      <c r="J113" s="52">
        <v>0.82979000000000003</v>
      </c>
      <c r="K113" s="52">
        <v>0.87234</v>
      </c>
      <c r="L113" s="52">
        <v>0.81915000000000004</v>
      </c>
      <c r="M113" s="52">
        <v>0.61702000000000001</v>
      </c>
      <c r="N113" s="52">
        <v>0.90425999999999995</v>
      </c>
    </row>
    <row r="114" spans="1:14">
      <c r="A114" t="s">
        <v>440</v>
      </c>
      <c r="B114" t="s">
        <v>412</v>
      </c>
      <c r="C114" t="s">
        <v>481</v>
      </c>
      <c r="D114" t="s">
        <v>334</v>
      </c>
      <c r="E114" t="s">
        <v>226</v>
      </c>
      <c r="F114" t="s">
        <v>227</v>
      </c>
      <c r="G114">
        <v>207</v>
      </c>
      <c r="H114" s="52">
        <v>0.76812000000000002</v>
      </c>
      <c r="I114" s="52">
        <v>0.56039000000000005</v>
      </c>
      <c r="J114" s="52">
        <v>0.33333000000000002</v>
      </c>
      <c r="K114" s="52">
        <v>0.75844999999999996</v>
      </c>
      <c r="L114" s="52">
        <v>0.33816000000000002</v>
      </c>
      <c r="M114" s="52">
        <v>0.82608999999999999</v>
      </c>
      <c r="N114" s="52">
        <v>0.88888999999999996</v>
      </c>
    </row>
    <row r="115" spans="1:14">
      <c r="A115" t="s">
        <v>440</v>
      </c>
      <c r="B115" t="s">
        <v>412</v>
      </c>
      <c r="C115" t="s">
        <v>482</v>
      </c>
      <c r="D115" s="53" t="s">
        <v>343</v>
      </c>
      <c r="E115" s="53" t="s">
        <v>482</v>
      </c>
      <c r="F115" s="53" t="s">
        <v>343</v>
      </c>
      <c r="G115" s="53">
        <v>569</v>
      </c>
      <c r="H115" s="82">
        <v>0.44112000000000001</v>
      </c>
      <c r="I115" s="82">
        <v>0.82601000000000002</v>
      </c>
      <c r="J115" s="82">
        <v>0.45343</v>
      </c>
      <c r="K115" s="82">
        <v>0.79964999999999997</v>
      </c>
      <c r="L115" s="82">
        <v>0.39016000000000001</v>
      </c>
      <c r="M115" s="82">
        <v>0.91739999999999999</v>
      </c>
      <c r="N115" s="82">
        <v>0.94025000000000003</v>
      </c>
    </row>
    <row r="116" spans="1:14">
      <c r="A116" t="s">
        <v>440</v>
      </c>
      <c r="B116" t="s">
        <v>412</v>
      </c>
      <c r="C116" t="s">
        <v>482</v>
      </c>
      <c r="D116" t="s">
        <v>343</v>
      </c>
      <c r="E116" t="s">
        <v>47</v>
      </c>
      <c r="F116" t="s">
        <v>48</v>
      </c>
      <c r="G116">
        <v>73</v>
      </c>
      <c r="H116" s="52">
        <v>0.80822000000000005</v>
      </c>
      <c r="I116" s="52">
        <v>0.89041000000000003</v>
      </c>
      <c r="J116" s="52">
        <v>0.42465999999999998</v>
      </c>
      <c r="K116" s="52">
        <v>0.94520999999999999</v>
      </c>
      <c r="L116" s="52">
        <v>0.43836000000000003</v>
      </c>
      <c r="M116" s="52">
        <v>0.83562000000000003</v>
      </c>
      <c r="N116" s="52">
        <v>0.94520999999999999</v>
      </c>
    </row>
    <row r="117" spans="1:14">
      <c r="A117" t="s">
        <v>440</v>
      </c>
      <c r="B117" t="s">
        <v>412</v>
      </c>
      <c r="C117" t="s">
        <v>482</v>
      </c>
      <c r="D117" t="s">
        <v>343</v>
      </c>
      <c r="E117" t="s">
        <v>89</v>
      </c>
      <c r="F117" t="s">
        <v>90</v>
      </c>
      <c r="G117">
        <v>85</v>
      </c>
      <c r="H117" s="52">
        <v>0.62353000000000003</v>
      </c>
      <c r="I117" s="52">
        <v>0.68235000000000001</v>
      </c>
      <c r="J117" s="52">
        <v>0.51765000000000005</v>
      </c>
      <c r="K117" s="52">
        <v>0.22353000000000001</v>
      </c>
      <c r="L117" s="52">
        <v>0.14118</v>
      </c>
      <c r="M117" s="52">
        <v>0.96470999999999996</v>
      </c>
      <c r="N117" s="52">
        <v>0.82352999999999998</v>
      </c>
    </row>
    <row r="118" spans="1:14">
      <c r="A118" t="s">
        <v>440</v>
      </c>
      <c r="B118" t="s">
        <v>412</v>
      </c>
      <c r="C118" t="s">
        <v>482</v>
      </c>
      <c r="D118" t="s">
        <v>343</v>
      </c>
      <c r="E118" t="s">
        <v>157</v>
      </c>
      <c r="F118" t="s">
        <v>158</v>
      </c>
      <c r="G118">
        <v>116</v>
      </c>
      <c r="H118" s="52">
        <v>0.32758999999999999</v>
      </c>
      <c r="I118" s="52">
        <v>0.87068999999999996</v>
      </c>
      <c r="J118" s="52">
        <v>0.45689999999999997</v>
      </c>
      <c r="K118" s="52">
        <v>0.80171999999999999</v>
      </c>
      <c r="L118" s="52">
        <v>0.45689999999999997</v>
      </c>
      <c r="M118" s="52">
        <v>0.88793</v>
      </c>
      <c r="N118" s="52">
        <v>0.92240999999999995</v>
      </c>
    </row>
    <row r="119" spans="1:14">
      <c r="A119" t="s">
        <v>440</v>
      </c>
      <c r="B119" t="s">
        <v>412</v>
      </c>
      <c r="C119" t="s">
        <v>482</v>
      </c>
      <c r="D119" t="s">
        <v>343</v>
      </c>
      <c r="E119" t="s">
        <v>161</v>
      </c>
      <c r="F119" t="s">
        <v>162</v>
      </c>
      <c r="G119">
        <v>295</v>
      </c>
      <c r="H119" s="52">
        <v>0.34237000000000001</v>
      </c>
      <c r="I119" s="52">
        <v>0.83389999999999997</v>
      </c>
      <c r="J119" s="52">
        <v>0.44068000000000002</v>
      </c>
      <c r="K119" s="52">
        <v>0.92881000000000002</v>
      </c>
      <c r="L119" s="52">
        <v>0.42373</v>
      </c>
      <c r="M119" s="52">
        <v>0.93559000000000003</v>
      </c>
      <c r="N119" s="52">
        <v>0.97965999999999998</v>
      </c>
    </row>
    <row r="120" spans="1:14">
      <c r="A120" t="s">
        <v>440</v>
      </c>
      <c r="B120" t="s">
        <v>412</v>
      </c>
      <c r="C120" t="s">
        <v>483</v>
      </c>
      <c r="D120" s="53" t="s">
        <v>332</v>
      </c>
      <c r="E120" s="53" t="s">
        <v>483</v>
      </c>
      <c r="F120" s="53" t="s">
        <v>332</v>
      </c>
      <c r="G120" s="53">
        <v>528</v>
      </c>
      <c r="H120" s="82">
        <v>0.71970000000000001</v>
      </c>
      <c r="I120" s="82">
        <v>0.65151999999999999</v>
      </c>
      <c r="J120" s="82">
        <v>0.67803000000000002</v>
      </c>
      <c r="K120" s="82">
        <v>0.65529999999999999</v>
      </c>
      <c r="L120" s="82">
        <v>0.49811</v>
      </c>
      <c r="M120" s="82">
        <v>0.96211999999999998</v>
      </c>
      <c r="N120" s="82">
        <v>0.84848000000000001</v>
      </c>
    </row>
    <row r="121" spans="1:14">
      <c r="A121" t="s">
        <v>440</v>
      </c>
      <c r="B121" t="s">
        <v>412</v>
      </c>
      <c r="C121" t="s">
        <v>483</v>
      </c>
      <c r="D121" t="s">
        <v>332</v>
      </c>
      <c r="E121" t="s">
        <v>67</v>
      </c>
      <c r="F121" t="s">
        <v>68</v>
      </c>
      <c r="G121">
        <v>35</v>
      </c>
      <c r="H121" s="52">
        <v>0.8</v>
      </c>
      <c r="I121" s="52">
        <v>0.82857000000000003</v>
      </c>
      <c r="J121" s="52">
        <v>0.82857000000000003</v>
      </c>
      <c r="K121" s="52">
        <v>0.45713999999999999</v>
      </c>
      <c r="L121" s="52">
        <v>0.8</v>
      </c>
      <c r="M121" s="52">
        <v>0.97143000000000002</v>
      </c>
      <c r="N121" s="52">
        <v>0.85714000000000001</v>
      </c>
    </row>
    <row r="122" spans="1:14">
      <c r="A122" t="s">
        <v>440</v>
      </c>
      <c r="B122" t="s">
        <v>412</v>
      </c>
      <c r="C122" t="s">
        <v>483</v>
      </c>
      <c r="D122" t="s">
        <v>332</v>
      </c>
      <c r="E122" t="s">
        <v>93</v>
      </c>
      <c r="F122" t="s">
        <v>94</v>
      </c>
      <c r="G122">
        <v>75</v>
      </c>
      <c r="H122" s="52">
        <v>0.70667000000000002</v>
      </c>
      <c r="I122" s="52">
        <v>0.74666999999999994</v>
      </c>
      <c r="J122" s="52">
        <v>0.65332999999999997</v>
      </c>
      <c r="K122" s="52">
        <v>0.72</v>
      </c>
      <c r="L122" s="52">
        <v>0.6</v>
      </c>
      <c r="M122" s="52">
        <v>0.93332999999999999</v>
      </c>
      <c r="N122" s="52">
        <v>0.88</v>
      </c>
    </row>
    <row r="123" spans="1:14">
      <c r="A123" t="s">
        <v>440</v>
      </c>
      <c r="B123" t="s">
        <v>412</v>
      </c>
      <c r="C123" t="s">
        <v>483</v>
      </c>
      <c r="D123" t="s">
        <v>332</v>
      </c>
      <c r="E123" t="s">
        <v>101</v>
      </c>
      <c r="F123" t="s">
        <v>277</v>
      </c>
      <c r="G123">
        <v>45</v>
      </c>
      <c r="H123" s="52">
        <v>0.91110999999999998</v>
      </c>
      <c r="I123" s="52">
        <v>0.97777999999999998</v>
      </c>
      <c r="J123" s="52">
        <v>0.75556000000000001</v>
      </c>
      <c r="K123" s="52">
        <v>0.91110999999999998</v>
      </c>
      <c r="L123" s="52">
        <v>0.77778000000000003</v>
      </c>
      <c r="M123" s="52">
        <v>0.95555999999999996</v>
      </c>
      <c r="N123" s="52">
        <v>0.95555999999999996</v>
      </c>
    </row>
    <row r="124" spans="1:14">
      <c r="A124" t="s">
        <v>440</v>
      </c>
      <c r="B124" t="s">
        <v>412</v>
      </c>
      <c r="C124" t="s">
        <v>483</v>
      </c>
      <c r="D124" t="s">
        <v>332</v>
      </c>
      <c r="E124" t="s">
        <v>159</v>
      </c>
      <c r="F124" t="s">
        <v>160</v>
      </c>
      <c r="G124">
        <v>128</v>
      </c>
      <c r="H124" s="52">
        <v>0.50780999999999998</v>
      </c>
      <c r="I124" s="52">
        <v>0.47655999999999998</v>
      </c>
      <c r="J124" s="52">
        <v>0.40625</v>
      </c>
      <c r="K124" s="52">
        <v>0.33594000000000002</v>
      </c>
      <c r="L124" s="52">
        <v>0.36719000000000002</v>
      </c>
      <c r="M124" s="52">
        <v>0.96094000000000002</v>
      </c>
      <c r="N124" s="52">
        <v>0.89844000000000002</v>
      </c>
    </row>
    <row r="125" spans="1:14">
      <c r="A125" t="s">
        <v>440</v>
      </c>
      <c r="B125" t="s">
        <v>412</v>
      </c>
      <c r="C125" t="s">
        <v>483</v>
      </c>
      <c r="D125" t="s">
        <v>332</v>
      </c>
      <c r="E125" t="s">
        <v>208</v>
      </c>
      <c r="F125" t="s">
        <v>209</v>
      </c>
      <c r="G125">
        <v>121</v>
      </c>
      <c r="H125" s="52">
        <v>0.86777000000000004</v>
      </c>
      <c r="I125" s="52">
        <v>0.88429999999999997</v>
      </c>
      <c r="J125" s="52">
        <v>0.85950000000000004</v>
      </c>
      <c r="K125" s="52">
        <v>0.79339000000000004</v>
      </c>
      <c r="L125" s="52">
        <v>0.22314000000000001</v>
      </c>
      <c r="M125" s="52">
        <v>0.96694000000000002</v>
      </c>
      <c r="N125" s="52">
        <v>0.89256000000000002</v>
      </c>
    </row>
    <row r="126" spans="1:14">
      <c r="A126" t="s">
        <v>440</v>
      </c>
      <c r="B126" t="s">
        <v>412</v>
      </c>
      <c r="C126" t="s">
        <v>483</v>
      </c>
      <c r="D126" t="s">
        <v>332</v>
      </c>
      <c r="E126" t="s">
        <v>214</v>
      </c>
      <c r="F126" t="s">
        <v>215</v>
      </c>
      <c r="G126">
        <v>124</v>
      </c>
      <c r="H126" s="52">
        <v>0.70967999999999998</v>
      </c>
      <c r="I126" s="52">
        <v>0.37902999999999998</v>
      </c>
      <c r="J126" s="52">
        <v>0.72580999999999996</v>
      </c>
      <c r="K126" s="52">
        <v>0.77419000000000004</v>
      </c>
      <c r="L126" s="52">
        <v>0.65322999999999998</v>
      </c>
      <c r="M126" s="52">
        <v>0.97580999999999996</v>
      </c>
      <c r="N126" s="52">
        <v>0.69355</v>
      </c>
    </row>
    <row r="127" spans="1:14">
      <c r="A127" t="s">
        <v>440</v>
      </c>
      <c r="B127" t="s">
        <v>412</v>
      </c>
      <c r="C127" t="s">
        <v>484</v>
      </c>
      <c r="D127" s="53" t="s">
        <v>447</v>
      </c>
      <c r="E127" s="53" t="s">
        <v>484</v>
      </c>
      <c r="F127" s="53" t="s">
        <v>447</v>
      </c>
      <c r="G127" s="53">
        <v>584</v>
      </c>
      <c r="H127" s="82">
        <v>0.56677999999999995</v>
      </c>
      <c r="I127" s="82">
        <v>0.46061999999999997</v>
      </c>
      <c r="J127" s="82">
        <v>0.1661</v>
      </c>
      <c r="K127" s="82">
        <v>0.50170999999999999</v>
      </c>
      <c r="L127" s="82">
        <v>0.15068000000000001</v>
      </c>
      <c r="M127" s="82">
        <v>0.67637000000000003</v>
      </c>
      <c r="N127" s="82">
        <v>0.86473</v>
      </c>
    </row>
    <row r="128" spans="1:14">
      <c r="A128" t="s">
        <v>440</v>
      </c>
      <c r="B128" t="s">
        <v>412</v>
      </c>
      <c r="C128" t="s">
        <v>484</v>
      </c>
      <c r="D128" t="s">
        <v>447</v>
      </c>
      <c r="E128" t="s">
        <v>53</v>
      </c>
      <c r="F128" t="s">
        <v>54</v>
      </c>
      <c r="G128">
        <v>50</v>
      </c>
      <c r="H128" s="52">
        <v>0.42</v>
      </c>
      <c r="I128" s="52">
        <v>0.46</v>
      </c>
      <c r="J128" s="52">
        <v>0.18</v>
      </c>
      <c r="K128" s="52">
        <v>0.34</v>
      </c>
      <c r="L128" s="52">
        <v>0.16</v>
      </c>
      <c r="M128" s="52">
        <v>0.72</v>
      </c>
      <c r="N128" s="52">
        <v>0.82</v>
      </c>
    </row>
    <row r="129" spans="1:14">
      <c r="A129" t="s">
        <v>440</v>
      </c>
      <c r="B129" t="s">
        <v>412</v>
      </c>
      <c r="C129" t="s">
        <v>484</v>
      </c>
      <c r="D129" t="s">
        <v>447</v>
      </c>
      <c r="E129" t="s">
        <v>61</v>
      </c>
      <c r="F129" t="s">
        <v>62</v>
      </c>
      <c r="G129">
        <v>39</v>
      </c>
      <c r="H129" s="52">
        <v>0.64102999999999999</v>
      </c>
      <c r="I129" s="52">
        <v>0.58974000000000004</v>
      </c>
      <c r="J129" s="52">
        <v>0.15384999999999999</v>
      </c>
      <c r="K129" s="52">
        <v>0.58974000000000004</v>
      </c>
      <c r="L129" s="52">
        <v>0.12820999999999999</v>
      </c>
      <c r="M129" s="52">
        <v>0.82050999999999996</v>
      </c>
      <c r="N129" s="52">
        <v>0.69230999999999998</v>
      </c>
    </row>
    <row r="130" spans="1:14">
      <c r="A130" t="s">
        <v>440</v>
      </c>
      <c r="B130" t="s">
        <v>412</v>
      </c>
      <c r="C130" t="s">
        <v>484</v>
      </c>
      <c r="D130" t="s">
        <v>447</v>
      </c>
      <c r="E130" t="s">
        <v>194</v>
      </c>
      <c r="F130" t="s">
        <v>276</v>
      </c>
      <c r="G130">
        <v>35</v>
      </c>
      <c r="H130" s="52">
        <v>0.51429000000000002</v>
      </c>
      <c r="I130" s="52">
        <v>0.6</v>
      </c>
      <c r="J130" s="52">
        <v>0.25713999999999998</v>
      </c>
      <c r="K130" s="52">
        <v>0.34286</v>
      </c>
      <c r="L130" s="52">
        <v>0.25713999999999998</v>
      </c>
      <c r="M130" s="52">
        <v>0.62856999999999996</v>
      </c>
      <c r="N130" s="52">
        <v>0.85714000000000001</v>
      </c>
    </row>
    <row r="131" spans="1:14">
      <c r="A131" t="s">
        <v>440</v>
      </c>
      <c r="B131" t="s">
        <v>412</v>
      </c>
      <c r="C131" t="s">
        <v>484</v>
      </c>
      <c r="D131" t="s">
        <v>447</v>
      </c>
      <c r="E131" t="s">
        <v>99</v>
      </c>
      <c r="F131" t="s">
        <v>100</v>
      </c>
      <c r="G131">
        <v>108</v>
      </c>
      <c r="H131" s="52">
        <v>0.65741000000000005</v>
      </c>
      <c r="I131" s="52">
        <v>0.64815</v>
      </c>
      <c r="J131" s="52">
        <v>0.16667000000000001</v>
      </c>
      <c r="K131" s="52">
        <v>0.18518999999999999</v>
      </c>
      <c r="L131" s="52">
        <v>0.13889000000000001</v>
      </c>
      <c r="M131" s="52">
        <v>0.62963000000000002</v>
      </c>
      <c r="N131" s="52">
        <v>0.87963000000000002</v>
      </c>
    </row>
    <row r="132" spans="1:14">
      <c r="A132" t="s">
        <v>440</v>
      </c>
      <c r="B132" t="s">
        <v>412</v>
      </c>
      <c r="C132" t="s">
        <v>484</v>
      </c>
      <c r="D132" t="s">
        <v>447</v>
      </c>
      <c r="E132" t="s">
        <v>109</v>
      </c>
      <c r="F132" t="s">
        <v>110</v>
      </c>
      <c r="G132">
        <v>46</v>
      </c>
      <c r="H132" s="52">
        <v>0.43478</v>
      </c>
      <c r="I132" s="52">
        <v>0.67391000000000001</v>
      </c>
      <c r="J132" s="52">
        <v>6.522E-2</v>
      </c>
      <c r="K132" s="52">
        <v>8.6959999999999996E-2</v>
      </c>
      <c r="L132" s="52">
        <v>4.3479999999999998E-2</v>
      </c>
      <c r="M132" s="52">
        <v>0.56521999999999994</v>
      </c>
      <c r="N132" s="52">
        <v>0.80435000000000001</v>
      </c>
    </row>
    <row r="133" spans="1:14">
      <c r="A133" t="s">
        <v>440</v>
      </c>
      <c r="B133" t="s">
        <v>412</v>
      </c>
      <c r="C133" t="s">
        <v>484</v>
      </c>
      <c r="D133" t="s">
        <v>447</v>
      </c>
      <c r="E133" t="s">
        <v>119</v>
      </c>
      <c r="F133" t="s">
        <v>120</v>
      </c>
      <c r="G133">
        <v>109</v>
      </c>
      <c r="H133" s="52">
        <v>0.66971999999999998</v>
      </c>
      <c r="I133" s="52">
        <v>0.77063999999999999</v>
      </c>
      <c r="J133" s="52">
        <v>0.14679</v>
      </c>
      <c r="K133" s="52">
        <v>0.81650999999999996</v>
      </c>
      <c r="L133" s="52">
        <v>0.15595999999999999</v>
      </c>
      <c r="M133" s="52">
        <v>0.60550000000000004</v>
      </c>
      <c r="N133" s="52">
        <v>0.92661000000000004</v>
      </c>
    </row>
    <row r="134" spans="1:14">
      <c r="A134" t="s">
        <v>440</v>
      </c>
      <c r="B134" t="s">
        <v>412</v>
      </c>
      <c r="C134" t="s">
        <v>484</v>
      </c>
      <c r="D134" t="s">
        <v>447</v>
      </c>
      <c r="E134" t="s">
        <v>199</v>
      </c>
      <c r="F134" t="s">
        <v>282</v>
      </c>
      <c r="G134">
        <v>78</v>
      </c>
      <c r="H134" s="52">
        <v>0.57691999999999999</v>
      </c>
      <c r="I134" s="52">
        <v>5.1279999999999999E-2</v>
      </c>
      <c r="J134" s="52">
        <v>0.11538</v>
      </c>
      <c r="K134" s="52">
        <v>0.66666999999999998</v>
      </c>
      <c r="L134" s="52">
        <v>7.6920000000000002E-2</v>
      </c>
      <c r="M134" s="52">
        <v>0.70513000000000003</v>
      </c>
      <c r="N134" s="52">
        <v>0.84614999999999996</v>
      </c>
    </row>
    <row r="135" spans="1:14">
      <c r="A135" t="s">
        <v>440</v>
      </c>
      <c r="B135" t="s">
        <v>412</v>
      </c>
      <c r="C135" t="s">
        <v>484</v>
      </c>
      <c r="D135" t="s">
        <v>447</v>
      </c>
      <c r="E135" t="s">
        <v>187</v>
      </c>
      <c r="F135" t="s">
        <v>617</v>
      </c>
      <c r="G135">
        <v>119</v>
      </c>
      <c r="H135" s="52">
        <v>0.48738999999999999</v>
      </c>
      <c r="I135" s="52">
        <v>0.10924</v>
      </c>
      <c r="J135" s="52">
        <v>0.22689000000000001</v>
      </c>
      <c r="K135" s="52">
        <v>0.63866000000000001</v>
      </c>
      <c r="L135" s="52">
        <v>0.21848999999999999</v>
      </c>
      <c r="M135" s="52">
        <v>0.75629999999999997</v>
      </c>
      <c r="N135" s="52">
        <v>0.90756000000000003</v>
      </c>
    </row>
    <row r="136" spans="1:14">
      <c r="A136" t="s">
        <v>440</v>
      </c>
      <c r="B136" t="s">
        <v>412</v>
      </c>
      <c r="C136" t="s">
        <v>485</v>
      </c>
      <c r="D136" s="53" t="s">
        <v>339</v>
      </c>
      <c r="E136" s="53" t="s">
        <v>485</v>
      </c>
      <c r="F136" s="53" t="s">
        <v>339</v>
      </c>
      <c r="G136" s="53">
        <v>1100</v>
      </c>
      <c r="H136" s="82">
        <v>0.61455000000000004</v>
      </c>
      <c r="I136" s="82">
        <v>0.74182000000000003</v>
      </c>
      <c r="J136" s="82">
        <v>0.61273</v>
      </c>
      <c r="K136" s="82">
        <v>0.74544999999999995</v>
      </c>
      <c r="L136" s="82">
        <v>0.59636</v>
      </c>
      <c r="M136" s="82">
        <v>0.89090999999999998</v>
      </c>
      <c r="N136" s="82">
        <v>0.86817999999999995</v>
      </c>
    </row>
    <row r="137" spans="1:14">
      <c r="A137" t="s">
        <v>440</v>
      </c>
      <c r="B137" t="s">
        <v>412</v>
      </c>
      <c r="C137" t="s">
        <v>485</v>
      </c>
      <c r="D137" t="s">
        <v>339</v>
      </c>
      <c r="E137" t="s">
        <v>193</v>
      </c>
      <c r="F137" t="s">
        <v>275</v>
      </c>
      <c r="G137">
        <v>74</v>
      </c>
      <c r="H137" s="52">
        <v>0.52703</v>
      </c>
      <c r="I137" s="52">
        <v>0.64864999999999995</v>
      </c>
      <c r="J137" s="52">
        <v>0.24324000000000001</v>
      </c>
      <c r="K137" s="52">
        <v>0.81081000000000003</v>
      </c>
      <c r="L137" s="52">
        <v>0.25675999999999999</v>
      </c>
      <c r="M137" s="52">
        <v>0.70269999999999999</v>
      </c>
      <c r="N137" s="52">
        <v>0.87838000000000005</v>
      </c>
    </row>
    <row r="138" spans="1:14">
      <c r="A138" t="s">
        <v>440</v>
      </c>
      <c r="B138" t="s">
        <v>412</v>
      </c>
      <c r="C138" t="s">
        <v>485</v>
      </c>
      <c r="D138" t="s">
        <v>339</v>
      </c>
      <c r="E138" t="s">
        <v>85</v>
      </c>
      <c r="F138" t="s">
        <v>86</v>
      </c>
      <c r="G138">
        <v>43</v>
      </c>
      <c r="H138" s="52">
        <v>0.90698000000000001</v>
      </c>
      <c r="I138" s="52">
        <v>0.90698000000000001</v>
      </c>
      <c r="J138" s="52">
        <v>0.83721000000000001</v>
      </c>
      <c r="K138" s="52">
        <v>0.81394999999999995</v>
      </c>
      <c r="L138" s="52">
        <v>0.86046999999999996</v>
      </c>
      <c r="M138" s="52">
        <v>0.93023</v>
      </c>
      <c r="N138" s="52">
        <v>0.93023</v>
      </c>
    </row>
    <row r="139" spans="1:14">
      <c r="A139" t="s">
        <v>440</v>
      </c>
      <c r="B139" t="s">
        <v>412</v>
      </c>
      <c r="C139" t="s">
        <v>485</v>
      </c>
      <c r="D139" t="s">
        <v>339</v>
      </c>
      <c r="E139" t="s">
        <v>200</v>
      </c>
      <c r="F139" t="s">
        <v>283</v>
      </c>
      <c r="G139">
        <v>80</v>
      </c>
      <c r="H139" s="52">
        <v>0.53749999999999998</v>
      </c>
      <c r="I139" s="52">
        <v>0.73750000000000004</v>
      </c>
      <c r="J139" s="52">
        <v>0.35</v>
      </c>
      <c r="K139" s="52">
        <v>0.36249999999999999</v>
      </c>
      <c r="L139" s="52">
        <v>0.28749999999999998</v>
      </c>
      <c r="M139" s="52">
        <v>0.92500000000000004</v>
      </c>
      <c r="N139" s="52">
        <v>0.86250000000000004</v>
      </c>
    </row>
    <row r="140" spans="1:14">
      <c r="A140" t="s">
        <v>440</v>
      </c>
      <c r="B140" t="s">
        <v>412</v>
      </c>
      <c r="C140" t="s">
        <v>485</v>
      </c>
      <c r="D140" t="s">
        <v>339</v>
      </c>
      <c r="E140" t="s">
        <v>175</v>
      </c>
      <c r="F140" t="s">
        <v>176</v>
      </c>
      <c r="G140">
        <v>73</v>
      </c>
      <c r="H140" s="52">
        <v>0.76712000000000002</v>
      </c>
      <c r="I140" s="52">
        <v>0.73973</v>
      </c>
      <c r="J140" s="52">
        <v>0.26027</v>
      </c>
      <c r="K140" s="52">
        <v>0.83562000000000003</v>
      </c>
      <c r="L140" s="52">
        <v>0.32877000000000001</v>
      </c>
      <c r="M140" s="52">
        <v>0.97260000000000002</v>
      </c>
      <c r="N140" s="52">
        <v>0.82191999999999998</v>
      </c>
    </row>
    <row r="141" spans="1:14">
      <c r="A141" t="s">
        <v>440</v>
      </c>
      <c r="B141" t="s">
        <v>412</v>
      </c>
      <c r="C141" t="s">
        <v>485</v>
      </c>
      <c r="D141" t="s">
        <v>339</v>
      </c>
      <c r="E141" t="s">
        <v>201</v>
      </c>
      <c r="F141" t="s">
        <v>284</v>
      </c>
      <c r="G141">
        <v>101</v>
      </c>
      <c r="H141" s="52">
        <v>0.89109000000000005</v>
      </c>
      <c r="I141" s="52">
        <v>0.95050000000000001</v>
      </c>
      <c r="J141" s="52">
        <v>0.15842000000000001</v>
      </c>
      <c r="K141" s="52">
        <v>0.73267000000000004</v>
      </c>
      <c r="L141" s="52">
        <v>0.23762</v>
      </c>
      <c r="M141" s="52">
        <v>0.87129000000000001</v>
      </c>
      <c r="N141" s="52">
        <v>0.89109000000000005</v>
      </c>
    </row>
    <row r="142" spans="1:14">
      <c r="A142" t="s">
        <v>440</v>
      </c>
      <c r="B142" t="s">
        <v>412</v>
      </c>
      <c r="C142" t="s">
        <v>485</v>
      </c>
      <c r="D142" t="s">
        <v>339</v>
      </c>
      <c r="E142" t="s">
        <v>185</v>
      </c>
      <c r="F142" t="s">
        <v>186</v>
      </c>
      <c r="G142">
        <v>54</v>
      </c>
      <c r="H142" s="52">
        <v>0.74073999999999995</v>
      </c>
      <c r="I142" s="52">
        <v>0.79630000000000001</v>
      </c>
      <c r="J142" s="52">
        <v>0.53703999999999996</v>
      </c>
      <c r="K142" s="52">
        <v>0.74073999999999995</v>
      </c>
      <c r="L142" s="52">
        <v>0.51851999999999998</v>
      </c>
      <c r="M142" s="52">
        <v>0.81481000000000003</v>
      </c>
      <c r="N142" s="52">
        <v>0.85185</v>
      </c>
    </row>
    <row r="143" spans="1:14">
      <c r="A143" t="s">
        <v>440</v>
      </c>
      <c r="B143" t="s">
        <v>412</v>
      </c>
      <c r="C143" t="s">
        <v>485</v>
      </c>
      <c r="D143" t="s">
        <v>339</v>
      </c>
      <c r="E143" t="s">
        <v>210</v>
      </c>
      <c r="F143" t="s">
        <v>211</v>
      </c>
      <c r="G143">
        <v>215</v>
      </c>
      <c r="H143" s="52">
        <v>0.38140000000000002</v>
      </c>
      <c r="I143" s="52">
        <v>0.54418999999999995</v>
      </c>
      <c r="J143" s="52">
        <v>0.77673999999999999</v>
      </c>
      <c r="K143" s="52">
        <v>0.85116000000000003</v>
      </c>
      <c r="L143" s="52">
        <v>0.68371999999999999</v>
      </c>
      <c r="M143" s="52">
        <v>0.91163000000000005</v>
      </c>
      <c r="N143" s="52">
        <v>0.85116000000000003</v>
      </c>
    </row>
    <row r="144" spans="1:14">
      <c r="A144" t="s">
        <v>440</v>
      </c>
      <c r="B144" t="s">
        <v>412</v>
      </c>
      <c r="C144" t="s">
        <v>485</v>
      </c>
      <c r="D144" t="s">
        <v>339</v>
      </c>
      <c r="E144" t="s">
        <v>212</v>
      </c>
      <c r="F144" t="s">
        <v>213</v>
      </c>
      <c r="G144">
        <v>99</v>
      </c>
      <c r="H144" s="52">
        <v>0.67676999999999998</v>
      </c>
      <c r="I144" s="52">
        <v>0.81818000000000002</v>
      </c>
      <c r="J144" s="52">
        <v>0.84848000000000001</v>
      </c>
      <c r="K144" s="52">
        <v>0.78788000000000002</v>
      </c>
      <c r="L144" s="52">
        <v>0.82828000000000002</v>
      </c>
      <c r="M144" s="52">
        <v>0.9899</v>
      </c>
      <c r="N144" s="52">
        <v>0.93938999999999995</v>
      </c>
    </row>
    <row r="145" spans="1:14">
      <c r="A145" t="s">
        <v>440</v>
      </c>
      <c r="B145" t="s">
        <v>412</v>
      </c>
      <c r="C145" t="s">
        <v>485</v>
      </c>
      <c r="D145" t="s">
        <v>339</v>
      </c>
      <c r="E145" t="s">
        <v>222</v>
      </c>
      <c r="F145" t="s">
        <v>288</v>
      </c>
      <c r="G145">
        <v>159</v>
      </c>
      <c r="H145" s="52">
        <v>0.57862000000000002</v>
      </c>
      <c r="I145" s="52">
        <v>0.81132000000000004</v>
      </c>
      <c r="J145" s="52">
        <v>0.88049999999999995</v>
      </c>
      <c r="K145" s="52">
        <v>0.86163999999999996</v>
      </c>
      <c r="L145" s="52">
        <v>0.84906000000000004</v>
      </c>
      <c r="M145" s="52">
        <v>0.96855000000000002</v>
      </c>
      <c r="N145" s="52">
        <v>0.84906000000000004</v>
      </c>
    </row>
    <row r="146" spans="1:14">
      <c r="A146" t="s">
        <v>440</v>
      </c>
      <c r="B146" t="s">
        <v>412</v>
      </c>
      <c r="C146" t="s">
        <v>485</v>
      </c>
      <c r="D146" t="s">
        <v>339</v>
      </c>
      <c r="E146" t="s">
        <v>228</v>
      </c>
      <c r="F146" t="s">
        <v>229</v>
      </c>
      <c r="G146">
        <v>44</v>
      </c>
      <c r="H146" s="52">
        <v>0.47727000000000003</v>
      </c>
      <c r="I146" s="52">
        <v>0.70455000000000001</v>
      </c>
      <c r="J146" s="52">
        <v>0.36364000000000002</v>
      </c>
      <c r="K146" s="52">
        <v>0.5</v>
      </c>
      <c r="L146" s="52">
        <v>0.36364000000000002</v>
      </c>
      <c r="M146" s="52">
        <v>0.68181999999999998</v>
      </c>
      <c r="N146" s="52">
        <v>0.84091000000000005</v>
      </c>
    </row>
    <row r="147" spans="1:14">
      <c r="A147" t="s">
        <v>440</v>
      </c>
      <c r="B147" t="s">
        <v>412</v>
      </c>
      <c r="C147" t="s">
        <v>485</v>
      </c>
      <c r="D147" t="s">
        <v>339</v>
      </c>
      <c r="E147" t="s">
        <v>240</v>
      </c>
      <c r="F147" t="s">
        <v>241</v>
      </c>
      <c r="G147">
        <v>122</v>
      </c>
      <c r="H147" s="52">
        <v>0.66393000000000002</v>
      </c>
      <c r="I147" s="52">
        <v>0.77049000000000001</v>
      </c>
      <c r="J147" s="52">
        <v>0.79508000000000001</v>
      </c>
      <c r="K147" s="52">
        <v>0.63934000000000002</v>
      </c>
      <c r="L147" s="52">
        <v>0.78688999999999998</v>
      </c>
      <c r="M147" s="52">
        <v>0.86065999999999998</v>
      </c>
      <c r="N147" s="52">
        <v>0.87705</v>
      </c>
    </row>
    <row r="148" spans="1:14">
      <c r="A148" t="s">
        <v>440</v>
      </c>
      <c r="B148" t="s">
        <v>412</v>
      </c>
      <c r="C148" t="s">
        <v>485</v>
      </c>
      <c r="D148" t="s">
        <v>339</v>
      </c>
      <c r="E148" t="s">
        <v>244</v>
      </c>
      <c r="F148" t="s">
        <v>245</v>
      </c>
      <c r="G148">
        <v>36</v>
      </c>
      <c r="H148" s="52">
        <v>0.72221999999999997</v>
      </c>
      <c r="I148" s="52">
        <v>0.69443999999999995</v>
      </c>
      <c r="J148" s="52">
        <v>0.66666999999999998</v>
      </c>
      <c r="K148" s="52">
        <v>0.63888999999999996</v>
      </c>
      <c r="L148" s="52">
        <v>0.69443999999999995</v>
      </c>
      <c r="M148" s="52">
        <v>0.77778000000000003</v>
      </c>
      <c r="N148" s="52">
        <v>0.83333000000000002</v>
      </c>
    </row>
    <row r="149" spans="1:14">
      <c r="A149" t="s">
        <v>440</v>
      </c>
      <c r="B149" t="s">
        <v>412</v>
      </c>
      <c r="C149" t="s">
        <v>486</v>
      </c>
      <c r="D149" s="53" t="s">
        <v>336</v>
      </c>
      <c r="E149" s="53" t="s">
        <v>486</v>
      </c>
      <c r="F149" s="53" t="s">
        <v>336</v>
      </c>
      <c r="G149" s="53">
        <v>358</v>
      </c>
      <c r="H149" s="82">
        <v>0.72067000000000003</v>
      </c>
      <c r="I149" s="82">
        <v>0.91341000000000006</v>
      </c>
      <c r="J149" s="82">
        <v>0.66479999999999995</v>
      </c>
      <c r="K149" s="82">
        <v>0.73184000000000005</v>
      </c>
      <c r="L149" s="82">
        <v>0.62848999999999999</v>
      </c>
      <c r="M149" s="82">
        <v>0.87988999999999995</v>
      </c>
      <c r="N149" s="82">
        <v>0.88827</v>
      </c>
    </row>
    <row r="150" spans="1:14">
      <c r="A150" t="s">
        <v>440</v>
      </c>
      <c r="B150" t="s">
        <v>412</v>
      </c>
      <c r="C150" t="s">
        <v>486</v>
      </c>
      <c r="D150" t="s">
        <v>336</v>
      </c>
      <c r="E150" t="s">
        <v>29</v>
      </c>
      <c r="F150" t="s">
        <v>30</v>
      </c>
      <c r="G150">
        <v>27</v>
      </c>
      <c r="H150" s="52">
        <v>0.96296000000000004</v>
      </c>
      <c r="I150" s="52">
        <v>0.96296000000000004</v>
      </c>
      <c r="J150" s="52">
        <v>0.81481000000000003</v>
      </c>
      <c r="K150" s="52">
        <v>0.85185</v>
      </c>
      <c r="L150" s="52">
        <v>0.70369999999999999</v>
      </c>
      <c r="M150" s="52">
        <v>1</v>
      </c>
      <c r="N150" s="52">
        <v>0.92593000000000003</v>
      </c>
    </row>
    <row r="151" spans="1:14">
      <c r="A151" t="s">
        <v>440</v>
      </c>
      <c r="B151" t="s">
        <v>412</v>
      </c>
      <c r="C151" t="s">
        <v>486</v>
      </c>
      <c r="D151" t="s">
        <v>336</v>
      </c>
      <c r="E151" t="s">
        <v>45</v>
      </c>
      <c r="F151" t="s">
        <v>46</v>
      </c>
      <c r="G151">
        <v>49</v>
      </c>
      <c r="H151" s="52">
        <v>0.51019999999999999</v>
      </c>
      <c r="I151" s="52">
        <v>0.85714000000000001</v>
      </c>
      <c r="J151" s="52">
        <v>0.79591999999999996</v>
      </c>
      <c r="K151" s="52">
        <v>0.83672999999999997</v>
      </c>
      <c r="L151" s="52">
        <v>0.77551000000000003</v>
      </c>
      <c r="M151" s="52">
        <v>0.71428999999999998</v>
      </c>
      <c r="N151" s="52">
        <v>0.87755000000000005</v>
      </c>
    </row>
    <row r="152" spans="1:14">
      <c r="A152" t="s">
        <v>440</v>
      </c>
      <c r="B152" t="s">
        <v>412</v>
      </c>
      <c r="C152" t="s">
        <v>486</v>
      </c>
      <c r="D152" t="s">
        <v>336</v>
      </c>
      <c r="E152" t="s">
        <v>49</v>
      </c>
      <c r="F152" t="s">
        <v>50</v>
      </c>
      <c r="G152">
        <v>62</v>
      </c>
      <c r="H152" s="52">
        <v>0.75805999999999996</v>
      </c>
      <c r="I152" s="52">
        <v>0.90322999999999998</v>
      </c>
      <c r="J152" s="52">
        <v>0.6129</v>
      </c>
      <c r="K152" s="52">
        <v>0.82257999999999998</v>
      </c>
      <c r="L152" s="52">
        <v>0.56452000000000002</v>
      </c>
      <c r="M152" s="52">
        <v>0.80645</v>
      </c>
      <c r="N152" s="52">
        <v>0.83870999999999996</v>
      </c>
    </row>
    <row r="153" spans="1:14">
      <c r="A153" t="s">
        <v>440</v>
      </c>
      <c r="B153" t="s">
        <v>412</v>
      </c>
      <c r="C153" t="s">
        <v>486</v>
      </c>
      <c r="D153" t="s">
        <v>336</v>
      </c>
      <c r="E153" t="s">
        <v>95</v>
      </c>
      <c r="F153" t="s">
        <v>96</v>
      </c>
      <c r="G153">
        <v>29</v>
      </c>
      <c r="H153" s="52">
        <v>0.51724000000000003</v>
      </c>
      <c r="I153" s="52">
        <v>0.93103000000000002</v>
      </c>
      <c r="J153" s="52">
        <v>0.48276000000000002</v>
      </c>
      <c r="K153" s="52">
        <v>0.65517000000000003</v>
      </c>
      <c r="L153" s="52">
        <v>0.34483000000000003</v>
      </c>
      <c r="M153" s="52">
        <v>1</v>
      </c>
      <c r="N153" s="52">
        <v>0.79310000000000003</v>
      </c>
    </row>
    <row r="154" spans="1:14">
      <c r="A154" t="s">
        <v>440</v>
      </c>
      <c r="B154" t="s">
        <v>412</v>
      </c>
      <c r="C154" t="s">
        <v>486</v>
      </c>
      <c r="D154" t="s">
        <v>336</v>
      </c>
      <c r="E154" t="s">
        <v>113</v>
      </c>
      <c r="F154" t="s">
        <v>114</v>
      </c>
      <c r="G154">
        <v>109</v>
      </c>
      <c r="H154" s="52">
        <v>0.84404000000000001</v>
      </c>
      <c r="I154" s="52">
        <v>0.93577999999999995</v>
      </c>
      <c r="J154" s="52">
        <v>0.65137999999999996</v>
      </c>
      <c r="K154" s="52">
        <v>0.71560000000000001</v>
      </c>
      <c r="L154" s="52">
        <v>0.64219999999999999</v>
      </c>
      <c r="M154" s="52">
        <v>0.94494999999999996</v>
      </c>
      <c r="N154" s="52">
        <v>0.89907999999999999</v>
      </c>
    </row>
    <row r="155" spans="1:14">
      <c r="A155" t="s">
        <v>440</v>
      </c>
      <c r="B155" t="s">
        <v>412</v>
      </c>
      <c r="C155" t="s">
        <v>486</v>
      </c>
      <c r="D155" t="s">
        <v>336</v>
      </c>
      <c r="E155" t="s">
        <v>131</v>
      </c>
      <c r="F155" t="s">
        <v>132</v>
      </c>
      <c r="G155">
        <v>82</v>
      </c>
      <c r="H155" s="52">
        <v>0.64634000000000003</v>
      </c>
      <c r="I155" s="52">
        <v>0.90244000000000002</v>
      </c>
      <c r="J155" s="52">
        <v>0.65854000000000001</v>
      </c>
      <c r="K155" s="52">
        <v>0.60975999999999997</v>
      </c>
      <c r="L155" s="52">
        <v>0.64634000000000003</v>
      </c>
      <c r="M155" s="52">
        <v>0.86585000000000001</v>
      </c>
      <c r="N155" s="52">
        <v>0.93901999999999997</v>
      </c>
    </row>
  </sheetData>
  <hyperlinks>
    <hyperlink ref="C3" r:id="rId1" display="https://www.natcan.org.uk/audits/metastatic-breast/           " xr:uid="{19007435-9B81-4FC9-825A-FD9966A3D2DD}"/>
    <hyperlink ref="C2" r:id="rId2" display="breastcanceraudits@rcseng.ac.uk           " xr:uid="{19A296C3-DA0E-4C17-8AB9-ADC2CC035CB6}"/>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70A6-E751-4BD7-862B-09CA89F8981F}">
  <dimension ref="A1:S157"/>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8" width="9.7109375" customWidth="1"/>
    <col min="12" max="12" width="9.7109375" customWidth="1"/>
    <col min="13" max="13" width="18.7109375" customWidth="1"/>
    <col min="14" max="15" width="10.7109375" customWidth="1"/>
    <col min="16" max="17" width="9.7109375" customWidth="1"/>
  </cols>
  <sheetData>
    <row r="1" spans="1:19" ht="20.100000000000001" customHeight="1">
      <c r="A1" s="20"/>
      <c r="B1" s="20"/>
      <c r="C1" s="21"/>
      <c r="D1" s="54"/>
      <c r="E1" s="89" t="s">
        <v>462</v>
      </c>
      <c r="F1" s="73"/>
      <c r="G1" s="23"/>
      <c r="H1" s="23"/>
      <c r="I1" s="20"/>
    </row>
    <row r="2" spans="1:19" ht="30" customHeight="1">
      <c r="A2" s="20"/>
      <c r="B2" s="20"/>
      <c r="C2" s="70"/>
      <c r="D2" s="70"/>
      <c r="E2" s="72" t="s">
        <v>455</v>
      </c>
      <c r="F2" s="380" t="s">
        <v>497</v>
      </c>
      <c r="G2" s="380"/>
      <c r="H2" s="380"/>
      <c r="I2" s="20"/>
    </row>
    <row r="3" spans="1:19" ht="15" customHeight="1">
      <c r="A3" s="20"/>
      <c r="B3" s="20"/>
      <c r="C3" s="70"/>
      <c r="D3" s="70"/>
      <c r="E3" s="72" t="s">
        <v>27</v>
      </c>
      <c r="F3" s="73" t="s">
        <v>500</v>
      </c>
      <c r="G3" s="23"/>
      <c r="H3" s="23"/>
      <c r="I3" s="20"/>
    </row>
    <row r="4" spans="1:19" ht="15" customHeight="1">
      <c r="A4" s="20"/>
      <c r="B4" s="20"/>
      <c r="C4" s="71"/>
      <c r="D4" s="71"/>
      <c r="E4" s="72" t="s">
        <v>456</v>
      </c>
      <c r="F4" s="380" t="s">
        <v>498</v>
      </c>
      <c r="G4" s="380"/>
      <c r="H4" s="380"/>
      <c r="I4" s="20"/>
    </row>
    <row r="5" spans="1:19" ht="15" customHeight="1">
      <c r="A5" s="20"/>
      <c r="B5" s="20"/>
      <c r="C5" s="20"/>
      <c r="D5" s="54"/>
      <c r="E5" s="72" t="s">
        <v>457</v>
      </c>
      <c r="F5" s="380" t="s">
        <v>499</v>
      </c>
      <c r="G5" s="380"/>
      <c r="H5" s="380"/>
      <c r="I5" s="20"/>
    </row>
    <row r="6" spans="1:19">
      <c r="A6" s="20"/>
      <c r="B6" s="20"/>
      <c r="C6" s="20"/>
      <c r="D6" s="20"/>
      <c r="E6" s="74" t="s">
        <v>427</v>
      </c>
      <c r="F6" s="73" t="s">
        <v>458</v>
      </c>
      <c r="G6" s="23"/>
      <c r="H6" s="23"/>
      <c r="I6" s="20"/>
    </row>
    <row r="7" spans="1:19" ht="15" customHeight="1">
      <c r="D7" s="16"/>
      <c r="E7" s="74" t="s">
        <v>459</v>
      </c>
      <c r="F7" s="73" t="s">
        <v>501</v>
      </c>
      <c r="G7" s="14"/>
      <c r="H7" s="14"/>
    </row>
    <row r="8" spans="1:19" ht="25.5">
      <c r="D8" s="16"/>
      <c r="E8" s="74" t="s">
        <v>565</v>
      </c>
      <c r="F8" s="73" t="s">
        <v>491</v>
      </c>
    </row>
    <row r="9" spans="1:19">
      <c r="D9" s="16"/>
    </row>
    <row r="12" spans="1:19" s="68" customFormat="1" ht="45.75" thickBot="1">
      <c r="A12" s="75" t="s">
        <v>738</v>
      </c>
      <c r="B12" s="75" t="s">
        <v>427</v>
      </c>
      <c r="C12" s="75" t="s">
        <v>428</v>
      </c>
      <c r="D12" s="75" t="s">
        <v>429</v>
      </c>
      <c r="E12" s="75" t="s">
        <v>430</v>
      </c>
      <c r="F12" s="75" t="s">
        <v>431</v>
      </c>
      <c r="G12" s="75" t="s">
        <v>448</v>
      </c>
      <c r="H12" s="75" t="s">
        <v>536</v>
      </c>
      <c r="I12"/>
      <c r="J12"/>
      <c r="K12"/>
      <c r="L12" s="75" t="s">
        <v>738</v>
      </c>
      <c r="M12" s="75" t="s">
        <v>427</v>
      </c>
      <c r="N12" s="75" t="s">
        <v>495</v>
      </c>
      <c r="O12" s="75" t="s">
        <v>492</v>
      </c>
      <c r="P12" s="75" t="s">
        <v>448</v>
      </c>
      <c r="Q12" s="75" t="s">
        <v>536</v>
      </c>
      <c r="R12"/>
    </row>
    <row r="13" spans="1:19" ht="15.75" thickBot="1">
      <c r="A13" s="76" t="s">
        <v>440</v>
      </c>
      <c r="B13" s="76" t="s">
        <v>432</v>
      </c>
      <c r="C13" s="76" t="s">
        <v>465</v>
      </c>
      <c r="D13" s="76" t="s">
        <v>432</v>
      </c>
      <c r="E13" s="76" t="s">
        <v>465</v>
      </c>
      <c r="F13" s="76" t="s">
        <v>432</v>
      </c>
      <c r="G13" s="76">
        <v>11132</v>
      </c>
      <c r="H13" s="77">
        <v>0.58884000000000003</v>
      </c>
      <c r="I13" s="52"/>
      <c r="J13" s="52"/>
      <c r="L13" s="85" t="s">
        <v>440</v>
      </c>
      <c r="M13" s="85" t="s">
        <v>432</v>
      </c>
      <c r="N13" s="85" t="s">
        <v>329</v>
      </c>
      <c r="O13" s="85" t="s">
        <v>539</v>
      </c>
      <c r="P13" s="85">
        <v>11025</v>
      </c>
      <c r="Q13" s="86">
        <v>0.58848069999999997</v>
      </c>
      <c r="S13" s="52"/>
    </row>
    <row r="14" spans="1:19" ht="15.75" thickBot="1">
      <c r="A14" s="42" t="s">
        <v>440</v>
      </c>
      <c r="B14" s="42" t="s">
        <v>412</v>
      </c>
      <c r="C14" s="42" t="s">
        <v>464</v>
      </c>
      <c r="D14" s="42" t="s">
        <v>412</v>
      </c>
      <c r="E14" s="42" t="s">
        <v>464</v>
      </c>
      <c r="F14" s="42" t="s">
        <v>412</v>
      </c>
      <c r="G14" s="42">
        <v>10661</v>
      </c>
      <c r="H14" s="69">
        <v>0.61233000000000004</v>
      </c>
      <c r="I14" s="52"/>
      <c r="J14" s="52"/>
      <c r="L14" s="87" t="s">
        <v>440</v>
      </c>
      <c r="M14" s="87" t="s">
        <v>432</v>
      </c>
      <c r="N14" s="87" t="s">
        <v>309</v>
      </c>
      <c r="O14" s="87" t="s">
        <v>539</v>
      </c>
      <c r="P14" s="87">
        <v>107</v>
      </c>
      <c r="Q14" s="88">
        <v>0.62616819999999995</v>
      </c>
      <c r="S14" s="52"/>
    </row>
    <row r="15" spans="1:19" ht="15.75" thickBot="1">
      <c r="A15" s="78" t="s">
        <v>440</v>
      </c>
      <c r="B15" s="78" t="s">
        <v>433</v>
      </c>
      <c r="C15" s="78" t="s">
        <v>463</v>
      </c>
      <c r="D15" s="78" t="s">
        <v>433</v>
      </c>
      <c r="E15" s="78" t="s">
        <v>463</v>
      </c>
      <c r="F15" s="78" t="s">
        <v>433</v>
      </c>
      <c r="G15" s="78">
        <v>471</v>
      </c>
      <c r="H15" s="79">
        <v>5.7320000000000003E-2</v>
      </c>
      <c r="J15" s="52"/>
      <c r="L15" s="42" t="s">
        <v>440</v>
      </c>
      <c r="M15" s="42" t="s">
        <v>412</v>
      </c>
      <c r="N15" s="42" t="s">
        <v>329</v>
      </c>
      <c r="O15" s="42" t="s">
        <v>539</v>
      </c>
      <c r="P15" s="42">
        <v>10555</v>
      </c>
      <c r="Q15" s="69">
        <v>0.61212699999999998</v>
      </c>
      <c r="S15" s="52"/>
    </row>
    <row r="16" spans="1:19">
      <c r="A16" t="s">
        <v>440</v>
      </c>
      <c r="B16" t="s">
        <v>433</v>
      </c>
      <c r="C16" t="s">
        <v>463</v>
      </c>
      <c r="D16" t="s">
        <v>433</v>
      </c>
      <c r="E16" t="s">
        <v>441</v>
      </c>
      <c r="F16" t="s">
        <v>434</v>
      </c>
      <c r="G16">
        <v>87</v>
      </c>
      <c r="H16" s="52">
        <v>6.8970000000000004E-2</v>
      </c>
      <c r="J16" s="52"/>
      <c r="L16" s="42" t="s">
        <v>440</v>
      </c>
      <c r="M16" s="42" t="s">
        <v>412</v>
      </c>
      <c r="N16" s="42" t="s">
        <v>309</v>
      </c>
      <c r="O16" s="42" t="s">
        <v>539</v>
      </c>
      <c r="P16" s="42">
        <v>106</v>
      </c>
      <c r="Q16" s="93">
        <v>0.63207550000000001</v>
      </c>
      <c r="S16" s="52"/>
    </row>
    <row r="17" spans="1:19" ht="15.75" thickBot="1">
      <c r="A17" t="s">
        <v>440</v>
      </c>
      <c r="B17" t="s">
        <v>433</v>
      </c>
      <c r="C17" t="s">
        <v>463</v>
      </c>
      <c r="D17" t="s">
        <v>433</v>
      </c>
      <c r="E17" t="s">
        <v>442</v>
      </c>
      <c r="F17" t="s">
        <v>435</v>
      </c>
      <c r="G17">
        <v>116</v>
      </c>
      <c r="H17" s="52">
        <v>6.0339999999999998E-2</v>
      </c>
      <c r="J17" s="52"/>
      <c r="L17" s="78" t="s">
        <v>440</v>
      </c>
      <c r="M17" s="78" t="s">
        <v>433</v>
      </c>
      <c r="N17" s="78" t="s">
        <v>329</v>
      </c>
      <c r="O17" s="78" t="s">
        <v>539</v>
      </c>
      <c r="P17" s="78">
        <v>471</v>
      </c>
      <c r="Q17" s="94">
        <v>5.7446799999999999E-2</v>
      </c>
      <c r="S17" s="52"/>
    </row>
    <row r="18" spans="1:19">
      <c r="A18" t="s">
        <v>440</v>
      </c>
      <c r="B18" t="s">
        <v>433</v>
      </c>
      <c r="C18" t="s">
        <v>463</v>
      </c>
      <c r="D18" t="s">
        <v>433</v>
      </c>
      <c r="E18" t="s">
        <v>443</v>
      </c>
      <c r="F18" t="s">
        <v>436</v>
      </c>
      <c r="G18">
        <v>69</v>
      </c>
      <c r="H18" s="52">
        <v>8.6959999999999996E-2</v>
      </c>
      <c r="J18" s="52"/>
      <c r="P18" s="53"/>
      <c r="Q18" s="83"/>
      <c r="S18" s="52"/>
    </row>
    <row r="19" spans="1:19">
      <c r="A19" t="s">
        <v>440</v>
      </c>
      <c r="B19" t="s">
        <v>433</v>
      </c>
      <c r="C19" t="s">
        <v>463</v>
      </c>
      <c r="D19" t="s">
        <v>433</v>
      </c>
      <c r="E19" t="s">
        <v>444</v>
      </c>
      <c r="F19" t="s">
        <v>437</v>
      </c>
      <c r="G19">
        <v>79</v>
      </c>
      <c r="H19" s="52">
        <v>3.7969999999999997E-2</v>
      </c>
      <c r="J19" s="52"/>
      <c r="Q19" s="68"/>
      <c r="S19" s="52"/>
    </row>
    <row r="20" spans="1:19" ht="30.75" thickBot="1">
      <c r="A20" t="s">
        <v>440</v>
      </c>
      <c r="B20" t="s">
        <v>433</v>
      </c>
      <c r="C20" t="s">
        <v>463</v>
      </c>
      <c r="D20" t="s">
        <v>433</v>
      </c>
      <c r="E20" t="s">
        <v>445</v>
      </c>
      <c r="F20" t="s">
        <v>438</v>
      </c>
      <c r="G20">
        <v>70</v>
      </c>
      <c r="H20" s="52">
        <v>2.8570000000000002E-2</v>
      </c>
      <c r="J20" s="52"/>
      <c r="L20" s="75" t="s">
        <v>738</v>
      </c>
      <c r="M20" s="75" t="s">
        <v>427</v>
      </c>
      <c r="N20" s="75" t="s">
        <v>495</v>
      </c>
      <c r="O20" s="75" t="s">
        <v>492</v>
      </c>
      <c r="P20" s="75" t="s">
        <v>448</v>
      </c>
      <c r="Q20" s="75" t="s">
        <v>536</v>
      </c>
      <c r="S20" s="52"/>
    </row>
    <row r="21" spans="1:19" ht="15.75" thickBot="1">
      <c r="A21" s="80" t="s">
        <v>440</v>
      </c>
      <c r="B21" s="80" t="s">
        <v>433</v>
      </c>
      <c r="C21" s="80" t="s">
        <v>463</v>
      </c>
      <c r="D21" s="80" t="s">
        <v>433</v>
      </c>
      <c r="E21" s="80" t="s">
        <v>446</v>
      </c>
      <c r="F21" s="80" t="s">
        <v>439</v>
      </c>
      <c r="G21" s="80">
        <v>50</v>
      </c>
      <c r="H21" s="81">
        <v>0.06</v>
      </c>
      <c r="J21" s="52"/>
      <c r="L21" s="85" t="s">
        <v>440</v>
      </c>
      <c r="M21" s="85" t="s">
        <v>432</v>
      </c>
      <c r="N21" s="85" t="s">
        <v>329</v>
      </c>
      <c r="O21" s="85" t="s">
        <v>524</v>
      </c>
      <c r="P21" s="85">
        <v>2015</v>
      </c>
      <c r="Q21" s="86">
        <v>0.66203000000000001</v>
      </c>
      <c r="S21" s="52"/>
    </row>
    <row r="22" spans="1:19">
      <c r="A22" t="s">
        <v>440</v>
      </c>
      <c r="B22" t="s">
        <v>412</v>
      </c>
      <c r="C22" t="s">
        <v>466</v>
      </c>
      <c r="D22" s="53" t="s">
        <v>340</v>
      </c>
      <c r="E22" s="53" t="s">
        <v>466</v>
      </c>
      <c r="F22" s="53" t="s">
        <v>340</v>
      </c>
      <c r="G22" s="53">
        <v>513</v>
      </c>
      <c r="H22" s="82">
        <v>0.75827999999999995</v>
      </c>
      <c r="J22" s="52"/>
      <c r="L22" s="85" t="s">
        <v>440</v>
      </c>
      <c r="M22" s="85" t="s">
        <v>432</v>
      </c>
      <c r="N22" s="85" t="s">
        <v>329</v>
      </c>
      <c r="O22" s="85" t="s">
        <v>525</v>
      </c>
      <c r="P22" s="85">
        <v>4125</v>
      </c>
      <c r="Q22" s="86">
        <v>0.59952000000000005</v>
      </c>
      <c r="S22" s="52"/>
    </row>
    <row r="23" spans="1:19">
      <c r="A23" t="s">
        <v>440</v>
      </c>
      <c r="B23" t="s">
        <v>412</v>
      </c>
      <c r="C23" t="s">
        <v>466</v>
      </c>
      <c r="D23" t="s">
        <v>340</v>
      </c>
      <c r="E23" t="s">
        <v>57</v>
      </c>
      <c r="F23" t="s">
        <v>274</v>
      </c>
      <c r="G23">
        <v>53</v>
      </c>
      <c r="H23" s="52">
        <v>0.83018999999999998</v>
      </c>
      <c r="J23" s="52"/>
      <c r="L23" s="85" t="s">
        <v>440</v>
      </c>
      <c r="M23" s="85" t="s">
        <v>432</v>
      </c>
      <c r="N23" s="85" t="s">
        <v>329</v>
      </c>
      <c r="O23" s="85" t="s">
        <v>294</v>
      </c>
      <c r="P23" s="85">
        <v>2625</v>
      </c>
      <c r="Q23" s="86">
        <v>0.55886000000000002</v>
      </c>
      <c r="S23" s="52"/>
    </row>
    <row r="24" spans="1:19" ht="15.75" thickBot="1">
      <c r="A24" t="s">
        <v>440</v>
      </c>
      <c r="B24" t="s">
        <v>412</v>
      </c>
      <c r="C24" t="s">
        <v>466</v>
      </c>
      <c r="D24" t="s">
        <v>340</v>
      </c>
      <c r="E24" t="s">
        <v>69</v>
      </c>
      <c r="F24" t="s">
        <v>70</v>
      </c>
      <c r="G24">
        <v>48</v>
      </c>
      <c r="H24" s="52">
        <v>0.75</v>
      </c>
      <c r="I24" s="52"/>
      <c r="J24" s="52"/>
      <c r="L24" s="87" t="s">
        <v>440</v>
      </c>
      <c r="M24" s="87" t="s">
        <v>432</v>
      </c>
      <c r="N24" s="87" t="s">
        <v>329</v>
      </c>
      <c r="O24" s="87" t="s">
        <v>295</v>
      </c>
      <c r="P24" s="87">
        <v>2260</v>
      </c>
      <c r="Q24" s="88">
        <v>0.53717000000000004</v>
      </c>
      <c r="S24" s="52"/>
    </row>
    <row r="25" spans="1:19">
      <c r="A25" t="s">
        <v>440</v>
      </c>
      <c r="B25" t="s">
        <v>412</v>
      </c>
      <c r="C25" t="s">
        <v>466</v>
      </c>
      <c r="D25" t="s">
        <v>340</v>
      </c>
      <c r="E25" t="s">
        <v>117</v>
      </c>
      <c r="F25" t="s">
        <v>118</v>
      </c>
      <c r="G25">
        <v>159</v>
      </c>
      <c r="H25" s="52">
        <v>0.64151000000000002</v>
      </c>
      <c r="I25" s="52"/>
      <c r="J25" s="52"/>
      <c r="K25" s="52"/>
      <c r="L25" s="42" t="s">
        <v>440</v>
      </c>
      <c r="M25" s="42" t="s">
        <v>412</v>
      </c>
      <c r="N25" s="42" t="s">
        <v>329</v>
      </c>
      <c r="O25" s="42" t="s">
        <v>524</v>
      </c>
      <c r="P25" s="42">
        <v>1950</v>
      </c>
      <c r="Q25" s="93">
        <v>0.68103000000000002</v>
      </c>
      <c r="S25" s="52"/>
    </row>
    <row r="26" spans="1:19">
      <c r="A26" t="s">
        <v>440</v>
      </c>
      <c r="B26" t="s">
        <v>412</v>
      </c>
      <c r="C26" t="s">
        <v>466</v>
      </c>
      <c r="D26" t="s">
        <v>340</v>
      </c>
      <c r="E26" t="s">
        <v>127</v>
      </c>
      <c r="F26" t="s">
        <v>128</v>
      </c>
      <c r="G26">
        <v>76</v>
      </c>
      <c r="H26" s="52">
        <v>0.80262999999999995</v>
      </c>
      <c r="I26" s="52"/>
      <c r="J26" s="52"/>
      <c r="K26" s="52"/>
      <c r="L26" s="42" t="s">
        <v>440</v>
      </c>
      <c r="M26" s="42" t="s">
        <v>412</v>
      </c>
      <c r="N26" s="42" t="s">
        <v>329</v>
      </c>
      <c r="O26" s="42" t="s">
        <v>525</v>
      </c>
      <c r="P26" s="42">
        <v>3938</v>
      </c>
      <c r="Q26" s="93">
        <v>0.62570000000000003</v>
      </c>
      <c r="S26" s="52"/>
    </row>
    <row r="27" spans="1:19">
      <c r="A27" t="s">
        <v>440</v>
      </c>
      <c r="B27" t="s">
        <v>412</v>
      </c>
      <c r="C27" t="s">
        <v>466</v>
      </c>
      <c r="D27" t="s">
        <v>340</v>
      </c>
      <c r="E27" t="s">
        <v>129</v>
      </c>
      <c r="F27" t="s">
        <v>130</v>
      </c>
      <c r="G27">
        <v>62</v>
      </c>
      <c r="H27" s="52">
        <v>0.74194000000000004</v>
      </c>
      <c r="I27" s="52"/>
      <c r="J27" s="52"/>
      <c r="K27" s="52"/>
      <c r="L27" s="42" t="s">
        <v>440</v>
      </c>
      <c r="M27" s="42" t="s">
        <v>412</v>
      </c>
      <c r="N27" s="42" t="s">
        <v>329</v>
      </c>
      <c r="O27" s="42" t="s">
        <v>294</v>
      </c>
      <c r="P27" s="42">
        <v>2496</v>
      </c>
      <c r="Q27" s="93">
        <v>0.58533999999999997</v>
      </c>
      <c r="S27" s="52"/>
    </row>
    <row r="28" spans="1:19">
      <c r="A28" t="s">
        <v>440</v>
      </c>
      <c r="B28" t="s">
        <v>412</v>
      </c>
      <c r="C28" t="s">
        <v>466</v>
      </c>
      <c r="D28" t="s">
        <v>340</v>
      </c>
      <c r="E28" t="s">
        <v>230</v>
      </c>
      <c r="F28" t="s">
        <v>231</v>
      </c>
      <c r="G28">
        <v>56</v>
      </c>
      <c r="H28" s="52">
        <v>0.83928999999999998</v>
      </c>
      <c r="I28" s="52"/>
      <c r="J28" s="52"/>
      <c r="K28" s="52"/>
      <c r="L28" s="42" t="s">
        <v>440</v>
      </c>
      <c r="M28" s="42" t="s">
        <v>412</v>
      </c>
      <c r="N28" s="42" t="s">
        <v>329</v>
      </c>
      <c r="O28" s="42" t="s">
        <v>295</v>
      </c>
      <c r="P28" s="42">
        <v>2171</v>
      </c>
      <c r="Q28" s="93">
        <v>0.55642999999999998</v>
      </c>
      <c r="S28" s="52"/>
    </row>
    <row r="29" spans="1:19">
      <c r="A29" t="s">
        <v>440</v>
      </c>
      <c r="B29" t="s">
        <v>412</v>
      </c>
      <c r="C29" t="s">
        <v>466</v>
      </c>
      <c r="D29" t="s">
        <v>340</v>
      </c>
      <c r="E29" t="s">
        <v>238</v>
      </c>
      <c r="F29" t="s">
        <v>239</v>
      </c>
      <c r="G29">
        <v>59</v>
      </c>
      <c r="H29" s="52">
        <v>0.89831000000000005</v>
      </c>
      <c r="I29" s="52"/>
      <c r="J29" s="52"/>
      <c r="K29" s="52"/>
      <c r="L29" s="42" t="s">
        <v>440</v>
      </c>
      <c r="M29" s="42" t="s">
        <v>433</v>
      </c>
      <c r="N29" s="42" t="s">
        <v>329</v>
      </c>
      <c r="O29" s="42" t="s">
        <v>524</v>
      </c>
      <c r="P29" s="42">
        <v>65</v>
      </c>
      <c r="Q29" s="93">
        <v>9.2310000000000003E-2</v>
      </c>
      <c r="S29" s="52"/>
    </row>
    <row r="30" spans="1:19">
      <c r="A30" t="s">
        <v>440</v>
      </c>
      <c r="B30" t="s">
        <v>412</v>
      </c>
      <c r="C30" t="s">
        <v>467</v>
      </c>
      <c r="D30" s="53" t="s">
        <v>345</v>
      </c>
      <c r="E30" s="53" t="s">
        <v>467</v>
      </c>
      <c r="F30" s="53" t="s">
        <v>345</v>
      </c>
      <c r="G30" s="53">
        <v>791</v>
      </c>
      <c r="H30" s="82">
        <v>0.58281000000000005</v>
      </c>
      <c r="I30" s="82"/>
      <c r="J30" s="52"/>
      <c r="K30" s="52"/>
      <c r="L30" s="42" t="s">
        <v>440</v>
      </c>
      <c r="M30" s="42" t="s">
        <v>433</v>
      </c>
      <c r="N30" s="42" t="s">
        <v>329</v>
      </c>
      <c r="O30" s="42" t="s">
        <v>525</v>
      </c>
      <c r="P30" s="42">
        <v>187</v>
      </c>
      <c r="Q30" s="93">
        <v>4.8129999999999999E-2</v>
      </c>
      <c r="S30" s="52"/>
    </row>
    <row r="31" spans="1:19">
      <c r="A31" t="s">
        <v>440</v>
      </c>
      <c r="B31" t="s">
        <v>412</v>
      </c>
      <c r="C31" t="s">
        <v>467</v>
      </c>
      <c r="D31" t="s">
        <v>345</v>
      </c>
      <c r="E31" t="s">
        <v>105</v>
      </c>
      <c r="F31" t="s">
        <v>106</v>
      </c>
      <c r="G31">
        <v>47</v>
      </c>
      <c r="H31" s="52">
        <v>0.53190999999999999</v>
      </c>
      <c r="I31" s="52"/>
      <c r="J31" s="52"/>
      <c r="K31" s="82"/>
      <c r="L31" s="42" t="s">
        <v>440</v>
      </c>
      <c r="M31" s="42" t="s">
        <v>433</v>
      </c>
      <c r="N31" s="42" t="s">
        <v>329</v>
      </c>
      <c r="O31" s="42" t="s">
        <v>294</v>
      </c>
      <c r="P31" s="42">
        <v>129</v>
      </c>
      <c r="Q31" s="93">
        <v>4.6510000000000003E-2</v>
      </c>
      <c r="S31" s="52"/>
    </row>
    <row r="32" spans="1:19" ht="15.75" thickBot="1">
      <c r="A32" t="s">
        <v>440</v>
      </c>
      <c r="B32" t="s">
        <v>412</v>
      </c>
      <c r="C32" t="s">
        <v>467</v>
      </c>
      <c r="D32" t="s">
        <v>345</v>
      </c>
      <c r="E32" t="s">
        <v>149</v>
      </c>
      <c r="F32" t="s">
        <v>150</v>
      </c>
      <c r="G32">
        <v>68</v>
      </c>
      <c r="H32" s="52">
        <v>0.70587999999999995</v>
      </c>
      <c r="I32" s="52"/>
      <c r="J32" s="52"/>
      <c r="K32" s="52"/>
      <c r="L32" s="78" t="s">
        <v>440</v>
      </c>
      <c r="M32" s="78" t="s">
        <v>433</v>
      </c>
      <c r="N32" s="78" t="s">
        <v>329</v>
      </c>
      <c r="O32" s="78" t="s">
        <v>295</v>
      </c>
      <c r="P32" s="78">
        <v>89</v>
      </c>
      <c r="Q32" s="94">
        <v>6.7419999999999994E-2</v>
      </c>
      <c r="S32" s="52"/>
    </row>
    <row r="33" spans="1:19">
      <c r="A33" t="s">
        <v>440</v>
      </c>
      <c r="B33" t="s">
        <v>412</v>
      </c>
      <c r="C33" t="s">
        <v>467</v>
      </c>
      <c r="D33" t="s">
        <v>345</v>
      </c>
      <c r="E33" t="s">
        <v>155</v>
      </c>
      <c r="F33" t="s">
        <v>156</v>
      </c>
      <c r="G33">
        <v>160</v>
      </c>
      <c r="H33" s="52">
        <v>0.64375000000000004</v>
      </c>
      <c r="I33" s="52"/>
      <c r="J33" s="52"/>
      <c r="K33" s="52"/>
      <c r="L33" s="52"/>
      <c r="M33" s="52"/>
      <c r="N33" s="52"/>
      <c r="O33" s="52"/>
      <c r="P33" s="52"/>
      <c r="Q33" s="52"/>
      <c r="S33" s="52"/>
    </row>
    <row r="34" spans="1:19">
      <c r="A34" t="s">
        <v>440</v>
      </c>
      <c r="B34" t="s">
        <v>412</v>
      </c>
      <c r="C34" t="s">
        <v>467</v>
      </c>
      <c r="D34" t="s">
        <v>345</v>
      </c>
      <c r="E34" t="s">
        <v>179</v>
      </c>
      <c r="F34" t="s">
        <v>180</v>
      </c>
      <c r="G34">
        <v>46</v>
      </c>
      <c r="H34" s="52">
        <v>0.19564999999999999</v>
      </c>
      <c r="I34" s="52"/>
      <c r="J34" s="52"/>
      <c r="K34" s="52"/>
      <c r="L34" s="52"/>
      <c r="M34" s="52"/>
      <c r="N34" s="52"/>
      <c r="O34" s="52"/>
      <c r="P34" s="52"/>
      <c r="Q34" s="52"/>
    </row>
    <row r="35" spans="1:19">
      <c r="A35" t="s">
        <v>440</v>
      </c>
      <c r="B35" t="s">
        <v>412</v>
      </c>
      <c r="C35" t="s">
        <v>467</v>
      </c>
      <c r="D35" t="s">
        <v>345</v>
      </c>
      <c r="E35" t="s">
        <v>204</v>
      </c>
      <c r="F35" t="s">
        <v>205</v>
      </c>
      <c r="G35">
        <v>161</v>
      </c>
      <c r="H35" s="52">
        <v>0.86334999999999995</v>
      </c>
      <c r="I35" s="52"/>
      <c r="J35" s="52"/>
      <c r="K35" s="52"/>
      <c r="L35" s="82"/>
      <c r="M35" s="82"/>
      <c r="N35" s="82"/>
      <c r="O35" s="82"/>
      <c r="P35" s="82"/>
      <c r="Q35" s="82"/>
    </row>
    <row r="36" spans="1:19">
      <c r="A36" t="s">
        <v>440</v>
      </c>
      <c r="B36" t="s">
        <v>412</v>
      </c>
      <c r="C36" t="s">
        <v>467</v>
      </c>
      <c r="D36" t="s">
        <v>345</v>
      </c>
      <c r="E36" t="s">
        <v>216</v>
      </c>
      <c r="F36" t="s">
        <v>285</v>
      </c>
      <c r="G36">
        <v>182</v>
      </c>
      <c r="H36" s="52">
        <v>0.70330000000000004</v>
      </c>
      <c r="I36" s="52"/>
      <c r="J36" s="52"/>
      <c r="K36" s="52"/>
      <c r="L36" s="52"/>
      <c r="M36" s="52"/>
      <c r="N36" s="52"/>
      <c r="O36" s="52"/>
      <c r="P36" s="52"/>
      <c r="Q36" s="52"/>
    </row>
    <row r="37" spans="1:19">
      <c r="A37" t="s">
        <v>440</v>
      </c>
      <c r="B37" t="s">
        <v>412</v>
      </c>
      <c r="C37" t="s">
        <v>467</v>
      </c>
      <c r="D37" t="s">
        <v>345</v>
      </c>
      <c r="E37" t="s">
        <v>218</v>
      </c>
      <c r="F37" t="s">
        <v>286</v>
      </c>
      <c r="G37">
        <v>127</v>
      </c>
      <c r="H37" s="52">
        <v>7.0870000000000002E-2</v>
      </c>
      <c r="I37" s="52"/>
      <c r="J37" s="52"/>
      <c r="K37" s="52"/>
      <c r="L37" s="52"/>
      <c r="M37" s="52"/>
      <c r="N37" s="52"/>
      <c r="O37" s="52"/>
      <c r="P37" s="52"/>
      <c r="Q37" s="52"/>
    </row>
    <row r="38" spans="1:19">
      <c r="A38" t="s">
        <v>440</v>
      </c>
      <c r="B38" t="s">
        <v>412</v>
      </c>
      <c r="C38" t="s">
        <v>468</v>
      </c>
      <c r="D38" s="53" t="s">
        <v>469</v>
      </c>
      <c r="E38" s="53" t="s">
        <v>468</v>
      </c>
      <c r="F38" s="53" t="s">
        <v>469</v>
      </c>
      <c r="G38" s="53">
        <v>1313</v>
      </c>
      <c r="H38" s="82">
        <v>0.66183999999999998</v>
      </c>
      <c r="I38" s="82"/>
      <c r="J38" s="52"/>
      <c r="K38" s="52"/>
      <c r="L38" s="52"/>
      <c r="M38" s="52"/>
      <c r="N38" s="52"/>
      <c r="O38" s="52"/>
      <c r="P38" s="52"/>
      <c r="Q38" s="52"/>
    </row>
    <row r="39" spans="1:19">
      <c r="A39" t="s">
        <v>440</v>
      </c>
      <c r="B39" t="s">
        <v>412</v>
      </c>
      <c r="C39" t="s">
        <v>468</v>
      </c>
      <c r="D39" t="s">
        <v>469</v>
      </c>
      <c r="E39" t="s">
        <v>39</v>
      </c>
      <c r="F39" t="s">
        <v>40</v>
      </c>
      <c r="G39">
        <v>110</v>
      </c>
      <c r="H39" s="52">
        <v>0.76363999999999999</v>
      </c>
      <c r="I39" s="52"/>
      <c r="J39" s="52"/>
      <c r="K39" s="82"/>
      <c r="L39" s="52"/>
      <c r="M39" s="52"/>
      <c r="N39" s="52"/>
      <c r="O39" s="52"/>
      <c r="P39" s="52"/>
      <c r="Q39" s="52"/>
    </row>
    <row r="40" spans="1:19">
      <c r="A40" t="s">
        <v>440</v>
      </c>
      <c r="B40" t="s">
        <v>412</v>
      </c>
      <c r="C40" t="s">
        <v>468</v>
      </c>
      <c r="D40" t="s">
        <v>469</v>
      </c>
      <c r="E40" t="s">
        <v>51</v>
      </c>
      <c r="F40" t="s">
        <v>52</v>
      </c>
      <c r="G40">
        <v>85</v>
      </c>
      <c r="H40" s="52">
        <v>0.61175999999999997</v>
      </c>
      <c r="I40" s="52"/>
      <c r="J40" s="52"/>
      <c r="K40" s="52"/>
      <c r="L40" s="52"/>
      <c r="M40" s="52"/>
      <c r="N40" s="52"/>
      <c r="O40" s="52"/>
      <c r="P40" s="52"/>
      <c r="Q40" s="52"/>
    </row>
    <row r="41" spans="1:19">
      <c r="A41" t="s">
        <v>440</v>
      </c>
      <c r="B41" t="s">
        <v>412</v>
      </c>
      <c r="C41" t="s">
        <v>468</v>
      </c>
      <c r="D41" t="s">
        <v>469</v>
      </c>
      <c r="E41" t="s">
        <v>79</v>
      </c>
      <c r="F41" t="s">
        <v>80</v>
      </c>
      <c r="G41">
        <v>78</v>
      </c>
      <c r="H41" s="52">
        <v>0.19231000000000001</v>
      </c>
      <c r="I41" s="52"/>
      <c r="J41" s="52"/>
      <c r="K41" s="52"/>
      <c r="L41" s="52"/>
      <c r="M41" s="52"/>
      <c r="N41" s="52"/>
      <c r="O41" s="52"/>
      <c r="P41" s="52"/>
      <c r="Q41" s="52"/>
    </row>
    <row r="42" spans="1:19">
      <c r="A42" t="s">
        <v>440</v>
      </c>
      <c r="B42" t="s">
        <v>412</v>
      </c>
      <c r="C42" t="s">
        <v>468</v>
      </c>
      <c r="D42" t="s">
        <v>469</v>
      </c>
      <c r="E42" t="s">
        <v>75</v>
      </c>
      <c r="F42" t="s">
        <v>76</v>
      </c>
      <c r="G42">
        <v>133</v>
      </c>
      <c r="H42" s="52">
        <v>0.51127999999999996</v>
      </c>
      <c r="I42" s="52"/>
      <c r="J42" s="52"/>
      <c r="K42" s="52"/>
      <c r="L42" s="52"/>
      <c r="M42" s="52"/>
      <c r="N42" s="52"/>
      <c r="O42" s="52"/>
      <c r="P42" s="52"/>
      <c r="Q42" s="52"/>
    </row>
    <row r="43" spans="1:19">
      <c r="A43" t="s">
        <v>440</v>
      </c>
      <c r="B43" t="s">
        <v>412</v>
      </c>
      <c r="C43" t="s">
        <v>468</v>
      </c>
      <c r="D43" t="s">
        <v>469</v>
      </c>
      <c r="E43" t="s">
        <v>103</v>
      </c>
      <c r="F43" t="s">
        <v>104</v>
      </c>
      <c r="G43">
        <v>43</v>
      </c>
      <c r="H43" s="52">
        <v>0.62790999999999997</v>
      </c>
      <c r="I43" s="52"/>
      <c r="J43" s="52"/>
      <c r="K43" s="52"/>
      <c r="L43" s="82"/>
      <c r="M43" s="82"/>
      <c r="N43" s="82"/>
      <c r="O43" s="82"/>
      <c r="P43" s="82"/>
      <c r="Q43" s="82"/>
    </row>
    <row r="44" spans="1:19">
      <c r="A44" t="s">
        <v>440</v>
      </c>
      <c r="B44" t="s">
        <v>412</v>
      </c>
      <c r="C44" t="s">
        <v>468</v>
      </c>
      <c r="D44" t="s">
        <v>469</v>
      </c>
      <c r="E44" t="s">
        <v>133</v>
      </c>
      <c r="F44" t="s">
        <v>134</v>
      </c>
      <c r="G44">
        <v>255</v>
      </c>
      <c r="H44" s="52">
        <v>0.68235000000000001</v>
      </c>
      <c r="I44" s="52"/>
      <c r="J44" s="52"/>
      <c r="K44" s="52"/>
      <c r="L44" s="52"/>
      <c r="M44" s="52"/>
      <c r="N44" s="52"/>
      <c r="O44" s="52"/>
      <c r="P44" s="52"/>
      <c r="Q44" s="52"/>
    </row>
    <row r="45" spans="1:19">
      <c r="A45" t="s">
        <v>440</v>
      </c>
      <c r="B45" t="s">
        <v>412</v>
      </c>
      <c r="C45" t="s">
        <v>468</v>
      </c>
      <c r="D45" t="s">
        <v>469</v>
      </c>
      <c r="E45" t="s">
        <v>135</v>
      </c>
      <c r="F45" t="s">
        <v>136</v>
      </c>
      <c r="G45">
        <v>61</v>
      </c>
      <c r="H45" s="52">
        <v>0.85246</v>
      </c>
      <c r="I45" s="52"/>
      <c r="J45" s="52"/>
      <c r="K45" s="52"/>
      <c r="L45" s="52"/>
      <c r="M45" s="52"/>
      <c r="N45" s="52"/>
      <c r="O45" s="52"/>
      <c r="P45" s="52"/>
      <c r="Q45" s="52"/>
    </row>
    <row r="46" spans="1:19">
      <c r="A46" t="s">
        <v>440</v>
      </c>
      <c r="B46" t="s">
        <v>412</v>
      </c>
      <c r="C46" t="s">
        <v>468</v>
      </c>
      <c r="D46" t="s">
        <v>469</v>
      </c>
      <c r="E46" t="s">
        <v>137</v>
      </c>
      <c r="F46" t="s">
        <v>138</v>
      </c>
      <c r="G46">
        <v>154</v>
      </c>
      <c r="H46" s="52">
        <v>0.54544999999999999</v>
      </c>
      <c r="I46" s="82"/>
      <c r="J46" s="52"/>
      <c r="K46" s="52"/>
      <c r="L46" s="52"/>
      <c r="M46" s="52"/>
      <c r="N46" s="52"/>
      <c r="O46" s="52"/>
      <c r="P46" s="52"/>
      <c r="Q46" s="52"/>
    </row>
    <row r="47" spans="1:19">
      <c r="A47" t="s">
        <v>440</v>
      </c>
      <c r="B47" t="s">
        <v>412</v>
      </c>
      <c r="C47" t="s">
        <v>468</v>
      </c>
      <c r="D47" t="s">
        <v>469</v>
      </c>
      <c r="E47" t="s">
        <v>147</v>
      </c>
      <c r="F47" t="s">
        <v>148</v>
      </c>
      <c r="G47">
        <v>96</v>
      </c>
      <c r="H47" s="52">
        <v>0.75</v>
      </c>
      <c r="I47" s="52"/>
      <c r="J47" s="52"/>
      <c r="K47" s="82"/>
      <c r="L47" s="52"/>
      <c r="M47" s="52"/>
      <c r="N47" s="52"/>
      <c r="O47" s="52"/>
      <c r="P47" s="52"/>
      <c r="Q47" s="52"/>
    </row>
    <row r="48" spans="1:19">
      <c r="A48" t="s">
        <v>440</v>
      </c>
      <c r="B48" t="s">
        <v>412</v>
      </c>
      <c r="C48" t="s">
        <v>468</v>
      </c>
      <c r="D48" t="s">
        <v>469</v>
      </c>
      <c r="E48" t="s">
        <v>196</v>
      </c>
      <c r="F48" t="s">
        <v>279</v>
      </c>
      <c r="G48">
        <v>67</v>
      </c>
      <c r="H48" s="52">
        <v>0.68657000000000001</v>
      </c>
      <c r="I48" s="52"/>
      <c r="J48" s="52"/>
      <c r="K48" s="52"/>
      <c r="L48" s="52"/>
      <c r="M48" s="52"/>
      <c r="N48" s="52"/>
      <c r="O48" s="52"/>
      <c r="P48" s="52"/>
      <c r="Q48" s="52"/>
    </row>
    <row r="49" spans="1:17">
      <c r="A49" t="s">
        <v>440</v>
      </c>
      <c r="B49" t="s">
        <v>412</v>
      </c>
      <c r="C49" t="s">
        <v>468</v>
      </c>
      <c r="D49" t="s">
        <v>469</v>
      </c>
      <c r="E49" t="s">
        <v>197</v>
      </c>
      <c r="F49" t="s">
        <v>280</v>
      </c>
      <c r="G49">
        <v>97</v>
      </c>
      <c r="H49" s="52">
        <v>0.90722000000000003</v>
      </c>
      <c r="I49" s="52"/>
      <c r="J49" s="52"/>
      <c r="K49" s="52"/>
      <c r="L49" s="52"/>
      <c r="M49" s="52"/>
      <c r="N49" s="52"/>
      <c r="O49" s="52"/>
      <c r="P49" s="52"/>
      <c r="Q49" s="52"/>
    </row>
    <row r="50" spans="1:17">
      <c r="A50" t="s">
        <v>440</v>
      </c>
      <c r="B50" t="s">
        <v>412</v>
      </c>
      <c r="C50" t="s">
        <v>468</v>
      </c>
      <c r="D50" t="s">
        <v>469</v>
      </c>
      <c r="E50" t="s">
        <v>232</v>
      </c>
      <c r="F50" t="s">
        <v>233</v>
      </c>
      <c r="G50">
        <v>79</v>
      </c>
      <c r="H50" s="52">
        <v>0.75949</v>
      </c>
      <c r="I50" s="52"/>
      <c r="J50" s="52"/>
      <c r="K50" s="52"/>
      <c r="L50" s="82"/>
      <c r="M50" s="82"/>
      <c r="N50" s="82"/>
      <c r="O50" s="82"/>
      <c r="P50" s="82"/>
      <c r="Q50" s="82"/>
    </row>
    <row r="51" spans="1:17">
      <c r="A51" t="s">
        <v>440</v>
      </c>
      <c r="B51" t="s">
        <v>412</v>
      </c>
      <c r="C51" t="s">
        <v>468</v>
      </c>
      <c r="D51" t="s">
        <v>469</v>
      </c>
      <c r="E51" t="s">
        <v>234</v>
      </c>
      <c r="F51" t="s">
        <v>235</v>
      </c>
      <c r="G51">
        <v>55</v>
      </c>
      <c r="H51" s="52">
        <v>0.85455000000000003</v>
      </c>
      <c r="I51" s="52"/>
      <c r="J51" s="52"/>
      <c r="K51" s="52"/>
      <c r="L51" s="52"/>
      <c r="M51" s="52"/>
      <c r="N51" s="52"/>
      <c r="O51" s="52"/>
      <c r="P51" s="52"/>
      <c r="Q51" s="52"/>
    </row>
    <row r="52" spans="1:17">
      <c r="A52" t="s">
        <v>440</v>
      </c>
      <c r="B52" t="s">
        <v>412</v>
      </c>
      <c r="C52" t="s">
        <v>470</v>
      </c>
      <c r="D52" s="53" t="s">
        <v>331</v>
      </c>
      <c r="E52" s="53" t="s">
        <v>470</v>
      </c>
      <c r="F52" s="53" t="s">
        <v>331</v>
      </c>
      <c r="G52" s="53">
        <v>306</v>
      </c>
      <c r="H52" s="82">
        <v>0.64051999999999998</v>
      </c>
      <c r="I52" s="52"/>
      <c r="J52" s="52"/>
      <c r="K52" s="52"/>
      <c r="L52" s="52"/>
      <c r="M52" s="52"/>
      <c r="N52" s="52"/>
      <c r="O52" s="52"/>
      <c r="P52" s="52"/>
      <c r="Q52" s="52"/>
    </row>
    <row r="53" spans="1:17">
      <c r="A53" t="s">
        <v>440</v>
      </c>
      <c r="B53" t="s">
        <v>412</v>
      </c>
      <c r="C53" t="s">
        <v>470</v>
      </c>
      <c r="D53" t="s">
        <v>331</v>
      </c>
      <c r="E53" t="s">
        <v>43</v>
      </c>
      <c r="F53" t="s">
        <v>44</v>
      </c>
      <c r="G53">
        <v>46</v>
      </c>
      <c r="H53" s="52">
        <v>0.82608999999999999</v>
      </c>
      <c r="I53" s="82"/>
      <c r="J53" s="52"/>
      <c r="K53" s="52"/>
      <c r="L53" s="52"/>
      <c r="M53" s="52"/>
      <c r="N53" s="52"/>
      <c r="O53" s="52"/>
      <c r="P53" s="52"/>
      <c r="Q53" s="52"/>
    </row>
    <row r="54" spans="1:17">
      <c r="A54" t="s">
        <v>440</v>
      </c>
      <c r="B54" t="s">
        <v>412</v>
      </c>
      <c r="C54" t="s">
        <v>470</v>
      </c>
      <c r="D54" t="s">
        <v>331</v>
      </c>
      <c r="E54" t="s">
        <v>123</v>
      </c>
      <c r="F54" t="s">
        <v>124</v>
      </c>
      <c r="G54">
        <v>140</v>
      </c>
      <c r="H54" s="52">
        <v>0.37142999999999998</v>
      </c>
      <c r="I54" s="52"/>
      <c r="J54" s="52"/>
      <c r="K54" s="82"/>
      <c r="L54" s="52"/>
      <c r="M54" s="52"/>
      <c r="N54" s="52"/>
      <c r="O54" s="52"/>
      <c r="P54" s="52"/>
      <c r="Q54" s="52"/>
    </row>
    <row r="55" spans="1:17">
      <c r="A55" t="s">
        <v>440</v>
      </c>
      <c r="B55" t="s">
        <v>412</v>
      </c>
      <c r="C55" t="s">
        <v>470</v>
      </c>
      <c r="D55" t="s">
        <v>331</v>
      </c>
      <c r="E55" t="s">
        <v>191</v>
      </c>
      <c r="F55" t="s">
        <v>192</v>
      </c>
      <c r="G55">
        <v>48</v>
      </c>
      <c r="H55" s="52">
        <v>0.85416999999999998</v>
      </c>
      <c r="I55" s="52"/>
      <c r="J55" s="52"/>
      <c r="K55" s="52"/>
      <c r="L55" s="82"/>
      <c r="M55" s="82"/>
      <c r="N55" s="82"/>
      <c r="O55" s="82"/>
      <c r="P55" s="82"/>
      <c r="Q55" s="82"/>
    </row>
    <row r="56" spans="1:17">
      <c r="A56" t="s">
        <v>440</v>
      </c>
      <c r="B56" t="s">
        <v>412</v>
      </c>
      <c r="C56" t="s">
        <v>470</v>
      </c>
      <c r="D56" t="s">
        <v>331</v>
      </c>
      <c r="E56" t="s">
        <v>242</v>
      </c>
      <c r="F56" t="s">
        <v>243</v>
      </c>
      <c r="G56">
        <v>72</v>
      </c>
      <c r="H56" s="52">
        <v>0.90278000000000003</v>
      </c>
      <c r="I56" s="52"/>
      <c r="J56" s="52"/>
      <c r="K56" s="52"/>
      <c r="L56" s="52"/>
      <c r="M56" s="52"/>
      <c r="N56" s="52"/>
      <c r="O56" s="52"/>
      <c r="P56" s="52"/>
      <c r="Q56" s="52"/>
    </row>
    <row r="57" spans="1:17">
      <c r="A57" t="s">
        <v>440</v>
      </c>
      <c r="B57" t="s">
        <v>412</v>
      </c>
      <c r="C57" t="s">
        <v>471</v>
      </c>
      <c r="D57" s="53" t="s">
        <v>398</v>
      </c>
      <c r="E57" s="53" t="s">
        <v>471</v>
      </c>
      <c r="F57" s="53" t="s">
        <v>398</v>
      </c>
      <c r="G57" s="53">
        <v>314</v>
      </c>
      <c r="H57" s="82">
        <v>0.51592000000000005</v>
      </c>
      <c r="I57" s="52"/>
      <c r="J57" s="52"/>
      <c r="K57" s="52"/>
      <c r="L57" s="52"/>
      <c r="M57" s="52"/>
      <c r="N57" s="52"/>
      <c r="O57" s="52"/>
      <c r="P57" s="52"/>
      <c r="Q57" s="52"/>
    </row>
    <row r="58" spans="1:17">
      <c r="A58" t="s">
        <v>440</v>
      </c>
      <c r="B58" t="s">
        <v>412</v>
      </c>
      <c r="C58" t="s">
        <v>471</v>
      </c>
      <c r="D58" t="s">
        <v>398</v>
      </c>
      <c r="E58" t="s">
        <v>97</v>
      </c>
      <c r="F58" t="s">
        <v>98</v>
      </c>
      <c r="G58">
        <v>124</v>
      </c>
      <c r="H58" s="52">
        <v>0.12903000000000001</v>
      </c>
      <c r="I58" s="82"/>
      <c r="J58" s="52"/>
      <c r="K58" s="52"/>
      <c r="L58" s="52"/>
      <c r="M58" s="52"/>
      <c r="N58" s="52"/>
      <c r="O58" s="52"/>
      <c r="P58" s="52"/>
      <c r="Q58" s="52"/>
    </row>
    <row r="59" spans="1:17">
      <c r="A59" t="s">
        <v>440</v>
      </c>
      <c r="B59" t="s">
        <v>412</v>
      </c>
      <c r="C59" t="s">
        <v>471</v>
      </c>
      <c r="D59" t="s">
        <v>398</v>
      </c>
      <c r="E59" t="s">
        <v>151</v>
      </c>
      <c r="F59" t="s">
        <v>152</v>
      </c>
      <c r="G59">
        <v>92</v>
      </c>
      <c r="H59" s="52">
        <v>0.75</v>
      </c>
      <c r="I59" s="52"/>
      <c r="J59" s="52"/>
      <c r="K59" s="82"/>
      <c r="L59" s="82"/>
      <c r="M59" s="82"/>
      <c r="N59" s="82"/>
      <c r="O59" s="82"/>
      <c r="P59" s="82"/>
      <c r="Q59" s="82"/>
    </row>
    <row r="60" spans="1:17">
      <c r="A60" t="s">
        <v>440</v>
      </c>
      <c r="B60" t="s">
        <v>412</v>
      </c>
      <c r="C60" t="s">
        <v>471</v>
      </c>
      <c r="D60" t="s">
        <v>398</v>
      </c>
      <c r="E60" t="s">
        <v>246</v>
      </c>
      <c r="F60" t="s">
        <v>247</v>
      </c>
      <c r="G60">
        <v>98</v>
      </c>
      <c r="H60" s="52">
        <v>0.78571000000000002</v>
      </c>
      <c r="I60" s="52"/>
      <c r="J60" s="52"/>
      <c r="K60" s="52"/>
      <c r="L60" s="52"/>
      <c r="M60" s="52"/>
      <c r="N60" s="52"/>
      <c r="O60" s="52"/>
      <c r="P60" s="52"/>
      <c r="Q60" s="52"/>
    </row>
    <row r="61" spans="1:17">
      <c r="A61" t="s">
        <v>440</v>
      </c>
      <c r="B61" t="s">
        <v>412</v>
      </c>
      <c r="C61" t="s">
        <v>472</v>
      </c>
      <c r="D61" s="53" t="s">
        <v>346</v>
      </c>
      <c r="E61" s="53" t="s">
        <v>472</v>
      </c>
      <c r="F61" s="53" t="s">
        <v>346</v>
      </c>
      <c r="G61" s="53">
        <v>411</v>
      </c>
      <c r="H61" s="82">
        <v>0.59123999999999999</v>
      </c>
      <c r="I61" s="52"/>
      <c r="J61" s="52"/>
      <c r="K61" s="52"/>
      <c r="L61" s="52"/>
      <c r="M61" s="52"/>
      <c r="N61" s="52"/>
      <c r="O61" s="52"/>
      <c r="P61" s="52"/>
      <c r="Q61" s="52"/>
    </row>
    <row r="62" spans="1:17">
      <c r="A62" t="s">
        <v>440</v>
      </c>
      <c r="B62" t="s">
        <v>412</v>
      </c>
      <c r="C62" t="s">
        <v>472</v>
      </c>
      <c r="D62" t="s">
        <v>346</v>
      </c>
      <c r="E62" t="s">
        <v>63</v>
      </c>
      <c r="F62" t="s">
        <v>64</v>
      </c>
      <c r="G62">
        <v>59</v>
      </c>
      <c r="H62" s="52">
        <v>0.76271</v>
      </c>
      <c r="I62" s="82"/>
      <c r="J62" s="52"/>
      <c r="K62" s="52"/>
      <c r="L62" s="52"/>
      <c r="M62" s="52"/>
      <c r="N62" s="52"/>
      <c r="O62" s="52"/>
      <c r="P62" s="52"/>
      <c r="Q62" s="52"/>
    </row>
    <row r="63" spans="1:17">
      <c r="A63" t="s">
        <v>440</v>
      </c>
      <c r="B63" t="s">
        <v>412</v>
      </c>
      <c r="C63" t="s">
        <v>472</v>
      </c>
      <c r="D63" t="s">
        <v>346</v>
      </c>
      <c r="E63" t="s">
        <v>71</v>
      </c>
      <c r="F63" t="s">
        <v>72</v>
      </c>
      <c r="G63">
        <v>129</v>
      </c>
      <c r="H63" s="52">
        <v>0.68217000000000005</v>
      </c>
      <c r="I63" s="52"/>
      <c r="J63" s="52"/>
      <c r="K63" s="82"/>
      <c r="L63" s="52"/>
      <c r="M63" s="52"/>
      <c r="N63" s="52"/>
      <c r="O63" s="52"/>
      <c r="P63" s="52"/>
      <c r="Q63" s="52"/>
    </row>
    <row r="64" spans="1:17">
      <c r="A64" t="s">
        <v>440</v>
      </c>
      <c r="B64" t="s">
        <v>412</v>
      </c>
      <c r="C64" t="s">
        <v>472</v>
      </c>
      <c r="D64" t="s">
        <v>346</v>
      </c>
      <c r="E64" t="s">
        <v>121</v>
      </c>
      <c r="F64" t="s">
        <v>122</v>
      </c>
      <c r="G64">
        <v>132</v>
      </c>
      <c r="H64" s="52">
        <v>0.54544999999999999</v>
      </c>
      <c r="I64" s="52"/>
      <c r="J64" s="52"/>
      <c r="K64" s="52"/>
      <c r="L64" s="82"/>
      <c r="M64" s="82"/>
      <c r="N64" s="82"/>
      <c r="O64" s="82"/>
      <c r="P64" s="82"/>
      <c r="Q64" s="82"/>
    </row>
    <row r="65" spans="1:17">
      <c r="A65" t="s">
        <v>440</v>
      </c>
      <c r="B65" t="s">
        <v>412</v>
      </c>
      <c r="C65" t="s">
        <v>472</v>
      </c>
      <c r="D65" t="s">
        <v>346</v>
      </c>
      <c r="E65" t="s">
        <v>125</v>
      </c>
      <c r="F65" t="s">
        <v>126</v>
      </c>
      <c r="G65">
        <v>91</v>
      </c>
      <c r="H65" s="52">
        <v>0.41758000000000001</v>
      </c>
      <c r="I65" s="52"/>
      <c r="J65" s="52"/>
      <c r="K65" s="52"/>
      <c r="L65" s="52"/>
      <c r="M65" s="52"/>
      <c r="N65" s="52"/>
      <c r="O65" s="52"/>
      <c r="P65" s="52"/>
      <c r="Q65" s="52"/>
    </row>
    <row r="66" spans="1:17">
      <c r="A66" t="s">
        <v>440</v>
      </c>
      <c r="B66" t="s">
        <v>412</v>
      </c>
      <c r="C66" t="s">
        <v>473</v>
      </c>
      <c r="D66" s="53" t="s">
        <v>348</v>
      </c>
      <c r="E66" s="53" t="s">
        <v>473</v>
      </c>
      <c r="F66" s="53" t="s">
        <v>348</v>
      </c>
      <c r="G66" s="53">
        <v>417</v>
      </c>
      <c r="H66" s="82">
        <v>0.82254000000000005</v>
      </c>
      <c r="I66" s="52"/>
      <c r="J66" s="52"/>
      <c r="K66" s="52"/>
      <c r="L66" s="52"/>
      <c r="M66" s="52"/>
      <c r="N66" s="52"/>
      <c r="O66" s="52"/>
      <c r="P66" s="52"/>
      <c r="Q66" s="52"/>
    </row>
    <row r="67" spans="1:17">
      <c r="A67" t="s">
        <v>440</v>
      </c>
      <c r="B67" t="s">
        <v>412</v>
      </c>
      <c r="C67" t="s">
        <v>473</v>
      </c>
      <c r="D67" t="s">
        <v>348</v>
      </c>
      <c r="E67" t="s">
        <v>41</v>
      </c>
      <c r="F67" t="s">
        <v>42</v>
      </c>
      <c r="G67">
        <v>97</v>
      </c>
      <c r="H67" s="52">
        <v>0.83504999999999996</v>
      </c>
      <c r="I67" s="82"/>
      <c r="J67" s="52"/>
      <c r="K67" s="52"/>
      <c r="L67" s="52"/>
      <c r="M67" s="52"/>
      <c r="N67" s="52"/>
      <c r="O67" s="52"/>
      <c r="P67" s="52"/>
      <c r="Q67" s="52"/>
    </row>
    <row r="68" spans="1:17">
      <c r="A68" t="s">
        <v>440</v>
      </c>
      <c r="B68" t="s">
        <v>412</v>
      </c>
      <c r="C68" t="s">
        <v>473</v>
      </c>
      <c r="D68" t="s">
        <v>348</v>
      </c>
      <c r="E68" t="s">
        <v>73</v>
      </c>
      <c r="F68" t="s">
        <v>74</v>
      </c>
      <c r="G68">
        <v>120</v>
      </c>
      <c r="H68" s="52">
        <v>0.86667000000000005</v>
      </c>
      <c r="I68" s="52"/>
      <c r="J68" s="52"/>
      <c r="K68" s="82"/>
      <c r="L68" s="52"/>
      <c r="M68" s="52"/>
      <c r="N68" s="52"/>
      <c r="O68" s="52"/>
      <c r="P68" s="52"/>
      <c r="Q68" s="52"/>
    </row>
    <row r="69" spans="1:17">
      <c r="A69" t="s">
        <v>440</v>
      </c>
      <c r="B69" t="s">
        <v>412</v>
      </c>
      <c r="C69" t="s">
        <v>473</v>
      </c>
      <c r="D69" t="s">
        <v>348</v>
      </c>
      <c r="E69" t="s">
        <v>111</v>
      </c>
      <c r="F69" t="s">
        <v>112</v>
      </c>
      <c r="G69">
        <v>87</v>
      </c>
      <c r="H69" s="52">
        <v>0.83908000000000005</v>
      </c>
      <c r="I69" s="52"/>
      <c r="J69" s="52"/>
      <c r="K69" s="52"/>
      <c r="L69" s="82"/>
      <c r="M69" s="82"/>
      <c r="N69" s="82"/>
      <c r="O69" s="82"/>
      <c r="P69" s="82"/>
      <c r="Q69" s="82"/>
    </row>
    <row r="70" spans="1:17">
      <c r="A70" t="s">
        <v>440</v>
      </c>
      <c r="B70" t="s">
        <v>412</v>
      </c>
      <c r="C70" t="s">
        <v>473</v>
      </c>
      <c r="D70" t="s">
        <v>348</v>
      </c>
      <c r="E70" t="s">
        <v>220</v>
      </c>
      <c r="F70" t="s">
        <v>287</v>
      </c>
      <c r="G70">
        <v>113</v>
      </c>
      <c r="H70" s="52">
        <v>0.75221000000000005</v>
      </c>
      <c r="I70" s="52"/>
      <c r="J70" s="52"/>
      <c r="K70" s="52"/>
      <c r="L70" s="52"/>
      <c r="M70" s="52"/>
      <c r="N70" s="52"/>
      <c r="O70" s="52"/>
      <c r="P70" s="52"/>
      <c r="Q70" s="52"/>
    </row>
    <row r="71" spans="1:17">
      <c r="A71" t="s">
        <v>440</v>
      </c>
      <c r="B71" t="s">
        <v>412</v>
      </c>
      <c r="C71" t="s">
        <v>474</v>
      </c>
      <c r="D71" s="53" t="s">
        <v>338</v>
      </c>
      <c r="E71" s="53" t="s">
        <v>474</v>
      </c>
      <c r="F71" s="53" t="s">
        <v>338</v>
      </c>
      <c r="G71" s="53">
        <v>267</v>
      </c>
      <c r="H71" s="82">
        <v>0.26217000000000001</v>
      </c>
      <c r="I71" s="52"/>
      <c r="J71" s="52"/>
      <c r="K71" s="52"/>
      <c r="L71" s="52"/>
      <c r="M71" s="52"/>
      <c r="N71" s="52"/>
      <c r="O71" s="52"/>
      <c r="P71" s="52"/>
      <c r="Q71" s="52"/>
    </row>
    <row r="72" spans="1:17">
      <c r="A72" t="s">
        <v>440</v>
      </c>
      <c r="B72" t="s">
        <v>412</v>
      </c>
      <c r="C72" t="s">
        <v>474</v>
      </c>
      <c r="D72" t="s">
        <v>338</v>
      </c>
      <c r="E72" t="s">
        <v>143</v>
      </c>
      <c r="F72" t="s">
        <v>144</v>
      </c>
      <c r="G72">
        <v>42</v>
      </c>
      <c r="H72" s="52">
        <v>0.16667000000000001</v>
      </c>
      <c r="I72" s="82"/>
      <c r="J72" s="52"/>
      <c r="K72" s="52"/>
      <c r="L72" s="52"/>
      <c r="M72" s="52"/>
      <c r="N72" s="52"/>
      <c r="O72" s="52"/>
      <c r="P72" s="52"/>
      <c r="Q72" s="52"/>
    </row>
    <row r="73" spans="1:17">
      <c r="A73" t="s">
        <v>440</v>
      </c>
      <c r="B73" t="s">
        <v>412</v>
      </c>
      <c r="C73" t="s">
        <v>474</v>
      </c>
      <c r="D73" t="s">
        <v>338</v>
      </c>
      <c r="E73" t="s">
        <v>167</v>
      </c>
      <c r="F73" t="s">
        <v>168</v>
      </c>
      <c r="G73">
        <v>129</v>
      </c>
      <c r="H73" s="52">
        <v>0.12403</v>
      </c>
      <c r="I73" s="52"/>
      <c r="J73" s="52"/>
      <c r="K73" s="82"/>
      <c r="L73" s="52"/>
      <c r="M73" s="52"/>
      <c r="N73" s="52"/>
      <c r="O73" s="52"/>
      <c r="P73" s="52"/>
      <c r="Q73" s="52"/>
    </row>
    <row r="74" spans="1:17">
      <c r="A74" t="s">
        <v>440</v>
      </c>
      <c r="B74" t="s">
        <v>412</v>
      </c>
      <c r="C74" t="s">
        <v>474</v>
      </c>
      <c r="D74" t="s">
        <v>338</v>
      </c>
      <c r="E74" t="s">
        <v>206</v>
      </c>
      <c r="F74" t="s">
        <v>207</v>
      </c>
      <c r="G74">
        <v>46</v>
      </c>
      <c r="H74" s="52">
        <v>6.522E-2</v>
      </c>
      <c r="I74" s="52"/>
      <c r="J74" s="52"/>
      <c r="K74" s="52"/>
      <c r="L74" s="82"/>
      <c r="M74" s="82"/>
      <c r="N74" s="82"/>
      <c r="O74" s="82"/>
      <c r="P74" s="82"/>
      <c r="Q74" s="82"/>
    </row>
    <row r="75" spans="1:17">
      <c r="A75" t="s">
        <v>440</v>
      </c>
      <c r="B75" t="s">
        <v>412</v>
      </c>
      <c r="C75" t="s">
        <v>474</v>
      </c>
      <c r="D75" t="s">
        <v>338</v>
      </c>
      <c r="E75" t="s">
        <v>236</v>
      </c>
      <c r="F75" t="s">
        <v>237</v>
      </c>
      <c r="G75">
        <v>50</v>
      </c>
      <c r="H75" s="52">
        <v>0.88</v>
      </c>
      <c r="I75" s="52"/>
      <c r="J75" s="52"/>
      <c r="K75" s="52"/>
      <c r="L75" s="52"/>
      <c r="M75" s="52"/>
      <c r="N75" s="52"/>
      <c r="O75" s="52"/>
      <c r="P75" s="52"/>
      <c r="Q75" s="52"/>
    </row>
    <row r="76" spans="1:17">
      <c r="A76" t="s">
        <v>440</v>
      </c>
      <c r="B76" t="s">
        <v>412</v>
      </c>
      <c r="C76" t="s">
        <v>475</v>
      </c>
      <c r="D76" s="53" t="s">
        <v>333</v>
      </c>
      <c r="E76" s="53" t="s">
        <v>475</v>
      </c>
      <c r="F76" s="53" t="s">
        <v>333</v>
      </c>
      <c r="G76" s="53">
        <v>353</v>
      </c>
      <c r="H76" s="82">
        <v>6.5159999999999996E-2</v>
      </c>
      <c r="I76" s="52"/>
      <c r="J76" s="52"/>
      <c r="K76" s="52"/>
      <c r="L76" s="52"/>
      <c r="M76" s="52"/>
      <c r="N76" s="52"/>
      <c r="O76" s="52"/>
      <c r="P76" s="52"/>
      <c r="Q76" s="52"/>
    </row>
    <row r="77" spans="1:17">
      <c r="A77" t="s">
        <v>440</v>
      </c>
      <c r="B77" t="s">
        <v>412</v>
      </c>
      <c r="C77" t="s">
        <v>475</v>
      </c>
      <c r="D77" t="s">
        <v>333</v>
      </c>
      <c r="E77" t="s">
        <v>33</v>
      </c>
      <c r="F77" t="s">
        <v>34</v>
      </c>
      <c r="G77">
        <v>99</v>
      </c>
      <c r="H77" s="52">
        <v>0.21212</v>
      </c>
      <c r="I77" s="82"/>
      <c r="J77" s="52"/>
      <c r="K77" s="52"/>
      <c r="L77" s="82"/>
      <c r="M77" s="82"/>
      <c r="N77" s="82"/>
      <c r="O77" s="82"/>
      <c r="P77" s="82"/>
      <c r="Q77" s="82"/>
    </row>
    <row r="78" spans="1:17">
      <c r="A78" t="s">
        <v>440</v>
      </c>
      <c r="B78" t="s">
        <v>412</v>
      </c>
      <c r="C78" t="s">
        <v>475</v>
      </c>
      <c r="D78" t="s">
        <v>333</v>
      </c>
      <c r="E78" t="s">
        <v>37</v>
      </c>
      <c r="F78" t="s">
        <v>38</v>
      </c>
      <c r="G78">
        <v>254</v>
      </c>
      <c r="H78" s="52">
        <v>7.8700000000000003E-3</v>
      </c>
      <c r="I78" s="52"/>
      <c r="J78" s="52"/>
      <c r="K78" s="82"/>
      <c r="L78" s="52"/>
      <c r="M78" s="52"/>
      <c r="N78" s="52"/>
      <c r="O78" s="52"/>
      <c r="P78" s="52"/>
      <c r="Q78" s="52"/>
    </row>
    <row r="79" spans="1:17">
      <c r="A79" t="s">
        <v>440</v>
      </c>
      <c r="B79" t="s">
        <v>412</v>
      </c>
      <c r="C79" t="s">
        <v>476</v>
      </c>
      <c r="D79" s="53" t="s">
        <v>347</v>
      </c>
      <c r="E79" s="53" t="s">
        <v>476</v>
      </c>
      <c r="F79" s="53" t="s">
        <v>347</v>
      </c>
      <c r="G79" s="53">
        <v>599</v>
      </c>
      <c r="H79" s="82">
        <v>0.66610999999999998</v>
      </c>
      <c r="I79" s="52"/>
      <c r="J79" s="52"/>
      <c r="K79" s="52"/>
      <c r="L79" s="52"/>
      <c r="M79" s="52"/>
      <c r="N79" s="52"/>
      <c r="O79" s="52"/>
      <c r="P79" s="52"/>
      <c r="Q79" s="52"/>
    </row>
    <row r="80" spans="1:17">
      <c r="A80" t="s">
        <v>440</v>
      </c>
      <c r="B80" t="s">
        <v>412</v>
      </c>
      <c r="C80" t="s">
        <v>476</v>
      </c>
      <c r="D80" t="s">
        <v>347</v>
      </c>
      <c r="E80" t="s">
        <v>59</v>
      </c>
      <c r="F80" t="s">
        <v>60</v>
      </c>
      <c r="G80">
        <v>86</v>
      </c>
      <c r="H80" s="52">
        <v>0.62790999999999997</v>
      </c>
      <c r="I80" s="82"/>
      <c r="J80" s="52"/>
      <c r="K80" s="52"/>
      <c r="L80" s="52"/>
      <c r="M80" s="52"/>
      <c r="N80" s="52"/>
      <c r="O80" s="52"/>
      <c r="P80" s="52"/>
      <c r="Q80" s="52"/>
    </row>
    <row r="81" spans="1:17">
      <c r="A81" t="s">
        <v>440</v>
      </c>
      <c r="B81" t="s">
        <v>412</v>
      </c>
      <c r="C81" t="s">
        <v>476</v>
      </c>
      <c r="D81" t="s">
        <v>347</v>
      </c>
      <c r="E81" t="s">
        <v>83</v>
      </c>
      <c r="F81" t="s">
        <v>84</v>
      </c>
      <c r="G81">
        <v>106</v>
      </c>
      <c r="H81" s="52">
        <v>0.87736000000000003</v>
      </c>
      <c r="I81" s="52"/>
      <c r="J81" s="52"/>
      <c r="K81" s="82"/>
      <c r="L81" s="52"/>
      <c r="M81" s="52"/>
      <c r="N81" s="52"/>
      <c r="O81" s="52"/>
      <c r="P81" s="52"/>
      <c r="Q81" s="52"/>
    </row>
    <row r="82" spans="1:17">
      <c r="A82" t="s">
        <v>440</v>
      </c>
      <c r="B82" t="s">
        <v>412</v>
      </c>
      <c r="C82" t="s">
        <v>476</v>
      </c>
      <c r="D82" t="s">
        <v>347</v>
      </c>
      <c r="E82" t="s">
        <v>195</v>
      </c>
      <c r="F82" t="s">
        <v>278</v>
      </c>
      <c r="G82">
        <v>85</v>
      </c>
      <c r="H82" s="52">
        <v>0.83528999999999998</v>
      </c>
      <c r="I82" s="52"/>
      <c r="J82" s="52"/>
      <c r="K82" s="52"/>
      <c r="L82" s="52"/>
      <c r="M82" s="52"/>
      <c r="N82" s="52"/>
      <c r="O82" s="52"/>
      <c r="P82" s="52"/>
      <c r="Q82" s="52"/>
    </row>
    <row r="83" spans="1:17">
      <c r="A83" t="s">
        <v>440</v>
      </c>
      <c r="B83" t="s">
        <v>412</v>
      </c>
      <c r="C83" t="s">
        <v>476</v>
      </c>
      <c r="D83" t="s">
        <v>347</v>
      </c>
      <c r="E83" t="s">
        <v>141</v>
      </c>
      <c r="F83" t="s">
        <v>142</v>
      </c>
      <c r="G83">
        <v>55</v>
      </c>
      <c r="H83" s="52">
        <v>0.47272999999999998</v>
      </c>
      <c r="I83" s="52"/>
      <c r="J83" s="52"/>
      <c r="K83" s="52"/>
      <c r="L83" s="52"/>
      <c r="M83" s="52"/>
      <c r="N83" s="52"/>
      <c r="O83" s="52"/>
      <c r="P83" s="52"/>
      <c r="Q83" s="52"/>
    </row>
    <row r="84" spans="1:17">
      <c r="A84" t="s">
        <v>440</v>
      </c>
      <c r="B84" t="s">
        <v>412</v>
      </c>
      <c r="C84" t="s">
        <v>476</v>
      </c>
      <c r="D84" t="s">
        <v>347</v>
      </c>
      <c r="E84" t="s">
        <v>145</v>
      </c>
      <c r="F84" t="s">
        <v>146</v>
      </c>
      <c r="G84">
        <v>143</v>
      </c>
      <c r="H84" s="52">
        <v>0.88112000000000001</v>
      </c>
      <c r="I84" s="52"/>
      <c r="J84" s="52"/>
      <c r="K84" s="52"/>
      <c r="L84" s="52"/>
      <c r="M84" s="52"/>
      <c r="N84" s="52"/>
      <c r="O84" s="52"/>
      <c r="P84" s="52"/>
      <c r="Q84" s="52"/>
    </row>
    <row r="85" spans="1:17">
      <c r="A85" t="s">
        <v>440</v>
      </c>
      <c r="B85" t="s">
        <v>412</v>
      </c>
      <c r="C85" t="s">
        <v>476</v>
      </c>
      <c r="D85" t="s">
        <v>347</v>
      </c>
      <c r="E85" t="s">
        <v>153</v>
      </c>
      <c r="F85" t="s">
        <v>154</v>
      </c>
      <c r="G85">
        <v>93</v>
      </c>
      <c r="H85" s="52">
        <v>0.29032000000000002</v>
      </c>
      <c r="I85" s="52"/>
      <c r="J85" s="52"/>
      <c r="K85" s="52"/>
      <c r="L85" s="82"/>
      <c r="M85" s="82"/>
      <c r="N85" s="82"/>
      <c r="O85" s="82"/>
      <c r="P85" s="82"/>
      <c r="Q85" s="82"/>
    </row>
    <row r="86" spans="1:17">
      <c r="A86" t="s">
        <v>440</v>
      </c>
      <c r="B86" t="s">
        <v>412</v>
      </c>
      <c r="C86" t="s">
        <v>476</v>
      </c>
      <c r="D86" t="s">
        <v>347</v>
      </c>
      <c r="E86" t="s">
        <v>183</v>
      </c>
      <c r="F86" t="s">
        <v>184</v>
      </c>
      <c r="G86">
        <v>31</v>
      </c>
      <c r="H86" s="52">
        <v>6.4519999999999994E-2</v>
      </c>
      <c r="I86" s="52"/>
      <c r="J86" s="52"/>
      <c r="K86" s="52"/>
      <c r="L86" s="52"/>
      <c r="M86" s="52"/>
      <c r="N86" s="52"/>
      <c r="O86" s="52"/>
      <c r="P86" s="52"/>
      <c r="Q86" s="52"/>
    </row>
    <row r="87" spans="1:17">
      <c r="A87" t="s">
        <v>440</v>
      </c>
      <c r="B87" t="s">
        <v>412</v>
      </c>
      <c r="C87" t="s">
        <v>477</v>
      </c>
      <c r="D87" s="53" t="s">
        <v>335</v>
      </c>
      <c r="E87" s="53" t="s">
        <v>477</v>
      </c>
      <c r="F87" s="53" t="s">
        <v>335</v>
      </c>
      <c r="G87" s="53">
        <v>364</v>
      </c>
      <c r="H87" s="82">
        <v>0.55495000000000005</v>
      </c>
      <c r="I87" s="52"/>
      <c r="J87" s="52"/>
      <c r="K87" s="52"/>
      <c r="L87" s="52"/>
      <c r="M87" s="52"/>
      <c r="N87" s="52"/>
      <c r="O87" s="52"/>
      <c r="P87" s="52"/>
      <c r="Q87" s="52"/>
    </row>
    <row r="88" spans="1:17">
      <c r="A88" t="s">
        <v>440</v>
      </c>
      <c r="B88" t="s">
        <v>412</v>
      </c>
      <c r="C88" t="s">
        <v>477</v>
      </c>
      <c r="D88" t="s">
        <v>335</v>
      </c>
      <c r="E88" t="s">
        <v>163</v>
      </c>
      <c r="F88" t="s">
        <v>164</v>
      </c>
      <c r="G88">
        <v>78</v>
      </c>
      <c r="H88" s="52">
        <v>0.88461999999999996</v>
      </c>
      <c r="I88" s="82"/>
      <c r="J88" s="52"/>
      <c r="K88" s="52"/>
      <c r="L88" s="52"/>
      <c r="M88" s="52"/>
      <c r="N88" s="52"/>
      <c r="O88" s="52"/>
      <c r="P88" s="52"/>
      <c r="Q88" s="52"/>
    </row>
    <row r="89" spans="1:17">
      <c r="A89" t="s">
        <v>440</v>
      </c>
      <c r="B89" t="s">
        <v>412</v>
      </c>
      <c r="C89" t="s">
        <v>477</v>
      </c>
      <c r="D89" t="s">
        <v>335</v>
      </c>
      <c r="E89" t="s">
        <v>165</v>
      </c>
      <c r="F89" t="s">
        <v>166</v>
      </c>
      <c r="G89">
        <v>126</v>
      </c>
      <c r="H89" s="52">
        <v>0.48413</v>
      </c>
      <c r="I89" s="52"/>
      <c r="J89" s="52"/>
      <c r="K89" s="82"/>
      <c r="L89" s="52"/>
      <c r="M89" s="52"/>
      <c r="N89" s="52"/>
      <c r="O89" s="52"/>
      <c r="P89" s="52"/>
      <c r="Q89" s="52"/>
    </row>
    <row r="90" spans="1:17">
      <c r="A90" t="s">
        <v>440</v>
      </c>
      <c r="B90" t="s">
        <v>412</v>
      </c>
      <c r="C90" t="s">
        <v>477</v>
      </c>
      <c r="D90" t="s">
        <v>335</v>
      </c>
      <c r="E90" t="s">
        <v>202</v>
      </c>
      <c r="F90" t="s">
        <v>203</v>
      </c>
      <c r="G90">
        <v>64</v>
      </c>
      <c r="H90" s="52">
        <v>0.53125</v>
      </c>
      <c r="I90" s="52"/>
      <c r="J90" s="52"/>
      <c r="K90" s="52"/>
      <c r="L90" s="82"/>
      <c r="M90" s="82"/>
      <c r="N90" s="82"/>
      <c r="O90" s="82"/>
      <c r="P90" s="82"/>
      <c r="Q90" s="82"/>
    </row>
    <row r="91" spans="1:17">
      <c r="A91" t="s">
        <v>440</v>
      </c>
      <c r="B91" t="s">
        <v>412</v>
      </c>
      <c r="C91" t="s">
        <v>477</v>
      </c>
      <c r="D91" t="s">
        <v>335</v>
      </c>
      <c r="E91" t="s">
        <v>224</v>
      </c>
      <c r="F91" t="s">
        <v>225</v>
      </c>
      <c r="G91">
        <v>96</v>
      </c>
      <c r="H91" s="52">
        <v>0.39583000000000002</v>
      </c>
      <c r="I91" s="52"/>
      <c r="J91" s="52"/>
      <c r="K91" s="52"/>
      <c r="L91" s="52"/>
      <c r="M91" s="52"/>
      <c r="N91" s="52"/>
      <c r="O91" s="52"/>
      <c r="P91" s="52"/>
      <c r="Q91" s="52"/>
    </row>
    <row r="92" spans="1:17">
      <c r="A92" t="s">
        <v>440</v>
      </c>
      <c r="B92" t="s">
        <v>412</v>
      </c>
      <c r="C92" t="s">
        <v>478</v>
      </c>
      <c r="D92" s="53" t="s">
        <v>399</v>
      </c>
      <c r="E92" s="53" t="s">
        <v>478</v>
      </c>
      <c r="F92" s="53" t="s">
        <v>399</v>
      </c>
      <c r="G92" s="53">
        <v>525</v>
      </c>
      <c r="H92" s="82">
        <v>0.62285999999999997</v>
      </c>
      <c r="I92" s="52"/>
      <c r="J92" s="52"/>
      <c r="K92" s="52"/>
      <c r="L92" s="52"/>
      <c r="M92" s="52"/>
      <c r="N92" s="52"/>
      <c r="O92" s="52"/>
      <c r="P92" s="52"/>
      <c r="Q92" s="52"/>
    </row>
    <row r="93" spans="1:17">
      <c r="A93" t="s">
        <v>440</v>
      </c>
      <c r="B93" t="s">
        <v>412</v>
      </c>
      <c r="C93" t="s">
        <v>478</v>
      </c>
      <c r="D93" t="s">
        <v>399</v>
      </c>
      <c r="E93" t="s">
        <v>87</v>
      </c>
      <c r="F93" t="s">
        <v>88</v>
      </c>
      <c r="G93">
        <v>128</v>
      </c>
      <c r="H93" s="52">
        <v>0.70313000000000003</v>
      </c>
      <c r="I93" s="82"/>
      <c r="J93" s="52"/>
      <c r="K93" s="52"/>
      <c r="L93" s="52"/>
      <c r="M93" s="52"/>
      <c r="N93" s="52"/>
      <c r="O93" s="52"/>
      <c r="P93" s="52"/>
      <c r="Q93" s="52"/>
    </row>
    <row r="94" spans="1:17">
      <c r="A94" t="s">
        <v>440</v>
      </c>
      <c r="B94" t="s">
        <v>412</v>
      </c>
      <c r="C94" t="s">
        <v>478</v>
      </c>
      <c r="D94" t="s">
        <v>399</v>
      </c>
      <c r="E94" t="s">
        <v>139</v>
      </c>
      <c r="F94" t="s">
        <v>140</v>
      </c>
      <c r="G94">
        <v>136</v>
      </c>
      <c r="H94" s="52">
        <v>2.206E-2</v>
      </c>
      <c r="I94" s="52"/>
      <c r="J94" s="52"/>
      <c r="K94" s="82"/>
      <c r="L94" s="52"/>
      <c r="M94" s="52"/>
      <c r="N94" s="52"/>
      <c r="O94" s="52"/>
      <c r="P94" s="52"/>
      <c r="Q94" s="52"/>
    </row>
    <row r="95" spans="1:17">
      <c r="A95" t="s">
        <v>440</v>
      </c>
      <c r="B95" t="s">
        <v>412</v>
      </c>
      <c r="C95" t="s">
        <v>478</v>
      </c>
      <c r="D95" t="s">
        <v>399</v>
      </c>
      <c r="E95" t="s">
        <v>171</v>
      </c>
      <c r="F95" t="s">
        <v>172</v>
      </c>
      <c r="G95">
        <v>87</v>
      </c>
      <c r="H95" s="52">
        <v>0.91954000000000002</v>
      </c>
      <c r="I95" s="52"/>
      <c r="J95" s="52"/>
      <c r="K95" s="52"/>
      <c r="L95" s="52"/>
      <c r="M95" s="52"/>
      <c r="N95" s="52"/>
      <c r="O95" s="52"/>
      <c r="P95" s="52"/>
      <c r="Q95" s="52"/>
    </row>
    <row r="96" spans="1:17">
      <c r="A96" t="s">
        <v>440</v>
      </c>
      <c r="B96" t="s">
        <v>412</v>
      </c>
      <c r="C96" t="s">
        <v>478</v>
      </c>
      <c r="D96" t="s">
        <v>399</v>
      </c>
      <c r="E96" t="s">
        <v>173</v>
      </c>
      <c r="F96" t="s">
        <v>174</v>
      </c>
      <c r="G96">
        <v>46</v>
      </c>
      <c r="H96" s="52">
        <v>0.84782999999999997</v>
      </c>
      <c r="I96" s="52"/>
      <c r="J96" s="52"/>
      <c r="K96" s="52"/>
      <c r="L96" s="82"/>
      <c r="M96" s="82"/>
      <c r="N96" s="82"/>
      <c r="O96" s="82"/>
      <c r="P96" s="82"/>
      <c r="Q96" s="82"/>
    </row>
    <row r="97" spans="1:17">
      <c r="A97" t="s">
        <v>440</v>
      </c>
      <c r="B97" t="s">
        <v>412</v>
      </c>
      <c r="C97" t="s">
        <v>478</v>
      </c>
      <c r="D97" t="s">
        <v>399</v>
      </c>
      <c r="E97" t="s">
        <v>181</v>
      </c>
      <c r="F97" t="s">
        <v>182</v>
      </c>
      <c r="G97">
        <v>128</v>
      </c>
      <c r="H97" s="52">
        <v>0.89844000000000002</v>
      </c>
      <c r="I97" s="52"/>
      <c r="J97" s="52"/>
      <c r="K97" s="52"/>
      <c r="L97" s="52"/>
      <c r="M97" s="52"/>
      <c r="N97" s="52"/>
      <c r="O97" s="52"/>
      <c r="P97" s="52"/>
      <c r="Q97" s="52"/>
    </row>
    <row r="98" spans="1:17">
      <c r="A98" t="s">
        <v>440</v>
      </c>
      <c r="B98" t="s">
        <v>412</v>
      </c>
      <c r="C98" t="s">
        <v>479</v>
      </c>
      <c r="D98" s="53" t="s">
        <v>344</v>
      </c>
      <c r="E98" s="53" t="s">
        <v>479</v>
      </c>
      <c r="F98" s="53" t="s">
        <v>344</v>
      </c>
      <c r="G98" s="53">
        <v>305</v>
      </c>
      <c r="H98" s="82">
        <v>0.64261999999999997</v>
      </c>
      <c r="I98" s="52"/>
      <c r="J98" s="52"/>
      <c r="K98" s="52"/>
      <c r="L98" s="52"/>
      <c r="M98" s="52"/>
      <c r="N98" s="52"/>
      <c r="O98" s="52"/>
      <c r="P98" s="52"/>
      <c r="Q98" s="52"/>
    </row>
    <row r="99" spans="1:17">
      <c r="A99" t="s">
        <v>440</v>
      </c>
      <c r="B99" t="s">
        <v>412</v>
      </c>
      <c r="C99" t="s">
        <v>479</v>
      </c>
      <c r="D99" t="s">
        <v>344</v>
      </c>
      <c r="E99" t="s">
        <v>91</v>
      </c>
      <c r="F99" t="s">
        <v>92</v>
      </c>
      <c r="G99">
        <v>85</v>
      </c>
      <c r="H99" s="52">
        <v>0.82352999999999998</v>
      </c>
      <c r="I99" s="82"/>
      <c r="J99" s="52"/>
      <c r="K99" s="52"/>
      <c r="L99" s="52"/>
      <c r="M99" s="52"/>
      <c r="N99" s="52"/>
      <c r="O99" s="52"/>
      <c r="P99" s="52"/>
      <c r="Q99" s="52"/>
    </row>
    <row r="100" spans="1:17">
      <c r="A100" t="s">
        <v>440</v>
      </c>
      <c r="B100" t="s">
        <v>412</v>
      </c>
      <c r="C100" t="s">
        <v>479</v>
      </c>
      <c r="D100" t="s">
        <v>344</v>
      </c>
      <c r="E100" t="s">
        <v>107</v>
      </c>
      <c r="F100" t="s">
        <v>108</v>
      </c>
      <c r="G100">
        <v>137</v>
      </c>
      <c r="H100" s="52">
        <v>0.40876000000000001</v>
      </c>
      <c r="I100" s="52"/>
      <c r="J100" s="52"/>
      <c r="K100" s="82"/>
      <c r="L100" s="82"/>
      <c r="M100" s="82"/>
      <c r="N100" s="82"/>
      <c r="O100" s="82"/>
      <c r="P100" s="82"/>
      <c r="Q100" s="82"/>
    </row>
    <row r="101" spans="1:17">
      <c r="A101" t="s">
        <v>440</v>
      </c>
      <c r="B101" t="s">
        <v>412</v>
      </c>
      <c r="C101" t="s">
        <v>479</v>
      </c>
      <c r="D101" t="s">
        <v>344</v>
      </c>
      <c r="E101" t="s">
        <v>115</v>
      </c>
      <c r="F101" t="s">
        <v>116</v>
      </c>
      <c r="G101">
        <v>83</v>
      </c>
      <c r="H101" s="52">
        <v>0.84336999999999995</v>
      </c>
      <c r="I101" s="52"/>
      <c r="J101" s="52"/>
      <c r="K101" s="52"/>
      <c r="L101" s="52"/>
      <c r="M101" s="52"/>
      <c r="N101" s="52"/>
      <c r="O101" s="52"/>
      <c r="P101" s="52"/>
      <c r="Q101" s="52"/>
    </row>
    <row r="102" spans="1:17">
      <c r="A102" t="s">
        <v>440</v>
      </c>
      <c r="B102" t="s">
        <v>412</v>
      </c>
      <c r="C102" t="s">
        <v>480</v>
      </c>
      <c r="D102" s="53" t="s">
        <v>342</v>
      </c>
      <c r="E102" s="53" t="s">
        <v>480</v>
      </c>
      <c r="F102" s="53" t="s">
        <v>342</v>
      </c>
      <c r="G102" s="53">
        <v>349</v>
      </c>
      <c r="H102" s="82">
        <v>0.48137999999999997</v>
      </c>
      <c r="I102" s="52"/>
      <c r="J102" s="52"/>
      <c r="K102" s="52"/>
      <c r="L102" s="52"/>
      <c r="M102" s="52"/>
      <c r="N102" s="52"/>
      <c r="O102" s="52"/>
      <c r="P102" s="52"/>
      <c r="Q102" s="52"/>
    </row>
    <row r="103" spans="1:17">
      <c r="A103" t="s">
        <v>440</v>
      </c>
      <c r="B103" t="s">
        <v>412</v>
      </c>
      <c r="C103" t="s">
        <v>480</v>
      </c>
      <c r="D103" t="s">
        <v>342</v>
      </c>
      <c r="E103" t="s">
        <v>35</v>
      </c>
      <c r="F103" t="s">
        <v>36</v>
      </c>
      <c r="G103">
        <v>55</v>
      </c>
      <c r="H103" s="52">
        <v>0.76363999999999999</v>
      </c>
      <c r="I103" s="82"/>
      <c r="J103" s="52"/>
      <c r="K103" s="52"/>
      <c r="L103" s="52"/>
      <c r="M103" s="52"/>
      <c r="N103" s="52"/>
      <c r="O103" s="52"/>
      <c r="P103" s="52"/>
      <c r="Q103" s="52"/>
    </row>
    <row r="104" spans="1:17">
      <c r="A104" t="s">
        <v>440</v>
      </c>
      <c r="B104" t="s">
        <v>412</v>
      </c>
      <c r="C104" t="s">
        <v>480</v>
      </c>
      <c r="D104" t="s">
        <v>342</v>
      </c>
      <c r="E104" t="s">
        <v>55</v>
      </c>
      <c r="F104" t="s">
        <v>56</v>
      </c>
      <c r="G104">
        <v>59</v>
      </c>
      <c r="H104" s="52">
        <v>0.71186000000000005</v>
      </c>
      <c r="I104" s="52"/>
      <c r="J104" s="52"/>
      <c r="K104" s="82"/>
      <c r="L104" s="52"/>
      <c r="M104" s="52"/>
      <c r="N104" s="52"/>
      <c r="O104" s="52"/>
      <c r="P104" s="52"/>
      <c r="Q104" s="52"/>
    </row>
    <row r="105" spans="1:17">
      <c r="A105" t="s">
        <v>440</v>
      </c>
      <c r="B105" t="s">
        <v>412</v>
      </c>
      <c r="C105" t="s">
        <v>480</v>
      </c>
      <c r="D105" t="s">
        <v>342</v>
      </c>
      <c r="E105" t="s">
        <v>65</v>
      </c>
      <c r="F105" t="s">
        <v>66</v>
      </c>
      <c r="G105">
        <v>72</v>
      </c>
      <c r="H105" s="52">
        <v>0.72221999999999997</v>
      </c>
      <c r="I105" s="52"/>
      <c r="J105" s="52"/>
      <c r="K105" s="52"/>
      <c r="L105" s="52"/>
      <c r="M105" s="52"/>
      <c r="N105" s="52"/>
      <c r="O105" s="52"/>
      <c r="P105" s="52"/>
      <c r="Q105" s="52"/>
    </row>
    <row r="106" spans="1:17">
      <c r="A106" t="s">
        <v>440</v>
      </c>
      <c r="B106" t="s">
        <v>412</v>
      </c>
      <c r="C106" t="s">
        <v>480</v>
      </c>
      <c r="D106" t="s">
        <v>342</v>
      </c>
      <c r="E106" t="s">
        <v>198</v>
      </c>
      <c r="F106" t="s">
        <v>281</v>
      </c>
      <c r="G106">
        <v>50</v>
      </c>
      <c r="H106" s="52">
        <v>0.1</v>
      </c>
      <c r="I106" s="52"/>
      <c r="J106" s="52"/>
      <c r="K106" s="52"/>
      <c r="L106" s="82"/>
      <c r="M106" s="82"/>
      <c r="N106" s="82"/>
      <c r="O106" s="82"/>
      <c r="P106" s="82"/>
      <c r="Q106" s="82"/>
    </row>
    <row r="107" spans="1:17">
      <c r="A107" t="s">
        <v>440</v>
      </c>
      <c r="B107" t="s">
        <v>412</v>
      </c>
      <c r="C107" t="s">
        <v>480</v>
      </c>
      <c r="D107" t="s">
        <v>342</v>
      </c>
      <c r="E107" t="s">
        <v>177</v>
      </c>
      <c r="F107" t="s">
        <v>178</v>
      </c>
      <c r="G107">
        <v>113</v>
      </c>
      <c r="H107" s="52">
        <v>0.23894000000000001</v>
      </c>
      <c r="I107" s="52"/>
      <c r="J107" s="52"/>
      <c r="K107" s="52"/>
      <c r="L107" s="52"/>
      <c r="M107" s="52"/>
      <c r="N107" s="52"/>
      <c r="O107" s="52"/>
      <c r="P107" s="52"/>
      <c r="Q107" s="52"/>
    </row>
    <row r="108" spans="1:17">
      <c r="A108" t="s">
        <v>440</v>
      </c>
      <c r="B108" t="s">
        <v>412</v>
      </c>
      <c r="C108" t="s">
        <v>481</v>
      </c>
      <c r="D108" s="53" t="s">
        <v>334</v>
      </c>
      <c r="E108" s="53" t="s">
        <v>481</v>
      </c>
      <c r="F108" s="53" t="s">
        <v>334</v>
      </c>
      <c r="G108" s="53">
        <v>695</v>
      </c>
      <c r="H108" s="82">
        <v>0.69784000000000002</v>
      </c>
      <c r="I108" s="52"/>
      <c r="J108" s="52"/>
      <c r="K108" s="52"/>
      <c r="L108" s="52"/>
      <c r="M108" s="52"/>
      <c r="N108" s="52"/>
      <c r="O108" s="52"/>
      <c r="P108" s="52"/>
      <c r="Q108" s="52"/>
    </row>
    <row r="109" spans="1:17">
      <c r="A109" t="s">
        <v>440</v>
      </c>
      <c r="B109" t="s">
        <v>412</v>
      </c>
      <c r="C109" t="s">
        <v>481</v>
      </c>
      <c r="D109" t="s">
        <v>334</v>
      </c>
      <c r="E109" t="s">
        <v>31</v>
      </c>
      <c r="F109" t="s">
        <v>32</v>
      </c>
      <c r="G109">
        <v>60</v>
      </c>
      <c r="H109" s="52">
        <v>0.6</v>
      </c>
      <c r="I109" s="82"/>
      <c r="J109" s="52"/>
      <c r="K109" s="52"/>
      <c r="L109" s="52"/>
      <c r="M109" s="52"/>
      <c r="N109" s="52"/>
      <c r="O109" s="52"/>
      <c r="P109" s="52"/>
      <c r="Q109" s="52"/>
    </row>
    <row r="110" spans="1:17">
      <c r="A110" t="s">
        <v>440</v>
      </c>
      <c r="B110" t="s">
        <v>412</v>
      </c>
      <c r="C110" t="s">
        <v>481</v>
      </c>
      <c r="D110" t="s">
        <v>334</v>
      </c>
      <c r="E110" t="s">
        <v>77</v>
      </c>
      <c r="F110" t="s">
        <v>78</v>
      </c>
      <c r="G110">
        <v>87</v>
      </c>
      <c r="H110" s="52">
        <v>0.50575000000000003</v>
      </c>
      <c r="I110" s="52"/>
      <c r="J110" s="52"/>
      <c r="K110" s="82"/>
      <c r="L110" s="52"/>
      <c r="M110" s="52"/>
      <c r="N110" s="52"/>
      <c r="O110" s="52"/>
      <c r="P110" s="52"/>
      <c r="Q110" s="52"/>
    </row>
    <row r="111" spans="1:17">
      <c r="A111" t="s">
        <v>440</v>
      </c>
      <c r="B111" t="s">
        <v>412</v>
      </c>
      <c r="C111" t="s">
        <v>481</v>
      </c>
      <c r="D111" t="s">
        <v>334</v>
      </c>
      <c r="E111" t="s">
        <v>81</v>
      </c>
      <c r="F111" t="s">
        <v>82</v>
      </c>
      <c r="G111">
        <v>183</v>
      </c>
      <c r="H111" s="52">
        <v>0.90710000000000002</v>
      </c>
      <c r="I111" s="52"/>
      <c r="J111" s="52"/>
      <c r="K111" s="52"/>
      <c r="L111" s="52"/>
      <c r="M111" s="52"/>
      <c r="N111" s="52"/>
      <c r="O111" s="52"/>
      <c r="P111" s="52"/>
      <c r="Q111" s="52"/>
    </row>
    <row r="112" spans="1:17">
      <c r="A112" t="s">
        <v>440</v>
      </c>
      <c r="B112" t="s">
        <v>412</v>
      </c>
      <c r="C112" t="s">
        <v>481</v>
      </c>
      <c r="D112" t="s">
        <v>334</v>
      </c>
      <c r="E112" t="s">
        <v>169</v>
      </c>
      <c r="F112" t="s">
        <v>170</v>
      </c>
      <c r="G112">
        <v>64</v>
      </c>
      <c r="H112" s="52">
        <v>0.75</v>
      </c>
      <c r="I112" s="52"/>
      <c r="J112" s="52"/>
      <c r="K112" s="52"/>
      <c r="L112" s="52"/>
      <c r="M112" s="52"/>
      <c r="N112" s="52"/>
      <c r="O112" s="52"/>
      <c r="P112" s="52"/>
      <c r="Q112" s="52"/>
    </row>
    <row r="113" spans="1:17">
      <c r="A113" t="s">
        <v>440</v>
      </c>
      <c r="B113" t="s">
        <v>412</v>
      </c>
      <c r="C113" t="s">
        <v>481</v>
      </c>
      <c r="D113" t="s">
        <v>334</v>
      </c>
      <c r="E113" t="s">
        <v>189</v>
      </c>
      <c r="F113" t="s">
        <v>190</v>
      </c>
      <c r="G113">
        <v>94</v>
      </c>
      <c r="H113" s="52">
        <v>0.31914999999999999</v>
      </c>
      <c r="I113" s="52"/>
      <c r="J113" s="52"/>
      <c r="K113" s="52"/>
      <c r="L113" s="82"/>
      <c r="M113" s="82"/>
      <c r="N113" s="82"/>
      <c r="O113" s="82"/>
      <c r="P113" s="82"/>
      <c r="Q113" s="82"/>
    </row>
    <row r="114" spans="1:17">
      <c r="A114" t="s">
        <v>440</v>
      </c>
      <c r="B114" t="s">
        <v>412</v>
      </c>
      <c r="C114" t="s">
        <v>481</v>
      </c>
      <c r="D114" t="s">
        <v>334</v>
      </c>
      <c r="E114" t="s">
        <v>226</v>
      </c>
      <c r="F114" t="s">
        <v>227</v>
      </c>
      <c r="G114">
        <v>207</v>
      </c>
      <c r="H114" s="52">
        <v>0.77778000000000003</v>
      </c>
      <c r="I114" s="52"/>
      <c r="J114" s="52"/>
      <c r="K114" s="52"/>
      <c r="L114" s="52"/>
      <c r="M114" s="52"/>
      <c r="N114" s="52"/>
      <c r="O114" s="52"/>
      <c r="P114" s="52"/>
      <c r="Q114" s="52"/>
    </row>
    <row r="115" spans="1:17">
      <c r="A115" t="s">
        <v>440</v>
      </c>
      <c r="B115" t="s">
        <v>412</v>
      </c>
      <c r="C115" t="s">
        <v>482</v>
      </c>
      <c r="D115" s="53" t="s">
        <v>343</v>
      </c>
      <c r="E115" s="53" t="s">
        <v>482</v>
      </c>
      <c r="F115" s="53" t="s">
        <v>343</v>
      </c>
      <c r="G115" s="53">
        <v>569</v>
      </c>
      <c r="H115" s="82">
        <v>0.64851000000000003</v>
      </c>
      <c r="I115" s="52"/>
      <c r="J115" s="52"/>
      <c r="K115" s="52"/>
      <c r="L115" s="52"/>
      <c r="M115" s="52"/>
      <c r="N115" s="52"/>
      <c r="O115" s="52"/>
      <c r="P115" s="52"/>
      <c r="Q115" s="52"/>
    </row>
    <row r="116" spans="1:17">
      <c r="A116" t="s">
        <v>440</v>
      </c>
      <c r="B116" t="s">
        <v>412</v>
      </c>
      <c r="C116" t="s">
        <v>482</v>
      </c>
      <c r="D116" t="s">
        <v>343</v>
      </c>
      <c r="E116" t="s">
        <v>47</v>
      </c>
      <c r="F116" t="s">
        <v>48</v>
      </c>
      <c r="G116">
        <v>73</v>
      </c>
      <c r="H116" s="52">
        <v>0.80822000000000005</v>
      </c>
      <c r="I116" s="82"/>
      <c r="J116" s="52"/>
      <c r="K116" s="52"/>
      <c r="L116" s="52"/>
      <c r="M116" s="52"/>
      <c r="N116" s="52"/>
      <c r="O116" s="52"/>
      <c r="P116" s="52"/>
      <c r="Q116" s="52"/>
    </row>
    <row r="117" spans="1:17">
      <c r="A117" t="s">
        <v>440</v>
      </c>
      <c r="B117" t="s">
        <v>412</v>
      </c>
      <c r="C117" t="s">
        <v>482</v>
      </c>
      <c r="D117" t="s">
        <v>343</v>
      </c>
      <c r="E117" t="s">
        <v>89</v>
      </c>
      <c r="F117" t="s">
        <v>90</v>
      </c>
      <c r="G117">
        <v>85</v>
      </c>
      <c r="H117" s="52">
        <v>0.51765000000000005</v>
      </c>
      <c r="I117" s="52"/>
      <c r="J117" s="52"/>
      <c r="K117" s="82"/>
      <c r="L117" s="52"/>
      <c r="M117" s="52"/>
      <c r="N117" s="52"/>
      <c r="O117" s="52"/>
      <c r="P117" s="52"/>
      <c r="Q117" s="52"/>
    </row>
    <row r="118" spans="1:17">
      <c r="A118" t="s">
        <v>440</v>
      </c>
      <c r="B118" t="s">
        <v>412</v>
      </c>
      <c r="C118" t="s">
        <v>482</v>
      </c>
      <c r="D118" t="s">
        <v>343</v>
      </c>
      <c r="E118" t="s">
        <v>157</v>
      </c>
      <c r="F118" t="s">
        <v>158</v>
      </c>
      <c r="G118">
        <v>116</v>
      </c>
      <c r="H118" s="52">
        <v>0.15517</v>
      </c>
      <c r="I118" s="52"/>
      <c r="J118" s="52"/>
      <c r="K118" s="52"/>
      <c r="L118" s="82"/>
      <c r="M118" s="82"/>
      <c r="N118" s="82"/>
      <c r="O118" s="82"/>
      <c r="P118" s="82"/>
      <c r="Q118" s="82"/>
    </row>
    <row r="119" spans="1:17">
      <c r="A119" t="s">
        <v>440</v>
      </c>
      <c r="B119" t="s">
        <v>412</v>
      </c>
      <c r="C119" t="s">
        <v>482</v>
      </c>
      <c r="D119" t="s">
        <v>343</v>
      </c>
      <c r="E119" t="s">
        <v>161</v>
      </c>
      <c r="F119" t="s">
        <v>162</v>
      </c>
      <c r="G119">
        <v>295</v>
      </c>
      <c r="H119" s="52">
        <v>0.84067999999999998</v>
      </c>
      <c r="I119" s="52"/>
      <c r="J119" s="52"/>
      <c r="K119" s="52"/>
      <c r="L119" s="52"/>
      <c r="M119" s="52"/>
      <c r="N119" s="52"/>
      <c r="O119" s="52"/>
      <c r="P119" s="52"/>
      <c r="Q119" s="52"/>
    </row>
    <row r="120" spans="1:17">
      <c r="A120" t="s">
        <v>440</v>
      </c>
      <c r="B120" t="s">
        <v>412</v>
      </c>
      <c r="C120" t="s">
        <v>483</v>
      </c>
      <c r="D120" s="53" t="s">
        <v>332</v>
      </c>
      <c r="E120" s="53" t="s">
        <v>483</v>
      </c>
      <c r="F120" s="53" t="s">
        <v>332</v>
      </c>
      <c r="G120" s="53">
        <v>528</v>
      </c>
      <c r="H120" s="82">
        <v>0.70076000000000005</v>
      </c>
      <c r="I120" s="52"/>
      <c r="J120" s="52"/>
      <c r="K120" s="52"/>
      <c r="L120" s="52"/>
      <c r="M120" s="52"/>
      <c r="N120" s="52"/>
      <c r="O120" s="52"/>
      <c r="P120" s="52"/>
      <c r="Q120" s="52"/>
    </row>
    <row r="121" spans="1:17">
      <c r="A121" t="s">
        <v>440</v>
      </c>
      <c r="B121" t="s">
        <v>412</v>
      </c>
      <c r="C121" t="s">
        <v>483</v>
      </c>
      <c r="D121" t="s">
        <v>332</v>
      </c>
      <c r="E121" t="s">
        <v>67</v>
      </c>
      <c r="F121" t="s">
        <v>68</v>
      </c>
      <c r="G121">
        <v>35</v>
      </c>
      <c r="H121" s="52">
        <v>0.77142999999999995</v>
      </c>
      <c r="I121" s="82"/>
      <c r="J121" s="52"/>
      <c r="K121" s="52"/>
      <c r="L121" s="52"/>
      <c r="M121" s="52"/>
      <c r="N121" s="52"/>
      <c r="O121" s="52"/>
      <c r="P121" s="52"/>
      <c r="Q121" s="52"/>
    </row>
    <row r="122" spans="1:17">
      <c r="A122" t="s">
        <v>440</v>
      </c>
      <c r="B122" t="s">
        <v>412</v>
      </c>
      <c r="C122" t="s">
        <v>483</v>
      </c>
      <c r="D122" t="s">
        <v>332</v>
      </c>
      <c r="E122" t="s">
        <v>93</v>
      </c>
      <c r="F122" t="s">
        <v>94</v>
      </c>
      <c r="G122">
        <v>75</v>
      </c>
      <c r="H122" s="52">
        <v>0.82667000000000002</v>
      </c>
      <c r="I122" s="52"/>
      <c r="J122" s="52"/>
      <c r="K122" s="82"/>
      <c r="L122" s="52"/>
      <c r="M122" s="52"/>
      <c r="N122" s="52"/>
      <c r="O122" s="52"/>
      <c r="P122" s="52"/>
      <c r="Q122" s="52"/>
    </row>
    <row r="123" spans="1:17">
      <c r="A123" t="s">
        <v>440</v>
      </c>
      <c r="B123" t="s">
        <v>412</v>
      </c>
      <c r="C123" t="s">
        <v>483</v>
      </c>
      <c r="D123" t="s">
        <v>332</v>
      </c>
      <c r="E123" t="s">
        <v>101</v>
      </c>
      <c r="F123" t="s">
        <v>277</v>
      </c>
      <c r="G123">
        <v>45</v>
      </c>
      <c r="H123" s="52">
        <v>0.91110999999999998</v>
      </c>
      <c r="I123" s="52"/>
      <c r="J123" s="52"/>
      <c r="K123" s="52"/>
      <c r="L123" s="52"/>
      <c r="M123" s="52"/>
      <c r="N123" s="52"/>
      <c r="O123" s="52"/>
      <c r="P123" s="52"/>
      <c r="Q123" s="52"/>
    </row>
    <row r="124" spans="1:17">
      <c r="A124" t="s">
        <v>440</v>
      </c>
      <c r="B124" t="s">
        <v>412</v>
      </c>
      <c r="C124" t="s">
        <v>483</v>
      </c>
      <c r="D124" t="s">
        <v>332</v>
      </c>
      <c r="E124" t="s">
        <v>159</v>
      </c>
      <c r="F124" t="s">
        <v>160</v>
      </c>
      <c r="G124">
        <v>128</v>
      </c>
      <c r="H124" s="52">
        <v>0.36719000000000002</v>
      </c>
      <c r="I124" s="52"/>
      <c r="J124" s="52"/>
      <c r="K124" s="52"/>
      <c r="L124" s="52"/>
      <c r="M124" s="52"/>
      <c r="N124" s="52"/>
      <c r="O124" s="52"/>
      <c r="P124" s="52"/>
      <c r="Q124" s="52"/>
    </row>
    <row r="125" spans="1:17">
      <c r="A125" t="s">
        <v>440</v>
      </c>
      <c r="B125" t="s">
        <v>412</v>
      </c>
      <c r="C125" t="s">
        <v>483</v>
      </c>
      <c r="D125" t="s">
        <v>332</v>
      </c>
      <c r="E125" t="s">
        <v>208</v>
      </c>
      <c r="F125" t="s">
        <v>209</v>
      </c>
      <c r="G125">
        <v>121</v>
      </c>
      <c r="H125" s="52">
        <v>0.90908999999999995</v>
      </c>
      <c r="I125" s="52"/>
      <c r="J125" s="52"/>
      <c r="K125" s="52"/>
      <c r="L125" s="82"/>
      <c r="M125" s="82"/>
      <c r="N125" s="82"/>
      <c r="O125" s="82"/>
      <c r="P125" s="82"/>
      <c r="Q125" s="82"/>
    </row>
    <row r="126" spans="1:17">
      <c r="A126" t="s">
        <v>440</v>
      </c>
      <c r="B126" t="s">
        <v>412</v>
      </c>
      <c r="C126" t="s">
        <v>483</v>
      </c>
      <c r="D126" t="s">
        <v>332</v>
      </c>
      <c r="E126" t="s">
        <v>214</v>
      </c>
      <c r="F126" t="s">
        <v>215</v>
      </c>
      <c r="G126">
        <v>124</v>
      </c>
      <c r="H126" s="52">
        <v>0.66935</v>
      </c>
      <c r="I126" s="52"/>
      <c r="J126" s="52"/>
      <c r="K126" s="52"/>
      <c r="L126" s="52"/>
      <c r="M126" s="52"/>
      <c r="N126" s="52"/>
      <c r="O126" s="52"/>
      <c r="P126" s="52"/>
      <c r="Q126" s="52"/>
    </row>
    <row r="127" spans="1:17">
      <c r="A127" t="s">
        <v>440</v>
      </c>
      <c r="B127" t="s">
        <v>412</v>
      </c>
      <c r="C127" t="s">
        <v>484</v>
      </c>
      <c r="D127" s="53" t="s">
        <v>447</v>
      </c>
      <c r="E127" s="53" t="s">
        <v>484</v>
      </c>
      <c r="F127" s="53" t="s">
        <v>447</v>
      </c>
      <c r="G127" s="53">
        <v>584</v>
      </c>
      <c r="H127" s="82">
        <v>0.50856000000000001</v>
      </c>
      <c r="I127" s="52"/>
      <c r="J127" s="52"/>
      <c r="K127" s="52"/>
      <c r="L127" s="52"/>
      <c r="M127" s="52"/>
      <c r="N127" s="52"/>
      <c r="O127" s="52"/>
      <c r="P127" s="52"/>
      <c r="Q127" s="52"/>
    </row>
    <row r="128" spans="1:17">
      <c r="A128" t="s">
        <v>440</v>
      </c>
      <c r="B128" t="s">
        <v>412</v>
      </c>
      <c r="C128" t="s">
        <v>484</v>
      </c>
      <c r="D128" t="s">
        <v>447</v>
      </c>
      <c r="E128" t="s">
        <v>53</v>
      </c>
      <c r="F128" t="s">
        <v>54</v>
      </c>
      <c r="G128">
        <v>50</v>
      </c>
      <c r="H128" s="52">
        <v>0.18</v>
      </c>
      <c r="I128" s="82"/>
      <c r="J128" s="52"/>
      <c r="K128" s="52"/>
      <c r="L128" s="52"/>
      <c r="M128" s="52"/>
      <c r="N128" s="52"/>
      <c r="O128" s="52"/>
      <c r="P128" s="52"/>
      <c r="Q128" s="52"/>
    </row>
    <row r="129" spans="1:17">
      <c r="A129" t="s">
        <v>440</v>
      </c>
      <c r="B129" t="s">
        <v>412</v>
      </c>
      <c r="C129" t="s">
        <v>484</v>
      </c>
      <c r="D129" t="s">
        <v>447</v>
      </c>
      <c r="E129" t="s">
        <v>61</v>
      </c>
      <c r="F129" t="s">
        <v>62</v>
      </c>
      <c r="G129">
        <v>39</v>
      </c>
      <c r="H129" s="52">
        <v>0.71794999999999998</v>
      </c>
      <c r="I129" s="52"/>
      <c r="J129" s="52"/>
      <c r="K129" s="82"/>
      <c r="L129" s="52"/>
      <c r="M129" s="52"/>
      <c r="N129" s="52"/>
      <c r="O129" s="52"/>
      <c r="P129" s="52"/>
      <c r="Q129" s="52"/>
    </row>
    <row r="130" spans="1:17">
      <c r="A130" t="s">
        <v>440</v>
      </c>
      <c r="B130" t="s">
        <v>412</v>
      </c>
      <c r="C130" t="s">
        <v>484</v>
      </c>
      <c r="D130" t="s">
        <v>447</v>
      </c>
      <c r="E130" t="s">
        <v>194</v>
      </c>
      <c r="F130" t="s">
        <v>276</v>
      </c>
      <c r="G130">
        <v>35</v>
      </c>
      <c r="H130" s="52">
        <v>0.48570999999999998</v>
      </c>
      <c r="I130" s="52"/>
      <c r="J130" s="52"/>
      <c r="K130" s="52"/>
      <c r="L130" s="52"/>
      <c r="M130" s="52"/>
      <c r="N130" s="52"/>
      <c r="O130" s="52"/>
      <c r="P130" s="52"/>
      <c r="Q130" s="52"/>
    </row>
    <row r="131" spans="1:17">
      <c r="A131" t="s">
        <v>440</v>
      </c>
      <c r="B131" t="s">
        <v>412</v>
      </c>
      <c r="C131" t="s">
        <v>484</v>
      </c>
      <c r="D131" t="s">
        <v>447</v>
      </c>
      <c r="E131" t="s">
        <v>99</v>
      </c>
      <c r="F131" t="s">
        <v>100</v>
      </c>
      <c r="G131">
        <v>108</v>
      </c>
      <c r="H131" s="52">
        <v>0.57406999999999997</v>
      </c>
      <c r="I131" s="52"/>
      <c r="J131" s="52"/>
      <c r="K131" s="52"/>
      <c r="L131" s="52"/>
      <c r="M131" s="52"/>
      <c r="N131" s="52"/>
      <c r="O131" s="52"/>
      <c r="P131" s="52"/>
      <c r="Q131" s="52"/>
    </row>
    <row r="132" spans="1:17">
      <c r="A132" t="s">
        <v>440</v>
      </c>
      <c r="B132" t="s">
        <v>412</v>
      </c>
      <c r="C132" t="s">
        <v>484</v>
      </c>
      <c r="D132" t="s">
        <v>447</v>
      </c>
      <c r="E132" t="s">
        <v>109</v>
      </c>
      <c r="F132" t="s">
        <v>110</v>
      </c>
      <c r="G132">
        <v>46</v>
      </c>
      <c r="H132" s="52">
        <v>0.45651999999999998</v>
      </c>
      <c r="I132" s="52"/>
      <c r="J132" s="52"/>
      <c r="K132" s="52"/>
      <c r="L132" s="52"/>
      <c r="M132" s="52"/>
      <c r="N132" s="52"/>
      <c r="O132" s="52"/>
      <c r="P132" s="52"/>
      <c r="Q132" s="52"/>
    </row>
    <row r="133" spans="1:17">
      <c r="A133" t="s">
        <v>440</v>
      </c>
      <c r="B133" t="s">
        <v>412</v>
      </c>
      <c r="C133" t="s">
        <v>484</v>
      </c>
      <c r="D133" t="s">
        <v>447</v>
      </c>
      <c r="E133" t="s">
        <v>119</v>
      </c>
      <c r="F133" t="s">
        <v>120</v>
      </c>
      <c r="G133">
        <v>109</v>
      </c>
      <c r="H133" s="52">
        <v>0.73394000000000004</v>
      </c>
      <c r="I133" s="52"/>
      <c r="J133" s="52"/>
      <c r="K133" s="52"/>
      <c r="L133" s="52"/>
      <c r="M133" s="52"/>
      <c r="N133" s="52"/>
      <c r="O133" s="52"/>
      <c r="P133" s="52"/>
      <c r="Q133" s="52"/>
    </row>
    <row r="134" spans="1:17">
      <c r="A134" t="s">
        <v>440</v>
      </c>
      <c r="B134" t="s">
        <v>412</v>
      </c>
      <c r="C134" t="s">
        <v>484</v>
      </c>
      <c r="D134" t="s">
        <v>447</v>
      </c>
      <c r="E134" t="s">
        <v>199</v>
      </c>
      <c r="F134" t="s">
        <v>282</v>
      </c>
      <c r="G134">
        <v>78</v>
      </c>
      <c r="H134" s="52">
        <v>0.69230999999999998</v>
      </c>
      <c r="I134" s="52"/>
      <c r="J134" s="52"/>
      <c r="K134" s="52"/>
      <c r="L134" s="82"/>
      <c r="M134" s="82"/>
      <c r="N134" s="82"/>
      <c r="O134" s="82"/>
      <c r="P134" s="82"/>
      <c r="Q134" s="82"/>
    </row>
    <row r="135" spans="1:17">
      <c r="A135" t="s">
        <v>440</v>
      </c>
      <c r="B135" t="s">
        <v>412</v>
      </c>
      <c r="C135" t="s">
        <v>484</v>
      </c>
      <c r="D135" t="s">
        <v>447</v>
      </c>
      <c r="E135" t="s">
        <v>187</v>
      </c>
      <c r="F135" t="s">
        <v>188</v>
      </c>
      <c r="G135">
        <v>119</v>
      </c>
      <c r="H135" s="52">
        <v>0.21848999999999999</v>
      </c>
      <c r="I135" s="52"/>
      <c r="J135" s="52"/>
      <c r="K135" s="52"/>
      <c r="L135" s="52"/>
      <c r="M135" s="52"/>
      <c r="N135" s="52"/>
      <c r="O135" s="52"/>
      <c r="P135" s="52"/>
      <c r="Q135" s="52"/>
    </row>
    <row r="136" spans="1:17">
      <c r="A136" t="s">
        <v>440</v>
      </c>
      <c r="B136" t="s">
        <v>412</v>
      </c>
      <c r="C136" t="s">
        <v>485</v>
      </c>
      <c r="D136" s="53" t="s">
        <v>339</v>
      </c>
      <c r="E136" s="53" t="s">
        <v>485</v>
      </c>
      <c r="F136" s="53" t="s">
        <v>339</v>
      </c>
      <c r="G136" s="53">
        <v>1100</v>
      </c>
      <c r="H136" s="82">
        <v>0.63273000000000001</v>
      </c>
      <c r="I136" s="52"/>
      <c r="J136" s="52"/>
      <c r="K136" s="52"/>
      <c r="L136" s="52"/>
      <c r="M136" s="52"/>
      <c r="N136" s="52"/>
      <c r="O136" s="52"/>
      <c r="P136" s="52"/>
      <c r="Q136" s="52"/>
    </row>
    <row r="137" spans="1:17">
      <c r="A137" t="s">
        <v>440</v>
      </c>
      <c r="B137" t="s">
        <v>412</v>
      </c>
      <c r="C137" t="s">
        <v>485</v>
      </c>
      <c r="D137" t="s">
        <v>339</v>
      </c>
      <c r="E137" t="s">
        <v>193</v>
      </c>
      <c r="F137" t="s">
        <v>275</v>
      </c>
      <c r="G137">
        <v>74</v>
      </c>
      <c r="H137" s="52">
        <v>0.68918999999999997</v>
      </c>
      <c r="I137" s="82"/>
      <c r="J137" s="52"/>
      <c r="K137" s="52"/>
      <c r="L137" s="52"/>
      <c r="M137" s="52"/>
      <c r="N137" s="52"/>
      <c r="O137" s="52"/>
      <c r="P137" s="52"/>
      <c r="Q137" s="52"/>
    </row>
    <row r="138" spans="1:17">
      <c r="A138" t="s">
        <v>440</v>
      </c>
      <c r="B138" t="s">
        <v>412</v>
      </c>
      <c r="C138" t="s">
        <v>485</v>
      </c>
      <c r="D138" t="s">
        <v>339</v>
      </c>
      <c r="E138" t="s">
        <v>85</v>
      </c>
      <c r="F138" t="s">
        <v>86</v>
      </c>
      <c r="G138">
        <v>43</v>
      </c>
      <c r="H138" s="52">
        <v>0.86046999999999996</v>
      </c>
      <c r="I138" s="52"/>
      <c r="J138" s="52"/>
      <c r="K138" s="82"/>
      <c r="L138" s="52"/>
      <c r="M138" s="52"/>
      <c r="N138" s="52"/>
      <c r="O138" s="52"/>
      <c r="P138" s="52"/>
      <c r="Q138" s="52"/>
    </row>
    <row r="139" spans="1:17">
      <c r="A139" t="s">
        <v>440</v>
      </c>
      <c r="B139" t="s">
        <v>412</v>
      </c>
      <c r="C139" t="s">
        <v>485</v>
      </c>
      <c r="D139" t="s">
        <v>339</v>
      </c>
      <c r="E139" t="s">
        <v>200</v>
      </c>
      <c r="F139" t="s">
        <v>283</v>
      </c>
      <c r="G139">
        <v>80</v>
      </c>
      <c r="H139" s="52">
        <v>0.4375</v>
      </c>
      <c r="I139" s="52"/>
      <c r="J139" s="52"/>
      <c r="K139" s="52"/>
      <c r="L139" s="52"/>
      <c r="M139" s="52"/>
      <c r="N139" s="52"/>
      <c r="O139" s="52"/>
      <c r="P139" s="52"/>
      <c r="Q139" s="52"/>
    </row>
    <row r="140" spans="1:17">
      <c r="A140" t="s">
        <v>440</v>
      </c>
      <c r="B140" t="s">
        <v>412</v>
      </c>
      <c r="C140" t="s">
        <v>485</v>
      </c>
      <c r="D140" t="s">
        <v>339</v>
      </c>
      <c r="E140" t="s">
        <v>175</v>
      </c>
      <c r="F140" t="s">
        <v>176</v>
      </c>
      <c r="G140">
        <v>73</v>
      </c>
      <c r="H140" s="52">
        <v>0.80822000000000005</v>
      </c>
      <c r="I140" s="52"/>
      <c r="J140" s="52"/>
      <c r="K140" s="52"/>
      <c r="L140" s="52"/>
      <c r="M140" s="52"/>
      <c r="N140" s="52"/>
      <c r="O140" s="52"/>
      <c r="P140" s="52"/>
      <c r="Q140" s="52"/>
    </row>
    <row r="141" spans="1:17">
      <c r="A141" t="s">
        <v>440</v>
      </c>
      <c r="B141" t="s">
        <v>412</v>
      </c>
      <c r="C141" t="s">
        <v>485</v>
      </c>
      <c r="D141" t="s">
        <v>339</v>
      </c>
      <c r="E141" t="s">
        <v>201</v>
      </c>
      <c r="F141" t="s">
        <v>284</v>
      </c>
      <c r="G141">
        <v>101</v>
      </c>
      <c r="H141" s="52">
        <v>0.91088999999999998</v>
      </c>
      <c r="I141" s="52"/>
      <c r="J141" s="52"/>
      <c r="K141" s="52"/>
      <c r="L141" s="52"/>
      <c r="M141" s="52"/>
      <c r="N141" s="52"/>
      <c r="O141" s="52"/>
      <c r="P141" s="52"/>
      <c r="Q141" s="52"/>
    </row>
    <row r="142" spans="1:17">
      <c r="A142" t="s">
        <v>440</v>
      </c>
      <c r="B142" t="s">
        <v>412</v>
      </c>
      <c r="C142" t="s">
        <v>485</v>
      </c>
      <c r="D142" t="s">
        <v>339</v>
      </c>
      <c r="E142" t="s">
        <v>185</v>
      </c>
      <c r="F142" t="s">
        <v>186</v>
      </c>
      <c r="G142">
        <v>54</v>
      </c>
      <c r="H142" s="52">
        <v>0.64815</v>
      </c>
      <c r="I142" s="52"/>
      <c r="J142" s="52"/>
      <c r="K142" s="52"/>
      <c r="L142" s="52"/>
      <c r="M142" s="52"/>
      <c r="N142" s="52"/>
      <c r="O142" s="52"/>
      <c r="P142" s="52"/>
      <c r="Q142" s="52"/>
    </row>
    <row r="143" spans="1:17">
      <c r="A143" t="s">
        <v>440</v>
      </c>
      <c r="B143" t="s">
        <v>412</v>
      </c>
      <c r="C143" t="s">
        <v>485</v>
      </c>
      <c r="D143" t="s">
        <v>339</v>
      </c>
      <c r="E143" t="s">
        <v>210</v>
      </c>
      <c r="F143" t="s">
        <v>211</v>
      </c>
      <c r="G143">
        <v>215</v>
      </c>
      <c r="H143" s="52">
        <v>0.4093</v>
      </c>
      <c r="I143" s="52"/>
      <c r="J143" s="52"/>
      <c r="K143" s="52"/>
      <c r="L143" s="52"/>
      <c r="M143" s="52"/>
      <c r="N143" s="52"/>
      <c r="O143" s="52"/>
      <c r="P143" s="52"/>
      <c r="Q143" s="52"/>
    </row>
    <row r="144" spans="1:17">
      <c r="A144" t="s">
        <v>440</v>
      </c>
      <c r="B144" t="s">
        <v>412</v>
      </c>
      <c r="C144" t="s">
        <v>485</v>
      </c>
      <c r="D144" t="s">
        <v>339</v>
      </c>
      <c r="E144" t="s">
        <v>212</v>
      </c>
      <c r="F144" t="s">
        <v>213</v>
      </c>
      <c r="G144">
        <v>99</v>
      </c>
      <c r="H144" s="52">
        <v>0.83838000000000001</v>
      </c>
      <c r="I144" s="52"/>
      <c r="J144" s="52"/>
      <c r="K144" s="52"/>
      <c r="L144" s="52"/>
      <c r="M144" s="52"/>
      <c r="N144" s="52"/>
      <c r="O144" s="52"/>
      <c r="P144" s="52"/>
      <c r="Q144" s="52"/>
    </row>
    <row r="145" spans="1:17">
      <c r="A145" t="s">
        <v>440</v>
      </c>
      <c r="B145" t="s">
        <v>412</v>
      </c>
      <c r="C145" t="s">
        <v>485</v>
      </c>
      <c r="D145" t="s">
        <v>339</v>
      </c>
      <c r="E145" t="s">
        <v>222</v>
      </c>
      <c r="F145" t="s">
        <v>288</v>
      </c>
      <c r="G145">
        <v>159</v>
      </c>
      <c r="H145" s="52">
        <v>0.52829999999999999</v>
      </c>
      <c r="I145" s="52"/>
      <c r="J145" s="52"/>
      <c r="K145" s="52"/>
      <c r="L145" s="52"/>
      <c r="M145" s="52"/>
      <c r="N145" s="52"/>
      <c r="O145" s="52"/>
      <c r="P145" s="52"/>
      <c r="Q145" s="52"/>
    </row>
    <row r="146" spans="1:17">
      <c r="A146" t="s">
        <v>440</v>
      </c>
      <c r="B146" t="s">
        <v>412</v>
      </c>
      <c r="C146" t="s">
        <v>485</v>
      </c>
      <c r="D146" t="s">
        <v>339</v>
      </c>
      <c r="E146" t="s">
        <v>228</v>
      </c>
      <c r="F146" t="s">
        <v>229</v>
      </c>
      <c r="G146">
        <v>44</v>
      </c>
      <c r="H146" s="52">
        <v>0.43181999999999998</v>
      </c>
      <c r="I146" s="52"/>
      <c r="J146" s="52"/>
      <c r="K146" s="52"/>
      <c r="L146" s="52"/>
      <c r="M146" s="52"/>
      <c r="N146" s="52"/>
      <c r="O146" s="52"/>
      <c r="P146" s="52"/>
      <c r="Q146" s="52"/>
    </row>
    <row r="147" spans="1:17">
      <c r="A147" t="s">
        <v>440</v>
      </c>
      <c r="B147" t="s">
        <v>412</v>
      </c>
      <c r="C147" t="s">
        <v>485</v>
      </c>
      <c r="D147" t="s">
        <v>339</v>
      </c>
      <c r="E147" t="s">
        <v>240</v>
      </c>
      <c r="F147" t="s">
        <v>241</v>
      </c>
      <c r="G147">
        <v>122</v>
      </c>
      <c r="H147" s="52">
        <v>0.74590000000000001</v>
      </c>
      <c r="I147" s="52"/>
      <c r="J147" s="52"/>
      <c r="K147" s="52"/>
      <c r="L147" s="82"/>
      <c r="M147" s="82"/>
      <c r="N147" s="82"/>
      <c r="O147" s="82"/>
      <c r="P147" s="82"/>
      <c r="Q147" s="82"/>
    </row>
    <row r="148" spans="1:17">
      <c r="A148" t="s">
        <v>440</v>
      </c>
      <c r="B148" t="s">
        <v>412</v>
      </c>
      <c r="C148" t="s">
        <v>485</v>
      </c>
      <c r="D148" t="s">
        <v>339</v>
      </c>
      <c r="E148" t="s">
        <v>244</v>
      </c>
      <c r="F148" t="s">
        <v>245</v>
      </c>
      <c r="G148">
        <v>36</v>
      </c>
      <c r="H148" s="52">
        <v>0.61111000000000004</v>
      </c>
      <c r="I148" s="52"/>
      <c r="J148" s="52"/>
      <c r="K148" s="52"/>
      <c r="L148" s="52"/>
      <c r="M148" s="52"/>
      <c r="N148" s="52"/>
      <c r="O148" s="52"/>
      <c r="P148" s="52"/>
      <c r="Q148" s="52"/>
    </row>
    <row r="149" spans="1:17">
      <c r="A149" t="s">
        <v>440</v>
      </c>
      <c r="B149" t="s">
        <v>412</v>
      </c>
      <c r="C149" t="s">
        <v>486</v>
      </c>
      <c r="D149" s="53" t="s">
        <v>336</v>
      </c>
      <c r="E149" s="53" t="s">
        <v>486</v>
      </c>
      <c r="F149" s="53" t="s">
        <v>336</v>
      </c>
      <c r="G149" s="53">
        <v>358</v>
      </c>
      <c r="H149" s="82">
        <v>0.73463999999999996</v>
      </c>
      <c r="I149" s="52"/>
      <c r="J149" s="52"/>
      <c r="K149" s="52"/>
      <c r="L149" s="52"/>
      <c r="M149" s="52"/>
      <c r="N149" s="52"/>
      <c r="O149" s="52"/>
      <c r="P149" s="52"/>
      <c r="Q149" s="52"/>
    </row>
    <row r="150" spans="1:17">
      <c r="A150" t="s">
        <v>440</v>
      </c>
      <c r="B150" t="s">
        <v>412</v>
      </c>
      <c r="C150" t="s">
        <v>486</v>
      </c>
      <c r="D150" t="s">
        <v>336</v>
      </c>
      <c r="E150" t="s">
        <v>29</v>
      </c>
      <c r="F150" t="s">
        <v>30</v>
      </c>
      <c r="G150">
        <v>27</v>
      </c>
      <c r="H150" s="52">
        <v>0.92593000000000003</v>
      </c>
      <c r="I150" s="82"/>
      <c r="J150" s="52"/>
      <c r="K150" s="52"/>
      <c r="L150" s="52"/>
      <c r="M150" s="52"/>
      <c r="N150" s="52"/>
      <c r="O150" s="52"/>
      <c r="P150" s="52"/>
      <c r="Q150" s="52"/>
    </row>
    <row r="151" spans="1:17">
      <c r="A151" t="s">
        <v>440</v>
      </c>
      <c r="B151" t="s">
        <v>412</v>
      </c>
      <c r="C151" t="s">
        <v>486</v>
      </c>
      <c r="D151" t="s">
        <v>336</v>
      </c>
      <c r="E151" t="s">
        <v>45</v>
      </c>
      <c r="F151" t="s">
        <v>46</v>
      </c>
      <c r="G151">
        <v>49</v>
      </c>
      <c r="H151" s="52">
        <v>0.40816000000000002</v>
      </c>
      <c r="I151" s="52"/>
      <c r="J151" s="52"/>
      <c r="K151" s="82"/>
      <c r="L151" s="52"/>
      <c r="M151" s="52"/>
      <c r="N151" s="52"/>
      <c r="O151" s="52"/>
      <c r="P151" s="52"/>
      <c r="Q151" s="52"/>
    </row>
    <row r="152" spans="1:17">
      <c r="A152" t="s">
        <v>440</v>
      </c>
      <c r="B152" t="s">
        <v>412</v>
      </c>
      <c r="C152" t="s">
        <v>486</v>
      </c>
      <c r="D152" t="s">
        <v>336</v>
      </c>
      <c r="E152" t="s">
        <v>49</v>
      </c>
      <c r="F152" t="s">
        <v>50</v>
      </c>
      <c r="G152">
        <v>62</v>
      </c>
      <c r="H152" s="52">
        <v>0.79032000000000002</v>
      </c>
      <c r="I152" s="52"/>
      <c r="J152" s="52"/>
      <c r="K152" s="52"/>
      <c r="L152" s="52"/>
      <c r="M152" s="52"/>
      <c r="N152" s="52"/>
      <c r="O152" s="52"/>
      <c r="P152" s="52"/>
      <c r="Q152" s="52"/>
    </row>
    <row r="153" spans="1:17">
      <c r="A153" t="s">
        <v>440</v>
      </c>
      <c r="B153" t="s">
        <v>412</v>
      </c>
      <c r="C153" t="s">
        <v>486</v>
      </c>
      <c r="D153" t="s">
        <v>336</v>
      </c>
      <c r="E153" t="s">
        <v>95</v>
      </c>
      <c r="F153" t="s">
        <v>96</v>
      </c>
      <c r="G153">
        <v>29</v>
      </c>
      <c r="H153" s="52">
        <v>0.89654999999999996</v>
      </c>
      <c r="I153" s="52"/>
      <c r="J153" s="52"/>
      <c r="K153" s="52"/>
      <c r="L153" s="52"/>
      <c r="M153" s="52"/>
      <c r="N153" s="52"/>
      <c r="O153" s="52"/>
      <c r="P153" s="52"/>
      <c r="Q153" s="52"/>
    </row>
    <row r="154" spans="1:17">
      <c r="A154" t="s">
        <v>440</v>
      </c>
      <c r="B154" t="s">
        <v>412</v>
      </c>
      <c r="C154" t="s">
        <v>486</v>
      </c>
      <c r="D154" t="s">
        <v>336</v>
      </c>
      <c r="E154" t="s">
        <v>113</v>
      </c>
      <c r="F154" t="s">
        <v>114</v>
      </c>
      <c r="G154">
        <v>109</v>
      </c>
      <c r="H154" s="52">
        <v>0.85321000000000002</v>
      </c>
      <c r="I154" s="52"/>
      <c r="J154" s="52"/>
      <c r="K154" s="52"/>
    </row>
    <row r="155" spans="1:17">
      <c r="A155" t="s">
        <v>440</v>
      </c>
      <c r="B155" t="s">
        <v>412</v>
      </c>
      <c r="C155" t="s">
        <v>486</v>
      </c>
      <c r="D155" t="s">
        <v>336</v>
      </c>
      <c r="E155" t="s">
        <v>131</v>
      </c>
      <c r="F155" t="s">
        <v>132</v>
      </c>
      <c r="G155">
        <v>82</v>
      </c>
      <c r="H155" s="52">
        <v>0.60975999999999997</v>
      </c>
      <c r="I155" s="52"/>
      <c r="J155" s="52"/>
      <c r="K155" s="52"/>
    </row>
    <row r="156" spans="1:17">
      <c r="H156" s="52"/>
      <c r="I156" s="52"/>
      <c r="J156" s="52"/>
      <c r="K156" s="52"/>
    </row>
    <row r="157" spans="1:17">
      <c r="J157" s="52"/>
      <c r="K157" s="52"/>
    </row>
  </sheetData>
  <mergeCells count="3">
    <mergeCell ref="F4:H4"/>
    <mergeCell ref="F5:H5"/>
    <mergeCell ref="F2:H2"/>
  </mergeCells>
  <hyperlinks>
    <hyperlink ref="C3" r:id="rId1" display="https://www.natcan.org.uk/audits/metastatic-breast/           " xr:uid="{BB600823-54E7-43AD-ABB2-7C76CE2F56F2}"/>
    <hyperlink ref="C2" r:id="rId2" display="breastcanceraudits@rcseng.ac.uk           " xr:uid="{8428EADD-9DF3-485C-9BD0-3CC9834562BC}"/>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7D8A-0D55-47AC-B9C6-3A2326E74198}">
  <dimension ref="A1:S157"/>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8" width="9.7109375" customWidth="1"/>
    <col min="12" max="12" width="9.7109375" customWidth="1"/>
    <col min="13" max="13" width="18.7109375" customWidth="1"/>
    <col min="14" max="15" width="10.7109375" customWidth="1"/>
    <col min="16" max="17" width="9.7109375" customWidth="1"/>
  </cols>
  <sheetData>
    <row r="1" spans="1:19" ht="20.100000000000001" customHeight="1">
      <c r="A1" s="20"/>
      <c r="B1" s="20"/>
      <c r="C1" s="21"/>
      <c r="D1" s="54"/>
      <c r="E1" s="89" t="s">
        <v>462</v>
      </c>
      <c r="F1" s="73"/>
      <c r="G1" s="20"/>
      <c r="H1" s="20"/>
      <c r="I1" s="20"/>
    </row>
    <row r="2" spans="1:19" ht="30" customHeight="1">
      <c r="A2" s="20"/>
      <c r="B2" s="20"/>
      <c r="C2" s="70"/>
      <c r="D2" s="70"/>
      <c r="E2" s="72" t="s">
        <v>489</v>
      </c>
      <c r="F2" s="380" t="s">
        <v>506</v>
      </c>
      <c r="G2" s="380"/>
      <c r="H2" s="380"/>
      <c r="I2" s="20"/>
    </row>
    <row r="3" spans="1:19" ht="15" customHeight="1">
      <c r="A3" s="20"/>
      <c r="B3" s="20"/>
      <c r="C3" s="70"/>
      <c r="D3" s="70"/>
      <c r="E3" s="72" t="s">
        <v>27</v>
      </c>
      <c r="F3" s="73" t="s">
        <v>488</v>
      </c>
      <c r="G3" s="23"/>
      <c r="H3" s="23"/>
      <c r="I3" s="20"/>
    </row>
    <row r="4" spans="1:19" ht="30" customHeight="1">
      <c r="A4" s="20"/>
      <c r="B4" s="20"/>
      <c r="C4" s="71"/>
      <c r="D4" s="71"/>
      <c r="E4" s="72" t="s">
        <v>456</v>
      </c>
      <c r="F4" s="380" t="s">
        <v>502</v>
      </c>
      <c r="G4" s="380"/>
      <c r="H4" s="380"/>
      <c r="I4" s="20"/>
    </row>
    <row r="5" spans="1:19" ht="30" customHeight="1">
      <c r="A5" s="20"/>
      <c r="B5" s="20"/>
      <c r="C5" s="20"/>
      <c r="D5" s="54"/>
      <c r="E5" s="72" t="s">
        <v>457</v>
      </c>
      <c r="F5" s="380" t="s">
        <v>503</v>
      </c>
      <c r="G5" s="380"/>
      <c r="H5" s="380"/>
      <c r="I5" s="20"/>
    </row>
    <row r="6" spans="1:19">
      <c r="A6" s="20"/>
      <c r="B6" s="20"/>
      <c r="C6" s="20"/>
      <c r="D6" s="20"/>
      <c r="E6" s="74" t="s">
        <v>427</v>
      </c>
      <c r="F6" s="73" t="s">
        <v>505</v>
      </c>
      <c r="G6" s="23"/>
      <c r="H6" s="23"/>
      <c r="I6" s="20"/>
    </row>
    <row r="7" spans="1:19" ht="23.25" customHeight="1">
      <c r="D7" s="16"/>
      <c r="E7" s="74" t="s">
        <v>459</v>
      </c>
      <c r="F7" s="380" t="s">
        <v>504</v>
      </c>
      <c r="G7" s="380"/>
      <c r="H7" s="380"/>
    </row>
    <row r="8" spans="1:19" ht="25.5">
      <c r="D8" s="16"/>
      <c r="E8" s="74" t="s">
        <v>565</v>
      </c>
      <c r="F8" s="73" t="s">
        <v>491</v>
      </c>
      <c r="G8" s="14"/>
      <c r="H8" s="14"/>
    </row>
    <row r="9" spans="1:19">
      <c r="D9" s="16"/>
    </row>
    <row r="12" spans="1:19" s="68" customFormat="1" ht="45.75" thickBot="1">
      <c r="A12" s="75" t="s">
        <v>738</v>
      </c>
      <c r="B12" s="75" t="s">
        <v>427</v>
      </c>
      <c r="C12" s="75" t="s">
        <v>428</v>
      </c>
      <c r="D12" s="75" t="s">
        <v>429</v>
      </c>
      <c r="E12" s="75" t="s">
        <v>490</v>
      </c>
      <c r="F12" s="75" t="s">
        <v>431</v>
      </c>
      <c r="G12" s="75" t="s">
        <v>448</v>
      </c>
      <c r="H12" s="75" t="s">
        <v>536</v>
      </c>
      <c r="I12"/>
      <c r="J12"/>
      <c r="K12"/>
      <c r="L12" s="75" t="s">
        <v>738</v>
      </c>
      <c r="M12" s="75" t="s">
        <v>427</v>
      </c>
      <c r="N12" s="75" t="s">
        <v>495</v>
      </c>
      <c r="O12" s="75" t="s">
        <v>492</v>
      </c>
      <c r="P12" s="75" t="s">
        <v>448</v>
      </c>
      <c r="Q12" s="75" t="s">
        <v>536</v>
      </c>
      <c r="R12"/>
    </row>
    <row r="13" spans="1:19" ht="15.75" thickBot="1">
      <c r="A13" s="76" t="s">
        <v>440</v>
      </c>
      <c r="B13" s="76" t="s">
        <v>432</v>
      </c>
      <c r="C13" s="76" t="s">
        <v>465</v>
      </c>
      <c r="D13" s="76" t="s">
        <v>432</v>
      </c>
      <c r="E13" s="76" t="s">
        <v>465</v>
      </c>
      <c r="F13" s="76" t="s">
        <v>432</v>
      </c>
      <c r="G13" s="76">
        <v>5923</v>
      </c>
      <c r="H13" s="106" t="s">
        <v>491</v>
      </c>
      <c r="I13" s="52"/>
      <c r="J13" s="52"/>
      <c r="L13" s="42" t="s">
        <v>440</v>
      </c>
      <c r="M13" s="42" t="s">
        <v>412</v>
      </c>
      <c r="N13" s="42" t="s">
        <v>329</v>
      </c>
      <c r="O13" s="42" t="s">
        <v>539</v>
      </c>
      <c r="P13" s="42">
        <v>5610</v>
      </c>
      <c r="Q13" s="69">
        <v>0.15632799999999999</v>
      </c>
      <c r="S13" s="52"/>
    </row>
    <row r="14" spans="1:19">
      <c r="A14" s="42" t="s">
        <v>440</v>
      </c>
      <c r="B14" s="42" t="s">
        <v>412</v>
      </c>
      <c r="C14" s="42" t="s">
        <v>464</v>
      </c>
      <c r="D14" s="42" t="s">
        <v>412</v>
      </c>
      <c r="E14" s="42" t="s">
        <v>464</v>
      </c>
      <c r="F14" s="42" t="s">
        <v>412</v>
      </c>
      <c r="G14" s="42">
        <v>5654</v>
      </c>
      <c r="H14" s="69">
        <v>0.33994000000000002</v>
      </c>
      <c r="I14" s="52"/>
      <c r="J14" s="52"/>
      <c r="L14" s="42" t="s">
        <v>440</v>
      </c>
      <c r="M14" s="42" t="s">
        <v>412</v>
      </c>
      <c r="N14" s="42" t="s">
        <v>309</v>
      </c>
      <c r="O14" s="42" t="s">
        <v>539</v>
      </c>
      <c r="P14" s="42">
        <v>44</v>
      </c>
      <c r="Q14" s="93">
        <v>9.0909100000000007E-2</v>
      </c>
      <c r="S14" s="52"/>
    </row>
    <row r="15" spans="1:19" ht="15.75" thickBot="1">
      <c r="A15" s="78" t="s">
        <v>440</v>
      </c>
      <c r="B15" s="78" t="s">
        <v>433</v>
      </c>
      <c r="C15" s="78" t="s">
        <v>463</v>
      </c>
      <c r="D15" s="78" t="s">
        <v>433</v>
      </c>
      <c r="E15" s="78" t="s">
        <v>463</v>
      </c>
      <c r="F15" s="78" t="s">
        <v>433</v>
      </c>
      <c r="G15" s="78">
        <v>269</v>
      </c>
      <c r="H15" s="105" t="s">
        <v>491</v>
      </c>
      <c r="J15" s="52"/>
      <c r="L15" s="78" t="s">
        <v>440</v>
      </c>
      <c r="M15" s="78" t="s">
        <v>433</v>
      </c>
      <c r="N15" s="78" t="s">
        <v>540</v>
      </c>
      <c r="O15" s="78" t="s">
        <v>539</v>
      </c>
      <c r="P15" s="78">
        <v>269</v>
      </c>
      <c r="Q15" s="105" t="s">
        <v>491</v>
      </c>
    </row>
    <row r="16" spans="1:19">
      <c r="A16" t="s">
        <v>440</v>
      </c>
      <c r="B16" t="s">
        <v>412</v>
      </c>
      <c r="C16" t="s">
        <v>466</v>
      </c>
      <c r="D16" s="53" t="s">
        <v>340</v>
      </c>
      <c r="E16" s="53" t="s">
        <v>466</v>
      </c>
      <c r="F16" s="53" t="s">
        <v>340</v>
      </c>
      <c r="G16" s="53">
        <v>312</v>
      </c>
      <c r="H16" s="82">
        <v>0.22436</v>
      </c>
      <c r="J16" s="52"/>
      <c r="P16" s="53"/>
      <c r="Q16" s="83"/>
    </row>
    <row r="17" spans="1:19">
      <c r="A17" t="s">
        <v>440</v>
      </c>
      <c r="B17" t="s">
        <v>412</v>
      </c>
      <c r="C17" t="s">
        <v>466</v>
      </c>
      <c r="D17" t="s">
        <v>340</v>
      </c>
      <c r="E17" t="s">
        <v>57</v>
      </c>
      <c r="F17" t="s">
        <v>274</v>
      </c>
      <c r="G17">
        <v>29</v>
      </c>
      <c r="H17" s="52">
        <v>0.10345</v>
      </c>
      <c r="J17" s="52"/>
      <c r="Q17" s="84"/>
    </row>
    <row r="18" spans="1:19" ht="30.75" thickBot="1">
      <c r="A18" t="s">
        <v>440</v>
      </c>
      <c r="B18" t="s">
        <v>412</v>
      </c>
      <c r="C18" t="s">
        <v>466</v>
      </c>
      <c r="D18" t="s">
        <v>340</v>
      </c>
      <c r="E18" t="s">
        <v>69</v>
      </c>
      <c r="F18" t="s">
        <v>70</v>
      </c>
      <c r="G18">
        <v>24</v>
      </c>
      <c r="H18" s="52">
        <v>0.16667000000000001</v>
      </c>
      <c r="I18" s="52"/>
      <c r="J18" s="52"/>
      <c r="L18" s="75" t="s">
        <v>738</v>
      </c>
      <c r="M18" s="75" t="s">
        <v>427</v>
      </c>
      <c r="N18" s="75" t="s">
        <v>495</v>
      </c>
      <c r="O18" s="75" t="s">
        <v>492</v>
      </c>
      <c r="P18" s="75" t="s">
        <v>448</v>
      </c>
      <c r="Q18" s="75" t="s">
        <v>536</v>
      </c>
    </row>
    <row r="19" spans="1:19">
      <c r="A19" t="s">
        <v>440</v>
      </c>
      <c r="B19" t="s">
        <v>412</v>
      </c>
      <c r="C19" t="s">
        <v>466</v>
      </c>
      <c r="D19" t="s">
        <v>340</v>
      </c>
      <c r="E19" t="s">
        <v>117</v>
      </c>
      <c r="F19" t="s">
        <v>118</v>
      </c>
      <c r="G19">
        <v>111</v>
      </c>
      <c r="H19" s="52">
        <v>0.25224999999999997</v>
      </c>
      <c r="I19" s="52"/>
      <c r="J19" s="52"/>
      <c r="L19" s="42" t="s">
        <v>440</v>
      </c>
      <c r="M19" s="42" t="s">
        <v>412</v>
      </c>
      <c r="N19" s="42" t="s">
        <v>329</v>
      </c>
      <c r="O19" s="42" t="s">
        <v>524</v>
      </c>
      <c r="P19" s="42">
        <v>1073</v>
      </c>
      <c r="Q19" s="93">
        <v>0.47996</v>
      </c>
      <c r="S19" s="52"/>
    </row>
    <row r="20" spans="1:19">
      <c r="A20" t="s">
        <v>440</v>
      </c>
      <c r="B20" t="s">
        <v>412</v>
      </c>
      <c r="C20" t="s">
        <v>466</v>
      </c>
      <c r="D20" t="s">
        <v>340</v>
      </c>
      <c r="E20" t="s">
        <v>127</v>
      </c>
      <c r="F20" t="s">
        <v>128</v>
      </c>
      <c r="G20">
        <v>31</v>
      </c>
      <c r="H20" s="52">
        <v>3.2259999999999997E-2</v>
      </c>
      <c r="I20" s="52"/>
      <c r="J20" s="52"/>
      <c r="L20" s="42" t="s">
        <v>440</v>
      </c>
      <c r="M20" s="42" t="s">
        <v>412</v>
      </c>
      <c r="N20" s="42" t="s">
        <v>329</v>
      </c>
      <c r="O20" s="42" t="s">
        <v>525</v>
      </c>
      <c r="P20" s="42">
        <v>2264</v>
      </c>
      <c r="Q20" s="93">
        <v>0.39090000000000003</v>
      </c>
      <c r="S20" s="52"/>
    </row>
    <row r="21" spans="1:19">
      <c r="A21" t="s">
        <v>440</v>
      </c>
      <c r="B21" t="s">
        <v>412</v>
      </c>
      <c r="C21" t="s">
        <v>466</v>
      </c>
      <c r="D21" t="s">
        <v>340</v>
      </c>
      <c r="E21" t="s">
        <v>129</v>
      </c>
      <c r="F21" t="s">
        <v>130</v>
      </c>
      <c r="G21">
        <v>38</v>
      </c>
      <c r="H21" s="52">
        <v>0.34211000000000003</v>
      </c>
      <c r="I21" s="52"/>
      <c r="J21" s="52"/>
      <c r="L21" s="42" t="s">
        <v>440</v>
      </c>
      <c r="M21" s="42" t="s">
        <v>412</v>
      </c>
      <c r="N21" s="42" t="s">
        <v>329</v>
      </c>
      <c r="O21" s="42" t="s">
        <v>294</v>
      </c>
      <c r="P21" s="42">
        <v>1105</v>
      </c>
      <c r="Q21" s="93">
        <v>0.29593000000000003</v>
      </c>
      <c r="S21" s="52"/>
    </row>
    <row r="22" spans="1:19" ht="15.75" thickBot="1">
      <c r="A22" t="s">
        <v>440</v>
      </c>
      <c r="B22" t="s">
        <v>412</v>
      </c>
      <c r="C22" t="s">
        <v>466</v>
      </c>
      <c r="D22" t="s">
        <v>340</v>
      </c>
      <c r="E22" t="s">
        <v>230</v>
      </c>
      <c r="F22" t="s">
        <v>231</v>
      </c>
      <c r="G22">
        <v>35</v>
      </c>
      <c r="H22" s="52">
        <v>0.28571000000000002</v>
      </c>
      <c r="I22" s="52"/>
      <c r="J22" s="52"/>
      <c r="L22" s="78" t="s">
        <v>440</v>
      </c>
      <c r="M22" s="78" t="s">
        <v>412</v>
      </c>
      <c r="N22" s="78" t="s">
        <v>329</v>
      </c>
      <c r="O22" s="78" t="s">
        <v>295</v>
      </c>
      <c r="P22" s="78">
        <v>1168</v>
      </c>
      <c r="Q22" s="105">
        <v>0.15839</v>
      </c>
      <c r="S22" s="52"/>
    </row>
    <row r="23" spans="1:19">
      <c r="A23" t="s">
        <v>440</v>
      </c>
      <c r="B23" t="s">
        <v>412</v>
      </c>
      <c r="C23" t="s">
        <v>466</v>
      </c>
      <c r="D23" t="s">
        <v>340</v>
      </c>
      <c r="E23" t="s">
        <v>238</v>
      </c>
      <c r="F23" t="s">
        <v>239</v>
      </c>
      <c r="G23">
        <v>44</v>
      </c>
      <c r="H23" s="52">
        <v>0.25</v>
      </c>
      <c r="I23" s="52"/>
      <c r="J23" s="52"/>
      <c r="L23" s="52"/>
      <c r="M23" s="52"/>
      <c r="N23" s="52"/>
      <c r="O23" s="52"/>
      <c r="Q23" s="2"/>
    </row>
    <row r="24" spans="1:19">
      <c r="A24" t="s">
        <v>440</v>
      </c>
      <c r="B24" t="s">
        <v>412</v>
      </c>
      <c r="C24" t="s">
        <v>467</v>
      </c>
      <c r="D24" s="53" t="s">
        <v>345</v>
      </c>
      <c r="E24" s="53" t="s">
        <v>467</v>
      </c>
      <c r="F24" s="53" t="s">
        <v>345</v>
      </c>
      <c r="G24" s="53">
        <v>482</v>
      </c>
      <c r="H24" s="82">
        <v>0.24274000000000001</v>
      </c>
      <c r="I24" s="82"/>
      <c r="J24" s="52"/>
      <c r="L24" s="52"/>
      <c r="M24" s="52"/>
      <c r="N24" s="52"/>
      <c r="O24" s="52"/>
      <c r="Q24" s="2"/>
    </row>
    <row r="25" spans="1:19">
      <c r="A25" t="s">
        <v>440</v>
      </c>
      <c r="B25" t="s">
        <v>412</v>
      </c>
      <c r="C25" t="s">
        <v>467</v>
      </c>
      <c r="D25" t="s">
        <v>345</v>
      </c>
      <c r="E25" t="s">
        <v>105</v>
      </c>
      <c r="F25" t="s">
        <v>106</v>
      </c>
      <c r="G25">
        <v>39</v>
      </c>
      <c r="H25" s="52">
        <v>0.35897000000000001</v>
      </c>
      <c r="I25" s="52"/>
      <c r="J25" s="52"/>
      <c r="K25" s="52"/>
      <c r="L25" s="52"/>
      <c r="M25" s="52"/>
      <c r="N25" s="52"/>
      <c r="O25" s="52"/>
    </row>
    <row r="26" spans="1:19">
      <c r="A26" t="s">
        <v>440</v>
      </c>
      <c r="B26" t="s">
        <v>412</v>
      </c>
      <c r="C26" t="s">
        <v>467</v>
      </c>
      <c r="D26" t="s">
        <v>345</v>
      </c>
      <c r="E26" t="s">
        <v>149</v>
      </c>
      <c r="F26" t="s">
        <v>150</v>
      </c>
      <c r="G26">
        <v>37</v>
      </c>
      <c r="H26" s="52">
        <v>0.37837999999999999</v>
      </c>
      <c r="I26" s="52"/>
      <c r="J26" s="52"/>
      <c r="K26" s="52"/>
      <c r="L26" s="52"/>
      <c r="M26" s="52"/>
      <c r="N26" s="52"/>
      <c r="O26" s="52"/>
      <c r="Q26" s="2"/>
    </row>
    <row r="27" spans="1:19">
      <c r="A27" t="s">
        <v>440</v>
      </c>
      <c r="B27" t="s">
        <v>412</v>
      </c>
      <c r="C27" t="s">
        <v>467</v>
      </c>
      <c r="D27" t="s">
        <v>345</v>
      </c>
      <c r="E27" t="s">
        <v>155</v>
      </c>
      <c r="F27" t="s">
        <v>156</v>
      </c>
      <c r="G27">
        <v>83</v>
      </c>
      <c r="H27" s="52">
        <v>0.22892000000000001</v>
      </c>
      <c r="I27" s="52"/>
      <c r="J27" s="52"/>
      <c r="K27" s="52"/>
      <c r="L27" s="52"/>
      <c r="M27" s="52"/>
      <c r="N27" s="52"/>
      <c r="O27" s="52"/>
    </row>
    <row r="28" spans="1:19">
      <c r="A28" t="s">
        <v>440</v>
      </c>
      <c r="B28" t="s">
        <v>412</v>
      </c>
      <c r="C28" t="s">
        <v>467</v>
      </c>
      <c r="D28" t="s">
        <v>345</v>
      </c>
      <c r="E28" t="s">
        <v>179</v>
      </c>
      <c r="F28" t="s">
        <v>180</v>
      </c>
      <c r="G28">
        <v>51</v>
      </c>
      <c r="H28" s="52">
        <v>0.23529</v>
      </c>
      <c r="I28" s="52"/>
      <c r="J28" s="52"/>
      <c r="K28" s="52"/>
      <c r="L28" s="52"/>
      <c r="M28" s="52"/>
      <c r="N28" s="52"/>
      <c r="O28" s="52"/>
      <c r="Q28" s="2"/>
    </row>
    <row r="29" spans="1:19">
      <c r="A29" t="s">
        <v>440</v>
      </c>
      <c r="B29" t="s">
        <v>412</v>
      </c>
      <c r="C29" t="s">
        <v>467</v>
      </c>
      <c r="D29" t="s">
        <v>345</v>
      </c>
      <c r="E29" t="s">
        <v>204</v>
      </c>
      <c r="F29" t="s">
        <v>205</v>
      </c>
      <c r="G29">
        <v>37</v>
      </c>
      <c r="H29" s="52">
        <v>0.24324000000000001</v>
      </c>
      <c r="I29" s="52"/>
      <c r="J29" s="52"/>
      <c r="K29" s="52"/>
      <c r="L29" s="52"/>
      <c r="M29" s="52"/>
      <c r="N29" s="52"/>
      <c r="O29" s="52"/>
    </row>
    <row r="30" spans="1:19">
      <c r="A30" t="s">
        <v>440</v>
      </c>
      <c r="B30" t="s">
        <v>412</v>
      </c>
      <c r="C30" t="s">
        <v>467</v>
      </c>
      <c r="D30" t="s">
        <v>345</v>
      </c>
      <c r="E30" t="s">
        <v>216</v>
      </c>
      <c r="F30" t="s">
        <v>285</v>
      </c>
      <c r="G30">
        <v>121</v>
      </c>
      <c r="H30" s="52">
        <v>0.33883999999999997</v>
      </c>
      <c r="I30" s="52"/>
      <c r="J30" s="52"/>
      <c r="K30" s="52"/>
      <c r="L30" s="82"/>
      <c r="M30" s="82"/>
      <c r="N30" s="82"/>
      <c r="O30" s="82"/>
    </row>
    <row r="31" spans="1:19">
      <c r="A31" t="s">
        <v>440</v>
      </c>
      <c r="B31" t="s">
        <v>412</v>
      </c>
      <c r="C31" t="s">
        <v>467</v>
      </c>
      <c r="D31" t="s">
        <v>345</v>
      </c>
      <c r="E31" t="s">
        <v>218</v>
      </c>
      <c r="F31" t="s">
        <v>286</v>
      </c>
      <c r="G31">
        <v>114</v>
      </c>
      <c r="H31" s="52">
        <v>7.0180000000000006E-2</v>
      </c>
      <c r="I31" s="52"/>
      <c r="J31" s="52"/>
      <c r="K31" s="82"/>
      <c r="L31" s="82"/>
      <c r="M31" s="82"/>
      <c r="N31" s="82"/>
      <c r="O31" s="82"/>
    </row>
    <row r="32" spans="1:19">
      <c r="A32" t="s">
        <v>440</v>
      </c>
      <c r="B32" t="s">
        <v>412</v>
      </c>
      <c r="C32" t="s">
        <v>468</v>
      </c>
      <c r="D32" s="53" t="s">
        <v>469</v>
      </c>
      <c r="E32" s="53" t="s">
        <v>468</v>
      </c>
      <c r="F32" s="53" t="s">
        <v>469</v>
      </c>
      <c r="G32" s="53">
        <v>562</v>
      </c>
      <c r="H32" s="82">
        <v>0.36120999999999998</v>
      </c>
      <c r="I32" s="82"/>
      <c r="J32" s="52"/>
      <c r="K32" s="52"/>
      <c r="L32" s="52"/>
      <c r="M32" s="52"/>
      <c r="N32" s="52"/>
      <c r="O32" s="52"/>
    </row>
    <row r="33" spans="1:15">
      <c r="A33" t="s">
        <v>440</v>
      </c>
      <c r="B33" t="s">
        <v>412</v>
      </c>
      <c r="C33" t="s">
        <v>468</v>
      </c>
      <c r="D33" t="s">
        <v>469</v>
      </c>
      <c r="E33" t="s">
        <v>39</v>
      </c>
      <c r="F33" t="s">
        <v>40</v>
      </c>
      <c r="G33">
        <v>60</v>
      </c>
      <c r="H33" s="52">
        <v>0.35</v>
      </c>
      <c r="I33" s="52"/>
      <c r="J33" s="52"/>
      <c r="K33" s="52"/>
      <c r="L33" s="52"/>
      <c r="M33" s="52"/>
      <c r="N33" s="52"/>
      <c r="O33" s="52"/>
    </row>
    <row r="34" spans="1:15">
      <c r="A34" t="s">
        <v>440</v>
      </c>
      <c r="B34" t="s">
        <v>412</v>
      </c>
      <c r="C34" t="s">
        <v>468</v>
      </c>
      <c r="D34" t="s">
        <v>469</v>
      </c>
      <c r="E34" t="s">
        <v>51</v>
      </c>
      <c r="F34" t="s">
        <v>52</v>
      </c>
      <c r="G34">
        <v>30</v>
      </c>
      <c r="H34" s="52">
        <v>0.46666999999999997</v>
      </c>
      <c r="I34" s="52"/>
      <c r="J34" s="52"/>
      <c r="K34" s="52"/>
      <c r="L34" s="52"/>
      <c r="M34" s="52"/>
      <c r="N34" s="52"/>
      <c r="O34" s="52"/>
    </row>
    <row r="35" spans="1:15">
      <c r="A35" t="s">
        <v>440</v>
      </c>
      <c r="B35" t="s">
        <v>412</v>
      </c>
      <c r="C35" t="s">
        <v>468</v>
      </c>
      <c r="D35" t="s">
        <v>469</v>
      </c>
      <c r="E35" t="s">
        <v>75</v>
      </c>
      <c r="F35" t="s">
        <v>76</v>
      </c>
      <c r="G35">
        <v>38</v>
      </c>
      <c r="H35" s="52">
        <v>0.31579000000000002</v>
      </c>
      <c r="I35" s="52"/>
      <c r="J35" s="52"/>
      <c r="K35" s="52"/>
      <c r="L35" s="52"/>
      <c r="M35" s="52"/>
      <c r="N35" s="52"/>
      <c r="O35" s="52"/>
    </row>
    <row r="36" spans="1:15">
      <c r="A36" t="s">
        <v>440</v>
      </c>
      <c r="B36" t="s">
        <v>412</v>
      </c>
      <c r="C36" t="s">
        <v>468</v>
      </c>
      <c r="D36" t="s">
        <v>469</v>
      </c>
      <c r="E36" t="s">
        <v>79</v>
      </c>
      <c r="F36" t="s">
        <v>80</v>
      </c>
      <c r="G36">
        <v>38</v>
      </c>
      <c r="H36" s="52">
        <v>0.23683999999999999</v>
      </c>
      <c r="I36" s="52"/>
      <c r="J36" s="52"/>
      <c r="K36" s="52"/>
      <c r="L36" s="52"/>
      <c r="M36" s="52"/>
      <c r="N36" s="52"/>
      <c r="O36" s="52"/>
    </row>
    <row r="37" spans="1:15">
      <c r="A37" t="s">
        <v>440</v>
      </c>
      <c r="B37" t="s">
        <v>412</v>
      </c>
      <c r="C37" t="s">
        <v>468</v>
      </c>
      <c r="D37" t="s">
        <v>469</v>
      </c>
      <c r="E37" t="s">
        <v>103</v>
      </c>
      <c r="F37" t="s">
        <v>104</v>
      </c>
      <c r="G37">
        <v>16</v>
      </c>
      <c r="H37" s="52">
        <v>0.375</v>
      </c>
      <c r="I37" s="52"/>
      <c r="J37" s="52"/>
      <c r="K37" s="52"/>
      <c r="L37" s="52"/>
      <c r="M37" s="52"/>
      <c r="N37" s="52"/>
      <c r="O37" s="52"/>
    </row>
    <row r="38" spans="1:15">
      <c r="A38" t="s">
        <v>440</v>
      </c>
      <c r="B38" t="s">
        <v>412</v>
      </c>
      <c r="C38" t="s">
        <v>468</v>
      </c>
      <c r="D38" t="s">
        <v>469</v>
      </c>
      <c r="E38" t="s">
        <v>133</v>
      </c>
      <c r="F38" t="s">
        <v>134</v>
      </c>
      <c r="G38">
        <v>108</v>
      </c>
      <c r="H38" s="52">
        <v>0.38889000000000001</v>
      </c>
      <c r="I38" s="52"/>
      <c r="J38" s="52"/>
      <c r="K38" s="52"/>
      <c r="L38" s="52"/>
      <c r="M38" s="52"/>
      <c r="N38" s="52"/>
      <c r="O38" s="52"/>
    </row>
    <row r="39" spans="1:15">
      <c r="A39" t="s">
        <v>440</v>
      </c>
      <c r="B39" t="s">
        <v>412</v>
      </c>
      <c r="C39" t="s">
        <v>468</v>
      </c>
      <c r="D39" t="s">
        <v>469</v>
      </c>
      <c r="E39" t="s">
        <v>135</v>
      </c>
      <c r="F39" t="s">
        <v>136</v>
      </c>
      <c r="G39">
        <v>28</v>
      </c>
      <c r="H39" s="52">
        <v>0.25</v>
      </c>
      <c r="I39" s="52"/>
      <c r="J39" s="52"/>
      <c r="K39" s="82"/>
      <c r="L39" s="52"/>
      <c r="M39" s="52"/>
      <c r="N39" s="52"/>
      <c r="O39" s="52"/>
    </row>
    <row r="40" spans="1:15">
      <c r="A40" t="s">
        <v>440</v>
      </c>
      <c r="B40" t="s">
        <v>412</v>
      </c>
      <c r="C40" t="s">
        <v>468</v>
      </c>
      <c r="D40" t="s">
        <v>469</v>
      </c>
      <c r="E40" t="s">
        <v>137</v>
      </c>
      <c r="F40" t="s">
        <v>138</v>
      </c>
      <c r="G40">
        <v>54</v>
      </c>
      <c r="H40" s="52">
        <v>0.40740999999999999</v>
      </c>
      <c r="I40" s="82"/>
      <c r="J40" s="52"/>
      <c r="K40" s="52"/>
      <c r="L40" s="52"/>
      <c r="M40" s="52"/>
      <c r="N40" s="52"/>
      <c r="O40" s="52"/>
    </row>
    <row r="41" spans="1:15">
      <c r="A41" t="s">
        <v>440</v>
      </c>
      <c r="B41" t="s">
        <v>412</v>
      </c>
      <c r="C41" t="s">
        <v>468</v>
      </c>
      <c r="D41" t="s">
        <v>469</v>
      </c>
      <c r="E41" t="s">
        <v>147</v>
      </c>
      <c r="F41" t="s">
        <v>148</v>
      </c>
      <c r="G41">
        <v>50</v>
      </c>
      <c r="H41" s="52">
        <v>0.24</v>
      </c>
      <c r="I41" s="52"/>
      <c r="J41" s="52"/>
      <c r="K41" s="52"/>
      <c r="L41" s="82"/>
      <c r="M41" s="82"/>
      <c r="N41" s="82"/>
      <c r="O41" s="82"/>
    </row>
    <row r="42" spans="1:15">
      <c r="A42" t="s">
        <v>440</v>
      </c>
      <c r="B42" t="s">
        <v>412</v>
      </c>
      <c r="C42" t="s">
        <v>468</v>
      </c>
      <c r="D42" t="s">
        <v>469</v>
      </c>
      <c r="E42" t="s">
        <v>196</v>
      </c>
      <c r="F42" t="s">
        <v>279</v>
      </c>
      <c r="G42">
        <v>50</v>
      </c>
      <c r="H42" s="52">
        <v>0.52</v>
      </c>
      <c r="I42" s="52"/>
      <c r="J42" s="52"/>
      <c r="K42" s="52"/>
      <c r="L42" s="52"/>
      <c r="M42" s="52"/>
      <c r="N42" s="52"/>
      <c r="O42" s="52"/>
    </row>
    <row r="43" spans="1:15">
      <c r="A43" t="s">
        <v>440</v>
      </c>
      <c r="B43" t="s">
        <v>412</v>
      </c>
      <c r="C43" t="s">
        <v>468</v>
      </c>
      <c r="D43" t="s">
        <v>469</v>
      </c>
      <c r="E43" t="s">
        <v>197</v>
      </c>
      <c r="F43" t="s">
        <v>280</v>
      </c>
      <c r="G43">
        <v>23</v>
      </c>
      <c r="H43" s="52">
        <v>0.43478</v>
      </c>
      <c r="I43" s="52"/>
      <c r="J43" s="52"/>
      <c r="K43" s="52"/>
      <c r="L43" s="52"/>
      <c r="M43" s="52"/>
      <c r="N43" s="52"/>
      <c r="O43" s="52"/>
    </row>
    <row r="44" spans="1:15">
      <c r="A44" t="s">
        <v>440</v>
      </c>
      <c r="B44" t="s">
        <v>412</v>
      </c>
      <c r="C44" t="s">
        <v>468</v>
      </c>
      <c r="D44" t="s">
        <v>469</v>
      </c>
      <c r="E44" t="s">
        <v>232</v>
      </c>
      <c r="F44" t="s">
        <v>233</v>
      </c>
      <c r="G44">
        <v>41</v>
      </c>
      <c r="H44" s="52">
        <v>0.34145999999999999</v>
      </c>
      <c r="I44" s="52"/>
      <c r="J44" s="52"/>
      <c r="K44" s="52"/>
      <c r="L44" s="52"/>
      <c r="M44" s="52"/>
      <c r="N44" s="52"/>
      <c r="O44" s="52"/>
    </row>
    <row r="45" spans="1:15">
      <c r="A45" t="s">
        <v>440</v>
      </c>
      <c r="B45" t="s">
        <v>412</v>
      </c>
      <c r="C45" t="s">
        <v>468</v>
      </c>
      <c r="D45" t="s">
        <v>469</v>
      </c>
      <c r="E45" t="s">
        <v>234</v>
      </c>
      <c r="F45" t="s">
        <v>235</v>
      </c>
      <c r="G45">
        <v>26</v>
      </c>
      <c r="H45" s="52">
        <v>0.30769000000000002</v>
      </c>
      <c r="I45" s="52"/>
      <c r="J45" s="52"/>
      <c r="K45" s="52"/>
      <c r="L45" s="52"/>
      <c r="M45" s="52"/>
      <c r="N45" s="52"/>
      <c r="O45" s="52"/>
    </row>
    <row r="46" spans="1:15">
      <c r="A46" t="s">
        <v>440</v>
      </c>
      <c r="B46" t="s">
        <v>412</v>
      </c>
      <c r="C46" t="s">
        <v>470</v>
      </c>
      <c r="D46" s="53" t="s">
        <v>331</v>
      </c>
      <c r="E46" s="53" t="s">
        <v>470</v>
      </c>
      <c r="F46" s="53" t="s">
        <v>331</v>
      </c>
      <c r="G46" s="53">
        <v>145</v>
      </c>
      <c r="H46" s="82">
        <v>0.44137999999999999</v>
      </c>
      <c r="I46" s="52"/>
      <c r="J46" s="52"/>
      <c r="K46" s="52"/>
      <c r="L46" s="52"/>
      <c r="M46" s="52"/>
      <c r="N46" s="52"/>
      <c r="O46" s="52"/>
    </row>
    <row r="47" spans="1:15">
      <c r="A47" t="s">
        <v>440</v>
      </c>
      <c r="B47" t="s">
        <v>412</v>
      </c>
      <c r="C47" t="s">
        <v>470</v>
      </c>
      <c r="D47" t="s">
        <v>331</v>
      </c>
      <c r="E47" t="s">
        <v>43</v>
      </c>
      <c r="F47" t="s">
        <v>44</v>
      </c>
      <c r="G47">
        <v>36</v>
      </c>
      <c r="H47" s="52">
        <v>0.47221999999999997</v>
      </c>
      <c r="I47" s="82"/>
      <c r="J47" s="52"/>
      <c r="K47" s="82"/>
      <c r="L47" s="52"/>
      <c r="M47" s="52"/>
      <c r="N47" s="52"/>
      <c r="O47" s="52"/>
    </row>
    <row r="48" spans="1:15">
      <c r="A48" t="s">
        <v>440</v>
      </c>
      <c r="B48" t="s">
        <v>412</v>
      </c>
      <c r="C48" t="s">
        <v>470</v>
      </c>
      <c r="D48" t="s">
        <v>331</v>
      </c>
      <c r="E48" t="s">
        <v>123</v>
      </c>
      <c r="F48" t="s">
        <v>124</v>
      </c>
      <c r="G48">
        <v>56</v>
      </c>
      <c r="H48" s="52">
        <v>0.53571000000000002</v>
      </c>
      <c r="I48" s="52"/>
      <c r="J48" s="52"/>
      <c r="K48" s="52"/>
      <c r="L48" s="82"/>
      <c r="M48" s="82"/>
      <c r="N48" s="82"/>
      <c r="O48" s="82"/>
    </row>
    <row r="49" spans="1:15">
      <c r="A49" t="s">
        <v>440</v>
      </c>
      <c r="B49" t="s">
        <v>412</v>
      </c>
      <c r="C49" t="s">
        <v>470</v>
      </c>
      <c r="D49" t="s">
        <v>331</v>
      </c>
      <c r="E49" t="s">
        <v>191</v>
      </c>
      <c r="F49" t="s">
        <v>192</v>
      </c>
      <c r="G49">
        <v>22</v>
      </c>
      <c r="H49" s="52">
        <v>0.36364000000000002</v>
      </c>
      <c r="I49" s="52"/>
      <c r="J49" s="52"/>
      <c r="K49" s="52"/>
      <c r="L49" s="52"/>
      <c r="M49" s="52"/>
      <c r="N49" s="52"/>
      <c r="O49" s="52"/>
    </row>
    <row r="50" spans="1:15">
      <c r="A50" t="s">
        <v>440</v>
      </c>
      <c r="B50" t="s">
        <v>412</v>
      </c>
      <c r="C50" t="s">
        <v>470</v>
      </c>
      <c r="D50" t="s">
        <v>331</v>
      </c>
      <c r="E50" t="s">
        <v>242</v>
      </c>
      <c r="F50" t="s">
        <v>243</v>
      </c>
      <c r="G50">
        <v>31</v>
      </c>
      <c r="H50" s="52">
        <v>0.29032000000000002</v>
      </c>
      <c r="I50" s="52"/>
      <c r="J50" s="52"/>
      <c r="K50" s="52"/>
      <c r="L50" s="52"/>
      <c r="M50" s="52"/>
      <c r="N50" s="52"/>
      <c r="O50" s="52"/>
    </row>
    <row r="51" spans="1:15">
      <c r="A51" t="s">
        <v>440</v>
      </c>
      <c r="B51" t="s">
        <v>412</v>
      </c>
      <c r="C51" t="s">
        <v>471</v>
      </c>
      <c r="D51" s="53" t="s">
        <v>398</v>
      </c>
      <c r="E51" s="53" t="s">
        <v>471</v>
      </c>
      <c r="F51" s="53" t="s">
        <v>398</v>
      </c>
      <c r="G51" s="53">
        <v>115</v>
      </c>
      <c r="H51" s="82">
        <v>0.38261000000000001</v>
      </c>
      <c r="I51" s="52"/>
      <c r="J51" s="52"/>
      <c r="K51" s="52"/>
      <c r="L51" s="52"/>
      <c r="M51" s="52"/>
      <c r="N51" s="52"/>
      <c r="O51" s="52"/>
    </row>
    <row r="52" spans="1:15">
      <c r="A52" t="s">
        <v>440</v>
      </c>
      <c r="B52" t="s">
        <v>412</v>
      </c>
      <c r="C52" t="s">
        <v>471</v>
      </c>
      <c r="D52" t="s">
        <v>398</v>
      </c>
      <c r="E52" t="s">
        <v>97</v>
      </c>
      <c r="F52" t="s">
        <v>98</v>
      </c>
      <c r="G52">
        <v>37</v>
      </c>
      <c r="H52" s="52">
        <v>0.32432</v>
      </c>
      <c r="I52" s="82"/>
      <c r="J52" s="52"/>
      <c r="K52" s="52"/>
      <c r="L52" s="52"/>
      <c r="M52" s="52"/>
      <c r="N52" s="52"/>
      <c r="O52" s="52"/>
    </row>
    <row r="53" spans="1:15">
      <c r="A53" t="s">
        <v>440</v>
      </c>
      <c r="B53" t="s">
        <v>412</v>
      </c>
      <c r="C53" t="s">
        <v>471</v>
      </c>
      <c r="D53" t="s">
        <v>398</v>
      </c>
      <c r="E53" t="s">
        <v>151</v>
      </c>
      <c r="F53" t="s">
        <v>152</v>
      </c>
      <c r="G53">
        <v>33</v>
      </c>
      <c r="H53" s="52">
        <v>0.30303000000000002</v>
      </c>
      <c r="I53" s="52"/>
      <c r="J53" s="52"/>
      <c r="K53" s="52"/>
      <c r="L53" s="82"/>
      <c r="M53" s="82"/>
      <c r="N53" s="82"/>
      <c r="O53" s="82"/>
    </row>
    <row r="54" spans="1:15">
      <c r="A54" t="s">
        <v>440</v>
      </c>
      <c r="B54" t="s">
        <v>412</v>
      </c>
      <c r="C54" t="s">
        <v>471</v>
      </c>
      <c r="D54" t="s">
        <v>398</v>
      </c>
      <c r="E54" t="s">
        <v>246</v>
      </c>
      <c r="F54" t="s">
        <v>247</v>
      </c>
      <c r="G54">
        <v>45</v>
      </c>
      <c r="H54" s="52">
        <v>0.48888999999999999</v>
      </c>
      <c r="I54" s="52"/>
      <c r="J54" s="52"/>
      <c r="K54" s="82"/>
      <c r="L54" s="52"/>
      <c r="M54" s="52"/>
      <c r="N54" s="52"/>
      <c r="O54" s="52"/>
    </row>
    <row r="55" spans="1:15">
      <c r="A55" t="s">
        <v>440</v>
      </c>
      <c r="B55" t="s">
        <v>412</v>
      </c>
      <c r="C55" t="s">
        <v>472</v>
      </c>
      <c r="D55" s="53" t="s">
        <v>346</v>
      </c>
      <c r="E55" s="53" t="s">
        <v>472</v>
      </c>
      <c r="F55" s="53" t="s">
        <v>346</v>
      </c>
      <c r="G55" s="53">
        <v>230</v>
      </c>
      <c r="H55" s="82">
        <v>0.23043</v>
      </c>
      <c r="I55" s="52"/>
      <c r="J55" s="52"/>
      <c r="K55" s="52"/>
      <c r="L55" s="52"/>
      <c r="M55" s="52"/>
      <c r="N55" s="52"/>
      <c r="O55" s="52"/>
    </row>
    <row r="56" spans="1:15">
      <c r="A56" t="s">
        <v>440</v>
      </c>
      <c r="B56" t="s">
        <v>412</v>
      </c>
      <c r="C56" t="s">
        <v>472</v>
      </c>
      <c r="D56" t="s">
        <v>346</v>
      </c>
      <c r="E56" t="s">
        <v>63</v>
      </c>
      <c r="F56" t="s">
        <v>64</v>
      </c>
      <c r="G56">
        <v>36</v>
      </c>
      <c r="H56" s="52">
        <v>0.19444</v>
      </c>
      <c r="I56" s="82"/>
      <c r="J56" s="52"/>
      <c r="K56" s="52"/>
      <c r="L56" s="52"/>
      <c r="M56" s="52"/>
      <c r="N56" s="52"/>
      <c r="O56" s="52"/>
    </row>
    <row r="57" spans="1:15">
      <c r="A57" t="s">
        <v>440</v>
      </c>
      <c r="B57" t="s">
        <v>412</v>
      </c>
      <c r="C57" t="s">
        <v>472</v>
      </c>
      <c r="D57" t="s">
        <v>346</v>
      </c>
      <c r="E57" t="s">
        <v>71</v>
      </c>
      <c r="F57" t="s">
        <v>72</v>
      </c>
      <c r="G57">
        <v>78</v>
      </c>
      <c r="H57" s="52">
        <v>0.29487000000000002</v>
      </c>
      <c r="I57" s="52"/>
      <c r="J57" s="52"/>
      <c r="K57" s="52"/>
      <c r="L57" s="82"/>
      <c r="M57" s="82"/>
      <c r="N57" s="82"/>
      <c r="O57" s="82"/>
    </row>
    <row r="58" spans="1:15">
      <c r="A58" t="s">
        <v>440</v>
      </c>
      <c r="B58" t="s">
        <v>412</v>
      </c>
      <c r="C58" t="s">
        <v>472</v>
      </c>
      <c r="D58" t="s">
        <v>346</v>
      </c>
      <c r="E58" t="s">
        <v>121</v>
      </c>
      <c r="F58" t="s">
        <v>122</v>
      </c>
      <c r="G58">
        <v>85</v>
      </c>
      <c r="H58" s="52">
        <v>0.2</v>
      </c>
      <c r="I58" s="52"/>
      <c r="J58" s="52"/>
      <c r="K58" s="52"/>
      <c r="L58" s="52"/>
      <c r="M58" s="52"/>
      <c r="N58" s="52"/>
      <c r="O58" s="52"/>
    </row>
    <row r="59" spans="1:15">
      <c r="A59" t="s">
        <v>440</v>
      </c>
      <c r="B59" t="s">
        <v>412</v>
      </c>
      <c r="C59" t="s">
        <v>472</v>
      </c>
      <c r="D59" t="s">
        <v>346</v>
      </c>
      <c r="E59" t="s">
        <v>125</v>
      </c>
      <c r="F59" t="s">
        <v>126</v>
      </c>
      <c r="G59">
        <v>31</v>
      </c>
      <c r="H59" s="52">
        <v>0.19355</v>
      </c>
      <c r="I59" s="52"/>
      <c r="J59" s="52"/>
      <c r="K59" s="82"/>
      <c r="L59" s="52"/>
      <c r="M59" s="52"/>
      <c r="N59" s="52"/>
      <c r="O59" s="52"/>
    </row>
    <row r="60" spans="1:15">
      <c r="A60" t="s">
        <v>440</v>
      </c>
      <c r="B60" t="s">
        <v>412</v>
      </c>
      <c r="C60" t="s">
        <v>473</v>
      </c>
      <c r="D60" s="53" t="s">
        <v>348</v>
      </c>
      <c r="E60" s="53" t="s">
        <v>473</v>
      </c>
      <c r="F60" s="53" t="s">
        <v>348</v>
      </c>
      <c r="G60" s="53">
        <v>169</v>
      </c>
      <c r="H60" s="82">
        <v>0.34910999999999998</v>
      </c>
      <c r="I60" s="52"/>
      <c r="J60" s="52"/>
      <c r="K60" s="52"/>
      <c r="L60" s="52"/>
      <c r="M60" s="52"/>
      <c r="N60" s="52"/>
      <c r="O60" s="52"/>
    </row>
    <row r="61" spans="1:15">
      <c r="A61" t="s">
        <v>440</v>
      </c>
      <c r="B61" t="s">
        <v>412</v>
      </c>
      <c r="C61" t="s">
        <v>473</v>
      </c>
      <c r="D61" t="s">
        <v>348</v>
      </c>
      <c r="E61" t="s">
        <v>41</v>
      </c>
      <c r="F61" t="s">
        <v>42</v>
      </c>
      <c r="G61">
        <v>37</v>
      </c>
      <c r="H61" s="52">
        <v>0.32432</v>
      </c>
      <c r="I61" s="82"/>
      <c r="J61" s="52"/>
      <c r="K61" s="52"/>
      <c r="L61" s="52"/>
      <c r="M61" s="52"/>
      <c r="N61" s="52"/>
      <c r="O61" s="52"/>
    </row>
    <row r="62" spans="1:15">
      <c r="A62" t="s">
        <v>440</v>
      </c>
      <c r="B62" t="s">
        <v>412</v>
      </c>
      <c r="C62" t="s">
        <v>473</v>
      </c>
      <c r="D62" t="s">
        <v>348</v>
      </c>
      <c r="E62" t="s">
        <v>73</v>
      </c>
      <c r="F62" t="s">
        <v>74</v>
      </c>
      <c r="G62">
        <v>44</v>
      </c>
      <c r="H62" s="52">
        <v>0.34090999999999999</v>
      </c>
      <c r="I62" s="52"/>
      <c r="J62" s="52"/>
      <c r="K62" s="52"/>
      <c r="L62" s="82"/>
      <c r="M62" s="82"/>
      <c r="N62" s="82"/>
      <c r="O62" s="82"/>
    </row>
    <row r="63" spans="1:15">
      <c r="A63" t="s">
        <v>440</v>
      </c>
      <c r="B63" t="s">
        <v>412</v>
      </c>
      <c r="C63" t="s">
        <v>473</v>
      </c>
      <c r="D63" t="s">
        <v>348</v>
      </c>
      <c r="E63" t="s">
        <v>111</v>
      </c>
      <c r="F63" t="s">
        <v>112</v>
      </c>
      <c r="G63">
        <v>30</v>
      </c>
      <c r="H63" s="52">
        <v>0.46666999999999997</v>
      </c>
      <c r="I63" s="52"/>
      <c r="J63" s="52"/>
      <c r="K63" s="82"/>
      <c r="L63" s="52"/>
      <c r="M63" s="52"/>
      <c r="N63" s="52"/>
      <c r="O63" s="52"/>
    </row>
    <row r="64" spans="1:15">
      <c r="A64" t="s">
        <v>440</v>
      </c>
      <c r="B64" t="s">
        <v>412</v>
      </c>
      <c r="C64" t="s">
        <v>473</v>
      </c>
      <c r="D64" t="s">
        <v>348</v>
      </c>
      <c r="E64" t="s">
        <v>220</v>
      </c>
      <c r="F64" t="s">
        <v>287</v>
      </c>
      <c r="G64">
        <v>58</v>
      </c>
      <c r="H64" s="52">
        <v>0.31034</v>
      </c>
      <c r="I64" s="52"/>
      <c r="J64" s="52"/>
      <c r="K64" s="52"/>
      <c r="L64" s="52"/>
      <c r="M64" s="52"/>
      <c r="N64" s="52"/>
      <c r="O64" s="52"/>
    </row>
    <row r="65" spans="1:15">
      <c r="A65" t="s">
        <v>440</v>
      </c>
      <c r="B65" t="s">
        <v>412</v>
      </c>
      <c r="C65" t="s">
        <v>474</v>
      </c>
      <c r="D65" s="53" t="s">
        <v>338</v>
      </c>
      <c r="E65" s="53" t="s">
        <v>474</v>
      </c>
      <c r="F65" s="53" t="s">
        <v>338</v>
      </c>
      <c r="G65" s="53">
        <v>179</v>
      </c>
      <c r="H65" s="82">
        <v>0.42458000000000001</v>
      </c>
      <c r="I65" s="52"/>
      <c r="J65" s="52"/>
      <c r="K65" s="52"/>
      <c r="L65" s="52"/>
      <c r="M65" s="52"/>
      <c r="N65" s="52"/>
      <c r="O65" s="52"/>
    </row>
    <row r="66" spans="1:15">
      <c r="A66" t="s">
        <v>440</v>
      </c>
      <c r="B66" t="s">
        <v>412</v>
      </c>
      <c r="C66" t="s">
        <v>474</v>
      </c>
      <c r="D66" t="s">
        <v>338</v>
      </c>
      <c r="E66" t="s">
        <v>143</v>
      </c>
      <c r="F66" t="s">
        <v>144</v>
      </c>
      <c r="G66">
        <v>35</v>
      </c>
      <c r="H66" s="52">
        <v>0.42857000000000001</v>
      </c>
      <c r="I66" s="82"/>
      <c r="J66" s="52"/>
      <c r="K66" s="52"/>
      <c r="L66" s="52"/>
      <c r="M66" s="52"/>
      <c r="N66" s="52"/>
      <c r="O66" s="52"/>
    </row>
    <row r="67" spans="1:15">
      <c r="A67" t="s">
        <v>440</v>
      </c>
      <c r="B67" t="s">
        <v>412</v>
      </c>
      <c r="C67" t="s">
        <v>474</v>
      </c>
      <c r="D67" t="s">
        <v>338</v>
      </c>
      <c r="E67" t="s">
        <v>167</v>
      </c>
      <c r="F67" t="s">
        <v>168</v>
      </c>
      <c r="G67">
        <v>95</v>
      </c>
      <c r="H67" s="52">
        <v>0.38946999999999998</v>
      </c>
      <c r="I67" s="52"/>
      <c r="J67" s="52"/>
      <c r="K67" s="52"/>
      <c r="L67" s="82"/>
      <c r="M67" s="82"/>
      <c r="N67" s="82"/>
      <c r="O67" s="82"/>
    </row>
    <row r="68" spans="1:15">
      <c r="A68" t="s">
        <v>440</v>
      </c>
      <c r="B68" t="s">
        <v>412</v>
      </c>
      <c r="C68" t="s">
        <v>474</v>
      </c>
      <c r="D68" t="s">
        <v>338</v>
      </c>
      <c r="E68" t="s">
        <v>206</v>
      </c>
      <c r="F68" t="s">
        <v>207</v>
      </c>
      <c r="G68">
        <v>29</v>
      </c>
      <c r="H68" s="52">
        <v>0.48276000000000002</v>
      </c>
      <c r="I68" s="52"/>
      <c r="J68" s="52"/>
      <c r="K68" s="82"/>
      <c r="L68" s="52"/>
      <c r="M68" s="52"/>
      <c r="N68" s="52"/>
      <c r="O68" s="52"/>
    </row>
    <row r="69" spans="1:15">
      <c r="A69" t="s">
        <v>440</v>
      </c>
      <c r="B69" t="s">
        <v>412</v>
      </c>
      <c r="C69" t="s">
        <v>474</v>
      </c>
      <c r="D69" t="s">
        <v>338</v>
      </c>
      <c r="E69" t="s">
        <v>236</v>
      </c>
      <c r="F69" t="s">
        <v>237</v>
      </c>
      <c r="G69">
        <v>20</v>
      </c>
      <c r="H69" s="52">
        <v>0.5</v>
      </c>
      <c r="I69" s="52"/>
      <c r="J69" s="52"/>
      <c r="K69" s="52"/>
      <c r="L69" s="52"/>
      <c r="M69" s="52"/>
      <c r="N69" s="52"/>
      <c r="O69" s="52"/>
    </row>
    <row r="70" spans="1:15">
      <c r="A70" t="s">
        <v>440</v>
      </c>
      <c r="B70" t="s">
        <v>412</v>
      </c>
      <c r="C70" t="s">
        <v>475</v>
      </c>
      <c r="D70" s="53" t="s">
        <v>333</v>
      </c>
      <c r="E70" s="53" t="s">
        <v>475</v>
      </c>
      <c r="F70" s="53" t="s">
        <v>333</v>
      </c>
      <c r="G70" s="53">
        <v>107</v>
      </c>
      <c r="H70" s="82">
        <v>0.42055999999999999</v>
      </c>
      <c r="I70" s="52"/>
      <c r="J70" s="52"/>
      <c r="K70" s="52"/>
      <c r="L70" s="52"/>
      <c r="M70" s="52"/>
      <c r="N70" s="52"/>
      <c r="O70" s="52"/>
    </row>
    <row r="71" spans="1:15">
      <c r="A71" t="s">
        <v>440</v>
      </c>
      <c r="B71" t="s">
        <v>412</v>
      </c>
      <c r="C71" t="s">
        <v>475</v>
      </c>
      <c r="D71" t="s">
        <v>333</v>
      </c>
      <c r="E71" t="s">
        <v>33</v>
      </c>
      <c r="F71" t="s">
        <v>34</v>
      </c>
      <c r="G71">
        <v>35</v>
      </c>
      <c r="H71" s="52">
        <v>0.54286000000000001</v>
      </c>
      <c r="I71" s="82"/>
      <c r="J71" s="52"/>
      <c r="K71" s="52"/>
      <c r="L71" s="52"/>
      <c r="M71" s="52"/>
      <c r="N71" s="52"/>
      <c r="O71" s="52"/>
    </row>
    <row r="72" spans="1:15">
      <c r="A72" t="s">
        <v>440</v>
      </c>
      <c r="B72" t="s">
        <v>412</v>
      </c>
      <c r="C72" t="s">
        <v>475</v>
      </c>
      <c r="D72" t="s">
        <v>333</v>
      </c>
      <c r="E72" t="s">
        <v>37</v>
      </c>
      <c r="F72" t="s">
        <v>38</v>
      </c>
      <c r="G72">
        <v>72</v>
      </c>
      <c r="H72" s="52">
        <v>0.36110999999999999</v>
      </c>
      <c r="I72" s="52"/>
      <c r="J72" s="52"/>
      <c r="K72" s="52"/>
      <c r="L72" s="82"/>
      <c r="M72" s="82"/>
      <c r="N72" s="82"/>
      <c r="O72" s="82"/>
    </row>
    <row r="73" spans="1:15">
      <c r="A73" t="s">
        <v>440</v>
      </c>
      <c r="B73" t="s">
        <v>412</v>
      </c>
      <c r="C73" t="s">
        <v>476</v>
      </c>
      <c r="D73" s="53" t="s">
        <v>347</v>
      </c>
      <c r="E73" s="53" t="s">
        <v>476</v>
      </c>
      <c r="F73" s="53" t="s">
        <v>347</v>
      </c>
      <c r="G73" s="53">
        <v>355</v>
      </c>
      <c r="H73" s="82">
        <v>0.42817</v>
      </c>
      <c r="I73" s="52"/>
      <c r="J73" s="52"/>
      <c r="K73" s="82"/>
      <c r="L73" s="52"/>
      <c r="M73" s="52"/>
      <c r="N73" s="52"/>
      <c r="O73" s="52"/>
    </row>
    <row r="74" spans="1:15">
      <c r="A74" t="s">
        <v>440</v>
      </c>
      <c r="B74" t="s">
        <v>412</v>
      </c>
      <c r="C74" t="s">
        <v>476</v>
      </c>
      <c r="D74" t="s">
        <v>347</v>
      </c>
      <c r="E74" t="s">
        <v>59</v>
      </c>
      <c r="F74" t="s">
        <v>60</v>
      </c>
      <c r="G74">
        <v>58</v>
      </c>
      <c r="H74" s="52">
        <v>0.62068999999999996</v>
      </c>
      <c r="I74" s="82"/>
      <c r="J74" s="52"/>
      <c r="K74" s="52"/>
      <c r="L74" s="52"/>
      <c r="M74" s="52"/>
      <c r="N74" s="52"/>
      <c r="O74" s="52"/>
    </row>
    <row r="75" spans="1:15">
      <c r="A75" t="s">
        <v>440</v>
      </c>
      <c r="B75" t="s">
        <v>412</v>
      </c>
      <c r="C75" t="s">
        <v>476</v>
      </c>
      <c r="D75" t="s">
        <v>347</v>
      </c>
      <c r="E75" t="s">
        <v>83</v>
      </c>
      <c r="F75" t="s">
        <v>84</v>
      </c>
      <c r="G75">
        <v>76</v>
      </c>
      <c r="H75" s="52">
        <v>0.40788999999999997</v>
      </c>
      <c r="I75" s="52"/>
      <c r="J75" s="52"/>
      <c r="K75" s="52"/>
      <c r="L75" s="82"/>
      <c r="M75" s="82"/>
      <c r="N75" s="82"/>
      <c r="O75" s="82"/>
    </row>
    <row r="76" spans="1:15">
      <c r="A76" t="s">
        <v>440</v>
      </c>
      <c r="B76" t="s">
        <v>412</v>
      </c>
      <c r="C76" t="s">
        <v>476</v>
      </c>
      <c r="D76" t="s">
        <v>347</v>
      </c>
      <c r="E76" t="s">
        <v>195</v>
      </c>
      <c r="F76" t="s">
        <v>278</v>
      </c>
      <c r="G76">
        <v>45</v>
      </c>
      <c r="H76" s="52">
        <v>0.35555999999999999</v>
      </c>
      <c r="I76" s="52"/>
      <c r="J76" s="52"/>
      <c r="K76" s="52"/>
      <c r="L76" s="52"/>
      <c r="M76" s="52"/>
      <c r="N76" s="52"/>
      <c r="O76" s="52"/>
    </row>
    <row r="77" spans="1:15">
      <c r="A77" t="s">
        <v>440</v>
      </c>
      <c r="B77" t="s">
        <v>412</v>
      </c>
      <c r="C77" t="s">
        <v>476</v>
      </c>
      <c r="D77" t="s">
        <v>347</v>
      </c>
      <c r="E77" t="s">
        <v>141</v>
      </c>
      <c r="F77" t="s">
        <v>142</v>
      </c>
      <c r="G77">
        <v>33</v>
      </c>
      <c r="H77" s="52">
        <v>0.33333000000000002</v>
      </c>
      <c r="I77" s="52"/>
      <c r="J77" s="52"/>
      <c r="K77" s="52"/>
      <c r="L77" s="52"/>
      <c r="M77" s="52"/>
      <c r="N77" s="52"/>
      <c r="O77" s="52"/>
    </row>
    <row r="78" spans="1:15">
      <c r="A78" t="s">
        <v>440</v>
      </c>
      <c r="B78" t="s">
        <v>412</v>
      </c>
      <c r="C78" t="s">
        <v>476</v>
      </c>
      <c r="D78" t="s">
        <v>347</v>
      </c>
      <c r="E78" t="s">
        <v>145</v>
      </c>
      <c r="F78" t="s">
        <v>146</v>
      </c>
      <c r="G78">
        <v>74</v>
      </c>
      <c r="H78" s="52">
        <v>0.41892000000000001</v>
      </c>
      <c r="I78" s="52"/>
      <c r="J78" s="52"/>
      <c r="K78" s="82"/>
      <c r="L78" s="52"/>
      <c r="M78" s="52"/>
      <c r="N78" s="52"/>
      <c r="O78" s="52"/>
    </row>
    <row r="79" spans="1:15">
      <c r="A79" t="s">
        <v>440</v>
      </c>
      <c r="B79" t="s">
        <v>412</v>
      </c>
      <c r="C79" t="s">
        <v>476</v>
      </c>
      <c r="D79" t="s">
        <v>347</v>
      </c>
      <c r="E79" t="s">
        <v>153</v>
      </c>
      <c r="F79" t="s">
        <v>154</v>
      </c>
      <c r="G79">
        <v>49</v>
      </c>
      <c r="H79" s="52">
        <v>0.44897999999999999</v>
      </c>
      <c r="I79" s="52"/>
      <c r="J79" s="52"/>
      <c r="K79" s="52"/>
      <c r="L79" s="52"/>
      <c r="M79" s="52"/>
      <c r="N79" s="52"/>
      <c r="O79" s="52"/>
    </row>
    <row r="80" spans="1:15">
      <c r="A80" t="s">
        <v>440</v>
      </c>
      <c r="B80" t="s">
        <v>412</v>
      </c>
      <c r="C80" t="s">
        <v>476</v>
      </c>
      <c r="D80" t="s">
        <v>347</v>
      </c>
      <c r="E80" t="s">
        <v>183</v>
      </c>
      <c r="F80" t="s">
        <v>184</v>
      </c>
      <c r="G80">
        <v>20</v>
      </c>
      <c r="H80" s="52">
        <v>0.25</v>
      </c>
      <c r="I80" s="52"/>
      <c r="J80" s="52"/>
      <c r="K80" s="52"/>
      <c r="L80" s="52"/>
      <c r="M80" s="52"/>
      <c r="N80" s="52"/>
      <c r="O80" s="52"/>
    </row>
    <row r="81" spans="1:15">
      <c r="A81" t="s">
        <v>440</v>
      </c>
      <c r="B81" t="s">
        <v>412</v>
      </c>
      <c r="C81" t="s">
        <v>477</v>
      </c>
      <c r="D81" s="53" t="s">
        <v>335</v>
      </c>
      <c r="E81" s="53" t="s">
        <v>477</v>
      </c>
      <c r="F81" s="53" t="s">
        <v>335</v>
      </c>
      <c r="G81" s="53">
        <v>164</v>
      </c>
      <c r="H81" s="82">
        <v>0.35976000000000002</v>
      </c>
      <c r="I81" s="52"/>
      <c r="J81" s="52"/>
      <c r="K81" s="82"/>
      <c r="L81" s="52"/>
      <c r="M81" s="52"/>
      <c r="N81" s="52"/>
      <c r="O81" s="52"/>
    </row>
    <row r="82" spans="1:15">
      <c r="A82" t="s">
        <v>440</v>
      </c>
      <c r="B82" t="s">
        <v>412</v>
      </c>
      <c r="C82" t="s">
        <v>477</v>
      </c>
      <c r="D82" t="s">
        <v>335</v>
      </c>
      <c r="E82" t="s">
        <v>163</v>
      </c>
      <c r="F82" t="s">
        <v>164</v>
      </c>
      <c r="G82">
        <v>48</v>
      </c>
      <c r="H82" s="52">
        <v>0.35416999999999998</v>
      </c>
      <c r="I82" s="82"/>
      <c r="J82" s="52"/>
      <c r="K82" s="52"/>
      <c r="L82" s="52"/>
      <c r="M82" s="52"/>
      <c r="N82" s="52"/>
      <c r="O82" s="52"/>
    </row>
    <row r="83" spans="1:15">
      <c r="A83" t="s">
        <v>440</v>
      </c>
      <c r="B83" t="s">
        <v>412</v>
      </c>
      <c r="C83" t="s">
        <v>477</v>
      </c>
      <c r="D83" t="s">
        <v>335</v>
      </c>
      <c r="E83" t="s">
        <v>165</v>
      </c>
      <c r="F83" t="s">
        <v>166</v>
      </c>
      <c r="G83">
        <v>63</v>
      </c>
      <c r="H83" s="52">
        <v>0.33333000000000002</v>
      </c>
      <c r="I83" s="52"/>
      <c r="J83" s="52"/>
      <c r="K83" s="52"/>
      <c r="L83" s="82"/>
      <c r="M83" s="82"/>
      <c r="N83" s="82"/>
      <c r="O83" s="82"/>
    </row>
    <row r="84" spans="1:15">
      <c r="A84" t="s">
        <v>440</v>
      </c>
      <c r="B84" t="s">
        <v>412</v>
      </c>
      <c r="C84" t="s">
        <v>477</v>
      </c>
      <c r="D84" t="s">
        <v>335</v>
      </c>
      <c r="E84" t="s">
        <v>202</v>
      </c>
      <c r="F84" t="s">
        <v>203</v>
      </c>
      <c r="G84">
        <v>14</v>
      </c>
      <c r="H84" s="52">
        <v>0.5</v>
      </c>
      <c r="I84" s="52"/>
      <c r="J84" s="52"/>
      <c r="K84" s="52"/>
      <c r="L84" s="52"/>
      <c r="M84" s="52"/>
      <c r="N84" s="52"/>
      <c r="O84" s="52"/>
    </row>
    <row r="85" spans="1:15">
      <c r="A85" t="s">
        <v>440</v>
      </c>
      <c r="B85" t="s">
        <v>412</v>
      </c>
      <c r="C85" t="s">
        <v>477</v>
      </c>
      <c r="D85" t="s">
        <v>335</v>
      </c>
      <c r="E85" t="s">
        <v>224</v>
      </c>
      <c r="F85" t="s">
        <v>225</v>
      </c>
      <c r="G85">
        <v>39</v>
      </c>
      <c r="H85" s="52">
        <v>0.35897000000000001</v>
      </c>
      <c r="I85" s="52"/>
      <c r="J85" s="52"/>
      <c r="K85" s="52"/>
      <c r="L85" s="52"/>
      <c r="M85" s="52"/>
      <c r="N85" s="52"/>
      <c r="O85" s="52"/>
    </row>
    <row r="86" spans="1:15">
      <c r="A86" t="s">
        <v>440</v>
      </c>
      <c r="B86" t="s">
        <v>412</v>
      </c>
      <c r="C86" t="s">
        <v>478</v>
      </c>
      <c r="D86" s="53" t="s">
        <v>399</v>
      </c>
      <c r="E86" s="53" t="s">
        <v>478</v>
      </c>
      <c r="F86" s="53" t="s">
        <v>399</v>
      </c>
      <c r="G86" s="53">
        <v>264</v>
      </c>
      <c r="H86" s="82">
        <v>0.40909000000000001</v>
      </c>
      <c r="I86" s="52"/>
      <c r="J86" s="52"/>
      <c r="K86" s="52"/>
      <c r="L86" s="52"/>
      <c r="M86" s="52"/>
      <c r="N86" s="52"/>
      <c r="O86" s="52"/>
    </row>
    <row r="87" spans="1:15">
      <c r="A87" t="s">
        <v>440</v>
      </c>
      <c r="B87" t="s">
        <v>412</v>
      </c>
      <c r="C87" t="s">
        <v>478</v>
      </c>
      <c r="D87" t="s">
        <v>399</v>
      </c>
      <c r="E87" t="s">
        <v>87</v>
      </c>
      <c r="F87" t="s">
        <v>88</v>
      </c>
      <c r="G87">
        <v>59</v>
      </c>
      <c r="H87" s="52">
        <v>0.30508000000000002</v>
      </c>
      <c r="I87" s="82"/>
      <c r="J87" s="52"/>
      <c r="K87" s="52"/>
      <c r="L87" s="52"/>
      <c r="M87" s="52"/>
      <c r="N87" s="52"/>
      <c r="O87" s="52"/>
    </row>
    <row r="88" spans="1:15">
      <c r="A88" t="s">
        <v>440</v>
      </c>
      <c r="B88" t="s">
        <v>412</v>
      </c>
      <c r="C88" t="s">
        <v>478</v>
      </c>
      <c r="D88" t="s">
        <v>399</v>
      </c>
      <c r="E88" t="s">
        <v>139</v>
      </c>
      <c r="F88" t="s">
        <v>140</v>
      </c>
      <c r="G88">
        <v>90</v>
      </c>
      <c r="H88" s="52">
        <v>0.51110999999999995</v>
      </c>
      <c r="I88" s="52"/>
      <c r="J88" s="52"/>
      <c r="K88" s="52"/>
      <c r="L88" s="82"/>
      <c r="M88" s="82"/>
      <c r="N88" s="82"/>
      <c r="O88" s="82"/>
    </row>
    <row r="89" spans="1:15">
      <c r="A89" t="s">
        <v>440</v>
      </c>
      <c r="B89" t="s">
        <v>412</v>
      </c>
      <c r="C89" t="s">
        <v>478</v>
      </c>
      <c r="D89" t="s">
        <v>399</v>
      </c>
      <c r="E89" t="s">
        <v>171</v>
      </c>
      <c r="F89" t="s">
        <v>172</v>
      </c>
      <c r="G89">
        <v>45</v>
      </c>
      <c r="H89" s="52">
        <v>0.46666999999999997</v>
      </c>
      <c r="I89" s="52"/>
      <c r="J89" s="52"/>
      <c r="K89" s="82"/>
      <c r="L89" s="52"/>
      <c r="M89" s="52"/>
      <c r="N89" s="52"/>
      <c r="O89" s="52"/>
    </row>
    <row r="90" spans="1:15">
      <c r="A90" t="s">
        <v>440</v>
      </c>
      <c r="B90" t="s">
        <v>412</v>
      </c>
      <c r="C90" t="s">
        <v>478</v>
      </c>
      <c r="D90" t="s">
        <v>399</v>
      </c>
      <c r="E90" t="s">
        <v>173</v>
      </c>
      <c r="F90" t="s">
        <v>174</v>
      </c>
      <c r="G90">
        <v>14</v>
      </c>
      <c r="H90" s="52">
        <v>0.28571000000000002</v>
      </c>
      <c r="I90" s="52"/>
      <c r="J90" s="52"/>
      <c r="K90" s="52"/>
      <c r="L90" s="52"/>
      <c r="M90" s="52"/>
      <c r="N90" s="52"/>
      <c r="O90" s="52"/>
    </row>
    <row r="91" spans="1:15">
      <c r="A91" t="s">
        <v>440</v>
      </c>
      <c r="B91" t="s">
        <v>412</v>
      </c>
      <c r="C91" t="s">
        <v>478</v>
      </c>
      <c r="D91" t="s">
        <v>399</v>
      </c>
      <c r="E91" t="s">
        <v>181</v>
      </c>
      <c r="F91" t="s">
        <v>182</v>
      </c>
      <c r="G91">
        <v>56</v>
      </c>
      <c r="H91" s="52">
        <v>0.33928999999999998</v>
      </c>
      <c r="I91" s="52"/>
      <c r="J91" s="52"/>
      <c r="K91" s="52"/>
      <c r="L91" s="52"/>
      <c r="M91" s="52"/>
      <c r="N91" s="52"/>
      <c r="O91" s="52"/>
    </row>
    <row r="92" spans="1:15">
      <c r="A92" t="s">
        <v>440</v>
      </c>
      <c r="B92" t="s">
        <v>412</v>
      </c>
      <c r="C92" t="s">
        <v>479</v>
      </c>
      <c r="D92" s="53" t="s">
        <v>344</v>
      </c>
      <c r="E92" s="53" t="s">
        <v>479</v>
      </c>
      <c r="F92" s="53" t="s">
        <v>344</v>
      </c>
      <c r="G92" s="53">
        <v>209</v>
      </c>
      <c r="H92" s="82">
        <v>0.36364000000000002</v>
      </c>
      <c r="I92" s="52"/>
      <c r="J92" s="52"/>
      <c r="K92" s="52"/>
      <c r="L92" s="52"/>
      <c r="M92" s="52"/>
      <c r="N92" s="52"/>
      <c r="O92" s="52"/>
    </row>
    <row r="93" spans="1:15">
      <c r="A93" t="s">
        <v>440</v>
      </c>
      <c r="B93" t="s">
        <v>412</v>
      </c>
      <c r="C93" t="s">
        <v>479</v>
      </c>
      <c r="D93" t="s">
        <v>344</v>
      </c>
      <c r="E93" t="s">
        <v>91</v>
      </c>
      <c r="F93" t="s">
        <v>92</v>
      </c>
      <c r="G93">
        <v>60</v>
      </c>
      <c r="H93" s="52">
        <v>0.25</v>
      </c>
      <c r="I93" s="82"/>
      <c r="J93" s="52"/>
      <c r="K93" s="52"/>
      <c r="L93" s="52"/>
      <c r="M93" s="52"/>
      <c r="N93" s="52"/>
      <c r="O93" s="52"/>
    </row>
    <row r="94" spans="1:15">
      <c r="A94" t="s">
        <v>440</v>
      </c>
      <c r="B94" t="s">
        <v>412</v>
      </c>
      <c r="C94" t="s">
        <v>479</v>
      </c>
      <c r="D94" t="s">
        <v>344</v>
      </c>
      <c r="E94" t="s">
        <v>107</v>
      </c>
      <c r="F94" t="s">
        <v>108</v>
      </c>
      <c r="G94">
        <v>109</v>
      </c>
      <c r="H94" s="52">
        <v>0.41283999999999998</v>
      </c>
      <c r="I94" s="52"/>
      <c r="J94" s="52"/>
      <c r="K94" s="82"/>
      <c r="L94" s="82"/>
      <c r="M94" s="82"/>
      <c r="N94" s="82"/>
      <c r="O94" s="82"/>
    </row>
    <row r="95" spans="1:15">
      <c r="A95" t="s">
        <v>440</v>
      </c>
      <c r="B95" t="s">
        <v>412</v>
      </c>
      <c r="C95" t="s">
        <v>479</v>
      </c>
      <c r="D95" t="s">
        <v>344</v>
      </c>
      <c r="E95" t="s">
        <v>115</v>
      </c>
      <c r="F95" t="s">
        <v>116</v>
      </c>
      <c r="G95">
        <v>40</v>
      </c>
      <c r="H95" s="52">
        <v>0.4</v>
      </c>
      <c r="I95" s="52"/>
      <c r="J95" s="52"/>
      <c r="K95" s="52"/>
      <c r="L95" s="52"/>
      <c r="M95" s="52"/>
      <c r="N95" s="52"/>
      <c r="O95" s="52"/>
    </row>
    <row r="96" spans="1:15">
      <c r="A96" t="s">
        <v>440</v>
      </c>
      <c r="B96" t="s">
        <v>412</v>
      </c>
      <c r="C96" t="s">
        <v>480</v>
      </c>
      <c r="D96" s="53" t="s">
        <v>342</v>
      </c>
      <c r="E96" s="53" t="s">
        <v>480</v>
      </c>
      <c r="F96" s="53" t="s">
        <v>342</v>
      </c>
      <c r="G96" s="53">
        <v>225</v>
      </c>
      <c r="H96" s="82">
        <v>0.24443999999999999</v>
      </c>
      <c r="I96" s="52"/>
      <c r="J96" s="52"/>
      <c r="K96" s="52"/>
      <c r="L96" s="52"/>
      <c r="M96" s="52"/>
      <c r="N96" s="52"/>
      <c r="O96" s="52"/>
    </row>
    <row r="97" spans="1:15">
      <c r="A97" t="s">
        <v>440</v>
      </c>
      <c r="B97" t="s">
        <v>412</v>
      </c>
      <c r="C97" t="s">
        <v>480</v>
      </c>
      <c r="D97" t="s">
        <v>342</v>
      </c>
      <c r="E97" t="s">
        <v>35</v>
      </c>
      <c r="F97" t="s">
        <v>36</v>
      </c>
      <c r="G97">
        <v>27</v>
      </c>
      <c r="H97" s="52">
        <v>0.48148000000000002</v>
      </c>
      <c r="I97" s="82"/>
      <c r="J97" s="52"/>
      <c r="K97" s="52"/>
      <c r="L97" s="52"/>
      <c r="M97" s="52"/>
      <c r="N97" s="52"/>
      <c r="O97" s="52"/>
    </row>
    <row r="98" spans="1:15">
      <c r="A98" t="s">
        <v>440</v>
      </c>
      <c r="B98" t="s">
        <v>412</v>
      </c>
      <c r="C98" t="s">
        <v>480</v>
      </c>
      <c r="D98" t="s">
        <v>342</v>
      </c>
      <c r="E98" t="s">
        <v>55</v>
      </c>
      <c r="F98" t="s">
        <v>56</v>
      </c>
      <c r="G98">
        <v>47</v>
      </c>
      <c r="H98" s="52">
        <v>0.19148999999999999</v>
      </c>
      <c r="I98" s="52"/>
      <c r="J98" s="52"/>
      <c r="K98" s="52"/>
      <c r="L98" s="82"/>
      <c r="M98" s="82"/>
      <c r="N98" s="82"/>
      <c r="O98" s="82"/>
    </row>
    <row r="99" spans="1:15">
      <c r="A99" t="s">
        <v>440</v>
      </c>
      <c r="B99" t="s">
        <v>412</v>
      </c>
      <c r="C99" t="s">
        <v>480</v>
      </c>
      <c r="D99" t="s">
        <v>342</v>
      </c>
      <c r="E99" t="s">
        <v>65</v>
      </c>
      <c r="F99" t="s">
        <v>66</v>
      </c>
      <c r="G99">
        <v>41</v>
      </c>
      <c r="H99" s="52">
        <v>0.12195</v>
      </c>
      <c r="I99" s="52"/>
      <c r="J99" s="52"/>
      <c r="K99" s="52"/>
      <c r="L99" s="52"/>
      <c r="M99" s="52"/>
      <c r="N99" s="52"/>
      <c r="O99" s="52"/>
    </row>
    <row r="100" spans="1:15">
      <c r="A100" t="s">
        <v>440</v>
      </c>
      <c r="B100" t="s">
        <v>412</v>
      </c>
      <c r="C100" t="s">
        <v>480</v>
      </c>
      <c r="D100" t="s">
        <v>342</v>
      </c>
      <c r="E100" t="s">
        <v>198</v>
      </c>
      <c r="F100" t="s">
        <v>281</v>
      </c>
      <c r="G100">
        <v>36</v>
      </c>
      <c r="H100" s="52">
        <v>0.44444</v>
      </c>
      <c r="I100" s="52"/>
      <c r="J100" s="52"/>
      <c r="K100" s="82"/>
      <c r="L100" s="52"/>
      <c r="M100" s="52"/>
      <c r="N100" s="52"/>
      <c r="O100" s="52"/>
    </row>
    <row r="101" spans="1:15">
      <c r="A101" t="s">
        <v>440</v>
      </c>
      <c r="B101" t="s">
        <v>412</v>
      </c>
      <c r="C101" t="s">
        <v>480</v>
      </c>
      <c r="D101" t="s">
        <v>342</v>
      </c>
      <c r="E101" t="s">
        <v>177</v>
      </c>
      <c r="F101" t="s">
        <v>178</v>
      </c>
      <c r="G101">
        <v>74</v>
      </c>
      <c r="H101" s="52">
        <v>0.16216</v>
      </c>
      <c r="I101" s="52"/>
      <c r="J101" s="52"/>
      <c r="K101" s="52"/>
      <c r="L101" s="52"/>
      <c r="M101" s="52"/>
      <c r="N101" s="52"/>
      <c r="O101" s="52"/>
    </row>
    <row r="102" spans="1:15">
      <c r="A102" t="s">
        <v>440</v>
      </c>
      <c r="B102" t="s">
        <v>412</v>
      </c>
      <c r="C102" t="s">
        <v>481</v>
      </c>
      <c r="D102" s="53" t="s">
        <v>334</v>
      </c>
      <c r="E102" s="53" t="s">
        <v>481</v>
      </c>
      <c r="F102" s="53" t="s">
        <v>334</v>
      </c>
      <c r="G102" s="53">
        <v>424</v>
      </c>
      <c r="H102" s="82">
        <v>0.29953000000000002</v>
      </c>
      <c r="I102" s="52"/>
      <c r="J102" s="52"/>
      <c r="K102" s="52"/>
      <c r="L102" s="52"/>
      <c r="M102" s="52"/>
      <c r="N102" s="52"/>
      <c r="O102" s="52"/>
    </row>
    <row r="103" spans="1:15">
      <c r="A103" t="s">
        <v>440</v>
      </c>
      <c r="B103" t="s">
        <v>412</v>
      </c>
      <c r="C103" t="s">
        <v>481</v>
      </c>
      <c r="D103" t="s">
        <v>334</v>
      </c>
      <c r="E103" t="s">
        <v>31</v>
      </c>
      <c r="F103" t="s">
        <v>32</v>
      </c>
      <c r="G103">
        <v>33</v>
      </c>
      <c r="H103" s="52">
        <v>0.33333000000000002</v>
      </c>
      <c r="I103" s="82"/>
      <c r="J103" s="52"/>
      <c r="K103" s="52"/>
      <c r="L103" s="52"/>
      <c r="M103" s="52"/>
      <c r="N103" s="52"/>
      <c r="O103" s="52"/>
    </row>
    <row r="104" spans="1:15">
      <c r="A104" t="s">
        <v>440</v>
      </c>
      <c r="B104" t="s">
        <v>412</v>
      </c>
      <c r="C104" t="s">
        <v>481</v>
      </c>
      <c r="D104" t="s">
        <v>334</v>
      </c>
      <c r="E104" t="s">
        <v>77</v>
      </c>
      <c r="F104" t="s">
        <v>78</v>
      </c>
      <c r="G104">
        <v>62</v>
      </c>
      <c r="H104" s="52">
        <v>0.40322999999999998</v>
      </c>
      <c r="I104" s="52"/>
      <c r="J104" s="52"/>
      <c r="K104" s="82"/>
      <c r="L104" s="82"/>
      <c r="M104" s="82"/>
      <c r="N104" s="82"/>
      <c r="O104" s="82"/>
    </row>
    <row r="105" spans="1:15">
      <c r="A105" t="s">
        <v>440</v>
      </c>
      <c r="B105" t="s">
        <v>412</v>
      </c>
      <c r="C105" t="s">
        <v>481</v>
      </c>
      <c r="D105" t="s">
        <v>334</v>
      </c>
      <c r="E105" t="s">
        <v>81</v>
      </c>
      <c r="F105" t="s">
        <v>82</v>
      </c>
      <c r="G105">
        <v>92</v>
      </c>
      <c r="H105" s="52">
        <v>0.27173999999999998</v>
      </c>
      <c r="I105" s="52"/>
      <c r="J105" s="52"/>
      <c r="K105" s="52"/>
      <c r="L105" s="52"/>
      <c r="M105" s="52"/>
      <c r="N105" s="52"/>
      <c r="O105" s="52"/>
    </row>
    <row r="106" spans="1:15">
      <c r="A106" t="s">
        <v>440</v>
      </c>
      <c r="B106" t="s">
        <v>412</v>
      </c>
      <c r="C106" t="s">
        <v>481</v>
      </c>
      <c r="D106" t="s">
        <v>334</v>
      </c>
      <c r="E106" t="s">
        <v>169</v>
      </c>
      <c r="F106" t="s">
        <v>170</v>
      </c>
      <c r="G106">
        <v>29</v>
      </c>
      <c r="H106" s="52">
        <v>0.31034</v>
      </c>
      <c r="I106" s="52"/>
      <c r="J106" s="52"/>
      <c r="K106" s="52"/>
      <c r="L106" s="52"/>
      <c r="M106" s="52"/>
      <c r="N106" s="52"/>
      <c r="O106" s="52"/>
    </row>
    <row r="107" spans="1:15">
      <c r="A107" t="s">
        <v>440</v>
      </c>
      <c r="B107" t="s">
        <v>412</v>
      </c>
      <c r="C107" t="s">
        <v>481</v>
      </c>
      <c r="D107" t="s">
        <v>334</v>
      </c>
      <c r="E107" t="s">
        <v>189</v>
      </c>
      <c r="F107" t="s">
        <v>190</v>
      </c>
      <c r="G107">
        <v>55</v>
      </c>
      <c r="H107" s="52">
        <v>0.34544999999999998</v>
      </c>
      <c r="I107" s="52"/>
      <c r="J107" s="52"/>
      <c r="K107" s="52"/>
      <c r="L107" s="52"/>
      <c r="M107" s="52"/>
      <c r="N107" s="52"/>
      <c r="O107" s="52"/>
    </row>
    <row r="108" spans="1:15">
      <c r="A108" t="s">
        <v>440</v>
      </c>
      <c r="B108" t="s">
        <v>412</v>
      </c>
      <c r="C108" t="s">
        <v>481</v>
      </c>
      <c r="D108" t="s">
        <v>334</v>
      </c>
      <c r="E108" t="s">
        <v>226</v>
      </c>
      <c r="F108" t="s">
        <v>227</v>
      </c>
      <c r="G108">
        <v>153</v>
      </c>
      <c r="H108" s="52">
        <v>0.24837000000000001</v>
      </c>
      <c r="I108" s="52"/>
      <c r="J108" s="52"/>
      <c r="K108" s="52"/>
      <c r="L108" s="52"/>
      <c r="M108" s="52"/>
      <c r="N108" s="52"/>
      <c r="O108" s="52"/>
    </row>
    <row r="109" spans="1:15">
      <c r="A109" t="s">
        <v>440</v>
      </c>
      <c r="B109" t="s">
        <v>412</v>
      </c>
      <c r="C109" t="s">
        <v>482</v>
      </c>
      <c r="D109" s="53" t="s">
        <v>343</v>
      </c>
      <c r="E109" s="53" t="s">
        <v>482</v>
      </c>
      <c r="F109" s="53" t="s">
        <v>343</v>
      </c>
      <c r="G109" s="53">
        <v>239</v>
      </c>
      <c r="H109" s="82">
        <v>0.38494</v>
      </c>
      <c r="I109" s="52"/>
      <c r="J109" s="52"/>
      <c r="K109" s="52"/>
      <c r="L109" s="52"/>
      <c r="M109" s="52"/>
      <c r="N109" s="52"/>
      <c r="O109" s="52"/>
    </row>
    <row r="110" spans="1:15">
      <c r="A110" t="s">
        <v>440</v>
      </c>
      <c r="B110" t="s">
        <v>412</v>
      </c>
      <c r="C110" t="s">
        <v>482</v>
      </c>
      <c r="D110" t="s">
        <v>343</v>
      </c>
      <c r="E110" t="s">
        <v>47</v>
      </c>
      <c r="F110" t="s">
        <v>48</v>
      </c>
      <c r="G110">
        <v>41</v>
      </c>
      <c r="H110" s="52">
        <v>0.36585000000000001</v>
      </c>
      <c r="I110" s="82"/>
      <c r="J110" s="52"/>
      <c r="K110" s="82"/>
      <c r="L110" s="52"/>
      <c r="M110" s="52"/>
      <c r="N110" s="52"/>
      <c r="O110" s="52"/>
    </row>
    <row r="111" spans="1:15">
      <c r="A111" t="s">
        <v>440</v>
      </c>
      <c r="B111" t="s">
        <v>412</v>
      </c>
      <c r="C111" t="s">
        <v>482</v>
      </c>
      <c r="D111" t="s">
        <v>343</v>
      </c>
      <c r="E111" t="s">
        <v>89</v>
      </c>
      <c r="F111" t="s">
        <v>90</v>
      </c>
      <c r="G111">
        <v>74</v>
      </c>
      <c r="H111" s="52">
        <v>0.25675999999999999</v>
      </c>
      <c r="I111" s="52"/>
      <c r="J111" s="52"/>
      <c r="K111" s="52"/>
      <c r="L111" s="82"/>
      <c r="M111" s="82"/>
      <c r="N111" s="82"/>
      <c r="O111" s="82"/>
    </row>
    <row r="112" spans="1:15">
      <c r="A112" t="s">
        <v>440</v>
      </c>
      <c r="B112" t="s">
        <v>412</v>
      </c>
      <c r="C112" t="s">
        <v>482</v>
      </c>
      <c r="D112" t="s">
        <v>343</v>
      </c>
      <c r="E112" t="s">
        <v>157</v>
      </c>
      <c r="F112" t="s">
        <v>158</v>
      </c>
      <c r="G112">
        <v>64</v>
      </c>
      <c r="H112" s="52">
        <v>0.42187999999999998</v>
      </c>
      <c r="I112" s="52"/>
      <c r="J112" s="52"/>
      <c r="K112" s="52"/>
      <c r="L112" s="52"/>
      <c r="M112" s="52"/>
      <c r="N112" s="52"/>
      <c r="O112" s="52"/>
    </row>
    <row r="113" spans="1:15">
      <c r="A113" t="s">
        <v>440</v>
      </c>
      <c r="B113" t="s">
        <v>412</v>
      </c>
      <c r="C113" t="s">
        <v>482</v>
      </c>
      <c r="D113" t="s">
        <v>343</v>
      </c>
      <c r="E113" t="s">
        <v>161</v>
      </c>
      <c r="F113" t="s">
        <v>162</v>
      </c>
      <c r="G113">
        <v>60</v>
      </c>
      <c r="H113" s="52">
        <v>0.51666999999999996</v>
      </c>
      <c r="I113" s="52"/>
      <c r="J113" s="52"/>
      <c r="K113" s="52"/>
      <c r="L113" s="52"/>
      <c r="M113" s="52"/>
      <c r="N113" s="52"/>
      <c r="O113" s="52"/>
    </row>
    <row r="114" spans="1:15">
      <c r="A114" t="s">
        <v>440</v>
      </c>
      <c r="B114" t="s">
        <v>412</v>
      </c>
      <c r="C114" t="s">
        <v>483</v>
      </c>
      <c r="D114" s="53" t="s">
        <v>332</v>
      </c>
      <c r="E114" s="53" t="s">
        <v>483</v>
      </c>
      <c r="F114" s="53" t="s">
        <v>332</v>
      </c>
      <c r="G114" s="53">
        <v>317</v>
      </c>
      <c r="H114" s="82">
        <v>0.35647000000000001</v>
      </c>
      <c r="I114" s="52"/>
      <c r="J114" s="52"/>
      <c r="K114" s="52"/>
      <c r="L114" s="52"/>
      <c r="M114" s="52"/>
      <c r="N114" s="52"/>
      <c r="O114" s="52"/>
    </row>
    <row r="115" spans="1:15">
      <c r="A115" t="s">
        <v>440</v>
      </c>
      <c r="B115" t="s">
        <v>412</v>
      </c>
      <c r="C115" t="s">
        <v>483</v>
      </c>
      <c r="D115" t="s">
        <v>332</v>
      </c>
      <c r="E115" t="s">
        <v>67</v>
      </c>
      <c r="F115" t="s">
        <v>68</v>
      </c>
      <c r="G115">
        <v>18</v>
      </c>
      <c r="H115" s="52">
        <v>0.22222</v>
      </c>
      <c r="I115" s="82"/>
      <c r="J115" s="52"/>
      <c r="K115" s="52"/>
      <c r="L115" s="52"/>
      <c r="M115" s="52"/>
      <c r="N115" s="52"/>
      <c r="O115" s="52"/>
    </row>
    <row r="116" spans="1:15">
      <c r="A116" t="s">
        <v>440</v>
      </c>
      <c r="B116" t="s">
        <v>412</v>
      </c>
      <c r="C116" t="s">
        <v>483</v>
      </c>
      <c r="D116" t="s">
        <v>332</v>
      </c>
      <c r="E116" t="s">
        <v>93</v>
      </c>
      <c r="F116" t="s">
        <v>94</v>
      </c>
      <c r="G116">
        <v>83</v>
      </c>
      <c r="H116" s="52">
        <v>0.25301000000000001</v>
      </c>
      <c r="I116" s="52"/>
      <c r="J116" s="52"/>
      <c r="K116" s="52"/>
      <c r="L116" s="82"/>
      <c r="M116" s="82"/>
      <c r="N116" s="82"/>
      <c r="O116" s="82"/>
    </row>
    <row r="117" spans="1:15">
      <c r="A117" t="s">
        <v>440</v>
      </c>
      <c r="B117" t="s">
        <v>412</v>
      </c>
      <c r="C117" t="s">
        <v>483</v>
      </c>
      <c r="D117" t="s">
        <v>332</v>
      </c>
      <c r="E117" t="s">
        <v>101</v>
      </c>
      <c r="F117" t="s">
        <v>277</v>
      </c>
      <c r="G117">
        <v>16</v>
      </c>
      <c r="H117" s="52">
        <v>0.5</v>
      </c>
      <c r="I117" s="52"/>
      <c r="J117" s="52"/>
      <c r="K117" s="82"/>
      <c r="L117" s="52"/>
      <c r="M117" s="52"/>
      <c r="N117" s="52"/>
      <c r="O117" s="52"/>
    </row>
    <row r="118" spans="1:15">
      <c r="A118" t="s">
        <v>440</v>
      </c>
      <c r="B118" t="s">
        <v>412</v>
      </c>
      <c r="C118" t="s">
        <v>483</v>
      </c>
      <c r="D118" t="s">
        <v>332</v>
      </c>
      <c r="E118" t="s">
        <v>159</v>
      </c>
      <c r="F118" t="s">
        <v>160</v>
      </c>
      <c r="G118">
        <v>68</v>
      </c>
      <c r="H118" s="52">
        <v>0.44118000000000002</v>
      </c>
      <c r="I118" s="52"/>
      <c r="J118" s="52"/>
      <c r="K118" s="52"/>
      <c r="L118" s="52"/>
      <c r="M118" s="52"/>
      <c r="N118" s="52"/>
      <c r="O118" s="52"/>
    </row>
    <row r="119" spans="1:15">
      <c r="A119" t="s">
        <v>440</v>
      </c>
      <c r="B119" t="s">
        <v>412</v>
      </c>
      <c r="C119" t="s">
        <v>483</v>
      </c>
      <c r="D119" t="s">
        <v>332</v>
      </c>
      <c r="E119" t="s">
        <v>208</v>
      </c>
      <c r="F119" t="s">
        <v>209</v>
      </c>
      <c r="G119">
        <v>77</v>
      </c>
      <c r="H119" s="52">
        <v>0.46753</v>
      </c>
      <c r="I119" s="52"/>
      <c r="J119" s="52"/>
      <c r="K119" s="52"/>
      <c r="L119" s="52"/>
      <c r="M119" s="52"/>
      <c r="N119" s="52"/>
      <c r="O119" s="52"/>
    </row>
    <row r="120" spans="1:15">
      <c r="A120" t="s">
        <v>440</v>
      </c>
      <c r="B120" t="s">
        <v>412</v>
      </c>
      <c r="C120" t="s">
        <v>483</v>
      </c>
      <c r="D120" t="s">
        <v>332</v>
      </c>
      <c r="E120" t="s">
        <v>214</v>
      </c>
      <c r="F120" t="s">
        <v>215</v>
      </c>
      <c r="G120">
        <v>55</v>
      </c>
      <c r="H120" s="52">
        <v>0.25455</v>
      </c>
      <c r="I120" s="52"/>
      <c r="J120" s="52"/>
      <c r="K120" s="52"/>
      <c r="L120" s="52"/>
      <c r="M120" s="52"/>
      <c r="N120" s="52"/>
      <c r="O120" s="52"/>
    </row>
    <row r="121" spans="1:15">
      <c r="A121" t="s">
        <v>440</v>
      </c>
      <c r="B121" t="s">
        <v>412</v>
      </c>
      <c r="C121" t="s">
        <v>484</v>
      </c>
      <c r="D121" s="53" t="s">
        <v>447</v>
      </c>
      <c r="E121" s="53" t="s">
        <v>484</v>
      </c>
      <c r="F121" s="53" t="s">
        <v>447</v>
      </c>
      <c r="G121" s="53">
        <v>334</v>
      </c>
      <c r="H121" s="82">
        <v>0.40719</v>
      </c>
      <c r="I121" s="52"/>
      <c r="J121" s="52"/>
      <c r="K121" s="52"/>
      <c r="L121" s="52"/>
      <c r="M121" s="52"/>
      <c r="N121" s="52"/>
      <c r="O121" s="52"/>
    </row>
    <row r="122" spans="1:15">
      <c r="A122" t="s">
        <v>440</v>
      </c>
      <c r="B122" t="s">
        <v>412</v>
      </c>
      <c r="C122" t="s">
        <v>484</v>
      </c>
      <c r="D122" t="s">
        <v>447</v>
      </c>
      <c r="E122" t="s">
        <v>53</v>
      </c>
      <c r="F122" t="s">
        <v>54</v>
      </c>
      <c r="G122">
        <v>32</v>
      </c>
      <c r="H122" s="52">
        <v>0.40625</v>
      </c>
      <c r="I122" s="82"/>
      <c r="J122" s="52"/>
      <c r="K122" s="82"/>
      <c r="L122" s="52"/>
      <c r="M122" s="52"/>
      <c r="N122" s="52"/>
      <c r="O122" s="52"/>
    </row>
    <row r="123" spans="1:15">
      <c r="A123" t="s">
        <v>440</v>
      </c>
      <c r="B123" t="s">
        <v>412</v>
      </c>
      <c r="C123" t="s">
        <v>484</v>
      </c>
      <c r="D123" t="s">
        <v>447</v>
      </c>
      <c r="E123" t="s">
        <v>61</v>
      </c>
      <c r="F123" t="s">
        <v>62</v>
      </c>
      <c r="G123">
        <v>24</v>
      </c>
      <c r="H123" s="52">
        <v>0.5</v>
      </c>
      <c r="I123" s="52"/>
      <c r="J123" s="52"/>
      <c r="K123" s="52"/>
      <c r="L123" s="82"/>
      <c r="M123" s="82"/>
      <c r="N123" s="82"/>
      <c r="O123" s="82"/>
    </row>
    <row r="124" spans="1:15">
      <c r="A124" t="s">
        <v>440</v>
      </c>
      <c r="B124" t="s">
        <v>412</v>
      </c>
      <c r="C124" t="s">
        <v>484</v>
      </c>
      <c r="D124" t="s">
        <v>447</v>
      </c>
      <c r="E124" t="s">
        <v>194</v>
      </c>
      <c r="F124" t="s">
        <v>276</v>
      </c>
      <c r="G124">
        <v>33</v>
      </c>
      <c r="H124" s="52">
        <v>0.45455000000000001</v>
      </c>
      <c r="I124" s="52"/>
      <c r="J124" s="52"/>
      <c r="K124" s="52"/>
      <c r="L124" s="52"/>
      <c r="M124" s="52"/>
      <c r="N124" s="52"/>
      <c r="O124" s="52"/>
    </row>
    <row r="125" spans="1:15">
      <c r="A125" t="s">
        <v>440</v>
      </c>
      <c r="B125" t="s">
        <v>412</v>
      </c>
      <c r="C125" t="s">
        <v>484</v>
      </c>
      <c r="D125" t="s">
        <v>447</v>
      </c>
      <c r="E125" t="s">
        <v>99</v>
      </c>
      <c r="F125" t="s">
        <v>100</v>
      </c>
      <c r="G125">
        <v>50</v>
      </c>
      <c r="H125" s="52">
        <v>0.38</v>
      </c>
      <c r="I125" s="52"/>
      <c r="J125" s="52"/>
      <c r="K125" s="52"/>
      <c r="L125" s="52"/>
      <c r="M125" s="52"/>
      <c r="N125" s="52"/>
      <c r="O125" s="52"/>
    </row>
    <row r="126" spans="1:15">
      <c r="A126" t="s">
        <v>440</v>
      </c>
      <c r="B126" t="s">
        <v>412</v>
      </c>
      <c r="C126" t="s">
        <v>484</v>
      </c>
      <c r="D126" t="s">
        <v>447</v>
      </c>
      <c r="E126" t="s">
        <v>109</v>
      </c>
      <c r="F126" t="s">
        <v>110</v>
      </c>
      <c r="G126">
        <v>14</v>
      </c>
      <c r="H126" s="52">
        <v>0.21429000000000001</v>
      </c>
      <c r="I126" s="52"/>
      <c r="J126" s="52"/>
      <c r="K126" s="52"/>
      <c r="L126" s="52"/>
      <c r="M126" s="52"/>
      <c r="N126" s="52"/>
      <c r="O126" s="52"/>
    </row>
    <row r="127" spans="1:15">
      <c r="A127" t="s">
        <v>440</v>
      </c>
      <c r="B127" t="s">
        <v>412</v>
      </c>
      <c r="C127" t="s">
        <v>484</v>
      </c>
      <c r="D127" t="s">
        <v>447</v>
      </c>
      <c r="E127" t="s">
        <v>119</v>
      </c>
      <c r="F127" t="s">
        <v>120</v>
      </c>
      <c r="G127">
        <v>64</v>
      </c>
      <c r="H127" s="52">
        <v>0.42187999999999998</v>
      </c>
      <c r="I127" s="52"/>
      <c r="J127" s="52"/>
      <c r="K127" s="52"/>
      <c r="L127" s="52"/>
      <c r="M127" s="52"/>
      <c r="N127" s="52"/>
      <c r="O127" s="52"/>
    </row>
    <row r="128" spans="1:15">
      <c r="A128" t="s">
        <v>440</v>
      </c>
      <c r="B128" t="s">
        <v>412</v>
      </c>
      <c r="C128" t="s">
        <v>484</v>
      </c>
      <c r="D128" t="s">
        <v>447</v>
      </c>
      <c r="E128" t="s">
        <v>199</v>
      </c>
      <c r="F128" t="s">
        <v>282</v>
      </c>
      <c r="G128">
        <v>49</v>
      </c>
      <c r="H128" s="52">
        <v>0.38775999999999999</v>
      </c>
      <c r="I128" s="52"/>
      <c r="J128" s="52"/>
      <c r="K128" s="52"/>
      <c r="L128" s="52"/>
      <c r="M128" s="52"/>
      <c r="N128" s="52"/>
      <c r="O128" s="52"/>
    </row>
    <row r="129" spans="1:15">
      <c r="A129" t="s">
        <v>440</v>
      </c>
      <c r="B129" t="s">
        <v>412</v>
      </c>
      <c r="C129" t="s">
        <v>484</v>
      </c>
      <c r="D129" t="s">
        <v>447</v>
      </c>
      <c r="E129" t="s">
        <v>187</v>
      </c>
      <c r="F129" t="s">
        <v>188</v>
      </c>
      <c r="G129">
        <v>68</v>
      </c>
      <c r="H129" s="52">
        <v>0.41176000000000001</v>
      </c>
      <c r="I129" s="52"/>
      <c r="J129" s="52"/>
      <c r="K129" s="82"/>
      <c r="L129" s="52"/>
      <c r="M129" s="52"/>
      <c r="N129" s="52"/>
      <c r="O129" s="52"/>
    </row>
    <row r="130" spans="1:15">
      <c r="A130" t="s">
        <v>440</v>
      </c>
      <c r="B130" t="s">
        <v>412</v>
      </c>
      <c r="C130" t="s">
        <v>485</v>
      </c>
      <c r="D130" s="53" t="s">
        <v>339</v>
      </c>
      <c r="E130" s="53" t="s">
        <v>485</v>
      </c>
      <c r="F130" s="53" t="s">
        <v>339</v>
      </c>
      <c r="G130" s="53">
        <v>627</v>
      </c>
      <c r="H130" s="82">
        <v>0.34449999999999997</v>
      </c>
      <c r="I130" s="52"/>
      <c r="J130" s="52"/>
      <c r="K130" s="52"/>
      <c r="L130" s="52"/>
      <c r="M130" s="52"/>
      <c r="N130" s="52"/>
      <c r="O130" s="52"/>
    </row>
    <row r="131" spans="1:15">
      <c r="A131" t="s">
        <v>440</v>
      </c>
      <c r="B131" t="s">
        <v>412</v>
      </c>
      <c r="C131" t="s">
        <v>485</v>
      </c>
      <c r="D131" t="s">
        <v>339</v>
      </c>
      <c r="E131" t="s">
        <v>193</v>
      </c>
      <c r="F131" t="s">
        <v>275</v>
      </c>
      <c r="G131">
        <v>38</v>
      </c>
      <c r="H131" s="52">
        <v>0.31579000000000002</v>
      </c>
      <c r="I131" s="82"/>
      <c r="J131" s="52"/>
      <c r="K131" s="52"/>
      <c r="L131" s="52"/>
      <c r="M131" s="52"/>
      <c r="N131" s="52"/>
      <c r="O131" s="52"/>
    </row>
    <row r="132" spans="1:15">
      <c r="A132" t="s">
        <v>440</v>
      </c>
      <c r="B132" t="s">
        <v>412</v>
      </c>
      <c r="C132" t="s">
        <v>485</v>
      </c>
      <c r="D132" t="s">
        <v>339</v>
      </c>
      <c r="E132" t="s">
        <v>85</v>
      </c>
      <c r="F132" t="s">
        <v>86</v>
      </c>
      <c r="G132">
        <v>20</v>
      </c>
      <c r="H132" s="52">
        <v>0.25</v>
      </c>
      <c r="I132" s="52"/>
      <c r="J132" s="52"/>
      <c r="K132" s="52"/>
      <c r="L132" s="82"/>
      <c r="M132" s="82"/>
      <c r="N132" s="82"/>
      <c r="O132" s="82"/>
    </row>
    <row r="133" spans="1:15">
      <c r="A133" t="s">
        <v>440</v>
      </c>
      <c r="B133" t="s">
        <v>412</v>
      </c>
      <c r="C133" t="s">
        <v>485</v>
      </c>
      <c r="D133" t="s">
        <v>339</v>
      </c>
      <c r="E133" t="s">
        <v>200</v>
      </c>
      <c r="F133" t="s">
        <v>283</v>
      </c>
      <c r="G133">
        <v>39</v>
      </c>
      <c r="H133" s="52">
        <v>0.20513000000000001</v>
      </c>
      <c r="I133" s="52"/>
      <c r="J133" s="52"/>
      <c r="K133" s="52"/>
      <c r="L133" s="52"/>
      <c r="M133" s="52"/>
      <c r="N133" s="52"/>
      <c r="O133" s="52"/>
    </row>
    <row r="134" spans="1:15">
      <c r="A134" t="s">
        <v>440</v>
      </c>
      <c r="B134" t="s">
        <v>412</v>
      </c>
      <c r="C134" t="s">
        <v>485</v>
      </c>
      <c r="D134" t="s">
        <v>339</v>
      </c>
      <c r="E134" t="s">
        <v>175</v>
      </c>
      <c r="F134" t="s">
        <v>176</v>
      </c>
      <c r="G134">
        <v>49</v>
      </c>
      <c r="H134" s="52">
        <v>0.51019999999999999</v>
      </c>
      <c r="I134" s="52"/>
      <c r="J134" s="52"/>
      <c r="K134" s="52"/>
      <c r="L134" s="52"/>
      <c r="M134" s="52"/>
      <c r="N134" s="52"/>
      <c r="O134" s="52"/>
    </row>
    <row r="135" spans="1:15">
      <c r="A135" t="s">
        <v>440</v>
      </c>
      <c r="B135" t="s">
        <v>412</v>
      </c>
      <c r="C135" t="s">
        <v>485</v>
      </c>
      <c r="D135" t="s">
        <v>339</v>
      </c>
      <c r="E135" t="s">
        <v>201</v>
      </c>
      <c r="F135" t="s">
        <v>284</v>
      </c>
      <c r="G135">
        <v>40</v>
      </c>
      <c r="H135" s="52">
        <v>0.4</v>
      </c>
      <c r="I135" s="52"/>
      <c r="J135" s="52"/>
      <c r="K135" s="52"/>
      <c r="L135" s="52"/>
      <c r="M135" s="52"/>
      <c r="N135" s="52"/>
      <c r="O135" s="52"/>
    </row>
    <row r="136" spans="1:15">
      <c r="A136" t="s">
        <v>440</v>
      </c>
      <c r="B136" t="s">
        <v>412</v>
      </c>
      <c r="C136" t="s">
        <v>485</v>
      </c>
      <c r="D136" t="s">
        <v>339</v>
      </c>
      <c r="E136" t="s">
        <v>185</v>
      </c>
      <c r="F136" t="s">
        <v>186</v>
      </c>
      <c r="G136">
        <v>30</v>
      </c>
      <c r="H136" s="52">
        <v>0.36667</v>
      </c>
      <c r="I136" s="52"/>
      <c r="J136" s="52"/>
      <c r="K136" s="52"/>
      <c r="L136" s="52"/>
      <c r="M136" s="52"/>
      <c r="N136" s="52"/>
      <c r="O136" s="52"/>
    </row>
    <row r="137" spans="1:15">
      <c r="A137" t="s">
        <v>440</v>
      </c>
      <c r="B137" t="s">
        <v>412</v>
      </c>
      <c r="C137" t="s">
        <v>485</v>
      </c>
      <c r="D137" t="s">
        <v>339</v>
      </c>
      <c r="E137" t="s">
        <v>210</v>
      </c>
      <c r="F137" t="s">
        <v>211</v>
      </c>
      <c r="G137">
        <v>137</v>
      </c>
      <c r="H137" s="52">
        <v>0.40145999999999998</v>
      </c>
      <c r="I137" s="52"/>
      <c r="J137" s="52"/>
      <c r="K137" s="52"/>
      <c r="L137" s="52"/>
      <c r="M137" s="52"/>
      <c r="N137" s="52"/>
      <c r="O137" s="52"/>
    </row>
    <row r="138" spans="1:15">
      <c r="A138" t="s">
        <v>440</v>
      </c>
      <c r="B138" t="s">
        <v>412</v>
      </c>
      <c r="C138" t="s">
        <v>485</v>
      </c>
      <c r="D138" t="s">
        <v>339</v>
      </c>
      <c r="E138" t="s">
        <v>212</v>
      </c>
      <c r="F138" t="s">
        <v>213</v>
      </c>
      <c r="G138">
        <v>58</v>
      </c>
      <c r="H138" s="52">
        <v>0.31034</v>
      </c>
      <c r="I138" s="52"/>
      <c r="J138" s="52"/>
      <c r="K138" s="82"/>
      <c r="L138" s="52"/>
      <c r="M138" s="52"/>
      <c r="N138" s="52"/>
      <c r="O138" s="52"/>
    </row>
    <row r="139" spans="1:15">
      <c r="A139" t="s">
        <v>440</v>
      </c>
      <c r="B139" t="s">
        <v>412</v>
      </c>
      <c r="C139" t="s">
        <v>485</v>
      </c>
      <c r="D139" t="s">
        <v>339</v>
      </c>
      <c r="E139" t="s">
        <v>222</v>
      </c>
      <c r="F139" t="s">
        <v>288</v>
      </c>
      <c r="G139">
        <v>94</v>
      </c>
      <c r="H139" s="52">
        <v>0.24468000000000001</v>
      </c>
      <c r="I139" s="52"/>
      <c r="J139" s="52"/>
      <c r="K139" s="52"/>
      <c r="L139" s="52"/>
      <c r="M139" s="52"/>
      <c r="N139" s="52"/>
      <c r="O139" s="52"/>
    </row>
    <row r="140" spans="1:15">
      <c r="A140" t="s">
        <v>440</v>
      </c>
      <c r="B140" t="s">
        <v>412</v>
      </c>
      <c r="C140" t="s">
        <v>485</v>
      </c>
      <c r="D140" t="s">
        <v>339</v>
      </c>
      <c r="E140" t="s">
        <v>228</v>
      </c>
      <c r="F140" t="s">
        <v>229</v>
      </c>
      <c r="G140">
        <v>27</v>
      </c>
      <c r="H140" s="52">
        <v>0.33333000000000002</v>
      </c>
      <c r="I140" s="52"/>
      <c r="J140" s="52"/>
      <c r="K140" s="52"/>
      <c r="L140" s="52"/>
      <c r="M140" s="52"/>
      <c r="N140" s="52"/>
      <c r="O140" s="52"/>
    </row>
    <row r="141" spans="1:15">
      <c r="A141" t="s">
        <v>440</v>
      </c>
      <c r="B141" t="s">
        <v>412</v>
      </c>
      <c r="C141" t="s">
        <v>485</v>
      </c>
      <c r="D141" t="s">
        <v>339</v>
      </c>
      <c r="E141" t="s">
        <v>240</v>
      </c>
      <c r="F141" t="s">
        <v>241</v>
      </c>
      <c r="G141">
        <v>74</v>
      </c>
      <c r="H141" s="52">
        <v>0.35135</v>
      </c>
      <c r="I141" s="52"/>
      <c r="J141" s="52"/>
      <c r="K141" s="52"/>
      <c r="L141" s="52"/>
      <c r="M141" s="52"/>
      <c r="N141" s="52"/>
      <c r="O141" s="52"/>
    </row>
    <row r="142" spans="1:15">
      <c r="A142" t="s">
        <v>440</v>
      </c>
      <c r="B142" t="s">
        <v>412</v>
      </c>
      <c r="C142" t="s">
        <v>485</v>
      </c>
      <c r="D142" t="s">
        <v>339</v>
      </c>
      <c r="E142" t="s">
        <v>244</v>
      </c>
      <c r="F142" t="s">
        <v>245</v>
      </c>
      <c r="G142">
        <v>21</v>
      </c>
      <c r="H142" s="52">
        <v>0.38095000000000001</v>
      </c>
      <c r="I142" s="52"/>
      <c r="J142" s="52"/>
      <c r="K142" s="52"/>
      <c r="L142" s="52"/>
      <c r="M142" s="52"/>
      <c r="N142" s="52"/>
      <c r="O142" s="52"/>
    </row>
    <row r="143" spans="1:15">
      <c r="A143" t="s">
        <v>440</v>
      </c>
      <c r="B143" t="s">
        <v>412</v>
      </c>
      <c r="C143" t="s">
        <v>486</v>
      </c>
      <c r="D143" s="53" t="s">
        <v>336</v>
      </c>
      <c r="E143" s="53" t="s">
        <v>486</v>
      </c>
      <c r="F143" s="53" t="s">
        <v>336</v>
      </c>
      <c r="G143" s="53">
        <v>195</v>
      </c>
      <c r="H143" s="82">
        <v>0.29231000000000001</v>
      </c>
      <c r="I143" s="52"/>
      <c r="J143" s="52"/>
      <c r="K143" s="52"/>
      <c r="L143" s="52"/>
      <c r="M143" s="52"/>
      <c r="N143" s="52"/>
      <c r="O143" s="52"/>
    </row>
    <row r="144" spans="1:15">
      <c r="A144" t="s">
        <v>440</v>
      </c>
      <c r="B144" t="s">
        <v>412</v>
      </c>
      <c r="C144" t="s">
        <v>486</v>
      </c>
      <c r="D144" t="s">
        <v>336</v>
      </c>
      <c r="E144" t="s">
        <v>29</v>
      </c>
      <c r="F144" t="s">
        <v>30</v>
      </c>
      <c r="G144">
        <v>11</v>
      </c>
      <c r="H144" s="52">
        <v>0.36364000000000002</v>
      </c>
      <c r="I144" s="82"/>
      <c r="J144" s="52"/>
      <c r="K144" s="52"/>
      <c r="L144" s="52"/>
      <c r="M144" s="52"/>
      <c r="N144" s="52"/>
      <c r="O144" s="52"/>
    </row>
    <row r="145" spans="1:15">
      <c r="A145" t="s">
        <v>440</v>
      </c>
      <c r="B145" t="s">
        <v>412</v>
      </c>
      <c r="C145" t="s">
        <v>486</v>
      </c>
      <c r="D145" t="s">
        <v>336</v>
      </c>
      <c r="E145" t="s">
        <v>45</v>
      </c>
      <c r="F145" t="s">
        <v>46</v>
      </c>
      <c r="G145">
        <v>51</v>
      </c>
      <c r="H145" s="52">
        <v>0.35293999999999998</v>
      </c>
      <c r="I145" s="52"/>
      <c r="J145" s="52"/>
      <c r="K145" s="52"/>
      <c r="L145" s="82"/>
      <c r="M145" s="82"/>
      <c r="N145" s="82"/>
      <c r="O145" s="82"/>
    </row>
    <row r="146" spans="1:15">
      <c r="A146" t="s">
        <v>440</v>
      </c>
      <c r="B146" t="s">
        <v>412</v>
      </c>
      <c r="C146" t="s">
        <v>486</v>
      </c>
      <c r="D146" t="s">
        <v>336</v>
      </c>
      <c r="E146" t="s">
        <v>49</v>
      </c>
      <c r="F146" t="s">
        <v>50</v>
      </c>
      <c r="G146">
        <v>22</v>
      </c>
      <c r="H146" s="52">
        <v>0.36364000000000002</v>
      </c>
      <c r="I146" s="52"/>
      <c r="J146" s="52"/>
      <c r="K146" s="52"/>
      <c r="L146" s="52"/>
      <c r="M146" s="52"/>
      <c r="N146" s="52"/>
      <c r="O146" s="52"/>
    </row>
    <row r="147" spans="1:15">
      <c r="A147" t="s">
        <v>440</v>
      </c>
      <c r="B147" t="s">
        <v>412</v>
      </c>
      <c r="C147" t="s">
        <v>486</v>
      </c>
      <c r="D147" t="s">
        <v>336</v>
      </c>
      <c r="E147" t="s">
        <v>95</v>
      </c>
      <c r="F147" t="s">
        <v>96</v>
      </c>
      <c r="G147">
        <v>23</v>
      </c>
      <c r="H147" s="52">
        <v>0.17391000000000001</v>
      </c>
      <c r="I147" s="52"/>
      <c r="J147" s="52"/>
      <c r="K147" s="52"/>
      <c r="L147" s="52"/>
      <c r="M147" s="52"/>
      <c r="N147" s="52"/>
      <c r="O147" s="52"/>
    </row>
    <row r="148" spans="1:15">
      <c r="A148" t="s">
        <v>440</v>
      </c>
      <c r="B148" t="s">
        <v>412</v>
      </c>
      <c r="C148" t="s">
        <v>486</v>
      </c>
      <c r="D148" t="s">
        <v>336</v>
      </c>
      <c r="E148" t="s">
        <v>113</v>
      </c>
      <c r="F148" t="s">
        <v>114</v>
      </c>
      <c r="G148">
        <v>50</v>
      </c>
      <c r="H148" s="52">
        <v>0.3</v>
      </c>
      <c r="I148" s="52"/>
      <c r="J148" s="52"/>
      <c r="K148" s="52"/>
      <c r="L148" s="52"/>
      <c r="M148" s="52"/>
      <c r="N148" s="52"/>
      <c r="O148" s="52"/>
    </row>
    <row r="149" spans="1:15">
      <c r="A149" t="s">
        <v>440</v>
      </c>
      <c r="B149" t="s">
        <v>412</v>
      </c>
      <c r="C149" t="s">
        <v>486</v>
      </c>
      <c r="D149" t="s">
        <v>336</v>
      </c>
      <c r="E149" t="s">
        <v>131</v>
      </c>
      <c r="F149" t="s">
        <v>132</v>
      </c>
      <c r="G149">
        <v>38</v>
      </c>
      <c r="H149" s="52">
        <v>0.21052999999999999</v>
      </c>
      <c r="I149" s="52"/>
      <c r="J149" s="52"/>
      <c r="K149" s="52"/>
      <c r="L149" s="52"/>
      <c r="M149" s="52"/>
      <c r="N149" s="52"/>
      <c r="O149" s="52"/>
    </row>
    <row r="150" spans="1:15">
      <c r="H150" s="52"/>
      <c r="I150" s="52"/>
      <c r="J150" s="52"/>
      <c r="K150" s="52"/>
      <c r="L150" s="52"/>
      <c r="M150" s="52"/>
      <c r="N150" s="52"/>
      <c r="O150" s="52"/>
    </row>
    <row r="151" spans="1:15">
      <c r="J151" s="82"/>
      <c r="K151" s="82"/>
      <c r="L151" s="52"/>
      <c r="M151" s="52"/>
      <c r="N151" s="52"/>
      <c r="O151" s="52"/>
    </row>
    <row r="152" spans="1:15">
      <c r="J152" s="52"/>
      <c r="K152" s="52"/>
    </row>
    <row r="153" spans="1:15">
      <c r="J153" s="52"/>
      <c r="K153" s="52"/>
    </row>
    <row r="154" spans="1:15">
      <c r="J154" s="52"/>
      <c r="K154" s="52"/>
    </row>
    <row r="155" spans="1:15">
      <c r="J155" s="52"/>
      <c r="K155" s="52"/>
    </row>
    <row r="156" spans="1:15">
      <c r="J156" s="52"/>
      <c r="K156" s="52"/>
    </row>
    <row r="157" spans="1:15">
      <c r="J157" s="52"/>
      <c r="K157" s="52"/>
    </row>
  </sheetData>
  <mergeCells count="4">
    <mergeCell ref="F2:H2"/>
    <mergeCell ref="F4:H4"/>
    <mergeCell ref="F5:H5"/>
    <mergeCell ref="F7:H7"/>
  </mergeCells>
  <hyperlinks>
    <hyperlink ref="C3" r:id="rId1" display="https://www.natcan.org.uk/audits/metastatic-breast/           " xr:uid="{FECB9359-5640-4125-8DFB-9C8FC39E62C4}"/>
    <hyperlink ref="C2" r:id="rId2" display="breastcanceraudits@rcseng.ac.uk           " xr:uid="{F4EC4D50-96A5-40B2-8AB7-E3097F5BA8E9}"/>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D5D7-1DF5-491E-A2E4-9C95E696EE7B}">
  <dimension ref="A1:S150"/>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9" width="9.7109375" customWidth="1"/>
    <col min="12" max="12" width="9.7109375" customWidth="1"/>
    <col min="13" max="13" width="18.7109375" customWidth="1"/>
    <col min="14" max="17" width="10.7109375" customWidth="1"/>
  </cols>
  <sheetData>
    <row r="1" spans="1:19" ht="20.100000000000001" customHeight="1">
      <c r="A1" s="20"/>
      <c r="B1" s="20"/>
      <c r="C1" s="21"/>
      <c r="D1" s="54"/>
      <c r="E1" s="89" t="s">
        <v>462</v>
      </c>
      <c r="F1" s="73"/>
      <c r="G1" s="20"/>
      <c r="H1" s="20"/>
      <c r="I1" s="20"/>
    </row>
    <row r="2" spans="1:19" ht="30" customHeight="1">
      <c r="A2" s="20"/>
      <c r="B2" s="20"/>
      <c r="C2" s="70"/>
      <c r="D2" s="70"/>
      <c r="E2" s="72" t="s">
        <v>494</v>
      </c>
      <c r="F2" s="380" t="s">
        <v>507</v>
      </c>
      <c r="G2" s="380"/>
      <c r="H2" s="380"/>
      <c r="I2" s="380"/>
    </row>
    <row r="3" spans="1:19">
      <c r="A3" s="20"/>
      <c r="B3" s="20"/>
      <c r="C3" s="70"/>
      <c r="D3" s="70"/>
      <c r="E3" s="72" t="s">
        <v>27</v>
      </c>
      <c r="F3" s="73" t="s">
        <v>500</v>
      </c>
      <c r="G3" s="20"/>
      <c r="H3" s="20"/>
      <c r="I3" s="20"/>
    </row>
    <row r="4" spans="1:19" ht="15" customHeight="1">
      <c r="A4" s="20"/>
      <c r="B4" s="20"/>
      <c r="C4" s="71"/>
      <c r="D4" s="71"/>
      <c r="E4" s="72" t="s">
        <v>456</v>
      </c>
      <c r="F4" s="380" t="s">
        <v>508</v>
      </c>
      <c r="G4" s="380"/>
      <c r="H4" s="380"/>
      <c r="I4" s="380"/>
    </row>
    <row r="5" spans="1:19" ht="45" customHeight="1">
      <c r="A5" s="20"/>
      <c r="B5" s="20"/>
      <c r="C5" s="20"/>
      <c r="D5" s="54"/>
      <c r="E5" s="72" t="s">
        <v>457</v>
      </c>
      <c r="F5" s="380" t="s">
        <v>512</v>
      </c>
      <c r="G5" s="380"/>
      <c r="H5" s="380"/>
      <c r="I5" s="380"/>
    </row>
    <row r="6" spans="1:19">
      <c r="A6" s="20"/>
      <c r="B6" s="20"/>
      <c r="C6" s="20"/>
      <c r="D6" s="20"/>
      <c r="E6" s="74" t="s">
        <v>427</v>
      </c>
      <c r="F6" s="73" t="s">
        <v>505</v>
      </c>
      <c r="G6" s="20"/>
      <c r="H6" s="20"/>
      <c r="I6" s="20"/>
    </row>
    <row r="7" spans="1:19">
      <c r="D7" s="16"/>
      <c r="E7" s="74" t="s">
        <v>459</v>
      </c>
      <c r="F7" s="381" t="s">
        <v>501</v>
      </c>
      <c r="G7" s="381"/>
      <c r="H7" s="381"/>
      <c r="I7" s="381"/>
    </row>
    <row r="8" spans="1:19" ht="25.5">
      <c r="D8" s="16"/>
      <c r="E8" s="74" t="s">
        <v>565</v>
      </c>
      <c r="F8" s="380" t="s">
        <v>568</v>
      </c>
      <c r="G8" s="380"/>
      <c r="H8" s="380"/>
      <c r="I8" s="380"/>
    </row>
    <row r="9" spans="1:19">
      <c r="D9" s="16"/>
    </row>
    <row r="12" spans="1:19" s="68" customFormat="1" ht="60.75" thickBot="1">
      <c r="A12" s="75" t="s">
        <v>738</v>
      </c>
      <c r="B12" s="75" t="s">
        <v>427</v>
      </c>
      <c r="C12" s="75" t="s">
        <v>428</v>
      </c>
      <c r="D12" s="75" t="s">
        <v>429</v>
      </c>
      <c r="E12" s="75" t="s">
        <v>490</v>
      </c>
      <c r="F12" s="75" t="s">
        <v>431</v>
      </c>
      <c r="G12" s="75" t="s">
        <v>448</v>
      </c>
      <c r="H12" s="75" t="s">
        <v>537</v>
      </c>
      <c r="I12" s="75" t="s">
        <v>538</v>
      </c>
      <c r="J12" s="10"/>
      <c r="K12" s="14"/>
      <c r="L12" s="75" t="s">
        <v>738</v>
      </c>
      <c r="M12" s="75" t="s">
        <v>427</v>
      </c>
      <c r="N12" s="75" t="s">
        <v>492</v>
      </c>
      <c r="O12" s="75" t="s">
        <v>495</v>
      </c>
      <c r="P12" s="75" t="s">
        <v>448</v>
      </c>
      <c r="Q12" s="75" t="s">
        <v>536</v>
      </c>
      <c r="R12"/>
    </row>
    <row r="13" spans="1:19" ht="15.75" thickBot="1">
      <c r="A13" s="175" t="s">
        <v>440</v>
      </c>
      <c r="B13" s="175" t="s">
        <v>432</v>
      </c>
      <c r="C13" s="175" t="s">
        <v>465</v>
      </c>
      <c r="D13" s="175" t="s">
        <v>432</v>
      </c>
      <c r="E13" s="175" t="s">
        <v>465</v>
      </c>
      <c r="F13" s="175" t="s">
        <v>432</v>
      </c>
      <c r="G13" s="175">
        <v>3989</v>
      </c>
      <c r="H13" s="176" t="s">
        <v>491</v>
      </c>
      <c r="I13" s="176" t="s">
        <v>491</v>
      </c>
      <c r="J13" s="177"/>
      <c r="K13" s="14"/>
      <c r="L13" s="178" t="s">
        <v>440</v>
      </c>
      <c r="M13" s="178" t="s">
        <v>412</v>
      </c>
      <c r="N13" s="178" t="s">
        <v>541</v>
      </c>
      <c r="O13" s="178" t="s">
        <v>329</v>
      </c>
      <c r="P13" s="178">
        <v>3732</v>
      </c>
      <c r="Q13" s="179">
        <v>0.34887000000000001</v>
      </c>
      <c r="S13" s="52"/>
    </row>
    <row r="14" spans="1:19">
      <c r="A14" s="178" t="s">
        <v>440</v>
      </c>
      <c r="B14" s="178" t="s">
        <v>412</v>
      </c>
      <c r="C14" s="178" t="s">
        <v>464</v>
      </c>
      <c r="D14" s="178" t="s">
        <v>412</v>
      </c>
      <c r="E14" s="178" t="s">
        <v>464</v>
      </c>
      <c r="F14" s="178" t="s">
        <v>412</v>
      </c>
      <c r="G14" s="178">
        <v>3773</v>
      </c>
      <c r="H14" s="180">
        <v>0.34799999999999998</v>
      </c>
      <c r="I14" s="181" t="s">
        <v>491</v>
      </c>
      <c r="J14" s="177"/>
      <c r="K14" s="14"/>
      <c r="L14" s="178" t="s">
        <v>440</v>
      </c>
      <c r="M14" s="178" t="s">
        <v>412</v>
      </c>
      <c r="N14" s="178" t="s">
        <v>541</v>
      </c>
      <c r="O14" s="178" t="s">
        <v>309</v>
      </c>
      <c r="P14" s="178">
        <v>41</v>
      </c>
      <c r="Q14" s="179">
        <v>0.26828999999999997</v>
      </c>
      <c r="S14" s="52"/>
    </row>
    <row r="15" spans="1:19" ht="15.75" thickBot="1">
      <c r="A15" s="182" t="s">
        <v>440</v>
      </c>
      <c r="B15" s="182" t="s">
        <v>433</v>
      </c>
      <c r="C15" s="182" t="s">
        <v>463</v>
      </c>
      <c r="D15" s="182" t="s">
        <v>433</v>
      </c>
      <c r="E15" s="182" t="s">
        <v>463</v>
      </c>
      <c r="F15" s="182" t="s">
        <v>433</v>
      </c>
      <c r="G15" s="182">
        <v>216</v>
      </c>
      <c r="H15" s="183" t="s">
        <v>491</v>
      </c>
      <c r="I15" s="183" t="s">
        <v>491</v>
      </c>
      <c r="J15" s="14"/>
      <c r="K15" s="14"/>
      <c r="L15" s="182" t="s">
        <v>440</v>
      </c>
      <c r="M15" s="182" t="s">
        <v>433</v>
      </c>
      <c r="N15" s="182" t="s">
        <v>541</v>
      </c>
      <c r="O15" s="182" t="s">
        <v>540</v>
      </c>
      <c r="P15" s="182">
        <v>216</v>
      </c>
      <c r="Q15" s="185" t="s">
        <v>491</v>
      </c>
    </row>
    <row r="16" spans="1:19">
      <c r="A16" s="14" t="s">
        <v>440</v>
      </c>
      <c r="B16" s="14" t="s">
        <v>412</v>
      </c>
      <c r="C16" s="14" t="s">
        <v>466</v>
      </c>
      <c r="D16" s="64" t="s">
        <v>340</v>
      </c>
      <c r="E16" s="64" t="s">
        <v>466</v>
      </c>
      <c r="F16" s="64" t="s">
        <v>340</v>
      </c>
      <c r="G16" s="64">
        <v>173</v>
      </c>
      <c r="H16" s="184">
        <v>0.37572</v>
      </c>
      <c r="I16" s="184">
        <v>0.375004</v>
      </c>
      <c r="J16" s="177"/>
      <c r="K16" s="177"/>
      <c r="L16" s="177"/>
      <c r="M16" s="177"/>
      <c r="N16" s="177"/>
      <c r="O16" s="177"/>
      <c r="P16" s="177"/>
      <c r="Q16" s="177"/>
    </row>
    <row r="17" spans="1:19">
      <c r="A17" s="14" t="s">
        <v>440</v>
      </c>
      <c r="B17" s="14" t="s">
        <v>412</v>
      </c>
      <c r="C17" s="14" t="s">
        <v>466</v>
      </c>
      <c r="D17" s="14" t="s">
        <v>340</v>
      </c>
      <c r="E17" s="14" t="s">
        <v>57</v>
      </c>
      <c r="F17" s="14" t="s">
        <v>274</v>
      </c>
      <c r="G17" s="186" t="s">
        <v>526</v>
      </c>
      <c r="H17" s="186" t="s">
        <v>526</v>
      </c>
      <c r="I17" s="186" t="s">
        <v>526</v>
      </c>
      <c r="J17" s="177"/>
      <c r="K17" s="177"/>
      <c r="L17" s="177"/>
      <c r="M17" s="177"/>
      <c r="N17" s="177"/>
      <c r="O17" s="177"/>
      <c r="P17" s="177"/>
      <c r="Q17" s="177"/>
    </row>
    <row r="18" spans="1:19">
      <c r="A18" s="14" t="s">
        <v>440</v>
      </c>
      <c r="B18" s="14" t="s">
        <v>412</v>
      </c>
      <c r="C18" s="14" t="s">
        <v>466</v>
      </c>
      <c r="D18" s="14" t="s">
        <v>340</v>
      </c>
      <c r="E18" s="14" t="s">
        <v>69</v>
      </c>
      <c r="F18" s="14" t="s">
        <v>70</v>
      </c>
      <c r="G18" s="186" t="s">
        <v>526</v>
      </c>
      <c r="H18" s="186" t="s">
        <v>526</v>
      </c>
      <c r="I18" s="186" t="s">
        <v>526</v>
      </c>
      <c r="J18" s="177"/>
      <c r="K18" s="177"/>
      <c r="L18" s="177"/>
      <c r="M18" s="177"/>
      <c r="N18" s="177"/>
      <c r="O18" s="177"/>
      <c r="P18" s="177"/>
      <c r="Q18" s="177"/>
    </row>
    <row r="19" spans="1:19" ht="30.75" thickBot="1">
      <c r="A19" s="14" t="s">
        <v>440</v>
      </c>
      <c r="B19" s="14" t="s">
        <v>412</v>
      </c>
      <c r="C19" s="14" t="s">
        <v>466</v>
      </c>
      <c r="D19" s="14" t="s">
        <v>340</v>
      </c>
      <c r="E19" s="14" t="s">
        <v>117</v>
      </c>
      <c r="F19" s="14" t="s">
        <v>118</v>
      </c>
      <c r="G19" s="14">
        <v>89</v>
      </c>
      <c r="H19" s="177">
        <v>0.43819999999999998</v>
      </c>
      <c r="I19" s="177">
        <v>0.41866379999999997</v>
      </c>
      <c r="J19" s="177"/>
      <c r="K19" s="177"/>
      <c r="L19" s="75" t="s">
        <v>738</v>
      </c>
      <c r="M19" s="75" t="s">
        <v>427</v>
      </c>
      <c r="N19" s="75" t="s">
        <v>492</v>
      </c>
      <c r="O19" s="75" t="s">
        <v>495</v>
      </c>
      <c r="P19" s="75" t="s">
        <v>448</v>
      </c>
      <c r="Q19" s="75" t="s">
        <v>536</v>
      </c>
    </row>
    <row r="20" spans="1:19">
      <c r="A20" s="14" t="s">
        <v>440</v>
      </c>
      <c r="B20" s="14" t="s">
        <v>412</v>
      </c>
      <c r="C20" s="14" t="s">
        <v>466</v>
      </c>
      <c r="D20" s="14" t="s">
        <v>340</v>
      </c>
      <c r="E20" s="14" t="s">
        <v>127</v>
      </c>
      <c r="F20" s="14" t="s">
        <v>128</v>
      </c>
      <c r="G20" s="14">
        <v>34</v>
      </c>
      <c r="H20" s="177">
        <v>0.38235000000000002</v>
      </c>
      <c r="I20" s="177">
        <v>0.37372109999999997</v>
      </c>
      <c r="J20" s="177"/>
      <c r="K20" s="177"/>
      <c r="L20" s="178" t="s">
        <v>440</v>
      </c>
      <c r="M20" s="178" t="s">
        <v>412</v>
      </c>
      <c r="N20" s="178" t="s">
        <v>524</v>
      </c>
      <c r="O20" s="178" t="s">
        <v>540</v>
      </c>
      <c r="P20" s="178">
        <v>679</v>
      </c>
      <c r="Q20" s="179">
        <v>0.38585999999999998</v>
      </c>
      <c r="S20" s="52"/>
    </row>
    <row r="21" spans="1:19">
      <c r="A21" s="14" t="s">
        <v>440</v>
      </c>
      <c r="B21" s="14" t="s">
        <v>412</v>
      </c>
      <c r="C21" s="14" t="s">
        <v>466</v>
      </c>
      <c r="D21" s="14" t="s">
        <v>340</v>
      </c>
      <c r="E21" s="14" t="s">
        <v>129</v>
      </c>
      <c r="F21" s="14" t="s">
        <v>130</v>
      </c>
      <c r="G21" s="14">
        <v>20</v>
      </c>
      <c r="H21" s="177">
        <v>0.2</v>
      </c>
      <c r="I21" s="177">
        <v>0.21756059999999999</v>
      </c>
      <c r="J21" s="177"/>
      <c r="K21" s="177"/>
      <c r="L21" s="178" t="s">
        <v>440</v>
      </c>
      <c r="M21" s="178" t="s">
        <v>412</v>
      </c>
      <c r="N21" s="178" t="s">
        <v>525</v>
      </c>
      <c r="O21" s="178" t="s">
        <v>540</v>
      </c>
      <c r="P21" s="178">
        <v>1427</v>
      </c>
      <c r="Q21" s="179">
        <v>0.39873999999999998</v>
      </c>
      <c r="S21" s="52"/>
    </row>
    <row r="22" spans="1:19">
      <c r="A22" s="14" t="s">
        <v>440</v>
      </c>
      <c r="B22" s="14" t="s">
        <v>412</v>
      </c>
      <c r="C22" s="14" t="s">
        <v>466</v>
      </c>
      <c r="D22" s="14" t="s">
        <v>340</v>
      </c>
      <c r="E22" s="14" t="s">
        <v>230</v>
      </c>
      <c r="F22" s="14" t="s">
        <v>231</v>
      </c>
      <c r="G22" s="186" t="s">
        <v>526</v>
      </c>
      <c r="H22" s="186" t="s">
        <v>526</v>
      </c>
      <c r="I22" s="186" t="s">
        <v>526</v>
      </c>
      <c r="J22" s="177"/>
      <c r="K22" s="177"/>
      <c r="L22" s="178" t="s">
        <v>440</v>
      </c>
      <c r="M22" s="178" t="s">
        <v>412</v>
      </c>
      <c r="N22" s="178" t="s">
        <v>294</v>
      </c>
      <c r="O22" s="178" t="s">
        <v>540</v>
      </c>
      <c r="P22" s="178">
        <v>956</v>
      </c>
      <c r="Q22" s="179">
        <v>0.37552000000000002</v>
      </c>
      <c r="S22" s="52"/>
    </row>
    <row r="23" spans="1:19" ht="15.75" thickBot="1">
      <c r="A23" s="14" t="s">
        <v>440</v>
      </c>
      <c r="B23" s="14" t="s">
        <v>412</v>
      </c>
      <c r="C23" s="14" t="s">
        <v>466</v>
      </c>
      <c r="D23" s="14" t="s">
        <v>340</v>
      </c>
      <c r="E23" s="14" t="s">
        <v>238</v>
      </c>
      <c r="F23" s="14" t="s">
        <v>239</v>
      </c>
      <c r="G23" s="14">
        <v>17</v>
      </c>
      <c r="H23" s="177">
        <v>0.29411999999999999</v>
      </c>
      <c r="I23" s="177">
        <v>0.36613040000000002</v>
      </c>
      <c r="J23" s="177"/>
      <c r="K23" s="177"/>
      <c r="L23" s="182" t="s">
        <v>440</v>
      </c>
      <c r="M23" s="182" t="s">
        <v>412</v>
      </c>
      <c r="N23" s="182" t="s">
        <v>295</v>
      </c>
      <c r="O23" s="182" t="s">
        <v>540</v>
      </c>
      <c r="P23" s="182">
        <v>711</v>
      </c>
      <c r="Q23" s="185">
        <v>0.17299999999999999</v>
      </c>
      <c r="S23" s="52"/>
    </row>
    <row r="24" spans="1:19">
      <c r="A24" s="14" t="s">
        <v>440</v>
      </c>
      <c r="B24" s="14" t="s">
        <v>412</v>
      </c>
      <c r="C24" s="14" t="s">
        <v>467</v>
      </c>
      <c r="D24" s="64" t="s">
        <v>345</v>
      </c>
      <c r="E24" s="64" t="s">
        <v>467</v>
      </c>
      <c r="F24" s="64" t="s">
        <v>345</v>
      </c>
      <c r="G24" s="64">
        <v>274</v>
      </c>
      <c r="H24" s="184">
        <v>0.29197000000000001</v>
      </c>
      <c r="I24" s="184">
        <v>0.28500229999999999</v>
      </c>
      <c r="J24" s="177"/>
      <c r="K24" s="177"/>
      <c r="L24" s="177"/>
      <c r="M24" s="177"/>
      <c r="N24" s="177"/>
      <c r="O24" s="177"/>
      <c r="P24" s="177"/>
      <c r="Q24" s="177"/>
    </row>
    <row r="25" spans="1:19">
      <c r="A25" s="14" t="s">
        <v>440</v>
      </c>
      <c r="B25" s="14" t="s">
        <v>412</v>
      </c>
      <c r="C25" s="14" t="s">
        <v>467</v>
      </c>
      <c r="D25" s="14" t="s">
        <v>345</v>
      </c>
      <c r="E25" s="14" t="s">
        <v>105</v>
      </c>
      <c r="F25" s="14" t="s">
        <v>106</v>
      </c>
      <c r="G25" s="14">
        <v>17</v>
      </c>
      <c r="H25" s="177">
        <v>0.41176000000000001</v>
      </c>
      <c r="I25" s="177">
        <v>0.45238509999999998</v>
      </c>
      <c r="J25" s="177"/>
      <c r="K25" s="177"/>
      <c r="L25" s="177"/>
      <c r="M25" s="177"/>
      <c r="N25" s="177"/>
      <c r="O25" s="177"/>
      <c r="P25" s="177"/>
      <c r="Q25" s="177"/>
    </row>
    <row r="26" spans="1:19">
      <c r="A26" s="14" t="s">
        <v>440</v>
      </c>
      <c r="B26" s="14" t="s">
        <v>412</v>
      </c>
      <c r="C26" s="14" t="s">
        <v>467</v>
      </c>
      <c r="D26" s="14" t="s">
        <v>345</v>
      </c>
      <c r="E26" s="14" t="s">
        <v>149</v>
      </c>
      <c r="F26" s="14" t="s">
        <v>150</v>
      </c>
      <c r="G26" s="186" t="s">
        <v>526</v>
      </c>
      <c r="H26" s="186" t="s">
        <v>526</v>
      </c>
      <c r="I26" s="186" t="s">
        <v>526</v>
      </c>
      <c r="J26" s="177"/>
      <c r="K26" s="177"/>
      <c r="L26" s="177"/>
      <c r="M26" s="177"/>
      <c r="N26" s="177"/>
      <c r="O26" s="177"/>
      <c r="P26" s="177"/>
      <c r="Q26" s="177"/>
    </row>
    <row r="27" spans="1:19">
      <c r="A27" s="14" t="s">
        <v>440</v>
      </c>
      <c r="B27" s="14" t="s">
        <v>412</v>
      </c>
      <c r="C27" s="14" t="s">
        <v>467</v>
      </c>
      <c r="D27" s="14" t="s">
        <v>345</v>
      </c>
      <c r="E27" s="14" t="s">
        <v>155</v>
      </c>
      <c r="F27" s="14" t="s">
        <v>156</v>
      </c>
      <c r="G27" s="14">
        <v>61</v>
      </c>
      <c r="H27" s="177">
        <v>0.44262000000000001</v>
      </c>
      <c r="I27" s="177">
        <v>0.4687268</v>
      </c>
      <c r="J27" s="177"/>
      <c r="K27" s="177"/>
      <c r="L27" s="177"/>
      <c r="M27" s="177"/>
      <c r="N27" s="177"/>
      <c r="O27" s="177"/>
      <c r="P27" s="177"/>
      <c r="Q27" s="177"/>
    </row>
    <row r="28" spans="1:19">
      <c r="A28" s="14" t="s">
        <v>440</v>
      </c>
      <c r="B28" s="14" t="s">
        <v>412</v>
      </c>
      <c r="C28" s="14" t="s">
        <v>467</v>
      </c>
      <c r="D28" s="14" t="s">
        <v>345</v>
      </c>
      <c r="E28" s="14" t="s">
        <v>179</v>
      </c>
      <c r="F28" s="14" t="s">
        <v>180</v>
      </c>
      <c r="G28" s="14">
        <v>18</v>
      </c>
      <c r="H28" s="177">
        <v>0.16667000000000001</v>
      </c>
      <c r="I28" s="177">
        <v>0.16886280000000001</v>
      </c>
      <c r="J28" s="177"/>
      <c r="K28" s="177"/>
      <c r="L28" s="177"/>
      <c r="M28" s="177"/>
      <c r="N28" s="177"/>
      <c r="O28" s="177"/>
      <c r="P28" s="177"/>
      <c r="Q28" s="177"/>
    </row>
    <row r="29" spans="1:19">
      <c r="A29" s="14" t="s">
        <v>440</v>
      </c>
      <c r="B29" s="14" t="s">
        <v>412</v>
      </c>
      <c r="C29" s="14" t="s">
        <v>467</v>
      </c>
      <c r="D29" s="14" t="s">
        <v>345</v>
      </c>
      <c r="E29" s="14" t="s">
        <v>204</v>
      </c>
      <c r="F29" s="14" t="s">
        <v>205</v>
      </c>
      <c r="G29" s="14">
        <v>99</v>
      </c>
      <c r="H29" s="177">
        <v>0.20202000000000001</v>
      </c>
      <c r="I29" s="177">
        <v>0.1793873</v>
      </c>
      <c r="J29" s="177"/>
      <c r="K29" s="177"/>
      <c r="L29" s="177"/>
      <c r="M29" s="177"/>
      <c r="N29" s="177"/>
      <c r="O29" s="177"/>
      <c r="P29" s="177"/>
      <c r="Q29" s="177"/>
    </row>
    <row r="30" spans="1:19">
      <c r="A30" s="14" t="s">
        <v>440</v>
      </c>
      <c r="B30" s="14" t="s">
        <v>412</v>
      </c>
      <c r="C30" s="14" t="s">
        <v>467</v>
      </c>
      <c r="D30" s="14" t="s">
        <v>345</v>
      </c>
      <c r="E30" s="14" t="s">
        <v>216</v>
      </c>
      <c r="F30" s="14" t="s">
        <v>285</v>
      </c>
      <c r="G30" s="14">
        <v>62</v>
      </c>
      <c r="H30" s="177">
        <v>0.25806000000000001</v>
      </c>
      <c r="I30" s="177">
        <v>0.26850459999999998</v>
      </c>
      <c r="J30" s="177"/>
      <c r="K30" s="177"/>
      <c r="L30" s="177"/>
      <c r="M30" s="177"/>
      <c r="N30" s="177"/>
      <c r="O30" s="177"/>
      <c r="P30" s="177"/>
      <c r="Q30" s="177"/>
    </row>
    <row r="31" spans="1:19">
      <c r="A31" s="14" t="s">
        <v>440</v>
      </c>
      <c r="B31" s="14" t="s">
        <v>412</v>
      </c>
      <c r="C31" s="14" t="s">
        <v>467</v>
      </c>
      <c r="D31" s="14" t="s">
        <v>345</v>
      </c>
      <c r="E31" s="14" t="s">
        <v>218</v>
      </c>
      <c r="F31" s="14" t="s">
        <v>286</v>
      </c>
      <c r="G31" s="186" t="s">
        <v>526</v>
      </c>
      <c r="H31" s="186" t="s">
        <v>526</v>
      </c>
      <c r="I31" s="177">
        <v>0.47058169999999999</v>
      </c>
      <c r="J31" s="186"/>
      <c r="K31" s="177"/>
      <c r="L31" s="177"/>
      <c r="M31" s="177"/>
      <c r="N31" s="177"/>
      <c r="O31" s="177"/>
      <c r="P31" s="177"/>
      <c r="Q31" s="177"/>
    </row>
    <row r="32" spans="1:19">
      <c r="A32" s="14" t="s">
        <v>440</v>
      </c>
      <c r="B32" s="14" t="s">
        <v>412</v>
      </c>
      <c r="C32" s="14" t="s">
        <v>468</v>
      </c>
      <c r="D32" s="64" t="s">
        <v>469</v>
      </c>
      <c r="E32" s="64" t="s">
        <v>468</v>
      </c>
      <c r="F32" s="64" t="s">
        <v>469</v>
      </c>
      <c r="G32" s="64">
        <v>516</v>
      </c>
      <c r="H32" s="184">
        <v>0.30425999999999997</v>
      </c>
      <c r="I32" s="184">
        <v>0.28542879999999998</v>
      </c>
      <c r="J32" s="177"/>
      <c r="K32" s="177"/>
      <c r="L32" s="177"/>
      <c r="M32" s="177"/>
      <c r="N32" s="177"/>
      <c r="O32" s="177"/>
      <c r="P32" s="177"/>
      <c r="Q32" s="177"/>
    </row>
    <row r="33" spans="1:17">
      <c r="A33" s="14" t="s">
        <v>440</v>
      </c>
      <c r="B33" s="14" t="s">
        <v>412</v>
      </c>
      <c r="C33" s="14" t="s">
        <v>468</v>
      </c>
      <c r="D33" s="14" t="s">
        <v>469</v>
      </c>
      <c r="E33" s="14" t="s">
        <v>39</v>
      </c>
      <c r="F33" s="14" t="s">
        <v>40</v>
      </c>
      <c r="G33" s="14">
        <v>37</v>
      </c>
      <c r="H33" s="177">
        <v>0.27027000000000001</v>
      </c>
      <c r="I33" s="177">
        <v>0.32088719999999998</v>
      </c>
      <c r="J33" s="177"/>
      <c r="K33" s="177"/>
      <c r="L33" s="177"/>
      <c r="M33" s="177"/>
      <c r="N33" s="177"/>
      <c r="O33" s="177"/>
      <c r="P33" s="177"/>
      <c r="Q33" s="177"/>
    </row>
    <row r="34" spans="1:17">
      <c r="A34" s="14" t="s">
        <v>440</v>
      </c>
      <c r="B34" s="14" t="s">
        <v>412</v>
      </c>
      <c r="C34" s="14" t="s">
        <v>468</v>
      </c>
      <c r="D34" s="14" t="s">
        <v>469</v>
      </c>
      <c r="E34" s="14" t="s">
        <v>51</v>
      </c>
      <c r="F34" s="14" t="s">
        <v>52</v>
      </c>
      <c r="G34" s="14">
        <v>40</v>
      </c>
      <c r="H34" s="177">
        <v>0.35</v>
      </c>
      <c r="I34" s="177">
        <v>0.3302427</v>
      </c>
      <c r="J34" s="177"/>
      <c r="K34" s="177"/>
      <c r="L34" s="184"/>
      <c r="M34" s="184"/>
      <c r="N34" s="184"/>
      <c r="O34" s="184"/>
      <c r="P34" s="184"/>
      <c r="Q34" s="184"/>
    </row>
    <row r="35" spans="1:17">
      <c r="A35" s="14" t="s">
        <v>440</v>
      </c>
      <c r="B35" s="14" t="s">
        <v>412</v>
      </c>
      <c r="C35" s="14" t="s">
        <v>468</v>
      </c>
      <c r="D35" s="14" t="s">
        <v>469</v>
      </c>
      <c r="E35" s="14" t="s">
        <v>75</v>
      </c>
      <c r="F35" s="14" t="s">
        <v>76</v>
      </c>
      <c r="G35" s="14">
        <v>70</v>
      </c>
      <c r="H35" s="177">
        <v>0.41428999999999999</v>
      </c>
      <c r="I35" s="177">
        <v>0.37990400000000002</v>
      </c>
      <c r="J35" s="177"/>
      <c r="K35" s="177"/>
      <c r="L35" s="177"/>
      <c r="M35" s="177"/>
      <c r="N35" s="177"/>
      <c r="O35" s="177"/>
      <c r="P35" s="177"/>
      <c r="Q35" s="177"/>
    </row>
    <row r="36" spans="1:17">
      <c r="A36" s="14" t="s">
        <v>440</v>
      </c>
      <c r="B36" s="14" t="s">
        <v>412</v>
      </c>
      <c r="C36" s="14" t="s">
        <v>468</v>
      </c>
      <c r="D36" s="14" t="s">
        <v>469</v>
      </c>
      <c r="E36" s="14" t="s">
        <v>79</v>
      </c>
      <c r="F36" s="14" t="s">
        <v>80</v>
      </c>
      <c r="G36" s="186" t="s">
        <v>526</v>
      </c>
      <c r="H36" s="186" t="s">
        <v>526</v>
      </c>
      <c r="I36" s="177">
        <v>0.54747469999999998</v>
      </c>
      <c r="J36" s="186"/>
      <c r="K36" s="177"/>
      <c r="L36" s="177"/>
      <c r="M36" s="177"/>
      <c r="N36" s="177"/>
      <c r="O36" s="177"/>
      <c r="P36" s="177"/>
      <c r="Q36" s="177"/>
    </row>
    <row r="37" spans="1:17">
      <c r="A37" s="14" t="s">
        <v>440</v>
      </c>
      <c r="B37" s="14" t="s">
        <v>412</v>
      </c>
      <c r="C37" s="14" t="s">
        <v>468</v>
      </c>
      <c r="D37" s="14" t="s">
        <v>469</v>
      </c>
      <c r="E37" s="14" t="s">
        <v>103</v>
      </c>
      <c r="F37" s="14" t="s">
        <v>104</v>
      </c>
      <c r="G37" s="14">
        <v>20</v>
      </c>
      <c r="H37" s="177">
        <v>0.15</v>
      </c>
      <c r="I37" s="177">
        <v>0.1210931</v>
      </c>
      <c r="J37" s="177"/>
      <c r="K37" s="177"/>
      <c r="L37" s="177"/>
      <c r="M37" s="177"/>
      <c r="N37" s="177"/>
      <c r="O37" s="177"/>
      <c r="P37" s="177"/>
      <c r="Q37" s="177"/>
    </row>
    <row r="38" spans="1:17">
      <c r="A38" s="14" t="s">
        <v>440</v>
      </c>
      <c r="B38" s="14" t="s">
        <v>412</v>
      </c>
      <c r="C38" s="14" t="s">
        <v>468</v>
      </c>
      <c r="D38" s="14" t="s">
        <v>469</v>
      </c>
      <c r="E38" s="14" t="s">
        <v>133</v>
      </c>
      <c r="F38" s="14" t="s">
        <v>134</v>
      </c>
      <c r="G38" s="14">
        <v>86</v>
      </c>
      <c r="H38" s="177">
        <v>0.36047000000000001</v>
      </c>
      <c r="I38" s="177">
        <v>0.35308319999999999</v>
      </c>
      <c r="J38" s="177"/>
      <c r="K38" s="177"/>
      <c r="L38" s="177"/>
      <c r="M38" s="177"/>
      <c r="N38" s="177"/>
      <c r="O38" s="177"/>
      <c r="P38" s="177"/>
      <c r="Q38" s="177"/>
    </row>
    <row r="39" spans="1:17">
      <c r="A39" s="14" t="s">
        <v>440</v>
      </c>
      <c r="B39" s="14" t="s">
        <v>412</v>
      </c>
      <c r="C39" s="14" t="s">
        <v>468</v>
      </c>
      <c r="D39" s="14" t="s">
        <v>469</v>
      </c>
      <c r="E39" s="14" t="s">
        <v>135</v>
      </c>
      <c r="F39" s="14" t="s">
        <v>136</v>
      </c>
      <c r="G39" s="14">
        <v>14</v>
      </c>
      <c r="H39" s="177">
        <v>0.21429000000000001</v>
      </c>
      <c r="I39" s="177">
        <v>0.19612280000000001</v>
      </c>
      <c r="J39" s="177"/>
      <c r="K39" s="177"/>
      <c r="L39" s="177"/>
      <c r="M39" s="177"/>
      <c r="N39" s="177"/>
      <c r="O39" s="177"/>
      <c r="P39" s="177"/>
      <c r="Q39" s="177"/>
    </row>
    <row r="40" spans="1:17">
      <c r="A40" s="14" t="s">
        <v>440</v>
      </c>
      <c r="B40" s="14" t="s">
        <v>412</v>
      </c>
      <c r="C40" s="14" t="s">
        <v>468</v>
      </c>
      <c r="D40" s="14" t="s">
        <v>469</v>
      </c>
      <c r="E40" s="14" t="s">
        <v>137</v>
      </c>
      <c r="F40" s="14" t="s">
        <v>138</v>
      </c>
      <c r="G40" s="14">
        <v>60</v>
      </c>
      <c r="H40" s="177">
        <v>0.26667000000000002</v>
      </c>
      <c r="I40" s="177">
        <v>0.26100800000000002</v>
      </c>
      <c r="J40" s="177"/>
      <c r="K40" s="177"/>
      <c r="L40" s="177"/>
      <c r="M40" s="177"/>
      <c r="N40" s="177"/>
      <c r="O40" s="177"/>
      <c r="P40" s="177"/>
      <c r="Q40" s="177"/>
    </row>
    <row r="41" spans="1:17">
      <c r="A41" s="14" t="s">
        <v>440</v>
      </c>
      <c r="B41" s="14" t="s">
        <v>412</v>
      </c>
      <c r="C41" s="14" t="s">
        <v>468</v>
      </c>
      <c r="D41" s="14" t="s">
        <v>469</v>
      </c>
      <c r="E41" s="14" t="s">
        <v>147</v>
      </c>
      <c r="F41" s="14" t="s">
        <v>148</v>
      </c>
      <c r="G41" s="14">
        <v>43</v>
      </c>
      <c r="H41" s="177">
        <v>0.37208999999999998</v>
      </c>
      <c r="I41" s="177">
        <v>0.33792290000000003</v>
      </c>
      <c r="J41" s="177"/>
      <c r="K41" s="177"/>
      <c r="L41" s="184"/>
      <c r="M41" s="184"/>
      <c r="N41" s="184"/>
      <c r="O41" s="184"/>
      <c r="P41" s="184"/>
      <c r="Q41" s="184"/>
    </row>
    <row r="42" spans="1:17">
      <c r="A42" s="14" t="s">
        <v>440</v>
      </c>
      <c r="B42" s="14" t="s">
        <v>412</v>
      </c>
      <c r="C42" s="14" t="s">
        <v>468</v>
      </c>
      <c r="D42" s="14" t="s">
        <v>469</v>
      </c>
      <c r="E42" s="14" t="s">
        <v>196</v>
      </c>
      <c r="F42" s="14" t="s">
        <v>279</v>
      </c>
      <c r="G42" s="14">
        <v>36</v>
      </c>
      <c r="H42" s="177">
        <v>0.33333000000000002</v>
      </c>
      <c r="I42" s="177">
        <v>0.3576165</v>
      </c>
      <c r="J42" s="177"/>
      <c r="K42" s="177"/>
      <c r="L42" s="177"/>
      <c r="M42" s="177"/>
      <c r="N42" s="177"/>
      <c r="O42" s="177"/>
      <c r="P42" s="177"/>
      <c r="Q42" s="177"/>
    </row>
    <row r="43" spans="1:17">
      <c r="A43" s="14" t="s">
        <v>440</v>
      </c>
      <c r="B43" s="14" t="s">
        <v>412</v>
      </c>
      <c r="C43" s="14" t="s">
        <v>468</v>
      </c>
      <c r="D43" s="14" t="s">
        <v>469</v>
      </c>
      <c r="E43" s="14" t="s">
        <v>197</v>
      </c>
      <c r="F43" s="14" t="s">
        <v>280</v>
      </c>
      <c r="G43" s="14">
        <v>65</v>
      </c>
      <c r="H43" s="177">
        <v>0.12307999999999999</v>
      </c>
      <c r="I43" s="177">
        <v>9.2833600000000002E-2</v>
      </c>
      <c r="J43" s="177"/>
      <c r="K43" s="177"/>
      <c r="L43" s="177"/>
      <c r="M43" s="177"/>
      <c r="N43" s="177"/>
      <c r="O43" s="177"/>
      <c r="P43" s="177"/>
      <c r="Q43" s="177"/>
    </row>
    <row r="44" spans="1:17">
      <c r="A44" s="14" t="s">
        <v>440</v>
      </c>
      <c r="B44" s="14" t="s">
        <v>412</v>
      </c>
      <c r="C44" s="14" t="s">
        <v>468</v>
      </c>
      <c r="D44" s="14" t="s">
        <v>469</v>
      </c>
      <c r="E44" s="14" t="s">
        <v>232</v>
      </c>
      <c r="F44" s="14" t="s">
        <v>233</v>
      </c>
      <c r="G44" s="186" t="s">
        <v>526</v>
      </c>
      <c r="H44" s="186" t="s">
        <v>526</v>
      </c>
      <c r="I44" s="186" t="s">
        <v>526</v>
      </c>
      <c r="J44" s="177"/>
      <c r="K44" s="177"/>
      <c r="L44" s="177"/>
      <c r="M44" s="177"/>
      <c r="N44" s="177"/>
      <c r="O44" s="177"/>
      <c r="P44" s="177"/>
      <c r="Q44" s="177"/>
    </row>
    <row r="45" spans="1:17">
      <c r="A45" s="14" t="s">
        <v>440</v>
      </c>
      <c r="B45" s="14" t="s">
        <v>412</v>
      </c>
      <c r="C45" s="14" t="s">
        <v>468</v>
      </c>
      <c r="D45" s="14" t="s">
        <v>469</v>
      </c>
      <c r="E45" s="14" t="s">
        <v>234</v>
      </c>
      <c r="F45" s="14" t="s">
        <v>235</v>
      </c>
      <c r="G45" s="14">
        <v>24</v>
      </c>
      <c r="H45" s="177">
        <v>0.25</v>
      </c>
      <c r="I45" s="177">
        <v>0.27560489999999999</v>
      </c>
      <c r="J45" s="177"/>
      <c r="K45" s="177"/>
      <c r="L45" s="177"/>
      <c r="M45" s="177"/>
      <c r="N45" s="177"/>
      <c r="O45" s="177"/>
      <c r="P45" s="177"/>
      <c r="Q45" s="177"/>
    </row>
    <row r="46" spans="1:17">
      <c r="A46" s="14" t="s">
        <v>440</v>
      </c>
      <c r="B46" s="14" t="s">
        <v>412</v>
      </c>
      <c r="C46" s="14" t="s">
        <v>470</v>
      </c>
      <c r="D46" s="64" t="s">
        <v>331</v>
      </c>
      <c r="E46" s="64" t="s">
        <v>470</v>
      </c>
      <c r="F46" s="64" t="s">
        <v>331</v>
      </c>
      <c r="G46" s="64">
        <v>121</v>
      </c>
      <c r="H46" s="184">
        <v>0.38017000000000001</v>
      </c>
      <c r="I46" s="184">
        <v>0.3724073</v>
      </c>
      <c r="J46" s="177"/>
      <c r="K46" s="177"/>
      <c r="L46" s="184"/>
      <c r="M46" s="184"/>
      <c r="N46" s="184"/>
      <c r="O46" s="184"/>
      <c r="P46" s="184"/>
      <c r="Q46" s="184"/>
    </row>
    <row r="47" spans="1:17">
      <c r="A47" s="14" t="s">
        <v>440</v>
      </c>
      <c r="B47" s="14" t="s">
        <v>412</v>
      </c>
      <c r="C47" s="14" t="s">
        <v>470</v>
      </c>
      <c r="D47" s="14" t="s">
        <v>331</v>
      </c>
      <c r="E47" s="14" t="s">
        <v>43</v>
      </c>
      <c r="F47" s="14" t="s">
        <v>44</v>
      </c>
      <c r="G47" s="14">
        <v>16</v>
      </c>
      <c r="H47" s="177">
        <v>0.25</v>
      </c>
      <c r="I47" s="177">
        <v>0.26911770000000002</v>
      </c>
      <c r="J47" s="177"/>
      <c r="K47" s="177"/>
      <c r="L47" s="177"/>
      <c r="M47" s="177"/>
      <c r="N47" s="177"/>
      <c r="O47" s="177"/>
      <c r="P47" s="177"/>
      <c r="Q47" s="177"/>
    </row>
    <row r="48" spans="1:17">
      <c r="A48" s="14" t="s">
        <v>440</v>
      </c>
      <c r="B48" s="14" t="s">
        <v>412</v>
      </c>
      <c r="C48" s="14" t="s">
        <v>470</v>
      </c>
      <c r="D48" s="14" t="s">
        <v>331</v>
      </c>
      <c r="E48" s="14" t="s">
        <v>123</v>
      </c>
      <c r="F48" s="14" t="s">
        <v>124</v>
      </c>
      <c r="G48" s="14">
        <v>47</v>
      </c>
      <c r="H48" s="177">
        <v>0.40426000000000001</v>
      </c>
      <c r="I48" s="177">
        <v>0.37047659999999999</v>
      </c>
      <c r="J48" s="177"/>
      <c r="K48" s="177"/>
      <c r="L48" s="177"/>
      <c r="M48" s="177"/>
      <c r="N48" s="177"/>
      <c r="O48" s="177"/>
      <c r="P48" s="177"/>
      <c r="Q48" s="177"/>
    </row>
    <row r="49" spans="1:17">
      <c r="A49" s="14" t="s">
        <v>440</v>
      </c>
      <c r="B49" s="14" t="s">
        <v>412</v>
      </c>
      <c r="C49" s="14" t="s">
        <v>470</v>
      </c>
      <c r="D49" s="14" t="s">
        <v>331</v>
      </c>
      <c r="E49" s="14" t="s">
        <v>191</v>
      </c>
      <c r="F49" s="14" t="s">
        <v>192</v>
      </c>
      <c r="G49" s="14">
        <v>18</v>
      </c>
      <c r="H49" s="177">
        <v>0.44444</v>
      </c>
      <c r="I49" s="177">
        <v>0.46273249999999999</v>
      </c>
      <c r="J49" s="177"/>
      <c r="K49" s="177"/>
      <c r="L49" s="177"/>
      <c r="M49" s="177"/>
      <c r="N49" s="177"/>
      <c r="O49" s="177"/>
      <c r="P49" s="177"/>
      <c r="Q49" s="177"/>
    </row>
    <row r="50" spans="1:17">
      <c r="A50" s="14" t="s">
        <v>440</v>
      </c>
      <c r="B50" s="14" t="s">
        <v>412</v>
      </c>
      <c r="C50" s="14" t="s">
        <v>470</v>
      </c>
      <c r="D50" s="14" t="s">
        <v>331</v>
      </c>
      <c r="E50" s="14" t="s">
        <v>242</v>
      </c>
      <c r="F50" s="14" t="s">
        <v>243</v>
      </c>
      <c r="G50" s="14">
        <v>40</v>
      </c>
      <c r="H50" s="177">
        <v>0.375</v>
      </c>
      <c r="I50" s="177">
        <v>0.37421989999999999</v>
      </c>
      <c r="J50" s="177"/>
      <c r="K50" s="177"/>
      <c r="L50" s="184"/>
      <c r="M50" s="184"/>
      <c r="N50" s="184"/>
      <c r="O50" s="184"/>
      <c r="P50" s="184"/>
      <c r="Q50" s="184"/>
    </row>
    <row r="51" spans="1:17">
      <c r="A51" s="14" t="s">
        <v>440</v>
      </c>
      <c r="B51" s="14" t="s">
        <v>412</v>
      </c>
      <c r="C51" s="14" t="s">
        <v>471</v>
      </c>
      <c r="D51" s="64" t="s">
        <v>398</v>
      </c>
      <c r="E51" s="64" t="s">
        <v>471</v>
      </c>
      <c r="F51" s="64" t="s">
        <v>398</v>
      </c>
      <c r="G51" s="64">
        <v>138</v>
      </c>
      <c r="H51" s="184">
        <v>0.41304000000000002</v>
      </c>
      <c r="I51" s="184">
        <v>0.39283109999999999</v>
      </c>
      <c r="J51" s="177"/>
      <c r="K51" s="177"/>
      <c r="L51" s="177"/>
      <c r="M51" s="177"/>
      <c r="N51" s="177"/>
      <c r="O51" s="177"/>
      <c r="P51" s="177"/>
      <c r="Q51" s="177"/>
    </row>
    <row r="52" spans="1:17">
      <c r="A52" s="14" t="s">
        <v>440</v>
      </c>
      <c r="B52" s="14" t="s">
        <v>412</v>
      </c>
      <c r="C52" s="14" t="s">
        <v>471</v>
      </c>
      <c r="D52" s="14" t="s">
        <v>398</v>
      </c>
      <c r="E52" s="14" t="s">
        <v>97</v>
      </c>
      <c r="F52" s="14" t="s">
        <v>98</v>
      </c>
      <c r="G52" s="14">
        <v>41</v>
      </c>
      <c r="H52" s="177">
        <v>0.29268</v>
      </c>
      <c r="I52" s="177">
        <v>0.25870910000000003</v>
      </c>
      <c r="J52" s="177"/>
      <c r="K52" s="177"/>
      <c r="L52" s="177"/>
      <c r="M52" s="177"/>
      <c r="N52" s="177"/>
      <c r="O52" s="177"/>
      <c r="P52" s="177"/>
      <c r="Q52" s="177"/>
    </row>
    <row r="53" spans="1:17">
      <c r="A53" s="14" t="s">
        <v>440</v>
      </c>
      <c r="B53" s="14" t="s">
        <v>412</v>
      </c>
      <c r="C53" s="14" t="s">
        <v>471</v>
      </c>
      <c r="D53" s="14" t="s">
        <v>398</v>
      </c>
      <c r="E53" s="14" t="s">
        <v>151</v>
      </c>
      <c r="F53" s="14" t="s">
        <v>152</v>
      </c>
      <c r="G53" s="14">
        <v>45</v>
      </c>
      <c r="H53" s="177">
        <v>0.46666999999999997</v>
      </c>
      <c r="I53" s="177">
        <v>0.4333205</v>
      </c>
      <c r="J53" s="177"/>
      <c r="K53" s="177"/>
      <c r="L53" s="177"/>
      <c r="M53" s="177"/>
      <c r="N53" s="177"/>
      <c r="O53" s="177"/>
      <c r="P53" s="177"/>
      <c r="Q53" s="177"/>
    </row>
    <row r="54" spans="1:17">
      <c r="A54" s="14" t="s">
        <v>440</v>
      </c>
      <c r="B54" s="14" t="s">
        <v>412</v>
      </c>
      <c r="C54" s="14" t="s">
        <v>471</v>
      </c>
      <c r="D54" s="14" t="s">
        <v>398</v>
      </c>
      <c r="E54" s="14" t="s">
        <v>246</v>
      </c>
      <c r="F54" s="14" t="s">
        <v>247</v>
      </c>
      <c r="G54" s="14">
        <v>52</v>
      </c>
      <c r="H54" s="177">
        <v>0.46154000000000001</v>
      </c>
      <c r="I54" s="177">
        <v>0.47757939999999999</v>
      </c>
      <c r="J54" s="177"/>
      <c r="K54" s="177"/>
      <c r="L54" s="177"/>
      <c r="M54" s="177"/>
      <c r="N54" s="177"/>
      <c r="O54" s="177"/>
      <c r="P54" s="177"/>
      <c r="Q54" s="177"/>
    </row>
    <row r="55" spans="1:17">
      <c r="A55" s="14" t="s">
        <v>440</v>
      </c>
      <c r="B55" s="14" t="s">
        <v>412</v>
      </c>
      <c r="C55" s="14" t="s">
        <v>472</v>
      </c>
      <c r="D55" s="64" t="s">
        <v>346</v>
      </c>
      <c r="E55" s="64" t="s">
        <v>472</v>
      </c>
      <c r="F55" s="64" t="s">
        <v>346</v>
      </c>
      <c r="G55" s="64">
        <v>230</v>
      </c>
      <c r="H55" s="184">
        <v>0.35216999999999998</v>
      </c>
      <c r="I55" s="184">
        <v>0.34134920000000002</v>
      </c>
      <c r="J55" s="177"/>
      <c r="K55" s="177"/>
      <c r="L55" s="184"/>
      <c r="M55" s="184"/>
      <c r="N55" s="184"/>
      <c r="O55" s="184"/>
      <c r="P55" s="184"/>
      <c r="Q55" s="184"/>
    </row>
    <row r="56" spans="1:17">
      <c r="A56" s="14" t="s">
        <v>440</v>
      </c>
      <c r="B56" s="14" t="s">
        <v>412</v>
      </c>
      <c r="C56" s="14" t="s">
        <v>472</v>
      </c>
      <c r="D56" s="14" t="s">
        <v>346</v>
      </c>
      <c r="E56" s="14" t="s">
        <v>63</v>
      </c>
      <c r="F56" s="14" t="s">
        <v>64</v>
      </c>
      <c r="G56" s="14">
        <v>31</v>
      </c>
      <c r="H56" s="177">
        <v>0.45161000000000001</v>
      </c>
      <c r="I56" s="177">
        <v>0.53899600000000003</v>
      </c>
      <c r="J56" s="177"/>
      <c r="K56" s="177"/>
      <c r="L56" s="177"/>
      <c r="M56" s="177"/>
      <c r="N56" s="177"/>
      <c r="O56" s="177"/>
      <c r="P56" s="177"/>
      <c r="Q56" s="177"/>
    </row>
    <row r="57" spans="1:17">
      <c r="A57" s="14" t="s">
        <v>440</v>
      </c>
      <c r="B57" s="14" t="s">
        <v>412</v>
      </c>
      <c r="C57" s="14" t="s">
        <v>472</v>
      </c>
      <c r="D57" s="14" t="s">
        <v>346</v>
      </c>
      <c r="E57" s="14" t="s">
        <v>71</v>
      </c>
      <c r="F57" s="14" t="s">
        <v>72</v>
      </c>
      <c r="G57" s="14">
        <v>69</v>
      </c>
      <c r="H57" s="177">
        <v>0.42029</v>
      </c>
      <c r="I57" s="177">
        <v>0.37051509999999999</v>
      </c>
      <c r="J57" s="177"/>
      <c r="K57" s="177"/>
      <c r="L57" s="177"/>
      <c r="M57" s="177"/>
      <c r="N57" s="177"/>
      <c r="O57" s="177"/>
      <c r="P57" s="177"/>
      <c r="Q57" s="177"/>
    </row>
    <row r="58" spans="1:17">
      <c r="A58" s="14" t="s">
        <v>440</v>
      </c>
      <c r="B58" s="14" t="s">
        <v>412</v>
      </c>
      <c r="C58" s="14" t="s">
        <v>472</v>
      </c>
      <c r="D58" s="14" t="s">
        <v>346</v>
      </c>
      <c r="E58" s="14" t="s">
        <v>121</v>
      </c>
      <c r="F58" s="14" t="s">
        <v>122</v>
      </c>
      <c r="G58" s="14">
        <v>76</v>
      </c>
      <c r="H58" s="177">
        <v>0.22367999999999999</v>
      </c>
      <c r="I58" s="177">
        <v>0.2144826</v>
      </c>
      <c r="J58" s="177"/>
      <c r="K58" s="177"/>
      <c r="L58" s="177"/>
      <c r="M58" s="177"/>
      <c r="N58" s="177"/>
      <c r="O58" s="177"/>
      <c r="P58" s="177"/>
      <c r="Q58" s="177"/>
    </row>
    <row r="59" spans="1:17">
      <c r="A59" s="14" t="s">
        <v>440</v>
      </c>
      <c r="B59" s="14" t="s">
        <v>412</v>
      </c>
      <c r="C59" s="14" t="s">
        <v>472</v>
      </c>
      <c r="D59" s="14" t="s">
        <v>346</v>
      </c>
      <c r="E59" s="14" t="s">
        <v>125</v>
      </c>
      <c r="F59" s="14" t="s">
        <v>126</v>
      </c>
      <c r="G59" s="14">
        <v>54</v>
      </c>
      <c r="H59" s="177">
        <v>0.38889000000000001</v>
      </c>
      <c r="I59" s="177">
        <v>0.3904107</v>
      </c>
      <c r="J59" s="177"/>
      <c r="K59" s="177"/>
      <c r="L59" s="177"/>
      <c r="M59" s="177"/>
      <c r="N59" s="177"/>
      <c r="O59" s="177"/>
      <c r="P59" s="177"/>
      <c r="Q59" s="177"/>
    </row>
    <row r="60" spans="1:17">
      <c r="A60" s="14" t="s">
        <v>440</v>
      </c>
      <c r="B60" s="14" t="s">
        <v>412</v>
      </c>
      <c r="C60" s="14" t="s">
        <v>473</v>
      </c>
      <c r="D60" s="64" t="s">
        <v>348</v>
      </c>
      <c r="E60" s="64" t="s">
        <v>473</v>
      </c>
      <c r="F60" s="64" t="s">
        <v>348</v>
      </c>
      <c r="G60" s="64">
        <v>95</v>
      </c>
      <c r="H60" s="184">
        <v>0.32632</v>
      </c>
      <c r="I60" s="184">
        <v>0.33388689999999999</v>
      </c>
      <c r="J60" s="177"/>
      <c r="K60" s="177"/>
      <c r="L60" s="184"/>
      <c r="M60" s="184"/>
      <c r="N60" s="184"/>
      <c r="O60" s="184"/>
      <c r="P60" s="184"/>
      <c r="Q60" s="184"/>
    </row>
    <row r="61" spans="1:17">
      <c r="A61" s="14" t="s">
        <v>440</v>
      </c>
      <c r="B61" s="14" t="s">
        <v>412</v>
      </c>
      <c r="C61" s="14" t="s">
        <v>473</v>
      </c>
      <c r="D61" s="14" t="s">
        <v>348</v>
      </c>
      <c r="E61" s="14" t="s">
        <v>41</v>
      </c>
      <c r="F61" s="14" t="s">
        <v>42</v>
      </c>
      <c r="G61" s="186" t="s">
        <v>526</v>
      </c>
      <c r="H61" s="186" t="s">
        <v>526</v>
      </c>
      <c r="I61" s="186" t="s">
        <v>526</v>
      </c>
      <c r="J61" s="177"/>
      <c r="K61" s="177"/>
      <c r="L61" s="177"/>
      <c r="M61" s="177"/>
      <c r="N61" s="177"/>
      <c r="O61" s="177"/>
      <c r="P61" s="177"/>
      <c r="Q61" s="177"/>
    </row>
    <row r="62" spans="1:17">
      <c r="A62" s="14" t="s">
        <v>440</v>
      </c>
      <c r="B62" s="14" t="s">
        <v>412</v>
      </c>
      <c r="C62" s="14" t="s">
        <v>473</v>
      </c>
      <c r="D62" s="14" t="s">
        <v>348</v>
      </c>
      <c r="E62" s="14" t="s">
        <v>73</v>
      </c>
      <c r="F62" s="14" t="s">
        <v>74</v>
      </c>
      <c r="G62" s="14">
        <v>51</v>
      </c>
      <c r="H62" s="177">
        <v>0.35293999999999998</v>
      </c>
      <c r="I62" s="177">
        <v>0.34949170000000002</v>
      </c>
      <c r="J62" s="177"/>
      <c r="K62" s="177"/>
      <c r="L62" s="177"/>
      <c r="M62" s="177"/>
      <c r="N62" s="177"/>
      <c r="O62" s="177"/>
      <c r="P62" s="177"/>
      <c r="Q62" s="177"/>
    </row>
    <row r="63" spans="1:17">
      <c r="A63" s="14" t="s">
        <v>440</v>
      </c>
      <c r="B63" s="14" t="s">
        <v>412</v>
      </c>
      <c r="C63" s="14" t="s">
        <v>473</v>
      </c>
      <c r="D63" s="14" t="s">
        <v>348</v>
      </c>
      <c r="E63" s="14" t="s">
        <v>111</v>
      </c>
      <c r="F63" s="14" t="s">
        <v>112</v>
      </c>
      <c r="G63" s="186" t="s">
        <v>526</v>
      </c>
      <c r="H63" s="186" t="s">
        <v>526</v>
      </c>
      <c r="I63" s="177">
        <v>0.38624710000000001</v>
      </c>
      <c r="J63" s="186"/>
      <c r="K63" s="177"/>
      <c r="L63" s="177"/>
      <c r="M63" s="177"/>
      <c r="N63" s="177"/>
      <c r="O63" s="177"/>
      <c r="P63" s="177"/>
      <c r="Q63" s="177"/>
    </row>
    <row r="64" spans="1:17">
      <c r="A64" s="14" t="s">
        <v>440</v>
      </c>
      <c r="B64" s="14" t="s">
        <v>412</v>
      </c>
      <c r="C64" s="14" t="s">
        <v>473</v>
      </c>
      <c r="D64" s="14" t="s">
        <v>348</v>
      </c>
      <c r="E64" s="14" t="s">
        <v>220</v>
      </c>
      <c r="F64" s="14" t="s">
        <v>287</v>
      </c>
      <c r="G64" s="14">
        <v>24</v>
      </c>
      <c r="H64" s="177">
        <v>0.33333000000000002</v>
      </c>
      <c r="I64" s="177">
        <v>0.3427386</v>
      </c>
      <c r="J64" s="177"/>
      <c r="K64" s="177"/>
      <c r="L64" s="177"/>
      <c r="M64" s="177"/>
      <c r="N64" s="177"/>
      <c r="O64" s="177"/>
      <c r="P64" s="177"/>
      <c r="Q64" s="177"/>
    </row>
    <row r="65" spans="1:17">
      <c r="A65" s="14" t="s">
        <v>440</v>
      </c>
      <c r="B65" s="14" t="s">
        <v>412</v>
      </c>
      <c r="C65" s="14" t="s">
        <v>474</v>
      </c>
      <c r="D65" s="64" t="s">
        <v>338</v>
      </c>
      <c r="E65" s="64" t="s">
        <v>474</v>
      </c>
      <c r="F65" s="64" t="s">
        <v>338</v>
      </c>
      <c r="G65" s="64">
        <v>57</v>
      </c>
      <c r="H65" s="184">
        <v>0.26316000000000001</v>
      </c>
      <c r="I65" s="184">
        <v>0.28653319999999999</v>
      </c>
      <c r="J65" s="177"/>
      <c r="K65" s="177"/>
      <c r="L65" s="184"/>
      <c r="M65" s="184"/>
      <c r="N65" s="184"/>
      <c r="O65" s="184"/>
      <c r="P65" s="184"/>
      <c r="Q65" s="184"/>
    </row>
    <row r="66" spans="1:17">
      <c r="A66" s="14" t="s">
        <v>440</v>
      </c>
      <c r="B66" s="14" t="s">
        <v>412</v>
      </c>
      <c r="C66" s="14" t="s">
        <v>474</v>
      </c>
      <c r="D66" s="14" t="s">
        <v>338</v>
      </c>
      <c r="E66" s="14" t="s">
        <v>143</v>
      </c>
      <c r="F66" s="14" t="s">
        <v>144</v>
      </c>
      <c r="G66" s="14">
        <v>14</v>
      </c>
      <c r="H66" s="177">
        <v>0.21429000000000001</v>
      </c>
      <c r="I66" s="177">
        <v>0.2371769</v>
      </c>
      <c r="J66" s="177"/>
      <c r="K66" s="177"/>
      <c r="L66" s="177"/>
      <c r="M66" s="177"/>
      <c r="N66" s="177"/>
      <c r="O66" s="177"/>
      <c r="P66" s="177"/>
      <c r="Q66" s="177"/>
    </row>
    <row r="67" spans="1:17">
      <c r="A67" s="14" t="s">
        <v>440</v>
      </c>
      <c r="B67" s="14" t="s">
        <v>412</v>
      </c>
      <c r="C67" s="14" t="s">
        <v>474</v>
      </c>
      <c r="D67" s="14" t="s">
        <v>338</v>
      </c>
      <c r="E67" s="14" t="s">
        <v>167</v>
      </c>
      <c r="F67" s="14" t="s">
        <v>168</v>
      </c>
      <c r="G67" s="14">
        <v>30</v>
      </c>
      <c r="H67" s="177">
        <v>0.26667000000000002</v>
      </c>
      <c r="I67" s="177">
        <v>0.30038599999999999</v>
      </c>
      <c r="J67" s="177"/>
      <c r="K67" s="177"/>
      <c r="L67" s="177"/>
      <c r="M67" s="177"/>
      <c r="N67" s="177"/>
      <c r="O67" s="177"/>
      <c r="P67" s="177"/>
      <c r="Q67" s="177"/>
    </row>
    <row r="68" spans="1:17">
      <c r="A68" s="14" t="s">
        <v>440</v>
      </c>
      <c r="B68" s="14" t="s">
        <v>412</v>
      </c>
      <c r="C68" s="14" t="s">
        <v>474</v>
      </c>
      <c r="D68" s="14" t="s">
        <v>338</v>
      </c>
      <c r="E68" s="14" t="s">
        <v>206</v>
      </c>
      <c r="F68" s="14" t="s">
        <v>207</v>
      </c>
      <c r="G68" s="186" t="s">
        <v>526</v>
      </c>
      <c r="H68" s="186" t="s">
        <v>526</v>
      </c>
      <c r="I68" s="186" t="s">
        <v>526</v>
      </c>
      <c r="J68" s="177"/>
      <c r="K68" s="177"/>
      <c r="L68" s="184"/>
      <c r="M68" s="184"/>
      <c r="N68" s="184"/>
      <c r="O68" s="184"/>
      <c r="P68" s="184"/>
      <c r="Q68" s="184"/>
    </row>
    <row r="69" spans="1:17">
      <c r="A69" s="14" t="s">
        <v>440</v>
      </c>
      <c r="B69" s="14" t="s">
        <v>412</v>
      </c>
      <c r="C69" s="14" t="s">
        <v>474</v>
      </c>
      <c r="D69" s="14" t="s">
        <v>338</v>
      </c>
      <c r="E69" s="14" t="s">
        <v>236</v>
      </c>
      <c r="F69" s="14" t="s">
        <v>237</v>
      </c>
      <c r="G69" s="186" t="s">
        <v>526</v>
      </c>
      <c r="H69" s="186" t="s">
        <v>526</v>
      </c>
      <c r="I69" s="177">
        <v>0.29521940000000002</v>
      </c>
      <c r="J69" s="186"/>
      <c r="K69" s="177"/>
      <c r="L69" s="177"/>
      <c r="M69" s="177"/>
      <c r="N69" s="177"/>
      <c r="O69" s="177"/>
      <c r="P69" s="177"/>
      <c r="Q69" s="177"/>
    </row>
    <row r="70" spans="1:17">
      <c r="A70" s="14" t="s">
        <v>440</v>
      </c>
      <c r="B70" s="14" t="s">
        <v>412</v>
      </c>
      <c r="C70" s="14" t="s">
        <v>475</v>
      </c>
      <c r="D70" s="64" t="s">
        <v>333</v>
      </c>
      <c r="E70" s="64" t="s">
        <v>475</v>
      </c>
      <c r="F70" s="64" t="s">
        <v>333</v>
      </c>
      <c r="G70" s="64">
        <v>174</v>
      </c>
      <c r="H70" s="184">
        <v>0.33333000000000002</v>
      </c>
      <c r="I70" s="184">
        <v>0.3322234</v>
      </c>
      <c r="J70" s="177"/>
      <c r="K70" s="177"/>
      <c r="L70" s="177"/>
      <c r="M70" s="177"/>
      <c r="N70" s="177"/>
      <c r="O70" s="177"/>
      <c r="P70" s="177"/>
      <c r="Q70" s="177"/>
    </row>
    <row r="71" spans="1:17">
      <c r="A71" s="14" t="s">
        <v>440</v>
      </c>
      <c r="B71" s="14" t="s">
        <v>412</v>
      </c>
      <c r="C71" s="14" t="s">
        <v>475</v>
      </c>
      <c r="D71" s="14" t="s">
        <v>333</v>
      </c>
      <c r="E71" s="14" t="s">
        <v>33</v>
      </c>
      <c r="F71" s="14" t="s">
        <v>34</v>
      </c>
      <c r="G71" s="14">
        <v>50</v>
      </c>
      <c r="H71" s="177">
        <v>0.46</v>
      </c>
      <c r="I71" s="177">
        <v>0.5297328</v>
      </c>
      <c r="J71" s="177"/>
      <c r="K71" s="177"/>
      <c r="L71" s="177"/>
      <c r="M71" s="177"/>
      <c r="N71" s="177"/>
      <c r="O71" s="177"/>
      <c r="P71" s="177"/>
      <c r="Q71" s="177"/>
    </row>
    <row r="72" spans="1:17">
      <c r="A72" s="14" t="s">
        <v>440</v>
      </c>
      <c r="B72" s="14" t="s">
        <v>412</v>
      </c>
      <c r="C72" s="14" t="s">
        <v>475</v>
      </c>
      <c r="D72" s="14" t="s">
        <v>333</v>
      </c>
      <c r="E72" s="14" t="s">
        <v>37</v>
      </c>
      <c r="F72" s="14" t="s">
        <v>38</v>
      </c>
      <c r="G72" s="14">
        <v>124</v>
      </c>
      <c r="H72" s="177">
        <v>0.28226000000000001</v>
      </c>
      <c r="I72" s="177">
        <v>0.2668431</v>
      </c>
      <c r="J72" s="177"/>
      <c r="K72" s="177"/>
      <c r="L72" s="177"/>
      <c r="M72" s="177"/>
      <c r="N72" s="177"/>
      <c r="O72" s="177"/>
      <c r="P72" s="177"/>
      <c r="Q72" s="177"/>
    </row>
    <row r="73" spans="1:17">
      <c r="A73" s="14" t="s">
        <v>440</v>
      </c>
      <c r="B73" s="14" t="s">
        <v>412</v>
      </c>
      <c r="C73" s="14" t="s">
        <v>476</v>
      </c>
      <c r="D73" s="64" t="s">
        <v>347</v>
      </c>
      <c r="E73" s="64" t="s">
        <v>476</v>
      </c>
      <c r="F73" s="64" t="s">
        <v>347</v>
      </c>
      <c r="G73" s="64">
        <v>286</v>
      </c>
      <c r="H73" s="184">
        <v>0.37063000000000001</v>
      </c>
      <c r="I73" s="184">
        <v>0.39946379999999998</v>
      </c>
      <c r="J73" s="177"/>
      <c r="K73" s="177"/>
      <c r="L73" s="177"/>
      <c r="M73" s="177"/>
      <c r="N73" s="177"/>
      <c r="O73" s="177"/>
      <c r="P73" s="177"/>
      <c r="Q73" s="177"/>
    </row>
    <row r="74" spans="1:17">
      <c r="A74" s="14" t="s">
        <v>440</v>
      </c>
      <c r="B74" s="14" t="s">
        <v>412</v>
      </c>
      <c r="C74" s="14" t="s">
        <v>476</v>
      </c>
      <c r="D74" s="14" t="s">
        <v>347</v>
      </c>
      <c r="E74" s="14" t="s">
        <v>59</v>
      </c>
      <c r="F74" s="14" t="s">
        <v>60</v>
      </c>
      <c r="G74" s="14">
        <v>52</v>
      </c>
      <c r="H74" s="177">
        <v>0.38462000000000002</v>
      </c>
      <c r="I74" s="177">
        <v>0.42752669999999998</v>
      </c>
      <c r="J74" s="177"/>
      <c r="K74" s="177"/>
      <c r="L74" s="177"/>
      <c r="M74" s="177"/>
      <c r="N74" s="177"/>
      <c r="O74" s="177"/>
      <c r="P74" s="177"/>
      <c r="Q74" s="177"/>
    </row>
    <row r="75" spans="1:17">
      <c r="A75" s="14" t="s">
        <v>440</v>
      </c>
      <c r="B75" s="14" t="s">
        <v>412</v>
      </c>
      <c r="C75" s="14" t="s">
        <v>476</v>
      </c>
      <c r="D75" s="14" t="s">
        <v>347</v>
      </c>
      <c r="E75" s="14" t="s">
        <v>83</v>
      </c>
      <c r="F75" s="14" t="s">
        <v>84</v>
      </c>
      <c r="G75" s="14">
        <v>58</v>
      </c>
      <c r="H75" s="177">
        <v>0.37930999999999998</v>
      </c>
      <c r="I75" s="177">
        <v>0.4585572</v>
      </c>
      <c r="J75" s="177"/>
      <c r="K75" s="177"/>
      <c r="L75" s="177"/>
      <c r="M75" s="177"/>
      <c r="N75" s="177"/>
      <c r="O75" s="177"/>
      <c r="P75" s="177"/>
      <c r="Q75" s="177"/>
    </row>
    <row r="76" spans="1:17">
      <c r="A76" s="14" t="s">
        <v>440</v>
      </c>
      <c r="B76" s="14" t="s">
        <v>412</v>
      </c>
      <c r="C76" s="14" t="s">
        <v>476</v>
      </c>
      <c r="D76" s="14" t="s">
        <v>347</v>
      </c>
      <c r="E76" s="14" t="s">
        <v>195</v>
      </c>
      <c r="F76" s="14" t="s">
        <v>278</v>
      </c>
      <c r="G76" s="14">
        <v>46</v>
      </c>
      <c r="H76" s="177">
        <v>0.39129999999999998</v>
      </c>
      <c r="I76" s="177">
        <v>0.45299640000000002</v>
      </c>
      <c r="J76" s="177"/>
      <c r="K76" s="177"/>
      <c r="L76" s="184"/>
      <c r="M76" s="184"/>
      <c r="N76" s="184"/>
      <c r="O76" s="184"/>
      <c r="P76" s="184"/>
      <c r="Q76" s="184"/>
    </row>
    <row r="77" spans="1:17">
      <c r="A77" s="14" t="s">
        <v>440</v>
      </c>
      <c r="B77" s="14" t="s">
        <v>412</v>
      </c>
      <c r="C77" s="14" t="s">
        <v>476</v>
      </c>
      <c r="D77" s="14" t="s">
        <v>347</v>
      </c>
      <c r="E77" s="14" t="s">
        <v>141</v>
      </c>
      <c r="F77" s="14" t="s">
        <v>142</v>
      </c>
      <c r="G77" s="14">
        <v>38</v>
      </c>
      <c r="H77" s="177">
        <v>0.42104999999999998</v>
      </c>
      <c r="I77" s="177">
        <v>0.42059259999999998</v>
      </c>
      <c r="J77" s="177"/>
      <c r="K77" s="177"/>
      <c r="L77" s="177"/>
      <c r="M77" s="177"/>
      <c r="N77" s="177"/>
      <c r="O77" s="177"/>
      <c r="P77" s="177"/>
      <c r="Q77" s="177"/>
    </row>
    <row r="78" spans="1:17">
      <c r="A78" s="14" t="s">
        <v>440</v>
      </c>
      <c r="B78" s="14" t="s">
        <v>412</v>
      </c>
      <c r="C78" s="14" t="s">
        <v>476</v>
      </c>
      <c r="D78" s="14" t="s">
        <v>347</v>
      </c>
      <c r="E78" s="14" t="s">
        <v>145</v>
      </c>
      <c r="F78" s="14" t="s">
        <v>146</v>
      </c>
      <c r="G78" s="14">
        <v>63</v>
      </c>
      <c r="H78" s="177">
        <v>0.30159000000000002</v>
      </c>
      <c r="I78" s="177">
        <v>0.30209950000000002</v>
      </c>
      <c r="J78" s="177"/>
      <c r="K78" s="177"/>
      <c r="L78" s="177"/>
      <c r="M78" s="177"/>
      <c r="N78" s="177"/>
      <c r="O78" s="177"/>
      <c r="P78" s="177"/>
      <c r="Q78" s="177"/>
    </row>
    <row r="79" spans="1:17">
      <c r="A79" s="14" t="s">
        <v>440</v>
      </c>
      <c r="B79" s="14" t="s">
        <v>412</v>
      </c>
      <c r="C79" s="14" t="s">
        <v>476</v>
      </c>
      <c r="D79" s="14" t="s">
        <v>347</v>
      </c>
      <c r="E79" s="14" t="s">
        <v>153</v>
      </c>
      <c r="F79" s="14" t="s">
        <v>154</v>
      </c>
      <c r="G79" s="14">
        <v>18</v>
      </c>
      <c r="H79" s="177">
        <v>0.44444</v>
      </c>
      <c r="I79" s="177">
        <v>0.4214465</v>
      </c>
      <c r="J79" s="177"/>
      <c r="K79" s="177"/>
      <c r="L79" s="177"/>
      <c r="M79" s="177"/>
      <c r="N79" s="177"/>
      <c r="O79" s="177"/>
      <c r="P79" s="177"/>
      <c r="Q79" s="177"/>
    </row>
    <row r="80" spans="1:17">
      <c r="A80" s="14" t="s">
        <v>440</v>
      </c>
      <c r="B80" s="14" t="s">
        <v>412</v>
      </c>
      <c r="C80" s="14" t="s">
        <v>476</v>
      </c>
      <c r="D80" s="14" t="s">
        <v>347</v>
      </c>
      <c r="E80" s="14" t="s">
        <v>183</v>
      </c>
      <c r="F80" s="14" t="s">
        <v>184</v>
      </c>
      <c r="G80" s="14">
        <v>11</v>
      </c>
      <c r="H80" s="177">
        <v>0.27272999999999997</v>
      </c>
      <c r="I80" s="177">
        <v>0.27407189999999998</v>
      </c>
      <c r="J80" s="177"/>
      <c r="K80" s="177"/>
      <c r="L80" s="177"/>
      <c r="M80" s="177"/>
      <c r="N80" s="177"/>
      <c r="O80" s="177"/>
      <c r="P80" s="177"/>
      <c r="Q80" s="177"/>
    </row>
    <row r="81" spans="1:17">
      <c r="A81" s="14" t="s">
        <v>440</v>
      </c>
      <c r="B81" s="14" t="s">
        <v>412</v>
      </c>
      <c r="C81" s="14" t="s">
        <v>477</v>
      </c>
      <c r="D81" s="64" t="s">
        <v>335</v>
      </c>
      <c r="E81" s="64" t="s">
        <v>477</v>
      </c>
      <c r="F81" s="64" t="s">
        <v>335</v>
      </c>
      <c r="G81" s="64">
        <v>137</v>
      </c>
      <c r="H81" s="184">
        <v>0.48175000000000001</v>
      </c>
      <c r="I81" s="184">
        <v>0.45964290000000002</v>
      </c>
      <c r="J81" s="177"/>
      <c r="K81" s="177"/>
      <c r="L81" s="184"/>
      <c r="M81" s="184"/>
      <c r="N81" s="184"/>
      <c r="O81" s="184"/>
      <c r="P81" s="184"/>
      <c r="Q81" s="184"/>
    </row>
    <row r="82" spans="1:17">
      <c r="A82" s="14" t="s">
        <v>440</v>
      </c>
      <c r="B82" s="14" t="s">
        <v>412</v>
      </c>
      <c r="C82" s="14" t="s">
        <v>477</v>
      </c>
      <c r="D82" s="14" t="s">
        <v>335</v>
      </c>
      <c r="E82" s="14" t="s">
        <v>163</v>
      </c>
      <c r="F82" s="14" t="s">
        <v>164</v>
      </c>
      <c r="G82" s="186" t="s">
        <v>526</v>
      </c>
      <c r="H82" s="186" t="s">
        <v>526</v>
      </c>
      <c r="I82" s="186" t="s">
        <v>526</v>
      </c>
      <c r="J82" s="177"/>
      <c r="K82" s="177"/>
      <c r="L82" s="177"/>
      <c r="M82" s="177"/>
      <c r="N82" s="177"/>
      <c r="O82" s="177"/>
      <c r="P82" s="177"/>
      <c r="Q82" s="177"/>
    </row>
    <row r="83" spans="1:17">
      <c r="A83" s="14" t="s">
        <v>440</v>
      </c>
      <c r="B83" s="14" t="s">
        <v>412</v>
      </c>
      <c r="C83" s="14" t="s">
        <v>477</v>
      </c>
      <c r="D83" s="14" t="s">
        <v>335</v>
      </c>
      <c r="E83" s="14" t="s">
        <v>165</v>
      </c>
      <c r="F83" s="14" t="s">
        <v>166</v>
      </c>
      <c r="G83" s="14">
        <v>59</v>
      </c>
      <c r="H83" s="177">
        <v>0.45762999999999998</v>
      </c>
      <c r="I83" s="177">
        <v>0.45432099999999997</v>
      </c>
      <c r="J83" s="177"/>
      <c r="K83" s="177"/>
      <c r="L83" s="177"/>
      <c r="M83" s="177"/>
      <c r="N83" s="177"/>
      <c r="O83" s="177"/>
      <c r="P83" s="177"/>
      <c r="Q83" s="177"/>
    </row>
    <row r="84" spans="1:17">
      <c r="A84" s="14" t="s">
        <v>440</v>
      </c>
      <c r="B84" s="14" t="s">
        <v>412</v>
      </c>
      <c r="C84" s="14" t="s">
        <v>477</v>
      </c>
      <c r="D84" s="14" t="s">
        <v>335</v>
      </c>
      <c r="E84" s="14" t="s">
        <v>202</v>
      </c>
      <c r="F84" s="14" t="s">
        <v>203</v>
      </c>
      <c r="G84" s="186" t="s">
        <v>526</v>
      </c>
      <c r="H84" s="186" t="s">
        <v>526</v>
      </c>
      <c r="I84" s="177">
        <v>0.39606829999999998</v>
      </c>
      <c r="J84" s="186"/>
      <c r="K84" s="177"/>
      <c r="L84" s="177"/>
      <c r="M84" s="177"/>
      <c r="N84" s="177"/>
      <c r="O84" s="177"/>
      <c r="P84" s="177"/>
      <c r="Q84" s="177"/>
    </row>
    <row r="85" spans="1:17">
      <c r="A85" s="14" t="s">
        <v>440</v>
      </c>
      <c r="B85" s="14" t="s">
        <v>412</v>
      </c>
      <c r="C85" s="14" t="s">
        <v>477</v>
      </c>
      <c r="D85" s="14" t="s">
        <v>335</v>
      </c>
      <c r="E85" s="14" t="s">
        <v>224</v>
      </c>
      <c r="F85" s="14" t="s">
        <v>225</v>
      </c>
      <c r="G85" s="14">
        <v>45</v>
      </c>
      <c r="H85" s="177">
        <v>0.55556000000000005</v>
      </c>
      <c r="I85" s="177">
        <v>0.53615270000000004</v>
      </c>
      <c r="J85" s="177"/>
      <c r="K85" s="177"/>
      <c r="L85" s="177"/>
      <c r="M85" s="177"/>
      <c r="N85" s="177"/>
      <c r="O85" s="177"/>
      <c r="P85" s="177"/>
      <c r="Q85" s="177"/>
    </row>
    <row r="86" spans="1:17">
      <c r="A86" s="14" t="s">
        <v>440</v>
      </c>
      <c r="B86" s="14" t="s">
        <v>412</v>
      </c>
      <c r="C86" s="14" t="s">
        <v>478</v>
      </c>
      <c r="D86" s="64" t="s">
        <v>399</v>
      </c>
      <c r="E86" s="64" t="s">
        <v>478</v>
      </c>
      <c r="F86" s="64" t="s">
        <v>399</v>
      </c>
      <c r="G86" s="64">
        <v>224</v>
      </c>
      <c r="H86" s="184">
        <v>0.40625</v>
      </c>
      <c r="I86" s="184">
        <v>0.40193190000000001</v>
      </c>
      <c r="J86" s="177"/>
      <c r="K86" s="177"/>
      <c r="L86" s="177"/>
      <c r="M86" s="177"/>
      <c r="N86" s="177"/>
      <c r="O86" s="177"/>
      <c r="P86" s="177"/>
      <c r="Q86" s="177"/>
    </row>
    <row r="87" spans="1:17">
      <c r="A87" s="14" t="s">
        <v>440</v>
      </c>
      <c r="B87" s="14" t="s">
        <v>412</v>
      </c>
      <c r="C87" s="14" t="s">
        <v>478</v>
      </c>
      <c r="D87" s="14" t="s">
        <v>399</v>
      </c>
      <c r="E87" s="14" t="s">
        <v>87</v>
      </c>
      <c r="F87" s="14" t="s">
        <v>88</v>
      </c>
      <c r="G87" s="14">
        <v>50</v>
      </c>
      <c r="H87" s="177">
        <v>0.5</v>
      </c>
      <c r="I87" s="177">
        <v>0.46611599999999997</v>
      </c>
      <c r="J87" s="177"/>
      <c r="K87" s="177"/>
      <c r="L87" s="184"/>
      <c r="M87" s="184"/>
      <c r="N87" s="184"/>
      <c r="O87" s="184"/>
      <c r="P87" s="184"/>
      <c r="Q87" s="184"/>
    </row>
    <row r="88" spans="1:17">
      <c r="A88" s="14" t="s">
        <v>440</v>
      </c>
      <c r="B88" s="14" t="s">
        <v>412</v>
      </c>
      <c r="C88" s="14" t="s">
        <v>478</v>
      </c>
      <c r="D88" s="14" t="s">
        <v>399</v>
      </c>
      <c r="E88" s="14" t="s">
        <v>139</v>
      </c>
      <c r="F88" s="14" t="s">
        <v>140</v>
      </c>
      <c r="G88" s="14">
        <v>57</v>
      </c>
      <c r="H88" s="177">
        <v>0.31579000000000002</v>
      </c>
      <c r="I88" s="177">
        <v>0.3626741</v>
      </c>
      <c r="J88" s="177"/>
      <c r="K88" s="177"/>
      <c r="L88" s="177"/>
      <c r="M88" s="177"/>
      <c r="N88" s="177"/>
      <c r="O88" s="177"/>
      <c r="P88" s="177"/>
      <c r="Q88" s="177"/>
    </row>
    <row r="89" spans="1:17">
      <c r="A89" s="14" t="s">
        <v>440</v>
      </c>
      <c r="B89" s="14" t="s">
        <v>412</v>
      </c>
      <c r="C89" s="14" t="s">
        <v>478</v>
      </c>
      <c r="D89" s="14" t="s">
        <v>399</v>
      </c>
      <c r="E89" s="14" t="s">
        <v>171</v>
      </c>
      <c r="F89" s="14" t="s">
        <v>172</v>
      </c>
      <c r="G89" s="14">
        <v>43</v>
      </c>
      <c r="H89" s="177">
        <v>0.44185999999999998</v>
      </c>
      <c r="I89" s="177">
        <v>0.4375947</v>
      </c>
      <c r="J89" s="177"/>
      <c r="K89" s="177"/>
      <c r="L89" s="177"/>
      <c r="M89" s="177"/>
      <c r="N89" s="177"/>
      <c r="O89" s="177"/>
      <c r="P89" s="177"/>
      <c r="Q89" s="177"/>
    </row>
    <row r="90" spans="1:17">
      <c r="A90" s="14" t="s">
        <v>440</v>
      </c>
      <c r="B90" s="14" t="s">
        <v>412</v>
      </c>
      <c r="C90" s="14" t="s">
        <v>478</v>
      </c>
      <c r="D90" s="14" t="s">
        <v>399</v>
      </c>
      <c r="E90" s="14" t="s">
        <v>173</v>
      </c>
      <c r="F90" s="14" t="s">
        <v>174</v>
      </c>
      <c r="G90" s="14">
        <v>19</v>
      </c>
      <c r="H90" s="177">
        <v>0.47367999999999999</v>
      </c>
      <c r="I90" s="177">
        <v>0.47770849999999998</v>
      </c>
      <c r="J90" s="177"/>
      <c r="K90" s="177"/>
      <c r="L90" s="177"/>
      <c r="M90" s="177"/>
      <c r="N90" s="177"/>
      <c r="O90" s="177"/>
      <c r="P90" s="177"/>
      <c r="Q90" s="177"/>
    </row>
    <row r="91" spans="1:17">
      <c r="A91" s="14" t="s">
        <v>440</v>
      </c>
      <c r="B91" s="14" t="s">
        <v>412</v>
      </c>
      <c r="C91" s="14" t="s">
        <v>478</v>
      </c>
      <c r="D91" s="14" t="s">
        <v>399</v>
      </c>
      <c r="E91" s="14" t="s">
        <v>181</v>
      </c>
      <c r="F91" s="14" t="s">
        <v>182</v>
      </c>
      <c r="G91" s="14">
        <v>55</v>
      </c>
      <c r="H91" s="177">
        <v>0.36364000000000002</v>
      </c>
      <c r="I91" s="177">
        <v>0.32850800000000002</v>
      </c>
      <c r="J91" s="177"/>
      <c r="K91" s="177"/>
      <c r="L91" s="184"/>
      <c r="M91" s="184"/>
      <c r="N91" s="184"/>
      <c r="O91" s="184"/>
      <c r="P91" s="184"/>
      <c r="Q91" s="184"/>
    </row>
    <row r="92" spans="1:17">
      <c r="A92" s="14" t="s">
        <v>440</v>
      </c>
      <c r="B92" s="14" t="s">
        <v>412</v>
      </c>
      <c r="C92" s="14" t="s">
        <v>479</v>
      </c>
      <c r="D92" s="64" t="s">
        <v>344</v>
      </c>
      <c r="E92" s="64" t="s">
        <v>479</v>
      </c>
      <c r="F92" s="64" t="s">
        <v>344</v>
      </c>
      <c r="G92" s="64">
        <v>117</v>
      </c>
      <c r="H92" s="184">
        <v>0.48718</v>
      </c>
      <c r="I92" s="184">
        <v>0.48532059999999999</v>
      </c>
      <c r="J92" s="177"/>
      <c r="K92" s="177"/>
      <c r="L92" s="177"/>
      <c r="M92" s="177"/>
      <c r="N92" s="177"/>
      <c r="O92" s="177"/>
      <c r="P92" s="177"/>
      <c r="Q92" s="177"/>
    </row>
    <row r="93" spans="1:17">
      <c r="A93" s="14" t="s">
        <v>440</v>
      </c>
      <c r="B93" s="14" t="s">
        <v>412</v>
      </c>
      <c r="C93" s="14" t="s">
        <v>479</v>
      </c>
      <c r="D93" s="14" t="s">
        <v>344</v>
      </c>
      <c r="E93" s="14" t="s">
        <v>91</v>
      </c>
      <c r="F93" s="14" t="s">
        <v>92</v>
      </c>
      <c r="G93" s="14">
        <v>26</v>
      </c>
      <c r="H93" s="177">
        <v>0.53846000000000005</v>
      </c>
      <c r="I93" s="177">
        <v>0.4406349</v>
      </c>
      <c r="J93" s="177"/>
      <c r="K93" s="177"/>
      <c r="L93" s="177"/>
      <c r="M93" s="177"/>
      <c r="N93" s="177"/>
      <c r="O93" s="177"/>
      <c r="P93" s="177"/>
      <c r="Q93" s="177"/>
    </row>
    <row r="94" spans="1:17">
      <c r="A94" s="14" t="s">
        <v>440</v>
      </c>
      <c r="B94" s="14" t="s">
        <v>412</v>
      </c>
      <c r="C94" s="14" t="s">
        <v>479</v>
      </c>
      <c r="D94" s="14" t="s">
        <v>344</v>
      </c>
      <c r="E94" s="14" t="s">
        <v>107</v>
      </c>
      <c r="F94" s="14" t="s">
        <v>108</v>
      </c>
      <c r="G94" s="14">
        <v>65</v>
      </c>
      <c r="H94" s="177">
        <v>0.46154000000000001</v>
      </c>
      <c r="I94" s="177">
        <v>0.50581149999999997</v>
      </c>
      <c r="J94" s="177"/>
      <c r="K94" s="177"/>
      <c r="L94" s="177"/>
      <c r="M94" s="177"/>
      <c r="N94" s="177"/>
      <c r="O94" s="177"/>
      <c r="P94" s="177"/>
      <c r="Q94" s="177"/>
    </row>
    <row r="95" spans="1:17">
      <c r="A95" s="14" t="s">
        <v>440</v>
      </c>
      <c r="B95" s="14" t="s">
        <v>412</v>
      </c>
      <c r="C95" s="14" t="s">
        <v>479</v>
      </c>
      <c r="D95" s="14" t="s">
        <v>344</v>
      </c>
      <c r="E95" s="14" t="s">
        <v>115</v>
      </c>
      <c r="F95" s="14" t="s">
        <v>116</v>
      </c>
      <c r="G95" s="14">
        <v>26</v>
      </c>
      <c r="H95" s="177">
        <v>0.5</v>
      </c>
      <c r="I95" s="177">
        <v>0.49307499999999999</v>
      </c>
      <c r="J95" s="177"/>
      <c r="K95" s="177"/>
      <c r="L95" s="177"/>
      <c r="M95" s="177"/>
      <c r="N95" s="177"/>
      <c r="O95" s="177"/>
      <c r="P95" s="177"/>
      <c r="Q95" s="177"/>
    </row>
    <row r="96" spans="1:17">
      <c r="A96" s="14" t="s">
        <v>440</v>
      </c>
      <c r="B96" s="14" t="s">
        <v>412</v>
      </c>
      <c r="C96" s="14" t="s">
        <v>480</v>
      </c>
      <c r="D96" s="64" t="s">
        <v>342</v>
      </c>
      <c r="E96" s="64" t="s">
        <v>480</v>
      </c>
      <c r="F96" s="64" t="s">
        <v>342</v>
      </c>
      <c r="G96" s="64">
        <v>65</v>
      </c>
      <c r="H96" s="184">
        <v>0.41538000000000003</v>
      </c>
      <c r="I96" s="184">
        <v>0.39164330000000003</v>
      </c>
      <c r="J96" s="177"/>
      <c r="K96" s="177"/>
      <c r="L96" s="177"/>
      <c r="M96" s="177"/>
      <c r="N96" s="177"/>
      <c r="O96" s="177"/>
      <c r="P96" s="177"/>
      <c r="Q96" s="177"/>
    </row>
    <row r="97" spans="1:17">
      <c r="A97" s="14" t="s">
        <v>440</v>
      </c>
      <c r="B97" s="14" t="s">
        <v>412</v>
      </c>
      <c r="C97" s="14" t="s">
        <v>480</v>
      </c>
      <c r="D97" s="14" t="s">
        <v>342</v>
      </c>
      <c r="E97" s="14" t="s">
        <v>35</v>
      </c>
      <c r="F97" s="14" t="s">
        <v>36</v>
      </c>
      <c r="G97" s="186" t="s">
        <v>526</v>
      </c>
      <c r="H97" s="186" t="s">
        <v>526</v>
      </c>
      <c r="I97" s="186" t="s">
        <v>526</v>
      </c>
      <c r="J97" s="177"/>
      <c r="K97" s="177"/>
      <c r="L97" s="184"/>
      <c r="M97" s="184"/>
      <c r="N97" s="184"/>
      <c r="O97" s="184"/>
      <c r="P97" s="184"/>
      <c r="Q97" s="184"/>
    </row>
    <row r="98" spans="1:17">
      <c r="A98" s="14" t="s">
        <v>440</v>
      </c>
      <c r="B98" s="14" t="s">
        <v>412</v>
      </c>
      <c r="C98" s="14" t="s">
        <v>480</v>
      </c>
      <c r="D98" s="14" t="s">
        <v>342</v>
      </c>
      <c r="E98" s="14" t="s">
        <v>55</v>
      </c>
      <c r="F98" s="14" t="s">
        <v>56</v>
      </c>
      <c r="G98" s="14">
        <v>21</v>
      </c>
      <c r="H98" s="177">
        <v>0.28571000000000002</v>
      </c>
      <c r="I98" s="177">
        <v>0.33862249999999999</v>
      </c>
      <c r="J98" s="177"/>
      <c r="K98" s="177"/>
      <c r="L98" s="177"/>
      <c r="M98" s="177"/>
      <c r="N98" s="177"/>
      <c r="O98" s="177"/>
      <c r="P98" s="177"/>
      <c r="Q98" s="177"/>
    </row>
    <row r="99" spans="1:17">
      <c r="A99" s="14" t="s">
        <v>440</v>
      </c>
      <c r="B99" s="14" t="s">
        <v>412</v>
      </c>
      <c r="C99" s="14" t="s">
        <v>480</v>
      </c>
      <c r="D99" s="14" t="s">
        <v>342</v>
      </c>
      <c r="E99" s="14" t="s">
        <v>65</v>
      </c>
      <c r="F99" s="14" t="s">
        <v>66</v>
      </c>
      <c r="G99" s="14">
        <v>13</v>
      </c>
      <c r="H99" s="177">
        <v>0.53846000000000005</v>
      </c>
      <c r="I99" s="177">
        <v>0.41330169999999999</v>
      </c>
      <c r="J99" s="177"/>
      <c r="K99" s="177"/>
      <c r="L99" s="177"/>
      <c r="M99" s="177"/>
      <c r="N99" s="177"/>
      <c r="O99" s="177"/>
      <c r="P99" s="177"/>
      <c r="Q99" s="177"/>
    </row>
    <row r="100" spans="1:17">
      <c r="A100" s="14" t="s">
        <v>440</v>
      </c>
      <c r="B100" s="14" t="s">
        <v>412</v>
      </c>
      <c r="C100" s="14" t="s">
        <v>480</v>
      </c>
      <c r="D100" s="14" t="s">
        <v>342</v>
      </c>
      <c r="E100" s="14" t="s">
        <v>198</v>
      </c>
      <c r="F100" s="14" t="s">
        <v>281</v>
      </c>
      <c r="G100" s="186" t="s">
        <v>526</v>
      </c>
      <c r="H100" s="186" t="s">
        <v>526</v>
      </c>
      <c r="I100" s="186" t="s">
        <v>526</v>
      </c>
      <c r="J100" s="177"/>
      <c r="K100" s="177"/>
      <c r="L100" s="177"/>
      <c r="M100" s="177"/>
      <c r="N100" s="177"/>
      <c r="O100" s="177"/>
      <c r="P100" s="177"/>
      <c r="Q100" s="177"/>
    </row>
    <row r="101" spans="1:17">
      <c r="A101" s="14" t="s">
        <v>440</v>
      </c>
      <c r="B101" s="14" t="s">
        <v>412</v>
      </c>
      <c r="C101" s="14" t="s">
        <v>480</v>
      </c>
      <c r="D101" s="14" t="s">
        <v>342</v>
      </c>
      <c r="E101" s="14" t="s">
        <v>177</v>
      </c>
      <c r="F101" s="14" t="s">
        <v>178</v>
      </c>
      <c r="G101" s="14">
        <v>24</v>
      </c>
      <c r="H101" s="177">
        <v>0.5</v>
      </c>
      <c r="I101" s="177">
        <v>0.44630880000000001</v>
      </c>
      <c r="J101" s="177"/>
      <c r="K101" s="177"/>
      <c r="L101" s="177"/>
      <c r="M101" s="177"/>
      <c r="N101" s="177"/>
      <c r="O101" s="177"/>
      <c r="P101" s="177"/>
      <c r="Q101" s="177"/>
    </row>
    <row r="102" spans="1:17">
      <c r="A102" s="14" t="s">
        <v>440</v>
      </c>
      <c r="B102" s="14" t="s">
        <v>412</v>
      </c>
      <c r="C102" s="14" t="s">
        <v>481</v>
      </c>
      <c r="D102" s="64" t="s">
        <v>334</v>
      </c>
      <c r="E102" s="64" t="s">
        <v>481</v>
      </c>
      <c r="F102" s="64" t="s">
        <v>334</v>
      </c>
      <c r="G102" s="64">
        <v>188</v>
      </c>
      <c r="H102" s="184">
        <v>0.37766</v>
      </c>
      <c r="I102" s="184">
        <v>0.39699489999999998</v>
      </c>
      <c r="J102" s="177"/>
      <c r="K102" s="177"/>
      <c r="L102" s="177"/>
      <c r="M102" s="177"/>
      <c r="N102" s="177"/>
      <c r="O102" s="177"/>
      <c r="P102" s="177"/>
      <c r="Q102" s="177"/>
    </row>
    <row r="103" spans="1:17">
      <c r="A103" s="14" t="s">
        <v>440</v>
      </c>
      <c r="B103" s="14" t="s">
        <v>412</v>
      </c>
      <c r="C103" s="14" t="s">
        <v>481</v>
      </c>
      <c r="D103" s="14" t="s">
        <v>334</v>
      </c>
      <c r="E103" s="14" t="s">
        <v>31</v>
      </c>
      <c r="F103" s="14" t="s">
        <v>32</v>
      </c>
      <c r="G103" s="14">
        <v>14</v>
      </c>
      <c r="H103" s="177">
        <v>0.5</v>
      </c>
      <c r="I103" s="177">
        <v>0.49778109999999998</v>
      </c>
      <c r="J103" s="177"/>
      <c r="K103" s="177"/>
      <c r="L103" s="177"/>
      <c r="M103" s="177"/>
      <c r="N103" s="177"/>
      <c r="O103" s="177"/>
      <c r="P103" s="177"/>
      <c r="Q103" s="177"/>
    </row>
    <row r="104" spans="1:17">
      <c r="A104" s="14" t="s">
        <v>440</v>
      </c>
      <c r="B104" s="14" t="s">
        <v>412</v>
      </c>
      <c r="C104" s="14" t="s">
        <v>481</v>
      </c>
      <c r="D104" s="14" t="s">
        <v>334</v>
      </c>
      <c r="E104" s="14" t="s">
        <v>77</v>
      </c>
      <c r="F104" s="14" t="s">
        <v>78</v>
      </c>
      <c r="G104" s="14">
        <v>50</v>
      </c>
      <c r="H104" s="177">
        <v>0.38</v>
      </c>
      <c r="I104" s="177">
        <v>0.41409430000000003</v>
      </c>
      <c r="J104" s="177"/>
      <c r="K104" s="177"/>
      <c r="L104" s="184"/>
      <c r="M104" s="184"/>
      <c r="N104" s="184"/>
      <c r="O104" s="184"/>
      <c r="P104" s="184"/>
      <c r="Q104" s="184"/>
    </row>
    <row r="105" spans="1:17">
      <c r="A105" s="14" t="s">
        <v>440</v>
      </c>
      <c r="B105" s="14" t="s">
        <v>412</v>
      </c>
      <c r="C105" s="14" t="s">
        <v>481</v>
      </c>
      <c r="D105" s="14" t="s">
        <v>334</v>
      </c>
      <c r="E105" s="14" t="s">
        <v>81</v>
      </c>
      <c r="F105" s="14" t="s">
        <v>82</v>
      </c>
      <c r="G105" s="14">
        <v>19</v>
      </c>
      <c r="H105" s="177">
        <v>0.26316000000000001</v>
      </c>
      <c r="I105" s="177">
        <v>0.26612609999999998</v>
      </c>
      <c r="J105" s="177"/>
      <c r="K105" s="177"/>
      <c r="L105" s="177"/>
      <c r="M105" s="177"/>
      <c r="N105" s="177"/>
      <c r="O105" s="177"/>
      <c r="P105" s="177"/>
      <c r="Q105" s="177"/>
    </row>
    <row r="106" spans="1:17">
      <c r="A106" s="14" t="s">
        <v>440</v>
      </c>
      <c r="B106" s="14" t="s">
        <v>412</v>
      </c>
      <c r="C106" s="14" t="s">
        <v>481</v>
      </c>
      <c r="D106" s="14" t="s">
        <v>334</v>
      </c>
      <c r="E106" s="14" t="s">
        <v>169</v>
      </c>
      <c r="F106" s="14" t="s">
        <v>170</v>
      </c>
      <c r="G106" s="14">
        <v>13</v>
      </c>
      <c r="H106" s="177">
        <v>0.30769000000000002</v>
      </c>
      <c r="I106" s="177">
        <v>0.25401059999999998</v>
      </c>
      <c r="J106" s="177"/>
      <c r="K106" s="177"/>
      <c r="L106" s="177"/>
      <c r="M106" s="177"/>
      <c r="N106" s="177"/>
      <c r="O106" s="177"/>
      <c r="P106" s="177"/>
      <c r="Q106" s="177"/>
    </row>
    <row r="107" spans="1:17">
      <c r="A107" s="14" t="s">
        <v>440</v>
      </c>
      <c r="B107" s="14" t="s">
        <v>412</v>
      </c>
      <c r="C107" s="14" t="s">
        <v>481</v>
      </c>
      <c r="D107" s="14" t="s">
        <v>334</v>
      </c>
      <c r="E107" s="14" t="s">
        <v>189</v>
      </c>
      <c r="F107" s="14" t="s">
        <v>190</v>
      </c>
      <c r="G107" s="14">
        <v>48</v>
      </c>
      <c r="H107" s="177">
        <v>0.52083000000000002</v>
      </c>
      <c r="I107" s="177">
        <v>0.58145380000000002</v>
      </c>
      <c r="J107" s="177"/>
      <c r="K107" s="177"/>
      <c r="L107" s="177"/>
      <c r="M107" s="177"/>
      <c r="N107" s="177"/>
      <c r="O107" s="177"/>
      <c r="P107" s="177"/>
      <c r="Q107" s="177"/>
    </row>
    <row r="108" spans="1:17">
      <c r="A108" s="14" t="s">
        <v>440</v>
      </c>
      <c r="B108" s="14" t="s">
        <v>412</v>
      </c>
      <c r="C108" s="14" t="s">
        <v>481</v>
      </c>
      <c r="D108" s="14" t="s">
        <v>334</v>
      </c>
      <c r="E108" s="14" t="s">
        <v>226</v>
      </c>
      <c r="F108" s="14" t="s">
        <v>227</v>
      </c>
      <c r="G108" s="14">
        <v>44</v>
      </c>
      <c r="H108" s="177">
        <v>0.25</v>
      </c>
      <c r="I108" s="177">
        <v>0.26591360000000003</v>
      </c>
      <c r="J108" s="177"/>
      <c r="K108" s="177"/>
      <c r="L108" s="177"/>
      <c r="M108" s="177"/>
      <c r="N108" s="177"/>
      <c r="O108" s="177"/>
      <c r="P108" s="177"/>
      <c r="Q108" s="177"/>
    </row>
    <row r="109" spans="1:17">
      <c r="A109" s="14" t="s">
        <v>440</v>
      </c>
      <c r="B109" s="14" t="s">
        <v>412</v>
      </c>
      <c r="C109" s="14" t="s">
        <v>482</v>
      </c>
      <c r="D109" s="64" t="s">
        <v>343</v>
      </c>
      <c r="E109" s="64" t="s">
        <v>482</v>
      </c>
      <c r="F109" s="64" t="s">
        <v>343</v>
      </c>
      <c r="G109" s="64">
        <v>143</v>
      </c>
      <c r="H109" s="184">
        <v>0.18182000000000001</v>
      </c>
      <c r="I109" s="184">
        <v>0.2144605</v>
      </c>
      <c r="J109" s="177"/>
      <c r="K109" s="177"/>
      <c r="L109" s="184"/>
      <c r="M109" s="184"/>
      <c r="N109" s="184"/>
      <c r="O109" s="184"/>
      <c r="P109" s="184"/>
      <c r="Q109" s="184"/>
    </row>
    <row r="110" spans="1:17">
      <c r="A110" s="14" t="s">
        <v>440</v>
      </c>
      <c r="B110" s="14" t="s">
        <v>412</v>
      </c>
      <c r="C110" s="14" t="s">
        <v>482</v>
      </c>
      <c r="D110" s="14" t="s">
        <v>343</v>
      </c>
      <c r="E110" s="14" t="s">
        <v>47</v>
      </c>
      <c r="F110" s="14" t="s">
        <v>48</v>
      </c>
      <c r="G110" s="14">
        <v>18</v>
      </c>
      <c r="H110" s="177">
        <v>0.27778000000000003</v>
      </c>
      <c r="I110" s="177">
        <v>0.231068</v>
      </c>
      <c r="J110" s="177"/>
      <c r="K110" s="177"/>
      <c r="L110" s="177"/>
      <c r="M110" s="177"/>
      <c r="N110" s="177"/>
      <c r="O110" s="177"/>
      <c r="P110" s="177"/>
      <c r="Q110" s="177"/>
    </row>
    <row r="111" spans="1:17">
      <c r="A111" s="14" t="s">
        <v>440</v>
      </c>
      <c r="B111" s="14" t="s">
        <v>412</v>
      </c>
      <c r="C111" s="14" t="s">
        <v>482</v>
      </c>
      <c r="D111" s="14" t="s">
        <v>343</v>
      </c>
      <c r="E111" s="14" t="s">
        <v>89</v>
      </c>
      <c r="F111" s="14" t="s">
        <v>90</v>
      </c>
      <c r="G111" s="14">
        <v>23</v>
      </c>
      <c r="H111" s="177">
        <v>0.26086999999999999</v>
      </c>
      <c r="I111" s="177">
        <v>0.28413729999999998</v>
      </c>
      <c r="J111" s="177"/>
      <c r="K111" s="177"/>
      <c r="L111" s="177"/>
      <c r="M111" s="177"/>
      <c r="N111" s="177"/>
      <c r="O111" s="177"/>
      <c r="P111" s="177"/>
      <c r="Q111" s="177"/>
    </row>
    <row r="112" spans="1:17">
      <c r="A112" s="14" t="s">
        <v>440</v>
      </c>
      <c r="B112" s="14" t="s">
        <v>412</v>
      </c>
      <c r="C112" s="14" t="s">
        <v>482</v>
      </c>
      <c r="D112" s="14" t="s">
        <v>343</v>
      </c>
      <c r="E112" s="14" t="s">
        <v>157</v>
      </c>
      <c r="F112" s="14" t="s">
        <v>158</v>
      </c>
      <c r="G112" s="14">
        <v>22</v>
      </c>
      <c r="H112" s="177">
        <v>0.36364000000000002</v>
      </c>
      <c r="I112" s="177">
        <v>0.42631370000000002</v>
      </c>
      <c r="J112" s="177"/>
      <c r="K112" s="177"/>
      <c r="L112" s="177"/>
      <c r="M112" s="177"/>
      <c r="N112" s="177"/>
      <c r="O112" s="177"/>
      <c r="P112" s="177"/>
      <c r="Q112" s="177"/>
    </row>
    <row r="113" spans="1:17">
      <c r="A113" s="14" t="s">
        <v>440</v>
      </c>
      <c r="B113" s="14" t="s">
        <v>412</v>
      </c>
      <c r="C113" s="14" t="s">
        <v>482</v>
      </c>
      <c r="D113" s="14" t="s">
        <v>343</v>
      </c>
      <c r="E113" s="14" t="s">
        <v>161</v>
      </c>
      <c r="F113" s="14" t="s">
        <v>162</v>
      </c>
      <c r="G113" s="14">
        <v>80</v>
      </c>
      <c r="H113" s="177">
        <v>8.7499999999999994E-2</v>
      </c>
      <c r="I113" s="177">
        <v>0.11722589999999999</v>
      </c>
      <c r="J113" s="177"/>
      <c r="K113" s="177"/>
      <c r="L113" s="177"/>
      <c r="M113" s="177"/>
      <c r="N113" s="177"/>
      <c r="O113" s="177"/>
      <c r="P113" s="177"/>
      <c r="Q113" s="177"/>
    </row>
    <row r="114" spans="1:17">
      <c r="A114" s="14" t="s">
        <v>440</v>
      </c>
      <c r="B114" s="14" t="s">
        <v>412</v>
      </c>
      <c r="C114" s="14" t="s">
        <v>483</v>
      </c>
      <c r="D114" s="64" t="s">
        <v>332</v>
      </c>
      <c r="E114" s="64" t="s">
        <v>483</v>
      </c>
      <c r="F114" s="64" t="s">
        <v>332</v>
      </c>
      <c r="G114" s="64">
        <v>230</v>
      </c>
      <c r="H114" s="184">
        <v>0.31739000000000001</v>
      </c>
      <c r="I114" s="184">
        <v>0.31834689999999999</v>
      </c>
      <c r="J114" s="177"/>
      <c r="K114" s="177"/>
      <c r="L114" s="177"/>
      <c r="M114" s="177"/>
      <c r="N114" s="177"/>
      <c r="O114" s="177"/>
      <c r="P114" s="177"/>
      <c r="Q114" s="177"/>
    </row>
    <row r="115" spans="1:17">
      <c r="A115" s="14" t="s">
        <v>440</v>
      </c>
      <c r="B115" s="14" t="s">
        <v>412</v>
      </c>
      <c r="C115" s="14" t="s">
        <v>483</v>
      </c>
      <c r="D115" s="14" t="s">
        <v>332</v>
      </c>
      <c r="E115" s="14" t="s">
        <v>67</v>
      </c>
      <c r="F115" s="14" t="s">
        <v>68</v>
      </c>
      <c r="G115" s="14">
        <v>19</v>
      </c>
      <c r="H115" s="177">
        <v>0.26316000000000001</v>
      </c>
      <c r="I115" s="177">
        <v>0.23639740000000001</v>
      </c>
      <c r="J115" s="177"/>
      <c r="K115" s="177"/>
      <c r="L115" s="177"/>
      <c r="M115" s="177"/>
      <c r="N115" s="177"/>
      <c r="O115" s="177"/>
      <c r="P115" s="177"/>
      <c r="Q115" s="177"/>
    </row>
    <row r="116" spans="1:17">
      <c r="A116" s="14" t="s">
        <v>440</v>
      </c>
      <c r="B116" s="14" t="s">
        <v>412</v>
      </c>
      <c r="C116" s="14" t="s">
        <v>483</v>
      </c>
      <c r="D116" s="14" t="s">
        <v>332</v>
      </c>
      <c r="E116" s="14" t="s">
        <v>93</v>
      </c>
      <c r="F116" s="14" t="s">
        <v>94</v>
      </c>
      <c r="G116" s="14">
        <v>33</v>
      </c>
      <c r="H116" s="177">
        <v>0.36364000000000002</v>
      </c>
      <c r="I116" s="177">
        <v>0.35354849999999999</v>
      </c>
      <c r="J116" s="177"/>
      <c r="K116" s="177"/>
      <c r="L116" s="184"/>
      <c r="M116" s="184"/>
      <c r="N116" s="184"/>
      <c r="O116" s="184"/>
      <c r="P116" s="184"/>
      <c r="Q116" s="184"/>
    </row>
    <row r="117" spans="1:17">
      <c r="A117" s="14" t="s">
        <v>440</v>
      </c>
      <c r="B117" s="14" t="s">
        <v>412</v>
      </c>
      <c r="C117" s="14" t="s">
        <v>483</v>
      </c>
      <c r="D117" s="14" t="s">
        <v>332</v>
      </c>
      <c r="E117" s="14" t="s">
        <v>101</v>
      </c>
      <c r="F117" s="14" t="s">
        <v>277</v>
      </c>
      <c r="G117" s="14">
        <v>24</v>
      </c>
      <c r="H117" s="177">
        <v>0.125</v>
      </c>
      <c r="I117" s="177">
        <v>0.14934510000000001</v>
      </c>
      <c r="J117" s="177"/>
      <c r="K117" s="177"/>
      <c r="L117" s="177"/>
      <c r="M117" s="177"/>
      <c r="N117" s="177"/>
      <c r="O117" s="177"/>
      <c r="P117" s="177"/>
      <c r="Q117" s="177"/>
    </row>
    <row r="118" spans="1:17">
      <c r="A118" s="14" t="s">
        <v>440</v>
      </c>
      <c r="B118" s="14" t="s">
        <v>412</v>
      </c>
      <c r="C118" s="14" t="s">
        <v>483</v>
      </c>
      <c r="D118" s="14" t="s">
        <v>332</v>
      </c>
      <c r="E118" s="14" t="s">
        <v>159</v>
      </c>
      <c r="F118" s="14" t="s">
        <v>160</v>
      </c>
      <c r="G118" s="14">
        <v>38</v>
      </c>
      <c r="H118" s="177">
        <v>0.26316000000000001</v>
      </c>
      <c r="I118" s="177">
        <v>0.27619840000000001</v>
      </c>
      <c r="J118" s="177"/>
      <c r="K118" s="177"/>
      <c r="L118" s="177"/>
      <c r="M118" s="177"/>
      <c r="N118" s="177"/>
      <c r="O118" s="177"/>
      <c r="P118" s="177"/>
      <c r="Q118" s="177"/>
    </row>
    <row r="119" spans="1:17">
      <c r="A119" s="14" t="s">
        <v>440</v>
      </c>
      <c r="B119" s="14" t="s">
        <v>412</v>
      </c>
      <c r="C119" s="14" t="s">
        <v>483</v>
      </c>
      <c r="D119" s="14" t="s">
        <v>332</v>
      </c>
      <c r="E119" s="14" t="s">
        <v>208</v>
      </c>
      <c r="F119" s="14" t="s">
        <v>209</v>
      </c>
      <c r="G119" s="14">
        <v>64</v>
      </c>
      <c r="H119" s="177">
        <v>0.32812999999999998</v>
      </c>
      <c r="I119" s="177">
        <v>0.32624890000000001</v>
      </c>
      <c r="J119" s="177"/>
      <c r="K119" s="177"/>
      <c r="L119" s="177"/>
      <c r="M119" s="177"/>
      <c r="N119" s="177"/>
      <c r="O119" s="177"/>
      <c r="P119" s="177"/>
      <c r="Q119" s="177"/>
    </row>
    <row r="120" spans="1:17">
      <c r="A120" s="14" t="s">
        <v>440</v>
      </c>
      <c r="B120" s="14" t="s">
        <v>412</v>
      </c>
      <c r="C120" s="14" t="s">
        <v>483</v>
      </c>
      <c r="D120" s="14" t="s">
        <v>332</v>
      </c>
      <c r="E120" s="14" t="s">
        <v>214</v>
      </c>
      <c r="F120" s="14" t="s">
        <v>215</v>
      </c>
      <c r="G120" s="14">
        <v>52</v>
      </c>
      <c r="H120" s="177">
        <v>0.42308000000000001</v>
      </c>
      <c r="I120" s="177">
        <v>0.4107885</v>
      </c>
      <c r="J120" s="177"/>
      <c r="K120" s="177"/>
      <c r="L120" s="177"/>
      <c r="M120" s="177"/>
      <c r="N120" s="177"/>
      <c r="O120" s="177"/>
      <c r="P120" s="177"/>
      <c r="Q120" s="177"/>
    </row>
    <row r="121" spans="1:17">
      <c r="A121" s="14" t="s">
        <v>440</v>
      </c>
      <c r="B121" s="14" t="s">
        <v>412</v>
      </c>
      <c r="C121" s="14" t="s">
        <v>484</v>
      </c>
      <c r="D121" s="64" t="s">
        <v>447</v>
      </c>
      <c r="E121" s="64" t="s">
        <v>484</v>
      </c>
      <c r="F121" s="64" t="s">
        <v>447</v>
      </c>
      <c r="G121" s="64">
        <v>51</v>
      </c>
      <c r="H121" s="184">
        <v>0.33333000000000002</v>
      </c>
      <c r="I121" s="184">
        <v>0.3383969</v>
      </c>
      <c r="J121" s="177"/>
      <c r="K121" s="177"/>
      <c r="L121" s="177"/>
      <c r="M121" s="177"/>
      <c r="N121" s="177"/>
      <c r="O121" s="177"/>
      <c r="P121" s="177"/>
      <c r="Q121" s="177"/>
    </row>
    <row r="122" spans="1:17">
      <c r="A122" s="14" t="s">
        <v>440</v>
      </c>
      <c r="B122" s="14" t="s">
        <v>412</v>
      </c>
      <c r="C122" s="14" t="s">
        <v>484</v>
      </c>
      <c r="D122" s="14" t="s">
        <v>447</v>
      </c>
      <c r="E122" s="14" t="s">
        <v>53</v>
      </c>
      <c r="F122" s="14" t="s">
        <v>54</v>
      </c>
      <c r="G122" s="14"/>
      <c r="H122" s="177">
        <v>0</v>
      </c>
      <c r="I122" s="177">
        <v>0</v>
      </c>
      <c r="J122" s="177"/>
      <c r="K122" s="177"/>
      <c r="L122" s="177"/>
      <c r="M122" s="177"/>
      <c r="N122" s="177"/>
      <c r="O122" s="177"/>
      <c r="P122" s="177"/>
      <c r="Q122" s="177"/>
    </row>
    <row r="123" spans="1:17">
      <c r="A123" s="14" t="s">
        <v>440</v>
      </c>
      <c r="B123" s="14" t="s">
        <v>412</v>
      </c>
      <c r="C123" s="14" t="s">
        <v>484</v>
      </c>
      <c r="D123" s="14" t="s">
        <v>447</v>
      </c>
      <c r="E123" s="14" t="s">
        <v>61</v>
      </c>
      <c r="F123" s="14" t="s">
        <v>62</v>
      </c>
      <c r="G123" s="186" t="s">
        <v>526</v>
      </c>
      <c r="H123" s="186" t="s">
        <v>526</v>
      </c>
      <c r="I123" s="186" t="s">
        <v>526</v>
      </c>
      <c r="J123" s="177"/>
      <c r="K123" s="177"/>
      <c r="L123" s="177"/>
      <c r="M123" s="177"/>
      <c r="N123" s="177"/>
      <c r="O123" s="177"/>
      <c r="P123" s="177"/>
      <c r="Q123" s="177"/>
    </row>
    <row r="124" spans="1:17">
      <c r="A124" s="14" t="s">
        <v>440</v>
      </c>
      <c r="B124" s="14" t="s">
        <v>412</v>
      </c>
      <c r="C124" s="14" t="s">
        <v>484</v>
      </c>
      <c r="D124" s="14" t="s">
        <v>447</v>
      </c>
      <c r="E124" s="14" t="s">
        <v>194</v>
      </c>
      <c r="F124" s="14" t="s">
        <v>276</v>
      </c>
      <c r="G124" s="186" t="s">
        <v>526</v>
      </c>
      <c r="H124" s="186" t="s">
        <v>526</v>
      </c>
      <c r="I124" s="186" t="s">
        <v>526</v>
      </c>
      <c r="J124" s="177"/>
      <c r="K124" s="177"/>
      <c r="L124" s="177"/>
      <c r="M124" s="177"/>
      <c r="N124" s="177"/>
      <c r="O124" s="177"/>
      <c r="P124" s="177"/>
      <c r="Q124" s="177"/>
    </row>
    <row r="125" spans="1:17">
      <c r="A125" s="14" t="s">
        <v>440</v>
      </c>
      <c r="B125" s="14" t="s">
        <v>412</v>
      </c>
      <c r="C125" s="14" t="s">
        <v>484</v>
      </c>
      <c r="D125" s="14" t="s">
        <v>447</v>
      </c>
      <c r="E125" s="14" t="s">
        <v>99</v>
      </c>
      <c r="F125" s="14" t="s">
        <v>100</v>
      </c>
      <c r="G125" s="14">
        <v>15</v>
      </c>
      <c r="H125" s="177">
        <v>0.2</v>
      </c>
      <c r="I125" s="177">
        <v>0.223026</v>
      </c>
      <c r="J125" s="177"/>
      <c r="K125" s="177"/>
      <c r="L125" s="184"/>
      <c r="M125" s="184"/>
      <c r="N125" s="184"/>
      <c r="O125" s="184"/>
      <c r="P125" s="184"/>
      <c r="Q125" s="184"/>
    </row>
    <row r="126" spans="1:17">
      <c r="A126" s="14" t="s">
        <v>440</v>
      </c>
      <c r="B126" s="14" t="s">
        <v>412</v>
      </c>
      <c r="C126" s="14" t="s">
        <v>484</v>
      </c>
      <c r="D126" s="14" t="s">
        <v>447</v>
      </c>
      <c r="E126" s="14" t="s">
        <v>109</v>
      </c>
      <c r="F126" s="14" t="s">
        <v>110</v>
      </c>
      <c r="G126" s="186" t="s">
        <v>526</v>
      </c>
      <c r="H126" s="186" t="s">
        <v>526</v>
      </c>
      <c r="I126" s="186" t="s">
        <v>526</v>
      </c>
      <c r="J126" s="177"/>
      <c r="K126" s="177"/>
      <c r="L126" s="177"/>
      <c r="M126" s="177"/>
      <c r="N126" s="177"/>
      <c r="O126" s="177"/>
      <c r="P126" s="177"/>
      <c r="Q126" s="177"/>
    </row>
    <row r="127" spans="1:17">
      <c r="A127" s="14" t="s">
        <v>440</v>
      </c>
      <c r="B127" s="14" t="s">
        <v>412</v>
      </c>
      <c r="C127" s="14" t="s">
        <v>484</v>
      </c>
      <c r="D127" s="14" t="s">
        <v>447</v>
      </c>
      <c r="E127" s="14" t="s">
        <v>119</v>
      </c>
      <c r="F127" s="14" t="s">
        <v>120</v>
      </c>
      <c r="G127" s="186" t="s">
        <v>526</v>
      </c>
      <c r="H127" s="186" t="s">
        <v>526</v>
      </c>
      <c r="I127" s="186" t="s">
        <v>526</v>
      </c>
      <c r="J127" s="177"/>
      <c r="K127" s="177"/>
      <c r="L127" s="177"/>
      <c r="M127" s="177"/>
      <c r="N127" s="177"/>
      <c r="O127" s="177"/>
      <c r="P127" s="177"/>
      <c r="Q127" s="177"/>
    </row>
    <row r="128" spans="1:17">
      <c r="A128" s="14" t="s">
        <v>440</v>
      </c>
      <c r="B128" s="14" t="s">
        <v>412</v>
      </c>
      <c r="C128" s="14" t="s">
        <v>484</v>
      </c>
      <c r="D128" s="14" t="s">
        <v>447</v>
      </c>
      <c r="E128" s="14" t="s">
        <v>199</v>
      </c>
      <c r="F128" s="14" t="s">
        <v>282</v>
      </c>
      <c r="G128" s="186" t="s">
        <v>526</v>
      </c>
      <c r="H128" s="186" t="s">
        <v>526</v>
      </c>
      <c r="I128" s="186" t="s">
        <v>526</v>
      </c>
      <c r="J128" s="177"/>
      <c r="K128" s="177"/>
      <c r="L128" s="177"/>
      <c r="M128" s="177"/>
      <c r="N128" s="177"/>
      <c r="O128" s="177"/>
      <c r="P128" s="177"/>
      <c r="Q128" s="177"/>
    </row>
    <row r="129" spans="1:17">
      <c r="A129" s="14" t="s">
        <v>440</v>
      </c>
      <c r="B129" s="14" t="s">
        <v>412</v>
      </c>
      <c r="C129" s="14" t="s">
        <v>484</v>
      </c>
      <c r="D129" s="14" t="s">
        <v>447</v>
      </c>
      <c r="E129" s="14" t="s">
        <v>187</v>
      </c>
      <c r="F129" s="14" t="s">
        <v>188</v>
      </c>
      <c r="G129" s="14">
        <v>12</v>
      </c>
      <c r="H129" s="177">
        <v>0.41666999999999998</v>
      </c>
      <c r="I129" s="177">
        <v>0.4075763</v>
      </c>
      <c r="J129" s="177"/>
      <c r="K129" s="177"/>
      <c r="L129" s="177"/>
      <c r="M129" s="177"/>
      <c r="N129" s="177"/>
      <c r="O129" s="177"/>
      <c r="P129" s="177"/>
      <c r="Q129" s="177"/>
    </row>
    <row r="130" spans="1:17">
      <c r="A130" s="14" t="s">
        <v>440</v>
      </c>
      <c r="B130" s="14" t="s">
        <v>412</v>
      </c>
      <c r="C130" s="14" t="s">
        <v>485</v>
      </c>
      <c r="D130" s="64" t="s">
        <v>339</v>
      </c>
      <c r="E130" s="64" t="s">
        <v>485</v>
      </c>
      <c r="F130" s="64" t="s">
        <v>339</v>
      </c>
      <c r="G130" s="64">
        <v>410</v>
      </c>
      <c r="H130" s="184">
        <v>0.32195000000000001</v>
      </c>
      <c r="I130" s="184">
        <v>0.34071000000000001</v>
      </c>
      <c r="J130" s="177"/>
      <c r="K130" s="177"/>
      <c r="L130" s="177"/>
      <c r="M130" s="177"/>
      <c r="N130" s="177"/>
      <c r="O130" s="177"/>
      <c r="P130" s="177"/>
      <c r="Q130" s="177"/>
    </row>
    <row r="131" spans="1:17">
      <c r="A131" s="14" t="s">
        <v>440</v>
      </c>
      <c r="B131" s="14" t="s">
        <v>412</v>
      </c>
      <c r="C131" s="14" t="s">
        <v>485</v>
      </c>
      <c r="D131" s="14" t="s">
        <v>339</v>
      </c>
      <c r="E131" s="14" t="s">
        <v>193</v>
      </c>
      <c r="F131" s="14" t="s">
        <v>275</v>
      </c>
      <c r="G131" s="186" t="s">
        <v>526</v>
      </c>
      <c r="H131" s="186" t="s">
        <v>526</v>
      </c>
      <c r="I131" s="186" t="s">
        <v>526</v>
      </c>
      <c r="J131" s="177"/>
      <c r="K131" s="177"/>
      <c r="L131" s="177"/>
      <c r="M131" s="177"/>
      <c r="N131" s="177"/>
      <c r="O131" s="177"/>
      <c r="P131" s="177"/>
      <c r="Q131" s="177"/>
    </row>
    <row r="132" spans="1:17">
      <c r="A132" s="14" t="s">
        <v>440</v>
      </c>
      <c r="B132" s="14" t="s">
        <v>412</v>
      </c>
      <c r="C132" s="14" t="s">
        <v>485</v>
      </c>
      <c r="D132" s="14" t="s">
        <v>339</v>
      </c>
      <c r="E132" s="14" t="s">
        <v>85</v>
      </c>
      <c r="F132" s="14" t="s">
        <v>86</v>
      </c>
      <c r="G132" s="14">
        <v>21</v>
      </c>
      <c r="H132" s="177">
        <v>0.33333000000000002</v>
      </c>
      <c r="I132" s="177">
        <v>0.43966250000000001</v>
      </c>
      <c r="J132" s="177"/>
      <c r="K132" s="177"/>
      <c r="L132" s="177"/>
      <c r="M132" s="177"/>
      <c r="N132" s="177"/>
      <c r="O132" s="177"/>
      <c r="P132" s="177"/>
      <c r="Q132" s="177"/>
    </row>
    <row r="133" spans="1:17">
      <c r="A133" s="14" t="s">
        <v>440</v>
      </c>
      <c r="B133" s="14" t="s">
        <v>412</v>
      </c>
      <c r="C133" s="14" t="s">
        <v>485</v>
      </c>
      <c r="D133" s="14" t="s">
        <v>339</v>
      </c>
      <c r="E133" s="14" t="s">
        <v>200</v>
      </c>
      <c r="F133" s="14" t="s">
        <v>283</v>
      </c>
      <c r="G133" s="14">
        <v>18</v>
      </c>
      <c r="H133" s="177">
        <v>0.44444</v>
      </c>
      <c r="I133" s="177">
        <v>0.45669920000000003</v>
      </c>
      <c r="J133" s="177"/>
      <c r="K133" s="177"/>
      <c r="L133" s="177"/>
      <c r="M133" s="177"/>
      <c r="N133" s="177"/>
      <c r="O133" s="177"/>
      <c r="P133" s="177"/>
      <c r="Q133" s="177"/>
    </row>
    <row r="134" spans="1:17">
      <c r="A134" s="14" t="s">
        <v>440</v>
      </c>
      <c r="B134" s="14" t="s">
        <v>412</v>
      </c>
      <c r="C134" s="14" t="s">
        <v>485</v>
      </c>
      <c r="D134" s="14" t="s">
        <v>339</v>
      </c>
      <c r="E134" s="14" t="s">
        <v>175</v>
      </c>
      <c r="F134" s="14" t="s">
        <v>176</v>
      </c>
      <c r="G134" s="14">
        <v>11</v>
      </c>
      <c r="H134" s="177">
        <v>0</v>
      </c>
      <c r="I134" s="177">
        <v>0</v>
      </c>
      <c r="J134" s="177"/>
      <c r="K134" s="177"/>
      <c r="L134" s="177"/>
      <c r="M134" s="177"/>
      <c r="N134" s="177"/>
      <c r="O134" s="177"/>
      <c r="P134" s="177"/>
      <c r="Q134" s="177"/>
    </row>
    <row r="135" spans="1:17">
      <c r="A135" s="14" t="s">
        <v>440</v>
      </c>
      <c r="B135" s="14" t="s">
        <v>412</v>
      </c>
      <c r="C135" s="14" t="s">
        <v>485</v>
      </c>
      <c r="D135" s="14" t="s">
        <v>339</v>
      </c>
      <c r="E135" s="14" t="s">
        <v>201</v>
      </c>
      <c r="F135" s="14" t="s">
        <v>284</v>
      </c>
      <c r="G135" s="186" t="s">
        <v>526</v>
      </c>
      <c r="H135" s="186" t="s">
        <v>526</v>
      </c>
      <c r="I135" s="186" t="s">
        <v>526</v>
      </c>
      <c r="J135" s="177"/>
      <c r="K135" s="177"/>
      <c r="L135" s="177"/>
      <c r="M135" s="177"/>
      <c r="N135" s="177"/>
      <c r="O135" s="177"/>
      <c r="P135" s="177"/>
      <c r="Q135" s="177"/>
    </row>
    <row r="136" spans="1:17">
      <c r="A136" s="14" t="s">
        <v>440</v>
      </c>
      <c r="B136" s="14" t="s">
        <v>412</v>
      </c>
      <c r="C136" s="14" t="s">
        <v>485</v>
      </c>
      <c r="D136" s="14" t="s">
        <v>339</v>
      </c>
      <c r="E136" s="14" t="s">
        <v>185</v>
      </c>
      <c r="F136" s="14" t="s">
        <v>186</v>
      </c>
      <c r="G136" s="14">
        <v>18</v>
      </c>
      <c r="H136" s="177">
        <v>0.22222</v>
      </c>
      <c r="I136" s="177">
        <v>0.26466800000000001</v>
      </c>
      <c r="J136" s="177"/>
      <c r="K136" s="177"/>
      <c r="L136" s="177"/>
      <c r="M136" s="177"/>
      <c r="N136" s="177"/>
      <c r="O136" s="177"/>
      <c r="P136" s="177"/>
      <c r="Q136" s="177"/>
    </row>
    <row r="137" spans="1:17">
      <c r="A137" s="14" t="s">
        <v>440</v>
      </c>
      <c r="B137" s="14" t="s">
        <v>412</v>
      </c>
      <c r="C137" s="14" t="s">
        <v>485</v>
      </c>
      <c r="D137" s="14" t="s">
        <v>339</v>
      </c>
      <c r="E137" s="14" t="s">
        <v>210</v>
      </c>
      <c r="F137" s="14" t="s">
        <v>211</v>
      </c>
      <c r="G137" s="14">
        <v>91</v>
      </c>
      <c r="H137" s="177">
        <v>0.25274999999999997</v>
      </c>
      <c r="I137" s="177">
        <v>0.24338760000000001</v>
      </c>
      <c r="J137" s="177"/>
      <c r="K137" s="177"/>
      <c r="L137" s="177"/>
      <c r="M137" s="177"/>
      <c r="N137" s="177"/>
      <c r="O137" s="177"/>
      <c r="P137" s="177"/>
      <c r="Q137" s="177"/>
    </row>
    <row r="138" spans="1:17">
      <c r="A138" s="14" t="s">
        <v>440</v>
      </c>
      <c r="B138" s="14" t="s">
        <v>412</v>
      </c>
      <c r="C138" s="14" t="s">
        <v>485</v>
      </c>
      <c r="D138" s="14" t="s">
        <v>339</v>
      </c>
      <c r="E138" s="14" t="s">
        <v>212</v>
      </c>
      <c r="F138" s="14" t="s">
        <v>213</v>
      </c>
      <c r="G138" s="14">
        <v>49</v>
      </c>
      <c r="H138" s="177">
        <v>0.32652999999999999</v>
      </c>
      <c r="I138" s="177">
        <v>0.34187960000000001</v>
      </c>
      <c r="J138" s="177"/>
      <c r="K138" s="177"/>
      <c r="L138" s="184"/>
      <c r="M138" s="184"/>
      <c r="N138" s="184"/>
      <c r="O138" s="184"/>
      <c r="P138" s="184"/>
      <c r="Q138" s="184"/>
    </row>
    <row r="139" spans="1:17">
      <c r="A139" s="14" t="s">
        <v>440</v>
      </c>
      <c r="B139" s="14" t="s">
        <v>412</v>
      </c>
      <c r="C139" s="14" t="s">
        <v>485</v>
      </c>
      <c r="D139" s="14" t="s">
        <v>339</v>
      </c>
      <c r="E139" s="14" t="s">
        <v>222</v>
      </c>
      <c r="F139" s="14" t="s">
        <v>288</v>
      </c>
      <c r="G139" s="14">
        <v>103</v>
      </c>
      <c r="H139" s="177">
        <v>0.28155000000000002</v>
      </c>
      <c r="I139" s="177">
        <v>0.30093540000000002</v>
      </c>
      <c r="J139" s="177"/>
      <c r="K139" s="177"/>
      <c r="L139" s="177"/>
      <c r="M139" s="177"/>
      <c r="N139" s="177"/>
      <c r="O139" s="177"/>
      <c r="P139" s="177"/>
      <c r="Q139" s="177"/>
    </row>
    <row r="140" spans="1:17">
      <c r="A140" s="14" t="s">
        <v>440</v>
      </c>
      <c r="B140" s="14" t="s">
        <v>412</v>
      </c>
      <c r="C140" s="14" t="s">
        <v>485</v>
      </c>
      <c r="D140" s="14" t="s">
        <v>339</v>
      </c>
      <c r="E140" s="14" t="s">
        <v>228</v>
      </c>
      <c r="F140" s="14" t="s">
        <v>229</v>
      </c>
      <c r="G140" s="186" t="s">
        <v>526</v>
      </c>
      <c r="H140" s="186" t="s">
        <v>526</v>
      </c>
      <c r="I140" s="186" t="s">
        <v>526</v>
      </c>
      <c r="J140" s="177"/>
      <c r="K140" s="177"/>
      <c r="L140" s="177"/>
      <c r="M140" s="177"/>
      <c r="N140" s="177"/>
      <c r="O140" s="177"/>
      <c r="P140" s="177"/>
      <c r="Q140" s="177"/>
    </row>
    <row r="141" spans="1:17">
      <c r="A141" s="14" t="s">
        <v>440</v>
      </c>
      <c r="B141" s="14" t="s">
        <v>412</v>
      </c>
      <c r="C141" s="14" t="s">
        <v>485</v>
      </c>
      <c r="D141" s="14" t="s">
        <v>339</v>
      </c>
      <c r="E141" s="14" t="s">
        <v>240</v>
      </c>
      <c r="F141" s="14" t="s">
        <v>241</v>
      </c>
      <c r="G141" s="14">
        <v>60</v>
      </c>
      <c r="H141" s="177">
        <v>0.43332999999999999</v>
      </c>
      <c r="I141" s="177">
        <v>0.47101969999999999</v>
      </c>
      <c r="J141" s="177"/>
      <c r="K141" s="177"/>
      <c r="L141" s="177"/>
      <c r="M141" s="177"/>
      <c r="N141" s="177"/>
      <c r="O141" s="177"/>
      <c r="P141" s="177"/>
      <c r="Q141" s="177"/>
    </row>
    <row r="142" spans="1:17">
      <c r="A142" s="14" t="s">
        <v>440</v>
      </c>
      <c r="B142" s="14" t="s">
        <v>412</v>
      </c>
      <c r="C142" s="14" t="s">
        <v>485</v>
      </c>
      <c r="D142" s="14" t="s">
        <v>339</v>
      </c>
      <c r="E142" s="14" t="s">
        <v>244</v>
      </c>
      <c r="F142" s="14" t="s">
        <v>245</v>
      </c>
      <c r="G142" s="14">
        <v>17</v>
      </c>
      <c r="H142" s="177">
        <v>0.47059000000000001</v>
      </c>
      <c r="I142" s="177">
        <v>0.63018390000000002</v>
      </c>
      <c r="J142" s="177"/>
      <c r="K142" s="177"/>
      <c r="L142" s="177"/>
      <c r="M142" s="177"/>
      <c r="N142" s="177"/>
      <c r="O142" s="177"/>
      <c r="P142" s="177"/>
      <c r="Q142" s="177"/>
    </row>
    <row r="143" spans="1:17">
      <c r="A143" s="14" t="s">
        <v>440</v>
      </c>
      <c r="B143" s="14" t="s">
        <v>412</v>
      </c>
      <c r="C143" s="14" t="s">
        <v>486</v>
      </c>
      <c r="D143" s="64" t="s">
        <v>336</v>
      </c>
      <c r="E143" s="64" t="s">
        <v>486</v>
      </c>
      <c r="F143" s="64" t="s">
        <v>336</v>
      </c>
      <c r="G143" s="64">
        <v>144</v>
      </c>
      <c r="H143" s="184">
        <v>0.39583000000000002</v>
      </c>
      <c r="I143" s="184">
        <v>0.37174590000000002</v>
      </c>
      <c r="J143" s="177"/>
      <c r="K143" s="177"/>
      <c r="L143" s="177"/>
      <c r="M143" s="177"/>
      <c r="N143" s="177"/>
      <c r="O143" s="177"/>
      <c r="P143" s="177"/>
      <c r="Q143" s="177"/>
    </row>
    <row r="144" spans="1:17">
      <c r="A144" s="14" t="s">
        <v>440</v>
      </c>
      <c r="B144" s="14" t="s">
        <v>412</v>
      </c>
      <c r="C144" s="14" t="s">
        <v>486</v>
      </c>
      <c r="D144" s="14" t="s">
        <v>336</v>
      </c>
      <c r="E144" s="14" t="s">
        <v>29</v>
      </c>
      <c r="F144" s="14" t="s">
        <v>30</v>
      </c>
      <c r="G144" s="186" t="s">
        <v>526</v>
      </c>
      <c r="H144" s="186" t="s">
        <v>526</v>
      </c>
      <c r="I144" s="177">
        <v>0.59490639999999995</v>
      </c>
      <c r="J144" s="186"/>
      <c r="K144" s="177"/>
      <c r="L144" s="177"/>
      <c r="M144" s="177"/>
      <c r="N144" s="177"/>
      <c r="O144" s="177"/>
      <c r="P144" s="177"/>
      <c r="Q144" s="177"/>
    </row>
    <row r="145" spans="1:17">
      <c r="A145" s="14" t="s">
        <v>440</v>
      </c>
      <c r="B145" s="14" t="s">
        <v>412</v>
      </c>
      <c r="C145" s="14" t="s">
        <v>486</v>
      </c>
      <c r="D145" s="14" t="s">
        <v>336</v>
      </c>
      <c r="E145" s="14" t="s">
        <v>45</v>
      </c>
      <c r="F145" s="14" t="s">
        <v>46</v>
      </c>
      <c r="G145" s="14">
        <v>22</v>
      </c>
      <c r="H145" s="177">
        <v>0.22727</v>
      </c>
      <c r="I145" s="177">
        <v>0.22112010000000001</v>
      </c>
      <c r="J145" s="177"/>
      <c r="K145" s="177"/>
      <c r="L145" s="14"/>
      <c r="M145" s="14"/>
      <c r="N145" s="14"/>
      <c r="O145" s="14"/>
      <c r="P145" s="14"/>
      <c r="Q145" s="14"/>
    </row>
    <row r="146" spans="1:17">
      <c r="A146" s="14" t="s">
        <v>440</v>
      </c>
      <c r="B146" s="14" t="s">
        <v>412</v>
      </c>
      <c r="C146" s="14" t="s">
        <v>486</v>
      </c>
      <c r="D146" s="14" t="s">
        <v>336</v>
      </c>
      <c r="E146" s="14" t="s">
        <v>49</v>
      </c>
      <c r="F146" s="14" t="s">
        <v>50</v>
      </c>
      <c r="G146" s="14">
        <v>28</v>
      </c>
      <c r="H146" s="177">
        <v>0.25</v>
      </c>
      <c r="I146" s="177">
        <v>0.23903289999999999</v>
      </c>
      <c r="J146" s="177"/>
      <c r="K146" s="177"/>
      <c r="L146" s="14"/>
      <c r="M146" s="14"/>
      <c r="N146" s="14"/>
      <c r="O146" s="14"/>
      <c r="P146" s="14"/>
      <c r="Q146" s="14"/>
    </row>
    <row r="147" spans="1:17">
      <c r="A147" s="14" t="s">
        <v>440</v>
      </c>
      <c r="B147" s="14" t="s">
        <v>412</v>
      </c>
      <c r="C147" s="14" t="s">
        <v>486</v>
      </c>
      <c r="D147" s="14" t="s">
        <v>336</v>
      </c>
      <c r="E147" s="14" t="s">
        <v>95</v>
      </c>
      <c r="F147" s="14" t="s">
        <v>96</v>
      </c>
      <c r="G147" s="186" t="s">
        <v>526</v>
      </c>
      <c r="H147" s="186" t="s">
        <v>526</v>
      </c>
      <c r="I147" s="186" t="s">
        <v>526</v>
      </c>
      <c r="J147" s="177"/>
      <c r="K147" s="177"/>
      <c r="L147" s="14"/>
      <c r="M147" s="14"/>
      <c r="N147" s="14"/>
      <c r="O147" s="14"/>
      <c r="P147" s="14"/>
      <c r="Q147" s="14"/>
    </row>
    <row r="148" spans="1:17">
      <c r="A148" s="14" t="s">
        <v>440</v>
      </c>
      <c r="B148" s="14" t="s">
        <v>412</v>
      </c>
      <c r="C148" s="14" t="s">
        <v>486</v>
      </c>
      <c r="D148" s="14" t="s">
        <v>336</v>
      </c>
      <c r="E148" s="14" t="s">
        <v>113</v>
      </c>
      <c r="F148" s="14" t="s">
        <v>114</v>
      </c>
      <c r="G148" s="14">
        <v>45</v>
      </c>
      <c r="H148" s="177">
        <v>0.46666999999999997</v>
      </c>
      <c r="I148" s="177">
        <v>0.39203290000000002</v>
      </c>
      <c r="J148" s="177"/>
      <c r="K148" s="177"/>
      <c r="L148" s="14"/>
      <c r="M148" s="14"/>
      <c r="N148" s="14"/>
      <c r="O148" s="14"/>
      <c r="P148" s="14"/>
      <c r="Q148" s="14"/>
    </row>
    <row r="149" spans="1:17">
      <c r="A149" s="14" t="s">
        <v>440</v>
      </c>
      <c r="B149" s="14" t="s">
        <v>412</v>
      </c>
      <c r="C149" s="14" t="s">
        <v>486</v>
      </c>
      <c r="D149" s="14" t="s">
        <v>336</v>
      </c>
      <c r="E149" s="14" t="s">
        <v>131</v>
      </c>
      <c r="F149" s="14" t="s">
        <v>132</v>
      </c>
      <c r="G149" s="14">
        <v>28</v>
      </c>
      <c r="H149" s="177">
        <v>0.42857000000000001</v>
      </c>
      <c r="I149" s="177">
        <v>0.4523742</v>
      </c>
      <c r="J149" s="177"/>
      <c r="K149" s="177"/>
      <c r="L149" s="14"/>
      <c r="M149" s="14"/>
      <c r="N149" s="14"/>
      <c r="O149" s="14"/>
      <c r="P149" s="14"/>
      <c r="Q149" s="14"/>
    </row>
    <row r="150" spans="1:17">
      <c r="H150" s="52"/>
      <c r="I150" s="52"/>
      <c r="J150" s="52"/>
      <c r="K150" s="52"/>
    </row>
  </sheetData>
  <mergeCells count="5">
    <mergeCell ref="F2:I2"/>
    <mergeCell ref="F4:I4"/>
    <mergeCell ref="F5:I5"/>
    <mergeCell ref="F7:I7"/>
    <mergeCell ref="F8:I8"/>
  </mergeCells>
  <hyperlinks>
    <hyperlink ref="C3" r:id="rId1" display="https://www.natcan.org.uk/audits/metastatic-breast/           " xr:uid="{C0E11F2B-5D35-4BF2-84E4-5AA3307DD388}"/>
    <hyperlink ref="C2" r:id="rId2" display="breastcanceraudits@rcseng.ac.uk           " xr:uid="{6109C221-53E5-4C62-936A-42469462AD95}"/>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D914A-9D7B-41BC-B1B4-B5F71289A211}">
  <dimension ref="A1:S152"/>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9" width="9.7109375" customWidth="1"/>
    <col min="12" max="12" width="9.7109375" customWidth="1"/>
    <col min="13" max="13" width="18.7109375" customWidth="1"/>
    <col min="14" max="14" width="8.7109375" bestFit="1" customWidth="1"/>
    <col min="15" max="17" width="10.7109375" customWidth="1"/>
  </cols>
  <sheetData>
    <row r="1" spans="1:19" ht="20.100000000000001" customHeight="1">
      <c r="A1" s="20"/>
      <c r="B1" s="20"/>
      <c r="C1" s="21"/>
      <c r="D1" s="54"/>
      <c r="E1" s="89" t="s">
        <v>462</v>
      </c>
      <c r="F1" s="73"/>
      <c r="G1" s="20"/>
      <c r="H1" s="20"/>
      <c r="I1" s="20"/>
    </row>
    <row r="2" spans="1:19" ht="30" customHeight="1">
      <c r="A2" s="20"/>
      <c r="B2" s="20"/>
      <c r="C2" s="70"/>
      <c r="D2" s="70"/>
      <c r="E2" s="72" t="s">
        <v>509</v>
      </c>
      <c r="F2" s="380" t="s">
        <v>510</v>
      </c>
      <c r="G2" s="380"/>
      <c r="H2" s="380"/>
      <c r="I2" s="380"/>
    </row>
    <row r="3" spans="1:19" ht="15" customHeight="1">
      <c r="A3" s="20"/>
      <c r="B3" s="20"/>
      <c r="C3" s="70"/>
      <c r="D3" s="70"/>
      <c r="E3" s="72" t="s">
        <v>27</v>
      </c>
      <c r="F3" s="73" t="s">
        <v>500</v>
      </c>
      <c r="G3" s="20"/>
      <c r="H3" s="20"/>
      <c r="I3" s="20"/>
    </row>
    <row r="4" spans="1:19" ht="15" customHeight="1">
      <c r="A4" s="20"/>
      <c r="B4" s="20"/>
      <c r="C4" s="71"/>
      <c r="D4" s="71"/>
      <c r="E4" s="72" t="s">
        <v>456</v>
      </c>
      <c r="F4" s="73" t="s">
        <v>511</v>
      </c>
      <c r="G4" s="20"/>
      <c r="H4" s="20"/>
      <c r="I4" s="20"/>
    </row>
    <row r="5" spans="1:19" ht="30" customHeight="1">
      <c r="A5" s="20"/>
      <c r="B5" s="20"/>
      <c r="C5" s="20"/>
      <c r="D5" s="54"/>
      <c r="E5" s="72" t="s">
        <v>457</v>
      </c>
      <c r="F5" s="380" t="s">
        <v>513</v>
      </c>
      <c r="G5" s="380"/>
      <c r="H5" s="380"/>
      <c r="I5" s="380"/>
    </row>
    <row r="6" spans="1:19">
      <c r="A6" s="20"/>
      <c r="B6" s="20"/>
      <c r="C6" s="20"/>
      <c r="D6" s="20"/>
      <c r="E6" s="74" t="s">
        <v>427</v>
      </c>
      <c r="F6" s="73" t="s">
        <v>505</v>
      </c>
      <c r="G6" s="20"/>
      <c r="H6" s="20"/>
      <c r="I6" s="20"/>
    </row>
    <row r="7" spans="1:19" ht="15" customHeight="1">
      <c r="D7" s="16"/>
      <c r="E7" s="74" t="s">
        <v>459</v>
      </c>
      <c r="F7" s="73" t="s">
        <v>501</v>
      </c>
    </row>
    <row r="8" spans="1:19" ht="30" customHeight="1">
      <c r="D8" s="16"/>
      <c r="E8" s="74" t="s">
        <v>565</v>
      </c>
      <c r="F8" s="380" t="s">
        <v>569</v>
      </c>
      <c r="G8" s="380"/>
      <c r="H8" s="380"/>
      <c r="I8" s="380"/>
    </row>
    <row r="9" spans="1:19">
      <c r="D9" s="16"/>
    </row>
    <row r="12" spans="1:19" s="68" customFormat="1" ht="60.75" thickBot="1">
      <c r="A12" s="75" t="s">
        <v>738</v>
      </c>
      <c r="B12" s="75" t="s">
        <v>427</v>
      </c>
      <c r="C12" s="75" t="s">
        <v>428</v>
      </c>
      <c r="D12" s="75" t="s">
        <v>429</v>
      </c>
      <c r="E12" s="75" t="s">
        <v>490</v>
      </c>
      <c r="F12" s="75" t="s">
        <v>431</v>
      </c>
      <c r="G12" s="75" t="s">
        <v>448</v>
      </c>
      <c r="H12" s="75" t="s">
        <v>537</v>
      </c>
      <c r="I12" s="75" t="s">
        <v>538</v>
      </c>
      <c r="J12"/>
      <c r="K12"/>
      <c r="L12" s="75" t="s">
        <v>738</v>
      </c>
      <c r="M12" s="75" t="s">
        <v>427</v>
      </c>
      <c r="N12" s="75" t="s">
        <v>495</v>
      </c>
      <c r="O12" s="75" t="s">
        <v>492</v>
      </c>
      <c r="P12" s="75" t="s">
        <v>448</v>
      </c>
      <c r="Q12" s="75" t="s">
        <v>536</v>
      </c>
      <c r="R12"/>
    </row>
    <row r="13" spans="1:19" ht="15.75" thickBot="1">
      <c r="A13" s="175" t="s">
        <v>440</v>
      </c>
      <c r="B13" s="175" t="s">
        <v>432</v>
      </c>
      <c r="C13" s="175" t="s">
        <v>465</v>
      </c>
      <c r="D13" s="175" t="s">
        <v>432</v>
      </c>
      <c r="E13" s="175" t="s">
        <v>465</v>
      </c>
      <c r="F13" s="175" t="s">
        <v>432</v>
      </c>
      <c r="G13" s="175">
        <v>1656</v>
      </c>
      <c r="H13" s="187" t="s">
        <v>491</v>
      </c>
      <c r="I13" s="187" t="s">
        <v>491</v>
      </c>
      <c r="L13" s="42" t="s">
        <v>440</v>
      </c>
      <c r="M13" s="42" t="s">
        <v>412</v>
      </c>
      <c r="N13" s="42" t="s">
        <v>329</v>
      </c>
      <c r="O13" s="42" t="s">
        <v>541</v>
      </c>
      <c r="P13" s="42">
        <v>1560</v>
      </c>
      <c r="Q13" s="99">
        <v>0.75</v>
      </c>
      <c r="S13" s="52"/>
    </row>
    <row r="14" spans="1:19" ht="15.75" thickBot="1">
      <c r="A14" s="178" t="s">
        <v>440</v>
      </c>
      <c r="B14" s="178" t="s">
        <v>412</v>
      </c>
      <c r="C14" s="178" t="s">
        <v>464</v>
      </c>
      <c r="D14" s="178" t="s">
        <v>412</v>
      </c>
      <c r="E14" s="178" t="s">
        <v>464</v>
      </c>
      <c r="F14" s="178" t="s">
        <v>412</v>
      </c>
      <c r="G14" s="178">
        <v>1570</v>
      </c>
      <c r="H14" s="179">
        <v>0.74777000000000005</v>
      </c>
      <c r="I14" s="179" t="s">
        <v>491</v>
      </c>
      <c r="J14" s="52"/>
      <c r="L14" s="78" t="s">
        <v>440</v>
      </c>
      <c r="M14" s="78" t="s">
        <v>412</v>
      </c>
      <c r="N14" s="78" t="s">
        <v>309</v>
      </c>
      <c r="O14" s="78" t="s">
        <v>541</v>
      </c>
      <c r="P14" s="78">
        <v>10</v>
      </c>
      <c r="Q14" s="100">
        <v>0.4</v>
      </c>
      <c r="S14" s="52"/>
    </row>
    <row r="15" spans="1:19" ht="15.75" thickBot="1">
      <c r="A15" s="182" t="s">
        <v>440</v>
      </c>
      <c r="B15" s="182" t="s">
        <v>433</v>
      </c>
      <c r="C15" s="182" t="s">
        <v>463</v>
      </c>
      <c r="D15" s="182" t="s">
        <v>433</v>
      </c>
      <c r="E15" s="182" t="s">
        <v>463</v>
      </c>
      <c r="F15" s="182" t="s">
        <v>433</v>
      </c>
      <c r="G15" s="182">
        <v>86</v>
      </c>
      <c r="H15" s="188" t="s">
        <v>491</v>
      </c>
      <c r="I15" s="188" t="s">
        <v>491</v>
      </c>
      <c r="L15" s="52"/>
      <c r="M15" s="52"/>
      <c r="N15" s="52"/>
      <c r="O15" s="52"/>
      <c r="P15" s="52"/>
      <c r="Q15" s="52"/>
      <c r="S15" s="52"/>
    </row>
    <row r="16" spans="1:19">
      <c r="A16" s="14" t="s">
        <v>440</v>
      </c>
      <c r="B16" s="14" t="s">
        <v>412</v>
      </c>
      <c r="C16" s="14" t="s">
        <v>466</v>
      </c>
      <c r="D16" s="64" t="s">
        <v>340</v>
      </c>
      <c r="E16" s="64" t="s">
        <v>466</v>
      </c>
      <c r="F16" s="64" t="s">
        <v>340</v>
      </c>
      <c r="G16" s="64">
        <v>58</v>
      </c>
      <c r="H16" s="189">
        <v>0.75860000000000005</v>
      </c>
      <c r="I16" s="189">
        <v>0.79682229999999998</v>
      </c>
      <c r="J16" s="52"/>
      <c r="K16" s="52"/>
      <c r="L16" s="52"/>
      <c r="M16" s="52"/>
      <c r="N16" s="52"/>
      <c r="O16" s="52"/>
      <c r="P16" s="52"/>
      <c r="Q16" s="52"/>
      <c r="S16" s="52"/>
    </row>
    <row r="17" spans="1:19">
      <c r="A17" s="14" t="s">
        <v>440</v>
      </c>
      <c r="B17" s="14" t="s">
        <v>412</v>
      </c>
      <c r="C17" s="14" t="s">
        <v>466</v>
      </c>
      <c r="D17" s="14" t="s">
        <v>340</v>
      </c>
      <c r="E17" s="14" t="s">
        <v>57</v>
      </c>
      <c r="F17" s="14" t="s">
        <v>274</v>
      </c>
      <c r="G17" s="186" t="s">
        <v>526</v>
      </c>
      <c r="H17" s="186" t="s">
        <v>526</v>
      </c>
      <c r="I17" s="186" t="s">
        <v>526</v>
      </c>
      <c r="J17" s="52"/>
      <c r="K17" s="52"/>
      <c r="L17" s="52"/>
      <c r="M17" s="52"/>
      <c r="N17" s="52"/>
      <c r="O17" s="52"/>
      <c r="P17" s="52"/>
      <c r="Q17" s="52"/>
      <c r="S17" s="52"/>
    </row>
    <row r="18" spans="1:19" ht="30.75" thickBot="1">
      <c r="A18" s="14" t="s">
        <v>440</v>
      </c>
      <c r="B18" s="14" t="s">
        <v>412</v>
      </c>
      <c r="C18" s="14" t="s">
        <v>466</v>
      </c>
      <c r="D18" s="14" t="s">
        <v>340</v>
      </c>
      <c r="E18" s="14" t="s">
        <v>69</v>
      </c>
      <c r="F18" s="14" t="s">
        <v>70</v>
      </c>
      <c r="G18" s="186" t="s">
        <v>526</v>
      </c>
      <c r="H18" s="186" t="s">
        <v>526</v>
      </c>
      <c r="I18" s="186" t="s">
        <v>526</v>
      </c>
      <c r="J18" s="52"/>
      <c r="K18" s="52"/>
      <c r="L18" s="75" t="s">
        <v>738</v>
      </c>
      <c r="M18" s="75" t="s">
        <v>427</v>
      </c>
      <c r="N18" s="75" t="s">
        <v>495</v>
      </c>
      <c r="O18" s="75" t="s">
        <v>492</v>
      </c>
      <c r="P18" s="75" t="s">
        <v>448</v>
      </c>
      <c r="Q18" s="75" t="s">
        <v>536</v>
      </c>
      <c r="S18" s="52"/>
    </row>
    <row r="19" spans="1:19">
      <c r="A19" s="14" t="s">
        <v>440</v>
      </c>
      <c r="B19" s="14" t="s">
        <v>412</v>
      </c>
      <c r="C19" s="14" t="s">
        <v>466</v>
      </c>
      <c r="D19" s="14" t="s">
        <v>340</v>
      </c>
      <c r="E19" s="14" t="s">
        <v>117</v>
      </c>
      <c r="F19" s="14" t="s">
        <v>118</v>
      </c>
      <c r="G19" s="14">
        <v>25</v>
      </c>
      <c r="H19" s="177">
        <v>0.8</v>
      </c>
      <c r="I19" s="177">
        <v>0.89330889999999996</v>
      </c>
      <c r="J19" s="52"/>
      <c r="K19" s="52"/>
      <c r="L19" s="42" t="s">
        <v>440</v>
      </c>
      <c r="M19" s="42" t="s">
        <v>412</v>
      </c>
      <c r="N19" s="42" t="s">
        <v>540</v>
      </c>
      <c r="O19" s="42" t="s">
        <v>524</v>
      </c>
      <c r="P19" s="42">
        <v>418</v>
      </c>
      <c r="Q19" s="103">
        <v>0.89234000000000002</v>
      </c>
      <c r="S19" s="52"/>
    </row>
    <row r="20" spans="1:19">
      <c r="A20" s="14" t="s">
        <v>440</v>
      </c>
      <c r="B20" s="14" t="s">
        <v>412</v>
      </c>
      <c r="C20" s="14" t="s">
        <v>466</v>
      </c>
      <c r="D20" s="14" t="s">
        <v>340</v>
      </c>
      <c r="E20" s="14" t="s">
        <v>127</v>
      </c>
      <c r="F20" s="14" t="s">
        <v>128</v>
      </c>
      <c r="G20" s="14">
        <v>12</v>
      </c>
      <c r="H20" s="177">
        <v>0.91659999999999997</v>
      </c>
      <c r="I20" s="177">
        <v>0.83665489999999998</v>
      </c>
      <c r="J20" s="52"/>
      <c r="K20" s="52"/>
      <c r="L20" s="42" t="s">
        <v>440</v>
      </c>
      <c r="M20" s="42" t="s">
        <v>412</v>
      </c>
      <c r="N20" s="42" t="s">
        <v>540</v>
      </c>
      <c r="O20" s="42" t="s">
        <v>525</v>
      </c>
      <c r="P20" s="42">
        <v>702</v>
      </c>
      <c r="Q20" s="103">
        <v>0.83760999999999997</v>
      </c>
      <c r="S20" s="52"/>
    </row>
    <row r="21" spans="1:19">
      <c r="A21" s="14" t="s">
        <v>440</v>
      </c>
      <c r="B21" s="14" t="s">
        <v>412</v>
      </c>
      <c r="C21" s="14" t="s">
        <v>466</v>
      </c>
      <c r="D21" s="14" t="s">
        <v>340</v>
      </c>
      <c r="E21" s="14" t="s">
        <v>129</v>
      </c>
      <c r="F21" s="14" t="s">
        <v>130</v>
      </c>
      <c r="G21" s="186" t="s">
        <v>526</v>
      </c>
      <c r="H21" s="186" t="s">
        <v>526</v>
      </c>
      <c r="I21" s="186" t="s">
        <v>526</v>
      </c>
      <c r="J21" s="52"/>
      <c r="K21" s="52"/>
      <c r="L21" s="42" t="s">
        <v>440</v>
      </c>
      <c r="M21" s="42" t="s">
        <v>412</v>
      </c>
      <c r="N21" s="42" t="s">
        <v>540</v>
      </c>
      <c r="O21" s="42" t="s">
        <v>294</v>
      </c>
      <c r="P21" s="42">
        <v>272</v>
      </c>
      <c r="Q21" s="103">
        <v>0.59926000000000001</v>
      </c>
      <c r="S21" s="52"/>
    </row>
    <row r="22" spans="1:19" ht="15.75" thickBot="1">
      <c r="A22" s="14" t="s">
        <v>440</v>
      </c>
      <c r="B22" s="14" t="s">
        <v>412</v>
      </c>
      <c r="C22" s="14" t="s">
        <v>466</v>
      </c>
      <c r="D22" s="14" t="s">
        <v>340</v>
      </c>
      <c r="E22" s="14" t="s">
        <v>230</v>
      </c>
      <c r="F22" s="14" t="s">
        <v>231</v>
      </c>
      <c r="G22" s="186" t="s">
        <v>526</v>
      </c>
      <c r="H22" s="186" t="s">
        <v>526</v>
      </c>
      <c r="I22" s="186" t="s">
        <v>526</v>
      </c>
      <c r="J22" s="52"/>
      <c r="K22" s="52"/>
      <c r="L22" s="78" t="s">
        <v>440</v>
      </c>
      <c r="M22" s="78" t="s">
        <v>412</v>
      </c>
      <c r="N22" s="78" t="s">
        <v>540</v>
      </c>
      <c r="O22" s="78" t="s">
        <v>295</v>
      </c>
      <c r="P22" s="78">
        <v>178</v>
      </c>
      <c r="Q22" s="104">
        <v>0.28089999999999998</v>
      </c>
      <c r="S22" s="52"/>
    </row>
    <row r="23" spans="1:19">
      <c r="A23" s="14" t="s">
        <v>440</v>
      </c>
      <c r="B23" s="14" t="s">
        <v>412</v>
      </c>
      <c r="C23" s="14" t="s">
        <v>466</v>
      </c>
      <c r="D23" s="14" t="s">
        <v>340</v>
      </c>
      <c r="E23" s="14" t="s">
        <v>238</v>
      </c>
      <c r="F23" s="14" t="s">
        <v>239</v>
      </c>
      <c r="G23" s="186" t="s">
        <v>526</v>
      </c>
      <c r="H23" s="186" t="s">
        <v>526</v>
      </c>
      <c r="I23" s="186" t="s">
        <v>526</v>
      </c>
      <c r="J23" s="52"/>
      <c r="K23" s="52"/>
      <c r="L23" s="52"/>
      <c r="M23" s="52"/>
      <c r="N23" s="52"/>
      <c r="O23" s="52"/>
      <c r="P23" s="52"/>
      <c r="Q23" s="52"/>
      <c r="S23" s="52"/>
    </row>
    <row r="24" spans="1:19">
      <c r="A24" s="14" t="s">
        <v>440</v>
      </c>
      <c r="B24" s="14" t="s">
        <v>412</v>
      </c>
      <c r="C24" s="14" t="s">
        <v>467</v>
      </c>
      <c r="D24" s="64" t="s">
        <v>345</v>
      </c>
      <c r="E24" s="64" t="s">
        <v>467</v>
      </c>
      <c r="F24" s="64" t="s">
        <v>345</v>
      </c>
      <c r="G24" s="64">
        <v>103</v>
      </c>
      <c r="H24" s="184">
        <v>0.76690000000000003</v>
      </c>
      <c r="I24" s="184">
        <v>0.75379929999999995</v>
      </c>
      <c r="J24" s="52"/>
      <c r="K24" s="52"/>
      <c r="L24" s="52"/>
      <c r="M24" s="52"/>
      <c r="N24" s="52"/>
      <c r="O24" s="52"/>
      <c r="P24" s="52"/>
      <c r="Q24" s="52"/>
      <c r="S24" s="52"/>
    </row>
    <row r="25" spans="1:19">
      <c r="A25" s="14" t="s">
        <v>440</v>
      </c>
      <c r="B25" s="14" t="s">
        <v>412</v>
      </c>
      <c r="C25" s="14" t="s">
        <v>467</v>
      </c>
      <c r="D25" s="14" t="s">
        <v>345</v>
      </c>
      <c r="E25" s="14" t="s">
        <v>105</v>
      </c>
      <c r="F25" s="14" t="s">
        <v>106</v>
      </c>
      <c r="G25" s="186" t="s">
        <v>526</v>
      </c>
      <c r="H25" s="186" t="s">
        <v>526</v>
      </c>
      <c r="I25" s="186" t="s">
        <v>526</v>
      </c>
      <c r="J25" s="52"/>
      <c r="K25" s="52"/>
      <c r="L25" s="52"/>
      <c r="M25" s="52"/>
      <c r="N25" s="52"/>
      <c r="O25" s="52"/>
      <c r="P25" s="52"/>
      <c r="Q25" s="52"/>
      <c r="S25" s="52"/>
    </row>
    <row r="26" spans="1:19">
      <c r="A26" s="14" t="s">
        <v>440</v>
      </c>
      <c r="B26" s="14" t="s">
        <v>412</v>
      </c>
      <c r="C26" s="14" t="s">
        <v>467</v>
      </c>
      <c r="D26" s="14" t="s">
        <v>345</v>
      </c>
      <c r="E26" s="14" t="s">
        <v>149</v>
      </c>
      <c r="F26" s="14" t="s">
        <v>150</v>
      </c>
      <c r="G26" s="186" t="s">
        <v>526</v>
      </c>
      <c r="H26" s="186" t="s">
        <v>526</v>
      </c>
      <c r="I26" s="186" t="s">
        <v>526</v>
      </c>
      <c r="J26" s="52"/>
      <c r="K26" s="52"/>
      <c r="L26" s="52"/>
      <c r="M26" s="52"/>
      <c r="N26" s="52"/>
      <c r="O26" s="52"/>
      <c r="P26" s="52"/>
      <c r="Q26" s="52"/>
      <c r="S26" s="52"/>
    </row>
    <row r="27" spans="1:19">
      <c r="A27" s="14" t="s">
        <v>440</v>
      </c>
      <c r="B27" s="14" t="s">
        <v>412</v>
      </c>
      <c r="C27" s="14" t="s">
        <v>467</v>
      </c>
      <c r="D27" s="14" t="s">
        <v>345</v>
      </c>
      <c r="E27" s="14" t="s">
        <v>155</v>
      </c>
      <c r="F27" s="14" t="s">
        <v>156</v>
      </c>
      <c r="G27" s="14">
        <v>28</v>
      </c>
      <c r="H27" s="177">
        <v>0.85709999999999997</v>
      </c>
      <c r="I27" s="177">
        <v>0.86742229999999998</v>
      </c>
      <c r="J27" s="52"/>
      <c r="K27" s="52"/>
      <c r="L27" s="52"/>
      <c r="M27" s="52"/>
      <c r="N27" s="52"/>
      <c r="O27" s="52"/>
      <c r="P27" s="52"/>
      <c r="Q27" s="52"/>
      <c r="S27" s="52"/>
    </row>
    <row r="28" spans="1:19">
      <c r="A28" s="14" t="s">
        <v>440</v>
      </c>
      <c r="B28" s="14" t="s">
        <v>412</v>
      </c>
      <c r="C28" s="14" t="s">
        <v>467</v>
      </c>
      <c r="D28" s="14" t="s">
        <v>345</v>
      </c>
      <c r="E28" s="14" t="s">
        <v>179</v>
      </c>
      <c r="F28" s="14" t="s">
        <v>180</v>
      </c>
      <c r="G28" s="186" t="s">
        <v>526</v>
      </c>
      <c r="H28" s="186" t="s">
        <v>526</v>
      </c>
      <c r="I28" s="186" t="s">
        <v>526</v>
      </c>
      <c r="J28" s="52"/>
      <c r="K28" s="52"/>
      <c r="L28" s="52"/>
      <c r="M28" s="52"/>
      <c r="N28" s="52"/>
      <c r="O28" s="52"/>
      <c r="P28" s="52"/>
      <c r="Q28" s="52"/>
    </row>
    <row r="29" spans="1:19">
      <c r="A29" s="14" t="s">
        <v>440</v>
      </c>
      <c r="B29" s="14" t="s">
        <v>412</v>
      </c>
      <c r="C29" s="14" t="s">
        <v>467</v>
      </c>
      <c r="D29" s="14" t="s">
        <v>345</v>
      </c>
      <c r="E29" s="14" t="s">
        <v>204</v>
      </c>
      <c r="F29" s="14" t="s">
        <v>205</v>
      </c>
      <c r="G29" s="14">
        <v>28</v>
      </c>
      <c r="H29" s="177">
        <v>0.64280000000000004</v>
      </c>
      <c r="I29" s="177">
        <v>0.63744089999999998</v>
      </c>
      <c r="J29" s="52"/>
      <c r="K29" s="52"/>
      <c r="L29" s="52"/>
      <c r="M29" s="52"/>
      <c r="N29" s="52"/>
      <c r="O29" s="52"/>
      <c r="P29" s="52"/>
      <c r="Q29" s="52"/>
    </row>
    <row r="30" spans="1:19">
      <c r="A30" s="14" t="s">
        <v>440</v>
      </c>
      <c r="B30" s="14" t="s">
        <v>412</v>
      </c>
      <c r="C30" s="14" t="s">
        <v>467</v>
      </c>
      <c r="D30" s="14" t="s">
        <v>345</v>
      </c>
      <c r="E30" s="14" t="s">
        <v>216</v>
      </c>
      <c r="F30" s="14" t="s">
        <v>285</v>
      </c>
      <c r="G30" s="14">
        <v>20</v>
      </c>
      <c r="H30" s="177">
        <v>0.75</v>
      </c>
      <c r="I30" s="177">
        <v>0.69530639999999999</v>
      </c>
      <c r="J30" s="52"/>
      <c r="K30" s="52"/>
      <c r="L30" s="52"/>
      <c r="M30" s="52"/>
      <c r="N30" s="52"/>
      <c r="O30" s="52"/>
      <c r="P30" s="52"/>
      <c r="Q30" s="52"/>
    </row>
    <row r="31" spans="1:19">
      <c r="A31" s="14" t="s">
        <v>440</v>
      </c>
      <c r="B31" s="14" t="s">
        <v>412</v>
      </c>
      <c r="C31" s="14" t="s">
        <v>467</v>
      </c>
      <c r="D31" s="14" t="s">
        <v>345</v>
      </c>
      <c r="E31" s="14" t="s">
        <v>218</v>
      </c>
      <c r="F31" s="14" t="s">
        <v>286</v>
      </c>
      <c r="G31" s="186" t="s">
        <v>526</v>
      </c>
      <c r="H31" s="186" t="s">
        <v>526</v>
      </c>
      <c r="I31" s="186" t="s">
        <v>526</v>
      </c>
      <c r="J31" s="52"/>
      <c r="K31" s="52"/>
      <c r="L31" s="52"/>
      <c r="M31" s="52"/>
      <c r="N31" s="52"/>
      <c r="O31" s="52"/>
      <c r="P31" s="52"/>
      <c r="Q31" s="52"/>
    </row>
    <row r="32" spans="1:19">
      <c r="A32" s="14" t="s">
        <v>440</v>
      </c>
      <c r="B32" s="14" t="s">
        <v>412</v>
      </c>
      <c r="C32" s="14" t="s">
        <v>468</v>
      </c>
      <c r="D32" s="64" t="s">
        <v>469</v>
      </c>
      <c r="E32" s="64" t="s">
        <v>468</v>
      </c>
      <c r="F32" s="64" t="s">
        <v>469</v>
      </c>
      <c r="G32" s="64">
        <v>189</v>
      </c>
      <c r="H32" s="184">
        <v>0.77239999999999998</v>
      </c>
      <c r="I32" s="184">
        <v>0.75233819999999996</v>
      </c>
      <c r="J32" s="52"/>
      <c r="K32" s="52"/>
      <c r="L32" s="52"/>
      <c r="M32" s="52"/>
      <c r="N32" s="52"/>
      <c r="O32" s="52"/>
      <c r="P32" s="52"/>
      <c r="Q32" s="52"/>
    </row>
    <row r="33" spans="1:17">
      <c r="A33" s="14" t="s">
        <v>440</v>
      </c>
      <c r="B33" s="14" t="s">
        <v>412</v>
      </c>
      <c r="C33" s="14" t="s">
        <v>468</v>
      </c>
      <c r="D33" s="14" t="s">
        <v>469</v>
      </c>
      <c r="E33" s="14" t="s">
        <v>39</v>
      </c>
      <c r="F33" s="14" t="s">
        <v>40</v>
      </c>
      <c r="G33" s="14">
        <v>19</v>
      </c>
      <c r="H33" s="177">
        <v>0.68420000000000003</v>
      </c>
      <c r="I33" s="177">
        <v>0.70997779999999999</v>
      </c>
      <c r="J33" s="52"/>
      <c r="K33" s="52"/>
      <c r="L33" s="52"/>
      <c r="M33" s="52"/>
      <c r="N33" s="52"/>
      <c r="O33" s="52"/>
      <c r="P33" s="52"/>
      <c r="Q33" s="52"/>
    </row>
    <row r="34" spans="1:17">
      <c r="A34" s="14" t="s">
        <v>440</v>
      </c>
      <c r="B34" s="14" t="s">
        <v>412</v>
      </c>
      <c r="C34" s="14" t="s">
        <v>468</v>
      </c>
      <c r="D34" s="14" t="s">
        <v>469</v>
      </c>
      <c r="E34" s="14" t="s">
        <v>51</v>
      </c>
      <c r="F34" s="14" t="s">
        <v>52</v>
      </c>
      <c r="G34" s="14">
        <v>13</v>
      </c>
      <c r="H34" s="177">
        <v>0.84609999999999996</v>
      </c>
      <c r="I34" s="177">
        <v>0.79946669999999997</v>
      </c>
      <c r="J34" s="52"/>
      <c r="K34" s="52"/>
      <c r="L34" s="82"/>
      <c r="M34" s="82"/>
      <c r="N34" s="82"/>
      <c r="O34" s="82"/>
      <c r="P34" s="82"/>
      <c r="Q34" s="82"/>
    </row>
    <row r="35" spans="1:17">
      <c r="A35" s="14" t="s">
        <v>440</v>
      </c>
      <c r="B35" s="14" t="s">
        <v>412</v>
      </c>
      <c r="C35" s="14" t="s">
        <v>468</v>
      </c>
      <c r="D35" s="14" t="s">
        <v>469</v>
      </c>
      <c r="E35" s="14" t="s">
        <v>75</v>
      </c>
      <c r="F35" s="14" t="s">
        <v>76</v>
      </c>
      <c r="G35" s="14">
        <v>22</v>
      </c>
      <c r="H35" s="177">
        <v>0.77270000000000005</v>
      </c>
      <c r="I35" s="177">
        <v>0.73894610000000005</v>
      </c>
      <c r="J35" s="52"/>
      <c r="K35" s="52"/>
      <c r="L35" s="52"/>
      <c r="M35" s="52"/>
      <c r="N35" s="52"/>
      <c r="O35" s="52"/>
      <c r="P35" s="52"/>
      <c r="Q35" s="52"/>
    </row>
    <row r="36" spans="1:17">
      <c r="A36" s="14" t="s">
        <v>440</v>
      </c>
      <c r="B36" s="14" t="s">
        <v>412</v>
      </c>
      <c r="C36" s="14" t="s">
        <v>468</v>
      </c>
      <c r="D36" s="14" t="s">
        <v>469</v>
      </c>
      <c r="E36" s="14" t="s">
        <v>79</v>
      </c>
      <c r="F36" s="14" t="s">
        <v>80</v>
      </c>
      <c r="G36" s="186" t="s">
        <v>526</v>
      </c>
      <c r="H36" s="186" t="s">
        <v>526</v>
      </c>
      <c r="I36" s="186" t="s">
        <v>526</v>
      </c>
      <c r="J36" s="52"/>
      <c r="K36" s="52"/>
      <c r="L36" s="52"/>
      <c r="M36" s="52"/>
      <c r="N36" s="52"/>
      <c r="O36" s="52"/>
      <c r="P36" s="52"/>
      <c r="Q36" s="52"/>
    </row>
    <row r="37" spans="1:17">
      <c r="A37" s="14" t="s">
        <v>440</v>
      </c>
      <c r="B37" s="14" t="s">
        <v>412</v>
      </c>
      <c r="C37" s="14" t="s">
        <v>468</v>
      </c>
      <c r="D37" s="14" t="s">
        <v>469</v>
      </c>
      <c r="E37" s="14" t="s">
        <v>103</v>
      </c>
      <c r="F37" s="14" t="s">
        <v>104</v>
      </c>
      <c r="G37" s="186" t="s">
        <v>526</v>
      </c>
      <c r="H37" s="186" t="s">
        <v>526</v>
      </c>
      <c r="I37" s="186" t="s">
        <v>526</v>
      </c>
      <c r="J37" s="52"/>
      <c r="K37" s="52"/>
      <c r="L37" s="52"/>
      <c r="M37" s="52"/>
      <c r="N37" s="52"/>
      <c r="O37" s="52"/>
      <c r="P37" s="52"/>
      <c r="Q37" s="52"/>
    </row>
    <row r="38" spans="1:17">
      <c r="A38" s="14" t="s">
        <v>440</v>
      </c>
      <c r="B38" s="14" t="s">
        <v>412</v>
      </c>
      <c r="C38" s="14" t="s">
        <v>468</v>
      </c>
      <c r="D38" s="14" t="s">
        <v>469</v>
      </c>
      <c r="E38" s="14" t="s">
        <v>133</v>
      </c>
      <c r="F38" s="14" t="s">
        <v>134</v>
      </c>
      <c r="G38" s="14">
        <v>32</v>
      </c>
      <c r="H38" s="177">
        <v>0.6875</v>
      </c>
      <c r="I38" s="177">
        <v>0.68415479999999995</v>
      </c>
      <c r="J38" s="52"/>
      <c r="K38" s="52"/>
      <c r="L38" s="52"/>
      <c r="M38" s="52"/>
      <c r="N38" s="52"/>
      <c r="O38" s="52"/>
      <c r="P38" s="52"/>
      <c r="Q38" s="52"/>
    </row>
    <row r="39" spans="1:17">
      <c r="A39" s="14" t="s">
        <v>440</v>
      </c>
      <c r="B39" s="14" t="s">
        <v>412</v>
      </c>
      <c r="C39" s="14" t="s">
        <v>468</v>
      </c>
      <c r="D39" s="14" t="s">
        <v>469</v>
      </c>
      <c r="E39" s="14" t="s">
        <v>135</v>
      </c>
      <c r="F39" s="14" t="s">
        <v>136</v>
      </c>
      <c r="G39" s="14">
        <v>11</v>
      </c>
      <c r="H39" s="177">
        <v>1</v>
      </c>
      <c r="I39" s="177">
        <v>0.92383219999999999</v>
      </c>
      <c r="J39" s="52"/>
      <c r="K39" s="52"/>
      <c r="L39" s="52"/>
      <c r="M39" s="52"/>
      <c r="N39" s="52"/>
      <c r="O39" s="52"/>
      <c r="P39" s="52"/>
      <c r="Q39" s="52"/>
    </row>
    <row r="40" spans="1:17">
      <c r="A40" s="14" t="s">
        <v>440</v>
      </c>
      <c r="B40" s="14" t="s">
        <v>412</v>
      </c>
      <c r="C40" s="14" t="s">
        <v>468</v>
      </c>
      <c r="D40" s="14" t="s">
        <v>469</v>
      </c>
      <c r="E40" s="14" t="s">
        <v>137</v>
      </c>
      <c r="F40" s="14" t="s">
        <v>138</v>
      </c>
      <c r="G40" s="14">
        <v>16</v>
      </c>
      <c r="H40" s="177">
        <v>0.8125</v>
      </c>
      <c r="I40" s="177">
        <v>0.77621430000000002</v>
      </c>
      <c r="J40" s="52"/>
      <c r="K40" s="52"/>
      <c r="L40" s="52"/>
      <c r="M40" s="52"/>
      <c r="N40" s="52"/>
      <c r="O40" s="52"/>
      <c r="P40" s="52"/>
      <c r="Q40" s="52"/>
    </row>
    <row r="41" spans="1:17">
      <c r="A41" s="14" t="s">
        <v>440</v>
      </c>
      <c r="B41" s="14" t="s">
        <v>412</v>
      </c>
      <c r="C41" s="14" t="s">
        <v>468</v>
      </c>
      <c r="D41" s="14" t="s">
        <v>469</v>
      </c>
      <c r="E41" s="14" t="s">
        <v>147</v>
      </c>
      <c r="F41" s="14" t="s">
        <v>148</v>
      </c>
      <c r="G41" s="14">
        <v>14</v>
      </c>
      <c r="H41" s="177">
        <v>0.85709999999999997</v>
      </c>
      <c r="I41" s="177">
        <v>0.80621949999999998</v>
      </c>
      <c r="J41" s="52"/>
      <c r="K41" s="52"/>
      <c r="L41" s="82"/>
      <c r="M41" s="82"/>
      <c r="N41" s="82"/>
      <c r="O41" s="82"/>
      <c r="P41" s="82"/>
      <c r="Q41" s="82"/>
    </row>
    <row r="42" spans="1:17">
      <c r="A42" s="14" t="s">
        <v>440</v>
      </c>
      <c r="B42" s="14" t="s">
        <v>412</v>
      </c>
      <c r="C42" s="14" t="s">
        <v>468</v>
      </c>
      <c r="D42" s="14" t="s">
        <v>469</v>
      </c>
      <c r="E42" s="14" t="s">
        <v>196</v>
      </c>
      <c r="F42" s="14" t="s">
        <v>279</v>
      </c>
      <c r="G42" s="14">
        <v>10</v>
      </c>
      <c r="H42" s="177">
        <v>0.8</v>
      </c>
      <c r="I42" s="177">
        <v>0.71374749999999998</v>
      </c>
      <c r="J42" s="52"/>
      <c r="K42" s="52"/>
      <c r="L42" s="52"/>
      <c r="M42" s="52"/>
      <c r="N42" s="52"/>
      <c r="O42" s="52"/>
      <c r="P42" s="52"/>
      <c r="Q42" s="52"/>
    </row>
    <row r="43" spans="1:17">
      <c r="A43" s="14" t="s">
        <v>440</v>
      </c>
      <c r="B43" s="14" t="s">
        <v>412</v>
      </c>
      <c r="C43" s="14" t="s">
        <v>468</v>
      </c>
      <c r="D43" s="14" t="s">
        <v>469</v>
      </c>
      <c r="E43" s="14" t="s">
        <v>197</v>
      </c>
      <c r="F43" s="14" t="s">
        <v>280</v>
      </c>
      <c r="G43" s="14">
        <v>16</v>
      </c>
      <c r="H43" s="177">
        <v>0.5625</v>
      </c>
      <c r="I43" s="177">
        <v>0.56391729999999995</v>
      </c>
      <c r="J43" s="52"/>
      <c r="K43" s="52"/>
      <c r="L43" s="52"/>
      <c r="M43" s="52"/>
      <c r="N43" s="52"/>
      <c r="O43" s="52"/>
      <c r="P43" s="52"/>
      <c r="Q43" s="52"/>
    </row>
    <row r="44" spans="1:17">
      <c r="A44" s="14" t="s">
        <v>440</v>
      </c>
      <c r="B44" s="14" t="s">
        <v>412</v>
      </c>
      <c r="C44" s="14" t="s">
        <v>468</v>
      </c>
      <c r="D44" s="14" t="s">
        <v>469</v>
      </c>
      <c r="E44" s="14" t="s">
        <v>232</v>
      </c>
      <c r="F44" s="14" t="s">
        <v>233</v>
      </c>
      <c r="G44" s="14">
        <v>13</v>
      </c>
      <c r="H44" s="177">
        <v>0.76919999999999999</v>
      </c>
      <c r="I44" s="177">
        <v>0.87648559999999998</v>
      </c>
      <c r="J44" s="52"/>
      <c r="K44" s="52"/>
      <c r="L44" s="52"/>
      <c r="M44" s="52"/>
      <c r="N44" s="52"/>
      <c r="O44" s="52"/>
      <c r="P44" s="52"/>
      <c r="Q44" s="52"/>
    </row>
    <row r="45" spans="1:17">
      <c r="A45" s="14" t="s">
        <v>440</v>
      </c>
      <c r="B45" s="14" t="s">
        <v>412</v>
      </c>
      <c r="C45" s="14" t="s">
        <v>468</v>
      </c>
      <c r="D45" s="14" t="s">
        <v>469</v>
      </c>
      <c r="E45" s="14" t="s">
        <v>234</v>
      </c>
      <c r="F45" s="14" t="s">
        <v>235</v>
      </c>
      <c r="G45" s="14">
        <v>10</v>
      </c>
      <c r="H45" s="177">
        <v>0.8</v>
      </c>
      <c r="I45" s="177">
        <v>0.82658589999999998</v>
      </c>
      <c r="J45" s="52"/>
      <c r="K45" s="52"/>
      <c r="L45" s="52"/>
      <c r="M45" s="52"/>
      <c r="N45" s="52"/>
      <c r="O45" s="52"/>
      <c r="P45" s="52"/>
      <c r="Q45" s="52"/>
    </row>
    <row r="46" spans="1:17">
      <c r="A46" s="14" t="s">
        <v>440</v>
      </c>
      <c r="B46" s="14" t="s">
        <v>412</v>
      </c>
      <c r="C46" s="14" t="s">
        <v>470</v>
      </c>
      <c r="D46" s="64" t="s">
        <v>331</v>
      </c>
      <c r="E46" s="64" t="s">
        <v>470</v>
      </c>
      <c r="F46" s="64" t="s">
        <v>331</v>
      </c>
      <c r="G46" s="64">
        <v>50</v>
      </c>
      <c r="H46" s="184">
        <v>0.87990000000000002</v>
      </c>
      <c r="I46" s="184">
        <v>0.84681030000000002</v>
      </c>
      <c r="J46" s="52"/>
      <c r="K46" s="52"/>
      <c r="L46" s="82"/>
      <c r="M46" s="82"/>
      <c r="N46" s="82"/>
      <c r="O46" s="82"/>
      <c r="P46" s="82"/>
      <c r="Q46" s="82"/>
    </row>
    <row r="47" spans="1:17">
      <c r="A47" s="14" t="s">
        <v>440</v>
      </c>
      <c r="B47" s="14" t="s">
        <v>412</v>
      </c>
      <c r="C47" s="14" t="s">
        <v>470</v>
      </c>
      <c r="D47" s="14" t="s">
        <v>331</v>
      </c>
      <c r="E47" s="14" t="s">
        <v>43</v>
      </c>
      <c r="F47" s="14" t="s">
        <v>44</v>
      </c>
      <c r="G47" s="14">
        <v>13</v>
      </c>
      <c r="H47" s="177">
        <v>0.84609999999999996</v>
      </c>
      <c r="I47" s="177">
        <v>0.78066049999999998</v>
      </c>
      <c r="J47" s="52"/>
      <c r="K47" s="52"/>
      <c r="L47" s="52"/>
      <c r="M47" s="52"/>
      <c r="N47" s="52"/>
      <c r="O47" s="52"/>
      <c r="P47" s="52"/>
      <c r="Q47" s="52"/>
    </row>
    <row r="48" spans="1:17">
      <c r="A48" s="14" t="s">
        <v>440</v>
      </c>
      <c r="B48" s="14" t="s">
        <v>412</v>
      </c>
      <c r="C48" s="14" t="s">
        <v>470</v>
      </c>
      <c r="D48" s="14" t="s">
        <v>331</v>
      </c>
      <c r="E48" s="14" t="s">
        <v>123</v>
      </c>
      <c r="F48" s="14" t="s">
        <v>124</v>
      </c>
      <c r="G48" s="14">
        <v>27</v>
      </c>
      <c r="H48" s="177">
        <v>0.92589999999999995</v>
      </c>
      <c r="I48" s="177">
        <v>0.86587499999999995</v>
      </c>
      <c r="J48" s="52"/>
      <c r="K48" s="52"/>
      <c r="L48" s="52"/>
      <c r="M48" s="52"/>
      <c r="N48" s="52"/>
      <c r="O48" s="52"/>
      <c r="P48" s="52"/>
      <c r="Q48" s="52"/>
    </row>
    <row r="49" spans="1:17">
      <c r="A49" s="14" t="s">
        <v>440</v>
      </c>
      <c r="B49" s="14" t="s">
        <v>412</v>
      </c>
      <c r="C49" s="14" t="s">
        <v>470</v>
      </c>
      <c r="D49" s="14" t="s">
        <v>331</v>
      </c>
      <c r="E49" s="14" t="s">
        <v>191</v>
      </c>
      <c r="F49" s="14" t="s">
        <v>192</v>
      </c>
      <c r="G49" s="186" t="s">
        <v>526</v>
      </c>
      <c r="H49" s="186" t="s">
        <v>526</v>
      </c>
      <c r="I49" s="186" t="s">
        <v>526</v>
      </c>
      <c r="J49" s="52"/>
      <c r="K49" s="52"/>
      <c r="L49" s="52"/>
      <c r="M49" s="52"/>
      <c r="N49" s="52"/>
      <c r="O49" s="52"/>
      <c r="P49" s="52"/>
      <c r="Q49" s="52"/>
    </row>
    <row r="50" spans="1:17">
      <c r="A50" s="14" t="s">
        <v>440</v>
      </c>
      <c r="B50" s="14" t="s">
        <v>412</v>
      </c>
      <c r="C50" s="14" t="s">
        <v>470</v>
      </c>
      <c r="D50" s="14" t="s">
        <v>331</v>
      </c>
      <c r="E50" s="14" t="s">
        <v>242</v>
      </c>
      <c r="F50" s="14" t="s">
        <v>243</v>
      </c>
      <c r="G50" s="186" t="s">
        <v>526</v>
      </c>
      <c r="H50" s="186" t="s">
        <v>526</v>
      </c>
      <c r="I50" s="186" t="s">
        <v>526</v>
      </c>
      <c r="J50" s="52"/>
      <c r="K50" s="52"/>
      <c r="L50" s="82"/>
      <c r="M50" s="82"/>
      <c r="N50" s="82"/>
      <c r="O50" s="82"/>
      <c r="P50" s="82"/>
      <c r="Q50" s="82"/>
    </row>
    <row r="51" spans="1:17">
      <c r="A51" s="14" t="s">
        <v>440</v>
      </c>
      <c r="B51" s="14" t="s">
        <v>412</v>
      </c>
      <c r="C51" s="14" t="s">
        <v>471</v>
      </c>
      <c r="D51" s="64" t="s">
        <v>398</v>
      </c>
      <c r="E51" s="64" t="s">
        <v>471</v>
      </c>
      <c r="F51" s="64" t="s">
        <v>398</v>
      </c>
      <c r="G51" s="64">
        <v>54</v>
      </c>
      <c r="H51" s="184">
        <v>0.74070000000000003</v>
      </c>
      <c r="I51" s="184">
        <v>0.7405159</v>
      </c>
      <c r="J51" s="52"/>
      <c r="K51" s="52"/>
      <c r="L51" s="52"/>
      <c r="M51" s="52"/>
      <c r="N51" s="52"/>
      <c r="O51" s="52"/>
      <c r="P51" s="52"/>
      <c r="Q51" s="52"/>
    </row>
    <row r="52" spans="1:17">
      <c r="A52" s="14" t="s">
        <v>440</v>
      </c>
      <c r="B52" s="14" t="s">
        <v>412</v>
      </c>
      <c r="C52" s="14" t="s">
        <v>471</v>
      </c>
      <c r="D52" s="14" t="s">
        <v>398</v>
      </c>
      <c r="E52" s="14" t="s">
        <v>97</v>
      </c>
      <c r="F52" s="14" t="s">
        <v>98</v>
      </c>
      <c r="G52" s="14">
        <v>23</v>
      </c>
      <c r="H52" s="177">
        <v>0.73909999999999998</v>
      </c>
      <c r="I52" s="177">
        <v>0.75975380000000003</v>
      </c>
      <c r="J52" s="52"/>
      <c r="K52" s="52"/>
      <c r="L52" s="52"/>
      <c r="M52" s="52"/>
      <c r="N52" s="52"/>
      <c r="O52" s="52"/>
      <c r="P52" s="52"/>
      <c r="Q52" s="52"/>
    </row>
    <row r="53" spans="1:17">
      <c r="A53" s="14" t="s">
        <v>440</v>
      </c>
      <c r="B53" s="14" t="s">
        <v>412</v>
      </c>
      <c r="C53" s="14" t="s">
        <v>471</v>
      </c>
      <c r="D53" s="14" t="s">
        <v>398</v>
      </c>
      <c r="E53" s="14" t="s">
        <v>151</v>
      </c>
      <c r="F53" s="14" t="s">
        <v>152</v>
      </c>
      <c r="G53" s="14">
        <v>16</v>
      </c>
      <c r="H53" s="177">
        <v>0.75</v>
      </c>
      <c r="I53" s="177">
        <v>0.73258049999999997</v>
      </c>
      <c r="J53" s="52"/>
      <c r="K53" s="52"/>
      <c r="L53" s="52"/>
      <c r="M53" s="52"/>
      <c r="N53" s="52"/>
      <c r="O53" s="52"/>
      <c r="P53" s="52"/>
      <c r="Q53" s="52"/>
    </row>
    <row r="54" spans="1:17">
      <c r="A54" s="14" t="s">
        <v>440</v>
      </c>
      <c r="B54" s="14" t="s">
        <v>412</v>
      </c>
      <c r="C54" s="14" t="s">
        <v>471</v>
      </c>
      <c r="D54" s="14" t="s">
        <v>398</v>
      </c>
      <c r="E54" s="14" t="s">
        <v>246</v>
      </c>
      <c r="F54" s="14" t="s">
        <v>247</v>
      </c>
      <c r="G54" s="14">
        <v>15</v>
      </c>
      <c r="H54" s="177">
        <v>0.73329999999999995</v>
      </c>
      <c r="I54" s="177">
        <v>0.72082590000000002</v>
      </c>
      <c r="J54" s="52"/>
      <c r="K54" s="52"/>
      <c r="L54" s="52"/>
      <c r="M54" s="52"/>
      <c r="N54" s="52"/>
      <c r="O54" s="52"/>
      <c r="P54" s="52"/>
      <c r="Q54" s="52"/>
    </row>
    <row r="55" spans="1:17">
      <c r="A55" s="14" t="s">
        <v>440</v>
      </c>
      <c r="B55" s="14" t="s">
        <v>412</v>
      </c>
      <c r="C55" s="14" t="s">
        <v>472</v>
      </c>
      <c r="D55" s="64" t="s">
        <v>346</v>
      </c>
      <c r="E55" s="64" t="s">
        <v>472</v>
      </c>
      <c r="F55" s="64" t="s">
        <v>346</v>
      </c>
      <c r="G55" s="64">
        <v>37</v>
      </c>
      <c r="H55" s="184">
        <v>0.72970000000000002</v>
      </c>
      <c r="I55" s="184">
        <v>0.68031759999999997</v>
      </c>
      <c r="J55" s="52"/>
      <c r="K55" s="52"/>
      <c r="L55" s="82"/>
      <c r="M55" s="82"/>
      <c r="N55" s="82"/>
      <c r="O55" s="82"/>
      <c r="P55" s="82"/>
      <c r="Q55" s="82"/>
    </row>
    <row r="56" spans="1:17">
      <c r="A56" s="14" t="s">
        <v>440</v>
      </c>
      <c r="B56" s="14" t="s">
        <v>412</v>
      </c>
      <c r="C56" s="14" t="s">
        <v>472</v>
      </c>
      <c r="D56" s="14" t="s">
        <v>346</v>
      </c>
      <c r="E56" s="14" t="s">
        <v>63</v>
      </c>
      <c r="F56" s="14" t="s">
        <v>64</v>
      </c>
      <c r="G56" s="186" t="s">
        <v>526</v>
      </c>
      <c r="H56" s="186" t="s">
        <v>526</v>
      </c>
      <c r="I56" s="186" t="s">
        <v>526</v>
      </c>
      <c r="J56" s="52"/>
      <c r="K56" s="52"/>
      <c r="L56" s="52"/>
      <c r="M56" s="52"/>
      <c r="N56" s="52"/>
      <c r="O56" s="52"/>
      <c r="P56" s="52"/>
      <c r="Q56" s="52"/>
    </row>
    <row r="57" spans="1:17">
      <c r="A57" s="14" t="s">
        <v>440</v>
      </c>
      <c r="B57" s="14" t="s">
        <v>412</v>
      </c>
      <c r="C57" s="14" t="s">
        <v>472</v>
      </c>
      <c r="D57" s="14" t="s">
        <v>346</v>
      </c>
      <c r="E57" s="14" t="s">
        <v>71</v>
      </c>
      <c r="F57" s="14" t="s">
        <v>72</v>
      </c>
      <c r="G57" s="14">
        <v>22</v>
      </c>
      <c r="H57" s="177">
        <v>0.63629999999999998</v>
      </c>
      <c r="I57" s="177">
        <v>0.59361609999999998</v>
      </c>
      <c r="J57" s="52"/>
      <c r="K57" s="52"/>
      <c r="L57" s="52"/>
      <c r="M57" s="52"/>
      <c r="N57" s="52"/>
      <c r="O57" s="52"/>
      <c r="P57" s="52"/>
      <c r="Q57" s="52"/>
    </row>
    <row r="58" spans="1:17">
      <c r="A58" s="14" t="s">
        <v>440</v>
      </c>
      <c r="B58" s="14" t="s">
        <v>412</v>
      </c>
      <c r="C58" s="14" t="s">
        <v>472</v>
      </c>
      <c r="D58" s="14" t="s">
        <v>346</v>
      </c>
      <c r="E58" s="14" t="s">
        <v>121</v>
      </c>
      <c r="F58" s="14" t="s">
        <v>122</v>
      </c>
      <c r="G58" s="186" t="s">
        <v>526</v>
      </c>
      <c r="H58" s="186" t="s">
        <v>526</v>
      </c>
      <c r="I58" s="186" t="s">
        <v>526</v>
      </c>
      <c r="J58" s="52"/>
      <c r="K58" s="52"/>
      <c r="L58" s="52"/>
      <c r="M58" s="52"/>
      <c r="N58" s="52"/>
      <c r="O58" s="52"/>
      <c r="P58" s="52"/>
      <c r="Q58" s="52"/>
    </row>
    <row r="59" spans="1:17">
      <c r="A59" s="14" t="s">
        <v>440</v>
      </c>
      <c r="B59" s="14" t="s">
        <v>412</v>
      </c>
      <c r="C59" s="14" t="s">
        <v>472</v>
      </c>
      <c r="D59" s="14" t="s">
        <v>346</v>
      </c>
      <c r="E59" s="14" t="s">
        <v>125</v>
      </c>
      <c r="F59" s="14" t="s">
        <v>126</v>
      </c>
      <c r="G59" s="186" t="s">
        <v>526</v>
      </c>
      <c r="H59" s="186" t="s">
        <v>526</v>
      </c>
      <c r="I59" s="186" t="s">
        <v>526</v>
      </c>
      <c r="J59" s="52"/>
      <c r="K59" s="52"/>
      <c r="L59" s="52"/>
      <c r="M59" s="52"/>
      <c r="N59" s="52"/>
      <c r="O59" s="52"/>
      <c r="P59" s="52"/>
      <c r="Q59" s="52"/>
    </row>
    <row r="60" spans="1:17">
      <c r="A60" s="14" t="s">
        <v>440</v>
      </c>
      <c r="B60" s="14" t="s">
        <v>412</v>
      </c>
      <c r="C60" s="14" t="s">
        <v>473</v>
      </c>
      <c r="D60" s="64" t="s">
        <v>348</v>
      </c>
      <c r="E60" s="64" t="s">
        <v>473</v>
      </c>
      <c r="F60" s="64" t="s">
        <v>348</v>
      </c>
      <c r="G60" s="64">
        <v>72</v>
      </c>
      <c r="H60" s="184">
        <v>0.63880000000000003</v>
      </c>
      <c r="I60" s="184">
        <v>0.66022460000000005</v>
      </c>
      <c r="J60" s="52"/>
      <c r="K60" s="52"/>
      <c r="L60" s="82"/>
      <c r="M60" s="82"/>
      <c r="N60" s="82"/>
      <c r="O60" s="82"/>
      <c r="P60" s="82"/>
      <c r="Q60" s="82"/>
    </row>
    <row r="61" spans="1:17">
      <c r="A61" s="14" t="s">
        <v>440</v>
      </c>
      <c r="B61" s="14" t="s">
        <v>412</v>
      </c>
      <c r="C61" s="14" t="s">
        <v>473</v>
      </c>
      <c r="D61" s="14" t="s">
        <v>348</v>
      </c>
      <c r="E61" s="14" t="s">
        <v>41</v>
      </c>
      <c r="F61" s="14" t="s">
        <v>42</v>
      </c>
      <c r="G61" s="186" t="s">
        <v>526</v>
      </c>
      <c r="H61" s="186" t="s">
        <v>526</v>
      </c>
      <c r="I61" s="186" t="s">
        <v>526</v>
      </c>
      <c r="J61" s="52"/>
      <c r="K61" s="52"/>
      <c r="L61" s="52"/>
      <c r="M61" s="52"/>
      <c r="N61" s="52"/>
      <c r="O61" s="52"/>
      <c r="P61" s="52"/>
      <c r="Q61" s="52"/>
    </row>
    <row r="62" spans="1:17">
      <c r="A62" s="14" t="s">
        <v>440</v>
      </c>
      <c r="B62" s="14" t="s">
        <v>412</v>
      </c>
      <c r="C62" s="14" t="s">
        <v>473</v>
      </c>
      <c r="D62" s="14" t="s">
        <v>348</v>
      </c>
      <c r="E62" s="14" t="s">
        <v>73</v>
      </c>
      <c r="F62" s="14" t="s">
        <v>74</v>
      </c>
      <c r="G62" s="14">
        <v>23</v>
      </c>
      <c r="H62" s="177">
        <v>0.82599999999999996</v>
      </c>
      <c r="I62" s="177">
        <v>0.76521470000000003</v>
      </c>
      <c r="J62" s="52"/>
      <c r="K62" s="52"/>
      <c r="L62" s="52"/>
      <c r="M62" s="52"/>
      <c r="N62" s="52"/>
      <c r="O62" s="52"/>
      <c r="P62" s="52"/>
      <c r="Q62" s="52"/>
    </row>
    <row r="63" spans="1:17">
      <c r="A63" s="14" t="s">
        <v>440</v>
      </c>
      <c r="B63" s="14" t="s">
        <v>412</v>
      </c>
      <c r="C63" s="14" t="s">
        <v>473</v>
      </c>
      <c r="D63" s="14" t="s">
        <v>348</v>
      </c>
      <c r="E63" s="14" t="s">
        <v>111</v>
      </c>
      <c r="F63" s="14" t="s">
        <v>112</v>
      </c>
      <c r="G63" s="186" t="s">
        <v>526</v>
      </c>
      <c r="H63" s="186" t="s">
        <v>526</v>
      </c>
      <c r="I63" s="186" t="s">
        <v>526</v>
      </c>
      <c r="J63" s="52"/>
      <c r="K63" s="52"/>
      <c r="L63" s="52"/>
      <c r="M63" s="52"/>
      <c r="N63" s="52"/>
      <c r="O63" s="52"/>
      <c r="P63" s="52"/>
      <c r="Q63" s="52"/>
    </row>
    <row r="64" spans="1:17">
      <c r="A64" s="14" t="s">
        <v>440</v>
      </c>
      <c r="B64" s="14" t="s">
        <v>412</v>
      </c>
      <c r="C64" s="14" t="s">
        <v>473</v>
      </c>
      <c r="D64" s="14" t="s">
        <v>348</v>
      </c>
      <c r="E64" s="14" t="s">
        <v>220</v>
      </c>
      <c r="F64" s="14" t="s">
        <v>287</v>
      </c>
      <c r="G64" s="14">
        <v>21</v>
      </c>
      <c r="H64" s="177">
        <v>0.57140000000000002</v>
      </c>
      <c r="I64" s="177">
        <v>0.60868129999999998</v>
      </c>
      <c r="J64" s="52"/>
      <c r="K64" s="52"/>
      <c r="L64" s="52"/>
      <c r="M64" s="52"/>
      <c r="N64" s="52"/>
      <c r="O64" s="52"/>
      <c r="P64" s="52"/>
      <c r="Q64" s="52"/>
    </row>
    <row r="65" spans="1:17">
      <c r="A65" s="14" t="s">
        <v>440</v>
      </c>
      <c r="B65" s="14" t="s">
        <v>412</v>
      </c>
      <c r="C65" s="14" t="s">
        <v>474</v>
      </c>
      <c r="D65" s="64" t="s">
        <v>338</v>
      </c>
      <c r="E65" s="64" t="s">
        <v>474</v>
      </c>
      <c r="F65" s="64" t="s">
        <v>338</v>
      </c>
      <c r="G65" s="64">
        <v>30</v>
      </c>
      <c r="H65" s="184">
        <v>0.83330000000000004</v>
      </c>
      <c r="I65" s="184">
        <v>0.82495870000000004</v>
      </c>
      <c r="J65" s="52"/>
      <c r="K65" s="52"/>
      <c r="L65" s="82"/>
      <c r="M65" s="82"/>
      <c r="N65" s="82"/>
      <c r="O65" s="82"/>
      <c r="P65" s="82"/>
      <c r="Q65" s="82"/>
    </row>
    <row r="66" spans="1:17">
      <c r="A66" s="14" t="s">
        <v>440</v>
      </c>
      <c r="B66" s="14" t="s">
        <v>412</v>
      </c>
      <c r="C66" s="14" t="s">
        <v>474</v>
      </c>
      <c r="D66" s="14" t="s">
        <v>338</v>
      </c>
      <c r="E66" s="14" t="s">
        <v>143</v>
      </c>
      <c r="F66" s="14" t="s">
        <v>144</v>
      </c>
      <c r="G66" s="186" t="s">
        <v>526</v>
      </c>
      <c r="H66" s="186" t="s">
        <v>526</v>
      </c>
      <c r="I66" s="186" t="s">
        <v>526</v>
      </c>
      <c r="J66" s="52"/>
      <c r="K66" s="52"/>
      <c r="L66" s="52"/>
      <c r="M66" s="52"/>
      <c r="N66" s="52"/>
      <c r="O66" s="52"/>
      <c r="P66" s="52"/>
      <c r="Q66" s="52"/>
    </row>
    <row r="67" spans="1:17">
      <c r="A67" s="14" t="s">
        <v>440</v>
      </c>
      <c r="B67" s="14" t="s">
        <v>412</v>
      </c>
      <c r="C67" s="14" t="s">
        <v>474</v>
      </c>
      <c r="D67" s="14" t="s">
        <v>338</v>
      </c>
      <c r="E67" s="14" t="s">
        <v>167</v>
      </c>
      <c r="F67" s="14" t="s">
        <v>168</v>
      </c>
      <c r="G67" s="14">
        <v>22</v>
      </c>
      <c r="H67" s="177">
        <v>0.81810000000000005</v>
      </c>
      <c r="I67" s="177">
        <v>0.86195180000000005</v>
      </c>
      <c r="J67" s="52"/>
      <c r="K67" s="52"/>
      <c r="L67" s="52"/>
      <c r="M67" s="52"/>
      <c r="N67" s="52"/>
      <c r="O67" s="52"/>
      <c r="P67" s="52"/>
      <c r="Q67" s="52"/>
    </row>
    <row r="68" spans="1:17">
      <c r="A68" s="14" t="s">
        <v>440</v>
      </c>
      <c r="B68" s="14" t="s">
        <v>412</v>
      </c>
      <c r="C68" s="14" t="s">
        <v>474</v>
      </c>
      <c r="D68" s="14" t="s">
        <v>338</v>
      </c>
      <c r="E68" s="14" t="s">
        <v>206</v>
      </c>
      <c r="F68" s="14" t="s">
        <v>207</v>
      </c>
      <c r="G68" s="186" t="s">
        <v>526</v>
      </c>
      <c r="H68" s="186" t="s">
        <v>526</v>
      </c>
      <c r="I68" s="186" t="s">
        <v>526</v>
      </c>
      <c r="J68" s="52"/>
      <c r="K68" s="52"/>
      <c r="L68" s="82"/>
      <c r="M68" s="82"/>
      <c r="N68" s="82"/>
      <c r="O68" s="82"/>
      <c r="P68" s="82"/>
      <c r="Q68" s="82"/>
    </row>
    <row r="69" spans="1:17">
      <c r="A69" s="14" t="s">
        <v>440</v>
      </c>
      <c r="B69" s="14" t="s">
        <v>412</v>
      </c>
      <c r="C69" s="14" t="s">
        <v>474</v>
      </c>
      <c r="D69" s="14" t="s">
        <v>338</v>
      </c>
      <c r="E69" s="14" t="s">
        <v>236</v>
      </c>
      <c r="F69" s="14" t="s">
        <v>237</v>
      </c>
      <c r="G69" s="186" t="s">
        <v>526</v>
      </c>
      <c r="H69" s="186" t="s">
        <v>526</v>
      </c>
      <c r="I69" s="186" t="s">
        <v>526</v>
      </c>
      <c r="J69" s="52"/>
      <c r="K69" s="52"/>
      <c r="L69" s="52"/>
      <c r="M69" s="52"/>
      <c r="N69" s="52"/>
      <c r="O69" s="52"/>
      <c r="P69" s="52"/>
      <c r="Q69" s="52"/>
    </row>
    <row r="70" spans="1:17">
      <c r="A70" s="14" t="s">
        <v>440</v>
      </c>
      <c r="B70" s="14" t="s">
        <v>412</v>
      </c>
      <c r="C70" s="14" t="s">
        <v>475</v>
      </c>
      <c r="D70" s="64" t="s">
        <v>333</v>
      </c>
      <c r="E70" s="64" t="s">
        <v>475</v>
      </c>
      <c r="F70" s="64" t="s">
        <v>333</v>
      </c>
      <c r="G70" s="64">
        <v>47</v>
      </c>
      <c r="H70" s="184">
        <v>0.68079999999999996</v>
      </c>
      <c r="I70" s="184">
        <v>0.6947719</v>
      </c>
      <c r="J70" s="52"/>
      <c r="K70" s="52"/>
      <c r="L70" s="52"/>
      <c r="M70" s="52"/>
      <c r="N70" s="52"/>
      <c r="O70" s="52"/>
      <c r="P70" s="52"/>
      <c r="Q70" s="52"/>
    </row>
    <row r="71" spans="1:17">
      <c r="A71" s="14" t="s">
        <v>440</v>
      </c>
      <c r="B71" s="14" t="s">
        <v>412</v>
      </c>
      <c r="C71" s="14" t="s">
        <v>475</v>
      </c>
      <c r="D71" s="14" t="s">
        <v>333</v>
      </c>
      <c r="E71" s="14" t="s">
        <v>33</v>
      </c>
      <c r="F71" s="14" t="s">
        <v>34</v>
      </c>
      <c r="G71" s="14">
        <v>14</v>
      </c>
      <c r="H71" s="177">
        <v>0.71419999999999995</v>
      </c>
      <c r="I71" s="177">
        <v>0.77846930000000003</v>
      </c>
      <c r="J71" s="52"/>
      <c r="K71" s="52"/>
      <c r="L71" s="52"/>
      <c r="M71" s="52"/>
      <c r="N71" s="52"/>
      <c r="O71" s="52"/>
      <c r="P71" s="52"/>
      <c r="Q71" s="52"/>
    </row>
    <row r="72" spans="1:17">
      <c r="A72" s="14" t="s">
        <v>440</v>
      </c>
      <c r="B72" s="14" t="s">
        <v>412</v>
      </c>
      <c r="C72" s="14" t="s">
        <v>475</v>
      </c>
      <c r="D72" s="14" t="s">
        <v>333</v>
      </c>
      <c r="E72" s="14" t="s">
        <v>37</v>
      </c>
      <c r="F72" s="14" t="s">
        <v>38</v>
      </c>
      <c r="G72" s="14">
        <v>33</v>
      </c>
      <c r="H72" s="177">
        <v>0.66659999999999997</v>
      </c>
      <c r="I72" s="177">
        <v>0.66239990000000004</v>
      </c>
      <c r="J72" s="52"/>
      <c r="K72" s="52"/>
      <c r="L72" s="52"/>
      <c r="M72" s="52"/>
      <c r="N72" s="52"/>
      <c r="O72" s="52"/>
      <c r="P72" s="52"/>
      <c r="Q72" s="52"/>
    </row>
    <row r="73" spans="1:17">
      <c r="A73" s="14" t="s">
        <v>440</v>
      </c>
      <c r="B73" s="14" t="s">
        <v>412</v>
      </c>
      <c r="C73" s="14" t="s">
        <v>476</v>
      </c>
      <c r="D73" s="64" t="s">
        <v>347</v>
      </c>
      <c r="E73" s="64" t="s">
        <v>476</v>
      </c>
      <c r="F73" s="64" t="s">
        <v>347</v>
      </c>
      <c r="G73" s="64">
        <v>108</v>
      </c>
      <c r="H73" s="184">
        <v>0.70369999999999999</v>
      </c>
      <c r="I73" s="184">
        <v>0.70446129999999996</v>
      </c>
      <c r="J73" s="52"/>
      <c r="K73" s="52"/>
      <c r="L73" s="52"/>
      <c r="M73" s="52"/>
      <c r="N73" s="52"/>
      <c r="O73" s="52"/>
      <c r="P73" s="52"/>
      <c r="Q73" s="52"/>
    </row>
    <row r="74" spans="1:17">
      <c r="A74" s="14" t="s">
        <v>440</v>
      </c>
      <c r="B74" s="14" t="s">
        <v>412</v>
      </c>
      <c r="C74" s="14" t="s">
        <v>476</v>
      </c>
      <c r="D74" s="14" t="s">
        <v>347</v>
      </c>
      <c r="E74" s="14" t="s">
        <v>59</v>
      </c>
      <c r="F74" s="14" t="s">
        <v>60</v>
      </c>
      <c r="G74" s="14">
        <v>16</v>
      </c>
      <c r="H74" s="177">
        <v>0.75</v>
      </c>
      <c r="I74" s="177">
        <v>0.6857084</v>
      </c>
      <c r="J74" s="52"/>
      <c r="K74" s="52"/>
      <c r="L74" s="52"/>
      <c r="M74" s="52"/>
      <c r="N74" s="52"/>
      <c r="O74" s="52"/>
      <c r="P74" s="52"/>
      <c r="Q74" s="52"/>
    </row>
    <row r="75" spans="1:17">
      <c r="A75" s="14" t="s">
        <v>440</v>
      </c>
      <c r="B75" s="14" t="s">
        <v>412</v>
      </c>
      <c r="C75" s="14" t="s">
        <v>476</v>
      </c>
      <c r="D75" s="14" t="s">
        <v>347</v>
      </c>
      <c r="E75" s="14" t="s">
        <v>83</v>
      </c>
      <c r="F75" s="14" t="s">
        <v>84</v>
      </c>
      <c r="G75" s="14">
        <v>19</v>
      </c>
      <c r="H75" s="177">
        <v>0.42099999999999999</v>
      </c>
      <c r="I75" s="177">
        <v>0.49898209999999998</v>
      </c>
      <c r="J75" s="52"/>
      <c r="K75" s="52"/>
      <c r="L75" s="52"/>
      <c r="M75" s="52"/>
      <c r="N75" s="52"/>
      <c r="O75" s="52"/>
      <c r="P75" s="52"/>
      <c r="Q75" s="52"/>
    </row>
    <row r="76" spans="1:17">
      <c r="A76" s="14" t="s">
        <v>440</v>
      </c>
      <c r="B76" s="14" t="s">
        <v>412</v>
      </c>
      <c r="C76" s="14" t="s">
        <v>476</v>
      </c>
      <c r="D76" s="14" t="s">
        <v>347</v>
      </c>
      <c r="E76" s="14" t="s">
        <v>195</v>
      </c>
      <c r="F76" s="14" t="s">
        <v>278</v>
      </c>
      <c r="G76" s="14">
        <v>18</v>
      </c>
      <c r="H76" s="177">
        <v>0.83330000000000004</v>
      </c>
      <c r="I76" s="177">
        <v>0.80546309999999999</v>
      </c>
      <c r="J76" s="52"/>
      <c r="K76" s="52"/>
      <c r="L76" s="52"/>
      <c r="M76" s="82"/>
      <c r="N76" s="82"/>
      <c r="O76" s="82"/>
      <c r="P76" s="82"/>
      <c r="Q76" s="82"/>
    </row>
    <row r="77" spans="1:17">
      <c r="A77" s="14" t="s">
        <v>440</v>
      </c>
      <c r="B77" s="14" t="s">
        <v>412</v>
      </c>
      <c r="C77" s="14" t="s">
        <v>476</v>
      </c>
      <c r="D77" s="14" t="s">
        <v>347</v>
      </c>
      <c r="E77" s="14" t="s">
        <v>141</v>
      </c>
      <c r="F77" s="14" t="s">
        <v>142</v>
      </c>
      <c r="G77" s="186" t="s">
        <v>526</v>
      </c>
      <c r="H77" s="186" t="s">
        <v>526</v>
      </c>
      <c r="I77" s="186" t="s">
        <v>526</v>
      </c>
      <c r="J77" s="52"/>
      <c r="K77" s="52"/>
      <c r="L77" s="52"/>
      <c r="M77" s="52"/>
      <c r="N77" s="52"/>
      <c r="O77" s="52"/>
      <c r="P77" s="52"/>
      <c r="Q77" s="52"/>
    </row>
    <row r="78" spans="1:17">
      <c r="A78" s="14" t="s">
        <v>440</v>
      </c>
      <c r="B78" s="14" t="s">
        <v>412</v>
      </c>
      <c r="C78" s="14" t="s">
        <v>476</v>
      </c>
      <c r="D78" s="14" t="s">
        <v>347</v>
      </c>
      <c r="E78" s="14" t="s">
        <v>145</v>
      </c>
      <c r="F78" s="14" t="s">
        <v>146</v>
      </c>
      <c r="G78" s="14">
        <v>34</v>
      </c>
      <c r="H78" s="177">
        <v>0.79410000000000003</v>
      </c>
      <c r="I78" s="177">
        <v>0.75493929999999998</v>
      </c>
      <c r="J78" s="52"/>
      <c r="K78" s="52"/>
      <c r="L78" s="52"/>
      <c r="M78" s="52"/>
      <c r="N78" s="52"/>
      <c r="O78" s="52"/>
      <c r="P78" s="52"/>
      <c r="Q78" s="52"/>
    </row>
    <row r="79" spans="1:17">
      <c r="A79" s="14" t="s">
        <v>440</v>
      </c>
      <c r="B79" s="14" t="s">
        <v>412</v>
      </c>
      <c r="C79" s="14" t="s">
        <v>476</v>
      </c>
      <c r="D79" s="14" t="s">
        <v>347</v>
      </c>
      <c r="E79" s="14" t="s">
        <v>153</v>
      </c>
      <c r="F79" s="14" t="s">
        <v>154</v>
      </c>
      <c r="G79" s="14">
        <v>10</v>
      </c>
      <c r="H79" s="177">
        <v>0.69989999999999997</v>
      </c>
      <c r="I79" s="177">
        <v>0.76390610000000003</v>
      </c>
      <c r="J79" s="52"/>
      <c r="K79" s="52"/>
      <c r="L79" s="52"/>
      <c r="M79" s="52"/>
      <c r="N79" s="52"/>
      <c r="O79" s="52"/>
      <c r="P79" s="52"/>
      <c r="Q79" s="52"/>
    </row>
    <row r="80" spans="1:17">
      <c r="A80" s="14" t="s">
        <v>440</v>
      </c>
      <c r="B80" s="14" t="s">
        <v>412</v>
      </c>
      <c r="C80" s="14" t="s">
        <v>476</v>
      </c>
      <c r="D80" s="14" t="s">
        <v>347</v>
      </c>
      <c r="E80" s="14" t="s">
        <v>183</v>
      </c>
      <c r="F80" s="14" t="s">
        <v>184</v>
      </c>
      <c r="G80" s="186" t="s">
        <v>526</v>
      </c>
      <c r="H80" s="186" t="s">
        <v>526</v>
      </c>
      <c r="I80" s="186" t="s">
        <v>526</v>
      </c>
      <c r="J80" s="52"/>
      <c r="K80" s="52"/>
      <c r="L80" s="52"/>
      <c r="M80" s="52"/>
      <c r="N80" s="52"/>
      <c r="O80" s="52"/>
      <c r="P80" s="52"/>
      <c r="Q80" s="52"/>
    </row>
    <row r="81" spans="1:17">
      <c r="A81" s="14" t="s">
        <v>440</v>
      </c>
      <c r="B81" s="14" t="s">
        <v>412</v>
      </c>
      <c r="C81" s="14" t="s">
        <v>477</v>
      </c>
      <c r="D81" s="64" t="s">
        <v>335</v>
      </c>
      <c r="E81" s="64" t="s">
        <v>477</v>
      </c>
      <c r="F81" s="64" t="s">
        <v>335</v>
      </c>
      <c r="G81" s="64">
        <v>37</v>
      </c>
      <c r="H81" s="184">
        <v>0.70269999999999999</v>
      </c>
      <c r="I81" s="184">
        <v>0.72815920000000001</v>
      </c>
      <c r="J81" s="52"/>
      <c r="K81" s="52"/>
      <c r="L81" s="52"/>
      <c r="M81" s="82"/>
      <c r="N81" s="82"/>
      <c r="O81" s="82"/>
      <c r="P81" s="82"/>
      <c r="Q81" s="82"/>
    </row>
    <row r="82" spans="1:17">
      <c r="A82" s="14" t="s">
        <v>440</v>
      </c>
      <c r="B82" s="14" t="s">
        <v>412</v>
      </c>
      <c r="C82" s="14" t="s">
        <v>477</v>
      </c>
      <c r="D82" s="14" t="s">
        <v>335</v>
      </c>
      <c r="E82" s="14" t="s">
        <v>163</v>
      </c>
      <c r="F82" s="14" t="s">
        <v>164</v>
      </c>
      <c r="G82" s="186" t="s">
        <v>526</v>
      </c>
      <c r="H82" s="186" t="s">
        <v>526</v>
      </c>
      <c r="I82" s="186" t="s">
        <v>526</v>
      </c>
      <c r="J82" s="52"/>
      <c r="K82" s="52"/>
      <c r="L82" s="52"/>
      <c r="M82" s="52"/>
      <c r="N82" s="52"/>
      <c r="O82" s="52"/>
      <c r="P82" s="52"/>
      <c r="Q82" s="52"/>
    </row>
    <row r="83" spans="1:17">
      <c r="A83" s="14" t="s">
        <v>440</v>
      </c>
      <c r="B83" s="14" t="s">
        <v>412</v>
      </c>
      <c r="C83" s="14" t="s">
        <v>477</v>
      </c>
      <c r="D83" s="14" t="s">
        <v>335</v>
      </c>
      <c r="E83" s="14" t="s">
        <v>165</v>
      </c>
      <c r="F83" s="14" t="s">
        <v>166</v>
      </c>
      <c r="G83" s="14">
        <v>15</v>
      </c>
      <c r="H83" s="177">
        <v>0.6</v>
      </c>
      <c r="I83" s="177">
        <v>0.60103669999999998</v>
      </c>
      <c r="J83" s="52"/>
      <c r="K83" s="52"/>
      <c r="L83" s="52"/>
      <c r="M83" s="52"/>
      <c r="N83" s="52"/>
      <c r="O83" s="52"/>
      <c r="P83" s="52"/>
      <c r="Q83" s="52"/>
    </row>
    <row r="84" spans="1:17">
      <c r="A84" s="14" t="s">
        <v>440</v>
      </c>
      <c r="B84" s="14" t="s">
        <v>412</v>
      </c>
      <c r="C84" s="14" t="s">
        <v>477</v>
      </c>
      <c r="D84" s="14" t="s">
        <v>335</v>
      </c>
      <c r="E84" s="14" t="s">
        <v>202</v>
      </c>
      <c r="F84" s="14" t="s">
        <v>203</v>
      </c>
      <c r="G84" s="186" t="s">
        <v>526</v>
      </c>
      <c r="H84" s="186" t="s">
        <v>526</v>
      </c>
      <c r="I84" s="186" t="s">
        <v>526</v>
      </c>
      <c r="J84" s="52"/>
      <c r="K84" s="52"/>
      <c r="L84" s="52"/>
      <c r="M84" s="52"/>
      <c r="N84" s="52"/>
      <c r="O84" s="52"/>
      <c r="P84" s="52"/>
      <c r="Q84" s="52"/>
    </row>
    <row r="85" spans="1:17">
      <c r="A85" s="14" t="s">
        <v>440</v>
      </c>
      <c r="B85" s="14" t="s">
        <v>412</v>
      </c>
      <c r="C85" s="14" t="s">
        <v>477</v>
      </c>
      <c r="D85" s="14" t="s">
        <v>335</v>
      </c>
      <c r="E85" s="14" t="s">
        <v>224</v>
      </c>
      <c r="F85" s="14" t="s">
        <v>225</v>
      </c>
      <c r="G85" s="14">
        <v>15</v>
      </c>
      <c r="H85" s="177">
        <v>0.8</v>
      </c>
      <c r="I85" s="177">
        <v>0.82451759999999996</v>
      </c>
      <c r="J85" s="52"/>
      <c r="K85" s="52"/>
      <c r="L85" s="52"/>
      <c r="M85" s="52"/>
      <c r="N85" s="52"/>
      <c r="O85" s="52"/>
      <c r="P85" s="52"/>
      <c r="Q85" s="52"/>
    </row>
    <row r="86" spans="1:17">
      <c r="A86" s="14" t="s">
        <v>440</v>
      </c>
      <c r="B86" s="14" t="s">
        <v>412</v>
      </c>
      <c r="C86" s="14" t="s">
        <v>478</v>
      </c>
      <c r="D86" s="64" t="s">
        <v>399</v>
      </c>
      <c r="E86" s="64" t="s">
        <v>478</v>
      </c>
      <c r="F86" s="64" t="s">
        <v>399</v>
      </c>
      <c r="G86" s="64">
        <v>94</v>
      </c>
      <c r="H86" s="184">
        <v>0.79779999999999995</v>
      </c>
      <c r="I86" s="184">
        <v>0.79147979999999996</v>
      </c>
      <c r="J86" s="52"/>
      <c r="K86" s="52"/>
      <c r="L86" s="52"/>
      <c r="M86" s="52"/>
      <c r="N86" s="52"/>
      <c r="O86" s="52"/>
      <c r="P86" s="52"/>
      <c r="Q86" s="52"/>
    </row>
    <row r="87" spans="1:17">
      <c r="A87" s="14" t="s">
        <v>440</v>
      </c>
      <c r="B87" s="14" t="s">
        <v>412</v>
      </c>
      <c r="C87" s="14" t="s">
        <v>478</v>
      </c>
      <c r="D87" s="14" t="s">
        <v>399</v>
      </c>
      <c r="E87" s="14" t="s">
        <v>87</v>
      </c>
      <c r="F87" s="14" t="s">
        <v>88</v>
      </c>
      <c r="G87" s="14">
        <v>18</v>
      </c>
      <c r="H87" s="177">
        <v>0.94440000000000002</v>
      </c>
      <c r="I87" s="177">
        <v>0.86462070000000002</v>
      </c>
      <c r="J87" s="52"/>
      <c r="K87" s="52"/>
      <c r="L87" s="82"/>
      <c r="M87" s="82"/>
      <c r="N87" s="82"/>
      <c r="O87" s="82"/>
      <c r="P87" s="82"/>
      <c r="Q87" s="82"/>
    </row>
    <row r="88" spans="1:17">
      <c r="A88" s="14" t="s">
        <v>440</v>
      </c>
      <c r="B88" s="14" t="s">
        <v>412</v>
      </c>
      <c r="C88" s="14" t="s">
        <v>478</v>
      </c>
      <c r="D88" s="14" t="s">
        <v>399</v>
      </c>
      <c r="E88" s="14" t="s">
        <v>139</v>
      </c>
      <c r="F88" s="14" t="s">
        <v>140</v>
      </c>
      <c r="G88" s="14">
        <v>23</v>
      </c>
      <c r="H88" s="177">
        <v>0.73909999999999998</v>
      </c>
      <c r="I88" s="177">
        <v>0.76598129999999998</v>
      </c>
      <c r="J88" s="52"/>
      <c r="K88" s="52"/>
      <c r="L88" s="52"/>
      <c r="M88" s="52"/>
      <c r="N88" s="52"/>
      <c r="O88" s="52"/>
      <c r="P88" s="52"/>
      <c r="Q88" s="52"/>
    </row>
    <row r="89" spans="1:17">
      <c r="A89" s="14" t="s">
        <v>440</v>
      </c>
      <c r="B89" s="14" t="s">
        <v>412</v>
      </c>
      <c r="C89" s="14" t="s">
        <v>478</v>
      </c>
      <c r="D89" s="14" t="s">
        <v>399</v>
      </c>
      <c r="E89" s="14" t="s">
        <v>171</v>
      </c>
      <c r="F89" s="14" t="s">
        <v>172</v>
      </c>
      <c r="G89" s="14">
        <v>21</v>
      </c>
      <c r="H89" s="177">
        <v>0.71419999999999995</v>
      </c>
      <c r="I89" s="177">
        <v>0.78502959999999999</v>
      </c>
      <c r="J89" s="52"/>
      <c r="K89" s="52"/>
      <c r="L89" s="52"/>
      <c r="M89" s="52"/>
      <c r="N89" s="52"/>
      <c r="O89" s="52"/>
      <c r="P89" s="52"/>
      <c r="Q89" s="52"/>
    </row>
    <row r="90" spans="1:17">
      <c r="A90" s="14" t="s">
        <v>440</v>
      </c>
      <c r="B90" s="14" t="s">
        <v>412</v>
      </c>
      <c r="C90" s="14" t="s">
        <v>478</v>
      </c>
      <c r="D90" s="14" t="s">
        <v>399</v>
      </c>
      <c r="E90" s="14" t="s">
        <v>173</v>
      </c>
      <c r="F90" s="14" t="s">
        <v>174</v>
      </c>
      <c r="G90" s="14">
        <v>10</v>
      </c>
      <c r="H90" s="177">
        <v>1</v>
      </c>
      <c r="I90" s="177">
        <v>0.89838589999999996</v>
      </c>
      <c r="J90" s="52"/>
      <c r="K90" s="52"/>
      <c r="L90" s="52"/>
      <c r="M90" s="52"/>
      <c r="N90" s="52"/>
      <c r="O90" s="52"/>
      <c r="P90" s="52"/>
      <c r="Q90" s="52"/>
    </row>
    <row r="91" spans="1:17">
      <c r="A91" s="14" t="s">
        <v>440</v>
      </c>
      <c r="B91" s="14" t="s">
        <v>412</v>
      </c>
      <c r="C91" s="14" t="s">
        <v>478</v>
      </c>
      <c r="D91" s="14" t="s">
        <v>399</v>
      </c>
      <c r="E91" s="14" t="s">
        <v>181</v>
      </c>
      <c r="F91" s="14" t="s">
        <v>182</v>
      </c>
      <c r="G91" s="14">
        <v>22</v>
      </c>
      <c r="H91" s="177">
        <v>0.72719999999999996</v>
      </c>
      <c r="I91" s="177">
        <v>0.70593360000000005</v>
      </c>
      <c r="J91" s="52"/>
      <c r="K91" s="52"/>
      <c r="L91" s="82"/>
      <c r="M91" s="82"/>
      <c r="N91" s="82"/>
      <c r="O91" s="82"/>
      <c r="P91" s="82"/>
      <c r="Q91" s="82"/>
    </row>
    <row r="92" spans="1:17">
      <c r="A92" s="14" t="s">
        <v>440</v>
      </c>
      <c r="B92" s="14" t="s">
        <v>412</v>
      </c>
      <c r="C92" s="14" t="s">
        <v>479</v>
      </c>
      <c r="D92" s="64" t="s">
        <v>344</v>
      </c>
      <c r="E92" s="64" t="s">
        <v>479</v>
      </c>
      <c r="F92" s="64" t="s">
        <v>344</v>
      </c>
      <c r="G92" s="64">
        <v>58</v>
      </c>
      <c r="H92" s="184">
        <v>0.74129999999999996</v>
      </c>
      <c r="I92" s="184">
        <v>0.74441120000000005</v>
      </c>
      <c r="J92" s="52"/>
      <c r="K92" s="52"/>
      <c r="L92" s="52"/>
      <c r="M92" s="52"/>
      <c r="N92" s="52"/>
      <c r="O92" s="52"/>
      <c r="P92" s="52"/>
      <c r="Q92" s="52"/>
    </row>
    <row r="93" spans="1:17">
      <c r="A93" s="14" t="s">
        <v>440</v>
      </c>
      <c r="B93" s="14" t="s">
        <v>412</v>
      </c>
      <c r="C93" s="14" t="s">
        <v>479</v>
      </c>
      <c r="D93" s="14" t="s">
        <v>344</v>
      </c>
      <c r="E93" s="14" t="s">
        <v>91</v>
      </c>
      <c r="F93" s="14" t="s">
        <v>92</v>
      </c>
      <c r="G93" s="14">
        <v>18</v>
      </c>
      <c r="H93" s="177">
        <v>0.72219999999999995</v>
      </c>
      <c r="I93" s="177">
        <v>0.62195060000000002</v>
      </c>
      <c r="J93" s="52"/>
      <c r="K93" s="52"/>
      <c r="L93" s="52"/>
      <c r="M93" s="52"/>
      <c r="N93" s="52"/>
      <c r="O93" s="52"/>
      <c r="P93" s="52"/>
      <c r="Q93" s="52"/>
    </row>
    <row r="94" spans="1:17">
      <c r="A94" s="14" t="s">
        <v>440</v>
      </c>
      <c r="B94" s="14" t="s">
        <v>412</v>
      </c>
      <c r="C94" s="14" t="s">
        <v>479</v>
      </c>
      <c r="D94" s="14" t="s">
        <v>344</v>
      </c>
      <c r="E94" s="14" t="s">
        <v>107</v>
      </c>
      <c r="F94" s="14" t="s">
        <v>108</v>
      </c>
      <c r="G94" s="14">
        <v>27</v>
      </c>
      <c r="H94" s="177">
        <v>0.74070000000000003</v>
      </c>
      <c r="I94" s="177">
        <v>0.78046329999999997</v>
      </c>
      <c r="J94" s="52"/>
      <c r="K94" s="52"/>
      <c r="L94" s="52"/>
      <c r="M94" s="52"/>
      <c r="N94" s="52"/>
      <c r="O94" s="52"/>
      <c r="P94" s="52"/>
      <c r="Q94" s="52"/>
    </row>
    <row r="95" spans="1:17">
      <c r="A95" s="14" t="s">
        <v>440</v>
      </c>
      <c r="B95" s="14" t="s">
        <v>412</v>
      </c>
      <c r="C95" s="14" t="s">
        <v>479</v>
      </c>
      <c r="D95" s="14" t="s">
        <v>344</v>
      </c>
      <c r="E95" s="14" t="s">
        <v>115</v>
      </c>
      <c r="F95" s="14" t="s">
        <v>116</v>
      </c>
      <c r="G95" s="14">
        <v>13</v>
      </c>
      <c r="H95" s="177">
        <v>0.76919999999999999</v>
      </c>
      <c r="I95" s="177">
        <v>0.88999720000000004</v>
      </c>
      <c r="J95" s="52"/>
      <c r="K95" s="52"/>
      <c r="L95" s="52"/>
      <c r="M95" s="52"/>
      <c r="N95" s="52"/>
      <c r="O95" s="52"/>
      <c r="P95" s="52"/>
      <c r="Q95" s="52"/>
    </row>
    <row r="96" spans="1:17">
      <c r="A96" s="14" t="s">
        <v>440</v>
      </c>
      <c r="B96" s="14" t="s">
        <v>412</v>
      </c>
      <c r="C96" s="14" t="s">
        <v>480</v>
      </c>
      <c r="D96" s="64" t="s">
        <v>342</v>
      </c>
      <c r="E96" s="64" t="s">
        <v>480</v>
      </c>
      <c r="F96" s="64" t="s">
        <v>342</v>
      </c>
      <c r="G96" s="64">
        <v>49</v>
      </c>
      <c r="H96" s="184">
        <v>0.79590000000000005</v>
      </c>
      <c r="I96" s="184">
        <v>0.80474679999999998</v>
      </c>
      <c r="J96" s="52"/>
      <c r="K96" s="52"/>
      <c r="L96" s="52"/>
      <c r="M96" s="52"/>
      <c r="N96" s="52"/>
      <c r="O96" s="52"/>
      <c r="P96" s="52"/>
      <c r="Q96" s="52"/>
    </row>
    <row r="97" spans="1:17">
      <c r="A97" s="14" t="s">
        <v>440</v>
      </c>
      <c r="B97" s="14" t="s">
        <v>412</v>
      </c>
      <c r="C97" s="14" t="s">
        <v>480</v>
      </c>
      <c r="D97" s="14" t="s">
        <v>342</v>
      </c>
      <c r="E97" s="14" t="s">
        <v>35</v>
      </c>
      <c r="F97" s="14" t="s">
        <v>36</v>
      </c>
      <c r="G97" s="14">
        <v>13</v>
      </c>
      <c r="H97" s="177">
        <v>0.84609999999999996</v>
      </c>
      <c r="I97" s="177">
        <v>0.79831450000000004</v>
      </c>
      <c r="J97" s="52"/>
      <c r="K97" s="52"/>
      <c r="L97" s="82"/>
      <c r="M97" s="82"/>
      <c r="N97" s="82"/>
      <c r="O97" s="82"/>
      <c r="P97" s="82"/>
      <c r="Q97" s="82"/>
    </row>
    <row r="98" spans="1:17">
      <c r="A98" s="14" t="s">
        <v>440</v>
      </c>
      <c r="B98" s="14" t="s">
        <v>412</v>
      </c>
      <c r="C98" s="14" t="s">
        <v>480</v>
      </c>
      <c r="D98" s="14" t="s">
        <v>342</v>
      </c>
      <c r="E98" s="14" t="s">
        <v>55</v>
      </c>
      <c r="F98" s="14" t="s">
        <v>56</v>
      </c>
      <c r="G98" s="186" t="s">
        <v>526</v>
      </c>
      <c r="H98" s="186" t="s">
        <v>526</v>
      </c>
      <c r="I98" s="186" t="s">
        <v>526</v>
      </c>
      <c r="J98" s="52"/>
      <c r="K98" s="52"/>
      <c r="L98" s="52"/>
      <c r="M98" s="52"/>
      <c r="N98" s="52"/>
      <c r="O98" s="52"/>
      <c r="P98" s="52"/>
      <c r="Q98" s="52"/>
    </row>
    <row r="99" spans="1:17">
      <c r="A99" s="14" t="s">
        <v>440</v>
      </c>
      <c r="B99" s="14" t="s">
        <v>412</v>
      </c>
      <c r="C99" s="14" t="s">
        <v>480</v>
      </c>
      <c r="D99" s="14" t="s">
        <v>342</v>
      </c>
      <c r="E99" s="14" t="s">
        <v>65</v>
      </c>
      <c r="F99" s="14" t="s">
        <v>66</v>
      </c>
      <c r="G99" s="186" t="s">
        <v>526</v>
      </c>
      <c r="H99" s="186" t="s">
        <v>526</v>
      </c>
      <c r="I99" s="186" t="s">
        <v>526</v>
      </c>
      <c r="J99" s="52"/>
      <c r="K99" s="52"/>
      <c r="L99" s="52"/>
      <c r="M99" s="52"/>
      <c r="N99" s="52"/>
      <c r="O99" s="52"/>
      <c r="P99" s="52"/>
      <c r="Q99" s="52"/>
    </row>
    <row r="100" spans="1:17">
      <c r="A100" s="14" t="s">
        <v>440</v>
      </c>
      <c r="B100" s="14" t="s">
        <v>412</v>
      </c>
      <c r="C100" s="14" t="s">
        <v>480</v>
      </c>
      <c r="D100" s="14" t="s">
        <v>342</v>
      </c>
      <c r="E100" s="14" t="s">
        <v>198</v>
      </c>
      <c r="F100" s="14" t="s">
        <v>281</v>
      </c>
      <c r="G100" s="14">
        <v>10</v>
      </c>
      <c r="H100" s="177">
        <v>0.6</v>
      </c>
      <c r="I100" s="177">
        <v>0.70698280000000002</v>
      </c>
      <c r="J100" s="52"/>
      <c r="K100" s="52"/>
      <c r="L100" s="52"/>
      <c r="M100" s="52"/>
      <c r="N100" s="52"/>
      <c r="O100" s="52"/>
      <c r="P100" s="52"/>
      <c r="Q100" s="52"/>
    </row>
    <row r="101" spans="1:17">
      <c r="A101" s="14" t="s">
        <v>440</v>
      </c>
      <c r="B101" s="14" t="s">
        <v>412</v>
      </c>
      <c r="C101" s="14" t="s">
        <v>480</v>
      </c>
      <c r="D101" s="14" t="s">
        <v>342</v>
      </c>
      <c r="E101" s="14" t="s">
        <v>177</v>
      </c>
      <c r="F101" s="14" t="s">
        <v>178</v>
      </c>
      <c r="G101" s="14">
        <v>14</v>
      </c>
      <c r="H101" s="177">
        <v>0.85709999999999997</v>
      </c>
      <c r="I101" s="177">
        <v>0.85617750000000004</v>
      </c>
      <c r="J101" s="52"/>
      <c r="K101" s="52"/>
      <c r="L101" s="52"/>
      <c r="M101" s="52"/>
      <c r="N101" s="52"/>
      <c r="O101" s="52"/>
      <c r="P101" s="52"/>
      <c r="Q101" s="52"/>
    </row>
    <row r="102" spans="1:17">
      <c r="A102" s="14" t="s">
        <v>440</v>
      </c>
      <c r="B102" s="14" t="s">
        <v>412</v>
      </c>
      <c r="C102" s="14" t="s">
        <v>481</v>
      </c>
      <c r="D102" s="64" t="s">
        <v>334</v>
      </c>
      <c r="E102" s="64" t="s">
        <v>481</v>
      </c>
      <c r="F102" s="64" t="s">
        <v>334</v>
      </c>
      <c r="G102" s="64">
        <v>118</v>
      </c>
      <c r="H102" s="184">
        <v>0.69489999999999996</v>
      </c>
      <c r="I102" s="184">
        <v>0.71882789999999996</v>
      </c>
      <c r="J102" s="52"/>
      <c r="K102" s="52"/>
      <c r="L102" s="52"/>
      <c r="M102" s="52"/>
      <c r="N102" s="52"/>
      <c r="O102" s="52"/>
      <c r="P102" s="52"/>
      <c r="Q102" s="52"/>
    </row>
    <row r="103" spans="1:17">
      <c r="A103" s="14" t="s">
        <v>440</v>
      </c>
      <c r="B103" s="14" t="s">
        <v>412</v>
      </c>
      <c r="C103" s="14" t="s">
        <v>481</v>
      </c>
      <c r="D103" s="14" t="s">
        <v>334</v>
      </c>
      <c r="E103" s="14" t="s">
        <v>31</v>
      </c>
      <c r="F103" s="14" t="s">
        <v>32</v>
      </c>
      <c r="G103" s="186" t="s">
        <v>526</v>
      </c>
      <c r="H103" s="186" t="s">
        <v>526</v>
      </c>
      <c r="I103" s="186" t="s">
        <v>526</v>
      </c>
      <c r="J103" s="52"/>
      <c r="K103" s="52"/>
      <c r="L103" s="52"/>
      <c r="M103" s="52"/>
      <c r="N103" s="52"/>
      <c r="O103" s="52"/>
      <c r="P103" s="52"/>
      <c r="Q103" s="52"/>
    </row>
    <row r="104" spans="1:17">
      <c r="A104" s="14" t="s">
        <v>440</v>
      </c>
      <c r="B104" s="14" t="s">
        <v>412</v>
      </c>
      <c r="C104" s="14" t="s">
        <v>481</v>
      </c>
      <c r="D104" s="14" t="s">
        <v>334</v>
      </c>
      <c r="E104" s="14" t="s">
        <v>77</v>
      </c>
      <c r="F104" s="14" t="s">
        <v>78</v>
      </c>
      <c r="G104" s="186" t="s">
        <v>526</v>
      </c>
      <c r="H104" s="186" t="s">
        <v>526</v>
      </c>
      <c r="I104" s="186" t="s">
        <v>526</v>
      </c>
      <c r="J104" s="52"/>
      <c r="K104" s="52"/>
      <c r="L104" s="82"/>
      <c r="M104" s="82"/>
      <c r="N104" s="82"/>
      <c r="O104" s="82"/>
      <c r="P104" s="82"/>
      <c r="Q104" s="82"/>
    </row>
    <row r="105" spans="1:17">
      <c r="A105" s="14" t="s">
        <v>440</v>
      </c>
      <c r="B105" s="14" t="s">
        <v>412</v>
      </c>
      <c r="C105" s="14" t="s">
        <v>481</v>
      </c>
      <c r="D105" s="14" t="s">
        <v>334</v>
      </c>
      <c r="E105" s="14" t="s">
        <v>81</v>
      </c>
      <c r="F105" s="14" t="s">
        <v>82</v>
      </c>
      <c r="G105" s="14">
        <v>41</v>
      </c>
      <c r="H105" s="177">
        <v>0.80479999999999996</v>
      </c>
      <c r="I105" s="177">
        <v>0.81424350000000001</v>
      </c>
      <c r="J105" s="52"/>
      <c r="K105" s="52"/>
      <c r="L105" s="52"/>
      <c r="M105" s="52"/>
      <c r="N105" s="52"/>
      <c r="O105" s="52"/>
      <c r="P105" s="52"/>
      <c r="Q105" s="52"/>
    </row>
    <row r="106" spans="1:17">
      <c r="A106" s="14" t="s">
        <v>440</v>
      </c>
      <c r="B106" s="14" t="s">
        <v>412</v>
      </c>
      <c r="C106" s="14" t="s">
        <v>481</v>
      </c>
      <c r="D106" s="14" t="s">
        <v>334</v>
      </c>
      <c r="E106" s="14" t="s">
        <v>169</v>
      </c>
      <c r="F106" s="14" t="s">
        <v>170</v>
      </c>
      <c r="G106" s="14">
        <v>10</v>
      </c>
      <c r="H106" s="177">
        <v>0.5</v>
      </c>
      <c r="I106" s="177">
        <v>0.47793960000000002</v>
      </c>
      <c r="J106" s="52"/>
      <c r="K106" s="52"/>
      <c r="L106" s="52"/>
      <c r="M106" s="52"/>
      <c r="N106" s="52"/>
      <c r="O106" s="52"/>
      <c r="P106" s="52"/>
      <c r="Q106" s="52"/>
    </row>
    <row r="107" spans="1:17">
      <c r="A107" s="14" t="s">
        <v>440</v>
      </c>
      <c r="B107" s="14" t="s">
        <v>412</v>
      </c>
      <c r="C107" s="14" t="s">
        <v>481</v>
      </c>
      <c r="D107" s="14" t="s">
        <v>334</v>
      </c>
      <c r="E107" s="14" t="s">
        <v>189</v>
      </c>
      <c r="F107" s="14" t="s">
        <v>190</v>
      </c>
      <c r="G107" s="14">
        <v>18</v>
      </c>
      <c r="H107" s="177">
        <v>0.5</v>
      </c>
      <c r="I107" s="177">
        <v>0.59614420000000001</v>
      </c>
      <c r="J107" s="52"/>
      <c r="K107" s="52"/>
      <c r="L107" s="52"/>
      <c r="M107" s="52"/>
      <c r="N107" s="52"/>
      <c r="O107" s="52"/>
      <c r="P107" s="52"/>
      <c r="Q107" s="52"/>
    </row>
    <row r="108" spans="1:17">
      <c r="A108" s="14" t="s">
        <v>440</v>
      </c>
      <c r="B108" s="14" t="s">
        <v>412</v>
      </c>
      <c r="C108" s="14" t="s">
        <v>481</v>
      </c>
      <c r="D108" s="14" t="s">
        <v>334</v>
      </c>
      <c r="E108" s="14" t="s">
        <v>226</v>
      </c>
      <c r="F108" s="14" t="s">
        <v>227</v>
      </c>
      <c r="G108" s="14">
        <v>36</v>
      </c>
      <c r="H108" s="177">
        <v>0.72219999999999995</v>
      </c>
      <c r="I108" s="177">
        <v>0.76215549999999999</v>
      </c>
      <c r="J108" s="52"/>
      <c r="K108" s="52"/>
      <c r="L108" s="52"/>
      <c r="M108" s="52"/>
      <c r="N108" s="52"/>
      <c r="O108" s="52"/>
      <c r="P108" s="52"/>
      <c r="Q108" s="52"/>
    </row>
    <row r="109" spans="1:17">
      <c r="A109" s="14" t="s">
        <v>440</v>
      </c>
      <c r="B109" s="14" t="s">
        <v>412</v>
      </c>
      <c r="C109" s="14" t="s">
        <v>482</v>
      </c>
      <c r="D109" s="64" t="s">
        <v>343</v>
      </c>
      <c r="E109" s="64" t="s">
        <v>482</v>
      </c>
      <c r="F109" s="64" t="s">
        <v>343</v>
      </c>
      <c r="G109" s="64">
        <v>97</v>
      </c>
      <c r="H109" s="184">
        <v>0.74219999999999997</v>
      </c>
      <c r="I109" s="184">
        <v>0.72828170000000003</v>
      </c>
      <c r="J109" s="52"/>
      <c r="K109" s="52"/>
      <c r="L109" s="82"/>
      <c r="M109" s="82"/>
      <c r="N109" s="82"/>
      <c r="O109" s="82"/>
      <c r="P109" s="82"/>
      <c r="Q109" s="82"/>
    </row>
    <row r="110" spans="1:17">
      <c r="A110" s="14" t="s">
        <v>440</v>
      </c>
      <c r="B110" s="14" t="s">
        <v>412</v>
      </c>
      <c r="C110" s="14" t="s">
        <v>482</v>
      </c>
      <c r="D110" s="14" t="s">
        <v>343</v>
      </c>
      <c r="E110" s="14" t="s">
        <v>47</v>
      </c>
      <c r="F110" s="14" t="s">
        <v>48</v>
      </c>
      <c r="G110" s="186" t="s">
        <v>526</v>
      </c>
      <c r="H110" s="186" t="s">
        <v>526</v>
      </c>
      <c r="I110" s="186" t="s">
        <v>526</v>
      </c>
      <c r="J110" s="52"/>
      <c r="K110" s="52"/>
      <c r="L110" s="52"/>
      <c r="M110" s="52"/>
      <c r="N110" s="52"/>
      <c r="O110" s="52"/>
      <c r="P110" s="52"/>
      <c r="Q110" s="52"/>
    </row>
    <row r="111" spans="1:17">
      <c r="A111" s="14" t="s">
        <v>440</v>
      </c>
      <c r="B111" s="14" t="s">
        <v>412</v>
      </c>
      <c r="C111" s="14" t="s">
        <v>482</v>
      </c>
      <c r="D111" s="14" t="s">
        <v>343</v>
      </c>
      <c r="E111" s="14" t="s">
        <v>89</v>
      </c>
      <c r="F111" s="14" t="s">
        <v>90</v>
      </c>
      <c r="G111" s="186" t="s">
        <v>526</v>
      </c>
      <c r="H111" s="186" t="s">
        <v>526</v>
      </c>
      <c r="I111" s="186" t="s">
        <v>526</v>
      </c>
      <c r="J111" s="52"/>
      <c r="K111" s="52"/>
      <c r="L111" s="52"/>
      <c r="M111" s="52"/>
      <c r="N111" s="52"/>
      <c r="O111" s="52"/>
      <c r="P111" s="52"/>
      <c r="Q111" s="52"/>
    </row>
    <row r="112" spans="1:17">
      <c r="A112" s="14" t="s">
        <v>440</v>
      </c>
      <c r="B112" s="14" t="s">
        <v>412</v>
      </c>
      <c r="C112" s="14" t="s">
        <v>482</v>
      </c>
      <c r="D112" s="14" t="s">
        <v>343</v>
      </c>
      <c r="E112" s="14" t="s">
        <v>157</v>
      </c>
      <c r="F112" s="14" t="s">
        <v>158</v>
      </c>
      <c r="G112" s="14">
        <v>21</v>
      </c>
      <c r="H112" s="177">
        <v>0.76190000000000002</v>
      </c>
      <c r="I112" s="177">
        <v>0.76013569999999997</v>
      </c>
      <c r="J112" s="52"/>
      <c r="K112" s="52"/>
      <c r="L112" s="52"/>
      <c r="M112" s="52"/>
      <c r="N112" s="52"/>
      <c r="O112" s="52"/>
      <c r="P112" s="52"/>
      <c r="Q112" s="52"/>
    </row>
    <row r="113" spans="1:17">
      <c r="A113" s="14" t="s">
        <v>440</v>
      </c>
      <c r="B113" s="14" t="s">
        <v>412</v>
      </c>
      <c r="C113" s="14" t="s">
        <v>482</v>
      </c>
      <c r="D113" s="14" t="s">
        <v>343</v>
      </c>
      <c r="E113" s="14" t="s">
        <v>161</v>
      </c>
      <c r="F113" s="14" t="s">
        <v>162</v>
      </c>
      <c r="G113" s="14">
        <v>52</v>
      </c>
      <c r="H113" s="177">
        <v>0.88460000000000005</v>
      </c>
      <c r="I113" s="177">
        <v>0.85841480000000003</v>
      </c>
      <c r="J113" s="52"/>
      <c r="K113" s="52"/>
      <c r="L113" s="52"/>
      <c r="M113" s="52"/>
      <c r="N113" s="52"/>
      <c r="O113" s="52"/>
      <c r="P113" s="52"/>
      <c r="Q113" s="52"/>
    </row>
    <row r="114" spans="1:17">
      <c r="A114" s="14" t="s">
        <v>440</v>
      </c>
      <c r="B114" s="14" t="s">
        <v>412</v>
      </c>
      <c r="C114" s="14" t="s">
        <v>483</v>
      </c>
      <c r="D114" s="64" t="s">
        <v>332</v>
      </c>
      <c r="E114" s="64" t="s">
        <v>483</v>
      </c>
      <c r="F114" s="64" t="s">
        <v>332</v>
      </c>
      <c r="G114" s="64">
        <v>76</v>
      </c>
      <c r="H114" s="184">
        <v>0.72360000000000002</v>
      </c>
      <c r="I114" s="184">
        <v>0.74455539999999998</v>
      </c>
      <c r="J114" s="52"/>
      <c r="K114" s="52"/>
      <c r="L114" s="52"/>
      <c r="M114" s="52"/>
      <c r="N114" s="52"/>
      <c r="O114" s="52"/>
      <c r="P114" s="52"/>
      <c r="Q114" s="52"/>
    </row>
    <row r="115" spans="1:17">
      <c r="A115" s="14" t="s">
        <v>440</v>
      </c>
      <c r="B115" s="14" t="s">
        <v>412</v>
      </c>
      <c r="C115" s="14" t="s">
        <v>483</v>
      </c>
      <c r="D115" s="14" t="s">
        <v>332</v>
      </c>
      <c r="E115" s="14" t="s">
        <v>67</v>
      </c>
      <c r="F115" s="14" t="s">
        <v>68</v>
      </c>
      <c r="G115" s="186" t="s">
        <v>526</v>
      </c>
      <c r="H115" s="186" t="s">
        <v>526</v>
      </c>
      <c r="I115" s="186" t="s">
        <v>526</v>
      </c>
      <c r="J115" s="52"/>
      <c r="K115" s="52"/>
      <c r="L115" s="52"/>
      <c r="M115" s="52"/>
      <c r="N115" s="52"/>
      <c r="O115" s="52"/>
      <c r="P115" s="52"/>
      <c r="Q115" s="52"/>
    </row>
    <row r="116" spans="1:17">
      <c r="A116" s="14" t="s">
        <v>440</v>
      </c>
      <c r="B116" s="14" t="s">
        <v>412</v>
      </c>
      <c r="C116" s="14" t="s">
        <v>483</v>
      </c>
      <c r="D116" s="14" t="s">
        <v>332</v>
      </c>
      <c r="E116" s="14" t="s">
        <v>93</v>
      </c>
      <c r="F116" s="14" t="s">
        <v>94</v>
      </c>
      <c r="G116" s="14">
        <v>11</v>
      </c>
      <c r="H116" s="177">
        <v>0.63629999999999998</v>
      </c>
      <c r="I116" s="177">
        <v>0.67732619999999999</v>
      </c>
      <c r="J116" s="52"/>
      <c r="K116" s="52"/>
      <c r="L116" s="82"/>
      <c r="M116" s="82"/>
      <c r="N116" s="82"/>
      <c r="O116" s="82"/>
      <c r="P116" s="82"/>
      <c r="Q116" s="82"/>
    </row>
    <row r="117" spans="1:17">
      <c r="A117" s="14" t="s">
        <v>440</v>
      </c>
      <c r="B117" s="14" t="s">
        <v>412</v>
      </c>
      <c r="C117" s="14" t="s">
        <v>483</v>
      </c>
      <c r="D117" s="14" t="s">
        <v>332</v>
      </c>
      <c r="E117" s="14" t="s">
        <v>101</v>
      </c>
      <c r="F117" s="14" t="s">
        <v>277</v>
      </c>
      <c r="G117" s="186" t="s">
        <v>526</v>
      </c>
      <c r="H117" s="186" t="s">
        <v>526</v>
      </c>
      <c r="I117" s="186" t="s">
        <v>526</v>
      </c>
      <c r="J117" s="52"/>
      <c r="K117" s="52"/>
      <c r="L117" s="52"/>
      <c r="M117" s="52"/>
      <c r="N117" s="52"/>
      <c r="O117" s="52"/>
      <c r="P117" s="52"/>
      <c r="Q117" s="52"/>
    </row>
    <row r="118" spans="1:17">
      <c r="A118" s="14" t="s">
        <v>440</v>
      </c>
      <c r="B118" s="14" t="s">
        <v>412</v>
      </c>
      <c r="C118" s="14" t="s">
        <v>483</v>
      </c>
      <c r="D118" s="14" t="s">
        <v>332</v>
      </c>
      <c r="E118" s="14" t="s">
        <v>159</v>
      </c>
      <c r="F118" s="14" t="s">
        <v>160</v>
      </c>
      <c r="G118" s="186" t="s">
        <v>526</v>
      </c>
      <c r="H118" s="186" t="s">
        <v>526</v>
      </c>
      <c r="I118" s="186" t="s">
        <v>526</v>
      </c>
      <c r="J118" s="52"/>
      <c r="K118" s="52"/>
      <c r="L118" s="52"/>
      <c r="M118" s="52"/>
      <c r="N118" s="52"/>
      <c r="O118" s="52"/>
      <c r="P118" s="52"/>
      <c r="Q118" s="52"/>
    </row>
    <row r="119" spans="1:17">
      <c r="A119" s="14" t="s">
        <v>440</v>
      </c>
      <c r="B119" s="14" t="s">
        <v>412</v>
      </c>
      <c r="C119" s="14" t="s">
        <v>483</v>
      </c>
      <c r="D119" s="14" t="s">
        <v>332</v>
      </c>
      <c r="E119" s="14" t="s">
        <v>208</v>
      </c>
      <c r="F119" s="14" t="s">
        <v>209</v>
      </c>
      <c r="G119" s="14">
        <v>28</v>
      </c>
      <c r="H119" s="177">
        <v>0.75</v>
      </c>
      <c r="I119" s="177">
        <v>0.74841899999999995</v>
      </c>
      <c r="J119" s="52"/>
      <c r="K119" s="52"/>
      <c r="L119" s="52"/>
      <c r="M119" s="52"/>
      <c r="N119" s="52"/>
      <c r="O119" s="52"/>
      <c r="P119" s="52"/>
      <c r="Q119" s="52"/>
    </row>
    <row r="120" spans="1:17">
      <c r="A120" s="14" t="s">
        <v>440</v>
      </c>
      <c r="B120" s="14" t="s">
        <v>412</v>
      </c>
      <c r="C120" s="14" t="s">
        <v>483</v>
      </c>
      <c r="D120" s="14" t="s">
        <v>332</v>
      </c>
      <c r="E120" s="14" t="s">
        <v>214</v>
      </c>
      <c r="F120" s="14" t="s">
        <v>215</v>
      </c>
      <c r="G120" s="14">
        <v>22</v>
      </c>
      <c r="H120" s="177">
        <v>0.77270000000000005</v>
      </c>
      <c r="I120" s="177">
        <v>0.8049366</v>
      </c>
      <c r="J120" s="52"/>
      <c r="K120" s="52"/>
      <c r="L120" s="52"/>
      <c r="M120" s="52"/>
      <c r="N120" s="52"/>
      <c r="O120" s="52"/>
      <c r="P120" s="52"/>
      <c r="Q120" s="52"/>
    </row>
    <row r="121" spans="1:17">
      <c r="A121" s="14" t="s">
        <v>440</v>
      </c>
      <c r="B121" s="14" t="s">
        <v>412</v>
      </c>
      <c r="C121" s="14" t="s">
        <v>484</v>
      </c>
      <c r="D121" s="64" t="s">
        <v>447</v>
      </c>
      <c r="E121" s="64" t="s">
        <v>484</v>
      </c>
      <c r="F121" s="64" t="s">
        <v>447</v>
      </c>
      <c r="G121" s="64">
        <v>67</v>
      </c>
      <c r="H121" s="184">
        <v>0.80589999999999995</v>
      </c>
      <c r="I121" s="184">
        <v>0.79067359999999998</v>
      </c>
      <c r="J121" s="52"/>
      <c r="K121" s="52"/>
      <c r="L121" s="52"/>
      <c r="M121" s="52"/>
      <c r="N121" s="52"/>
      <c r="O121" s="52"/>
      <c r="P121" s="52"/>
      <c r="Q121" s="52"/>
    </row>
    <row r="122" spans="1:17">
      <c r="A122" s="14" t="s">
        <v>440</v>
      </c>
      <c r="B122" s="14" t="s">
        <v>412</v>
      </c>
      <c r="C122" s="14" t="s">
        <v>484</v>
      </c>
      <c r="D122" s="14" t="s">
        <v>447</v>
      </c>
      <c r="E122" s="14" t="s">
        <v>53</v>
      </c>
      <c r="F122" s="14" t="s">
        <v>54</v>
      </c>
      <c r="G122" s="186" t="s">
        <v>526</v>
      </c>
      <c r="H122" s="186" t="s">
        <v>526</v>
      </c>
      <c r="I122" s="186" t="s">
        <v>526</v>
      </c>
      <c r="J122" s="52"/>
      <c r="K122" s="52"/>
      <c r="L122" s="52"/>
      <c r="M122" s="52"/>
      <c r="N122" s="52"/>
      <c r="O122" s="52"/>
      <c r="P122" s="52"/>
      <c r="Q122" s="52"/>
    </row>
    <row r="123" spans="1:17">
      <c r="A123" s="14" t="s">
        <v>440</v>
      </c>
      <c r="B123" s="14" t="s">
        <v>412</v>
      </c>
      <c r="C123" s="14" t="s">
        <v>484</v>
      </c>
      <c r="D123" s="14" t="s">
        <v>447</v>
      </c>
      <c r="E123" s="14" t="s">
        <v>61</v>
      </c>
      <c r="F123" s="14" t="s">
        <v>62</v>
      </c>
      <c r="G123" s="186" t="s">
        <v>526</v>
      </c>
      <c r="H123" s="186" t="s">
        <v>526</v>
      </c>
      <c r="I123" s="186" t="s">
        <v>526</v>
      </c>
      <c r="J123" s="52"/>
      <c r="K123" s="52"/>
      <c r="L123" s="52"/>
      <c r="M123" s="52"/>
      <c r="N123" s="52"/>
      <c r="O123" s="52"/>
      <c r="P123" s="52"/>
      <c r="Q123" s="52"/>
    </row>
    <row r="124" spans="1:17">
      <c r="A124" s="14" t="s">
        <v>440</v>
      </c>
      <c r="B124" s="14" t="s">
        <v>412</v>
      </c>
      <c r="C124" s="14" t="s">
        <v>484</v>
      </c>
      <c r="D124" s="14" t="s">
        <v>447</v>
      </c>
      <c r="E124" s="14" t="s">
        <v>194</v>
      </c>
      <c r="F124" s="14" t="s">
        <v>276</v>
      </c>
      <c r="G124" s="186" t="s">
        <v>526</v>
      </c>
      <c r="H124" s="186" t="s">
        <v>526</v>
      </c>
      <c r="I124" s="186" t="s">
        <v>526</v>
      </c>
      <c r="J124" s="52"/>
      <c r="K124" s="52"/>
      <c r="L124" s="52"/>
      <c r="M124" s="52"/>
      <c r="N124" s="52"/>
      <c r="O124" s="52"/>
      <c r="P124" s="52"/>
      <c r="Q124" s="52"/>
    </row>
    <row r="125" spans="1:17">
      <c r="A125" s="14" t="s">
        <v>440</v>
      </c>
      <c r="B125" s="14" t="s">
        <v>412</v>
      </c>
      <c r="C125" s="14" t="s">
        <v>484</v>
      </c>
      <c r="D125" s="14" t="s">
        <v>447</v>
      </c>
      <c r="E125" s="14" t="s">
        <v>99</v>
      </c>
      <c r="F125" s="14" t="s">
        <v>100</v>
      </c>
      <c r="G125" s="186" t="s">
        <v>526</v>
      </c>
      <c r="H125" s="186" t="s">
        <v>526</v>
      </c>
      <c r="I125" s="186" t="s">
        <v>526</v>
      </c>
      <c r="J125" s="52"/>
      <c r="K125" s="52"/>
      <c r="L125" s="82"/>
      <c r="M125" s="82"/>
      <c r="N125" s="82"/>
      <c r="O125" s="82"/>
      <c r="P125" s="82"/>
      <c r="Q125" s="82"/>
    </row>
    <row r="126" spans="1:17">
      <c r="A126" s="14" t="s">
        <v>440</v>
      </c>
      <c r="B126" s="14" t="s">
        <v>412</v>
      </c>
      <c r="C126" s="14" t="s">
        <v>484</v>
      </c>
      <c r="D126" s="14" t="s">
        <v>447</v>
      </c>
      <c r="E126" s="14" t="s">
        <v>109</v>
      </c>
      <c r="F126" s="14" t="s">
        <v>110</v>
      </c>
      <c r="G126" s="186" t="s">
        <v>526</v>
      </c>
      <c r="H126" s="186" t="s">
        <v>526</v>
      </c>
      <c r="I126" s="186" t="s">
        <v>526</v>
      </c>
      <c r="J126" s="52"/>
      <c r="K126" s="52"/>
      <c r="L126" s="52"/>
      <c r="M126" s="52"/>
      <c r="N126" s="52"/>
      <c r="O126" s="52"/>
      <c r="P126" s="52"/>
      <c r="Q126" s="52"/>
    </row>
    <row r="127" spans="1:17">
      <c r="A127" s="14" t="s">
        <v>440</v>
      </c>
      <c r="B127" s="14" t="s">
        <v>412</v>
      </c>
      <c r="C127" s="14" t="s">
        <v>484</v>
      </c>
      <c r="D127" s="14" t="s">
        <v>447</v>
      </c>
      <c r="E127" s="14" t="s">
        <v>119</v>
      </c>
      <c r="F127" s="14" t="s">
        <v>120</v>
      </c>
      <c r="G127" s="14">
        <v>14</v>
      </c>
      <c r="H127" s="177">
        <v>0.85709999999999997</v>
      </c>
      <c r="I127" s="177">
        <v>0.79725809999999997</v>
      </c>
      <c r="J127" s="52"/>
      <c r="K127" s="52"/>
      <c r="L127" s="52"/>
      <c r="M127" s="52"/>
      <c r="N127" s="52"/>
      <c r="O127" s="52"/>
      <c r="P127" s="52"/>
      <c r="Q127" s="52"/>
    </row>
    <row r="128" spans="1:17">
      <c r="A128" s="14" t="s">
        <v>440</v>
      </c>
      <c r="B128" s="14" t="s">
        <v>412</v>
      </c>
      <c r="C128" s="14" t="s">
        <v>484</v>
      </c>
      <c r="D128" s="14" t="s">
        <v>447</v>
      </c>
      <c r="E128" s="14" t="s">
        <v>199</v>
      </c>
      <c r="F128" s="14" t="s">
        <v>282</v>
      </c>
      <c r="G128" s="14">
        <v>16</v>
      </c>
      <c r="H128" s="177">
        <v>0.8125</v>
      </c>
      <c r="I128" s="177">
        <v>0.88215480000000002</v>
      </c>
      <c r="J128" s="52"/>
      <c r="K128" s="52"/>
      <c r="L128" s="52"/>
      <c r="M128" s="52"/>
      <c r="N128" s="52"/>
      <c r="O128" s="52"/>
      <c r="P128" s="52"/>
      <c r="Q128" s="52"/>
    </row>
    <row r="129" spans="1:17">
      <c r="A129" s="14" t="s">
        <v>440</v>
      </c>
      <c r="B129" s="14" t="s">
        <v>412</v>
      </c>
      <c r="C129" s="14" t="s">
        <v>484</v>
      </c>
      <c r="D129" s="14" t="s">
        <v>447</v>
      </c>
      <c r="E129" s="14" t="s">
        <v>187</v>
      </c>
      <c r="F129" s="14" t="s">
        <v>188</v>
      </c>
      <c r="G129" s="14">
        <v>19</v>
      </c>
      <c r="H129" s="177">
        <v>0.84209999999999996</v>
      </c>
      <c r="I129" s="177">
        <v>0.81719399999999998</v>
      </c>
      <c r="J129" s="52"/>
      <c r="K129" s="52"/>
      <c r="L129" s="52"/>
      <c r="M129" s="52"/>
      <c r="N129" s="52"/>
      <c r="O129" s="52"/>
      <c r="P129" s="52"/>
      <c r="Q129" s="52"/>
    </row>
    <row r="130" spans="1:17">
      <c r="A130" s="14" t="s">
        <v>440</v>
      </c>
      <c r="B130" s="14" t="s">
        <v>412</v>
      </c>
      <c r="C130" s="14" t="s">
        <v>485</v>
      </c>
      <c r="D130" s="64" t="s">
        <v>339</v>
      </c>
      <c r="E130" s="64" t="s">
        <v>485</v>
      </c>
      <c r="F130" s="64" t="s">
        <v>339</v>
      </c>
      <c r="G130" s="64">
        <v>165</v>
      </c>
      <c r="H130" s="184">
        <v>0.70899999999999996</v>
      </c>
      <c r="I130" s="184">
        <v>0.73479470000000002</v>
      </c>
      <c r="J130" s="52"/>
      <c r="K130" s="52"/>
      <c r="L130" s="52"/>
      <c r="M130" s="52"/>
      <c r="N130" s="52"/>
      <c r="O130" s="52"/>
      <c r="P130" s="52"/>
      <c r="Q130" s="52"/>
    </row>
    <row r="131" spans="1:17">
      <c r="A131" s="14" t="s">
        <v>440</v>
      </c>
      <c r="B131" s="14" t="s">
        <v>412</v>
      </c>
      <c r="C131" s="14" t="s">
        <v>485</v>
      </c>
      <c r="D131" s="14" t="s">
        <v>339</v>
      </c>
      <c r="E131" s="14" t="s">
        <v>193</v>
      </c>
      <c r="F131" s="14" t="s">
        <v>275</v>
      </c>
      <c r="G131" s="186" t="s">
        <v>526</v>
      </c>
      <c r="H131" s="186" t="s">
        <v>526</v>
      </c>
      <c r="I131" s="186" t="s">
        <v>526</v>
      </c>
      <c r="J131" s="52"/>
      <c r="K131" s="52"/>
      <c r="L131" s="52"/>
      <c r="M131" s="52"/>
      <c r="N131" s="52"/>
      <c r="O131" s="52"/>
      <c r="P131" s="52"/>
      <c r="Q131" s="52"/>
    </row>
    <row r="132" spans="1:17">
      <c r="A132" s="14" t="s">
        <v>440</v>
      </c>
      <c r="B132" s="14" t="s">
        <v>412</v>
      </c>
      <c r="C132" s="14" t="s">
        <v>485</v>
      </c>
      <c r="D132" s="14" t="s">
        <v>339</v>
      </c>
      <c r="E132" s="14" t="s">
        <v>85</v>
      </c>
      <c r="F132" s="14" t="s">
        <v>86</v>
      </c>
      <c r="G132" s="186" t="s">
        <v>526</v>
      </c>
      <c r="H132" s="186" t="s">
        <v>526</v>
      </c>
      <c r="I132" s="186" t="s">
        <v>526</v>
      </c>
      <c r="J132" s="52"/>
      <c r="K132" s="52"/>
      <c r="L132" s="52"/>
      <c r="M132" s="52"/>
      <c r="N132" s="52"/>
      <c r="O132" s="52"/>
      <c r="P132" s="52"/>
      <c r="Q132" s="52"/>
    </row>
    <row r="133" spans="1:17">
      <c r="A133" s="14" t="s">
        <v>440</v>
      </c>
      <c r="B133" s="14" t="s">
        <v>412</v>
      </c>
      <c r="C133" s="14" t="s">
        <v>485</v>
      </c>
      <c r="D133" s="14" t="s">
        <v>339</v>
      </c>
      <c r="E133" s="14" t="s">
        <v>200</v>
      </c>
      <c r="F133" s="14" t="s">
        <v>283</v>
      </c>
      <c r="G133" s="186" t="s">
        <v>526</v>
      </c>
      <c r="H133" s="186" t="s">
        <v>526</v>
      </c>
      <c r="I133" s="186" t="s">
        <v>526</v>
      </c>
      <c r="J133" s="52"/>
      <c r="K133" s="52"/>
      <c r="L133" s="52"/>
      <c r="M133" s="52"/>
      <c r="N133" s="52"/>
      <c r="O133" s="52"/>
      <c r="P133" s="52"/>
      <c r="Q133" s="52"/>
    </row>
    <row r="134" spans="1:17">
      <c r="A134" s="14" t="s">
        <v>440</v>
      </c>
      <c r="B134" s="14" t="s">
        <v>412</v>
      </c>
      <c r="C134" s="14" t="s">
        <v>485</v>
      </c>
      <c r="D134" s="14" t="s">
        <v>339</v>
      </c>
      <c r="E134" s="14" t="s">
        <v>175</v>
      </c>
      <c r="F134" s="14" t="s">
        <v>176</v>
      </c>
      <c r="G134" s="14">
        <v>13</v>
      </c>
      <c r="H134" s="177">
        <v>0.69230000000000003</v>
      </c>
      <c r="I134" s="177">
        <v>0.66467889999999996</v>
      </c>
      <c r="J134" s="52"/>
      <c r="K134" s="52"/>
      <c r="L134" s="52"/>
      <c r="M134" s="52"/>
      <c r="N134" s="52"/>
      <c r="O134" s="52"/>
      <c r="P134" s="52"/>
      <c r="Q134" s="52"/>
    </row>
    <row r="135" spans="1:17">
      <c r="A135" s="14" t="s">
        <v>440</v>
      </c>
      <c r="B135" s="14" t="s">
        <v>412</v>
      </c>
      <c r="C135" s="14" t="s">
        <v>485</v>
      </c>
      <c r="D135" s="14" t="s">
        <v>339</v>
      </c>
      <c r="E135" s="14" t="s">
        <v>201</v>
      </c>
      <c r="F135" s="14" t="s">
        <v>284</v>
      </c>
      <c r="G135" s="14">
        <v>20</v>
      </c>
      <c r="H135" s="177">
        <v>0.8</v>
      </c>
      <c r="I135" s="177">
        <v>0.80680079999999998</v>
      </c>
      <c r="J135" s="52"/>
      <c r="K135" s="52"/>
      <c r="L135" s="52"/>
      <c r="M135" s="52"/>
      <c r="N135" s="52"/>
      <c r="O135" s="52"/>
      <c r="P135" s="52"/>
      <c r="Q135" s="52"/>
    </row>
    <row r="136" spans="1:17">
      <c r="A136" s="14" t="s">
        <v>440</v>
      </c>
      <c r="B136" s="14" t="s">
        <v>412</v>
      </c>
      <c r="C136" s="14" t="s">
        <v>485</v>
      </c>
      <c r="D136" s="14" t="s">
        <v>339</v>
      </c>
      <c r="E136" s="14" t="s">
        <v>185</v>
      </c>
      <c r="F136" s="14" t="s">
        <v>186</v>
      </c>
      <c r="G136" s="186" t="s">
        <v>526</v>
      </c>
      <c r="H136" s="186" t="s">
        <v>526</v>
      </c>
      <c r="I136" s="186" t="s">
        <v>526</v>
      </c>
      <c r="J136" s="52"/>
      <c r="K136" s="52"/>
      <c r="L136" s="52"/>
      <c r="M136" s="52"/>
      <c r="N136" s="52"/>
      <c r="O136" s="52"/>
      <c r="P136" s="52"/>
      <c r="Q136" s="52"/>
    </row>
    <row r="137" spans="1:17">
      <c r="A137" s="14" t="s">
        <v>440</v>
      </c>
      <c r="B137" s="14" t="s">
        <v>412</v>
      </c>
      <c r="C137" s="14" t="s">
        <v>485</v>
      </c>
      <c r="D137" s="14" t="s">
        <v>339</v>
      </c>
      <c r="E137" s="14" t="s">
        <v>210</v>
      </c>
      <c r="F137" s="14" t="s">
        <v>211</v>
      </c>
      <c r="G137" s="14">
        <v>38</v>
      </c>
      <c r="H137" s="177">
        <v>0.5</v>
      </c>
      <c r="I137" s="177">
        <v>0.56218729999999995</v>
      </c>
      <c r="J137" s="52"/>
      <c r="K137" s="52"/>
      <c r="L137" s="52"/>
      <c r="M137" s="52"/>
      <c r="N137" s="52"/>
      <c r="O137" s="52"/>
      <c r="P137" s="52"/>
      <c r="Q137" s="52"/>
    </row>
    <row r="138" spans="1:17">
      <c r="A138" s="14" t="s">
        <v>440</v>
      </c>
      <c r="B138" s="14" t="s">
        <v>412</v>
      </c>
      <c r="C138" s="14" t="s">
        <v>485</v>
      </c>
      <c r="D138" s="14" t="s">
        <v>339</v>
      </c>
      <c r="E138" s="14" t="s">
        <v>212</v>
      </c>
      <c r="F138" s="14" t="s">
        <v>213</v>
      </c>
      <c r="G138" s="14">
        <v>15</v>
      </c>
      <c r="H138" s="177">
        <v>0.8</v>
      </c>
      <c r="I138" s="177">
        <v>0.74575840000000004</v>
      </c>
      <c r="J138" s="52"/>
      <c r="K138" s="52"/>
      <c r="L138" s="82"/>
      <c r="M138" s="82"/>
      <c r="N138" s="82"/>
      <c r="O138" s="82"/>
      <c r="P138" s="82"/>
      <c r="Q138" s="82"/>
    </row>
    <row r="139" spans="1:17">
      <c r="A139" s="14" t="s">
        <v>440</v>
      </c>
      <c r="B139" s="14" t="s">
        <v>412</v>
      </c>
      <c r="C139" s="14" t="s">
        <v>485</v>
      </c>
      <c r="D139" s="14" t="s">
        <v>339</v>
      </c>
      <c r="E139" s="14" t="s">
        <v>222</v>
      </c>
      <c r="F139" s="14" t="s">
        <v>288</v>
      </c>
      <c r="G139" s="14">
        <v>22</v>
      </c>
      <c r="H139" s="177">
        <v>0.68179999999999996</v>
      </c>
      <c r="I139" s="177">
        <v>0.69529890000000005</v>
      </c>
      <c r="J139" s="52"/>
      <c r="K139" s="52"/>
      <c r="L139" s="52"/>
      <c r="M139" s="52"/>
      <c r="N139" s="52"/>
      <c r="O139" s="52"/>
      <c r="P139" s="52"/>
      <c r="Q139" s="52"/>
    </row>
    <row r="140" spans="1:17">
      <c r="A140" s="14" t="s">
        <v>440</v>
      </c>
      <c r="B140" s="14" t="s">
        <v>412</v>
      </c>
      <c r="C140" s="14" t="s">
        <v>485</v>
      </c>
      <c r="D140" s="14" t="s">
        <v>339</v>
      </c>
      <c r="E140" s="14" t="s">
        <v>228</v>
      </c>
      <c r="F140" s="14" t="s">
        <v>229</v>
      </c>
      <c r="G140" s="186" t="s">
        <v>526</v>
      </c>
      <c r="H140" s="186" t="s">
        <v>526</v>
      </c>
      <c r="I140" s="186" t="s">
        <v>526</v>
      </c>
      <c r="J140" s="52"/>
      <c r="K140" s="52"/>
      <c r="L140" s="52"/>
      <c r="M140" s="52"/>
      <c r="N140" s="52"/>
      <c r="O140" s="52"/>
      <c r="P140" s="52"/>
      <c r="Q140" s="52"/>
    </row>
    <row r="141" spans="1:17">
      <c r="A141" s="14" t="s">
        <v>440</v>
      </c>
      <c r="B141" s="14" t="s">
        <v>412</v>
      </c>
      <c r="C141" s="14" t="s">
        <v>485</v>
      </c>
      <c r="D141" s="14" t="s">
        <v>339</v>
      </c>
      <c r="E141" s="14" t="s">
        <v>240</v>
      </c>
      <c r="F141" s="14" t="s">
        <v>241</v>
      </c>
      <c r="G141" s="14">
        <v>18</v>
      </c>
      <c r="H141" s="177">
        <v>0.72219999999999995</v>
      </c>
      <c r="I141" s="177">
        <v>0.76484220000000003</v>
      </c>
      <c r="J141" s="52"/>
      <c r="K141" s="52"/>
      <c r="L141" s="52"/>
      <c r="M141" s="52"/>
      <c r="N141" s="52"/>
      <c r="O141" s="52"/>
      <c r="P141" s="52"/>
      <c r="Q141" s="52"/>
    </row>
    <row r="142" spans="1:17">
      <c r="A142" s="14" t="s">
        <v>440</v>
      </c>
      <c r="B142" s="14" t="s">
        <v>412</v>
      </c>
      <c r="C142" s="14" t="s">
        <v>485</v>
      </c>
      <c r="D142" s="14" t="s">
        <v>339</v>
      </c>
      <c r="E142" s="14" t="s">
        <v>244</v>
      </c>
      <c r="F142" s="14" t="s">
        <v>245</v>
      </c>
      <c r="G142" s="186" t="s">
        <v>526</v>
      </c>
      <c r="H142" s="186" t="s">
        <v>526</v>
      </c>
      <c r="I142" s="186" t="s">
        <v>526</v>
      </c>
      <c r="J142" s="52"/>
      <c r="K142" s="52"/>
      <c r="L142" s="52"/>
      <c r="M142" s="52"/>
      <c r="N142" s="52"/>
      <c r="O142" s="52"/>
      <c r="P142" s="52"/>
      <c r="Q142" s="52"/>
    </row>
    <row r="143" spans="1:17">
      <c r="A143" s="14" t="s">
        <v>440</v>
      </c>
      <c r="B143" s="14" t="s">
        <v>412</v>
      </c>
      <c r="C143" s="14" t="s">
        <v>486</v>
      </c>
      <c r="D143" s="64" t="s">
        <v>336</v>
      </c>
      <c r="E143" s="64" t="s">
        <v>486</v>
      </c>
      <c r="F143" s="64" t="s">
        <v>336</v>
      </c>
      <c r="G143" s="64">
        <v>61</v>
      </c>
      <c r="H143" s="184">
        <v>0.85240000000000005</v>
      </c>
      <c r="I143" s="184">
        <v>0.79095300000000002</v>
      </c>
      <c r="J143" s="52"/>
      <c r="K143" s="52"/>
      <c r="L143" s="52"/>
      <c r="M143" s="52"/>
      <c r="N143" s="52"/>
      <c r="O143" s="52"/>
      <c r="P143" s="52"/>
      <c r="Q143" s="52"/>
    </row>
    <row r="144" spans="1:17">
      <c r="A144" s="14" t="s">
        <v>440</v>
      </c>
      <c r="B144" s="14" t="s">
        <v>412</v>
      </c>
      <c r="C144" s="14" t="s">
        <v>486</v>
      </c>
      <c r="D144" s="14" t="s">
        <v>336</v>
      </c>
      <c r="E144" s="14" t="s">
        <v>29</v>
      </c>
      <c r="F144" s="14" t="s">
        <v>30</v>
      </c>
      <c r="G144" s="186" t="s">
        <v>526</v>
      </c>
      <c r="H144" s="186" t="s">
        <v>526</v>
      </c>
      <c r="I144" s="186" t="s">
        <v>526</v>
      </c>
      <c r="J144" s="52"/>
      <c r="K144" s="52"/>
      <c r="L144" s="52"/>
      <c r="M144" s="52"/>
      <c r="N144" s="52"/>
      <c r="O144" s="52"/>
      <c r="P144" s="52"/>
      <c r="Q144" s="52"/>
    </row>
    <row r="145" spans="1:11">
      <c r="A145" s="14" t="s">
        <v>440</v>
      </c>
      <c r="B145" s="14" t="s">
        <v>412</v>
      </c>
      <c r="C145" s="14" t="s">
        <v>486</v>
      </c>
      <c r="D145" s="14" t="s">
        <v>336</v>
      </c>
      <c r="E145" s="14" t="s">
        <v>45</v>
      </c>
      <c r="F145" s="14" t="s">
        <v>46</v>
      </c>
      <c r="G145" s="14">
        <v>12</v>
      </c>
      <c r="H145" s="177">
        <v>0.75</v>
      </c>
      <c r="I145" s="177">
        <v>0.66011240000000004</v>
      </c>
      <c r="J145" s="52"/>
      <c r="K145" s="52"/>
    </row>
    <row r="146" spans="1:11">
      <c r="A146" s="14" t="s">
        <v>440</v>
      </c>
      <c r="B146" s="14" t="s">
        <v>412</v>
      </c>
      <c r="C146" s="14" t="s">
        <v>486</v>
      </c>
      <c r="D146" s="14" t="s">
        <v>336</v>
      </c>
      <c r="E146" s="14" t="s">
        <v>49</v>
      </c>
      <c r="F146" s="14" t="s">
        <v>50</v>
      </c>
      <c r="G146" s="14">
        <v>10</v>
      </c>
      <c r="H146" s="177">
        <v>0.8</v>
      </c>
      <c r="I146" s="177">
        <v>0.85705019999999998</v>
      </c>
      <c r="J146" s="52"/>
      <c r="K146" s="52"/>
    </row>
    <row r="147" spans="1:11">
      <c r="A147" s="14" t="s">
        <v>440</v>
      </c>
      <c r="B147" s="14" t="s">
        <v>412</v>
      </c>
      <c r="C147" s="14" t="s">
        <v>486</v>
      </c>
      <c r="D147" s="14" t="s">
        <v>336</v>
      </c>
      <c r="E147" s="14" t="s">
        <v>95</v>
      </c>
      <c r="F147" s="14" t="s">
        <v>96</v>
      </c>
      <c r="G147" s="186" t="s">
        <v>526</v>
      </c>
      <c r="H147" s="186" t="s">
        <v>526</v>
      </c>
      <c r="I147" s="186" t="s">
        <v>526</v>
      </c>
      <c r="J147" s="52"/>
      <c r="K147" s="52"/>
    </row>
    <row r="148" spans="1:11">
      <c r="A148" s="14" t="s">
        <v>440</v>
      </c>
      <c r="B148" s="14" t="s">
        <v>412</v>
      </c>
      <c r="C148" s="14" t="s">
        <v>486</v>
      </c>
      <c r="D148" s="14" t="s">
        <v>336</v>
      </c>
      <c r="E148" s="14" t="s">
        <v>113</v>
      </c>
      <c r="F148" s="14" t="s">
        <v>114</v>
      </c>
      <c r="G148" s="14">
        <v>17</v>
      </c>
      <c r="H148" s="177">
        <v>0.76470000000000005</v>
      </c>
      <c r="I148" s="177">
        <v>0.72476929999999995</v>
      </c>
      <c r="J148" s="52"/>
      <c r="K148" s="52"/>
    </row>
    <row r="149" spans="1:11">
      <c r="A149" s="14" t="s">
        <v>440</v>
      </c>
      <c r="B149" s="14" t="s">
        <v>412</v>
      </c>
      <c r="C149" s="14" t="s">
        <v>486</v>
      </c>
      <c r="D149" s="14" t="s">
        <v>336</v>
      </c>
      <c r="E149" s="14" t="s">
        <v>131</v>
      </c>
      <c r="F149" s="14" t="s">
        <v>132</v>
      </c>
      <c r="G149" s="14">
        <v>14</v>
      </c>
      <c r="H149" s="177">
        <v>1</v>
      </c>
      <c r="I149" s="177">
        <v>0.86654169999999997</v>
      </c>
      <c r="J149" s="52"/>
      <c r="K149" s="52"/>
    </row>
    <row r="150" spans="1:11">
      <c r="H150" s="52"/>
      <c r="I150" s="52"/>
      <c r="J150" s="52"/>
      <c r="K150" s="52"/>
    </row>
    <row r="151" spans="1:11">
      <c r="J151" s="52"/>
      <c r="K151" s="52"/>
    </row>
    <row r="152" spans="1:11">
      <c r="J152" s="52"/>
      <c r="K152" s="52"/>
    </row>
  </sheetData>
  <mergeCells count="3">
    <mergeCell ref="F5:I5"/>
    <mergeCell ref="F2:I2"/>
    <mergeCell ref="F8:I8"/>
  </mergeCells>
  <hyperlinks>
    <hyperlink ref="C3" r:id="rId1" display="https://www.natcan.org.uk/audits/metastatic-breast/           " xr:uid="{FABDC2C1-E942-4308-8716-C9B062083627}"/>
    <hyperlink ref="C2" r:id="rId2" display="breastcanceraudits@rcseng.ac.uk           " xr:uid="{456AC641-565C-4057-B886-661DB5051EDA}"/>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4950C-3EC7-4836-8080-02325D7A936E}">
  <dimension ref="A1:R156"/>
  <sheetViews>
    <sheetView showGridLines="0" zoomScale="80" zoomScaleNormal="80" zoomScaleSheetLayoutView="100" workbookViewId="0">
      <pane ySplit="11" topLeftCell="A25"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9" width="9.7109375" customWidth="1"/>
    <col min="11" max="11" width="9.140625" customWidth="1"/>
    <col min="12" max="12" width="9.7109375" customWidth="1"/>
    <col min="13" max="13" width="18.7109375" customWidth="1"/>
    <col min="14" max="17" width="9.7109375" customWidth="1"/>
  </cols>
  <sheetData>
    <row r="1" spans="1:18" ht="20.100000000000001" customHeight="1">
      <c r="A1" s="20"/>
      <c r="B1" s="20"/>
      <c r="C1" s="21"/>
      <c r="D1" s="54"/>
      <c r="E1" s="89" t="s">
        <v>462</v>
      </c>
      <c r="F1" s="73"/>
      <c r="G1" s="20"/>
      <c r="H1" s="20"/>
      <c r="I1" s="20"/>
    </row>
    <row r="2" spans="1:18" ht="15" customHeight="1">
      <c r="A2" s="20"/>
      <c r="B2" s="20"/>
      <c r="C2" s="70"/>
      <c r="D2" s="70"/>
      <c r="E2" s="72" t="s">
        <v>514</v>
      </c>
      <c r="F2" s="73" t="s">
        <v>515</v>
      </c>
      <c r="G2" s="20"/>
      <c r="H2" s="20"/>
      <c r="I2" s="20"/>
    </row>
    <row r="3" spans="1:18" ht="15" customHeight="1">
      <c r="A3" s="20"/>
      <c r="B3" s="20"/>
      <c r="C3" s="70"/>
      <c r="D3" s="70"/>
      <c r="E3" s="72" t="s">
        <v>27</v>
      </c>
      <c r="F3" s="73" t="s">
        <v>500</v>
      </c>
      <c r="G3" s="20"/>
      <c r="H3" s="20"/>
      <c r="I3" s="20"/>
    </row>
    <row r="4" spans="1:18" ht="15" customHeight="1">
      <c r="A4" s="20"/>
      <c r="B4" s="20"/>
      <c r="C4" s="71"/>
      <c r="D4" s="71"/>
      <c r="E4" s="72" t="s">
        <v>456</v>
      </c>
      <c r="F4" s="73" t="s">
        <v>516</v>
      </c>
      <c r="G4" s="20"/>
      <c r="H4" s="20"/>
      <c r="I4" s="20"/>
    </row>
    <row r="5" spans="1:18" ht="12.75" customHeight="1">
      <c r="A5" s="20"/>
      <c r="B5" s="20"/>
      <c r="C5" s="20"/>
      <c r="D5" s="54"/>
      <c r="E5" s="72" t="s">
        <v>457</v>
      </c>
      <c r="F5" s="73" t="s">
        <v>517</v>
      </c>
      <c r="G5" s="20"/>
      <c r="H5" s="20"/>
      <c r="I5" s="20"/>
    </row>
    <row r="6" spans="1:18">
      <c r="A6" s="20"/>
      <c r="B6" s="20"/>
      <c r="C6" s="20"/>
      <c r="D6" s="20"/>
      <c r="E6" s="74" t="s">
        <v>427</v>
      </c>
      <c r="F6" s="73" t="s">
        <v>458</v>
      </c>
      <c r="G6" s="20"/>
      <c r="H6" s="20"/>
      <c r="I6" s="20"/>
    </row>
    <row r="7" spans="1:18" ht="15" customHeight="1">
      <c r="D7" s="16"/>
      <c r="E7" s="74" t="s">
        <v>459</v>
      </c>
      <c r="F7" s="73" t="s">
        <v>501</v>
      </c>
    </row>
    <row r="8" spans="1:18" ht="25.5">
      <c r="D8" s="16"/>
      <c r="E8" s="74" t="s">
        <v>565</v>
      </c>
      <c r="F8" s="380" t="s">
        <v>570</v>
      </c>
      <c r="G8" s="380"/>
      <c r="H8" s="380"/>
      <c r="I8" s="380"/>
    </row>
    <row r="9" spans="1:18">
      <c r="D9" s="16"/>
    </row>
    <row r="11" spans="1:18" s="68" customFormat="1" ht="60.75" thickBot="1">
      <c r="A11" s="75" t="s">
        <v>738</v>
      </c>
      <c r="B11" s="75" t="s">
        <v>427</v>
      </c>
      <c r="C11" s="75" t="s">
        <v>428</v>
      </c>
      <c r="D11" s="75" t="s">
        <v>429</v>
      </c>
      <c r="E11" s="75" t="s">
        <v>490</v>
      </c>
      <c r="F11" s="75" t="s">
        <v>431</v>
      </c>
      <c r="G11" s="75" t="s">
        <v>448</v>
      </c>
      <c r="H11" s="75" t="s">
        <v>537</v>
      </c>
      <c r="I11" s="75" t="s">
        <v>538</v>
      </c>
      <c r="J11" s="14"/>
      <c r="K11"/>
      <c r="L11" s="75" t="s">
        <v>738</v>
      </c>
      <c r="M11" s="75" t="s">
        <v>427</v>
      </c>
      <c r="N11" s="75" t="s">
        <v>495</v>
      </c>
      <c r="O11" s="75" t="s">
        <v>492</v>
      </c>
      <c r="P11" s="75" t="s">
        <v>448</v>
      </c>
      <c r="Q11" s="75" t="s">
        <v>536</v>
      </c>
      <c r="R11"/>
    </row>
    <row r="12" spans="1:18" ht="15.75" thickBot="1">
      <c r="A12" s="175" t="s">
        <v>440</v>
      </c>
      <c r="B12" s="175" t="s">
        <v>432</v>
      </c>
      <c r="C12" s="175" t="s">
        <v>465</v>
      </c>
      <c r="D12" s="175" t="s">
        <v>432</v>
      </c>
      <c r="E12" s="175" t="s">
        <v>465</v>
      </c>
      <c r="F12" s="175" t="s">
        <v>432</v>
      </c>
      <c r="G12" s="175">
        <v>11132</v>
      </c>
      <c r="H12" s="190">
        <v>0.43154999999999999</v>
      </c>
      <c r="I12" s="191" t="s">
        <v>491</v>
      </c>
      <c r="J12" s="177"/>
      <c r="L12" s="85" t="s">
        <v>440</v>
      </c>
      <c r="M12" s="85" t="s">
        <v>432</v>
      </c>
      <c r="N12" s="85" t="s">
        <v>329</v>
      </c>
      <c r="O12" s="85" t="s">
        <v>541</v>
      </c>
      <c r="P12" s="85">
        <v>11025</v>
      </c>
      <c r="Q12" s="101">
        <v>0.4334694</v>
      </c>
    </row>
    <row r="13" spans="1:18" ht="15.75" thickBot="1">
      <c r="A13" s="178" t="s">
        <v>440</v>
      </c>
      <c r="B13" s="178" t="s">
        <v>412</v>
      </c>
      <c r="C13" s="178" t="s">
        <v>464</v>
      </c>
      <c r="D13" s="178" t="s">
        <v>412</v>
      </c>
      <c r="E13" s="178" t="s">
        <v>464</v>
      </c>
      <c r="F13" s="178" t="s">
        <v>412</v>
      </c>
      <c r="G13" s="178">
        <v>10661</v>
      </c>
      <c r="H13" s="192">
        <v>0.42715999999999998</v>
      </c>
      <c r="I13" s="193" t="s">
        <v>491</v>
      </c>
      <c r="J13" s="177"/>
      <c r="L13" s="87" t="s">
        <v>440</v>
      </c>
      <c r="M13" s="87" t="s">
        <v>432</v>
      </c>
      <c r="N13" s="87" t="s">
        <v>309</v>
      </c>
      <c r="O13" s="87" t="s">
        <v>541</v>
      </c>
      <c r="P13" s="87">
        <v>107</v>
      </c>
      <c r="Q13" s="102">
        <v>0.23364489999999999</v>
      </c>
    </row>
    <row r="14" spans="1:18" ht="15.75" thickBot="1">
      <c r="A14" s="182" t="s">
        <v>440</v>
      </c>
      <c r="B14" s="182" t="s">
        <v>433</v>
      </c>
      <c r="C14" s="182" t="s">
        <v>463</v>
      </c>
      <c r="D14" s="182" t="s">
        <v>433</v>
      </c>
      <c r="E14" s="182" t="s">
        <v>463</v>
      </c>
      <c r="F14" s="182" t="s">
        <v>433</v>
      </c>
      <c r="G14" s="182">
        <v>471</v>
      </c>
      <c r="H14" s="194">
        <v>0.53078999999999998</v>
      </c>
      <c r="I14" s="188" t="s">
        <v>491</v>
      </c>
      <c r="J14" s="177"/>
      <c r="L14" s="42" t="s">
        <v>440</v>
      </c>
      <c r="M14" s="42" t="s">
        <v>412</v>
      </c>
      <c r="N14" s="42" t="s">
        <v>329</v>
      </c>
      <c r="O14" s="42" t="s">
        <v>541</v>
      </c>
      <c r="P14" s="42">
        <v>10555</v>
      </c>
      <c r="Q14" s="103">
        <v>0.42909000000000003</v>
      </c>
    </row>
    <row r="15" spans="1:18">
      <c r="A15" s="14" t="s">
        <v>440</v>
      </c>
      <c r="B15" s="14" t="s">
        <v>433</v>
      </c>
      <c r="C15" s="14" t="s">
        <v>463</v>
      </c>
      <c r="D15" s="14" t="s">
        <v>433</v>
      </c>
      <c r="E15" s="14" t="s">
        <v>441</v>
      </c>
      <c r="F15" s="14" t="s">
        <v>434</v>
      </c>
      <c r="G15" s="14">
        <v>87</v>
      </c>
      <c r="H15" s="196">
        <v>0.57469999999999999</v>
      </c>
      <c r="I15" s="196">
        <v>0.442382</v>
      </c>
      <c r="J15" s="177"/>
      <c r="K15" s="177"/>
      <c r="L15" s="42" t="s">
        <v>440</v>
      </c>
      <c r="M15" s="42" t="s">
        <v>412</v>
      </c>
      <c r="N15" s="42" t="s">
        <v>309</v>
      </c>
      <c r="O15" s="42" t="s">
        <v>541</v>
      </c>
      <c r="P15" s="42">
        <v>106</v>
      </c>
      <c r="Q15" s="103">
        <v>0.23585</v>
      </c>
    </row>
    <row r="16" spans="1:18" ht="15.75" thickBot="1">
      <c r="A16" s="14" t="s">
        <v>440</v>
      </c>
      <c r="B16" s="14" t="s">
        <v>433</v>
      </c>
      <c r="C16" s="14" t="s">
        <v>463</v>
      </c>
      <c r="D16" s="14" t="s">
        <v>433</v>
      </c>
      <c r="E16" s="14" t="s">
        <v>442</v>
      </c>
      <c r="F16" s="14" t="s">
        <v>435</v>
      </c>
      <c r="G16" s="14">
        <v>116</v>
      </c>
      <c r="H16" s="196">
        <v>0.41370000000000001</v>
      </c>
      <c r="I16" s="196">
        <v>0.37296620000000003</v>
      </c>
      <c r="J16" s="177"/>
      <c r="K16" s="177"/>
      <c r="L16" s="78" t="s">
        <v>440</v>
      </c>
      <c r="M16" s="78" t="s">
        <v>433</v>
      </c>
      <c r="N16" s="78" t="s">
        <v>540</v>
      </c>
      <c r="O16" s="78" t="s">
        <v>541</v>
      </c>
      <c r="P16" s="78">
        <v>471</v>
      </c>
      <c r="Q16" s="104">
        <v>0.53078999999999998</v>
      </c>
    </row>
    <row r="17" spans="1:17">
      <c r="A17" s="14" t="s">
        <v>440</v>
      </c>
      <c r="B17" s="14" t="s">
        <v>433</v>
      </c>
      <c r="C17" s="14" t="s">
        <v>463</v>
      </c>
      <c r="D17" s="14" t="s">
        <v>433</v>
      </c>
      <c r="E17" s="14" t="s">
        <v>443</v>
      </c>
      <c r="F17" s="14" t="s">
        <v>436</v>
      </c>
      <c r="G17" s="14">
        <v>69</v>
      </c>
      <c r="H17" s="196">
        <v>0.6956</v>
      </c>
      <c r="I17" s="196">
        <v>0.57299429999999996</v>
      </c>
      <c r="J17" s="177"/>
      <c r="K17" s="177"/>
      <c r="L17" s="52"/>
      <c r="M17" s="52"/>
      <c r="N17" s="52"/>
      <c r="O17" s="52"/>
      <c r="P17" s="52"/>
      <c r="Q17" s="52"/>
    </row>
    <row r="18" spans="1:17">
      <c r="A18" s="14" t="s">
        <v>440</v>
      </c>
      <c r="B18" s="14" t="s">
        <v>433</v>
      </c>
      <c r="C18" s="14" t="s">
        <v>463</v>
      </c>
      <c r="D18" s="14" t="s">
        <v>433</v>
      </c>
      <c r="E18" s="14" t="s">
        <v>444</v>
      </c>
      <c r="F18" s="14" t="s">
        <v>437</v>
      </c>
      <c r="G18" s="14">
        <v>79</v>
      </c>
      <c r="H18" s="196">
        <v>0.63290000000000002</v>
      </c>
      <c r="I18" s="196">
        <v>0.55818699999999999</v>
      </c>
      <c r="J18" s="177"/>
      <c r="K18" s="177"/>
      <c r="L18" s="52"/>
      <c r="M18" s="52"/>
      <c r="N18" s="52"/>
      <c r="O18" s="52"/>
      <c r="P18" s="52"/>
      <c r="Q18" s="52"/>
    </row>
    <row r="19" spans="1:17">
      <c r="A19" s="14" t="s">
        <v>440</v>
      </c>
      <c r="B19" s="14" t="s">
        <v>433</v>
      </c>
      <c r="C19" s="14" t="s">
        <v>463</v>
      </c>
      <c r="D19" s="14" t="s">
        <v>433</v>
      </c>
      <c r="E19" s="14" t="s">
        <v>445</v>
      </c>
      <c r="F19" s="14" t="s">
        <v>438</v>
      </c>
      <c r="G19" s="14">
        <v>70</v>
      </c>
      <c r="H19" s="196">
        <v>0.4</v>
      </c>
      <c r="I19" s="196">
        <v>0.3943062</v>
      </c>
      <c r="J19" s="177"/>
      <c r="K19" s="177"/>
      <c r="L19" s="52"/>
      <c r="M19" s="52"/>
      <c r="N19" s="52"/>
      <c r="O19" s="52"/>
      <c r="P19" s="52"/>
      <c r="Q19" s="52"/>
    </row>
    <row r="20" spans="1:17" ht="15.75" thickBot="1">
      <c r="A20" s="197" t="s">
        <v>440</v>
      </c>
      <c r="B20" s="197" t="s">
        <v>433</v>
      </c>
      <c r="C20" s="197" t="s">
        <v>463</v>
      </c>
      <c r="D20" s="197" t="s">
        <v>433</v>
      </c>
      <c r="E20" s="197" t="s">
        <v>446</v>
      </c>
      <c r="F20" s="197" t="s">
        <v>439</v>
      </c>
      <c r="G20" s="197">
        <v>50</v>
      </c>
      <c r="H20" s="198">
        <v>0.51990000000000003</v>
      </c>
      <c r="I20" s="198">
        <v>0.4444148</v>
      </c>
      <c r="J20" s="177"/>
      <c r="K20" s="177"/>
      <c r="L20" s="52"/>
      <c r="M20" s="52"/>
      <c r="N20" s="52"/>
      <c r="O20" s="52"/>
      <c r="P20" s="52"/>
      <c r="Q20" s="52"/>
    </row>
    <row r="21" spans="1:17" ht="30.75" thickBot="1">
      <c r="A21" s="14" t="s">
        <v>440</v>
      </c>
      <c r="B21" s="14" t="s">
        <v>412</v>
      </c>
      <c r="C21" s="14" t="s">
        <v>466</v>
      </c>
      <c r="D21" s="64" t="s">
        <v>340</v>
      </c>
      <c r="E21" s="64" t="s">
        <v>466</v>
      </c>
      <c r="F21" s="64" t="s">
        <v>340</v>
      </c>
      <c r="G21" s="64">
        <v>513</v>
      </c>
      <c r="H21" s="184">
        <v>0.37619999999999998</v>
      </c>
      <c r="I21" s="195">
        <v>0.42644890000000002</v>
      </c>
      <c r="J21" s="177"/>
      <c r="K21" s="177"/>
      <c r="L21" s="75" t="s">
        <v>738</v>
      </c>
      <c r="M21" s="75" t="s">
        <v>427</v>
      </c>
      <c r="N21" s="75" t="s">
        <v>495</v>
      </c>
      <c r="O21" s="75" t="s">
        <v>492</v>
      </c>
      <c r="P21" s="75" t="s">
        <v>448</v>
      </c>
      <c r="Q21" s="75" t="s">
        <v>536</v>
      </c>
    </row>
    <row r="22" spans="1:17">
      <c r="A22" s="14" t="s">
        <v>440</v>
      </c>
      <c r="B22" s="14" t="s">
        <v>412</v>
      </c>
      <c r="C22" s="14" t="s">
        <v>466</v>
      </c>
      <c r="D22" s="14" t="s">
        <v>340</v>
      </c>
      <c r="E22" s="14" t="s">
        <v>57</v>
      </c>
      <c r="F22" s="14" t="s">
        <v>274</v>
      </c>
      <c r="G22" s="14">
        <v>53</v>
      </c>
      <c r="H22" s="177">
        <v>0.41499999999999998</v>
      </c>
      <c r="I22" s="196">
        <v>0.48104960000000002</v>
      </c>
      <c r="J22" s="177"/>
      <c r="K22" s="177"/>
      <c r="L22" s="85" t="s">
        <v>440</v>
      </c>
      <c r="M22" s="85" t="s">
        <v>432</v>
      </c>
      <c r="N22" s="85" t="s">
        <v>540</v>
      </c>
      <c r="O22" s="85" t="s">
        <v>524</v>
      </c>
      <c r="P22" s="85">
        <v>2017</v>
      </c>
      <c r="Q22" s="101">
        <v>0.74367870000000003</v>
      </c>
    </row>
    <row r="23" spans="1:17">
      <c r="A23" s="14" t="s">
        <v>440</v>
      </c>
      <c r="B23" s="14" t="s">
        <v>412</v>
      </c>
      <c r="C23" s="14" t="s">
        <v>466</v>
      </c>
      <c r="D23" s="14" t="s">
        <v>340</v>
      </c>
      <c r="E23" s="14" t="s">
        <v>69</v>
      </c>
      <c r="F23" s="14" t="s">
        <v>70</v>
      </c>
      <c r="G23" s="14">
        <v>48</v>
      </c>
      <c r="H23" s="177">
        <v>0.39579999999999999</v>
      </c>
      <c r="I23" s="196">
        <v>0.49914120000000001</v>
      </c>
      <c r="J23" s="177"/>
      <c r="K23" s="177"/>
      <c r="L23" s="85" t="s">
        <v>440</v>
      </c>
      <c r="M23" s="85" t="s">
        <v>432</v>
      </c>
      <c r="N23" s="85" t="s">
        <v>540</v>
      </c>
      <c r="O23" s="85" t="s">
        <v>525</v>
      </c>
      <c r="P23" s="85">
        <v>4167</v>
      </c>
      <c r="Q23" s="101">
        <v>0.56083510000000003</v>
      </c>
    </row>
    <row r="24" spans="1:17">
      <c r="A24" s="14" t="s">
        <v>440</v>
      </c>
      <c r="B24" s="14" t="s">
        <v>412</v>
      </c>
      <c r="C24" s="14" t="s">
        <v>466</v>
      </c>
      <c r="D24" s="14" t="s">
        <v>340</v>
      </c>
      <c r="E24" s="14" t="s">
        <v>117</v>
      </c>
      <c r="F24" s="14" t="s">
        <v>118</v>
      </c>
      <c r="G24" s="14">
        <v>159</v>
      </c>
      <c r="H24" s="177">
        <v>0.3836</v>
      </c>
      <c r="I24" s="177">
        <v>0.41615059999999998</v>
      </c>
      <c r="J24" s="177"/>
      <c r="K24" s="177"/>
      <c r="L24" s="85" t="s">
        <v>440</v>
      </c>
      <c r="M24" s="85" t="s">
        <v>432</v>
      </c>
      <c r="N24" s="85" t="s">
        <v>540</v>
      </c>
      <c r="O24" s="85" t="s">
        <v>294</v>
      </c>
      <c r="P24" s="85">
        <v>2658</v>
      </c>
      <c r="Q24" s="101">
        <v>0.2960873</v>
      </c>
    </row>
    <row r="25" spans="1:17" ht="15.75" thickBot="1">
      <c r="A25" s="14" t="s">
        <v>440</v>
      </c>
      <c r="B25" s="14" t="s">
        <v>412</v>
      </c>
      <c r="C25" s="14" t="s">
        <v>466</v>
      </c>
      <c r="D25" s="14" t="s">
        <v>340</v>
      </c>
      <c r="E25" s="14" t="s">
        <v>127</v>
      </c>
      <c r="F25" s="14" t="s">
        <v>128</v>
      </c>
      <c r="G25" s="14">
        <v>76</v>
      </c>
      <c r="H25" s="177">
        <v>0.30259999999999998</v>
      </c>
      <c r="I25" s="177">
        <v>0.3265245</v>
      </c>
      <c r="J25" s="177"/>
      <c r="K25" s="177"/>
      <c r="L25" s="87" t="s">
        <v>440</v>
      </c>
      <c r="M25" s="87" t="s">
        <v>432</v>
      </c>
      <c r="N25" s="87" t="s">
        <v>540</v>
      </c>
      <c r="O25" s="87" t="s">
        <v>295</v>
      </c>
      <c r="P25" s="87">
        <v>2290</v>
      </c>
      <c r="Q25" s="102">
        <v>7.8602599999999995E-2</v>
      </c>
    </row>
    <row r="26" spans="1:17">
      <c r="A26" s="14" t="s">
        <v>440</v>
      </c>
      <c r="B26" s="14" t="s">
        <v>412</v>
      </c>
      <c r="C26" s="14" t="s">
        <v>466</v>
      </c>
      <c r="D26" s="14" t="s">
        <v>340</v>
      </c>
      <c r="E26" s="14" t="s">
        <v>129</v>
      </c>
      <c r="F26" s="14" t="s">
        <v>130</v>
      </c>
      <c r="G26" s="14">
        <v>62</v>
      </c>
      <c r="H26" s="177">
        <v>0.37090000000000001</v>
      </c>
      <c r="I26" s="177">
        <v>0.44013619999999998</v>
      </c>
      <c r="J26" s="177"/>
      <c r="K26" s="177"/>
      <c r="L26" s="42" t="s">
        <v>440</v>
      </c>
      <c r="M26" s="42" t="s">
        <v>412</v>
      </c>
      <c r="N26" s="42" t="s">
        <v>540</v>
      </c>
      <c r="O26" s="42" t="s">
        <v>524</v>
      </c>
      <c r="P26" s="42">
        <v>1952</v>
      </c>
      <c r="Q26" s="103">
        <v>0.73924000000000001</v>
      </c>
    </row>
    <row r="27" spans="1:17">
      <c r="A27" s="14" t="s">
        <v>440</v>
      </c>
      <c r="B27" s="14" t="s">
        <v>412</v>
      </c>
      <c r="C27" s="14" t="s">
        <v>466</v>
      </c>
      <c r="D27" s="14" t="s">
        <v>340</v>
      </c>
      <c r="E27" s="14" t="s">
        <v>230</v>
      </c>
      <c r="F27" s="14" t="s">
        <v>231</v>
      </c>
      <c r="G27" s="14">
        <v>56</v>
      </c>
      <c r="H27" s="177">
        <v>0.35709999999999997</v>
      </c>
      <c r="I27" s="177">
        <v>0.4721532</v>
      </c>
      <c r="J27" s="177"/>
      <c r="K27" s="177"/>
      <c r="L27" s="42" t="s">
        <v>440</v>
      </c>
      <c r="M27" s="42" t="s">
        <v>412</v>
      </c>
      <c r="N27" s="42" t="s">
        <v>540</v>
      </c>
      <c r="O27" s="42" t="s">
        <v>525</v>
      </c>
      <c r="P27" s="42">
        <v>3980</v>
      </c>
      <c r="Q27" s="103">
        <v>0.55703999999999998</v>
      </c>
    </row>
    <row r="28" spans="1:17">
      <c r="A28" s="14" t="s">
        <v>440</v>
      </c>
      <c r="B28" s="14" t="s">
        <v>412</v>
      </c>
      <c r="C28" s="14" t="s">
        <v>466</v>
      </c>
      <c r="D28" s="14" t="s">
        <v>340</v>
      </c>
      <c r="E28" s="14" t="s">
        <v>238</v>
      </c>
      <c r="F28" s="14" t="s">
        <v>239</v>
      </c>
      <c r="G28" s="14">
        <v>59</v>
      </c>
      <c r="H28" s="177">
        <v>0.42370000000000002</v>
      </c>
      <c r="I28" s="177">
        <v>0.43752170000000001</v>
      </c>
      <c r="J28" s="177"/>
      <c r="K28" s="177"/>
      <c r="L28" s="42" t="s">
        <v>440</v>
      </c>
      <c r="M28" s="42" t="s">
        <v>412</v>
      </c>
      <c r="N28" s="42" t="s">
        <v>540</v>
      </c>
      <c r="O28" s="42" t="s">
        <v>294</v>
      </c>
      <c r="P28" s="42">
        <v>2528</v>
      </c>
      <c r="Q28" s="103">
        <v>0.29074</v>
      </c>
    </row>
    <row r="29" spans="1:17">
      <c r="A29" s="14" t="s">
        <v>440</v>
      </c>
      <c r="B29" s="14" t="s">
        <v>412</v>
      </c>
      <c r="C29" s="14" t="s">
        <v>467</v>
      </c>
      <c r="D29" s="64" t="s">
        <v>345</v>
      </c>
      <c r="E29" s="64" t="s">
        <v>467</v>
      </c>
      <c r="F29" s="64" t="s">
        <v>345</v>
      </c>
      <c r="G29" s="64">
        <v>791</v>
      </c>
      <c r="H29" s="184">
        <v>0.45629999999999998</v>
      </c>
      <c r="I29" s="184">
        <v>0.4730318</v>
      </c>
      <c r="J29" s="177"/>
      <c r="K29" s="177"/>
      <c r="L29" s="42" t="s">
        <v>440</v>
      </c>
      <c r="M29" s="42" t="s">
        <v>412</v>
      </c>
      <c r="N29" s="42" t="s">
        <v>540</v>
      </c>
      <c r="O29" s="42" t="s">
        <v>295</v>
      </c>
      <c r="P29" s="42">
        <v>2201</v>
      </c>
      <c r="Q29" s="103">
        <v>7.2239999999999999E-2</v>
      </c>
    </row>
    <row r="30" spans="1:17">
      <c r="A30" s="14" t="s">
        <v>440</v>
      </c>
      <c r="B30" s="14" t="s">
        <v>412</v>
      </c>
      <c r="C30" s="14" t="s">
        <v>467</v>
      </c>
      <c r="D30" s="14" t="s">
        <v>345</v>
      </c>
      <c r="E30" s="14" t="s">
        <v>105</v>
      </c>
      <c r="F30" s="14" t="s">
        <v>106</v>
      </c>
      <c r="G30" s="14">
        <v>47</v>
      </c>
      <c r="H30" s="177">
        <v>0.53190000000000004</v>
      </c>
      <c r="I30" s="177">
        <v>0.55220460000000005</v>
      </c>
      <c r="J30" s="177"/>
      <c r="K30" s="177"/>
      <c r="L30" s="42" t="s">
        <v>440</v>
      </c>
      <c r="M30" s="42" t="s">
        <v>433</v>
      </c>
      <c r="N30" s="42" t="s">
        <v>540</v>
      </c>
      <c r="O30" s="42" t="s">
        <v>524</v>
      </c>
      <c r="P30" s="42">
        <v>65</v>
      </c>
      <c r="Q30" s="103">
        <v>0.87692000000000003</v>
      </c>
    </row>
    <row r="31" spans="1:17">
      <c r="A31" s="14" t="s">
        <v>440</v>
      </c>
      <c r="B31" s="14" t="s">
        <v>412</v>
      </c>
      <c r="C31" s="14" t="s">
        <v>467</v>
      </c>
      <c r="D31" s="14" t="s">
        <v>345</v>
      </c>
      <c r="E31" s="14" t="s">
        <v>149</v>
      </c>
      <c r="F31" s="14" t="s">
        <v>150</v>
      </c>
      <c r="G31" s="14">
        <v>68</v>
      </c>
      <c r="H31" s="177">
        <v>0.39700000000000002</v>
      </c>
      <c r="I31" s="177">
        <v>0.4361469</v>
      </c>
      <c r="J31" s="177"/>
      <c r="K31" s="177"/>
      <c r="L31" s="42" t="s">
        <v>440</v>
      </c>
      <c r="M31" s="42" t="s">
        <v>433</v>
      </c>
      <c r="N31" s="42" t="s">
        <v>540</v>
      </c>
      <c r="O31" s="42" t="s">
        <v>525</v>
      </c>
      <c r="P31" s="42">
        <v>187</v>
      </c>
      <c r="Q31" s="103">
        <v>0.64171</v>
      </c>
    </row>
    <row r="32" spans="1:17">
      <c r="A32" s="14" t="s">
        <v>440</v>
      </c>
      <c r="B32" s="14" t="s">
        <v>412</v>
      </c>
      <c r="C32" s="14" t="s">
        <v>467</v>
      </c>
      <c r="D32" s="14" t="s">
        <v>345</v>
      </c>
      <c r="E32" s="14" t="s">
        <v>155</v>
      </c>
      <c r="F32" s="14" t="s">
        <v>156</v>
      </c>
      <c r="G32" s="14">
        <v>160</v>
      </c>
      <c r="H32" s="177">
        <v>0.46870000000000001</v>
      </c>
      <c r="I32" s="177">
        <v>0.49530790000000002</v>
      </c>
      <c r="J32" s="177"/>
      <c r="K32" s="177"/>
      <c r="L32" s="42" t="s">
        <v>440</v>
      </c>
      <c r="M32" s="42" t="s">
        <v>433</v>
      </c>
      <c r="N32" s="42" t="s">
        <v>540</v>
      </c>
      <c r="O32" s="42" t="s">
        <v>294</v>
      </c>
      <c r="P32" s="42">
        <v>130</v>
      </c>
      <c r="Q32" s="103">
        <v>0.4</v>
      </c>
    </row>
    <row r="33" spans="1:17" ht="15.75" thickBot="1">
      <c r="A33" s="14" t="s">
        <v>440</v>
      </c>
      <c r="B33" s="14" t="s">
        <v>412</v>
      </c>
      <c r="C33" s="14" t="s">
        <v>467</v>
      </c>
      <c r="D33" s="14" t="s">
        <v>345</v>
      </c>
      <c r="E33" s="14" t="s">
        <v>179</v>
      </c>
      <c r="F33" s="14" t="s">
        <v>180</v>
      </c>
      <c r="G33" s="14">
        <v>46</v>
      </c>
      <c r="H33" s="177">
        <v>0.60860000000000003</v>
      </c>
      <c r="I33" s="177">
        <v>0.51310500000000003</v>
      </c>
      <c r="J33" s="177"/>
      <c r="K33" s="177"/>
      <c r="L33" s="78" t="s">
        <v>440</v>
      </c>
      <c r="M33" s="78" t="s">
        <v>433</v>
      </c>
      <c r="N33" s="78" t="s">
        <v>540</v>
      </c>
      <c r="O33" s="78" t="s">
        <v>295</v>
      </c>
      <c r="P33" s="78">
        <v>89</v>
      </c>
      <c r="Q33" s="104">
        <v>0.23596</v>
      </c>
    </row>
    <row r="34" spans="1:17">
      <c r="A34" s="14" t="s">
        <v>440</v>
      </c>
      <c r="B34" s="14" t="s">
        <v>412</v>
      </c>
      <c r="C34" s="14" t="s">
        <v>467</v>
      </c>
      <c r="D34" s="14" t="s">
        <v>345</v>
      </c>
      <c r="E34" s="14" t="s">
        <v>204</v>
      </c>
      <c r="F34" s="14" t="s">
        <v>205</v>
      </c>
      <c r="G34" s="14">
        <v>161</v>
      </c>
      <c r="H34" s="177">
        <v>0.46579999999999999</v>
      </c>
      <c r="I34" s="177">
        <v>0.54609300000000005</v>
      </c>
      <c r="J34" s="177"/>
      <c r="K34" s="177"/>
      <c r="L34" s="52"/>
      <c r="M34" s="52"/>
      <c r="N34" s="52"/>
      <c r="O34" s="52"/>
      <c r="P34" s="52"/>
      <c r="Q34" s="52"/>
    </row>
    <row r="35" spans="1:17">
      <c r="A35" s="14" t="s">
        <v>440</v>
      </c>
      <c r="B35" s="14" t="s">
        <v>412</v>
      </c>
      <c r="C35" s="14" t="s">
        <v>467</v>
      </c>
      <c r="D35" s="14" t="s">
        <v>345</v>
      </c>
      <c r="E35" s="14" t="s">
        <v>216</v>
      </c>
      <c r="F35" s="14" t="s">
        <v>285</v>
      </c>
      <c r="G35" s="14">
        <v>182</v>
      </c>
      <c r="H35" s="177">
        <v>0.50539999999999996</v>
      </c>
      <c r="I35" s="177">
        <v>0.46391690000000002</v>
      </c>
      <c r="J35" s="177"/>
      <c r="K35" s="177"/>
      <c r="L35" s="52"/>
      <c r="M35" s="52"/>
      <c r="N35" s="52"/>
      <c r="O35" s="52"/>
      <c r="P35" s="52"/>
      <c r="Q35" s="52"/>
    </row>
    <row r="36" spans="1:17">
      <c r="A36" s="14" t="s">
        <v>440</v>
      </c>
      <c r="B36" s="14" t="s">
        <v>412</v>
      </c>
      <c r="C36" s="14" t="s">
        <v>467</v>
      </c>
      <c r="D36" s="14" t="s">
        <v>345</v>
      </c>
      <c r="E36" s="14" t="s">
        <v>218</v>
      </c>
      <c r="F36" s="14" t="s">
        <v>286</v>
      </c>
      <c r="G36" s="14">
        <v>127</v>
      </c>
      <c r="H36" s="177">
        <v>0.307</v>
      </c>
      <c r="I36" s="177">
        <v>0.34108169999999999</v>
      </c>
      <c r="J36" s="177"/>
      <c r="K36" s="177"/>
      <c r="L36" s="52"/>
      <c r="M36" s="52"/>
      <c r="N36" s="52"/>
      <c r="O36" s="52"/>
      <c r="P36" s="52"/>
      <c r="Q36" s="52"/>
    </row>
    <row r="37" spans="1:17">
      <c r="A37" s="14" t="s">
        <v>440</v>
      </c>
      <c r="B37" s="14" t="s">
        <v>412</v>
      </c>
      <c r="C37" s="14" t="s">
        <v>468</v>
      </c>
      <c r="D37" s="64" t="s">
        <v>469</v>
      </c>
      <c r="E37" s="64" t="s">
        <v>468</v>
      </c>
      <c r="F37" s="64" t="s">
        <v>469</v>
      </c>
      <c r="G37" s="64">
        <v>1313</v>
      </c>
      <c r="H37" s="184">
        <v>0.41049999999999998</v>
      </c>
      <c r="I37" s="184">
        <v>0.43721199999999999</v>
      </c>
      <c r="J37" s="177"/>
      <c r="K37" s="177"/>
      <c r="L37" s="117" t="s">
        <v>432</v>
      </c>
      <c r="M37" s="52"/>
      <c r="N37" s="52"/>
      <c r="O37" s="52"/>
      <c r="P37" s="52"/>
      <c r="Q37" s="52"/>
    </row>
    <row r="38" spans="1:17" ht="30.75" thickBot="1">
      <c r="A38" s="14" t="s">
        <v>440</v>
      </c>
      <c r="B38" s="14" t="s">
        <v>412</v>
      </c>
      <c r="C38" s="14" t="s">
        <v>468</v>
      </c>
      <c r="D38" s="14" t="s">
        <v>469</v>
      </c>
      <c r="E38" s="14" t="s">
        <v>39</v>
      </c>
      <c r="F38" s="14" t="s">
        <v>40</v>
      </c>
      <c r="G38" s="14">
        <v>110</v>
      </c>
      <c r="H38" s="177">
        <v>0.43630000000000002</v>
      </c>
      <c r="I38" s="177">
        <v>0.44309379999999998</v>
      </c>
      <c r="J38" s="177"/>
      <c r="K38" s="177"/>
      <c r="L38" s="75" t="s">
        <v>738</v>
      </c>
      <c r="M38" s="75" t="s">
        <v>543</v>
      </c>
      <c r="N38" s="75" t="s">
        <v>495</v>
      </c>
      <c r="O38" s="75" t="s">
        <v>492</v>
      </c>
      <c r="P38" s="75" t="s">
        <v>448</v>
      </c>
      <c r="Q38" s="75" t="s">
        <v>536</v>
      </c>
    </row>
    <row r="39" spans="1:17">
      <c r="A39" s="14" t="s">
        <v>440</v>
      </c>
      <c r="B39" s="14" t="s">
        <v>412</v>
      </c>
      <c r="C39" s="14" t="s">
        <v>468</v>
      </c>
      <c r="D39" s="14" t="s">
        <v>469</v>
      </c>
      <c r="E39" s="14" t="s">
        <v>51</v>
      </c>
      <c r="F39" s="14" t="s">
        <v>52</v>
      </c>
      <c r="G39" s="14">
        <v>85</v>
      </c>
      <c r="H39" s="177">
        <v>0.47049999999999997</v>
      </c>
      <c r="I39" s="177">
        <v>0.46424919999999997</v>
      </c>
      <c r="J39" s="177"/>
      <c r="K39" s="177"/>
      <c r="L39" s="114" t="s">
        <v>440</v>
      </c>
      <c r="M39" s="114" t="s">
        <v>542</v>
      </c>
      <c r="N39" s="114" t="s">
        <v>329</v>
      </c>
      <c r="O39" s="114" t="s">
        <v>541</v>
      </c>
      <c r="P39" s="115">
        <v>550</v>
      </c>
      <c r="Q39" s="116">
        <v>0.73272729999999997</v>
      </c>
    </row>
    <row r="40" spans="1:17">
      <c r="A40" s="14" t="s">
        <v>440</v>
      </c>
      <c r="B40" s="14" t="s">
        <v>412</v>
      </c>
      <c r="C40" s="14" t="s">
        <v>468</v>
      </c>
      <c r="D40" s="14" t="s">
        <v>469</v>
      </c>
      <c r="E40" s="14" t="s">
        <v>75</v>
      </c>
      <c r="F40" s="14" t="s">
        <v>76</v>
      </c>
      <c r="G40" s="14">
        <v>133</v>
      </c>
      <c r="H40" s="177">
        <v>0.436</v>
      </c>
      <c r="I40" s="177">
        <v>0.4569626</v>
      </c>
      <c r="J40" s="177"/>
      <c r="K40" s="177"/>
      <c r="L40" s="42" t="s">
        <v>440</v>
      </c>
      <c r="M40" s="42" t="s">
        <v>542</v>
      </c>
      <c r="N40" s="42" t="s">
        <v>329</v>
      </c>
      <c r="O40" s="42" t="s">
        <v>524</v>
      </c>
      <c r="P40" s="111">
        <v>103</v>
      </c>
      <c r="Q40" s="103">
        <v>0.88349509999999998</v>
      </c>
    </row>
    <row r="41" spans="1:17">
      <c r="A41" s="14" t="s">
        <v>440</v>
      </c>
      <c r="B41" s="14" t="s">
        <v>412</v>
      </c>
      <c r="C41" s="14" t="s">
        <v>468</v>
      </c>
      <c r="D41" s="14" t="s">
        <v>469</v>
      </c>
      <c r="E41" s="14" t="s">
        <v>79</v>
      </c>
      <c r="F41" s="14" t="s">
        <v>80</v>
      </c>
      <c r="G41" s="14">
        <v>78</v>
      </c>
      <c r="H41" s="177">
        <v>0.42299999999999999</v>
      </c>
      <c r="I41" s="177">
        <v>0.42482619999999999</v>
      </c>
      <c r="J41" s="177"/>
      <c r="K41" s="177"/>
      <c r="L41" s="42" t="s">
        <v>440</v>
      </c>
      <c r="M41" s="42" t="s">
        <v>542</v>
      </c>
      <c r="N41" s="42" t="s">
        <v>329</v>
      </c>
      <c r="O41" s="42" t="s">
        <v>525</v>
      </c>
      <c r="P41" s="111">
        <v>257</v>
      </c>
      <c r="Q41" s="103">
        <v>0.84824900000000003</v>
      </c>
    </row>
    <row r="42" spans="1:17">
      <c r="A42" s="14" t="s">
        <v>440</v>
      </c>
      <c r="B42" s="14" t="s">
        <v>412</v>
      </c>
      <c r="C42" s="14" t="s">
        <v>468</v>
      </c>
      <c r="D42" s="14" t="s">
        <v>469</v>
      </c>
      <c r="E42" s="14" t="s">
        <v>103</v>
      </c>
      <c r="F42" s="14" t="s">
        <v>104</v>
      </c>
      <c r="G42" s="14">
        <v>43</v>
      </c>
      <c r="H42" s="177">
        <v>0.30230000000000001</v>
      </c>
      <c r="I42" s="177">
        <v>0.38347029999999999</v>
      </c>
      <c r="J42" s="177"/>
      <c r="K42" s="177"/>
      <c r="L42" s="42" t="s">
        <v>440</v>
      </c>
      <c r="M42" s="42" t="s">
        <v>542</v>
      </c>
      <c r="N42" s="42" t="s">
        <v>329</v>
      </c>
      <c r="O42" s="42" t="s">
        <v>294</v>
      </c>
      <c r="P42" s="111">
        <v>116</v>
      </c>
      <c r="Q42" s="103">
        <v>0.63793100000000003</v>
      </c>
    </row>
    <row r="43" spans="1:17">
      <c r="A43" s="14" t="s">
        <v>440</v>
      </c>
      <c r="B43" s="14" t="s">
        <v>412</v>
      </c>
      <c r="C43" s="14" t="s">
        <v>468</v>
      </c>
      <c r="D43" s="14" t="s">
        <v>469</v>
      </c>
      <c r="E43" s="14" t="s">
        <v>133</v>
      </c>
      <c r="F43" s="14" t="s">
        <v>134</v>
      </c>
      <c r="G43" s="14">
        <v>255</v>
      </c>
      <c r="H43" s="177">
        <v>0.4078</v>
      </c>
      <c r="I43" s="177">
        <v>0.45551930000000002</v>
      </c>
      <c r="J43" s="177"/>
      <c r="K43" s="177"/>
      <c r="L43" s="42" t="s">
        <v>440</v>
      </c>
      <c r="M43" s="42" t="s">
        <v>542</v>
      </c>
      <c r="N43" s="42" t="s">
        <v>329</v>
      </c>
      <c r="O43" s="42" t="s">
        <v>295</v>
      </c>
      <c r="P43" s="111">
        <v>74</v>
      </c>
      <c r="Q43" s="103">
        <v>0.27027030000000002</v>
      </c>
    </row>
    <row r="44" spans="1:17">
      <c r="A44" s="14" t="s">
        <v>440</v>
      </c>
      <c r="B44" s="14" t="s">
        <v>412</v>
      </c>
      <c r="C44" s="14" t="s">
        <v>468</v>
      </c>
      <c r="D44" s="14" t="s">
        <v>469</v>
      </c>
      <c r="E44" s="14" t="s">
        <v>135</v>
      </c>
      <c r="F44" s="14" t="s">
        <v>136</v>
      </c>
      <c r="G44" s="14">
        <v>61</v>
      </c>
      <c r="H44" s="177">
        <v>0.47539999999999999</v>
      </c>
      <c r="I44" s="177">
        <v>0.48359220000000003</v>
      </c>
      <c r="J44" s="177"/>
      <c r="K44" s="177"/>
      <c r="L44" s="82" t="s">
        <v>440</v>
      </c>
      <c r="M44" s="82" t="s">
        <v>544</v>
      </c>
      <c r="N44" s="82" t="s">
        <v>329</v>
      </c>
      <c r="O44" s="82" t="s">
        <v>541</v>
      </c>
      <c r="P44" s="113">
        <v>688</v>
      </c>
      <c r="Q44" s="82">
        <v>0.73110470000000005</v>
      </c>
    </row>
    <row r="45" spans="1:17">
      <c r="A45" s="14" t="s">
        <v>440</v>
      </c>
      <c r="B45" s="14" t="s">
        <v>412</v>
      </c>
      <c r="C45" s="14" t="s">
        <v>468</v>
      </c>
      <c r="D45" s="14" t="s">
        <v>469</v>
      </c>
      <c r="E45" s="14" t="s">
        <v>137</v>
      </c>
      <c r="F45" s="14" t="s">
        <v>138</v>
      </c>
      <c r="G45" s="14">
        <v>154</v>
      </c>
      <c r="H45" s="177">
        <v>0.3896</v>
      </c>
      <c r="I45" s="177">
        <v>0.43824469999999999</v>
      </c>
      <c r="J45" s="177"/>
      <c r="K45" s="177"/>
      <c r="L45" s="52" t="s">
        <v>440</v>
      </c>
      <c r="M45" s="52" t="s">
        <v>544</v>
      </c>
      <c r="N45" s="52" t="s">
        <v>329</v>
      </c>
      <c r="O45" s="52" t="s">
        <v>524</v>
      </c>
      <c r="P45" s="112">
        <v>208</v>
      </c>
      <c r="Q45" s="52">
        <v>0.91346150000000004</v>
      </c>
    </row>
    <row r="46" spans="1:17">
      <c r="A46" s="14" t="s">
        <v>440</v>
      </c>
      <c r="B46" s="14" t="s">
        <v>412</v>
      </c>
      <c r="C46" s="14" t="s">
        <v>468</v>
      </c>
      <c r="D46" s="14" t="s">
        <v>469</v>
      </c>
      <c r="E46" s="14" t="s">
        <v>147</v>
      </c>
      <c r="F46" s="14" t="s">
        <v>148</v>
      </c>
      <c r="G46" s="14">
        <v>96</v>
      </c>
      <c r="H46" s="177">
        <v>0.375</v>
      </c>
      <c r="I46" s="177">
        <v>0.40144740000000001</v>
      </c>
      <c r="J46" s="177"/>
      <c r="K46" s="177"/>
      <c r="L46" s="52" t="s">
        <v>440</v>
      </c>
      <c r="M46" s="52" t="s">
        <v>544</v>
      </c>
      <c r="N46" s="52" t="s">
        <v>329</v>
      </c>
      <c r="O46" s="52" t="s">
        <v>525</v>
      </c>
      <c r="P46" s="112">
        <v>308</v>
      </c>
      <c r="Q46" s="52">
        <v>0.79870129999999995</v>
      </c>
    </row>
    <row r="47" spans="1:17">
      <c r="A47" s="14" t="s">
        <v>440</v>
      </c>
      <c r="B47" s="14" t="s">
        <v>412</v>
      </c>
      <c r="C47" s="14" t="s">
        <v>468</v>
      </c>
      <c r="D47" s="14" t="s">
        <v>469</v>
      </c>
      <c r="E47" s="14" t="s">
        <v>196</v>
      </c>
      <c r="F47" s="14" t="s">
        <v>279</v>
      </c>
      <c r="G47" s="14">
        <v>67</v>
      </c>
      <c r="H47" s="177">
        <v>0.40289999999999998</v>
      </c>
      <c r="I47" s="177">
        <v>0.375361</v>
      </c>
      <c r="J47" s="177"/>
      <c r="K47" s="177"/>
      <c r="L47" s="52" t="s">
        <v>440</v>
      </c>
      <c r="M47" s="52" t="s">
        <v>544</v>
      </c>
      <c r="N47" s="52" t="s">
        <v>329</v>
      </c>
      <c r="O47" s="52" t="s">
        <v>294</v>
      </c>
      <c r="P47" s="112">
        <v>104</v>
      </c>
      <c r="Q47" s="52">
        <v>0.48076920000000001</v>
      </c>
    </row>
    <row r="48" spans="1:17">
      <c r="A48" s="14" t="s">
        <v>440</v>
      </c>
      <c r="B48" s="14" t="s">
        <v>412</v>
      </c>
      <c r="C48" s="14" t="s">
        <v>468</v>
      </c>
      <c r="D48" s="14" t="s">
        <v>469</v>
      </c>
      <c r="E48" s="14" t="s">
        <v>197</v>
      </c>
      <c r="F48" s="14" t="s">
        <v>280</v>
      </c>
      <c r="G48" s="14">
        <v>97</v>
      </c>
      <c r="H48" s="177">
        <v>0.3402</v>
      </c>
      <c r="I48" s="177">
        <v>0.36490879999999998</v>
      </c>
      <c r="J48" s="177"/>
      <c r="K48" s="177"/>
      <c r="L48" s="52" t="s">
        <v>440</v>
      </c>
      <c r="M48" s="52" t="s">
        <v>544</v>
      </c>
      <c r="N48" s="52" t="s">
        <v>329</v>
      </c>
      <c r="O48" s="52" t="s">
        <v>295</v>
      </c>
      <c r="P48" s="112">
        <v>68</v>
      </c>
      <c r="Q48" s="52">
        <v>0.25</v>
      </c>
    </row>
    <row r="49" spans="1:17">
      <c r="A49" s="14" t="s">
        <v>440</v>
      </c>
      <c r="B49" s="14" t="s">
        <v>412</v>
      </c>
      <c r="C49" s="14" t="s">
        <v>468</v>
      </c>
      <c r="D49" s="14" t="s">
        <v>469</v>
      </c>
      <c r="E49" s="14" t="s">
        <v>232</v>
      </c>
      <c r="F49" s="14" t="s">
        <v>233</v>
      </c>
      <c r="G49" s="14">
        <v>79</v>
      </c>
      <c r="H49" s="177">
        <v>0.48099999999999998</v>
      </c>
      <c r="I49" s="177">
        <v>0.53714459999999997</v>
      </c>
      <c r="J49" s="177"/>
      <c r="K49" s="177"/>
      <c r="L49" s="114" t="s">
        <v>440</v>
      </c>
      <c r="M49" s="114" t="s">
        <v>545</v>
      </c>
      <c r="N49" s="114" t="s">
        <v>329</v>
      </c>
      <c r="O49" s="114" t="s">
        <v>541</v>
      </c>
      <c r="P49" s="115">
        <v>1053</v>
      </c>
      <c r="Q49" s="116">
        <v>0.65811969999999997</v>
      </c>
    </row>
    <row r="50" spans="1:17">
      <c r="A50" s="14" t="s">
        <v>440</v>
      </c>
      <c r="B50" s="14" t="s">
        <v>412</v>
      </c>
      <c r="C50" s="14" t="s">
        <v>468</v>
      </c>
      <c r="D50" s="14" t="s">
        <v>469</v>
      </c>
      <c r="E50" s="14" t="s">
        <v>234</v>
      </c>
      <c r="F50" s="14" t="s">
        <v>235</v>
      </c>
      <c r="G50" s="14">
        <v>55</v>
      </c>
      <c r="H50" s="177">
        <v>0.36359999999999998</v>
      </c>
      <c r="I50" s="177">
        <v>0.38577289999999997</v>
      </c>
      <c r="J50" s="177"/>
      <c r="K50" s="177"/>
      <c r="L50" s="42" t="s">
        <v>440</v>
      </c>
      <c r="M50" s="42" t="s">
        <v>545</v>
      </c>
      <c r="N50" s="42" t="s">
        <v>329</v>
      </c>
      <c r="O50" s="42" t="s">
        <v>524</v>
      </c>
      <c r="P50" s="111">
        <v>240</v>
      </c>
      <c r="Q50" s="103">
        <v>0.87916669999999997</v>
      </c>
    </row>
    <row r="51" spans="1:17">
      <c r="A51" s="14" t="s">
        <v>440</v>
      </c>
      <c r="B51" s="14" t="s">
        <v>412</v>
      </c>
      <c r="C51" s="14" t="s">
        <v>470</v>
      </c>
      <c r="D51" s="64" t="s">
        <v>331</v>
      </c>
      <c r="E51" s="64" t="s">
        <v>470</v>
      </c>
      <c r="F51" s="64" t="s">
        <v>331</v>
      </c>
      <c r="G51" s="64">
        <v>306</v>
      </c>
      <c r="H51" s="184">
        <v>0.4869</v>
      </c>
      <c r="I51" s="184">
        <v>0.48587999999999998</v>
      </c>
      <c r="J51" s="177"/>
      <c r="K51" s="177"/>
      <c r="L51" s="42" t="s">
        <v>440</v>
      </c>
      <c r="M51" s="42" t="s">
        <v>545</v>
      </c>
      <c r="N51" s="42" t="s">
        <v>329</v>
      </c>
      <c r="O51" s="42" t="s">
        <v>525</v>
      </c>
      <c r="P51" s="111">
        <v>414</v>
      </c>
      <c r="Q51" s="103">
        <v>0.76086960000000003</v>
      </c>
    </row>
    <row r="52" spans="1:17">
      <c r="A52" s="14" t="s">
        <v>440</v>
      </c>
      <c r="B52" s="14" t="s">
        <v>412</v>
      </c>
      <c r="C52" s="14" t="s">
        <v>470</v>
      </c>
      <c r="D52" s="14" t="s">
        <v>331</v>
      </c>
      <c r="E52" s="14" t="s">
        <v>43</v>
      </c>
      <c r="F52" s="14" t="s">
        <v>44</v>
      </c>
      <c r="G52" s="14">
        <v>46</v>
      </c>
      <c r="H52" s="177">
        <v>0.52170000000000005</v>
      </c>
      <c r="I52" s="177">
        <v>0.45223550000000001</v>
      </c>
      <c r="J52" s="177"/>
      <c r="K52" s="177"/>
      <c r="L52" s="42" t="s">
        <v>440</v>
      </c>
      <c r="M52" s="42" t="s">
        <v>545</v>
      </c>
      <c r="N52" s="42" t="s">
        <v>329</v>
      </c>
      <c r="O52" s="42" t="s">
        <v>294</v>
      </c>
      <c r="P52" s="111">
        <v>236</v>
      </c>
      <c r="Q52" s="103">
        <v>0.57627119999999998</v>
      </c>
    </row>
    <row r="53" spans="1:17">
      <c r="A53" s="14" t="s">
        <v>440</v>
      </c>
      <c r="B53" s="14" t="s">
        <v>412</v>
      </c>
      <c r="C53" s="14" t="s">
        <v>470</v>
      </c>
      <c r="D53" s="14" t="s">
        <v>331</v>
      </c>
      <c r="E53" s="14" t="s">
        <v>123</v>
      </c>
      <c r="F53" s="14" t="s">
        <v>124</v>
      </c>
      <c r="G53" s="14">
        <v>140</v>
      </c>
      <c r="H53" s="177">
        <v>0.47139999999999999</v>
      </c>
      <c r="I53" s="177">
        <v>0.44095640000000003</v>
      </c>
      <c r="J53" s="177"/>
      <c r="K53" s="177"/>
      <c r="L53" s="42" t="s">
        <v>440</v>
      </c>
      <c r="M53" s="42" t="s">
        <v>545</v>
      </c>
      <c r="N53" s="42" t="s">
        <v>329</v>
      </c>
      <c r="O53" s="42" t="s">
        <v>295</v>
      </c>
      <c r="P53" s="111">
        <v>163</v>
      </c>
      <c r="Q53" s="103">
        <v>0.19018399999999999</v>
      </c>
    </row>
    <row r="54" spans="1:17">
      <c r="A54" s="14" t="s">
        <v>440</v>
      </c>
      <c r="B54" s="14" t="s">
        <v>412</v>
      </c>
      <c r="C54" s="14" t="s">
        <v>470</v>
      </c>
      <c r="D54" s="14" t="s">
        <v>331</v>
      </c>
      <c r="E54" s="14" t="s">
        <v>191</v>
      </c>
      <c r="F54" s="14" t="s">
        <v>192</v>
      </c>
      <c r="G54" s="14">
        <v>48</v>
      </c>
      <c r="H54" s="177">
        <v>0.5</v>
      </c>
      <c r="I54" s="177">
        <v>0.54024139999999998</v>
      </c>
      <c r="J54" s="177"/>
      <c r="K54" s="177"/>
      <c r="L54" s="82" t="s">
        <v>440</v>
      </c>
      <c r="M54" s="82" t="s">
        <v>546</v>
      </c>
      <c r="N54" s="82" t="s">
        <v>329</v>
      </c>
      <c r="O54" s="82" t="s">
        <v>541</v>
      </c>
      <c r="P54" s="113">
        <v>3417</v>
      </c>
      <c r="Q54" s="82">
        <v>0.3538191</v>
      </c>
    </row>
    <row r="55" spans="1:17">
      <c r="A55" s="14" t="s">
        <v>440</v>
      </c>
      <c r="B55" s="14" t="s">
        <v>412</v>
      </c>
      <c r="C55" s="14" t="s">
        <v>470</v>
      </c>
      <c r="D55" s="14" t="s">
        <v>331</v>
      </c>
      <c r="E55" s="14" t="s">
        <v>242</v>
      </c>
      <c r="F55" s="14" t="s">
        <v>243</v>
      </c>
      <c r="G55" s="14">
        <v>72</v>
      </c>
      <c r="H55" s="177">
        <v>0.48609999999999998</v>
      </c>
      <c r="I55" s="177">
        <v>0.58832260000000003</v>
      </c>
      <c r="J55" s="177"/>
      <c r="K55" s="177"/>
      <c r="L55" s="52" t="s">
        <v>440</v>
      </c>
      <c r="M55" s="52" t="s">
        <v>546</v>
      </c>
      <c r="N55" s="52" t="s">
        <v>329</v>
      </c>
      <c r="O55" s="52" t="s">
        <v>524</v>
      </c>
      <c r="P55" s="112">
        <v>626</v>
      </c>
      <c r="Q55" s="52">
        <v>0.66773159999999998</v>
      </c>
    </row>
    <row r="56" spans="1:17">
      <c r="A56" s="14" t="s">
        <v>440</v>
      </c>
      <c r="B56" s="14" t="s">
        <v>412</v>
      </c>
      <c r="C56" s="14" t="s">
        <v>471</v>
      </c>
      <c r="D56" s="64" t="s">
        <v>398</v>
      </c>
      <c r="E56" s="64" t="s">
        <v>471</v>
      </c>
      <c r="F56" s="64" t="s">
        <v>398</v>
      </c>
      <c r="G56" s="64">
        <v>314</v>
      </c>
      <c r="H56" s="184">
        <v>0.35659999999999997</v>
      </c>
      <c r="I56" s="184">
        <v>0.38954569999999999</v>
      </c>
      <c r="J56" s="177"/>
      <c r="K56" s="177"/>
      <c r="L56" s="52" t="s">
        <v>440</v>
      </c>
      <c r="M56" s="52" t="s">
        <v>546</v>
      </c>
      <c r="N56" s="52" t="s">
        <v>329</v>
      </c>
      <c r="O56" s="52" t="s">
        <v>525</v>
      </c>
      <c r="P56" s="112">
        <v>1328</v>
      </c>
      <c r="Q56" s="52">
        <v>0.438253</v>
      </c>
    </row>
    <row r="57" spans="1:17">
      <c r="A57" s="14" t="s">
        <v>440</v>
      </c>
      <c r="B57" s="14" t="s">
        <v>412</v>
      </c>
      <c r="C57" s="14" t="s">
        <v>471</v>
      </c>
      <c r="D57" s="14" t="s">
        <v>398</v>
      </c>
      <c r="E57" s="14" t="s">
        <v>97</v>
      </c>
      <c r="F57" s="14" t="s">
        <v>98</v>
      </c>
      <c r="G57" s="14">
        <v>124</v>
      </c>
      <c r="H57" s="177">
        <v>0.34670000000000001</v>
      </c>
      <c r="I57" s="177">
        <v>0.39690370000000003</v>
      </c>
      <c r="J57" s="177"/>
      <c r="K57" s="177"/>
      <c r="L57" s="52" t="s">
        <v>440</v>
      </c>
      <c r="M57" s="52" t="s">
        <v>546</v>
      </c>
      <c r="N57" s="52" t="s">
        <v>329</v>
      </c>
      <c r="O57" s="52" t="s">
        <v>294</v>
      </c>
      <c r="P57" s="112">
        <v>860</v>
      </c>
      <c r="Q57" s="52">
        <v>0.2127907</v>
      </c>
    </row>
    <row r="58" spans="1:17">
      <c r="A58" s="14" t="s">
        <v>440</v>
      </c>
      <c r="B58" s="14" t="s">
        <v>412</v>
      </c>
      <c r="C58" s="14" t="s">
        <v>471</v>
      </c>
      <c r="D58" s="14" t="s">
        <v>398</v>
      </c>
      <c r="E58" s="14" t="s">
        <v>151</v>
      </c>
      <c r="F58" s="14" t="s">
        <v>152</v>
      </c>
      <c r="G58" s="14">
        <v>92</v>
      </c>
      <c r="H58" s="177">
        <v>0.3478</v>
      </c>
      <c r="I58" s="177">
        <v>0.36880879999999999</v>
      </c>
      <c r="J58" s="177"/>
      <c r="K58" s="177"/>
      <c r="L58" s="52" t="s">
        <v>440</v>
      </c>
      <c r="M58" s="52" t="s">
        <v>546</v>
      </c>
      <c r="N58" s="52" t="s">
        <v>329</v>
      </c>
      <c r="O58" s="52" t="s">
        <v>295</v>
      </c>
      <c r="P58" s="112">
        <v>603</v>
      </c>
      <c r="Q58" s="52">
        <v>4.3117700000000002E-2</v>
      </c>
    </row>
    <row r="59" spans="1:17">
      <c r="A59" s="14" t="s">
        <v>440</v>
      </c>
      <c r="B59" s="14" t="s">
        <v>412</v>
      </c>
      <c r="C59" s="14" t="s">
        <v>471</v>
      </c>
      <c r="D59" s="14" t="s">
        <v>398</v>
      </c>
      <c r="E59" s="14" t="s">
        <v>246</v>
      </c>
      <c r="F59" s="14" t="s">
        <v>247</v>
      </c>
      <c r="G59" s="14">
        <v>98</v>
      </c>
      <c r="H59" s="177">
        <v>0.3775</v>
      </c>
      <c r="I59" s="177">
        <v>0.40038980000000002</v>
      </c>
      <c r="J59" s="177"/>
      <c r="K59" s="177"/>
      <c r="L59" s="114" t="s">
        <v>440</v>
      </c>
      <c r="M59" s="114" t="s">
        <v>548</v>
      </c>
      <c r="N59" s="114" t="s">
        <v>329</v>
      </c>
      <c r="O59" s="114" t="s">
        <v>541</v>
      </c>
      <c r="P59" s="115">
        <v>5317</v>
      </c>
      <c r="Q59" s="116">
        <v>0.37069780000000002</v>
      </c>
    </row>
    <row r="60" spans="1:17">
      <c r="A60" s="14" t="s">
        <v>440</v>
      </c>
      <c r="B60" s="14" t="s">
        <v>412</v>
      </c>
      <c r="C60" s="14" t="s">
        <v>472</v>
      </c>
      <c r="D60" s="64" t="s">
        <v>346</v>
      </c>
      <c r="E60" s="64" t="s">
        <v>472</v>
      </c>
      <c r="F60" s="64" t="s">
        <v>346</v>
      </c>
      <c r="G60" s="64">
        <v>411</v>
      </c>
      <c r="H60" s="184">
        <v>0.42820000000000003</v>
      </c>
      <c r="I60" s="184">
        <v>0.41035850000000001</v>
      </c>
      <c r="J60" s="177"/>
      <c r="K60" s="177"/>
      <c r="L60" s="42" t="s">
        <v>440</v>
      </c>
      <c r="M60" s="42" t="s">
        <v>548</v>
      </c>
      <c r="N60" s="42" t="s">
        <v>329</v>
      </c>
      <c r="O60" s="42" t="s">
        <v>524</v>
      </c>
      <c r="P60" s="111">
        <v>838</v>
      </c>
      <c r="Q60" s="103">
        <v>0.70167060000000003</v>
      </c>
    </row>
    <row r="61" spans="1:17">
      <c r="A61" s="14" t="s">
        <v>440</v>
      </c>
      <c r="B61" s="14" t="s">
        <v>412</v>
      </c>
      <c r="C61" s="14" t="s">
        <v>472</v>
      </c>
      <c r="D61" s="14" t="s">
        <v>346</v>
      </c>
      <c r="E61" s="14" t="s">
        <v>63</v>
      </c>
      <c r="F61" s="14" t="s">
        <v>64</v>
      </c>
      <c r="G61" s="14">
        <v>59</v>
      </c>
      <c r="H61" s="177">
        <v>0.42370000000000002</v>
      </c>
      <c r="I61" s="177">
        <v>0.46866989999999997</v>
      </c>
      <c r="J61" s="177"/>
      <c r="K61" s="177"/>
      <c r="L61" s="42" t="s">
        <v>440</v>
      </c>
      <c r="M61" s="42" t="s">
        <v>548</v>
      </c>
      <c r="N61" s="42" t="s">
        <v>329</v>
      </c>
      <c r="O61" s="42" t="s">
        <v>525</v>
      </c>
      <c r="P61" s="111">
        <v>1818</v>
      </c>
      <c r="Q61" s="103">
        <v>0.52860289999999999</v>
      </c>
    </row>
    <row r="62" spans="1:17">
      <c r="A62" s="14" t="s">
        <v>440</v>
      </c>
      <c r="B62" s="14" t="s">
        <v>412</v>
      </c>
      <c r="C62" s="14" t="s">
        <v>472</v>
      </c>
      <c r="D62" s="14" t="s">
        <v>346</v>
      </c>
      <c r="E62" s="14" t="s">
        <v>71</v>
      </c>
      <c r="F62" s="14" t="s">
        <v>72</v>
      </c>
      <c r="G62" s="14">
        <v>129</v>
      </c>
      <c r="H62" s="177">
        <v>0.43409999999999999</v>
      </c>
      <c r="I62" s="177">
        <v>0.43302600000000002</v>
      </c>
      <c r="J62" s="177"/>
      <c r="K62" s="177"/>
      <c r="L62" s="42" t="s">
        <v>440</v>
      </c>
      <c r="M62" s="42" t="s">
        <v>548</v>
      </c>
      <c r="N62" s="42" t="s">
        <v>329</v>
      </c>
      <c r="O62" s="42" t="s">
        <v>294</v>
      </c>
      <c r="P62" s="111">
        <v>1309</v>
      </c>
      <c r="Q62" s="103">
        <v>0.25897629999999999</v>
      </c>
    </row>
    <row r="63" spans="1:17">
      <c r="A63" s="14" t="s">
        <v>440</v>
      </c>
      <c r="B63" s="14" t="s">
        <v>412</v>
      </c>
      <c r="C63" s="14" t="s">
        <v>472</v>
      </c>
      <c r="D63" s="14" t="s">
        <v>346</v>
      </c>
      <c r="E63" s="14" t="s">
        <v>121</v>
      </c>
      <c r="F63" s="14" t="s">
        <v>122</v>
      </c>
      <c r="G63" s="14">
        <v>132</v>
      </c>
      <c r="H63" s="177">
        <v>0.40150000000000002</v>
      </c>
      <c r="I63" s="177">
        <v>0.36396460000000003</v>
      </c>
      <c r="J63" s="177"/>
      <c r="K63" s="177"/>
      <c r="L63" s="42" t="s">
        <v>440</v>
      </c>
      <c r="M63" s="42" t="s">
        <v>548</v>
      </c>
      <c r="N63" s="42" t="s">
        <v>329</v>
      </c>
      <c r="O63" s="42" t="s">
        <v>295</v>
      </c>
      <c r="P63" s="111">
        <v>1352</v>
      </c>
      <c r="Q63" s="103">
        <v>6.1390500000000001E-2</v>
      </c>
    </row>
    <row r="64" spans="1:17">
      <c r="A64" s="14" t="s">
        <v>440</v>
      </c>
      <c r="B64" s="14" t="s">
        <v>412</v>
      </c>
      <c r="C64" s="14" t="s">
        <v>472</v>
      </c>
      <c r="D64" s="14" t="s">
        <v>346</v>
      </c>
      <c r="E64" s="14" t="s">
        <v>125</v>
      </c>
      <c r="F64" s="14" t="s">
        <v>126</v>
      </c>
      <c r="G64" s="14">
        <v>91</v>
      </c>
      <c r="H64" s="177">
        <v>0.46150000000000002</v>
      </c>
      <c r="I64" s="177">
        <v>0.41745460000000001</v>
      </c>
      <c r="J64" s="177"/>
      <c r="K64" s="177"/>
      <c r="L64" s="82"/>
      <c r="M64" s="82"/>
      <c r="N64" s="82"/>
      <c r="O64" s="82"/>
      <c r="P64" s="112"/>
      <c r="Q64" s="82"/>
    </row>
    <row r="65" spans="1:17">
      <c r="A65" s="14" t="s">
        <v>440</v>
      </c>
      <c r="B65" s="14" t="s">
        <v>412</v>
      </c>
      <c r="C65" s="14" t="s">
        <v>473</v>
      </c>
      <c r="D65" s="64" t="s">
        <v>348</v>
      </c>
      <c r="E65" s="64" t="s">
        <v>473</v>
      </c>
      <c r="F65" s="64" t="s">
        <v>348</v>
      </c>
      <c r="G65" s="64">
        <v>417</v>
      </c>
      <c r="H65" s="184">
        <v>0.46760000000000002</v>
      </c>
      <c r="I65" s="184">
        <v>0.45976</v>
      </c>
      <c r="J65" s="177"/>
      <c r="K65" s="177"/>
      <c r="L65" s="52"/>
      <c r="M65" s="52"/>
      <c r="N65" s="52"/>
      <c r="O65" s="52"/>
      <c r="P65" s="112"/>
      <c r="Q65" s="52"/>
    </row>
    <row r="66" spans="1:17">
      <c r="A66" s="14" t="s">
        <v>440</v>
      </c>
      <c r="B66" s="14" t="s">
        <v>412</v>
      </c>
      <c r="C66" s="14" t="s">
        <v>473</v>
      </c>
      <c r="D66" s="14" t="s">
        <v>348</v>
      </c>
      <c r="E66" s="14" t="s">
        <v>41</v>
      </c>
      <c r="F66" s="14" t="s">
        <v>42</v>
      </c>
      <c r="G66" s="14">
        <v>97</v>
      </c>
      <c r="H66" s="177">
        <v>0.37109999999999999</v>
      </c>
      <c r="I66" s="177">
        <v>0.41747410000000001</v>
      </c>
      <c r="J66" s="177"/>
      <c r="K66" s="177"/>
      <c r="L66" s="52"/>
      <c r="M66" s="52"/>
      <c r="N66" s="52"/>
      <c r="O66" s="52"/>
      <c r="P66" s="52"/>
      <c r="Q66" s="52"/>
    </row>
    <row r="67" spans="1:17">
      <c r="A67" s="14" t="s">
        <v>440</v>
      </c>
      <c r="B67" s="14" t="s">
        <v>412</v>
      </c>
      <c r="C67" s="14" t="s">
        <v>473</v>
      </c>
      <c r="D67" s="14" t="s">
        <v>348</v>
      </c>
      <c r="E67" s="14" t="s">
        <v>73</v>
      </c>
      <c r="F67" s="14" t="s">
        <v>74</v>
      </c>
      <c r="G67" s="14">
        <v>120</v>
      </c>
      <c r="H67" s="177">
        <v>0.56659999999999999</v>
      </c>
      <c r="I67" s="177">
        <v>0.50972649999999997</v>
      </c>
      <c r="J67" s="177"/>
      <c r="K67" s="177"/>
      <c r="L67" s="52"/>
      <c r="M67" s="52"/>
      <c r="N67" s="52"/>
      <c r="O67" s="52"/>
      <c r="P67" s="52"/>
      <c r="Q67" s="52"/>
    </row>
    <row r="68" spans="1:17">
      <c r="A68" s="14" t="s">
        <v>440</v>
      </c>
      <c r="B68" s="14" t="s">
        <v>412</v>
      </c>
      <c r="C68" s="14" t="s">
        <v>473</v>
      </c>
      <c r="D68" s="14" t="s">
        <v>348</v>
      </c>
      <c r="E68" s="14" t="s">
        <v>111</v>
      </c>
      <c r="F68" s="14" t="s">
        <v>112</v>
      </c>
      <c r="G68" s="14">
        <v>87</v>
      </c>
      <c r="H68" s="177">
        <v>0.35630000000000001</v>
      </c>
      <c r="I68" s="177">
        <v>0.40357660000000001</v>
      </c>
      <c r="J68" s="177"/>
      <c r="K68" s="177"/>
      <c r="L68" s="82"/>
      <c r="M68" s="82"/>
      <c r="N68" s="82"/>
      <c r="O68" s="82"/>
      <c r="P68" s="82"/>
      <c r="Q68" s="82"/>
    </row>
    <row r="69" spans="1:17">
      <c r="A69" s="14" t="s">
        <v>440</v>
      </c>
      <c r="B69" s="14" t="s">
        <v>412</v>
      </c>
      <c r="C69" s="14" t="s">
        <v>473</v>
      </c>
      <c r="D69" s="14" t="s">
        <v>348</v>
      </c>
      <c r="E69" s="14" t="s">
        <v>220</v>
      </c>
      <c r="F69" s="14" t="s">
        <v>287</v>
      </c>
      <c r="G69" s="14">
        <v>113</v>
      </c>
      <c r="H69" s="177">
        <v>0.53090000000000004</v>
      </c>
      <c r="I69" s="177">
        <v>0.4699122</v>
      </c>
      <c r="J69" s="177"/>
      <c r="K69" s="177"/>
      <c r="L69" s="52"/>
      <c r="M69" s="52"/>
      <c r="N69" s="52"/>
      <c r="O69" s="52"/>
      <c r="P69" s="52"/>
      <c r="Q69" s="52"/>
    </row>
    <row r="70" spans="1:17">
      <c r="A70" s="14" t="s">
        <v>440</v>
      </c>
      <c r="B70" s="14" t="s">
        <v>412</v>
      </c>
      <c r="C70" s="14" t="s">
        <v>474</v>
      </c>
      <c r="D70" s="64" t="s">
        <v>338</v>
      </c>
      <c r="E70" s="64" t="s">
        <v>474</v>
      </c>
      <c r="F70" s="64" t="s">
        <v>338</v>
      </c>
      <c r="G70" s="64">
        <v>267</v>
      </c>
      <c r="H70" s="184">
        <v>0.52800000000000002</v>
      </c>
      <c r="I70" s="184">
        <v>0.4706996</v>
      </c>
      <c r="J70" s="177"/>
      <c r="K70" s="177"/>
      <c r="L70" s="52"/>
      <c r="M70" s="52"/>
      <c r="N70" s="52"/>
      <c r="O70" s="52"/>
      <c r="P70" s="52"/>
      <c r="Q70" s="52"/>
    </row>
    <row r="71" spans="1:17">
      <c r="A71" s="14" t="s">
        <v>440</v>
      </c>
      <c r="B71" s="14" t="s">
        <v>412</v>
      </c>
      <c r="C71" s="14" t="s">
        <v>474</v>
      </c>
      <c r="D71" s="14" t="s">
        <v>338</v>
      </c>
      <c r="E71" s="14" t="s">
        <v>143</v>
      </c>
      <c r="F71" s="14" t="s">
        <v>144</v>
      </c>
      <c r="G71" s="14">
        <v>42</v>
      </c>
      <c r="H71" s="177">
        <v>0.45229999999999998</v>
      </c>
      <c r="I71" s="177">
        <v>0.42315069999999999</v>
      </c>
      <c r="J71" s="177"/>
      <c r="K71" s="177"/>
      <c r="L71" s="82"/>
      <c r="M71" s="82"/>
      <c r="N71" s="82"/>
      <c r="O71" s="82"/>
      <c r="P71" s="82"/>
      <c r="Q71" s="82"/>
    </row>
    <row r="72" spans="1:17">
      <c r="A72" s="14" t="s">
        <v>440</v>
      </c>
      <c r="B72" s="14" t="s">
        <v>412</v>
      </c>
      <c r="C72" s="14" t="s">
        <v>474</v>
      </c>
      <c r="D72" s="14" t="s">
        <v>338</v>
      </c>
      <c r="E72" s="14" t="s">
        <v>167</v>
      </c>
      <c r="F72" s="14" t="s">
        <v>168</v>
      </c>
      <c r="G72" s="14">
        <v>129</v>
      </c>
      <c r="H72" s="177">
        <v>0.52710000000000001</v>
      </c>
      <c r="I72" s="177">
        <v>0.44076330000000002</v>
      </c>
      <c r="J72" s="177"/>
      <c r="K72" s="177"/>
      <c r="L72" s="52"/>
      <c r="M72" s="52"/>
      <c r="N72" s="52"/>
      <c r="O72" s="52"/>
      <c r="P72" s="52"/>
      <c r="Q72" s="52"/>
    </row>
    <row r="73" spans="1:17">
      <c r="A73" s="14" t="s">
        <v>440</v>
      </c>
      <c r="B73" s="14" t="s">
        <v>412</v>
      </c>
      <c r="C73" s="14" t="s">
        <v>474</v>
      </c>
      <c r="D73" s="14" t="s">
        <v>338</v>
      </c>
      <c r="E73" s="14" t="s">
        <v>206</v>
      </c>
      <c r="F73" s="14" t="s">
        <v>207</v>
      </c>
      <c r="G73" s="14">
        <v>46</v>
      </c>
      <c r="H73" s="177">
        <v>0.58689999999999998</v>
      </c>
      <c r="I73" s="177">
        <v>0.52472850000000004</v>
      </c>
      <c r="J73" s="177"/>
      <c r="K73" s="177"/>
      <c r="L73" s="52"/>
      <c r="M73" s="52"/>
      <c r="N73" s="52"/>
      <c r="O73" s="52"/>
      <c r="P73" s="52"/>
      <c r="Q73" s="52"/>
    </row>
    <row r="74" spans="1:17">
      <c r="A74" s="14" t="s">
        <v>440</v>
      </c>
      <c r="B74" s="14" t="s">
        <v>412</v>
      </c>
      <c r="C74" s="14" t="s">
        <v>474</v>
      </c>
      <c r="D74" s="14" t="s">
        <v>338</v>
      </c>
      <c r="E74" s="14" t="s">
        <v>236</v>
      </c>
      <c r="F74" s="14" t="s">
        <v>237</v>
      </c>
      <c r="G74" s="14">
        <v>50</v>
      </c>
      <c r="H74" s="177">
        <v>0.54</v>
      </c>
      <c r="I74" s="177">
        <v>0.55192350000000001</v>
      </c>
      <c r="J74" s="177"/>
      <c r="K74" s="177"/>
      <c r="L74" s="52"/>
      <c r="M74" s="52"/>
      <c r="N74" s="52"/>
      <c r="O74" s="52"/>
      <c r="P74" s="52"/>
      <c r="Q74" s="52"/>
    </row>
    <row r="75" spans="1:17">
      <c r="A75" s="14" t="s">
        <v>440</v>
      </c>
      <c r="B75" s="14" t="s">
        <v>412</v>
      </c>
      <c r="C75" s="14" t="s">
        <v>475</v>
      </c>
      <c r="D75" s="64" t="s">
        <v>333</v>
      </c>
      <c r="E75" s="64" t="s">
        <v>475</v>
      </c>
      <c r="F75" s="64" t="s">
        <v>333</v>
      </c>
      <c r="G75" s="64">
        <v>353</v>
      </c>
      <c r="H75" s="184">
        <v>0.439</v>
      </c>
      <c r="I75" s="184">
        <v>0.40887380000000001</v>
      </c>
      <c r="J75" s="177"/>
      <c r="K75" s="177"/>
      <c r="L75" s="52"/>
      <c r="M75" s="52"/>
      <c r="N75" s="52"/>
      <c r="O75" s="52"/>
      <c r="P75" s="52"/>
      <c r="Q75" s="52"/>
    </row>
    <row r="76" spans="1:17">
      <c r="A76" s="14" t="s">
        <v>440</v>
      </c>
      <c r="B76" s="14" t="s">
        <v>412</v>
      </c>
      <c r="C76" s="14" t="s">
        <v>475</v>
      </c>
      <c r="D76" s="14" t="s">
        <v>333</v>
      </c>
      <c r="E76" s="14" t="s">
        <v>33</v>
      </c>
      <c r="F76" s="14" t="s">
        <v>34</v>
      </c>
      <c r="G76" s="14">
        <v>99</v>
      </c>
      <c r="H76" s="177">
        <v>0.39389999999999997</v>
      </c>
      <c r="I76" s="177">
        <v>0.36231550000000001</v>
      </c>
      <c r="J76" s="177"/>
      <c r="K76" s="177"/>
      <c r="L76" s="52"/>
      <c r="M76" s="52"/>
      <c r="N76" s="52"/>
      <c r="O76" s="52"/>
      <c r="P76" s="52"/>
      <c r="Q76" s="52"/>
    </row>
    <row r="77" spans="1:17">
      <c r="A77" s="14" t="s">
        <v>440</v>
      </c>
      <c r="B77" s="14" t="s">
        <v>412</v>
      </c>
      <c r="C77" s="14" t="s">
        <v>475</v>
      </c>
      <c r="D77" s="14" t="s">
        <v>333</v>
      </c>
      <c r="E77" s="14" t="s">
        <v>37</v>
      </c>
      <c r="F77" s="14" t="s">
        <v>38</v>
      </c>
      <c r="G77" s="14">
        <v>254</v>
      </c>
      <c r="H77" s="177">
        <v>0.45660000000000001</v>
      </c>
      <c r="I77" s="177">
        <v>0.4273362</v>
      </c>
      <c r="J77" s="177"/>
      <c r="K77" s="177"/>
      <c r="L77" s="52"/>
      <c r="M77" s="52"/>
      <c r="N77" s="52"/>
      <c r="O77" s="52"/>
      <c r="P77" s="52"/>
      <c r="Q77" s="52"/>
    </row>
    <row r="78" spans="1:17">
      <c r="A78" s="14" t="s">
        <v>440</v>
      </c>
      <c r="B78" s="14" t="s">
        <v>412</v>
      </c>
      <c r="C78" s="14" t="s">
        <v>476</v>
      </c>
      <c r="D78" s="64" t="s">
        <v>347</v>
      </c>
      <c r="E78" s="64" t="s">
        <v>476</v>
      </c>
      <c r="F78" s="64" t="s">
        <v>347</v>
      </c>
      <c r="G78" s="64">
        <v>599</v>
      </c>
      <c r="H78" s="184">
        <v>0.39389999999999997</v>
      </c>
      <c r="I78" s="184">
        <v>0.39605360000000001</v>
      </c>
      <c r="J78" s="177"/>
      <c r="K78" s="177"/>
      <c r="L78" s="52"/>
      <c r="M78" s="52"/>
      <c r="N78" s="52"/>
      <c r="O78" s="52"/>
      <c r="P78" s="52"/>
      <c r="Q78" s="52"/>
    </row>
    <row r="79" spans="1:17">
      <c r="A79" s="14" t="s">
        <v>440</v>
      </c>
      <c r="B79" s="14" t="s">
        <v>412</v>
      </c>
      <c r="C79" s="14" t="s">
        <v>476</v>
      </c>
      <c r="D79" s="14" t="s">
        <v>347</v>
      </c>
      <c r="E79" s="14" t="s">
        <v>59</v>
      </c>
      <c r="F79" s="14" t="s">
        <v>60</v>
      </c>
      <c r="G79" s="14">
        <v>86</v>
      </c>
      <c r="H79" s="177">
        <v>0.29060000000000002</v>
      </c>
      <c r="I79" s="177">
        <v>0.30395549999999999</v>
      </c>
      <c r="J79" s="177"/>
      <c r="K79" s="177"/>
      <c r="L79" s="82"/>
      <c r="M79" s="82"/>
      <c r="N79" s="82"/>
      <c r="O79" s="82"/>
      <c r="P79" s="82"/>
      <c r="Q79" s="82"/>
    </row>
    <row r="80" spans="1:17">
      <c r="A80" s="14" t="s">
        <v>440</v>
      </c>
      <c r="B80" s="14" t="s">
        <v>412</v>
      </c>
      <c r="C80" s="14" t="s">
        <v>476</v>
      </c>
      <c r="D80" s="14" t="s">
        <v>347</v>
      </c>
      <c r="E80" s="14" t="s">
        <v>83</v>
      </c>
      <c r="F80" s="14" t="s">
        <v>84</v>
      </c>
      <c r="G80" s="14">
        <v>106</v>
      </c>
      <c r="H80" s="177">
        <v>0.37730000000000002</v>
      </c>
      <c r="I80" s="177">
        <v>0.38286369999999997</v>
      </c>
      <c r="J80" s="177"/>
      <c r="K80" s="177"/>
      <c r="L80" s="52"/>
      <c r="M80" s="52"/>
      <c r="N80" s="52"/>
      <c r="O80" s="52"/>
      <c r="P80" s="52"/>
      <c r="Q80" s="52"/>
    </row>
    <row r="81" spans="1:17">
      <c r="A81" s="14" t="s">
        <v>440</v>
      </c>
      <c r="B81" s="14" t="s">
        <v>412</v>
      </c>
      <c r="C81" s="14" t="s">
        <v>476</v>
      </c>
      <c r="D81" s="14" t="s">
        <v>347</v>
      </c>
      <c r="E81" s="14" t="s">
        <v>195</v>
      </c>
      <c r="F81" s="14" t="s">
        <v>278</v>
      </c>
      <c r="G81" s="14">
        <v>85</v>
      </c>
      <c r="H81" s="177">
        <v>0.41170000000000001</v>
      </c>
      <c r="I81" s="177">
        <v>0.39649570000000001</v>
      </c>
      <c r="J81" s="177"/>
      <c r="K81" s="177"/>
      <c r="L81" s="52"/>
      <c r="M81" s="52"/>
      <c r="N81" s="52"/>
      <c r="O81" s="52"/>
      <c r="P81" s="52"/>
      <c r="Q81" s="52"/>
    </row>
    <row r="82" spans="1:17">
      <c r="A82" s="14" t="s">
        <v>440</v>
      </c>
      <c r="B82" s="14" t="s">
        <v>412</v>
      </c>
      <c r="C82" s="14" t="s">
        <v>476</v>
      </c>
      <c r="D82" s="14" t="s">
        <v>347</v>
      </c>
      <c r="E82" s="14" t="s">
        <v>141</v>
      </c>
      <c r="F82" s="14" t="s">
        <v>142</v>
      </c>
      <c r="G82" s="14">
        <v>55</v>
      </c>
      <c r="H82" s="177">
        <v>0.32719999999999999</v>
      </c>
      <c r="I82" s="177">
        <v>0.351572</v>
      </c>
      <c r="J82" s="177"/>
      <c r="K82" s="177"/>
      <c r="L82" s="52"/>
      <c r="M82" s="52"/>
      <c r="N82" s="52"/>
      <c r="O82" s="52"/>
      <c r="P82" s="52"/>
      <c r="Q82" s="52"/>
    </row>
    <row r="83" spans="1:17">
      <c r="A83" s="14" t="s">
        <v>440</v>
      </c>
      <c r="B83" s="14" t="s">
        <v>412</v>
      </c>
      <c r="C83" s="14" t="s">
        <v>476</v>
      </c>
      <c r="D83" s="14" t="s">
        <v>347</v>
      </c>
      <c r="E83" s="14" t="s">
        <v>145</v>
      </c>
      <c r="F83" s="14" t="s">
        <v>146</v>
      </c>
      <c r="G83" s="14">
        <v>143</v>
      </c>
      <c r="H83" s="177">
        <v>0.51739999999999997</v>
      </c>
      <c r="I83" s="177">
        <v>0.45087899999999997</v>
      </c>
      <c r="J83" s="177"/>
      <c r="K83" s="177"/>
      <c r="L83" s="52"/>
      <c r="M83" s="52"/>
      <c r="N83" s="52"/>
      <c r="O83" s="52"/>
      <c r="P83" s="52"/>
      <c r="Q83" s="52"/>
    </row>
    <row r="84" spans="1:17">
      <c r="A84" s="14" t="s">
        <v>440</v>
      </c>
      <c r="B84" s="14" t="s">
        <v>412</v>
      </c>
      <c r="C84" s="14" t="s">
        <v>476</v>
      </c>
      <c r="D84" s="14" t="s">
        <v>347</v>
      </c>
      <c r="E84" s="14" t="s">
        <v>153</v>
      </c>
      <c r="F84" s="14" t="s">
        <v>154</v>
      </c>
      <c r="G84" s="14">
        <v>93</v>
      </c>
      <c r="H84" s="177">
        <v>0.39779999999999999</v>
      </c>
      <c r="I84" s="177">
        <v>0.44632260000000001</v>
      </c>
      <c r="J84" s="177"/>
      <c r="K84" s="177"/>
      <c r="L84" s="82"/>
      <c r="M84" s="82"/>
      <c r="N84" s="82"/>
      <c r="O84" s="82"/>
      <c r="P84" s="82"/>
      <c r="Q84" s="82"/>
    </row>
    <row r="85" spans="1:17">
      <c r="A85" s="14" t="s">
        <v>440</v>
      </c>
      <c r="B85" s="14" t="s">
        <v>412</v>
      </c>
      <c r="C85" s="14" t="s">
        <v>476</v>
      </c>
      <c r="D85" s="14" t="s">
        <v>347</v>
      </c>
      <c r="E85" s="14" t="s">
        <v>183</v>
      </c>
      <c r="F85" s="14" t="s">
        <v>184</v>
      </c>
      <c r="G85" s="14">
        <v>31</v>
      </c>
      <c r="H85" s="177">
        <v>0.2258</v>
      </c>
      <c r="I85" s="177">
        <v>0.30893159999999997</v>
      </c>
      <c r="J85" s="177"/>
      <c r="K85" s="177"/>
      <c r="L85" s="52"/>
      <c r="M85" s="52"/>
      <c r="N85" s="52"/>
      <c r="O85" s="52"/>
      <c r="P85" s="52"/>
      <c r="Q85" s="52"/>
    </row>
    <row r="86" spans="1:17">
      <c r="A86" s="14" t="s">
        <v>440</v>
      </c>
      <c r="B86" s="14" t="s">
        <v>412</v>
      </c>
      <c r="C86" s="14" t="s">
        <v>477</v>
      </c>
      <c r="D86" s="64" t="s">
        <v>335</v>
      </c>
      <c r="E86" s="64" t="s">
        <v>477</v>
      </c>
      <c r="F86" s="64" t="s">
        <v>335</v>
      </c>
      <c r="G86" s="64">
        <v>364</v>
      </c>
      <c r="H86" s="184">
        <v>0.34060000000000001</v>
      </c>
      <c r="I86" s="184">
        <v>0.39235989999999998</v>
      </c>
      <c r="J86" s="177"/>
      <c r="K86" s="177"/>
      <c r="L86" s="52"/>
      <c r="M86" s="52"/>
      <c r="N86" s="52"/>
      <c r="O86" s="52"/>
      <c r="P86" s="52"/>
      <c r="Q86" s="52"/>
    </row>
    <row r="87" spans="1:17">
      <c r="A87" s="14" t="s">
        <v>440</v>
      </c>
      <c r="B87" s="14" t="s">
        <v>412</v>
      </c>
      <c r="C87" s="14" t="s">
        <v>477</v>
      </c>
      <c r="D87" s="14" t="s">
        <v>335</v>
      </c>
      <c r="E87" s="14" t="s">
        <v>163</v>
      </c>
      <c r="F87" s="14" t="s">
        <v>164</v>
      </c>
      <c r="G87" s="14">
        <v>78</v>
      </c>
      <c r="H87" s="177">
        <v>0.3589</v>
      </c>
      <c r="I87" s="177">
        <v>0.37782589999999999</v>
      </c>
      <c r="J87" s="177"/>
      <c r="K87" s="177"/>
      <c r="L87" s="52"/>
      <c r="M87" s="52"/>
      <c r="N87" s="52"/>
      <c r="O87" s="52"/>
      <c r="P87" s="52"/>
      <c r="Q87" s="52"/>
    </row>
    <row r="88" spans="1:17">
      <c r="A88" s="14" t="s">
        <v>440</v>
      </c>
      <c r="B88" s="14" t="s">
        <v>412</v>
      </c>
      <c r="C88" s="14" t="s">
        <v>477</v>
      </c>
      <c r="D88" s="14" t="s">
        <v>335</v>
      </c>
      <c r="E88" s="14" t="s">
        <v>165</v>
      </c>
      <c r="F88" s="14" t="s">
        <v>166</v>
      </c>
      <c r="G88" s="14">
        <v>126</v>
      </c>
      <c r="H88" s="177">
        <v>0.26190000000000002</v>
      </c>
      <c r="I88" s="177">
        <v>0.31797219999999998</v>
      </c>
      <c r="J88" s="177"/>
      <c r="K88" s="177"/>
      <c r="L88" s="52"/>
      <c r="M88" s="52"/>
      <c r="N88" s="52"/>
      <c r="O88" s="52"/>
      <c r="P88" s="52"/>
      <c r="Q88" s="52"/>
    </row>
    <row r="89" spans="1:17">
      <c r="A89" s="14" t="s">
        <v>440</v>
      </c>
      <c r="B89" s="14" t="s">
        <v>412</v>
      </c>
      <c r="C89" s="14" t="s">
        <v>477</v>
      </c>
      <c r="D89" s="14" t="s">
        <v>335</v>
      </c>
      <c r="E89" s="14" t="s">
        <v>202</v>
      </c>
      <c r="F89" s="14" t="s">
        <v>203</v>
      </c>
      <c r="G89" s="14">
        <v>64</v>
      </c>
      <c r="H89" s="177">
        <v>0.29680000000000001</v>
      </c>
      <c r="I89" s="177">
        <v>0.40948279999999998</v>
      </c>
      <c r="J89" s="177"/>
      <c r="K89" s="177"/>
      <c r="L89" s="52"/>
      <c r="M89" s="52"/>
      <c r="N89" s="52"/>
      <c r="O89" s="52"/>
      <c r="P89" s="52"/>
      <c r="Q89" s="52"/>
    </row>
    <row r="90" spans="1:17">
      <c r="A90" s="14" t="s">
        <v>440</v>
      </c>
      <c r="B90" s="14" t="s">
        <v>412</v>
      </c>
      <c r="C90" s="14" t="s">
        <v>477</v>
      </c>
      <c r="D90" s="14" t="s">
        <v>335</v>
      </c>
      <c r="E90" s="14" t="s">
        <v>224</v>
      </c>
      <c r="F90" s="14" t="s">
        <v>225</v>
      </c>
      <c r="G90" s="14">
        <v>96</v>
      </c>
      <c r="H90" s="177">
        <v>0.45829999999999999</v>
      </c>
      <c r="I90" s="177">
        <v>0.47958729999999999</v>
      </c>
      <c r="J90" s="177"/>
      <c r="K90" s="177"/>
      <c r="L90" s="82"/>
      <c r="M90" s="82"/>
      <c r="N90" s="82"/>
      <c r="O90" s="82"/>
      <c r="P90" s="82"/>
      <c r="Q90" s="82"/>
    </row>
    <row r="91" spans="1:17">
      <c r="A91" s="14" t="s">
        <v>440</v>
      </c>
      <c r="B91" s="14" t="s">
        <v>412</v>
      </c>
      <c r="C91" s="14" t="s">
        <v>478</v>
      </c>
      <c r="D91" s="64" t="s">
        <v>399</v>
      </c>
      <c r="E91" s="64" t="s">
        <v>478</v>
      </c>
      <c r="F91" s="64" t="s">
        <v>399</v>
      </c>
      <c r="G91" s="64">
        <v>525</v>
      </c>
      <c r="H91" s="184">
        <v>0.43990000000000001</v>
      </c>
      <c r="I91" s="184">
        <v>0.43670229999999999</v>
      </c>
      <c r="J91" s="177"/>
      <c r="K91" s="177"/>
      <c r="L91" s="52"/>
      <c r="M91" s="52"/>
      <c r="N91" s="52"/>
      <c r="O91" s="52"/>
      <c r="P91" s="52"/>
      <c r="Q91" s="52"/>
    </row>
    <row r="92" spans="1:17">
      <c r="A92" s="14" t="s">
        <v>440</v>
      </c>
      <c r="B92" s="14" t="s">
        <v>412</v>
      </c>
      <c r="C92" s="14" t="s">
        <v>478</v>
      </c>
      <c r="D92" s="14" t="s">
        <v>399</v>
      </c>
      <c r="E92" s="14" t="s">
        <v>87</v>
      </c>
      <c r="F92" s="14" t="s">
        <v>88</v>
      </c>
      <c r="G92" s="14">
        <v>128</v>
      </c>
      <c r="H92" s="177">
        <v>0.47649999999999998</v>
      </c>
      <c r="I92" s="177">
        <v>0.44762180000000001</v>
      </c>
      <c r="J92" s="177"/>
      <c r="K92" s="177"/>
      <c r="L92" s="52"/>
      <c r="M92" s="52"/>
      <c r="N92" s="52"/>
      <c r="O92" s="52"/>
      <c r="P92" s="52"/>
      <c r="Q92" s="52"/>
    </row>
    <row r="93" spans="1:17">
      <c r="A93" s="14" t="s">
        <v>440</v>
      </c>
      <c r="B93" s="14" t="s">
        <v>412</v>
      </c>
      <c r="C93" s="14" t="s">
        <v>478</v>
      </c>
      <c r="D93" s="14" t="s">
        <v>399</v>
      </c>
      <c r="E93" s="14" t="s">
        <v>139</v>
      </c>
      <c r="F93" s="14" t="s">
        <v>140</v>
      </c>
      <c r="G93" s="14">
        <v>136</v>
      </c>
      <c r="H93" s="177">
        <v>0.4264</v>
      </c>
      <c r="I93" s="177">
        <v>0.41426049999999998</v>
      </c>
      <c r="J93" s="177"/>
      <c r="K93" s="177"/>
      <c r="L93" s="52"/>
      <c r="M93" s="52"/>
      <c r="N93" s="52"/>
      <c r="O93" s="52"/>
      <c r="P93" s="52"/>
      <c r="Q93" s="52"/>
    </row>
    <row r="94" spans="1:17">
      <c r="A94" s="14" t="s">
        <v>440</v>
      </c>
      <c r="B94" s="14" t="s">
        <v>412</v>
      </c>
      <c r="C94" s="14" t="s">
        <v>478</v>
      </c>
      <c r="D94" s="14" t="s">
        <v>399</v>
      </c>
      <c r="E94" s="14" t="s">
        <v>171</v>
      </c>
      <c r="F94" s="14" t="s">
        <v>172</v>
      </c>
      <c r="G94" s="14">
        <v>87</v>
      </c>
      <c r="H94" s="177">
        <v>0.3448</v>
      </c>
      <c r="I94" s="177">
        <v>0.35903649999999998</v>
      </c>
      <c r="J94" s="177"/>
      <c r="K94" s="177"/>
      <c r="L94" s="82"/>
      <c r="M94" s="82"/>
      <c r="N94" s="82"/>
      <c r="O94" s="82"/>
      <c r="P94" s="82"/>
      <c r="Q94" s="82"/>
    </row>
    <row r="95" spans="1:17">
      <c r="A95" s="14" t="s">
        <v>440</v>
      </c>
      <c r="B95" s="14" t="s">
        <v>412</v>
      </c>
      <c r="C95" s="14" t="s">
        <v>478</v>
      </c>
      <c r="D95" s="14" t="s">
        <v>399</v>
      </c>
      <c r="E95" s="14" t="s">
        <v>173</v>
      </c>
      <c r="F95" s="14" t="s">
        <v>174</v>
      </c>
      <c r="G95" s="14">
        <v>46</v>
      </c>
      <c r="H95" s="177">
        <v>0.39129999999999998</v>
      </c>
      <c r="I95" s="177">
        <v>0.39150010000000002</v>
      </c>
      <c r="J95" s="177"/>
      <c r="K95" s="177"/>
      <c r="L95" s="52"/>
      <c r="M95" s="52"/>
      <c r="N95" s="52"/>
      <c r="O95" s="52"/>
      <c r="P95" s="52"/>
      <c r="Q95" s="52"/>
    </row>
    <row r="96" spans="1:17">
      <c r="A96" s="14" t="s">
        <v>440</v>
      </c>
      <c r="B96" s="14" t="s">
        <v>412</v>
      </c>
      <c r="C96" s="14" t="s">
        <v>478</v>
      </c>
      <c r="D96" s="14" t="s">
        <v>399</v>
      </c>
      <c r="E96" s="14" t="s">
        <v>181</v>
      </c>
      <c r="F96" s="14" t="s">
        <v>182</v>
      </c>
      <c r="G96" s="14">
        <v>128</v>
      </c>
      <c r="H96" s="177">
        <v>0.5</v>
      </c>
      <c r="I96" s="177">
        <v>0.51970729999999998</v>
      </c>
      <c r="J96" s="177"/>
      <c r="K96" s="177"/>
      <c r="L96" s="52"/>
      <c r="M96" s="52"/>
      <c r="N96" s="52"/>
      <c r="O96" s="52"/>
      <c r="P96" s="52"/>
      <c r="Q96" s="52"/>
    </row>
    <row r="97" spans="1:17">
      <c r="A97" s="14" t="s">
        <v>440</v>
      </c>
      <c r="B97" s="14" t="s">
        <v>412</v>
      </c>
      <c r="C97" s="14" t="s">
        <v>479</v>
      </c>
      <c r="D97" s="64" t="s">
        <v>344</v>
      </c>
      <c r="E97" s="64" t="s">
        <v>479</v>
      </c>
      <c r="F97" s="64" t="s">
        <v>344</v>
      </c>
      <c r="G97" s="64">
        <v>305</v>
      </c>
      <c r="H97" s="184">
        <v>0.43930000000000002</v>
      </c>
      <c r="I97" s="184">
        <v>0.39326610000000001</v>
      </c>
      <c r="J97" s="177"/>
      <c r="K97" s="177"/>
      <c r="L97" s="52"/>
      <c r="M97" s="52"/>
      <c r="N97" s="52"/>
      <c r="O97" s="52"/>
      <c r="P97" s="52"/>
      <c r="Q97" s="52"/>
    </row>
    <row r="98" spans="1:17">
      <c r="A98" s="14" t="s">
        <v>440</v>
      </c>
      <c r="B98" s="14" t="s">
        <v>412</v>
      </c>
      <c r="C98" s="14" t="s">
        <v>479</v>
      </c>
      <c r="D98" s="14" t="s">
        <v>344</v>
      </c>
      <c r="E98" s="14" t="s">
        <v>91</v>
      </c>
      <c r="F98" s="14" t="s">
        <v>92</v>
      </c>
      <c r="G98" s="14">
        <v>85</v>
      </c>
      <c r="H98" s="177">
        <v>0.44700000000000001</v>
      </c>
      <c r="I98" s="177">
        <v>0.36303000000000002</v>
      </c>
      <c r="J98" s="177"/>
      <c r="K98" s="177"/>
      <c r="L98" s="52"/>
      <c r="M98" s="52"/>
      <c r="N98" s="52"/>
      <c r="O98" s="52"/>
      <c r="P98" s="52"/>
      <c r="Q98" s="52"/>
    </row>
    <row r="99" spans="1:17">
      <c r="A99" s="14" t="s">
        <v>440</v>
      </c>
      <c r="B99" s="14" t="s">
        <v>412</v>
      </c>
      <c r="C99" s="14" t="s">
        <v>479</v>
      </c>
      <c r="D99" s="14" t="s">
        <v>344</v>
      </c>
      <c r="E99" s="14" t="s">
        <v>107</v>
      </c>
      <c r="F99" s="14" t="s">
        <v>108</v>
      </c>
      <c r="G99" s="14">
        <v>137</v>
      </c>
      <c r="H99" s="177">
        <v>0.43059999999999998</v>
      </c>
      <c r="I99" s="177">
        <v>0.38006800000000002</v>
      </c>
      <c r="J99" s="177"/>
      <c r="K99" s="177"/>
      <c r="L99" s="52"/>
      <c r="M99" s="52"/>
      <c r="N99" s="52"/>
      <c r="O99" s="52"/>
      <c r="P99" s="52"/>
      <c r="Q99" s="52"/>
    </row>
    <row r="100" spans="1:17">
      <c r="A100" s="14" t="s">
        <v>440</v>
      </c>
      <c r="B100" s="14" t="s">
        <v>412</v>
      </c>
      <c r="C100" s="14" t="s">
        <v>479</v>
      </c>
      <c r="D100" s="14" t="s">
        <v>344</v>
      </c>
      <c r="E100" s="14" t="s">
        <v>115</v>
      </c>
      <c r="F100" s="14" t="s">
        <v>116</v>
      </c>
      <c r="G100" s="14">
        <v>83</v>
      </c>
      <c r="H100" s="177">
        <v>0.44569999999999999</v>
      </c>
      <c r="I100" s="177">
        <v>0.45777230000000002</v>
      </c>
      <c r="J100" s="177"/>
      <c r="K100" s="177"/>
      <c r="L100" s="82"/>
      <c r="M100" s="82"/>
      <c r="N100" s="82"/>
      <c r="O100" s="82"/>
      <c r="P100" s="82"/>
      <c r="Q100" s="82"/>
    </row>
    <row r="101" spans="1:17">
      <c r="A101" s="14" t="s">
        <v>440</v>
      </c>
      <c r="B101" s="14" t="s">
        <v>412</v>
      </c>
      <c r="C101" s="14" t="s">
        <v>480</v>
      </c>
      <c r="D101" s="64" t="s">
        <v>342</v>
      </c>
      <c r="E101" s="64" t="s">
        <v>480</v>
      </c>
      <c r="F101" s="64" t="s">
        <v>342</v>
      </c>
      <c r="G101" s="64">
        <v>349</v>
      </c>
      <c r="H101" s="184">
        <v>0.40110000000000001</v>
      </c>
      <c r="I101" s="184">
        <v>0.45878780000000002</v>
      </c>
      <c r="J101" s="177"/>
      <c r="K101" s="177"/>
      <c r="L101" s="52"/>
      <c r="M101" s="52"/>
      <c r="N101" s="52"/>
      <c r="O101" s="52"/>
      <c r="P101" s="52"/>
      <c r="Q101" s="52"/>
    </row>
    <row r="102" spans="1:17">
      <c r="A102" s="14" t="s">
        <v>440</v>
      </c>
      <c r="B102" s="14" t="s">
        <v>412</v>
      </c>
      <c r="C102" s="14" t="s">
        <v>480</v>
      </c>
      <c r="D102" s="14" t="s">
        <v>342</v>
      </c>
      <c r="E102" s="14" t="s">
        <v>35</v>
      </c>
      <c r="F102" s="14" t="s">
        <v>36</v>
      </c>
      <c r="G102" s="14">
        <v>55</v>
      </c>
      <c r="H102" s="177">
        <v>0.47270000000000001</v>
      </c>
      <c r="I102" s="177">
        <v>0.46668789999999999</v>
      </c>
      <c r="J102" s="177"/>
      <c r="K102" s="177"/>
      <c r="L102" s="52"/>
      <c r="M102" s="52"/>
      <c r="N102" s="52"/>
      <c r="O102" s="52"/>
      <c r="P102" s="52"/>
      <c r="Q102" s="52"/>
    </row>
    <row r="103" spans="1:17">
      <c r="A103" s="14" t="s">
        <v>440</v>
      </c>
      <c r="B103" s="14" t="s">
        <v>412</v>
      </c>
      <c r="C103" s="14" t="s">
        <v>480</v>
      </c>
      <c r="D103" s="14" t="s">
        <v>342</v>
      </c>
      <c r="E103" s="14" t="s">
        <v>55</v>
      </c>
      <c r="F103" s="14" t="s">
        <v>56</v>
      </c>
      <c r="G103" s="14">
        <v>59</v>
      </c>
      <c r="H103" s="177">
        <v>0.37280000000000002</v>
      </c>
      <c r="I103" s="177">
        <v>0.54882240000000004</v>
      </c>
      <c r="J103" s="177"/>
      <c r="K103" s="177"/>
      <c r="L103" s="52"/>
      <c r="M103" s="52"/>
      <c r="N103" s="52"/>
      <c r="O103" s="52"/>
      <c r="P103" s="52"/>
      <c r="Q103" s="52"/>
    </row>
    <row r="104" spans="1:17">
      <c r="A104" s="14" t="s">
        <v>440</v>
      </c>
      <c r="B104" s="14" t="s">
        <v>412</v>
      </c>
      <c r="C104" s="14" t="s">
        <v>480</v>
      </c>
      <c r="D104" s="14" t="s">
        <v>342</v>
      </c>
      <c r="E104" s="14" t="s">
        <v>65</v>
      </c>
      <c r="F104" s="14" t="s">
        <v>66</v>
      </c>
      <c r="G104" s="14">
        <v>72</v>
      </c>
      <c r="H104" s="177">
        <v>0.33329999999999999</v>
      </c>
      <c r="I104" s="177">
        <v>0.38165670000000002</v>
      </c>
      <c r="J104" s="177"/>
      <c r="K104" s="177"/>
      <c r="L104" s="52"/>
      <c r="M104" s="52"/>
      <c r="N104" s="52"/>
      <c r="O104" s="52"/>
      <c r="P104" s="52"/>
      <c r="Q104" s="52"/>
    </row>
    <row r="105" spans="1:17">
      <c r="A105" s="14" t="s">
        <v>440</v>
      </c>
      <c r="B105" s="14" t="s">
        <v>412</v>
      </c>
      <c r="C105" s="14" t="s">
        <v>480</v>
      </c>
      <c r="D105" s="14" t="s">
        <v>342</v>
      </c>
      <c r="E105" s="14" t="s">
        <v>198</v>
      </c>
      <c r="F105" s="14" t="s">
        <v>281</v>
      </c>
      <c r="G105" s="14">
        <v>50</v>
      </c>
      <c r="H105" s="177">
        <v>0.47989999999999999</v>
      </c>
      <c r="I105" s="177">
        <v>0.55828129999999998</v>
      </c>
      <c r="J105" s="177"/>
      <c r="K105" s="177"/>
      <c r="L105" s="52"/>
      <c r="M105" s="52"/>
      <c r="N105" s="52"/>
      <c r="O105" s="52"/>
      <c r="P105" s="52"/>
      <c r="Q105" s="52"/>
    </row>
    <row r="106" spans="1:17">
      <c r="A106" s="14" t="s">
        <v>440</v>
      </c>
      <c r="B106" s="14" t="s">
        <v>412</v>
      </c>
      <c r="C106" s="14" t="s">
        <v>480</v>
      </c>
      <c r="D106" s="14" t="s">
        <v>342</v>
      </c>
      <c r="E106" s="14" t="s">
        <v>177</v>
      </c>
      <c r="F106" s="14" t="s">
        <v>178</v>
      </c>
      <c r="G106" s="14">
        <v>113</v>
      </c>
      <c r="H106" s="177">
        <v>0.38929999999999998</v>
      </c>
      <c r="I106" s="177">
        <v>0.42519659999999998</v>
      </c>
      <c r="J106" s="177"/>
      <c r="K106" s="177"/>
      <c r="L106" s="52"/>
      <c r="M106" s="52"/>
      <c r="N106" s="52"/>
      <c r="O106" s="52"/>
      <c r="P106" s="52"/>
      <c r="Q106" s="52"/>
    </row>
    <row r="107" spans="1:17">
      <c r="A107" s="14" t="s">
        <v>440</v>
      </c>
      <c r="B107" s="14" t="s">
        <v>412</v>
      </c>
      <c r="C107" s="14" t="s">
        <v>481</v>
      </c>
      <c r="D107" s="64" t="s">
        <v>334</v>
      </c>
      <c r="E107" s="64" t="s">
        <v>481</v>
      </c>
      <c r="F107" s="64" t="s">
        <v>334</v>
      </c>
      <c r="G107" s="64">
        <v>695</v>
      </c>
      <c r="H107" s="184">
        <v>0.40279999999999999</v>
      </c>
      <c r="I107" s="184">
        <v>0.40975919999999999</v>
      </c>
      <c r="J107" s="177"/>
      <c r="K107" s="177"/>
      <c r="L107" s="82"/>
      <c r="M107" s="82"/>
      <c r="N107" s="82"/>
      <c r="O107" s="82"/>
      <c r="P107" s="82"/>
      <c r="Q107" s="82"/>
    </row>
    <row r="108" spans="1:17">
      <c r="A108" s="14" t="s">
        <v>440</v>
      </c>
      <c r="B108" s="14" t="s">
        <v>412</v>
      </c>
      <c r="C108" s="14" t="s">
        <v>481</v>
      </c>
      <c r="D108" s="14" t="s">
        <v>334</v>
      </c>
      <c r="E108" s="14" t="s">
        <v>31</v>
      </c>
      <c r="F108" s="14" t="s">
        <v>32</v>
      </c>
      <c r="G108" s="14">
        <v>60</v>
      </c>
      <c r="H108" s="177">
        <v>0.31659999999999999</v>
      </c>
      <c r="I108" s="177">
        <v>0.33825850000000002</v>
      </c>
      <c r="J108" s="177"/>
      <c r="K108" s="177"/>
      <c r="L108" s="52"/>
      <c r="M108" s="52"/>
      <c r="N108" s="52"/>
      <c r="O108" s="52"/>
      <c r="P108" s="52"/>
      <c r="Q108" s="52"/>
    </row>
    <row r="109" spans="1:17">
      <c r="A109" s="14" t="s">
        <v>440</v>
      </c>
      <c r="B109" s="14" t="s">
        <v>412</v>
      </c>
      <c r="C109" s="14" t="s">
        <v>481</v>
      </c>
      <c r="D109" s="14" t="s">
        <v>334</v>
      </c>
      <c r="E109" s="14" t="s">
        <v>77</v>
      </c>
      <c r="F109" s="14" t="s">
        <v>78</v>
      </c>
      <c r="G109" s="14">
        <v>87</v>
      </c>
      <c r="H109" s="177">
        <v>0.29880000000000001</v>
      </c>
      <c r="I109" s="177">
        <v>0.34620790000000001</v>
      </c>
      <c r="J109" s="177"/>
      <c r="K109" s="177"/>
      <c r="L109" s="52"/>
      <c r="M109" s="52"/>
      <c r="N109" s="52"/>
      <c r="O109" s="52"/>
      <c r="P109" s="52"/>
      <c r="Q109" s="52"/>
    </row>
    <row r="110" spans="1:17">
      <c r="A110" s="14" t="s">
        <v>440</v>
      </c>
      <c r="B110" s="14" t="s">
        <v>412</v>
      </c>
      <c r="C110" s="14" t="s">
        <v>481</v>
      </c>
      <c r="D110" s="14" t="s">
        <v>334</v>
      </c>
      <c r="E110" s="14" t="s">
        <v>81</v>
      </c>
      <c r="F110" s="14" t="s">
        <v>82</v>
      </c>
      <c r="G110" s="14">
        <v>183</v>
      </c>
      <c r="H110" s="177">
        <v>0.51910000000000001</v>
      </c>
      <c r="I110" s="177">
        <v>0.45934009999999997</v>
      </c>
      <c r="J110" s="177"/>
      <c r="K110" s="177"/>
      <c r="L110" s="52"/>
      <c r="M110" s="52"/>
      <c r="N110" s="52"/>
      <c r="O110" s="52"/>
      <c r="P110" s="52"/>
      <c r="Q110" s="52"/>
    </row>
    <row r="111" spans="1:17">
      <c r="A111" s="14" t="s">
        <v>440</v>
      </c>
      <c r="B111" s="14" t="s">
        <v>412</v>
      </c>
      <c r="C111" s="14" t="s">
        <v>481</v>
      </c>
      <c r="D111" s="14" t="s">
        <v>334</v>
      </c>
      <c r="E111" s="14" t="s">
        <v>169</v>
      </c>
      <c r="F111" s="14" t="s">
        <v>170</v>
      </c>
      <c r="G111" s="14">
        <v>64</v>
      </c>
      <c r="H111" s="177">
        <v>0.28120000000000001</v>
      </c>
      <c r="I111" s="177">
        <v>0.3158511</v>
      </c>
      <c r="J111" s="177"/>
      <c r="K111" s="177"/>
      <c r="L111" s="52"/>
      <c r="M111" s="52"/>
      <c r="N111" s="52"/>
      <c r="O111" s="52"/>
      <c r="P111" s="52"/>
      <c r="Q111" s="52"/>
    </row>
    <row r="112" spans="1:17">
      <c r="A112" s="14" t="s">
        <v>440</v>
      </c>
      <c r="B112" s="14" t="s">
        <v>412</v>
      </c>
      <c r="C112" s="14" t="s">
        <v>481</v>
      </c>
      <c r="D112" s="14" t="s">
        <v>334</v>
      </c>
      <c r="E112" s="14" t="s">
        <v>189</v>
      </c>
      <c r="F112" s="14" t="s">
        <v>190</v>
      </c>
      <c r="G112" s="14">
        <v>94</v>
      </c>
      <c r="H112" s="177">
        <v>0.38290000000000002</v>
      </c>
      <c r="I112" s="177">
        <v>0.43971009999999999</v>
      </c>
      <c r="J112" s="177"/>
      <c r="K112" s="177"/>
      <c r="L112" s="82"/>
      <c r="M112" s="82"/>
      <c r="N112" s="82"/>
      <c r="O112" s="82"/>
      <c r="P112" s="82"/>
      <c r="Q112" s="82"/>
    </row>
    <row r="113" spans="1:17">
      <c r="A113" s="14" t="s">
        <v>440</v>
      </c>
      <c r="B113" s="14" t="s">
        <v>412</v>
      </c>
      <c r="C113" s="14" t="s">
        <v>481</v>
      </c>
      <c r="D113" s="14" t="s">
        <v>334</v>
      </c>
      <c r="E113" s="14" t="s">
        <v>226</v>
      </c>
      <c r="F113" s="14" t="s">
        <v>227</v>
      </c>
      <c r="G113" s="14">
        <v>207</v>
      </c>
      <c r="H113" s="177">
        <v>0.41539999999999999</v>
      </c>
      <c r="I113" s="177">
        <v>0.41670829999999998</v>
      </c>
      <c r="J113" s="177"/>
      <c r="K113" s="177"/>
      <c r="L113" s="52"/>
      <c r="M113" s="52"/>
      <c r="N113" s="52"/>
      <c r="O113" s="52"/>
      <c r="P113" s="52"/>
      <c r="Q113" s="52"/>
    </row>
    <row r="114" spans="1:17">
      <c r="A114" s="14" t="s">
        <v>440</v>
      </c>
      <c r="B114" s="14" t="s">
        <v>412</v>
      </c>
      <c r="C114" s="14" t="s">
        <v>482</v>
      </c>
      <c r="D114" s="64" t="s">
        <v>343</v>
      </c>
      <c r="E114" s="64" t="s">
        <v>482</v>
      </c>
      <c r="F114" s="64" t="s">
        <v>343</v>
      </c>
      <c r="G114" s="64">
        <v>569</v>
      </c>
      <c r="H114" s="184">
        <v>0.52370000000000005</v>
      </c>
      <c r="I114" s="184">
        <v>0.45424219999999998</v>
      </c>
      <c r="J114" s="177"/>
      <c r="K114" s="177"/>
      <c r="L114" s="52"/>
      <c r="M114" s="52"/>
      <c r="N114" s="52"/>
      <c r="O114" s="52"/>
      <c r="P114" s="52"/>
      <c r="Q114" s="52"/>
    </row>
    <row r="115" spans="1:17">
      <c r="A115" s="14" t="s">
        <v>440</v>
      </c>
      <c r="B115" s="14" t="s">
        <v>412</v>
      </c>
      <c r="C115" s="14" t="s">
        <v>482</v>
      </c>
      <c r="D115" s="14" t="s">
        <v>343</v>
      </c>
      <c r="E115" s="14" t="s">
        <v>47</v>
      </c>
      <c r="F115" s="14" t="s">
        <v>48</v>
      </c>
      <c r="G115" s="14">
        <v>73</v>
      </c>
      <c r="H115" s="177">
        <v>0.28760000000000002</v>
      </c>
      <c r="I115" s="177">
        <v>0.26393879999999997</v>
      </c>
      <c r="J115" s="177"/>
      <c r="K115" s="177"/>
      <c r="L115" s="52"/>
      <c r="M115" s="52"/>
      <c r="N115" s="52"/>
      <c r="O115" s="52"/>
      <c r="P115" s="52"/>
      <c r="Q115" s="52"/>
    </row>
    <row r="116" spans="1:17">
      <c r="A116" s="14" t="s">
        <v>440</v>
      </c>
      <c r="B116" s="14" t="s">
        <v>412</v>
      </c>
      <c r="C116" s="14" t="s">
        <v>482</v>
      </c>
      <c r="D116" s="14" t="s">
        <v>343</v>
      </c>
      <c r="E116" s="14" t="s">
        <v>89</v>
      </c>
      <c r="F116" s="14" t="s">
        <v>90</v>
      </c>
      <c r="G116" s="14">
        <v>85</v>
      </c>
      <c r="H116" s="177">
        <v>0.50580000000000003</v>
      </c>
      <c r="I116" s="177">
        <v>0.45974559999999998</v>
      </c>
      <c r="J116" s="177"/>
      <c r="K116" s="177"/>
      <c r="L116" s="52"/>
      <c r="M116" s="52"/>
      <c r="N116" s="52"/>
      <c r="O116" s="52"/>
      <c r="P116" s="52"/>
      <c r="Q116" s="52"/>
    </row>
    <row r="117" spans="1:17">
      <c r="A117" s="14" t="s">
        <v>440</v>
      </c>
      <c r="B117" s="14" t="s">
        <v>412</v>
      </c>
      <c r="C117" s="14" t="s">
        <v>482</v>
      </c>
      <c r="D117" s="14" t="s">
        <v>343</v>
      </c>
      <c r="E117" s="14" t="s">
        <v>157</v>
      </c>
      <c r="F117" s="14" t="s">
        <v>158</v>
      </c>
      <c r="G117" s="14">
        <v>116</v>
      </c>
      <c r="H117" s="177">
        <v>0.30170000000000002</v>
      </c>
      <c r="I117" s="177">
        <v>0.34347879999999997</v>
      </c>
      <c r="J117" s="177"/>
      <c r="K117" s="177"/>
      <c r="L117" s="52"/>
      <c r="M117" s="52"/>
      <c r="N117" s="52"/>
      <c r="O117" s="52"/>
      <c r="P117" s="52"/>
      <c r="Q117" s="52"/>
    </row>
    <row r="118" spans="1:17">
      <c r="A118" s="14" t="s">
        <v>440</v>
      </c>
      <c r="B118" s="14" t="s">
        <v>412</v>
      </c>
      <c r="C118" s="14" t="s">
        <v>482</v>
      </c>
      <c r="D118" s="14" t="s">
        <v>343</v>
      </c>
      <c r="E118" s="14" t="s">
        <v>161</v>
      </c>
      <c r="F118" s="14" t="s">
        <v>162</v>
      </c>
      <c r="G118" s="14">
        <v>295</v>
      </c>
      <c r="H118" s="177">
        <v>0.67449999999999999</v>
      </c>
      <c r="I118" s="177">
        <v>0.52224769999999998</v>
      </c>
      <c r="J118" s="177"/>
      <c r="K118" s="177"/>
      <c r="L118" s="52"/>
      <c r="M118" s="52"/>
      <c r="N118" s="52"/>
      <c r="O118" s="52"/>
      <c r="P118" s="52"/>
      <c r="Q118" s="52"/>
    </row>
    <row r="119" spans="1:17">
      <c r="A119" s="14" t="s">
        <v>440</v>
      </c>
      <c r="B119" s="14" t="s">
        <v>412</v>
      </c>
      <c r="C119" s="14" t="s">
        <v>483</v>
      </c>
      <c r="D119" s="64" t="s">
        <v>332</v>
      </c>
      <c r="E119" s="64" t="s">
        <v>483</v>
      </c>
      <c r="F119" s="64" t="s">
        <v>332</v>
      </c>
      <c r="G119" s="64">
        <v>528</v>
      </c>
      <c r="H119" s="184">
        <v>0.4204</v>
      </c>
      <c r="I119" s="184">
        <v>0.4218982</v>
      </c>
      <c r="J119" s="177"/>
      <c r="K119" s="177"/>
      <c r="L119" s="82"/>
      <c r="M119" s="82"/>
      <c r="N119" s="82"/>
      <c r="O119" s="82"/>
      <c r="P119" s="82"/>
      <c r="Q119" s="82"/>
    </row>
    <row r="120" spans="1:17">
      <c r="A120" s="14" t="s">
        <v>440</v>
      </c>
      <c r="B120" s="14" t="s">
        <v>412</v>
      </c>
      <c r="C120" s="14" t="s">
        <v>483</v>
      </c>
      <c r="D120" s="14" t="s">
        <v>332</v>
      </c>
      <c r="E120" s="14" t="s">
        <v>67</v>
      </c>
      <c r="F120" s="14" t="s">
        <v>68</v>
      </c>
      <c r="G120" s="14">
        <v>35</v>
      </c>
      <c r="H120" s="177">
        <v>0.31419999999999998</v>
      </c>
      <c r="I120" s="177">
        <v>0.34499659999999999</v>
      </c>
      <c r="J120" s="177"/>
      <c r="K120" s="177"/>
      <c r="L120" s="52"/>
      <c r="M120" s="52"/>
      <c r="N120" s="52"/>
      <c r="O120" s="52"/>
      <c r="P120" s="52"/>
      <c r="Q120" s="52"/>
    </row>
    <row r="121" spans="1:17">
      <c r="A121" s="14" t="s">
        <v>440</v>
      </c>
      <c r="B121" s="14" t="s">
        <v>412</v>
      </c>
      <c r="C121" s="14" t="s">
        <v>483</v>
      </c>
      <c r="D121" s="14" t="s">
        <v>332</v>
      </c>
      <c r="E121" s="14" t="s">
        <v>93</v>
      </c>
      <c r="F121" s="14" t="s">
        <v>94</v>
      </c>
      <c r="G121" s="14">
        <v>75</v>
      </c>
      <c r="H121" s="177">
        <v>0.31990000000000002</v>
      </c>
      <c r="I121" s="177">
        <v>0.34445439999999999</v>
      </c>
      <c r="J121" s="177"/>
      <c r="K121" s="177"/>
      <c r="L121" s="52"/>
      <c r="M121" s="52"/>
      <c r="N121" s="52"/>
      <c r="O121" s="52"/>
      <c r="P121" s="52"/>
      <c r="Q121" s="52"/>
    </row>
    <row r="122" spans="1:17">
      <c r="A122" s="14" t="s">
        <v>440</v>
      </c>
      <c r="B122" s="14" t="s">
        <v>412</v>
      </c>
      <c r="C122" s="14" t="s">
        <v>483</v>
      </c>
      <c r="D122" s="14" t="s">
        <v>332</v>
      </c>
      <c r="E122" s="14" t="s">
        <v>101</v>
      </c>
      <c r="F122" s="14" t="s">
        <v>277</v>
      </c>
      <c r="G122" s="14">
        <v>45</v>
      </c>
      <c r="H122" s="177">
        <v>0.48880000000000001</v>
      </c>
      <c r="I122" s="177">
        <v>0.43574889999999999</v>
      </c>
      <c r="J122" s="177"/>
      <c r="K122" s="177"/>
      <c r="L122" s="52"/>
      <c r="M122" s="52"/>
      <c r="N122" s="52"/>
      <c r="O122" s="52"/>
      <c r="P122" s="52"/>
      <c r="Q122" s="52"/>
    </row>
    <row r="123" spans="1:17">
      <c r="A123" s="14" t="s">
        <v>440</v>
      </c>
      <c r="B123" s="14" t="s">
        <v>412</v>
      </c>
      <c r="C123" s="14" t="s">
        <v>483</v>
      </c>
      <c r="D123" s="14" t="s">
        <v>332</v>
      </c>
      <c r="E123" s="14" t="s">
        <v>159</v>
      </c>
      <c r="F123" s="14" t="s">
        <v>160</v>
      </c>
      <c r="G123" s="14">
        <v>128</v>
      </c>
      <c r="H123" s="177">
        <v>0.42180000000000001</v>
      </c>
      <c r="I123" s="177">
        <v>0.43889080000000003</v>
      </c>
      <c r="J123" s="177"/>
      <c r="K123" s="177"/>
      <c r="L123" s="52"/>
      <c r="M123" s="52"/>
      <c r="N123" s="52"/>
      <c r="O123" s="52"/>
      <c r="P123" s="52"/>
      <c r="Q123" s="52"/>
    </row>
    <row r="124" spans="1:17">
      <c r="A124" s="14" t="s">
        <v>440</v>
      </c>
      <c r="B124" s="14" t="s">
        <v>412</v>
      </c>
      <c r="C124" s="14" t="s">
        <v>483</v>
      </c>
      <c r="D124" s="14" t="s">
        <v>332</v>
      </c>
      <c r="E124" s="14" t="s">
        <v>208</v>
      </c>
      <c r="F124" s="14" t="s">
        <v>209</v>
      </c>
      <c r="G124" s="14">
        <v>121</v>
      </c>
      <c r="H124" s="177">
        <v>0.53710000000000002</v>
      </c>
      <c r="I124" s="177">
        <v>0.45675929999999998</v>
      </c>
      <c r="J124" s="177"/>
      <c r="K124" s="177"/>
      <c r="L124" s="52"/>
      <c r="M124" s="52"/>
      <c r="N124" s="52"/>
      <c r="O124" s="52"/>
      <c r="P124" s="52"/>
      <c r="Q124" s="52"/>
    </row>
    <row r="125" spans="1:17">
      <c r="A125" s="14" t="s">
        <v>440</v>
      </c>
      <c r="B125" s="14" t="s">
        <v>412</v>
      </c>
      <c r="C125" s="14" t="s">
        <v>483</v>
      </c>
      <c r="D125" s="14" t="s">
        <v>332</v>
      </c>
      <c r="E125" s="14" t="s">
        <v>214</v>
      </c>
      <c r="F125" s="14" t="s">
        <v>215</v>
      </c>
      <c r="G125" s="14">
        <v>124</v>
      </c>
      <c r="H125" s="177">
        <v>0.37090000000000001</v>
      </c>
      <c r="I125" s="177">
        <v>0.42278870000000002</v>
      </c>
      <c r="J125" s="177"/>
      <c r="K125" s="177"/>
      <c r="L125" s="52"/>
      <c r="M125" s="52"/>
      <c r="N125" s="52"/>
      <c r="O125" s="52"/>
      <c r="P125" s="52"/>
      <c r="Q125" s="52"/>
    </row>
    <row r="126" spans="1:17">
      <c r="A126" s="14" t="s">
        <v>440</v>
      </c>
      <c r="B126" s="14" t="s">
        <v>412</v>
      </c>
      <c r="C126" s="14" t="s">
        <v>484</v>
      </c>
      <c r="D126" s="64" t="s">
        <v>447</v>
      </c>
      <c r="E126" s="64" t="s">
        <v>484</v>
      </c>
      <c r="F126" s="64" t="s">
        <v>447</v>
      </c>
      <c r="G126" s="64">
        <v>584</v>
      </c>
      <c r="H126" s="184">
        <v>0.4743</v>
      </c>
      <c r="I126" s="184">
        <v>0.44391219999999998</v>
      </c>
      <c r="J126" s="177"/>
      <c r="K126" s="177"/>
      <c r="L126" s="52"/>
      <c r="M126" s="52"/>
      <c r="N126" s="52"/>
      <c r="O126" s="52"/>
      <c r="P126" s="52"/>
      <c r="Q126" s="52"/>
    </row>
    <row r="127" spans="1:17">
      <c r="A127" s="14" t="s">
        <v>440</v>
      </c>
      <c r="B127" s="14" t="s">
        <v>412</v>
      </c>
      <c r="C127" s="14" t="s">
        <v>484</v>
      </c>
      <c r="D127" s="14" t="s">
        <v>447</v>
      </c>
      <c r="E127" s="14" t="s">
        <v>53</v>
      </c>
      <c r="F127" s="14" t="s">
        <v>54</v>
      </c>
      <c r="G127" s="14">
        <v>50</v>
      </c>
      <c r="H127" s="177">
        <v>0.4</v>
      </c>
      <c r="I127" s="177">
        <v>0.3851542</v>
      </c>
      <c r="J127" s="177"/>
      <c r="K127" s="177"/>
      <c r="L127" s="52"/>
      <c r="M127" s="52"/>
      <c r="N127" s="52"/>
      <c r="O127" s="52"/>
      <c r="P127" s="52"/>
      <c r="Q127" s="52"/>
    </row>
    <row r="128" spans="1:17">
      <c r="A128" s="14" t="s">
        <v>440</v>
      </c>
      <c r="B128" s="14" t="s">
        <v>412</v>
      </c>
      <c r="C128" s="14" t="s">
        <v>484</v>
      </c>
      <c r="D128" s="14" t="s">
        <v>447</v>
      </c>
      <c r="E128" s="14" t="s">
        <v>61</v>
      </c>
      <c r="F128" s="14" t="s">
        <v>62</v>
      </c>
      <c r="G128" s="14">
        <v>39</v>
      </c>
      <c r="H128" s="177">
        <v>0.28199999999999997</v>
      </c>
      <c r="I128" s="177">
        <v>0.32320470000000001</v>
      </c>
      <c r="J128" s="177"/>
      <c r="K128" s="177"/>
      <c r="L128" s="82"/>
      <c r="M128" s="82"/>
      <c r="N128" s="82"/>
      <c r="O128" s="82"/>
      <c r="P128" s="82"/>
      <c r="Q128" s="82"/>
    </row>
    <row r="129" spans="1:17">
      <c r="A129" s="14" t="s">
        <v>440</v>
      </c>
      <c r="B129" s="14" t="s">
        <v>412</v>
      </c>
      <c r="C129" s="14" t="s">
        <v>484</v>
      </c>
      <c r="D129" s="14" t="s">
        <v>447</v>
      </c>
      <c r="E129" s="14" t="s">
        <v>194</v>
      </c>
      <c r="F129" s="14" t="s">
        <v>276</v>
      </c>
      <c r="G129" s="14">
        <v>35</v>
      </c>
      <c r="H129" s="177">
        <v>0.51419999999999999</v>
      </c>
      <c r="I129" s="177">
        <v>0.49976290000000001</v>
      </c>
      <c r="J129" s="177"/>
      <c r="K129" s="177"/>
      <c r="L129" s="52"/>
      <c r="M129" s="52"/>
      <c r="N129" s="52"/>
      <c r="O129" s="52"/>
      <c r="P129" s="52"/>
      <c r="Q129" s="52"/>
    </row>
    <row r="130" spans="1:17">
      <c r="A130" s="14" t="s">
        <v>440</v>
      </c>
      <c r="B130" s="14" t="s">
        <v>412</v>
      </c>
      <c r="C130" s="14" t="s">
        <v>484</v>
      </c>
      <c r="D130" s="14" t="s">
        <v>447</v>
      </c>
      <c r="E130" s="14" t="s">
        <v>99</v>
      </c>
      <c r="F130" s="14" t="s">
        <v>100</v>
      </c>
      <c r="G130" s="14">
        <v>108</v>
      </c>
      <c r="H130" s="177">
        <v>0.47220000000000001</v>
      </c>
      <c r="I130" s="177">
        <v>0.42144120000000002</v>
      </c>
      <c r="J130" s="177"/>
      <c r="K130" s="177"/>
      <c r="L130" s="52"/>
      <c r="M130" s="52"/>
      <c r="N130" s="52"/>
      <c r="O130" s="52"/>
      <c r="P130" s="52"/>
      <c r="Q130" s="52"/>
    </row>
    <row r="131" spans="1:17">
      <c r="A131" s="14" t="s">
        <v>440</v>
      </c>
      <c r="B131" s="14" t="s">
        <v>412</v>
      </c>
      <c r="C131" s="14" t="s">
        <v>484</v>
      </c>
      <c r="D131" s="14" t="s">
        <v>447</v>
      </c>
      <c r="E131" s="14" t="s">
        <v>109</v>
      </c>
      <c r="F131" s="14" t="s">
        <v>110</v>
      </c>
      <c r="G131" s="14">
        <v>46</v>
      </c>
      <c r="H131" s="177">
        <v>0.39129999999999998</v>
      </c>
      <c r="I131" s="177">
        <v>0.42345460000000001</v>
      </c>
      <c r="J131" s="177"/>
      <c r="K131" s="177"/>
      <c r="L131" s="52"/>
      <c r="M131" s="52"/>
      <c r="N131" s="52"/>
      <c r="O131" s="52"/>
      <c r="P131" s="52"/>
      <c r="Q131" s="52"/>
    </row>
    <row r="132" spans="1:17">
      <c r="A132" s="14" t="s">
        <v>440</v>
      </c>
      <c r="B132" s="14" t="s">
        <v>412</v>
      </c>
      <c r="C132" s="14" t="s">
        <v>484</v>
      </c>
      <c r="D132" s="14" t="s">
        <v>447</v>
      </c>
      <c r="E132" s="14" t="s">
        <v>119</v>
      </c>
      <c r="F132" s="14" t="s">
        <v>120</v>
      </c>
      <c r="G132" s="14">
        <v>109</v>
      </c>
      <c r="H132" s="177">
        <v>0.44950000000000001</v>
      </c>
      <c r="I132" s="177">
        <v>0.45257849999999999</v>
      </c>
      <c r="J132" s="177"/>
      <c r="K132" s="177"/>
      <c r="L132" s="52"/>
      <c r="M132" s="52"/>
      <c r="N132" s="52"/>
      <c r="O132" s="52"/>
      <c r="P132" s="52"/>
      <c r="Q132" s="52"/>
    </row>
    <row r="133" spans="1:17">
      <c r="A133" s="14" t="s">
        <v>440</v>
      </c>
      <c r="B133" s="14" t="s">
        <v>412</v>
      </c>
      <c r="C133" s="14" t="s">
        <v>484</v>
      </c>
      <c r="D133" s="14" t="s">
        <v>447</v>
      </c>
      <c r="E133" s="14" t="s">
        <v>199</v>
      </c>
      <c r="F133" s="14" t="s">
        <v>282</v>
      </c>
      <c r="G133" s="14">
        <v>78</v>
      </c>
      <c r="H133" s="177">
        <v>0.5897</v>
      </c>
      <c r="I133" s="177">
        <v>0.477244</v>
      </c>
      <c r="J133" s="177"/>
      <c r="K133" s="177"/>
      <c r="L133" s="52"/>
      <c r="M133" s="52"/>
      <c r="N133" s="52"/>
      <c r="O133" s="52"/>
      <c r="P133" s="52"/>
      <c r="Q133" s="52"/>
    </row>
    <row r="134" spans="1:17">
      <c r="A134" s="14" t="s">
        <v>440</v>
      </c>
      <c r="B134" s="14" t="s">
        <v>412</v>
      </c>
      <c r="C134" s="14" t="s">
        <v>484</v>
      </c>
      <c r="D134" s="14" t="s">
        <v>447</v>
      </c>
      <c r="E134" s="14" t="s">
        <v>187</v>
      </c>
      <c r="F134" s="14" t="s">
        <v>188</v>
      </c>
      <c r="G134" s="14">
        <v>119</v>
      </c>
      <c r="H134" s="177">
        <v>0.53779999999999994</v>
      </c>
      <c r="I134" s="177">
        <v>0.47817330000000002</v>
      </c>
      <c r="J134" s="177"/>
      <c r="K134" s="177"/>
      <c r="L134" s="52"/>
      <c r="M134" s="52"/>
      <c r="N134" s="52"/>
      <c r="O134" s="52"/>
      <c r="P134" s="52"/>
      <c r="Q134" s="52"/>
    </row>
    <row r="135" spans="1:17">
      <c r="A135" s="14" t="s">
        <v>440</v>
      </c>
      <c r="B135" s="14" t="s">
        <v>412</v>
      </c>
      <c r="C135" s="14" t="s">
        <v>485</v>
      </c>
      <c r="D135" s="64" t="s">
        <v>339</v>
      </c>
      <c r="E135" s="64" t="s">
        <v>485</v>
      </c>
      <c r="F135" s="64" t="s">
        <v>339</v>
      </c>
      <c r="G135" s="64">
        <v>1100</v>
      </c>
      <c r="H135" s="184">
        <v>0.3972</v>
      </c>
      <c r="I135" s="184">
        <v>0.41234110000000002</v>
      </c>
      <c r="J135" s="177"/>
      <c r="K135" s="177"/>
      <c r="L135" s="52"/>
      <c r="M135" s="52"/>
      <c r="N135" s="52"/>
      <c r="O135" s="52"/>
      <c r="P135" s="52"/>
      <c r="Q135" s="52"/>
    </row>
    <row r="136" spans="1:17">
      <c r="A136" s="14" t="s">
        <v>440</v>
      </c>
      <c r="B136" s="14" t="s">
        <v>412</v>
      </c>
      <c r="C136" s="14" t="s">
        <v>485</v>
      </c>
      <c r="D136" s="14" t="s">
        <v>339</v>
      </c>
      <c r="E136" s="14" t="s">
        <v>193</v>
      </c>
      <c r="F136" s="14" t="s">
        <v>275</v>
      </c>
      <c r="G136" s="14">
        <v>74</v>
      </c>
      <c r="H136" s="177">
        <v>0.33779999999999999</v>
      </c>
      <c r="I136" s="177">
        <v>0.43858609999999998</v>
      </c>
      <c r="J136" s="177"/>
      <c r="K136" s="177"/>
      <c r="L136" s="52"/>
      <c r="M136" s="52"/>
      <c r="N136" s="52"/>
      <c r="O136" s="52"/>
      <c r="P136" s="52"/>
      <c r="Q136" s="52"/>
    </row>
    <row r="137" spans="1:17">
      <c r="A137" s="14" t="s">
        <v>440</v>
      </c>
      <c r="B137" s="14" t="s">
        <v>412</v>
      </c>
      <c r="C137" s="14" t="s">
        <v>485</v>
      </c>
      <c r="D137" s="14" t="s">
        <v>339</v>
      </c>
      <c r="E137" s="14" t="s">
        <v>85</v>
      </c>
      <c r="F137" s="14" t="s">
        <v>86</v>
      </c>
      <c r="G137" s="14">
        <v>43</v>
      </c>
      <c r="H137" s="177">
        <v>0.44180000000000003</v>
      </c>
      <c r="I137" s="177">
        <v>0.42803029999999997</v>
      </c>
      <c r="J137" s="177"/>
      <c r="K137" s="177"/>
      <c r="L137" s="52"/>
      <c r="M137" s="52"/>
      <c r="N137" s="52"/>
      <c r="O137" s="52"/>
      <c r="P137" s="52"/>
      <c r="Q137" s="52"/>
    </row>
    <row r="138" spans="1:17">
      <c r="A138" s="14" t="s">
        <v>440</v>
      </c>
      <c r="B138" s="14" t="s">
        <v>412</v>
      </c>
      <c r="C138" s="14" t="s">
        <v>485</v>
      </c>
      <c r="D138" s="14" t="s">
        <v>339</v>
      </c>
      <c r="E138" s="14" t="s">
        <v>200</v>
      </c>
      <c r="F138" s="14" t="s">
        <v>283</v>
      </c>
      <c r="G138" s="14">
        <v>80</v>
      </c>
      <c r="H138" s="177">
        <v>0.41239999999999999</v>
      </c>
      <c r="I138" s="177">
        <v>0.46981139999999999</v>
      </c>
      <c r="J138" s="177"/>
      <c r="K138" s="177"/>
      <c r="L138" s="52"/>
      <c r="M138" s="52"/>
      <c r="N138" s="52"/>
      <c r="O138" s="52"/>
      <c r="P138" s="52"/>
      <c r="Q138" s="52"/>
    </row>
    <row r="139" spans="1:17">
      <c r="A139" s="14" t="s">
        <v>440</v>
      </c>
      <c r="B139" s="14" t="s">
        <v>412</v>
      </c>
      <c r="C139" s="14" t="s">
        <v>485</v>
      </c>
      <c r="D139" s="14" t="s">
        <v>339</v>
      </c>
      <c r="E139" s="14" t="s">
        <v>175</v>
      </c>
      <c r="F139" s="14" t="s">
        <v>176</v>
      </c>
      <c r="G139" s="14">
        <v>73</v>
      </c>
      <c r="H139" s="177">
        <v>0.35610000000000003</v>
      </c>
      <c r="I139" s="177">
        <v>0.35589539999999997</v>
      </c>
      <c r="J139" s="177"/>
      <c r="K139" s="177"/>
      <c r="L139" s="52"/>
      <c r="M139" s="52"/>
      <c r="N139" s="52"/>
      <c r="O139" s="52"/>
      <c r="P139" s="52"/>
      <c r="Q139" s="52"/>
    </row>
    <row r="140" spans="1:17">
      <c r="A140" s="14" t="s">
        <v>440</v>
      </c>
      <c r="B140" s="14" t="s">
        <v>412</v>
      </c>
      <c r="C140" s="14" t="s">
        <v>485</v>
      </c>
      <c r="D140" s="14" t="s">
        <v>339</v>
      </c>
      <c r="E140" s="14" t="s">
        <v>201</v>
      </c>
      <c r="F140" s="14" t="s">
        <v>284</v>
      </c>
      <c r="G140" s="14">
        <v>101</v>
      </c>
      <c r="H140" s="177">
        <v>0.4158</v>
      </c>
      <c r="I140" s="177">
        <v>0.4309788</v>
      </c>
      <c r="J140" s="177"/>
      <c r="K140" s="177"/>
      <c r="L140" s="52"/>
      <c r="M140" s="52"/>
      <c r="N140" s="52"/>
      <c r="O140" s="52"/>
      <c r="P140" s="52"/>
      <c r="Q140" s="52"/>
    </row>
    <row r="141" spans="1:17">
      <c r="A141" s="14" t="s">
        <v>440</v>
      </c>
      <c r="B141" s="14" t="s">
        <v>412</v>
      </c>
      <c r="C141" s="14" t="s">
        <v>485</v>
      </c>
      <c r="D141" s="14" t="s">
        <v>339</v>
      </c>
      <c r="E141" s="14" t="s">
        <v>185</v>
      </c>
      <c r="F141" s="14" t="s">
        <v>186</v>
      </c>
      <c r="G141" s="14">
        <v>54</v>
      </c>
      <c r="H141" s="177">
        <v>0.37030000000000002</v>
      </c>
      <c r="I141" s="177">
        <v>0.43336409999999997</v>
      </c>
      <c r="J141" s="177"/>
      <c r="K141" s="177"/>
      <c r="L141" s="82"/>
      <c r="M141" s="82"/>
      <c r="N141" s="82"/>
      <c r="O141" s="82"/>
      <c r="P141" s="82"/>
      <c r="Q141" s="82"/>
    </row>
    <row r="142" spans="1:17">
      <c r="A142" s="14" t="s">
        <v>440</v>
      </c>
      <c r="B142" s="14" t="s">
        <v>412</v>
      </c>
      <c r="C142" s="14" t="s">
        <v>485</v>
      </c>
      <c r="D142" s="14" t="s">
        <v>339</v>
      </c>
      <c r="E142" s="14" t="s">
        <v>210</v>
      </c>
      <c r="F142" s="14" t="s">
        <v>211</v>
      </c>
      <c r="G142" s="14">
        <v>215</v>
      </c>
      <c r="H142" s="177">
        <v>0.33950000000000002</v>
      </c>
      <c r="I142" s="177">
        <v>0.36144539999999997</v>
      </c>
      <c r="J142" s="177"/>
      <c r="K142" s="177"/>
      <c r="L142" s="52"/>
      <c r="M142" s="52"/>
      <c r="N142" s="52"/>
      <c r="O142" s="52"/>
      <c r="P142" s="52"/>
      <c r="Q142" s="52"/>
    </row>
    <row r="143" spans="1:17">
      <c r="A143" s="14" t="s">
        <v>440</v>
      </c>
      <c r="B143" s="14" t="s">
        <v>412</v>
      </c>
      <c r="C143" s="14" t="s">
        <v>485</v>
      </c>
      <c r="D143" s="14" t="s">
        <v>339</v>
      </c>
      <c r="E143" s="14" t="s">
        <v>212</v>
      </c>
      <c r="F143" s="14" t="s">
        <v>213</v>
      </c>
      <c r="G143" s="14">
        <v>99</v>
      </c>
      <c r="H143" s="177">
        <v>0.35349999999999998</v>
      </c>
      <c r="I143" s="177">
        <v>0.33407199999999998</v>
      </c>
      <c r="J143" s="177"/>
      <c r="K143" s="177"/>
      <c r="L143" s="52"/>
      <c r="M143" s="52"/>
      <c r="N143" s="52"/>
      <c r="O143" s="52"/>
      <c r="P143" s="52"/>
      <c r="Q143" s="52"/>
    </row>
    <row r="144" spans="1:17">
      <c r="A144" s="14" t="s">
        <v>440</v>
      </c>
      <c r="B144" s="14" t="s">
        <v>412</v>
      </c>
      <c r="C144" s="14" t="s">
        <v>485</v>
      </c>
      <c r="D144" s="14" t="s">
        <v>339</v>
      </c>
      <c r="E144" s="14" t="s">
        <v>222</v>
      </c>
      <c r="F144" s="14" t="s">
        <v>288</v>
      </c>
      <c r="G144" s="14">
        <v>159</v>
      </c>
      <c r="H144" s="177">
        <v>0.50309999999999999</v>
      </c>
      <c r="I144" s="177">
        <v>0.4629897</v>
      </c>
      <c r="J144" s="177"/>
      <c r="K144" s="177"/>
      <c r="L144" s="52"/>
      <c r="M144" s="52"/>
      <c r="N144" s="52"/>
      <c r="O144" s="52"/>
      <c r="P144" s="52"/>
      <c r="Q144" s="52"/>
    </row>
    <row r="145" spans="1:17">
      <c r="A145" s="14" t="s">
        <v>440</v>
      </c>
      <c r="B145" s="14" t="s">
        <v>412</v>
      </c>
      <c r="C145" s="14" t="s">
        <v>485</v>
      </c>
      <c r="D145" s="14" t="s">
        <v>339</v>
      </c>
      <c r="E145" s="14" t="s">
        <v>228</v>
      </c>
      <c r="F145" s="14" t="s">
        <v>229</v>
      </c>
      <c r="G145" s="14">
        <v>44</v>
      </c>
      <c r="H145" s="177">
        <v>0.47720000000000001</v>
      </c>
      <c r="I145" s="177">
        <v>0.49393949999999998</v>
      </c>
      <c r="J145" s="177"/>
      <c r="K145" s="177"/>
      <c r="L145" s="52"/>
      <c r="M145" s="52"/>
      <c r="N145" s="52"/>
      <c r="O145" s="52"/>
      <c r="P145" s="52"/>
      <c r="Q145" s="52"/>
    </row>
    <row r="146" spans="1:17">
      <c r="A146" s="14" t="s">
        <v>440</v>
      </c>
      <c r="B146" s="14" t="s">
        <v>412</v>
      </c>
      <c r="C146" s="14" t="s">
        <v>485</v>
      </c>
      <c r="D146" s="14" t="s">
        <v>339</v>
      </c>
      <c r="E146" s="14" t="s">
        <v>240</v>
      </c>
      <c r="F146" s="14" t="s">
        <v>241</v>
      </c>
      <c r="G146" s="14">
        <v>122</v>
      </c>
      <c r="H146" s="177">
        <v>0.36880000000000002</v>
      </c>
      <c r="I146" s="177">
        <v>0.39741650000000001</v>
      </c>
      <c r="J146" s="177"/>
      <c r="K146" s="177"/>
      <c r="L146" s="52"/>
      <c r="M146" s="52"/>
      <c r="N146" s="52"/>
      <c r="O146" s="52"/>
      <c r="P146" s="52"/>
      <c r="Q146" s="52"/>
    </row>
    <row r="147" spans="1:17">
      <c r="A147" s="14" t="s">
        <v>440</v>
      </c>
      <c r="B147" s="14" t="s">
        <v>412</v>
      </c>
      <c r="C147" s="14" t="s">
        <v>485</v>
      </c>
      <c r="D147" s="14" t="s">
        <v>339</v>
      </c>
      <c r="E147" s="14" t="s">
        <v>244</v>
      </c>
      <c r="F147" s="14" t="s">
        <v>245</v>
      </c>
      <c r="G147" s="14">
        <v>36</v>
      </c>
      <c r="H147" s="177">
        <v>0.5</v>
      </c>
      <c r="I147" s="177">
        <v>0.49667879999999998</v>
      </c>
      <c r="J147" s="177"/>
      <c r="K147" s="177"/>
      <c r="L147" s="52"/>
      <c r="M147" s="52"/>
      <c r="N147" s="52"/>
      <c r="O147" s="52"/>
      <c r="P147" s="52"/>
      <c r="Q147" s="52"/>
    </row>
    <row r="148" spans="1:17">
      <c r="A148" s="14" t="s">
        <v>440</v>
      </c>
      <c r="B148" s="14" t="s">
        <v>412</v>
      </c>
      <c r="C148" s="14" t="s">
        <v>486</v>
      </c>
      <c r="D148" s="64" t="s">
        <v>336</v>
      </c>
      <c r="E148" s="64" t="s">
        <v>486</v>
      </c>
      <c r="F148" s="64" t="s">
        <v>336</v>
      </c>
      <c r="G148" s="64">
        <v>358</v>
      </c>
      <c r="H148" s="184">
        <v>0.43009999999999998</v>
      </c>
      <c r="I148" s="184">
        <v>0.4192419</v>
      </c>
      <c r="J148" s="177"/>
      <c r="K148" s="177"/>
    </row>
    <row r="149" spans="1:17">
      <c r="A149" s="14" t="s">
        <v>440</v>
      </c>
      <c r="B149" s="14" t="s">
        <v>412</v>
      </c>
      <c r="C149" s="14" t="s">
        <v>486</v>
      </c>
      <c r="D149" s="14" t="s">
        <v>336</v>
      </c>
      <c r="E149" s="14" t="s">
        <v>29</v>
      </c>
      <c r="F149" s="14" t="s">
        <v>30</v>
      </c>
      <c r="G149" s="14">
        <v>27</v>
      </c>
      <c r="H149" s="177">
        <v>0.44440000000000002</v>
      </c>
      <c r="I149" s="177">
        <v>0.45108779999999998</v>
      </c>
      <c r="J149" s="177"/>
      <c r="K149" s="177"/>
    </row>
    <row r="150" spans="1:17">
      <c r="A150" s="14" t="s">
        <v>440</v>
      </c>
      <c r="B150" s="14" t="s">
        <v>412</v>
      </c>
      <c r="C150" s="14" t="s">
        <v>486</v>
      </c>
      <c r="D150" s="14" t="s">
        <v>336</v>
      </c>
      <c r="E150" s="14" t="s">
        <v>45</v>
      </c>
      <c r="F150" s="14" t="s">
        <v>46</v>
      </c>
      <c r="G150" s="14">
        <v>49</v>
      </c>
      <c r="H150" s="177">
        <v>0.46929999999999999</v>
      </c>
      <c r="I150" s="177">
        <v>0.39251740000000002</v>
      </c>
      <c r="J150" s="177"/>
      <c r="K150" s="177"/>
    </row>
    <row r="151" spans="1:17">
      <c r="A151" s="14" t="s">
        <v>440</v>
      </c>
      <c r="B151" s="14" t="s">
        <v>412</v>
      </c>
      <c r="C151" s="14" t="s">
        <v>486</v>
      </c>
      <c r="D151" s="14" t="s">
        <v>336</v>
      </c>
      <c r="E151" s="14" t="s">
        <v>49</v>
      </c>
      <c r="F151" s="14" t="s">
        <v>50</v>
      </c>
      <c r="G151" s="14">
        <v>62</v>
      </c>
      <c r="H151" s="177">
        <v>0.3387</v>
      </c>
      <c r="I151" s="177">
        <v>0.3537826</v>
      </c>
      <c r="J151" s="177"/>
      <c r="K151" s="177"/>
    </row>
    <row r="152" spans="1:17">
      <c r="A152" s="14" t="s">
        <v>440</v>
      </c>
      <c r="B152" s="14" t="s">
        <v>412</v>
      </c>
      <c r="C152" s="14" t="s">
        <v>486</v>
      </c>
      <c r="D152" s="14" t="s">
        <v>336</v>
      </c>
      <c r="E152" s="14" t="s">
        <v>95</v>
      </c>
      <c r="F152" s="14" t="s">
        <v>96</v>
      </c>
      <c r="G152" s="14">
        <v>29</v>
      </c>
      <c r="H152" s="177">
        <v>0.51719999999999999</v>
      </c>
      <c r="I152" s="177">
        <v>0.52611359999999996</v>
      </c>
      <c r="J152" s="177"/>
      <c r="K152" s="177"/>
    </row>
    <row r="153" spans="1:17">
      <c r="A153" s="14" t="s">
        <v>440</v>
      </c>
      <c r="B153" s="14" t="s">
        <v>412</v>
      </c>
      <c r="C153" s="14" t="s">
        <v>486</v>
      </c>
      <c r="D153" s="14" t="s">
        <v>336</v>
      </c>
      <c r="E153" s="14" t="s">
        <v>113</v>
      </c>
      <c r="F153" s="14" t="s">
        <v>114</v>
      </c>
      <c r="G153" s="14">
        <v>109</v>
      </c>
      <c r="H153" s="177">
        <v>0.43109999999999998</v>
      </c>
      <c r="I153" s="177">
        <v>0.42090559999999999</v>
      </c>
      <c r="J153" s="177"/>
      <c r="K153" s="177"/>
    </row>
    <row r="154" spans="1:17">
      <c r="A154" s="14" t="s">
        <v>440</v>
      </c>
      <c r="B154" s="14" t="s">
        <v>412</v>
      </c>
      <c r="C154" s="14" t="s">
        <v>486</v>
      </c>
      <c r="D154" s="14" t="s">
        <v>336</v>
      </c>
      <c r="E154" s="14" t="s">
        <v>131</v>
      </c>
      <c r="F154" s="14" t="s">
        <v>132</v>
      </c>
      <c r="G154" s="14">
        <v>82</v>
      </c>
      <c r="H154" s="177">
        <v>0.439</v>
      </c>
      <c r="I154" s="177">
        <v>0.43584689999999998</v>
      </c>
      <c r="J154" s="177"/>
      <c r="K154" s="177"/>
    </row>
    <row r="155" spans="1:17">
      <c r="H155" s="52"/>
      <c r="I155" s="52"/>
      <c r="J155" s="177"/>
      <c r="K155" s="177"/>
    </row>
    <row r="156" spans="1:17">
      <c r="J156" s="52"/>
      <c r="K156" s="52"/>
    </row>
  </sheetData>
  <mergeCells count="1">
    <mergeCell ref="F8:I8"/>
  </mergeCells>
  <hyperlinks>
    <hyperlink ref="C3" r:id="rId1" display="https://www.natcan.org.uk/audits/metastatic-breast/           " xr:uid="{E33CB39A-0F42-4220-9146-784A89355285}"/>
    <hyperlink ref="C2" r:id="rId2" display="breastcanceraudits@rcseng.ac.uk           " xr:uid="{60573131-4740-48F6-9CB1-950095C29F67}"/>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3482-FBF7-4A18-B4ED-143AB433F770}">
  <dimension ref="A1:S156"/>
  <sheetViews>
    <sheetView showGridLines="0" zoomScale="80" zoomScaleNormal="80" zoomScaleSheetLayoutView="100" workbookViewId="0">
      <pane ySplit="11" topLeftCell="A12"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9" width="9.7109375" customWidth="1"/>
    <col min="12" max="12" width="9.7109375" customWidth="1"/>
    <col min="13" max="13" width="18.7109375" customWidth="1"/>
    <col min="14" max="14" width="12.140625" customWidth="1"/>
    <col min="15" max="17" width="9.7109375" customWidth="1"/>
  </cols>
  <sheetData>
    <row r="1" spans="1:19" ht="20.100000000000001" customHeight="1">
      <c r="A1" s="20"/>
      <c r="B1" s="20"/>
      <c r="C1" s="21"/>
      <c r="D1" s="54"/>
      <c r="E1" s="89" t="s">
        <v>462</v>
      </c>
      <c r="F1" s="73"/>
      <c r="G1" s="20"/>
      <c r="H1" s="20"/>
      <c r="I1" s="20"/>
    </row>
    <row r="2" spans="1:19" ht="15" customHeight="1">
      <c r="A2" s="20"/>
      <c r="B2" s="20"/>
      <c r="C2" s="70"/>
      <c r="D2" s="70"/>
      <c r="E2" s="72" t="s">
        <v>514</v>
      </c>
      <c r="F2" s="73" t="s">
        <v>515</v>
      </c>
      <c r="G2" s="20"/>
      <c r="H2" s="20"/>
      <c r="I2" s="20"/>
    </row>
    <row r="3" spans="1:19" ht="15" customHeight="1">
      <c r="A3" s="20"/>
      <c r="B3" s="20"/>
      <c r="C3" s="70"/>
      <c r="D3" s="70"/>
      <c r="E3" s="72" t="s">
        <v>27</v>
      </c>
      <c r="F3" s="73" t="s">
        <v>530</v>
      </c>
      <c r="G3" s="20"/>
      <c r="H3" s="20"/>
      <c r="I3" s="20"/>
    </row>
    <row r="4" spans="1:19" ht="15" customHeight="1">
      <c r="A4" s="20"/>
      <c r="B4" s="20"/>
      <c r="C4" s="71"/>
      <c r="D4" s="71"/>
      <c r="E4" s="72" t="s">
        <v>456</v>
      </c>
      <c r="F4" s="73" t="s">
        <v>516</v>
      </c>
      <c r="G4" s="20"/>
      <c r="H4" s="20"/>
      <c r="I4" s="20"/>
    </row>
    <row r="5" spans="1:19" ht="12.75" customHeight="1">
      <c r="A5" s="20"/>
      <c r="B5" s="20"/>
      <c r="C5" s="20"/>
      <c r="D5" s="54"/>
      <c r="E5" s="72" t="s">
        <v>457</v>
      </c>
      <c r="F5" s="73" t="s">
        <v>517</v>
      </c>
      <c r="G5" s="20"/>
      <c r="H5" s="20"/>
      <c r="I5" s="20"/>
    </row>
    <row r="6" spans="1:19">
      <c r="A6" s="20"/>
      <c r="B6" s="20"/>
      <c r="C6" s="20"/>
      <c r="D6" s="20"/>
      <c r="E6" s="74" t="s">
        <v>427</v>
      </c>
      <c r="F6" s="73" t="s">
        <v>505</v>
      </c>
      <c r="G6" s="20"/>
      <c r="H6" s="20"/>
      <c r="I6" s="20"/>
    </row>
    <row r="7" spans="1:19" ht="15" customHeight="1">
      <c r="D7" s="16"/>
      <c r="E7" s="74" t="s">
        <v>459</v>
      </c>
      <c r="F7" s="73" t="s">
        <v>504</v>
      </c>
    </row>
    <row r="8" spans="1:19" ht="25.5">
      <c r="D8" s="16"/>
      <c r="E8" s="74" t="s">
        <v>565</v>
      </c>
      <c r="F8" s="380" t="s">
        <v>571</v>
      </c>
      <c r="G8" s="380"/>
      <c r="H8" s="380"/>
      <c r="I8" s="380"/>
    </row>
    <row r="9" spans="1:19">
      <c r="D9" s="16"/>
    </row>
    <row r="11" spans="1:19" s="68" customFormat="1" ht="60.75" thickBot="1">
      <c r="A11" s="75" t="s">
        <v>738</v>
      </c>
      <c r="B11" s="75" t="s">
        <v>427</v>
      </c>
      <c r="C11" s="75" t="s">
        <v>428</v>
      </c>
      <c r="D11" s="75" t="s">
        <v>429</v>
      </c>
      <c r="E11" s="75" t="s">
        <v>490</v>
      </c>
      <c r="F11" s="75" t="s">
        <v>431</v>
      </c>
      <c r="G11" s="75" t="s">
        <v>448</v>
      </c>
      <c r="H11" s="75" t="s">
        <v>537</v>
      </c>
      <c r="I11" s="75" t="s">
        <v>538</v>
      </c>
      <c r="J11"/>
      <c r="K11"/>
      <c r="L11" s="75" t="s">
        <v>738</v>
      </c>
      <c r="M11" s="75" t="s">
        <v>427</v>
      </c>
      <c r="N11" s="75" t="s">
        <v>495</v>
      </c>
      <c r="O11" s="75" t="s">
        <v>492</v>
      </c>
      <c r="P11" s="75" t="s">
        <v>448</v>
      </c>
      <c r="Q11" s="75" t="s">
        <v>536</v>
      </c>
      <c r="R11"/>
    </row>
    <row r="12" spans="1:19" ht="15.75" thickBot="1">
      <c r="A12" s="76" t="s">
        <v>440</v>
      </c>
      <c r="B12" s="76" t="s">
        <v>432</v>
      </c>
      <c r="C12" s="76" t="s">
        <v>465</v>
      </c>
      <c r="D12" s="76" t="s">
        <v>432</v>
      </c>
      <c r="E12" s="76" t="s">
        <v>465</v>
      </c>
      <c r="F12" s="76" t="s">
        <v>432</v>
      </c>
      <c r="G12" s="76">
        <v>5923</v>
      </c>
      <c r="H12" s="108" t="s">
        <v>491</v>
      </c>
      <c r="I12" s="108" t="s">
        <v>491</v>
      </c>
      <c r="L12" s="42" t="s">
        <v>440</v>
      </c>
      <c r="M12" s="42" t="s">
        <v>412</v>
      </c>
      <c r="N12" s="42" t="s">
        <v>329</v>
      </c>
      <c r="O12" s="42" t="s">
        <v>541</v>
      </c>
      <c r="P12" s="42">
        <v>5610</v>
      </c>
      <c r="Q12" s="103">
        <v>0.40427999999999997</v>
      </c>
      <c r="S12" s="52"/>
    </row>
    <row r="13" spans="1:19">
      <c r="A13" s="42" t="s">
        <v>440</v>
      </c>
      <c r="B13" s="42" t="s">
        <v>412</v>
      </c>
      <c r="C13" s="42" t="s">
        <v>464</v>
      </c>
      <c r="D13" s="42" t="s">
        <v>412</v>
      </c>
      <c r="E13" s="42" t="s">
        <v>464</v>
      </c>
      <c r="F13" s="42" t="s">
        <v>412</v>
      </c>
      <c r="G13" s="42">
        <v>5654</v>
      </c>
      <c r="H13" s="93">
        <v>0.40432000000000001</v>
      </c>
      <c r="I13" s="109" t="s">
        <v>491</v>
      </c>
      <c r="J13" s="52"/>
      <c r="L13" s="42" t="s">
        <v>440</v>
      </c>
      <c r="M13" s="42" t="s">
        <v>412</v>
      </c>
      <c r="N13" s="42" t="s">
        <v>309</v>
      </c>
      <c r="O13" s="42" t="s">
        <v>541</v>
      </c>
      <c r="P13" s="42">
        <v>44</v>
      </c>
      <c r="Q13" s="103">
        <v>0.40909000000000001</v>
      </c>
      <c r="S13" s="52"/>
    </row>
    <row r="14" spans="1:19" ht="15.75" thickBot="1">
      <c r="A14" s="78" t="s">
        <v>440</v>
      </c>
      <c r="B14" s="78" t="s">
        <v>433</v>
      </c>
      <c r="C14" s="78" t="s">
        <v>463</v>
      </c>
      <c r="D14" s="78" t="s">
        <v>433</v>
      </c>
      <c r="E14" s="78" t="s">
        <v>463</v>
      </c>
      <c r="F14" s="78" t="s">
        <v>433</v>
      </c>
      <c r="G14" s="78">
        <v>269</v>
      </c>
      <c r="H14" s="110" t="s">
        <v>491</v>
      </c>
      <c r="I14" s="110" t="s">
        <v>491</v>
      </c>
      <c r="L14" s="78" t="s">
        <v>440</v>
      </c>
      <c r="M14" s="78" t="s">
        <v>433</v>
      </c>
      <c r="N14" s="78" t="s">
        <v>540</v>
      </c>
      <c r="O14" s="78" t="s">
        <v>541</v>
      </c>
      <c r="P14" s="78">
        <v>269</v>
      </c>
      <c r="Q14" s="104" t="s">
        <v>491</v>
      </c>
      <c r="S14" s="52"/>
    </row>
    <row r="15" spans="1:19">
      <c r="A15" t="s">
        <v>440</v>
      </c>
      <c r="B15" t="s">
        <v>412</v>
      </c>
      <c r="C15" t="s">
        <v>466</v>
      </c>
      <c r="D15" s="53" t="s">
        <v>340</v>
      </c>
      <c r="E15" s="53" t="s">
        <v>466</v>
      </c>
      <c r="F15" s="53" t="s">
        <v>340</v>
      </c>
      <c r="G15" s="53">
        <v>312</v>
      </c>
      <c r="H15" s="82">
        <v>0.33329999999999999</v>
      </c>
      <c r="I15" s="95">
        <v>0.36806</v>
      </c>
      <c r="J15" s="52"/>
      <c r="K15" s="52"/>
      <c r="L15" s="52"/>
      <c r="M15" s="52"/>
      <c r="N15" s="52"/>
      <c r="O15" s="52"/>
      <c r="P15" s="52"/>
      <c r="Q15" s="52"/>
      <c r="S15" s="52"/>
    </row>
    <row r="16" spans="1:19">
      <c r="A16" t="s">
        <v>440</v>
      </c>
      <c r="B16" t="s">
        <v>412</v>
      </c>
      <c r="C16" t="s">
        <v>466</v>
      </c>
      <c r="D16" t="s">
        <v>340</v>
      </c>
      <c r="E16" t="s">
        <v>57</v>
      </c>
      <c r="F16" t="s">
        <v>274</v>
      </c>
      <c r="G16">
        <v>29</v>
      </c>
      <c r="H16" s="52">
        <v>0.44819999999999999</v>
      </c>
      <c r="I16" s="96">
        <v>0.45062000000000002</v>
      </c>
      <c r="J16" s="52"/>
      <c r="K16" s="52"/>
      <c r="L16" s="52"/>
      <c r="M16" s="52"/>
      <c r="N16" s="52"/>
      <c r="O16" s="52"/>
      <c r="P16" s="52"/>
      <c r="Q16" s="52"/>
      <c r="S16" s="52"/>
    </row>
    <row r="17" spans="1:19" ht="30.75" thickBot="1">
      <c r="A17" t="s">
        <v>440</v>
      </c>
      <c r="B17" t="s">
        <v>412</v>
      </c>
      <c r="C17" t="s">
        <v>466</v>
      </c>
      <c r="D17" t="s">
        <v>340</v>
      </c>
      <c r="E17" t="s">
        <v>69</v>
      </c>
      <c r="F17" t="s">
        <v>70</v>
      </c>
      <c r="G17">
        <v>24</v>
      </c>
      <c r="H17" s="52">
        <v>0.20830000000000001</v>
      </c>
      <c r="I17" s="96">
        <v>0.29426999999999998</v>
      </c>
      <c r="J17" s="52"/>
      <c r="K17" s="52"/>
      <c r="L17" s="75" t="s">
        <v>426</v>
      </c>
      <c r="M17" s="75" t="s">
        <v>427</v>
      </c>
      <c r="N17" s="75" t="s">
        <v>495</v>
      </c>
      <c r="O17" s="75" t="s">
        <v>492</v>
      </c>
      <c r="P17" s="75" t="s">
        <v>448</v>
      </c>
      <c r="Q17" s="75" t="s">
        <v>536</v>
      </c>
      <c r="S17" s="52"/>
    </row>
    <row r="18" spans="1:19">
      <c r="A18" t="s">
        <v>440</v>
      </c>
      <c r="B18" t="s">
        <v>412</v>
      </c>
      <c r="C18" t="s">
        <v>466</v>
      </c>
      <c r="D18" t="s">
        <v>340</v>
      </c>
      <c r="E18" t="s">
        <v>117</v>
      </c>
      <c r="F18" t="s">
        <v>118</v>
      </c>
      <c r="G18">
        <v>111</v>
      </c>
      <c r="H18" s="52">
        <v>0.34229999999999999</v>
      </c>
      <c r="I18" s="52">
        <v>0.35596</v>
      </c>
      <c r="J18" s="52"/>
      <c r="K18" s="52"/>
      <c r="L18" s="42" t="s">
        <v>440</v>
      </c>
      <c r="M18" s="42" t="s">
        <v>412</v>
      </c>
      <c r="N18" s="42" t="s">
        <v>540</v>
      </c>
      <c r="O18" s="42" t="s">
        <v>524</v>
      </c>
      <c r="P18" s="42">
        <v>1432</v>
      </c>
      <c r="Q18" s="103">
        <v>0.60055999999999998</v>
      </c>
      <c r="S18" s="52"/>
    </row>
    <row r="19" spans="1:19">
      <c r="A19" t="s">
        <v>440</v>
      </c>
      <c r="B19" t="s">
        <v>412</v>
      </c>
      <c r="C19" t="s">
        <v>466</v>
      </c>
      <c r="D19" t="s">
        <v>340</v>
      </c>
      <c r="E19" t="s">
        <v>127</v>
      </c>
      <c r="F19" t="s">
        <v>128</v>
      </c>
      <c r="G19">
        <v>31</v>
      </c>
      <c r="H19" s="52">
        <v>0.41930000000000001</v>
      </c>
      <c r="I19" s="52">
        <v>0.39806999999999998</v>
      </c>
      <c r="J19" s="52"/>
      <c r="K19" s="52"/>
      <c r="L19" s="42" t="s">
        <v>440</v>
      </c>
      <c r="M19" s="42" t="s">
        <v>412</v>
      </c>
      <c r="N19" s="42" t="s">
        <v>540</v>
      </c>
      <c r="O19" s="42" t="s">
        <v>525</v>
      </c>
      <c r="P19" s="42">
        <v>2277</v>
      </c>
      <c r="Q19" s="103">
        <v>0.47870000000000001</v>
      </c>
      <c r="S19" s="52"/>
    </row>
    <row r="20" spans="1:19">
      <c r="A20" t="s">
        <v>440</v>
      </c>
      <c r="B20" t="s">
        <v>412</v>
      </c>
      <c r="C20" t="s">
        <v>466</v>
      </c>
      <c r="D20" t="s">
        <v>340</v>
      </c>
      <c r="E20" t="s">
        <v>129</v>
      </c>
      <c r="F20" t="s">
        <v>130</v>
      </c>
      <c r="G20">
        <v>38</v>
      </c>
      <c r="H20" s="52">
        <v>0.23680000000000001</v>
      </c>
      <c r="I20" s="52">
        <v>0.33388000000000001</v>
      </c>
      <c r="J20" s="52"/>
      <c r="K20" s="52"/>
      <c r="L20" s="42" t="s">
        <v>440</v>
      </c>
      <c r="M20" s="42" t="s">
        <v>412</v>
      </c>
      <c r="N20" s="42" t="s">
        <v>540</v>
      </c>
      <c r="O20" s="42" t="s">
        <v>294</v>
      </c>
      <c r="P20" s="42">
        <v>1075</v>
      </c>
      <c r="Q20" s="103">
        <v>0.25767000000000001</v>
      </c>
      <c r="S20" s="52"/>
    </row>
    <row r="21" spans="1:19" ht="15.75" thickBot="1">
      <c r="A21" t="s">
        <v>440</v>
      </c>
      <c r="B21" t="s">
        <v>412</v>
      </c>
      <c r="C21" t="s">
        <v>466</v>
      </c>
      <c r="D21" t="s">
        <v>340</v>
      </c>
      <c r="E21" t="s">
        <v>230</v>
      </c>
      <c r="F21" t="s">
        <v>231</v>
      </c>
      <c r="G21">
        <v>35</v>
      </c>
      <c r="H21" s="52">
        <v>0.4</v>
      </c>
      <c r="I21" s="52">
        <v>0.41132999999999997</v>
      </c>
      <c r="J21" s="52"/>
      <c r="K21" s="52"/>
      <c r="L21" s="78" t="s">
        <v>440</v>
      </c>
      <c r="M21" s="78" t="s">
        <v>412</v>
      </c>
      <c r="N21" s="78" t="s">
        <v>540</v>
      </c>
      <c r="O21" s="78" t="s">
        <v>295</v>
      </c>
      <c r="P21" s="78">
        <v>870</v>
      </c>
      <c r="Q21" s="104">
        <v>6.7820000000000005E-2</v>
      </c>
      <c r="S21" s="52"/>
    </row>
    <row r="22" spans="1:19">
      <c r="A22" t="s">
        <v>440</v>
      </c>
      <c r="B22" t="s">
        <v>412</v>
      </c>
      <c r="C22" t="s">
        <v>466</v>
      </c>
      <c r="D22" t="s">
        <v>340</v>
      </c>
      <c r="E22" t="s">
        <v>238</v>
      </c>
      <c r="F22" t="s">
        <v>239</v>
      </c>
      <c r="G22">
        <v>44</v>
      </c>
      <c r="H22" s="52">
        <v>0.2727</v>
      </c>
      <c r="I22" s="52">
        <v>0.33040999999999998</v>
      </c>
      <c r="J22" s="52"/>
      <c r="K22" s="52"/>
      <c r="L22" s="52"/>
      <c r="M22" s="52"/>
      <c r="N22" s="52"/>
      <c r="O22" s="52"/>
      <c r="P22" s="52"/>
      <c r="Q22" s="52"/>
      <c r="S22" s="52"/>
    </row>
    <row r="23" spans="1:19">
      <c r="A23" t="s">
        <v>440</v>
      </c>
      <c r="B23" t="s">
        <v>412</v>
      </c>
      <c r="C23" t="s">
        <v>467</v>
      </c>
      <c r="D23" s="53" t="s">
        <v>345</v>
      </c>
      <c r="E23" s="53" t="s">
        <v>467</v>
      </c>
      <c r="F23" s="53" t="s">
        <v>345</v>
      </c>
      <c r="G23" s="53">
        <v>482</v>
      </c>
      <c r="H23" s="82">
        <v>0.42320000000000002</v>
      </c>
      <c r="I23" s="82">
        <v>0.42477999999999999</v>
      </c>
      <c r="J23" s="52"/>
      <c r="K23" s="52"/>
      <c r="L23" s="52"/>
      <c r="M23" s="52"/>
      <c r="N23" s="52"/>
      <c r="O23" s="52"/>
      <c r="P23" s="52"/>
      <c r="Q23" s="52"/>
      <c r="S23" s="52"/>
    </row>
    <row r="24" spans="1:19">
      <c r="A24" t="s">
        <v>440</v>
      </c>
      <c r="B24" t="s">
        <v>412</v>
      </c>
      <c r="C24" t="s">
        <v>467</v>
      </c>
      <c r="D24" t="s">
        <v>345</v>
      </c>
      <c r="E24" t="s">
        <v>105</v>
      </c>
      <c r="F24" t="s">
        <v>106</v>
      </c>
      <c r="G24">
        <v>39</v>
      </c>
      <c r="H24" s="52">
        <v>0.28199999999999997</v>
      </c>
      <c r="I24" s="52">
        <v>0.24331</v>
      </c>
      <c r="J24" s="52"/>
      <c r="K24" s="52"/>
      <c r="L24" s="52"/>
      <c r="M24" s="52"/>
      <c r="N24" s="52"/>
      <c r="O24" s="52"/>
      <c r="P24" s="52"/>
      <c r="Q24" s="52"/>
      <c r="S24" s="52"/>
    </row>
    <row r="25" spans="1:19">
      <c r="A25" t="s">
        <v>440</v>
      </c>
      <c r="B25" t="s">
        <v>412</v>
      </c>
      <c r="C25" t="s">
        <v>467</v>
      </c>
      <c r="D25" t="s">
        <v>345</v>
      </c>
      <c r="E25" t="s">
        <v>149</v>
      </c>
      <c r="F25" t="s">
        <v>150</v>
      </c>
      <c r="G25">
        <v>37</v>
      </c>
      <c r="H25" s="52">
        <v>0.45939999999999998</v>
      </c>
      <c r="I25" s="52">
        <v>0.48937000000000003</v>
      </c>
      <c r="J25" s="52"/>
      <c r="K25" s="52"/>
      <c r="L25" s="117" t="s">
        <v>505</v>
      </c>
      <c r="M25" s="52"/>
      <c r="N25" s="52"/>
      <c r="O25" s="52"/>
      <c r="P25" s="52"/>
      <c r="Q25" s="52"/>
      <c r="S25" s="52"/>
    </row>
    <row r="26" spans="1:19" ht="30.75" thickBot="1">
      <c r="A26" t="s">
        <v>440</v>
      </c>
      <c r="B26" t="s">
        <v>412</v>
      </c>
      <c r="C26" t="s">
        <v>467</v>
      </c>
      <c r="D26" t="s">
        <v>345</v>
      </c>
      <c r="E26" t="s">
        <v>155</v>
      </c>
      <c r="F26" t="s">
        <v>156</v>
      </c>
      <c r="G26">
        <v>83</v>
      </c>
      <c r="H26" s="52">
        <v>0.53010000000000002</v>
      </c>
      <c r="I26" s="52">
        <v>0.50966999999999996</v>
      </c>
      <c r="J26" s="52"/>
      <c r="K26" s="52"/>
      <c r="L26" s="75" t="s">
        <v>426</v>
      </c>
      <c r="M26" s="75" t="s">
        <v>543</v>
      </c>
      <c r="N26" s="75" t="s">
        <v>495</v>
      </c>
      <c r="O26" s="75" t="s">
        <v>492</v>
      </c>
      <c r="P26" s="75" t="s">
        <v>448</v>
      </c>
      <c r="Q26" s="75" t="s">
        <v>536</v>
      </c>
      <c r="S26" s="52"/>
    </row>
    <row r="27" spans="1:19">
      <c r="A27" t="s">
        <v>440</v>
      </c>
      <c r="B27" t="s">
        <v>412</v>
      </c>
      <c r="C27" t="s">
        <v>467</v>
      </c>
      <c r="D27" t="s">
        <v>345</v>
      </c>
      <c r="E27" t="s">
        <v>179</v>
      </c>
      <c r="F27" t="s">
        <v>180</v>
      </c>
      <c r="G27">
        <v>51</v>
      </c>
      <c r="H27" s="52">
        <v>0.31369999999999998</v>
      </c>
      <c r="I27" s="52">
        <v>0.34699000000000002</v>
      </c>
      <c r="J27" s="52"/>
      <c r="K27" s="52"/>
      <c r="L27" s="114" t="s">
        <v>440</v>
      </c>
      <c r="M27" s="114" t="s">
        <v>542</v>
      </c>
      <c r="N27" s="114" t="s">
        <v>329</v>
      </c>
      <c r="O27" s="114" t="s">
        <v>541</v>
      </c>
      <c r="P27" s="115">
        <v>291</v>
      </c>
      <c r="Q27" s="116">
        <v>0.45361000000000001</v>
      </c>
      <c r="S27" s="52"/>
    </row>
    <row r="28" spans="1:19">
      <c r="A28" t="s">
        <v>440</v>
      </c>
      <c r="B28" t="s">
        <v>412</v>
      </c>
      <c r="C28" t="s">
        <v>467</v>
      </c>
      <c r="D28" t="s">
        <v>345</v>
      </c>
      <c r="E28" t="s">
        <v>204</v>
      </c>
      <c r="F28" t="s">
        <v>205</v>
      </c>
      <c r="G28">
        <v>37</v>
      </c>
      <c r="H28" s="52">
        <v>0.45939999999999998</v>
      </c>
      <c r="I28" s="52">
        <v>0.41932999999999998</v>
      </c>
      <c r="J28" s="52"/>
      <c r="K28" s="52"/>
      <c r="L28" s="42" t="s">
        <v>440</v>
      </c>
      <c r="M28" s="42" t="s">
        <v>542</v>
      </c>
      <c r="N28" s="42" t="s">
        <v>329</v>
      </c>
      <c r="O28" s="42" t="s">
        <v>525</v>
      </c>
      <c r="P28" s="111">
        <v>65</v>
      </c>
      <c r="Q28" s="103">
        <v>0.58462000000000003</v>
      </c>
      <c r="S28" s="52"/>
    </row>
    <row r="29" spans="1:19">
      <c r="A29" t="s">
        <v>440</v>
      </c>
      <c r="B29" t="s">
        <v>412</v>
      </c>
      <c r="C29" t="s">
        <v>467</v>
      </c>
      <c r="D29" t="s">
        <v>345</v>
      </c>
      <c r="E29" t="s">
        <v>216</v>
      </c>
      <c r="F29" t="s">
        <v>285</v>
      </c>
      <c r="G29">
        <v>121</v>
      </c>
      <c r="H29" s="52">
        <v>0.4214</v>
      </c>
      <c r="I29" s="52">
        <v>0.42263000000000001</v>
      </c>
      <c r="J29" s="52"/>
      <c r="K29" s="52"/>
      <c r="L29" s="42" t="s">
        <v>440</v>
      </c>
      <c r="M29" s="42" t="s">
        <v>542</v>
      </c>
      <c r="N29" s="42" t="s">
        <v>329</v>
      </c>
      <c r="O29" s="42" t="s">
        <v>525</v>
      </c>
      <c r="P29" s="111">
        <v>142</v>
      </c>
      <c r="Q29" s="103">
        <v>0.46478999999999998</v>
      </c>
      <c r="S29" s="52"/>
    </row>
    <row r="30" spans="1:19">
      <c r="A30" t="s">
        <v>440</v>
      </c>
      <c r="B30" t="s">
        <v>412</v>
      </c>
      <c r="C30" t="s">
        <v>467</v>
      </c>
      <c r="D30" t="s">
        <v>345</v>
      </c>
      <c r="E30" t="s">
        <v>218</v>
      </c>
      <c r="F30" t="s">
        <v>286</v>
      </c>
      <c r="G30">
        <v>114</v>
      </c>
      <c r="H30" s="52">
        <v>0.42099999999999999</v>
      </c>
      <c r="I30" s="52">
        <v>0.45007999999999998</v>
      </c>
      <c r="J30" s="52"/>
      <c r="K30" s="52"/>
      <c r="L30" s="42" t="s">
        <v>440</v>
      </c>
      <c r="M30" s="42" t="s">
        <v>542</v>
      </c>
      <c r="N30" s="42" t="s">
        <v>329</v>
      </c>
      <c r="O30" s="42" t="s">
        <v>294</v>
      </c>
      <c r="P30" s="111">
        <v>44</v>
      </c>
      <c r="Q30" s="103">
        <v>0.38635999999999998</v>
      </c>
      <c r="S30" s="52"/>
    </row>
    <row r="31" spans="1:19">
      <c r="A31" t="s">
        <v>440</v>
      </c>
      <c r="B31" t="s">
        <v>412</v>
      </c>
      <c r="C31" t="s">
        <v>468</v>
      </c>
      <c r="D31" s="53" t="s">
        <v>469</v>
      </c>
      <c r="E31" s="53" t="s">
        <v>468</v>
      </c>
      <c r="F31" s="53" t="s">
        <v>469</v>
      </c>
      <c r="G31" s="53">
        <v>562</v>
      </c>
      <c r="H31" s="82">
        <v>0.38790000000000002</v>
      </c>
      <c r="I31" s="82">
        <v>0.3931</v>
      </c>
      <c r="J31" s="52"/>
      <c r="K31" s="52"/>
      <c r="L31" s="42" t="s">
        <v>440</v>
      </c>
      <c r="M31" s="42" t="s">
        <v>542</v>
      </c>
      <c r="N31" s="42" t="s">
        <v>329</v>
      </c>
      <c r="O31" s="42" t="s">
        <v>295</v>
      </c>
      <c r="P31" s="111">
        <v>40</v>
      </c>
      <c r="Q31" s="103">
        <v>0.27500000000000002</v>
      </c>
      <c r="S31" s="52"/>
    </row>
    <row r="32" spans="1:19">
      <c r="A32" t="s">
        <v>440</v>
      </c>
      <c r="B32" t="s">
        <v>412</v>
      </c>
      <c r="C32" t="s">
        <v>468</v>
      </c>
      <c r="D32" t="s">
        <v>469</v>
      </c>
      <c r="E32" t="s">
        <v>39</v>
      </c>
      <c r="F32" t="s">
        <v>40</v>
      </c>
      <c r="G32">
        <v>60</v>
      </c>
      <c r="H32" s="52">
        <v>0.43330000000000002</v>
      </c>
      <c r="I32" s="52">
        <v>0.41143999999999997</v>
      </c>
      <c r="J32" s="52"/>
      <c r="K32" s="52"/>
      <c r="L32" s="82" t="s">
        <v>440</v>
      </c>
      <c r="M32" s="82" t="s">
        <v>544</v>
      </c>
      <c r="N32" s="82" t="s">
        <v>329</v>
      </c>
      <c r="O32" s="82" t="s">
        <v>541</v>
      </c>
      <c r="P32" s="113">
        <v>421</v>
      </c>
      <c r="Q32" s="82">
        <v>0.41093000000000002</v>
      </c>
      <c r="S32" s="52"/>
    </row>
    <row r="33" spans="1:19">
      <c r="A33" t="s">
        <v>440</v>
      </c>
      <c r="B33" t="s">
        <v>412</v>
      </c>
      <c r="C33" t="s">
        <v>468</v>
      </c>
      <c r="D33" t="s">
        <v>469</v>
      </c>
      <c r="E33" t="s">
        <v>51</v>
      </c>
      <c r="F33" t="s">
        <v>52</v>
      </c>
      <c r="G33">
        <v>30</v>
      </c>
      <c r="H33" s="52">
        <v>0.3</v>
      </c>
      <c r="I33" s="52">
        <v>0.38281999999999999</v>
      </c>
      <c r="J33" s="52"/>
      <c r="K33" s="52"/>
      <c r="L33" s="52" t="s">
        <v>440</v>
      </c>
      <c r="M33" s="52" t="s">
        <v>544</v>
      </c>
      <c r="N33" s="52" t="s">
        <v>329</v>
      </c>
      <c r="O33" s="52" t="s">
        <v>524</v>
      </c>
      <c r="P33" s="112">
        <v>86</v>
      </c>
      <c r="Q33" s="52">
        <v>0.59301999999999999</v>
      </c>
      <c r="S33" s="52"/>
    </row>
    <row r="34" spans="1:19">
      <c r="A34" t="s">
        <v>440</v>
      </c>
      <c r="B34" t="s">
        <v>412</v>
      </c>
      <c r="C34" t="s">
        <v>468</v>
      </c>
      <c r="D34" t="s">
        <v>469</v>
      </c>
      <c r="E34" t="s">
        <v>75</v>
      </c>
      <c r="F34" t="s">
        <v>76</v>
      </c>
      <c r="G34">
        <v>38</v>
      </c>
      <c r="H34" s="52">
        <v>0.31569999999999998</v>
      </c>
      <c r="I34" s="52">
        <v>0.32884000000000002</v>
      </c>
      <c r="J34" s="52"/>
      <c r="K34" s="52"/>
      <c r="L34" s="52" t="s">
        <v>440</v>
      </c>
      <c r="M34" s="52" t="s">
        <v>544</v>
      </c>
      <c r="N34" s="52" t="s">
        <v>329</v>
      </c>
      <c r="O34" s="52" t="s">
        <v>525</v>
      </c>
      <c r="P34" s="112">
        <v>183</v>
      </c>
      <c r="Q34" s="52">
        <v>0.48087000000000002</v>
      </c>
      <c r="S34" s="52"/>
    </row>
    <row r="35" spans="1:19">
      <c r="A35" t="s">
        <v>440</v>
      </c>
      <c r="B35" t="s">
        <v>412</v>
      </c>
      <c r="C35" t="s">
        <v>468</v>
      </c>
      <c r="D35" t="s">
        <v>469</v>
      </c>
      <c r="E35" t="s">
        <v>79</v>
      </c>
      <c r="F35" t="s">
        <v>80</v>
      </c>
      <c r="G35">
        <v>38</v>
      </c>
      <c r="H35" s="52">
        <v>0.52629999999999999</v>
      </c>
      <c r="I35" s="52">
        <v>0.52283999999999997</v>
      </c>
      <c r="J35" s="52"/>
      <c r="K35" s="52"/>
      <c r="L35" s="52" t="s">
        <v>440</v>
      </c>
      <c r="M35" s="52" t="s">
        <v>544</v>
      </c>
      <c r="N35" s="52" t="s">
        <v>329</v>
      </c>
      <c r="O35" s="52" t="s">
        <v>294</v>
      </c>
      <c r="P35" s="112">
        <v>72</v>
      </c>
      <c r="Q35" s="52">
        <v>0.38889000000000001</v>
      </c>
      <c r="S35" s="52"/>
    </row>
    <row r="36" spans="1:19">
      <c r="A36" t="s">
        <v>440</v>
      </c>
      <c r="B36" t="s">
        <v>412</v>
      </c>
      <c r="C36" t="s">
        <v>468</v>
      </c>
      <c r="D36" t="s">
        <v>469</v>
      </c>
      <c r="E36" t="s">
        <v>103</v>
      </c>
      <c r="F36" t="s">
        <v>104</v>
      </c>
      <c r="G36">
        <v>16</v>
      </c>
      <c r="H36" s="52">
        <v>0.375</v>
      </c>
      <c r="I36" s="52">
        <v>0.39544000000000001</v>
      </c>
      <c r="J36" s="52"/>
      <c r="K36" s="52"/>
      <c r="L36" s="52" t="s">
        <v>440</v>
      </c>
      <c r="M36" s="52" t="s">
        <v>544</v>
      </c>
      <c r="N36" s="52" t="s">
        <v>329</v>
      </c>
      <c r="O36" s="52" t="s">
        <v>295</v>
      </c>
      <c r="P36" s="112">
        <v>80</v>
      </c>
      <c r="Q36" s="52">
        <v>7.4999999999999997E-2</v>
      </c>
      <c r="S36" s="52"/>
    </row>
    <row r="37" spans="1:19">
      <c r="A37" t="s">
        <v>440</v>
      </c>
      <c r="B37" t="s">
        <v>412</v>
      </c>
      <c r="C37" t="s">
        <v>468</v>
      </c>
      <c r="D37" t="s">
        <v>469</v>
      </c>
      <c r="E37" t="s">
        <v>133</v>
      </c>
      <c r="F37" t="s">
        <v>134</v>
      </c>
      <c r="G37">
        <v>108</v>
      </c>
      <c r="H37" s="52">
        <v>0.38879999999999998</v>
      </c>
      <c r="I37" s="52">
        <v>0.39257999999999998</v>
      </c>
      <c r="J37" s="52"/>
      <c r="K37" s="52"/>
      <c r="L37" s="114" t="s">
        <v>440</v>
      </c>
      <c r="M37" s="114" t="s">
        <v>545</v>
      </c>
      <c r="N37" s="114" t="s">
        <v>329</v>
      </c>
      <c r="O37" s="114" t="s">
        <v>541</v>
      </c>
      <c r="P37" s="115">
        <v>949</v>
      </c>
      <c r="Q37" s="116">
        <v>0.61433000000000004</v>
      </c>
      <c r="S37" s="52"/>
    </row>
    <row r="38" spans="1:19">
      <c r="A38" t="s">
        <v>440</v>
      </c>
      <c r="B38" t="s">
        <v>412</v>
      </c>
      <c r="C38" t="s">
        <v>468</v>
      </c>
      <c r="D38" t="s">
        <v>469</v>
      </c>
      <c r="E38" t="s">
        <v>135</v>
      </c>
      <c r="F38" t="s">
        <v>136</v>
      </c>
      <c r="G38">
        <v>28</v>
      </c>
      <c r="H38" s="52">
        <v>0.35709999999999997</v>
      </c>
      <c r="I38" s="52">
        <v>0.33984999999999999</v>
      </c>
      <c r="J38" s="52"/>
      <c r="K38" s="52"/>
      <c r="L38" s="42" t="s">
        <v>440</v>
      </c>
      <c r="M38" s="42" t="s">
        <v>545</v>
      </c>
      <c r="N38" s="42" t="s">
        <v>329</v>
      </c>
      <c r="O38" s="42" t="s">
        <v>524</v>
      </c>
      <c r="P38" s="111">
        <v>243</v>
      </c>
      <c r="Q38" s="103">
        <v>0.72016000000000002</v>
      </c>
      <c r="S38" s="52"/>
    </row>
    <row r="39" spans="1:19">
      <c r="A39" t="s">
        <v>440</v>
      </c>
      <c r="B39" t="s">
        <v>412</v>
      </c>
      <c r="C39" t="s">
        <v>468</v>
      </c>
      <c r="D39" t="s">
        <v>469</v>
      </c>
      <c r="E39" t="s">
        <v>137</v>
      </c>
      <c r="F39" t="s">
        <v>138</v>
      </c>
      <c r="G39">
        <v>54</v>
      </c>
      <c r="H39" s="52">
        <v>0.44440000000000002</v>
      </c>
      <c r="I39" s="52">
        <v>0.45339000000000002</v>
      </c>
      <c r="J39" s="52"/>
      <c r="K39" s="52"/>
      <c r="L39" s="42" t="s">
        <v>440</v>
      </c>
      <c r="M39" s="42" t="s">
        <v>545</v>
      </c>
      <c r="N39" s="42" t="s">
        <v>329</v>
      </c>
      <c r="O39" s="42" t="s">
        <v>525</v>
      </c>
      <c r="P39" s="111">
        <v>430</v>
      </c>
      <c r="Q39" s="103">
        <v>0.68371999999999999</v>
      </c>
      <c r="S39" s="52"/>
    </row>
    <row r="40" spans="1:19">
      <c r="A40" t="s">
        <v>440</v>
      </c>
      <c r="B40" t="s">
        <v>412</v>
      </c>
      <c r="C40" t="s">
        <v>468</v>
      </c>
      <c r="D40" t="s">
        <v>469</v>
      </c>
      <c r="E40" t="s">
        <v>147</v>
      </c>
      <c r="F40" t="s">
        <v>148</v>
      </c>
      <c r="G40">
        <v>50</v>
      </c>
      <c r="H40" s="52">
        <v>0.31990000000000002</v>
      </c>
      <c r="I40" s="52">
        <v>0.36564000000000002</v>
      </c>
      <c r="J40" s="52"/>
      <c r="K40" s="52"/>
      <c r="L40" s="42" t="s">
        <v>440</v>
      </c>
      <c r="M40" s="42" t="s">
        <v>545</v>
      </c>
      <c r="N40" s="42" t="s">
        <v>329</v>
      </c>
      <c r="O40" s="42" t="s">
        <v>294</v>
      </c>
      <c r="P40" s="111">
        <v>165</v>
      </c>
      <c r="Q40" s="103">
        <v>0.53939000000000004</v>
      </c>
      <c r="S40" s="52"/>
    </row>
    <row r="41" spans="1:19">
      <c r="A41" t="s">
        <v>440</v>
      </c>
      <c r="B41" t="s">
        <v>412</v>
      </c>
      <c r="C41" t="s">
        <v>468</v>
      </c>
      <c r="D41" t="s">
        <v>469</v>
      </c>
      <c r="E41" t="s">
        <v>196</v>
      </c>
      <c r="F41" t="s">
        <v>279</v>
      </c>
      <c r="G41">
        <v>50</v>
      </c>
      <c r="H41" s="52">
        <v>0.46</v>
      </c>
      <c r="I41" s="52">
        <v>0.41442000000000001</v>
      </c>
      <c r="J41" s="52"/>
      <c r="K41" s="52"/>
      <c r="L41" s="42" t="s">
        <v>440</v>
      </c>
      <c r="M41" s="42" t="s">
        <v>545</v>
      </c>
      <c r="N41" s="42" t="s">
        <v>329</v>
      </c>
      <c r="O41" s="42" t="s">
        <v>295</v>
      </c>
      <c r="P41" s="111">
        <v>111</v>
      </c>
      <c r="Q41" s="103">
        <v>0.22523000000000001</v>
      </c>
      <c r="S41" s="52"/>
    </row>
    <row r="42" spans="1:19">
      <c r="A42" t="s">
        <v>440</v>
      </c>
      <c r="B42" t="s">
        <v>412</v>
      </c>
      <c r="C42" t="s">
        <v>468</v>
      </c>
      <c r="D42" t="s">
        <v>469</v>
      </c>
      <c r="E42" t="s">
        <v>197</v>
      </c>
      <c r="F42" t="s">
        <v>280</v>
      </c>
      <c r="G42">
        <v>23</v>
      </c>
      <c r="H42" s="52">
        <v>0.26079999999999998</v>
      </c>
      <c r="I42" s="52">
        <v>0.26451999999999998</v>
      </c>
      <c r="J42" s="52"/>
      <c r="K42" s="52"/>
      <c r="L42" s="82" t="s">
        <v>440</v>
      </c>
      <c r="M42" s="82" t="s">
        <v>546</v>
      </c>
      <c r="N42" s="82" t="s">
        <v>329</v>
      </c>
      <c r="O42" s="82" t="s">
        <v>541</v>
      </c>
      <c r="P42" s="113">
        <v>2266</v>
      </c>
      <c r="Q42" s="82">
        <v>0.37731999999999999</v>
      </c>
      <c r="S42" s="52"/>
    </row>
    <row r="43" spans="1:19">
      <c r="A43" t="s">
        <v>440</v>
      </c>
      <c r="B43" t="s">
        <v>412</v>
      </c>
      <c r="C43" t="s">
        <v>468</v>
      </c>
      <c r="D43" t="s">
        <v>469</v>
      </c>
      <c r="E43" t="s">
        <v>232</v>
      </c>
      <c r="F43" t="s">
        <v>233</v>
      </c>
      <c r="G43">
        <v>41</v>
      </c>
      <c r="H43" s="52">
        <v>0.41460000000000002</v>
      </c>
      <c r="I43" s="52">
        <v>0.41203000000000001</v>
      </c>
      <c r="J43" s="52"/>
      <c r="K43" s="52"/>
      <c r="L43" s="52" t="s">
        <v>440</v>
      </c>
      <c r="M43" s="52" t="s">
        <v>546</v>
      </c>
      <c r="N43" s="52" t="s">
        <v>329</v>
      </c>
      <c r="O43" s="52" t="s">
        <v>524</v>
      </c>
      <c r="P43" s="112">
        <v>391</v>
      </c>
      <c r="Q43" s="52">
        <v>0.61124999999999996</v>
      </c>
      <c r="S43" s="52"/>
    </row>
    <row r="44" spans="1:19">
      <c r="A44" t="s">
        <v>440</v>
      </c>
      <c r="B44" t="s">
        <v>412</v>
      </c>
      <c r="C44" t="s">
        <v>468</v>
      </c>
      <c r="D44" t="s">
        <v>469</v>
      </c>
      <c r="E44" t="s">
        <v>234</v>
      </c>
      <c r="F44" t="s">
        <v>235</v>
      </c>
      <c r="G44">
        <v>26</v>
      </c>
      <c r="H44" s="52">
        <v>0.26919999999999999</v>
      </c>
      <c r="I44" s="52">
        <v>0.27564</v>
      </c>
      <c r="J44" s="52"/>
      <c r="K44" s="52"/>
      <c r="L44" s="52" t="s">
        <v>440</v>
      </c>
      <c r="M44" s="52" t="s">
        <v>546</v>
      </c>
      <c r="N44" s="52" t="s">
        <v>329</v>
      </c>
      <c r="O44" s="52" t="s">
        <v>525</v>
      </c>
      <c r="P44" s="112">
        <v>932</v>
      </c>
      <c r="Q44" s="52">
        <v>0.47532000000000002</v>
      </c>
      <c r="S44" s="52"/>
    </row>
    <row r="45" spans="1:19">
      <c r="A45" t="s">
        <v>440</v>
      </c>
      <c r="B45" t="s">
        <v>412</v>
      </c>
      <c r="C45" t="s">
        <v>470</v>
      </c>
      <c r="D45" s="53" t="s">
        <v>331</v>
      </c>
      <c r="E45" s="53" t="s">
        <v>470</v>
      </c>
      <c r="F45" s="53" t="s">
        <v>331</v>
      </c>
      <c r="G45" s="53">
        <v>145</v>
      </c>
      <c r="H45" s="82">
        <v>0.46889999999999998</v>
      </c>
      <c r="I45" s="82">
        <v>0.47177000000000002</v>
      </c>
      <c r="J45" s="52"/>
      <c r="K45" s="52"/>
      <c r="L45" s="52" t="s">
        <v>440</v>
      </c>
      <c r="M45" s="52" t="s">
        <v>546</v>
      </c>
      <c r="N45" s="52" t="s">
        <v>329</v>
      </c>
      <c r="O45" s="52" t="s">
        <v>294</v>
      </c>
      <c r="P45" s="112">
        <v>482</v>
      </c>
      <c r="Q45" s="52">
        <v>0.29460999999999998</v>
      </c>
      <c r="S45" s="52"/>
    </row>
    <row r="46" spans="1:19">
      <c r="A46" t="s">
        <v>440</v>
      </c>
      <c r="B46" t="s">
        <v>412</v>
      </c>
      <c r="C46" t="s">
        <v>470</v>
      </c>
      <c r="D46" t="s">
        <v>331</v>
      </c>
      <c r="E46" t="s">
        <v>43</v>
      </c>
      <c r="F46" t="s">
        <v>44</v>
      </c>
      <c r="G46">
        <v>36</v>
      </c>
      <c r="H46" s="52">
        <v>0.38879999999999998</v>
      </c>
      <c r="I46" s="52">
        <v>0.35535</v>
      </c>
      <c r="J46" s="52"/>
      <c r="K46" s="52"/>
      <c r="L46" s="52" t="s">
        <v>440</v>
      </c>
      <c r="M46" s="52" t="s">
        <v>546</v>
      </c>
      <c r="N46" s="52" t="s">
        <v>329</v>
      </c>
      <c r="O46" s="52" t="s">
        <v>295</v>
      </c>
      <c r="P46" s="112">
        <v>461</v>
      </c>
      <c r="Q46" s="52">
        <v>6.7250000000000004E-2</v>
      </c>
      <c r="S46" s="52"/>
    </row>
    <row r="47" spans="1:19">
      <c r="A47" t="s">
        <v>440</v>
      </c>
      <c r="B47" t="s">
        <v>412</v>
      </c>
      <c r="C47" t="s">
        <v>470</v>
      </c>
      <c r="D47" t="s">
        <v>331</v>
      </c>
      <c r="E47" t="s">
        <v>123</v>
      </c>
      <c r="F47" t="s">
        <v>124</v>
      </c>
      <c r="G47">
        <v>56</v>
      </c>
      <c r="H47" s="52">
        <v>0.5</v>
      </c>
      <c r="I47" s="52">
        <v>0.48820999999999998</v>
      </c>
      <c r="J47" s="52"/>
      <c r="K47" s="52"/>
      <c r="L47" s="114" t="s">
        <v>440</v>
      </c>
      <c r="M47" s="114" t="s">
        <v>270</v>
      </c>
      <c r="N47" s="114" t="s">
        <v>329</v>
      </c>
      <c r="O47" s="114" t="s">
        <v>541</v>
      </c>
      <c r="P47" s="115">
        <v>1683</v>
      </c>
      <c r="Q47" s="116" t="s">
        <v>491</v>
      </c>
      <c r="S47" s="52"/>
    </row>
    <row r="48" spans="1:19">
      <c r="A48" t="s">
        <v>440</v>
      </c>
      <c r="B48" t="s">
        <v>412</v>
      </c>
      <c r="C48" t="s">
        <v>470</v>
      </c>
      <c r="D48" t="s">
        <v>331</v>
      </c>
      <c r="E48" t="s">
        <v>191</v>
      </c>
      <c r="F48" t="s">
        <v>192</v>
      </c>
      <c r="G48">
        <v>22</v>
      </c>
      <c r="H48" s="52">
        <v>0.40899999999999997</v>
      </c>
      <c r="I48" s="52">
        <v>0.45188</v>
      </c>
      <c r="J48" s="52"/>
      <c r="K48" s="52"/>
      <c r="L48" s="42" t="s">
        <v>440</v>
      </c>
      <c r="M48" s="42" t="s">
        <v>270</v>
      </c>
      <c r="N48" s="42" t="s">
        <v>329</v>
      </c>
      <c r="O48" s="42" t="s">
        <v>524</v>
      </c>
      <c r="P48" s="111">
        <v>288</v>
      </c>
      <c r="Q48" s="103" t="s">
        <v>491</v>
      </c>
      <c r="S48" s="52"/>
    </row>
    <row r="49" spans="1:19">
      <c r="A49" t="s">
        <v>440</v>
      </c>
      <c r="B49" t="s">
        <v>412</v>
      </c>
      <c r="C49" t="s">
        <v>470</v>
      </c>
      <c r="D49" t="s">
        <v>331</v>
      </c>
      <c r="E49" t="s">
        <v>242</v>
      </c>
      <c r="F49" t="s">
        <v>243</v>
      </c>
      <c r="G49">
        <v>31</v>
      </c>
      <c r="H49" s="52">
        <v>0.54830000000000001</v>
      </c>
      <c r="I49" s="52">
        <v>0.61885000000000001</v>
      </c>
      <c r="J49" s="52"/>
      <c r="K49" s="52"/>
      <c r="L49" s="42" t="s">
        <v>440</v>
      </c>
      <c r="M49" s="42" t="s">
        <v>270</v>
      </c>
      <c r="N49" s="42" t="s">
        <v>329</v>
      </c>
      <c r="O49" s="42" t="s">
        <v>525</v>
      </c>
      <c r="P49" s="111">
        <v>577</v>
      </c>
      <c r="Q49" s="103" t="s">
        <v>491</v>
      </c>
      <c r="S49" s="52"/>
    </row>
    <row r="50" spans="1:19">
      <c r="A50" t="s">
        <v>440</v>
      </c>
      <c r="B50" t="s">
        <v>412</v>
      </c>
      <c r="C50" t="s">
        <v>471</v>
      </c>
      <c r="D50" s="53" t="s">
        <v>398</v>
      </c>
      <c r="E50" s="53" t="s">
        <v>471</v>
      </c>
      <c r="F50" s="53" t="s">
        <v>398</v>
      </c>
      <c r="G50" s="53">
        <v>115</v>
      </c>
      <c r="H50" s="82">
        <v>0.4869</v>
      </c>
      <c r="I50" s="82">
        <v>0.43859999999999999</v>
      </c>
      <c r="J50" s="52"/>
      <c r="K50" s="52"/>
      <c r="L50" s="42" t="s">
        <v>440</v>
      </c>
      <c r="M50" s="42" t="s">
        <v>270</v>
      </c>
      <c r="N50" s="42" t="s">
        <v>329</v>
      </c>
      <c r="O50" s="42" t="s">
        <v>294</v>
      </c>
      <c r="P50" s="111">
        <v>342</v>
      </c>
      <c r="Q50" s="103" t="s">
        <v>491</v>
      </c>
      <c r="S50" s="52"/>
    </row>
    <row r="51" spans="1:19">
      <c r="A51" t="s">
        <v>440</v>
      </c>
      <c r="B51" t="s">
        <v>412</v>
      </c>
      <c r="C51" t="s">
        <v>471</v>
      </c>
      <c r="D51" t="s">
        <v>398</v>
      </c>
      <c r="E51" t="s">
        <v>97</v>
      </c>
      <c r="F51" t="s">
        <v>98</v>
      </c>
      <c r="G51">
        <v>37</v>
      </c>
      <c r="H51" s="52">
        <v>0.45939999999999998</v>
      </c>
      <c r="I51" s="52">
        <v>0.43247000000000002</v>
      </c>
      <c r="J51" s="52"/>
      <c r="K51" s="52"/>
      <c r="L51" s="42" t="s">
        <v>440</v>
      </c>
      <c r="M51" s="42" t="s">
        <v>270</v>
      </c>
      <c r="N51" s="42" t="s">
        <v>329</v>
      </c>
      <c r="O51" s="42" t="s">
        <v>295</v>
      </c>
      <c r="P51" s="111">
        <v>476</v>
      </c>
      <c r="Q51" s="103" t="s">
        <v>491</v>
      </c>
      <c r="S51" s="52"/>
    </row>
    <row r="52" spans="1:19">
      <c r="A52" t="s">
        <v>440</v>
      </c>
      <c r="B52" t="s">
        <v>412</v>
      </c>
      <c r="C52" t="s">
        <v>471</v>
      </c>
      <c r="D52" t="s">
        <v>398</v>
      </c>
      <c r="E52" t="s">
        <v>151</v>
      </c>
      <c r="F52" t="s">
        <v>152</v>
      </c>
      <c r="G52">
        <v>33</v>
      </c>
      <c r="H52" s="52">
        <v>0.39389999999999997</v>
      </c>
      <c r="I52" s="52">
        <v>0.37574000000000002</v>
      </c>
      <c r="J52" s="52"/>
      <c r="K52" s="52"/>
      <c r="L52" s="52"/>
      <c r="M52" s="52"/>
      <c r="N52" s="52"/>
      <c r="O52" s="52"/>
      <c r="P52" s="52"/>
      <c r="Q52" s="52"/>
    </row>
    <row r="53" spans="1:19">
      <c r="A53" t="s">
        <v>440</v>
      </c>
      <c r="B53" t="s">
        <v>412</v>
      </c>
      <c r="C53" t="s">
        <v>471</v>
      </c>
      <c r="D53" t="s">
        <v>398</v>
      </c>
      <c r="E53" t="s">
        <v>246</v>
      </c>
      <c r="F53" t="s">
        <v>247</v>
      </c>
      <c r="G53">
        <v>45</v>
      </c>
      <c r="H53" s="52">
        <v>0.57769999999999999</v>
      </c>
      <c r="I53" s="52">
        <v>0.48353000000000002</v>
      </c>
      <c r="J53" s="52"/>
      <c r="K53" s="52"/>
      <c r="L53" s="52"/>
      <c r="M53" s="52"/>
      <c r="N53" s="52"/>
      <c r="O53" s="52"/>
      <c r="P53" s="52"/>
      <c r="Q53" s="52"/>
    </row>
    <row r="54" spans="1:19">
      <c r="A54" t="s">
        <v>440</v>
      </c>
      <c r="B54" t="s">
        <v>412</v>
      </c>
      <c r="C54" t="s">
        <v>472</v>
      </c>
      <c r="D54" s="53" t="s">
        <v>346</v>
      </c>
      <c r="E54" s="53" t="s">
        <v>472</v>
      </c>
      <c r="F54" s="53" t="s">
        <v>346</v>
      </c>
      <c r="G54" s="53">
        <v>230</v>
      </c>
      <c r="H54" s="82">
        <v>0.36080000000000001</v>
      </c>
      <c r="I54" s="82">
        <v>0.33849000000000001</v>
      </c>
      <c r="J54" s="52"/>
      <c r="K54" s="52"/>
      <c r="L54" s="52"/>
      <c r="M54" s="52"/>
      <c r="N54" s="52"/>
      <c r="O54" s="52"/>
      <c r="P54" s="52"/>
      <c r="Q54" s="52"/>
    </row>
    <row r="55" spans="1:19">
      <c r="A55" t="s">
        <v>440</v>
      </c>
      <c r="B55" t="s">
        <v>412</v>
      </c>
      <c r="C55" t="s">
        <v>472</v>
      </c>
      <c r="D55" t="s">
        <v>346</v>
      </c>
      <c r="E55" t="s">
        <v>63</v>
      </c>
      <c r="F55" t="s">
        <v>64</v>
      </c>
      <c r="G55">
        <v>36</v>
      </c>
      <c r="H55" s="52">
        <v>0.47220000000000001</v>
      </c>
      <c r="I55" s="52">
        <v>0.42598999999999998</v>
      </c>
      <c r="J55" s="52"/>
      <c r="K55" s="52"/>
      <c r="L55" s="52"/>
      <c r="M55" s="52"/>
      <c r="N55" s="52"/>
      <c r="O55" s="52"/>
      <c r="P55" s="52"/>
      <c r="Q55" s="52"/>
    </row>
    <row r="56" spans="1:19">
      <c r="A56" t="s">
        <v>440</v>
      </c>
      <c r="B56" t="s">
        <v>412</v>
      </c>
      <c r="C56" t="s">
        <v>472</v>
      </c>
      <c r="D56" t="s">
        <v>346</v>
      </c>
      <c r="E56" t="s">
        <v>71</v>
      </c>
      <c r="F56" t="s">
        <v>72</v>
      </c>
      <c r="G56">
        <v>78</v>
      </c>
      <c r="H56" s="52">
        <v>0.32050000000000001</v>
      </c>
      <c r="I56" s="52">
        <v>0.32954</v>
      </c>
      <c r="J56" s="52"/>
      <c r="K56" s="52"/>
      <c r="L56" s="82"/>
      <c r="M56" s="82"/>
      <c r="N56" s="82"/>
      <c r="O56" s="82"/>
      <c r="P56" s="82"/>
      <c r="Q56" s="82"/>
    </row>
    <row r="57" spans="1:19">
      <c r="A57" t="s">
        <v>440</v>
      </c>
      <c r="B57" t="s">
        <v>412</v>
      </c>
      <c r="C57" t="s">
        <v>472</v>
      </c>
      <c r="D57" t="s">
        <v>346</v>
      </c>
      <c r="E57" t="s">
        <v>121</v>
      </c>
      <c r="F57" t="s">
        <v>122</v>
      </c>
      <c r="G57">
        <v>85</v>
      </c>
      <c r="H57" s="52">
        <v>0.32940000000000003</v>
      </c>
      <c r="I57" s="52">
        <v>0.30221999999999999</v>
      </c>
      <c r="J57" s="52"/>
      <c r="K57" s="52"/>
      <c r="L57" s="52"/>
      <c r="M57" s="52"/>
      <c r="N57" s="52"/>
      <c r="O57" s="52"/>
      <c r="P57" s="52"/>
      <c r="Q57" s="52"/>
    </row>
    <row r="58" spans="1:19">
      <c r="A58" t="s">
        <v>440</v>
      </c>
      <c r="B58" t="s">
        <v>412</v>
      </c>
      <c r="C58" t="s">
        <v>472</v>
      </c>
      <c r="D58" t="s">
        <v>346</v>
      </c>
      <c r="E58" t="s">
        <v>125</v>
      </c>
      <c r="F58" t="s">
        <v>126</v>
      </c>
      <c r="G58">
        <v>31</v>
      </c>
      <c r="H58" s="52">
        <v>0.41930000000000001</v>
      </c>
      <c r="I58" s="52">
        <v>0.35331000000000001</v>
      </c>
      <c r="J58" s="52"/>
      <c r="K58" s="52"/>
      <c r="L58" s="52"/>
      <c r="M58" s="52"/>
      <c r="N58" s="52"/>
      <c r="O58" s="52"/>
      <c r="P58" s="52"/>
      <c r="Q58" s="52"/>
    </row>
    <row r="59" spans="1:19">
      <c r="A59" t="s">
        <v>440</v>
      </c>
      <c r="B59" t="s">
        <v>412</v>
      </c>
      <c r="C59" t="s">
        <v>473</v>
      </c>
      <c r="D59" s="53" t="s">
        <v>348</v>
      </c>
      <c r="E59" s="53" t="s">
        <v>473</v>
      </c>
      <c r="F59" s="53" t="s">
        <v>348</v>
      </c>
      <c r="G59" s="53">
        <v>169</v>
      </c>
      <c r="H59" s="82">
        <v>0.3609</v>
      </c>
      <c r="I59" s="82">
        <v>0.38579999999999998</v>
      </c>
      <c r="J59" s="52"/>
      <c r="K59" s="52"/>
      <c r="L59" s="52"/>
      <c r="M59" s="52"/>
      <c r="N59" s="52"/>
      <c r="O59" s="52"/>
      <c r="P59" s="52"/>
      <c r="Q59" s="52"/>
    </row>
    <row r="60" spans="1:19">
      <c r="A60" t="s">
        <v>440</v>
      </c>
      <c r="B60" t="s">
        <v>412</v>
      </c>
      <c r="C60" t="s">
        <v>473</v>
      </c>
      <c r="D60" t="s">
        <v>348</v>
      </c>
      <c r="E60" t="s">
        <v>41</v>
      </c>
      <c r="F60" t="s">
        <v>42</v>
      </c>
      <c r="G60">
        <v>37</v>
      </c>
      <c r="H60" s="52">
        <v>0.37830000000000003</v>
      </c>
      <c r="I60" s="52">
        <v>0.54315999999999998</v>
      </c>
      <c r="J60" s="52"/>
      <c r="K60" s="52"/>
      <c r="L60" s="82"/>
      <c r="M60" s="82"/>
      <c r="N60" s="82"/>
      <c r="O60" s="82"/>
      <c r="P60" s="82"/>
      <c r="Q60" s="82"/>
    </row>
    <row r="61" spans="1:19">
      <c r="A61" t="s">
        <v>440</v>
      </c>
      <c r="B61" t="s">
        <v>412</v>
      </c>
      <c r="C61" t="s">
        <v>473</v>
      </c>
      <c r="D61" t="s">
        <v>348</v>
      </c>
      <c r="E61" t="s">
        <v>73</v>
      </c>
      <c r="F61" t="s">
        <v>74</v>
      </c>
      <c r="G61">
        <v>44</v>
      </c>
      <c r="H61" s="52">
        <v>0.36359999999999998</v>
      </c>
      <c r="I61" s="52">
        <v>0.36436000000000002</v>
      </c>
      <c r="J61" s="52"/>
      <c r="K61" s="52"/>
      <c r="L61" s="52"/>
      <c r="M61" s="52"/>
      <c r="N61" s="52"/>
      <c r="O61" s="52"/>
      <c r="P61" s="52"/>
      <c r="Q61" s="52"/>
    </row>
    <row r="62" spans="1:19">
      <c r="A62" t="s">
        <v>440</v>
      </c>
      <c r="B62" t="s">
        <v>412</v>
      </c>
      <c r="C62" t="s">
        <v>473</v>
      </c>
      <c r="D62" t="s">
        <v>348</v>
      </c>
      <c r="E62" t="s">
        <v>111</v>
      </c>
      <c r="F62" t="s">
        <v>112</v>
      </c>
      <c r="G62">
        <v>30</v>
      </c>
      <c r="H62" s="52">
        <v>0.5</v>
      </c>
      <c r="I62" s="52">
        <v>0.47614000000000001</v>
      </c>
      <c r="J62" s="52"/>
      <c r="K62" s="52"/>
      <c r="L62" s="52"/>
      <c r="M62" s="52"/>
      <c r="N62" s="52"/>
      <c r="O62" s="52"/>
      <c r="P62" s="52"/>
      <c r="Q62" s="52"/>
    </row>
    <row r="63" spans="1:19">
      <c r="A63" t="s">
        <v>440</v>
      </c>
      <c r="B63" t="s">
        <v>412</v>
      </c>
      <c r="C63" t="s">
        <v>473</v>
      </c>
      <c r="D63" t="s">
        <v>348</v>
      </c>
      <c r="E63" t="s">
        <v>220</v>
      </c>
      <c r="F63" t="s">
        <v>287</v>
      </c>
      <c r="G63">
        <v>58</v>
      </c>
      <c r="H63" s="52">
        <v>0.27579999999999999</v>
      </c>
      <c r="I63" s="52">
        <v>0.28109000000000001</v>
      </c>
      <c r="J63" s="52"/>
      <c r="K63" s="52"/>
      <c r="L63" s="52"/>
      <c r="M63" s="52"/>
      <c r="N63" s="52"/>
      <c r="O63" s="52"/>
      <c r="P63" s="52"/>
      <c r="Q63" s="52"/>
    </row>
    <row r="64" spans="1:19">
      <c r="A64" t="s">
        <v>440</v>
      </c>
      <c r="B64" t="s">
        <v>412</v>
      </c>
      <c r="C64" t="s">
        <v>474</v>
      </c>
      <c r="D64" s="53" t="s">
        <v>338</v>
      </c>
      <c r="E64" s="53" t="s">
        <v>474</v>
      </c>
      <c r="F64" s="53" t="s">
        <v>338</v>
      </c>
      <c r="G64" s="53">
        <v>179</v>
      </c>
      <c r="H64" s="82">
        <v>0.41339999999999999</v>
      </c>
      <c r="I64" s="82">
        <v>0.40167999999999998</v>
      </c>
      <c r="J64" s="52"/>
      <c r="K64" s="52"/>
      <c r="L64" s="52"/>
      <c r="M64" s="52"/>
      <c r="N64" s="52"/>
      <c r="O64" s="52"/>
      <c r="P64" s="52"/>
      <c r="Q64" s="52"/>
    </row>
    <row r="65" spans="1:17">
      <c r="A65" t="s">
        <v>440</v>
      </c>
      <c r="B65" t="s">
        <v>412</v>
      </c>
      <c r="C65" t="s">
        <v>474</v>
      </c>
      <c r="D65" t="s">
        <v>338</v>
      </c>
      <c r="E65" t="s">
        <v>143</v>
      </c>
      <c r="F65" t="s">
        <v>144</v>
      </c>
      <c r="G65">
        <v>35</v>
      </c>
      <c r="H65" s="52">
        <v>0.42849999999999999</v>
      </c>
      <c r="I65" s="52">
        <v>0.40536</v>
      </c>
      <c r="J65" s="52"/>
      <c r="K65" s="52"/>
      <c r="L65" s="82"/>
      <c r="M65" s="82"/>
      <c r="N65" s="82"/>
      <c r="O65" s="82"/>
      <c r="P65" s="82"/>
      <c r="Q65" s="82"/>
    </row>
    <row r="66" spans="1:17">
      <c r="A66" t="s">
        <v>440</v>
      </c>
      <c r="B66" t="s">
        <v>412</v>
      </c>
      <c r="C66" t="s">
        <v>474</v>
      </c>
      <c r="D66" t="s">
        <v>338</v>
      </c>
      <c r="E66" t="s">
        <v>167</v>
      </c>
      <c r="F66" t="s">
        <v>168</v>
      </c>
      <c r="G66">
        <v>95</v>
      </c>
      <c r="H66" s="52">
        <v>0.44209999999999999</v>
      </c>
      <c r="I66" s="52">
        <v>0.42970999999999998</v>
      </c>
      <c r="J66" s="52"/>
      <c r="K66" s="52"/>
      <c r="L66" s="52"/>
      <c r="M66" s="52"/>
      <c r="N66" s="52"/>
      <c r="O66" s="52"/>
      <c r="P66" s="52"/>
      <c r="Q66" s="52"/>
    </row>
    <row r="67" spans="1:17">
      <c r="A67" t="s">
        <v>440</v>
      </c>
      <c r="B67" t="s">
        <v>412</v>
      </c>
      <c r="C67" t="s">
        <v>474</v>
      </c>
      <c r="D67" t="s">
        <v>338</v>
      </c>
      <c r="E67" t="s">
        <v>206</v>
      </c>
      <c r="F67" t="s">
        <v>207</v>
      </c>
      <c r="G67">
        <v>29</v>
      </c>
      <c r="H67" s="52">
        <v>0.41370000000000001</v>
      </c>
      <c r="I67" s="52">
        <v>0.38783000000000001</v>
      </c>
      <c r="J67" s="52"/>
      <c r="K67" s="52"/>
      <c r="L67" s="52"/>
      <c r="M67" s="52"/>
      <c r="N67" s="52"/>
      <c r="O67" s="52"/>
      <c r="P67" s="52"/>
      <c r="Q67" s="52"/>
    </row>
    <row r="68" spans="1:17">
      <c r="A68" t="s">
        <v>440</v>
      </c>
      <c r="B68" t="s">
        <v>412</v>
      </c>
      <c r="C68" t="s">
        <v>474</v>
      </c>
      <c r="D68" t="s">
        <v>338</v>
      </c>
      <c r="E68" t="s">
        <v>236</v>
      </c>
      <c r="F68" t="s">
        <v>237</v>
      </c>
      <c r="G68">
        <v>20</v>
      </c>
      <c r="H68" s="52">
        <v>0.25</v>
      </c>
      <c r="I68" s="52">
        <v>0.2697</v>
      </c>
      <c r="J68" s="52"/>
      <c r="K68" s="52"/>
      <c r="L68" s="52"/>
      <c r="M68" s="52"/>
      <c r="N68" s="52"/>
      <c r="O68" s="52"/>
      <c r="P68" s="52"/>
      <c r="Q68" s="52"/>
    </row>
    <row r="69" spans="1:17">
      <c r="A69" t="s">
        <v>440</v>
      </c>
      <c r="B69" t="s">
        <v>412</v>
      </c>
      <c r="C69" t="s">
        <v>475</v>
      </c>
      <c r="D69" s="53" t="s">
        <v>333</v>
      </c>
      <c r="E69" s="53" t="s">
        <v>475</v>
      </c>
      <c r="F69" s="53" t="s">
        <v>333</v>
      </c>
      <c r="G69" s="53">
        <v>107</v>
      </c>
      <c r="H69" s="82">
        <v>0.41120000000000001</v>
      </c>
      <c r="I69" s="82">
        <v>0.36638999999999999</v>
      </c>
      <c r="J69" s="52"/>
      <c r="K69" s="52"/>
      <c r="L69" s="52"/>
      <c r="M69" s="52"/>
      <c r="N69" s="52"/>
      <c r="O69" s="52"/>
      <c r="P69" s="52"/>
      <c r="Q69" s="52"/>
    </row>
    <row r="70" spans="1:17">
      <c r="A70" t="s">
        <v>440</v>
      </c>
      <c r="B70" t="s">
        <v>412</v>
      </c>
      <c r="C70" t="s">
        <v>475</v>
      </c>
      <c r="D70" t="s">
        <v>333</v>
      </c>
      <c r="E70" t="s">
        <v>33</v>
      </c>
      <c r="F70" t="s">
        <v>34</v>
      </c>
      <c r="G70">
        <v>35</v>
      </c>
      <c r="H70" s="52">
        <v>0.4</v>
      </c>
      <c r="I70" s="52">
        <v>0.39200000000000002</v>
      </c>
      <c r="J70" s="52"/>
      <c r="K70" s="52"/>
      <c r="L70" s="82"/>
      <c r="M70" s="82"/>
      <c r="N70" s="82"/>
      <c r="O70" s="82"/>
      <c r="P70" s="82"/>
      <c r="Q70" s="82"/>
    </row>
    <row r="71" spans="1:17">
      <c r="A71" t="s">
        <v>440</v>
      </c>
      <c r="B71" t="s">
        <v>412</v>
      </c>
      <c r="C71" t="s">
        <v>475</v>
      </c>
      <c r="D71" t="s">
        <v>333</v>
      </c>
      <c r="E71" t="s">
        <v>37</v>
      </c>
      <c r="F71" t="s">
        <v>38</v>
      </c>
      <c r="G71">
        <v>72</v>
      </c>
      <c r="H71" s="52">
        <v>0.41660000000000003</v>
      </c>
      <c r="I71" s="52">
        <v>0.35554999999999998</v>
      </c>
      <c r="J71" s="52"/>
      <c r="K71" s="52"/>
      <c r="L71" s="52"/>
      <c r="M71" s="52"/>
      <c r="N71" s="52"/>
      <c r="O71" s="52"/>
      <c r="P71" s="52"/>
      <c r="Q71" s="52"/>
    </row>
    <row r="72" spans="1:17">
      <c r="A72" t="s">
        <v>440</v>
      </c>
      <c r="B72" t="s">
        <v>412</v>
      </c>
      <c r="C72" t="s">
        <v>476</v>
      </c>
      <c r="D72" s="53" t="s">
        <v>347</v>
      </c>
      <c r="E72" s="53" t="s">
        <v>476</v>
      </c>
      <c r="F72" s="53" t="s">
        <v>347</v>
      </c>
      <c r="G72" s="53">
        <v>355</v>
      </c>
      <c r="H72" s="82">
        <v>0.45629999999999998</v>
      </c>
      <c r="I72" s="82">
        <v>0.43963999999999998</v>
      </c>
      <c r="J72" s="52"/>
      <c r="K72" s="52"/>
      <c r="L72" s="52"/>
      <c r="M72" s="52"/>
      <c r="N72" s="52"/>
      <c r="O72" s="52"/>
      <c r="P72" s="52"/>
      <c r="Q72" s="52"/>
    </row>
    <row r="73" spans="1:17">
      <c r="A73" t="s">
        <v>440</v>
      </c>
      <c r="B73" t="s">
        <v>412</v>
      </c>
      <c r="C73" t="s">
        <v>476</v>
      </c>
      <c r="D73" t="s">
        <v>347</v>
      </c>
      <c r="E73" t="s">
        <v>59</v>
      </c>
      <c r="F73" t="s">
        <v>60</v>
      </c>
      <c r="G73">
        <v>58</v>
      </c>
      <c r="H73" s="52">
        <v>0.51719999999999999</v>
      </c>
      <c r="I73" s="52">
        <v>0.48802000000000001</v>
      </c>
      <c r="J73" s="52"/>
      <c r="K73" s="52"/>
      <c r="L73" s="82"/>
      <c r="M73" s="82"/>
      <c r="N73" s="82"/>
      <c r="O73" s="82"/>
      <c r="P73" s="82"/>
      <c r="Q73" s="82"/>
    </row>
    <row r="74" spans="1:17">
      <c r="A74" t="s">
        <v>440</v>
      </c>
      <c r="B74" t="s">
        <v>412</v>
      </c>
      <c r="C74" t="s">
        <v>476</v>
      </c>
      <c r="D74" t="s">
        <v>347</v>
      </c>
      <c r="E74" t="s">
        <v>83</v>
      </c>
      <c r="F74" t="s">
        <v>84</v>
      </c>
      <c r="G74">
        <v>76</v>
      </c>
      <c r="H74" s="52">
        <v>0.46050000000000002</v>
      </c>
      <c r="I74" s="52">
        <v>0.44079000000000002</v>
      </c>
      <c r="J74" s="52"/>
      <c r="K74" s="52"/>
      <c r="L74" s="52"/>
      <c r="M74" s="52"/>
      <c r="N74" s="52"/>
      <c r="O74" s="52"/>
      <c r="P74" s="52"/>
      <c r="Q74" s="52"/>
    </row>
    <row r="75" spans="1:17">
      <c r="A75" t="s">
        <v>440</v>
      </c>
      <c r="B75" t="s">
        <v>412</v>
      </c>
      <c r="C75" t="s">
        <v>476</v>
      </c>
      <c r="D75" t="s">
        <v>347</v>
      </c>
      <c r="E75" t="s">
        <v>195</v>
      </c>
      <c r="F75" t="s">
        <v>278</v>
      </c>
      <c r="G75">
        <v>45</v>
      </c>
      <c r="H75" s="52">
        <v>0.46660000000000001</v>
      </c>
      <c r="I75" s="52">
        <v>0.41510999999999998</v>
      </c>
      <c r="J75" s="52"/>
      <c r="K75" s="52"/>
      <c r="L75" s="52"/>
      <c r="M75" s="52"/>
      <c r="N75" s="52"/>
      <c r="O75" s="52"/>
      <c r="P75" s="52"/>
      <c r="Q75" s="52"/>
    </row>
    <row r="76" spans="1:17">
      <c r="A76" t="s">
        <v>440</v>
      </c>
      <c r="B76" t="s">
        <v>412</v>
      </c>
      <c r="C76" t="s">
        <v>476</v>
      </c>
      <c r="D76" t="s">
        <v>347</v>
      </c>
      <c r="E76" t="s">
        <v>141</v>
      </c>
      <c r="F76" t="s">
        <v>142</v>
      </c>
      <c r="G76">
        <v>33</v>
      </c>
      <c r="H76" s="52">
        <v>0.42420000000000002</v>
      </c>
      <c r="I76" s="52">
        <v>0.48588999999999999</v>
      </c>
      <c r="J76" s="52"/>
      <c r="K76" s="52"/>
      <c r="L76" s="52"/>
      <c r="M76" s="52"/>
      <c r="N76" s="52"/>
      <c r="O76" s="52"/>
      <c r="P76" s="52"/>
      <c r="Q76" s="52"/>
    </row>
    <row r="77" spans="1:17">
      <c r="A77" t="s">
        <v>440</v>
      </c>
      <c r="B77" t="s">
        <v>412</v>
      </c>
      <c r="C77" t="s">
        <v>476</v>
      </c>
      <c r="D77" t="s">
        <v>347</v>
      </c>
      <c r="E77" t="s">
        <v>145</v>
      </c>
      <c r="F77" t="s">
        <v>146</v>
      </c>
      <c r="G77">
        <v>74</v>
      </c>
      <c r="H77" s="52">
        <v>0.37830000000000003</v>
      </c>
      <c r="I77" s="52">
        <v>0.38236999999999999</v>
      </c>
      <c r="J77" s="52"/>
      <c r="K77" s="52"/>
      <c r="L77" s="52"/>
      <c r="M77" s="52"/>
      <c r="N77" s="52"/>
      <c r="O77" s="52"/>
      <c r="P77" s="52"/>
      <c r="Q77" s="52"/>
    </row>
    <row r="78" spans="1:17">
      <c r="A78" t="s">
        <v>440</v>
      </c>
      <c r="B78" t="s">
        <v>412</v>
      </c>
      <c r="C78" t="s">
        <v>476</v>
      </c>
      <c r="D78" t="s">
        <v>347</v>
      </c>
      <c r="E78" t="s">
        <v>153</v>
      </c>
      <c r="F78" t="s">
        <v>154</v>
      </c>
      <c r="G78">
        <v>49</v>
      </c>
      <c r="H78" s="52">
        <v>0.42849999999999999</v>
      </c>
      <c r="I78" s="52">
        <v>0.39283000000000001</v>
      </c>
      <c r="J78" s="52"/>
      <c r="K78" s="52"/>
      <c r="L78" s="52"/>
      <c r="M78" s="52"/>
      <c r="N78" s="52"/>
      <c r="O78" s="52"/>
      <c r="P78" s="52"/>
      <c r="Q78" s="52"/>
    </row>
    <row r="79" spans="1:17">
      <c r="A79" t="s">
        <v>440</v>
      </c>
      <c r="B79" t="s">
        <v>412</v>
      </c>
      <c r="C79" t="s">
        <v>476</v>
      </c>
      <c r="D79" t="s">
        <v>347</v>
      </c>
      <c r="E79" t="s">
        <v>183</v>
      </c>
      <c r="F79" t="s">
        <v>184</v>
      </c>
      <c r="G79">
        <v>20</v>
      </c>
      <c r="H79" s="52">
        <v>0.64990000000000003</v>
      </c>
      <c r="I79" s="52">
        <v>0.60406000000000004</v>
      </c>
      <c r="J79" s="52"/>
      <c r="K79" s="52"/>
      <c r="L79" s="52"/>
      <c r="M79" s="52"/>
      <c r="N79" s="52"/>
      <c r="O79" s="52"/>
      <c r="P79" s="52"/>
      <c r="Q79" s="52"/>
    </row>
    <row r="80" spans="1:17">
      <c r="A80" t="s">
        <v>440</v>
      </c>
      <c r="B80" t="s">
        <v>412</v>
      </c>
      <c r="C80" t="s">
        <v>477</v>
      </c>
      <c r="D80" s="53" t="s">
        <v>335</v>
      </c>
      <c r="E80" s="53" t="s">
        <v>477</v>
      </c>
      <c r="F80" s="53" t="s">
        <v>335</v>
      </c>
      <c r="G80" s="53">
        <v>164</v>
      </c>
      <c r="H80" s="82">
        <v>0.41460000000000002</v>
      </c>
      <c r="I80" s="82">
        <v>0.43595</v>
      </c>
      <c r="J80" s="52"/>
      <c r="K80" s="52"/>
      <c r="L80" s="52"/>
      <c r="M80" s="52"/>
      <c r="N80" s="52"/>
      <c r="O80" s="52"/>
      <c r="P80" s="52"/>
      <c r="Q80" s="52"/>
    </row>
    <row r="81" spans="1:17">
      <c r="A81" t="s">
        <v>440</v>
      </c>
      <c r="B81" t="s">
        <v>412</v>
      </c>
      <c r="C81" t="s">
        <v>477</v>
      </c>
      <c r="D81" t="s">
        <v>335</v>
      </c>
      <c r="E81" t="s">
        <v>163</v>
      </c>
      <c r="F81" t="s">
        <v>164</v>
      </c>
      <c r="G81">
        <v>48</v>
      </c>
      <c r="H81" s="52">
        <v>0.41660000000000003</v>
      </c>
      <c r="I81" s="52">
        <v>0.42204999999999998</v>
      </c>
      <c r="J81" s="52"/>
      <c r="K81" s="52"/>
      <c r="L81" s="82"/>
      <c r="M81" s="82"/>
      <c r="N81" s="82"/>
      <c r="O81" s="82"/>
      <c r="P81" s="82"/>
      <c r="Q81" s="82"/>
    </row>
    <row r="82" spans="1:17">
      <c r="A82" t="s">
        <v>440</v>
      </c>
      <c r="B82" t="s">
        <v>412</v>
      </c>
      <c r="C82" t="s">
        <v>477</v>
      </c>
      <c r="D82" t="s">
        <v>335</v>
      </c>
      <c r="E82" t="s">
        <v>165</v>
      </c>
      <c r="F82" t="s">
        <v>166</v>
      </c>
      <c r="G82">
        <v>63</v>
      </c>
      <c r="H82" s="52">
        <v>0.34920000000000001</v>
      </c>
      <c r="I82" s="52">
        <v>0.38088</v>
      </c>
      <c r="J82" s="52"/>
      <c r="K82" s="52"/>
      <c r="L82" s="52"/>
      <c r="M82" s="52"/>
      <c r="N82" s="52"/>
      <c r="O82" s="52"/>
      <c r="P82" s="52"/>
      <c r="Q82" s="52"/>
    </row>
    <row r="83" spans="1:17">
      <c r="A83" t="s">
        <v>440</v>
      </c>
      <c r="B83" t="s">
        <v>412</v>
      </c>
      <c r="C83" t="s">
        <v>477</v>
      </c>
      <c r="D83" t="s">
        <v>335</v>
      </c>
      <c r="E83" t="s">
        <v>202</v>
      </c>
      <c r="F83" t="s">
        <v>203</v>
      </c>
      <c r="G83">
        <v>14</v>
      </c>
      <c r="H83" s="52">
        <v>0.35709999999999997</v>
      </c>
      <c r="I83" s="52">
        <v>0.30830999999999997</v>
      </c>
      <c r="J83" s="52"/>
      <c r="K83" s="52"/>
      <c r="L83" s="52"/>
      <c r="M83" s="52"/>
      <c r="N83" s="52"/>
      <c r="O83" s="52"/>
      <c r="P83" s="52"/>
      <c r="Q83" s="52"/>
    </row>
    <row r="84" spans="1:17">
      <c r="A84" t="s">
        <v>440</v>
      </c>
      <c r="B84" t="s">
        <v>412</v>
      </c>
      <c r="C84" t="s">
        <v>477</v>
      </c>
      <c r="D84" t="s">
        <v>335</v>
      </c>
      <c r="E84" t="s">
        <v>224</v>
      </c>
      <c r="F84" t="s">
        <v>225</v>
      </c>
      <c r="G84">
        <v>39</v>
      </c>
      <c r="H84" s="52">
        <v>0.53839999999999999</v>
      </c>
      <c r="I84" s="52">
        <v>0.60668</v>
      </c>
      <c r="J84" s="52"/>
      <c r="K84" s="52"/>
      <c r="L84" s="52"/>
      <c r="M84" s="52"/>
      <c r="N84" s="52"/>
      <c r="O84" s="52"/>
      <c r="P84" s="52"/>
      <c r="Q84" s="52"/>
    </row>
    <row r="85" spans="1:17">
      <c r="A85" t="s">
        <v>440</v>
      </c>
      <c r="B85" t="s">
        <v>412</v>
      </c>
      <c r="C85" t="s">
        <v>478</v>
      </c>
      <c r="D85" s="53" t="s">
        <v>399</v>
      </c>
      <c r="E85" s="53" t="s">
        <v>478</v>
      </c>
      <c r="F85" s="53" t="s">
        <v>399</v>
      </c>
      <c r="G85" s="53">
        <v>264</v>
      </c>
      <c r="H85" s="82">
        <v>0.40899999999999997</v>
      </c>
      <c r="I85" s="82">
        <v>0.43647999999999998</v>
      </c>
      <c r="J85" s="52"/>
      <c r="K85" s="52"/>
      <c r="L85" s="52"/>
      <c r="M85" s="52"/>
      <c r="N85" s="52"/>
      <c r="O85" s="52"/>
      <c r="P85" s="52"/>
      <c r="Q85" s="52"/>
    </row>
    <row r="86" spans="1:17">
      <c r="A86" t="s">
        <v>440</v>
      </c>
      <c r="B86" t="s">
        <v>412</v>
      </c>
      <c r="C86" t="s">
        <v>478</v>
      </c>
      <c r="D86" t="s">
        <v>399</v>
      </c>
      <c r="E86" t="s">
        <v>87</v>
      </c>
      <c r="F86" t="s">
        <v>88</v>
      </c>
      <c r="G86">
        <v>59</v>
      </c>
      <c r="H86" s="52">
        <v>0.30499999999999999</v>
      </c>
      <c r="I86" s="52">
        <v>0.31509999999999999</v>
      </c>
      <c r="J86" s="52"/>
      <c r="K86" s="52"/>
      <c r="L86" s="82"/>
      <c r="M86" s="82"/>
      <c r="N86" s="82"/>
      <c r="O86" s="82"/>
      <c r="P86" s="82"/>
      <c r="Q86" s="82"/>
    </row>
    <row r="87" spans="1:17">
      <c r="A87" t="s">
        <v>440</v>
      </c>
      <c r="B87" t="s">
        <v>412</v>
      </c>
      <c r="C87" t="s">
        <v>478</v>
      </c>
      <c r="D87" t="s">
        <v>399</v>
      </c>
      <c r="E87" t="s">
        <v>139</v>
      </c>
      <c r="F87" t="s">
        <v>140</v>
      </c>
      <c r="G87">
        <v>90</v>
      </c>
      <c r="H87" s="52">
        <v>0.5111</v>
      </c>
      <c r="I87" s="52">
        <v>0.50024000000000002</v>
      </c>
      <c r="J87" s="52"/>
      <c r="K87" s="52"/>
      <c r="L87" s="52"/>
      <c r="M87" s="52"/>
      <c r="N87" s="52"/>
      <c r="O87" s="52"/>
      <c r="P87" s="52"/>
      <c r="Q87" s="52"/>
    </row>
    <row r="88" spans="1:17">
      <c r="A88" t="s">
        <v>440</v>
      </c>
      <c r="B88" t="s">
        <v>412</v>
      </c>
      <c r="C88" t="s">
        <v>478</v>
      </c>
      <c r="D88" t="s">
        <v>399</v>
      </c>
      <c r="E88" t="s">
        <v>171</v>
      </c>
      <c r="F88" t="s">
        <v>172</v>
      </c>
      <c r="G88">
        <v>45</v>
      </c>
      <c r="H88" s="52">
        <v>0.37769999999999998</v>
      </c>
      <c r="I88" s="52">
        <v>0.42981999999999998</v>
      </c>
      <c r="J88" s="52"/>
      <c r="K88" s="52"/>
      <c r="L88" s="52"/>
      <c r="M88" s="52"/>
      <c r="N88" s="52"/>
      <c r="O88" s="52"/>
      <c r="P88" s="52"/>
      <c r="Q88" s="52"/>
    </row>
    <row r="89" spans="1:17">
      <c r="A89" t="s">
        <v>440</v>
      </c>
      <c r="B89" t="s">
        <v>412</v>
      </c>
      <c r="C89" t="s">
        <v>478</v>
      </c>
      <c r="D89" t="s">
        <v>399</v>
      </c>
      <c r="E89" t="s">
        <v>173</v>
      </c>
      <c r="F89" t="s">
        <v>174</v>
      </c>
      <c r="G89">
        <v>14</v>
      </c>
      <c r="H89" s="52">
        <v>0.2142</v>
      </c>
      <c r="I89" s="52">
        <v>0.25768999999999997</v>
      </c>
      <c r="J89" s="52"/>
      <c r="K89" s="52"/>
      <c r="L89" s="52"/>
      <c r="M89" s="52"/>
      <c r="N89" s="52"/>
      <c r="O89" s="52"/>
      <c r="P89" s="52"/>
      <c r="Q89" s="52"/>
    </row>
    <row r="90" spans="1:17">
      <c r="A90" t="s">
        <v>440</v>
      </c>
      <c r="B90" t="s">
        <v>412</v>
      </c>
      <c r="C90" t="s">
        <v>478</v>
      </c>
      <c r="D90" t="s">
        <v>399</v>
      </c>
      <c r="E90" t="s">
        <v>181</v>
      </c>
      <c r="F90" t="s">
        <v>182</v>
      </c>
      <c r="G90">
        <v>56</v>
      </c>
      <c r="H90" s="52">
        <v>0.42849999999999999</v>
      </c>
      <c r="I90" s="52">
        <v>0.50892000000000004</v>
      </c>
      <c r="J90" s="52"/>
      <c r="K90" s="52"/>
      <c r="L90" s="52"/>
      <c r="M90" s="52"/>
      <c r="N90" s="52"/>
      <c r="O90" s="52"/>
      <c r="P90" s="52"/>
      <c r="Q90" s="52"/>
    </row>
    <row r="91" spans="1:17">
      <c r="A91" t="s">
        <v>440</v>
      </c>
      <c r="B91" t="s">
        <v>412</v>
      </c>
      <c r="C91" t="s">
        <v>479</v>
      </c>
      <c r="D91" s="53" t="s">
        <v>344</v>
      </c>
      <c r="E91" s="53" t="s">
        <v>479</v>
      </c>
      <c r="F91" s="53" t="s">
        <v>344</v>
      </c>
      <c r="G91" s="53">
        <v>209</v>
      </c>
      <c r="H91" s="82">
        <v>0.47839999999999999</v>
      </c>
      <c r="I91" s="82">
        <v>0.45195999999999997</v>
      </c>
      <c r="J91" s="52"/>
      <c r="K91" s="52"/>
      <c r="L91" s="52"/>
      <c r="M91" s="52"/>
      <c r="N91" s="52"/>
      <c r="O91" s="52"/>
      <c r="P91" s="52"/>
      <c r="Q91" s="52"/>
    </row>
    <row r="92" spans="1:17">
      <c r="A92" t="s">
        <v>440</v>
      </c>
      <c r="B92" t="s">
        <v>412</v>
      </c>
      <c r="C92" t="s">
        <v>479</v>
      </c>
      <c r="D92" t="s">
        <v>344</v>
      </c>
      <c r="E92" t="s">
        <v>91</v>
      </c>
      <c r="F92" t="s">
        <v>92</v>
      </c>
      <c r="G92">
        <v>60</v>
      </c>
      <c r="H92" s="52">
        <v>0.48330000000000001</v>
      </c>
      <c r="I92" s="52">
        <v>0.46561999999999998</v>
      </c>
      <c r="J92" s="52"/>
      <c r="K92" s="52"/>
      <c r="L92" s="82"/>
      <c r="M92" s="82"/>
      <c r="N92" s="82"/>
      <c r="O92" s="82"/>
      <c r="P92" s="82"/>
      <c r="Q92" s="82"/>
    </row>
    <row r="93" spans="1:17">
      <c r="A93" t="s">
        <v>440</v>
      </c>
      <c r="B93" t="s">
        <v>412</v>
      </c>
      <c r="C93" t="s">
        <v>479</v>
      </c>
      <c r="D93" t="s">
        <v>344</v>
      </c>
      <c r="E93" t="s">
        <v>107</v>
      </c>
      <c r="F93" t="s">
        <v>108</v>
      </c>
      <c r="G93">
        <v>109</v>
      </c>
      <c r="H93" s="52">
        <v>0.49540000000000001</v>
      </c>
      <c r="I93" s="52">
        <v>0.49517</v>
      </c>
      <c r="J93" s="52"/>
      <c r="K93" s="52"/>
      <c r="L93" s="52"/>
      <c r="M93" s="52"/>
      <c r="N93" s="52"/>
      <c r="O93" s="52"/>
      <c r="P93" s="52"/>
      <c r="Q93" s="52"/>
    </row>
    <row r="94" spans="1:17">
      <c r="A94" t="s">
        <v>440</v>
      </c>
      <c r="B94" t="s">
        <v>412</v>
      </c>
      <c r="C94" t="s">
        <v>479</v>
      </c>
      <c r="D94" t="s">
        <v>344</v>
      </c>
      <c r="E94" t="s">
        <v>115</v>
      </c>
      <c r="F94" t="s">
        <v>116</v>
      </c>
      <c r="G94">
        <v>40</v>
      </c>
      <c r="H94" s="52">
        <v>0.42499999999999999</v>
      </c>
      <c r="I94" s="52">
        <v>0.34050999999999998</v>
      </c>
      <c r="J94" s="52"/>
      <c r="K94" s="52"/>
      <c r="L94" s="52"/>
      <c r="M94" s="52"/>
      <c r="N94" s="52"/>
      <c r="O94" s="52"/>
      <c r="P94" s="52"/>
      <c r="Q94" s="52"/>
    </row>
    <row r="95" spans="1:17">
      <c r="A95" t="s">
        <v>440</v>
      </c>
      <c r="B95" t="s">
        <v>412</v>
      </c>
      <c r="C95" t="s">
        <v>480</v>
      </c>
      <c r="D95" s="53" t="s">
        <v>342</v>
      </c>
      <c r="E95" s="53" t="s">
        <v>480</v>
      </c>
      <c r="F95" s="53" t="s">
        <v>342</v>
      </c>
      <c r="G95" s="53">
        <v>225</v>
      </c>
      <c r="H95" s="82">
        <v>0.46660000000000001</v>
      </c>
      <c r="I95" s="82">
        <v>0.49215999999999999</v>
      </c>
      <c r="J95" s="52"/>
      <c r="K95" s="52"/>
      <c r="L95" s="52"/>
      <c r="M95" s="52"/>
      <c r="N95" s="52"/>
      <c r="O95" s="52"/>
      <c r="P95" s="52"/>
      <c r="Q95" s="52"/>
    </row>
    <row r="96" spans="1:17">
      <c r="A96" t="s">
        <v>440</v>
      </c>
      <c r="B96" t="s">
        <v>412</v>
      </c>
      <c r="C96" t="s">
        <v>480</v>
      </c>
      <c r="D96" t="s">
        <v>342</v>
      </c>
      <c r="E96" t="s">
        <v>35</v>
      </c>
      <c r="F96" t="s">
        <v>36</v>
      </c>
      <c r="G96">
        <v>27</v>
      </c>
      <c r="H96" s="52">
        <v>0.37030000000000002</v>
      </c>
      <c r="I96" s="52">
        <v>0.40083999999999997</v>
      </c>
      <c r="J96" s="52"/>
      <c r="K96" s="52"/>
      <c r="L96" s="82"/>
      <c r="M96" s="82"/>
      <c r="N96" s="82"/>
      <c r="O96" s="82"/>
      <c r="P96" s="82"/>
      <c r="Q96" s="82"/>
    </row>
    <row r="97" spans="1:17">
      <c r="A97" t="s">
        <v>440</v>
      </c>
      <c r="B97" t="s">
        <v>412</v>
      </c>
      <c r="C97" t="s">
        <v>480</v>
      </c>
      <c r="D97" t="s">
        <v>342</v>
      </c>
      <c r="E97" t="s">
        <v>55</v>
      </c>
      <c r="F97" t="s">
        <v>56</v>
      </c>
      <c r="G97">
        <v>47</v>
      </c>
      <c r="H97" s="52">
        <v>0.44679999999999997</v>
      </c>
      <c r="I97" s="52">
        <v>0.45495999999999998</v>
      </c>
      <c r="J97" s="52"/>
      <c r="K97" s="52"/>
      <c r="L97" s="52"/>
      <c r="M97" s="52"/>
      <c r="N97" s="52"/>
      <c r="O97" s="52"/>
      <c r="P97" s="52"/>
      <c r="Q97" s="52"/>
    </row>
    <row r="98" spans="1:17">
      <c r="A98" t="s">
        <v>440</v>
      </c>
      <c r="B98" t="s">
        <v>412</v>
      </c>
      <c r="C98" t="s">
        <v>480</v>
      </c>
      <c r="D98" t="s">
        <v>342</v>
      </c>
      <c r="E98" t="s">
        <v>65</v>
      </c>
      <c r="F98" t="s">
        <v>66</v>
      </c>
      <c r="G98">
        <v>41</v>
      </c>
      <c r="H98" s="52">
        <v>0.439</v>
      </c>
      <c r="I98" s="52">
        <v>0.44268000000000002</v>
      </c>
      <c r="J98" s="52"/>
      <c r="K98" s="52"/>
      <c r="L98" s="52"/>
      <c r="M98" s="52"/>
      <c r="N98" s="52"/>
      <c r="O98" s="52"/>
      <c r="P98" s="52"/>
      <c r="Q98" s="52"/>
    </row>
    <row r="99" spans="1:17">
      <c r="A99" t="s">
        <v>440</v>
      </c>
      <c r="B99" t="s">
        <v>412</v>
      </c>
      <c r="C99" t="s">
        <v>480</v>
      </c>
      <c r="D99" t="s">
        <v>342</v>
      </c>
      <c r="E99" t="s">
        <v>198</v>
      </c>
      <c r="F99" t="s">
        <v>281</v>
      </c>
      <c r="G99">
        <v>36</v>
      </c>
      <c r="H99" s="52">
        <v>0.63880000000000003</v>
      </c>
      <c r="I99" s="52">
        <v>0.61604000000000003</v>
      </c>
      <c r="J99" s="52"/>
      <c r="K99" s="52"/>
      <c r="L99" s="52"/>
      <c r="M99" s="52"/>
      <c r="N99" s="52"/>
      <c r="O99" s="52"/>
      <c r="P99" s="52"/>
      <c r="Q99" s="52"/>
    </row>
    <row r="100" spans="1:17">
      <c r="A100" t="s">
        <v>440</v>
      </c>
      <c r="B100" t="s">
        <v>412</v>
      </c>
      <c r="C100" t="s">
        <v>480</v>
      </c>
      <c r="D100" t="s">
        <v>342</v>
      </c>
      <c r="E100" t="s">
        <v>177</v>
      </c>
      <c r="F100" t="s">
        <v>178</v>
      </c>
      <c r="G100">
        <v>74</v>
      </c>
      <c r="H100" s="52">
        <v>0.44590000000000002</v>
      </c>
      <c r="I100" s="52">
        <v>0.51366000000000001</v>
      </c>
      <c r="J100" s="52"/>
      <c r="K100" s="52"/>
      <c r="L100" s="52"/>
      <c r="M100" s="52"/>
      <c r="N100" s="52"/>
      <c r="O100" s="52"/>
      <c r="P100" s="52"/>
      <c r="Q100" s="52"/>
    </row>
    <row r="101" spans="1:17">
      <c r="A101" t="s">
        <v>440</v>
      </c>
      <c r="B101" t="s">
        <v>412</v>
      </c>
      <c r="C101" t="s">
        <v>481</v>
      </c>
      <c r="D101" s="53" t="s">
        <v>334</v>
      </c>
      <c r="E101" s="53" t="s">
        <v>481</v>
      </c>
      <c r="F101" s="53" t="s">
        <v>334</v>
      </c>
      <c r="G101" s="53">
        <v>424</v>
      </c>
      <c r="H101" s="82">
        <v>0.3962</v>
      </c>
      <c r="I101" s="82">
        <v>0.39140999999999998</v>
      </c>
      <c r="J101" s="52"/>
      <c r="K101" s="52"/>
      <c r="L101" s="52"/>
      <c r="M101" s="52"/>
      <c r="N101" s="52"/>
      <c r="O101" s="52"/>
      <c r="P101" s="52"/>
      <c r="Q101" s="52"/>
    </row>
    <row r="102" spans="1:17">
      <c r="A102" t="s">
        <v>440</v>
      </c>
      <c r="B102" t="s">
        <v>412</v>
      </c>
      <c r="C102" t="s">
        <v>481</v>
      </c>
      <c r="D102" t="s">
        <v>334</v>
      </c>
      <c r="E102" t="s">
        <v>31</v>
      </c>
      <c r="F102" t="s">
        <v>32</v>
      </c>
      <c r="G102">
        <v>33</v>
      </c>
      <c r="H102" s="52">
        <v>0.2424</v>
      </c>
      <c r="I102" s="52">
        <v>0.29450999999999999</v>
      </c>
      <c r="J102" s="52"/>
      <c r="K102" s="52"/>
      <c r="L102" s="82"/>
      <c r="M102" s="82"/>
      <c r="N102" s="82"/>
      <c r="O102" s="82"/>
      <c r="P102" s="82"/>
      <c r="Q102" s="82"/>
    </row>
    <row r="103" spans="1:17">
      <c r="A103" t="s">
        <v>440</v>
      </c>
      <c r="B103" t="s">
        <v>412</v>
      </c>
      <c r="C103" t="s">
        <v>481</v>
      </c>
      <c r="D103" t="s">
        <v>334</v>
      </c>
      <c r="E103" t="s">
        <v>77</v>
      </c>
      <c r="F103" t="s">
        <v>78</v>
      </c>
      <c r="G103">
        <v>62</v>
      </c>
      <c r="H103" s="52">
        <v>0.41930000000000001</v>
      </c>
      <c r="I103" s="52">
        <v>0.41955999999999999</v>
      </c>
      <c r="J103" s="52"/>
      <c r="K103" s="52"/>
      <c r="L103" s="52"/>
      <c r="M103" s="52"/>
      <c r="N103" s="52"/>
      <c r="O103" s="52"/>
      <c r="P103" s="52"/>
      <c r="Q103" s="52"/>
    </row>
    <row r="104" spans="1:17">
      <c r="A104" t="s">
        <v>440</v>
      </c>
      <c r="B104" t="s">
        <v>412</v>
      </c>
      <c r="C104" t="s">
        <v>481</v>
      </c>
      <c r="D104" t="s">
        <v>334</v>
      </c>
      <c r="E104" t="s">
        <v>81</v>
      </c>
      <c r="F104" t="s">
        <v>82</v>
      </c>
      <c r="G104">
        <v>92</v>
      </c>
      <c r="H104" s="52">
        <v>0.33689999999999998</v>
      </c>
      <c r="I104" s="52">
        <v>0.33354</v>
      </c>
      <c r="J104" s="52"/>
      <c r="K104" s="52"/>
      <c r="L104" s="52"/>
      <c r="M104" s="52"/>
      <c r="N104" s="52"/>
      <c r="O104" s="52"/>
      <c r="P104" s="52"/>
      <c r="Q104" s="52"/>
    </row>
    <row r="105" spans="1:17">
      <c r="A105" t="s">
        <v>440</v>
      </c>
      <c r="B105" t="s">
        <v>412</v>
      </c>
      <c r="C105" t="s">
        <v>481</v>
      </c>
      <c r="D105" t="s">
        <v>334</v>
      </c>
      <c r="E105" t="s">
        <v>169</v>
      </c>
      <c r="F105" t="s">
        <v>170</v>
      </c>
      <c r="G105">
        <v>29</v>
      </c>
      <c r="H105" s="52">
        <v>0.58620000000000005</v>
      </c>
      <c r="I105" s="52">
        <v>0.51202000000000003</v>
      </c>
      <c r="J105" s="52"/>
      <c r="K105" s="52"/>
      <c r="L105" s="52"/>
      <c r="M105" s="52"/>
      <c r="N105" s="52"/>
      <c r="O105" s="52"/>
      <c r="P105" s="52"/>
      <c r="Q105" s="52"/>
    </row>
    <row r="106" spans="1:17">
      <c r="A106" t="s">
        <v>440</v>
      </c>
      <c r="B106" t="s">
        <v>412</v>
      </c>
      <c r="C106" t="s">
        <v>481</v>
      </c>
      <c r="D106" t="s">
        <v>334</v>
      </c>
      <c r="E106" t="s">
        <v>189</v>
      </c>
      <c r="F106" t="s">
        <v>190</v>
      </c>
      <c r="G106">
        <v>55</v>
      </c>
      <c r="H106" s="52">
        <v>0.47270000000000001</v>
      </c>
      <c r="I106" s="52">
        <v>0.42125000000000001</v>
      </c>
      <c r="J106" s="52"/>
      <c r="K106" s="52"/>
      <c r="L106" s="52"/>
      <c r="M106" s="52"/>
      <c r="N106" s="52"/>
      <c r="O106" s="52"/>
      <c r="P106" s="52"/>
      <c r="Q106" s="52"/>
    </row>
    <row r="107" spans="1:17">
      <c r="A107" t="s">
        <v>440</v>
      </c>
      <c r="B107" t="s">
        <v>412</v>
      </c>
      <c r="C107" t="s">
        <v>481</v>
      </c>
      <c r="D107" t="s">
        <v>334</v>
      </c>
      <c r="E107" t="s">
        <v>226</v>
      </c>
      <c r="F107" t="s">
        <v>227</v>
      </c>
      <c r="G107">
        <v>153</v>
      </c>
      <c r="H107" s="52">
        <v>0.3921</v>
      </c>
      <c r="I107" s="52">
        <v>0.39417000000000002</v>
      </c>
      <c r="J107" s="52"/>
      <c r="K107" s="52"/>
      <c r="L107" s="52"/>
      <c r="M107" s="52"/>
      <c r="N107" s="52"/>
      <c r="O107" s="52"/>
      <c r="P107" s="52"/>
      <c r="Q107" s="52"/>
    </row>
    <row r="108" spans="1:17">
      <c r="A108" t="s">
        <v>440</v>
      </c>
      <c r="B108" t="s">
        <v>412</v>
      </c>
      <c r="C108" t="s">
        <v>482</v>
      </c>
      <c r="D108" s="53" t="s">
        <v>343</v>
      </c>
      <c r="E108" s="53" t="s">
        <v>482</v>
      </c>
      <c r="F108" s="53" t="s">
        <v>343</v>
      </c>
      <c r="G108" s="53">
        <v>239</v>
      </c>
      <c r="H108" s="82">
        <v>0.31380000000000002</v>
      </c>
      <c r="I108" s="82">
        <v>0.30203000000000002</v>
      </c>
      <c r="J108" s="52"/>
      <c r="K108" s="52"/>
      <c r="L108" s="52"/>
      <c r="M108" s="52"/>
      <c r="N108" s="52"/>
      <c r="O108" s="52"/>
      <c r="P108" s="52"/>
      <c r="Q108" s="52"/>
    </row>
    <row r="109" spans="1:17">
      <c r="A109" t="s">
        <v>440</v>
      </c>
      <c r="B109" t="s">
        <v>412</v>
      </c>
      <c r="C109" t="s">
        <v>482</v>
      </c>
      <c r="D109" t="s">
        <v>343</v>
      </c>
      <c r="E109" t="s">
        <v>47</v>
      </c>
      <c r="F109" t="s">
        <v>48</v>
      </c>
      <c r="G109">
        <v>41</v>
      </c>
      <c r="H109" s="52">
        <v>0.34139999999999998</v>
      </c>
      <c r="I109" s="52">
        <v>0.31568000000000002</v>
      </c>
      <c r="J109" s="52"/>
      <c r="K109" s="52"/>
      <c r="L109" s="82"/>
      <c r="M109" s="82"/>
      <c r="N109" s="82"/>
      <c r="O109" s="82"/>
      <c r="P109" s="82"/>
      <c r="Q109" s="82"/>
    </row>
    <row r="110" spans="1:17">
      <c r="A110" t="s">
        <v>440</v>
      </c>
      <c r="B110" t="s">
        <v>412</v>
      </c>
      <c r="C110" t="s">
        <v>482</v>
      </c>
      <c r="D110" t="s">
        <v>343</v>
      </c>
      <c r="E110" t="s">
        <v>89</v>
      </c>
      <c r="F110" t="s">
        <v>90</v>
      </c>
      <c r="G110">
        <v>74</v>
      </c>
      <c r="H110" s="52">
        <v>0.22969999999999999</v>
      </c>
      <c r="I110" s="52">
        <v>0.20297000000000001</v>
      </c>
      <c r="J110" s="52"/>
      <c r="K110" s="52"/>
      <c r="L110" s="52"/>
      <c r="M110" s="52"/>
      <c r="N110" s="52"/>
      <c r="O110" s="52"/>
      <c r="P110" s="52"/>
      <c r="Q110" s="52"/>
    </row>
    <row r="111" spans="1:17">
      <c r="A111" t="s">
        <v>440</v>
      </c>
      <c r="B111" t="s">
        <v>412</v>
      </c>
      <c r="C111" t="s">
        <v>482</v>
      </c>
      <c r="D111" t="s">
        <v>343</v>
      </c>
      <c r="E111" t="s">
        <v>157</v>
      </c>
      <c r="F111" t="s">
        <v>158</v>
      </c>
      <c r="G111">
        <v>64</v>
      </c>
      <c r="H111" s="52">
        <v>0.375</v>
      </c>
      <c r="I111" s="52">
        <v>0.36402000000000001</v>
      </c>
      <c r="J111" s="52"/>
      <c r="K111" s="52"/>
      <c r="L111" s="52"/>
      <c r="M111" s="52"/>
      <c r="N111" s="52"/>
      <c r="O111" s="52"/>
      <c r="P111" s="52"/>
      <c r="Q111" s="52"/>
    </row>
    <row r="112" spans="1:17">
      <c r="A112" t="s">
        <v>440</v>
      </c>
      <c r="B112" t="s">
        <v>412</v>
      </c>
      <c r="C112" t="s">
        <v>482</v>
      </c>
      <c r="D112" t="s">
        <v>343</v>
      </c>
      <c r="E112" t="s">
        <v>161</v>
      </c>
      <c r="F112" t="s">
        <v>162</v>
      </c>
      <c r="G112">
        <v>60</v>
      </c>
      <c r="H112" s="52">
        <v>0.33329999999999999</v>
      </c>
      <c r="I112" s="52">
        <v>0.36846000000000001</v>
      </c>
      <c r="J112" s="52"/>
      <c r="K112" s="52"/>
      <c r="L112" s="52"/>
      <c r="M112" s="52"/>
      <c r="N112" s="52"/>
      <c r="O112" s="52"/>
      <c r="P112" s="52"/>
      <c r="Q112" s="52"/>
    </row>
    <row r="113" spans="1:17">
      <c r="A113" t="s">
        <v>440</v>
      </c>
      <c r="B113" t="s">
        <v>412</v>
      </c>
      <c r="C113" t="s">
        <v>483</v>
      </c>
      <c r="D113" s="53" t="s">
        <v>332</v>
      </c>
      <c r="E113" s="53" t="s">
        <v>483</v>
      </c>
      <c r="F113" s="53" t="s">
        <v>332</v>
      </c>
      <c r="G113" s="53">
        <v>317</v>
      </c>
      <c r="H113" s="82">
        <v>0.33119999999999999</v>
      </c>
      <c r="I113" s="82">
        <v>0.33445000000000003</v>
      </c>
      <c r="J113" s="52"/>
      <c r="K113" s="52"/>
      <c r="L113" s="52"/>
      <c r="M113" s="52"/>
      <c r="N113" s="52"/>
      <c r="O113" s="52"/>
      <c r="P113" s="52"/>
      <c r="Q113" s="52"/>
    </row>
    <row r="114" spans="1:17">
      <c r="A114" t="s">
        <v>440</v>
      </c>
      <c r="B114" t="s">
        <v>412</v>
      </c>
      <c r="C114" t="s">
        <v>483</v>
      </c>
      <c r="D114" t="s">
        <v>332</v>
      </c>
      <c r="E114" t="s">
        <v>67</v>
      </c>
      <c r="F114" t="s">
        <v>68</v>
      </c>
      <c r="G114">
        <v>18</v>
      </c>
      <c r="H114" s="52">
        <v>0.1111</v>
      </c>
      <c r="I114" s="52">
        <v>0.16611999999999999</v>
      </c>
      <c r="J114" s="52"/>
      <c r="K114" s="52"/>
      <c r="L114" s="82"/>
      <c r="M114" s="82"/>
      <c r="N114" s="82"/>
      <c r="O114" s="82"/>
      <c r="P114" s="82"/>
      <c r="Q114" s="82"/>
    </row>
    <row r="115" spans="1:17">
      <c r="A115" t="s">
        <v>440</v>
      </c>
      <c r="B115" t="s">
        <v>412</v>
      </c>
      <c r="C115" t="s">
        <v>483</v>
      </c>
      <c r="D115" t="s">
        <v>332</v>
      </c>
      <c r="E115" t="s">
        <v>93</v>
      </c>
      <c r="F115" t="s">
        <v>94</v>
      </c>
      <c r="G115">
        <v>83</v>
      </c>
      <c r="H115" s="52">
        <v>0.30120000000000002</v>
      </c>
      <c r="I115" s="52">
        <v>0.29532000000000003</v>
      </c>
      <c r="J115" s="52"/>
      <c r="K115" s="52"/>
      <c r="L115" s="52"/>
      <c r="M115" s="52"/>
      <c r="N115" s="52"/>
      <c r="O115" s="52"/>
      <c r="P115" s="52"/>
      <c r="Q115" s="52"/>
    </row>
    <row r="116" spans="1:17">
      <c r="A116" t="s">
        <v>440</v>
      </c>
      <c r="B116" t="s">
        <v>412</v>
      </c>
      <c r="C116" t="s">
        <v>483</v>
      </c>
      <c r="D116" t="s">
        <v>332</v>
      </c>
      <c r="E116" t="s">
        <v>101</v>
      </c>
      <c r="F116" t="s">
        <v>277</v>
      </c>
      <c r="G116">
        <v>16</v>
      </c>
      <c r="H116" s="52">
        <v>0.1875</v>
      </c>
      <c r="I116" s="52">
        <v>0.18249000000000001</v>
      </c>
      <c r="J116" s="52"/>
      <c r="K116" s="52"/>
      <c r="L116" s="52"/>
      <c r="M116" s="52"/>
      <c r="N116" s="52"/>
      <c r="O116" s="52"/>
      <c r="P116" s="52"/>
      <c r="Q116" s="52"/>
    </row>
    <row r="117" spans="1:17">
      <c r="A117" t="s">
        <v>440</v>
      </c>
      <c r="B117" t="s">
        <v>412</v>
      </c>
      <c r="C117" t="s">
        <v>483</v>
      </c>
      <c r="D117" t="s">
        <v>332</v>
      </c>
      <c r="E117" t="s">
        <v>159</v>
      </c>
      <c r="F117" t="s">
        <v>160</v>
      </c>
      <c r="G117">
        <v>68</v>
      </c>
      <c r="H117" s="52">
        <v>0.38229999999999997</v>
      </c>
      <c r="I117" s="52">
        <v>0.37474000000000002</v>
      </c>
      <c r="J117" s="52"/>
      <c r="K117" s="52"/>
      <c r="L117" s="52"/>
      <c r="M117" s="52"/>
      <c r="N117" s="52"/>
      <c r="O117" s="52"/>
      <c r="P117" s="52"/>
      <c r="Q117" s="52"/>
    </row>
    <row r="118" spans="1:17">
      <c r="A118" t="s">
        <v>440</v>
      </c>
      <c r="B118" t="s">
        <v>412</v>
      </c>
      <c r="C118" t="s">
        <v>483</v>
      </c>
      <c r="D118" t="s">
        <v>332</v>
      </c>
      <c r="E118" t="s">
        <v>208</v>
      </c>
      <c r="F118" t="s">
        <v>209</v>
      </c>
      <c r="G118">
        <v>77</v>
      </c>
      <c r="H118" s="52">
        <v>0.37659999999999999</v>
      </c>
      <c r="I118" s="52">
        <v>0.34994999999999998</v>
      </c>
      <c r="J118" s="52"/>
      <c r="K118" s="52"/>
      <c r="L118" s="52"/>
      <c r="M118" s="52"/>
      <c r="N118" s="52"/>
      <c r="O118" s="52"/>
      <c r="P118" s="52"/>
      <c r="Q118" s="52"/>
    </row>
    <row r="119" spans="1:17">
      <c r="A119" t="s">
        <v>440</v>
      </c>
      <c r="B119" t="s">
        <v>412</v>
      </c>
      <c r="C119" t="s">
        <v>483</v>
      </c>
      <c r="D119" t="s">
        <v>332</v>
      </c>
      <c r="E119" t="s">
        <v>214</v>
      </c>
      <c r="F119" t="s">
        <v>215</v>
      </c>
      <c r="G119">
        <v>55</v>
      </c>
      <c r="H119" s="52">
        <v>0.36359999999999998</v>
      </c>
      <c r="I119" s="52">
        <v>0.41178999999999999</v>
      </c>
      <c r="J119" s="52"/>
      <c r="K119" s="52"/>
      <c r="L119" s="52"/>
      <c r="M119" s="52"/>
      <c r="N119" s="52"/>
      <c r="O119" s="52"/>
      <c r="P119" s="52"/>
      <c r="Q119" s="52"/>
    </row>
    <row r="120" spans="1:17">
      <c r="A120" t="s">
        <v>440</v>
      </c>
      <c r="B120" t="s">
        <v>412</v>
      </c>
      <c r="C120" t="s">
        <v>484</v>
      </c>
      <c r="D120" s="53" t="s">
        <v>447</v>
      </c>
      <c r="E120" s="53" t="s">
        <v>484</v>
      </c>
      <c r="F120" s="53" t="s">
        <v>447</v>
      </c>
      <c r="G120" s="53">
        <v>334</v>
      </c>
      <c r="H120" s="82">
        <v>0.43709999999999999</v>
      </c>
      <c r="I120" s="82">
        <v>0.44663999999999998</v>
      </c>
      <c r="J120" s="52"/>
      <c r="K120" s="52"/>
      <c r="L120" s="52"/>
      <c r="M120" s="52"/>
      <c r="N120" s="52"/>
      <c r="O120" s="52"/>
      <c r="P120" s="52"/>
      <c r="Q120" s="52"/>
    </row>
    <row r="121" spans="1:17">
      <c r="A121" t="s">
        <v>440</v>
      </c>
      <c r="B121" t="s">
        <v>412</v>
      </c>
      <c r="C121" t="s">
        <v>484</v>
      </c>
      <c r="D121" t="s">
        <v>447</v>
      </c>
      <c r="E121" t="s">
        <v>53</v>
      </c>
      <c r="F121" t="s">
        <v>54</v>
      </c>
      <c r="G121">
        <v>32</v>
      </c>
      <c r="H121" s="52">
        <v>0.375</v>
      </c>
      <c r="I121" s="52">
        <v>0.38368999999999998</v>
      </c>
      <c r="J121" s="52"/>
      <c r="K121" s="52"/>
      <c r="L121" s="82"/>
      <c r="M121" s="82"/>
      <c r="N121" s="82"/>
      <c r="O121" s="82"/>
      <c r="P121" s="82"/>
      <c r="Q121" s="82"/>
    </row>
    <row r="122" spans="1:17">
      <c r="A122" t="s">
        <v>440</v>
      </c>
      <c r="B122" t="s">
        <v>412</v>
      </c>
      <c r="C122" t="s">
        <v>484</v>
      </c>
      <c r="D122" t="s">
        <v>447</v>
      </c>
      <c r="E122" t="s">
        <v>61</v>
      </c>
      <c r="F122" t="s">
        <v>62</v>
      </c>
      <c r="G122">
        <v>24</v>
      </c>
      <c r="H122" s="52">
        <v>0.375</v>
      </c>
      <c r="I122" s="52">
        <v>0.36324000000000001</v>
      </c>
      <c r="J122" s="52"/>
      <c r="K122" s="52"/>
      <c r="L122" s="52"/>
      <c r="M122" s="52"/>
      <c r="N122" s="52"/>
      <c r="O122" s="52"/>
      <c r="P122" s="52"/>
      <c r="Q122" s="52"/>
    </row>
    <row r="123" spans="1:17">
      <c r="A123" t="s">
        <v>440</v>
      </c>
      <c r="B123" t="s">
        <v>412</v>
      </c>
      <c r="C123" t="s">
        <v>484</v>
      </c>
      <c r="D123" t="s">
        <v>447</v>
      </c>
      <c r="E123" t="s">
        <v>194</v>
      </c>
      <c r="F123" t="s">
        <v>276</v>
      </c>
      <c r="G123">
        <v>33</v>
      </c>
      <c r="H123" s="52">
        <v>0.60599999999999998</v>
      </c>
      <c r="I123" s="52">
        <v>0.67425000000000002</v>
      </c>
      <c r="J123" s="52"/>
      <c r="K123" s="52"/>
      <c r="L123" s="52"/>
      <c r="M123" s="52"/>
      <c r="N123" s="52"/>
      <c r="O123" s="52"/>
      <c r="P123" s="52"/>
      <c r="Q123" s="52"/>
    </row>
    <row r="124" spans="1:17">
      <c r="A124" t="s">
        <v>440</v>
      </c>
      <c r="B124" t="s">
        <v>412</v>
      </c>
      <c r="C124" t="s">
        <v>484</v>
      </c>
      <c r="D124" t="s">
        <v>447</v>
      </c>
      <c r="E124" t="s">
        <v>99</v>
      </c>
      <c r="F124" t="s">
        <v>100</v>
      </c>
      <c r="G124">
        <v>50</v>
      </c>
      <c r="H124" s="52">
        <v>0.31990000000000002</v>
      </c>
      <c r="I124" s="52">
        <v>0.34115000000000001</v>
      </c>
      <c r="J124" s="52"/>
      <c r="K124" s="52"/>
      <c r="L124" s="52"/>
      <c r="M124" s="52"/>
      <c r="N124" s="52"/>
      <c r="O124" s="52"/>
      <c r="P124" s="52"/>
      <c r="Q124" s="52"/>
    </row>
    <row r="125" spans="1:17">
      <c r="A125" t="s">
        <v>440</v>
      </c>
      <c r="B125" t="s">
        <v>412</v>
      </c>
      <c r="C125" t="s">
        <v>484</v>
      </c>
      <c r="D125" t="s">
        <v>447</v>
      </c>
      <c r="E125" t="s">
        <v>109</v>
      </c>
      <c r="F125" t="s">
        <v>110</v>
      </c>
      <c r="G125">
        <v>14</v>
      </c>
      <c r="H125" s="52">
        <v>0.28570000000000001</v>
      </c>
      <c r="I125" s="52">
        <v>0.4073</v>
      </c>
      <c r="J125" s="52"/>
      <c r="K125" s="52"/>
      <c r="L125" s="52"/>
      <c r="M125" s="52"/>
      <c r="N125" s="52"/>
      <c r="O125" s="52"/>
      <c r="P125" s="52"/>
      <c r="Q125" s="52"/>
    </row>
    <row r="126" spans="1:17">
      <c r="A126" t="s">
        <v>440</v>
      </c>
      <c r="B126" t="s">
        <v>412</v>
      </c>
      <c r="C126" t="s">
        <v>484</v>
      </c>
      <c r="D126" t="s">
        <v>447</v>
      </c>
      <c r="E126" t="s">
        <v>119</v>
      </c>
      <c r="F126" t="s">
        <v>120</v>
      </c>
      <c r="G126">
        <v>64</v>
      </c>
      <c r="H126" s="52">
        <v>0.5</v>
      </c>
      <c r="I126" s="52">
        <v>0.53039000000000003</v>
      </c>
      <c r="J126" s="52"/>
      <c r="K126" s="52"/>
      <c r="L126" s="52"/>
      <c r="M126" s="52"/>
      <c r="N126" s="52"/>
      <c r="O126" s="52"/>
      <c r="P126" s="52"/>
      <c r="Q126" s="52"/>
    </row>
    <row r="127" spans="1:17">
      <c r="A127" t="s">
        <v>440</v>
      </c>
      <c r="B127" t="s">
        <v>412</v>
      </c>
      <c r="C127" t="s">
        <v>484</v>
      </c>
      <c r="D127" t="s">
        <v>447</v>
      </c>
      <c r="E127" t="s">
        <v>199</v>
      </c>
      <c r="F127" t="s">
        <v>282</v>
      </c>
      <c r="G127">
        <v>49</v>
      </c>
      <c r="H127" s="52">
        <v>0.46929999999999999</v>
      </c>
      <c r="I127" s="52">
        <v>0.45151999999999998</v>
      </c>
      <c r="J127" s="52"/>
      <c r="K127" s="52"/>
      <c r="L127" s="52"/>
      <c r="M127" s="52"/>
      <c r="N127" s="52"/>
      <c r="O127" s="52"/>
      <c r="P127" s="52"/>
      <c r="Q127" s="52"/>
    </row>
    <row r="128" spans="1:17">
      <c r="A128" t="s">
        <v>440</v>
      </c>
      <c r="B128" t="s">
        <v>412</v>
      </c>
      <c r="C128" t="s">
        <v>484</v>
      </c>
      <c r="D128" t="s">
        <v>447</v>
      </c>
      <c r="E128" t="s">
        <v>187</v>
      </c>
      <c r="F128" t="s">
        <v>188</v>
      </c>
      <c r="G128">
        <v>68</v>
      </c>
      <c r="H128" s="52">
        <v>0.44109999999999999</v>
      </c>
      <c r="I128" s="52">
        <v>0.40994999999999998</v>
      </c>
      <c r="J128" s="52"/>
      <c r="K128" s="52"/>
      <c r="L128" s="52"/>
      <c r="M128" s="52"/>
      <c r="N128" s="52"/>
      <c r="O128" s="52"/>
      <c r="P128" s="52"/>
      <c r="Q128" s="52"/>
    </row>
    <row r="129" spans="1:17">
      <c r="A129" t="s">
        <v>440</v>
      </c>
      <c r="B129" t="s">
        <v>412</v>
      </c>
      <c r="C129" t="s">
        <v>485</v>
      </c>
      <c r="D129" s="53" t="s">
        <v>339</v>
      </c>
      <c r="E129" s="53" t="s">
        <v>485</v>
      </c>
      <c r="F129" s="53" t="s">
        <v>339</v>
      </c>
      <c r="G129" s="53">
        <v>627</v>
      </c>
      <c r="H129" s="82">
        <v>0.39069999999999999</v>
      </c>
      <c r="I129" s="82">
        <v>0.37634000000000001</v>
      </c>
      <c r="J129" s="52"/>
      <c r="K129" s="52"/>
      <c r="L129" s="52"/>
      <c r="M129" s="52"/>
      <c r="N129" s="52"/>
      <c r="O129" s="52"/>
      <c r="P129" s="52"/>
      <c r="Q129" s="52"/>
    </row>
    <row r="130" spans="1:17">
      <c r="A130" t="s">
        <v>440</v>
      </c>
      <c r="B130" t="s">
        <v>412</v>
      </c>
      <c r="C130" t="s">
        <v>485</v>
      </c>
      <c r="D130" t="s">
        <v>339</v>
      </c>
      <c r="E130" t="s">
        <v>193</v>
      </c>
      <c r="F130" t="s">
        <v>275</v>
      </c>
      <c r="G130">
        <v>38</v>
      </c>
      <c r="H130" s="52">
        <v>0.23680000000000001</v>
      </c>
      <c r="I130" s="52">
        <v>0.29876000000000003</v>
      </c>
      <c r="J130" s="52"/>
      <c r="K130" s="52"/>
      <c r="L130" s="82"/>
      <c r="M130" s="82"/>
      <c r="N130" s="82"/>
      <c r="O130" s="82"/>
      <c r="P130" s="82"/>
      <c r="Q130" s="82"/>
    </row>
    <row r="131" spans="1:17">
      <c r="A131" t="s">
        <v>440</v>
      </c>
      <c r="B131" t="s">
        <v>412</v>
      </c>
      <c r="C131" t="s">
        <v>485</v>
      </c>
      <c r="D131" t="s">
        <v>339</v>
      </c>
      <c r="E131" t="s">
        <v>85</v>
      </c>
      <c r="F131" t="s">
        <v>86</v>
      </c>
      <c r="G131">
        <v>20</v>
      </c>
      <c r="H131" s="52">
        <v>0.4</v>
      </c>
      <c r="I131" s="52">
        <v>0.40725</v>
      </c>
      <c r="J131" s="52"/>
      <c r="K131" s="52"/>
      <c r="L131" s="52"/>
      <c r="M131" s="52"/>
      <c r="N131" s="52"/>
      <c r="O131" s="52"/>
      <c r="P131" s="52"/>
      <c r="Q131" s="52"/>
    </row>
    <row r="132" spans="1:17">
      <c r="A132" t="s">
        <v>440</v>
      </c>
      <c r="B132" t="s">
        <v>412</v>
      </c>
      <c r="C132" t="s">
        <v>485</v>
      </c>
      <c r="D132" t="s">
        <v>339</v>
      </c>
      <c r="E132" t="s">
        <v>200</v>
      </c>
      <c r="F132" t="s">
        <v>283</v>
      </c>
      <c r="G132">
        <v>39</v>
      </c>
      <c r="H132" s="52">
        <v>0.33329999999999999</v>
      </c>
      <c r="I132" s="52">
        <v>0.32366</v>
      </c>
      <c r="J132" s="52"/>
      <c r="K132" s="52"/>
      <c r="L132" s="52"/>
      <c r="M132" s="52"/>
      <c r="N132" s="52"/>
      <c r="O132" s="52"/>
      <c r="P132" s="52"/>
      <c r="Q132" s="52"/>
    </row>
    <row r="133" spans="1:17">
      <c r="A133" t="s">
        <v>440</v>
      </c>
      <c r="B133" t="s">
        <v>412</v>
      </c>
      <c r="C133" t="s">
        <v>485</v>
      </c>
      <c r="D133" t="s">
        <v>339</v>
      </c>
      <c r="E133" t="s">
        <v>175</v>
      </c>
      <c r="F133" t="s">
        <v>176</v>
      </c>
      <c r="G133">
        <v>49</v>
      </c>
      <c r="H133" s="52">
        <v>0.30609999999999998</v>
      </c>
      <c r="I133" s="52">
        <v>0.25985999999999998</v>
      </c>
      <c r="J133" s="52"/>
      <c r="K133" s="52"/>
      <c r="L133" s="52"/>
      <c r="M133" s="52"/>
      <c r="N133" s="52"/>
      <c r="O133" s="52"/>
      <c r="P133" s="52"/>
      <c r="Q133" s="52"/>
    </row>
    <row r="134" spans="1:17">
      <c r="A134" t="s">
        <v>440</v>
      </c>
      <c r="B134" t="s">
        <v>412</v>
      </c>
      <c r="C134" t="s">
        <v>485</v>
      </c>
      <c r="D134" t="s">
        <v>339</v>
      </c>
      <c r="E134" t="s">
        <v>201</v>
      </c>
      <c r="F134" t="s">
        <v>284</v>
      </c>
      <c r="G134">
        <v>40</v>
      </c>
      <c r="H134" s="52">
        <v>0.25</v>
      </c>
      <c r="I134" s="52">
        <v>0.27837000000000001</v>
      </c>
      <c r="J134" s="52"/>
      <c r="K134" s="52"/>
      <c r="L134" s="52"/>
      <c r="M134" s="52"/>
      <c r="N134" s="52"/>
      <c r="O134" s="52"/>
      <c r="P134" s="52"/>
      <c r="Q134" s="52"/>
    </row>
    <row r="135" spans="1:17">
      <c r="A135" t="s">
        <v>440</v>
      </c>
      <c r="B135" t="s">
        <v>412</v>
      </c>
      <c r="C135" t="s">
        <v>485</v>
      </c>
      <c r="D135" t="s">
        <v>339</v>
      </c>
      <c r="E135" t="s">
        <v>185</v>
      </c>
      <c r="F135" t="s">
        <v>186</v>
      </c>
      <c r="G135">
        <v>30</v>
      </c>
      <c r="H135" s="52">
        <v>0.43330000000000002</v>
      </c>
      <c r="I135" s="52">
        <v>0.40615000000000001</v>
      </c>
      <c r="J135" s="52"/>
      <c r="K135" s="52"/>
      <c r="L135" s="52"/>
      <c r="M135" s="52"/>
      <c r="N135" s="52"/>
      <c r="O135" s="52"/>
      <c r="P135" s="52"/>
      <c r="Q135" s="52"/>
    </row>
    <row r="136" spans="1:17">
      <c r="A136" t="s">
        <v>440</v>
      </c>
      <c r="B136" t="s">
        <v>412</v>
      </c>
      <c r="C136" t="s">
        <v>485</v>
      </c>
      <c r="D136" t="s">
        <v>339</v>
      </c>
      <c r="E136" t="s">
        <v>210</v>
      </c>
      <c r="F136" t="s">
        <v>211</v>
      </c>
      <c r="G136">
        <v>137</v>
      </c>
      <c r="H136" s="52">
        <v>0.32840000000000003</v>
      </c>
      <c r="I136" s="52">
        <v>0.30048999999999998</v>
      </c>
      <c r="J136" s="52"/>
      <c r="K136" s="52"/>
      <c r="L136" s="52"/>
      <c r="M136" s="52"/>
      <c r="N136" s="52"/>
      <c r="O136" s="52"/>
      <c r="P136" s="52"/>
      <c r="Q136" s="52"/>
    </row>
    <row r="137" spans="1:17">
      <c r="A137" t="s">
        <v>440</v>
      </c>
      <c r="B137" t="s">
        <v>412</v>
      </c>
      <c r="C137" t="s">
        <v>485</v>
      </c>
      <c r="D137" t="s">
        <v>339</v>
      </c>
      <c r="E137" t="s">
        <v>212</v>
      </c>
      <c r="F137" t="s">
        <v>213</v>
      </c>
      <c r="G137">
        <v>58</v>
      </c>
      <c r="H137" s="52">
        <v>0.48270000000000002</v>
      </c>
      <c r="I137" s="52">
        <v>0.47270000000000001</v>
      </c>
      <c r="J137" s="52"/>
      <c r="K137" s="52"/>
      <c r="L137" s="52"/>
      <c r="M137" s="52"/>
      <c r="N137" s="52"/>
      <c r="O137" s="52"/>
      <c r="P137" s="52"/>
      <c r="Q137" s="52"/>
    </row>
    <row r="138" spans="1:17">
      <c r="A138" t="s">
        <v>440</v>
      </c>
      <c r="B138" t="s">
        <v>412</v>
      </c>
      <c r="C138" t="s">
        <v>485</v>
      </c>
      <c r="D138" t="s">
        <v>339</v>
      </c>
      <c r="E138" t="s">
        <v>222</v>
      </c>
      <c r="F138" t="s">
        <v>288</v>
      </c>
      <c r="G138">
        <v>94</v>
      </c>
      <c r="H138" s="52">
        <v>0.45739999999999997</v>
      </c>
      <c r="I138" s="52">
        <v>0.44431999999999999</v>
      </c>
      <c r="J138" s="52"/>
      <c r="K138" s="52"/>
      <c r="L138" s="52"/>
      <c r="M138" s="52"/>
      <c r="N138" s="52"/>
      <c r="O138" s="52"/>
      <c r="P138" s="52"/>
      <c r="Q138" s="52"/>
    </row>
    <row r="139" spans="1:17">
      <c r="A139" t="s">
        <v>440</v>
      </c>
      <c r="B139" t="s">
        <v>412</v>
      </c>
      <c r="C139" t="s">
        <v>485</v>
      </c>
      <c r="D139" t="s">
        <v>339</v>
      </c>
      <c r="E139" t="s">
        <v>228</v>
      </c>
      <c r="F139" t="s">
        <v>229</v>
      </c>
      <c r="G139">
        <v>27</v>
      </c>
      <c r="H139" s="52">
        <v>0.51849999999999996</v>
      </c>
      <c r="I139" s="52">
        <v>0.44319999999999998</v>
      </c>
      <c r="J139" s="52"/>
      <c r="K139" s="52"/>
      <c r="L139" s="52"/>
      <c r="M139" s="52"/>
      <c r="N139" s="52"/>
      <c r="O139" s="52"/>
      <c r="P139" s="52"/>
      <c r="Q139" s="52"/>
    </row>
    <row r="140" spans="1:17">
      <c r="A140" t="s">
        <v>440</v>
      </c>
      <c r="B140" t="s">
        <v>412</v>
      </c>
      <c r="C140" t="s">
        <v>485</v>
      </c>
      <c r="D140" t="s">
        <v>339</v>
      </c>
      <c r="E140" t="s">
        <v>240</v>
      </c>
      <c r="F140" t="s">
        <v>241</v>
      </c>
      <c r="G140">
        <v>74</v>
      </c>
      <c r="H140" s="52">
        <v>0.5</v>
      </c>
      <c r="I140" s="52">
        <v>0.48399999999999999</v>
      </c>
      <c r="J140" s="52"/>
      <c r="K140" s="52"/>
      <c r="L140" s="52"/>
      <c r="M140" s="52"/>
      <c r="N140" s="52"/>
      <c r="O140" s="52"/>
      <c r="P140" s="52"/>
      <c r="Q140" s="52"/>
    </row>
    <row r="141" spans="1:17">
      <c r="A141" t="s">
        <v>440</v>
      </c>
      <c r="B141" t="s">
        <v>412</v>
      </c>
      <c r="C141" t="s">
        <v>485</v>
      </c>
      <c r="D141" t="s">
        <v>339</v>
      </c>
      <c r="E141" t="s">
        <v>244</v>
      </c>
      <c r="F141" t="s">
        <v>245</v>
      </c>
      <c r="G141">
        <v>21</v>
      </c>
      <c r="H141" s="52">
        <v>0.47610000000000002</v>
      </c>
      <c r="I141" s="52">
        <v>0.46259</v>
      </c>
      <c r="J141" s="52"/>
      <c r="K141" s="52"/>
      <c r="L141" s="52"/>
      <c r="M141" s="52"/>
      <c r="N141" s="52"/>
      <c r="O141" s="52"/>
      <c r="P141" s="52"/>
      <c r="Q141" s="52"/>
    </row>
    <row r="142" spans="1:17">
      <c r="A142" t="s">
        <v>440</v>
      </c>
      <c r="B142" t="s">
        <v>412</v>
      </c>
      <c r="C142" t="s">
        <v>486</v>
      </c>
      <c r="D142" s="53" t="s">
        <v>336</v>
      </c>
      <c r="E142" s="53" t="s">
        <v>486</v>
      </c>
      <c r="F142" s="53" t="s">
        <v>336</v>
      </c>
      <c r="G142" s="53">
        <v>195</v>
      </c>
      <c r="H142" s="82">
        <v>0.47170000000000001</v>
      </c>
      <c r="I142" s="82">
        <v>0.47298000000000001</v>
      </c>
      <c r="J142" s="52"/>
      <c r="K142" s="52"/>
      <c r="L142" s="52"/>
      <c r="M142" s="52"/>
      <c r="N142" s="52"/>
      <c r="O142" s="52"/>
      <c r="P142" s="52"/>
      <c r="Q142" s="52"/>
    </row>
    <row r="143" spans="1:17">
      <c r="A143" t="s">
        <v>440</v>
      </c>
      <c r="B143" t="s">
        <v>412</v>
      </c>
      <c r="C143" t="s">
        <v>486</v>
      </c>
      <c r="D143" t="s">
        <v>336</v>
      </c>
      <c r="E143" t="s">
        <v>29</v>
      </c>
      <c r="F143" t="s">
        <v>30</v>
      </c>
      <c r="G143">
        <v>11</v>
      </c>
      <c r="H143" s="52">
        <v>0.5454</v>
      </c>
      <c r="I143" s="52">
        <v>0.56691000000000003</v>
      </c>
      <c r="J143" s="52"/>
      <c r="K143" s="52"/>
      <c r="L143" s="82"/>
      <c r="M143" s="82"/>
      <c r="N143" s="82"/>
      <c r="O143" s="82"/>
      <c r="P143" s="82"/>
      <c r="Q143" s="82"/>
    </row>
    <row r="144" spans="1:17">
      <c r="A144" t="s">
        <v>440</v>
      </c>
      <c r="B144" t="s">
        <v>412</v>
      </c>
      <c r="C144" t="s">
        <v>486</v>
      </c>
      <c r="D144" t="s">
        <v>336</v>
      </c>
      <c r="E144" t="s">
        <v>45</v>
      </c>
      <c r="F144" t="s">
        <v>46</v>
      </c>
      <c r="G144">
        <v>51</v>
      </c>
      <c r="H144" s="52">
        <v>0.56859999999999999</v>
      </c>
      <c r="I144" s="52">
        <v>0.50541999999999998</v>
      </c>
      <c r="J144" s="52"/>
      <c r="K144" s="52"/>
      <c r="L144" s="52"/>
      <c r="M144" s="52"/>
      <c r="N144" s="52"/>
      <c r="O144" s="52"/>
      <c r="P144" s="52"/>
      <c r="Q144" s="52"/>
    </row>
    <row r="145" spans="1:17">
      <c r="A145" t="s">
        <v>440</v>
      </c>
      <c r="B145" t="s">
        <v>412</v>
      </c>
      <c r="C145" t="s">
        <v>486</v>
      </c>
      <c r="D145" t="s">
        <v>336</v>
      </c>
      <c r="E145" t="s">
        <v>49</v>
      </c>
      <c r="F145" t="s">
        <v>50</v>
      </c>
      <c r="G145">
        <v>22</v>
      </c>
      <c r="H145" s="52">
        <v>0.31809999999999999</v>
      </c>
      <c r="I145" s="52">
        <v>0.375</v>
      </c>
      <c r="J145" s="52"/>
      <c r="K145" s="52"/>
      <c r="L145" s="52"/>
      <c r="M145" s="52"/>
      <c r="N145" s="52"/>
      <c r="O145" s="52"/>
      <c r="P145" s="52"/>
      <c r="Q145" s="52"/>
    </row>
    <row r="146" spans="1:17">
      <c r="A146" t="s">
        <v>440</v>
      </c>
      <c r="B146" t="s">
        <v>412</v>
      </c>
      <c r="C146" t="s">
        <v>486</v>
      </c>
      <c r="D146" t="s">
        <v>336</v>
      </c>
      <c r="E146" t="s">
        <v>95</v>
      </c>
      <c r="F146" t="s">
        <v>96</v>
      </c>
      <c r="G146" s="107">
        <v>23</v>
      </c>
      <c r="H146" s="107">
        <v>0.30430000000000001</v>
      </c>
      <c r="I146" s="52">
        <v>0.35149999999999998</v>
      </c>
      <c r="J146" s="52"/>
      <c r="K146" s="52"/>
      <c r="L146" s="52"/>
      <c r="M146" s="52"/>
      <c r="N146" s="52"/>
      <c r="O146" s="52"/>
      <c r="P146" s="52"/>
      <c r="Q146" s="52"/>
    </row>
    <row r="147" spans="1:17">
      <c r="A147" t="s">
        <v>440</v>
      </c>
      <c r="B147" t="s">
        <v>412</v>
      </c>
      <c r="C147" t="s">
        <v>486</v>
      </c>
      <c r="D147" t="s">
        <v>336</v>
      </c>
      <c r="E147" t="s">
        <v>113</v>
      </c>
      <c r="F147" t="s">
        <v>114</v>
      </c>
      <c r="G147">
        <v>50</v>
      </c>
      <c r="H147" s="52">
        <v>0.51990000000000003</v>
      </c>
      <c r="I147" s="52">
        <v>0.49149999999999999</v>
      </c>
      <c r="J147" s="52"/>
      <c r="K147" s="52"/>
      <c r="L147" s="52"/>
      <c r="M147" s="52"/>
      <c r="N147" s="52"/>
      <c r="O147" s="52"/>
      <c r="P147" s="52"/>
      <c r="Q147" s="52"/>
    </row>
    <row r="148" spans="1:17">
      <c r="A148" t="s">
        <v>440</v>
      </c>
      <c r="B148" t="s">
        <v>412</v>
      </c>
      <c r="C148" t="s">
        <v>486</v>
      </c>
      <c r="D148" t="s">
        <v>336</v>
      </c>
      <c r="E148" t="s">
        <v>131</v>
      </c>
      <c r="F148" t="s">
        <v>132</v>
      </c>
      <c r="G148">
        <v>38</v>
      </c>
      <c r="H148" s="52">
        <v>0.44729999999999998</v>
      </c>
      <c r="I148" s="52">
        <v>0.48476000000000002</v>
      </c>
      <c r="J148" s="52"/>
      <c r="K148" s="52"/>
      <c r="L148" s="52"/>
      <c r="M148" s="52"/>
      <c r="N148" s="52"/>
      <c r="O148" s="52"/>
      <c r="P148" s="52"/>
      <c r="Q148" s="52"/>
    </row>
    <row r="149" spans="1:17">
      <c r="H149" s="52"/>
      <c r="I149" s="52"/>
      <c r="J149" s="52"/>
      <c r="K149" s="52"/>
      <c r="L149" s="52"/>
      <c r="M149" s="52"/>
      <c r="N149" s="52"/>
      <c r="O149" s="52"/>
      <c r="P149" s="52"/>
      <c r="Q149" s="52"/>
    </row>
    <row r="150" spans="1:17">
      <c r="J150" s="82"/>
      <c r="K150" s="82"/>
    </row>
    <row r="151" spans="1:17">
      <c r="J151" s="52"/>
      <c r="K151" s="52"/>
    </row>
    <row r="152" spans="1:17">
      <c r="J152" s="52"/>
      <c r="K152" s="52"/>
    </row>
    <row r="153" spans="1:17">
      <c r="J153" s="52"/>
      <c r="K153" s="52"/>
    </row>
    <row r="154" spans="1:17">
      <c r="J154" s="52"/>
      <c r="K154" s="52"/>
    </row>
    <row r="155" spans="1:17">
      <c r="J155" s="52"/>
      <c r="K155" s="52"/>
    </row>
    <row r="156" spans="1:17">
      <c r="J156" s="52"/>
      <c r="K156" s="52"/>
    </row>
  </sheetData>
  <mergeCells count="1">
    <mergeCell ref="F8:I8"/>
  </mergeCells>
  <hyperlinks>
    <hyperlink ref="C3" r:id="rId1" display="https://www.natcan.org.uk/audits/metastatic-breast/           " xr:uid="{3455890D-C63F-42FC-B097-ECF46848FB33}"/>
    <hyperlink ref="C2" r:id="rId2" display="breastcanceraudits@rcseng.ac.uk           " xr:uid="{A688547F-7264-4429-A4AA-5C7638E76F82}"/>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73EE-596E-4CBA-A590-B07664FD1002}">
  <dimension ref="A1:R157"/>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7" width="9.7109375" style="91" customWidth="1"/>
    <col min="8" max="8" width="9.7109375" customWidth="1"/>
    <col min="11" max="11" width="9.7109375" customWidth="1"/>
    <col min="12" max="12" width="18.7109375" customWidth="1"/>
    <col min="13" max="14" width="10.7109375" customWidth="1"/>
    <col min="15" max="16" width="9.7109375" customWidth="1"/>
  </cols>
  <sheetData>
    <row r="1" spans="1:18" ht="20.100000000000001" customHeight="1">
      <c r="A1" s="20"/>
      <c r="B1" s="20"/>
      <c r="C1" s="21"/>
      <c r="D1" s="54"/>
      <c r="E1" s="89" t="s">
        <v>462</v>
      </c>
      <c r="F1" s="73"/>
      <c r="G1" s="90"/>
      <c r="H1" s="20"/>
    </row>
    <row r="2" spans="1:18" ht="30" customHeight="1">
      <c r="A2" s="20"/>
      <c r="B2" s="20"/>
      <c r="C2" s="70"/>
      <c r="D2" s="70"/>
      <c r="E2" s="72" t="s">
        <v>496</v>
      </c>
      <c r="F2" s="380" t="s">
        <v>518</v>
      </c>
      <c r="G2" s="380"/>
      <c r="H2" s="380"/>
    </row>
    <row r="3" spans="1:18" ht="15" customHeight="1">
      <c r="A3" s="20"/>
      <c r="B3" s="20"/>
      <c r="C3" s="70"/>
      <c r="D3" s="70"/>
      <c r="E3" s="72" t="s">
        <v>27</v>
      </c>
      <c r="F3" s="73" t="s">
        <v>500</v>
      </c>
      <c r="G3" s="90"/>
      <c r="H3" s="20"/>
    </row>
    <row r="4" spans="1:18" ht="15" customHeight="1">
      <c r="A4" s="20"/>
      <c r="B4" s="20"/>
      <c r="C4" s="71"/>
      <c r="D4" s="71"/>
      <c r="E4" s="72" t="s">
        <v>456</v>
      </c>
      <c r="F4" s="380" t="s">
        <v>519</v>
      </c>
      <c r="G4" s="380"/>
      <c r="H4" s="380"/>
    </row>
    <row r="5" spans="1:18" ht="30" customHeight="1">
      <c r="A5" s="20"/>
      <c r="B5" s="20"/>
      <c r="C5" s="20"/>
      <c r="D5" s="54"/>
      <c r="E5" s="72" t="s">
        <v>457</v>
      </c>
      <c r="F5" s="380" t="s">
        <v>520</v>
      </c>
      <c r="G5" s="380"/>
      <c r="H5" s="380"/>
    </row>
    <row r="6" spans="1:18">
      <c r="A6" s="20"/>
      <c r="B6" s="20"/>
      <c r="C6" s="20"/>
      <c r="D6" s="20"/>
      <c r="E6" s="74" t="s">
        <v>427</v>
      </c>
      <c r="F6" s="73" t="s">
        <v>458</v>
      </c>
      <c r="G6" s="90"/>
      <c r="H6" s="20"/>
    </row>
    <row r="7" spans="1:18" ht="15" customHeight="1">
      <c r="D7" s="16"/>
      <c r="E7" s="74" t="s">
        <v>459</v>
      </c>
      <c r="F7" s="73" t="s">
        <v>501</v>
      </c>
    </row>
    <row r="8" spans="1:18" ht="25.5">
      <c r="D8" s="16"/>
      <c r="E8" s="74" t="s">
        <v>565</v>
      </c>
      <c r="F8" s="73" t="s">
        <v>491</v>
      </c>
    </row>
    <row r="9" spans="1:18">
      <c r="D9" s="16"/>
    </row>
    <row r="12" spans="1:18" s="68" customFormat="1" ht="45.75" thickBot="1">
      <c r="A12" s="75" t="s">
        <v>738</v>
      </c>
      <c r="B12" s="75" t="s">
        <v>427</v>
      </c>
      <c r="C12" s="75" t="s">
        <v>428</v>
      </c>
      <c r="D12" s="75" t="s">
        <v>429</v>
      </c>
      <c r="E12" s="75" t="s">
        <v>490</v>
      </c>
      <c r="F12" s="75" t="s">
        <v>431</v>
      </c>
      <c r="G12" s="92" t="s">
        <v>448</v>
      </c>
      <c r="H12" s="75" t="s">
        <v>536</v>
      </c>
      <c r="I12"/>
      <c r="J12"/>
      <c r="K12" s="75" t="s">
        <v>738</v>
      </c>
      <c r="L12" s="75" t="s">
        <v>427</v>
      </c>
      <c r="M12" s="75" t="s">
        <v>495</v>
      </c>
      <c r="N12" s="75" t="s">
        <v>492</v>
      </c>
      <c r="O12" s="75" t="s">
        <v>448</v>
      </c>
      <c r="P12" s="75" t="s">
        <v>536</v>
      </c>
      <c r="Q12"/>
    </row>
    <row r="13" spans="1:18" ht="15.75" thickBot="1">
      <c r="A13" s="175" t="s">
        <v>440</v>
      </c>
      <c r="B13" s="175" t="s">
        <v>432</v>
      </c>
      <c r="C13" s="175" t="s">
        <v>465</v>
      </c>
      <c r="D13" s="175" t="s">
        <v>432</v>
      </c>
      <c r="E13" s="175" t="s">
        <v>465</v>
      </c>
      <c r="F13" s="175" t="s">
        <v>432</v>
      </c>
      <c r="G13" s="199">
        <v>11132</v>
      </c>
      <c r="H13" s="190">
        <v>0.65800999999999998</v>
      </c>
      <c r="J13" s="52"/>
      <c r="K13" s="85" t="s">
        <v>440</v>
      </c>
      <c r="L13" s="85" t="s">
        <v>432</v>
      </c>
      <c r="M13" s="85" t="s">
        <v>329</v>
      </c>
      <c r="N13" s="85" t="s">
        <v>541</v>
      </c>
      <c r="O13" s="85">
        <v>11025</v>
      </c>
      <c r="P13" s="86">
        <v>0.65822999999999998</v>
      </c>
      <c r="R13" s="52"/>
    </row>
    <row r="14" spans="1:18" ht="15.75" thickBot="1">
      <c r="A14" s="178" t="s">
        <v>440</v>
      </c>
      <c r="B14" s="178" t="s">
        <v>412</v>
      </c>
      <c r="C14" s="178" t="s">
        <v>464</v>
      </c>
      <c r="D14" s="178" t="s">
        <v>412</v>
      </c>
      <c r="E14" s="178" t="s">
        <v>464</v>
      </c>
      <c r="F14" s="178" t="s">
        <v>412</v>
      </c>
      <c r="G14" s="200">
        <v>10661</v>
      </c>
      <c r="H14" s="192">
        <v>0.65012999999999999</v>
      </c>
      <c r="J14" s="52"/>
      <c r="K14" s="87" t="s">
        <v>440</v>
      </c>
      <c r="L14" s="87" t="s">
        <v>432</v>
      </c>
      <c r="M14" s="87" t="s">
        <v>309</v>
      </c>
      <c r="N14" s="87" t="s">
        <v>541</v>
      </c>
      <c r="O14" s="87">
        <v>107</v>
      </c>
      <c r="P14" s="88">
        <v>0.63551000000000002</v>
      </c>
      <c r="R14" s="52"/>
    </row>
    <row r="15" spans="1:18" ht="15.75" thickBot="1">
      <c r="A15" s="182" t="s">
        <v>440</v>
      </c>
      <c r="B15" s="182" t="s">
        <v>433</v>
      </c>
      <c r="C15" s="182" t="s">
        <v>463</v>
      </c>
      <c r="D15" s="182" t="s">
        <v>433</v>
      </c>
      <c r="E15" s="182" t="s">
        <v>463</v>
      </c>
      <c r="F15" s="182" t="s">
        <v>433</v>
      </c>
      <c r="G15" s="201">
        <v>471</v>
      </c>
      <c r="H15" s="194">
        <v>0.83652000000000004</v>
      </c>
      <c r="J15" s="52"/>
      <c r="K15" s="97" t="s">
        <v>440</v>
      </c>
      <c r="L15" s="97" t="s">
        <v>412</v>
      </c>
      <c r="M15" s="97" t="s">
        <v>329</v>
      </c>
      <c r="N15" s="97" t="s">
        <v>541</v>
      </c>
      <c r="O15" s="97">
        <v>10555</v>
      </c>
      <c r="P15" s="93">
        <v>0.65031000000000005</v>
      </c>
      <c r="R15" s="52"/>
    </row>
    <row r="16" spans="1:18" ht="15.75" thickBot="1">
      <c r="A16" s="14" t="s">
        <v>440</v>
      </c>
      <c r="B16" s="14" t="s">
        <v>433</v>
      </c>
      <c r="C16" s="14" t="s">
        <v>463</v>
      </c>
      <c r="D16" s="14" t="s">
        <v>433</v>
      </c>
      <c r="E16" s="14" t="s">
        <v>441</v>
      </c>
      <c r="F16" s="14" t="s">
        <v>434</v>
      </c>
      <c r="G16" s="203">
        <v>87</v>
      </c>
      <c r="H16" s="196">
        <v>0.74712999999999996</v>
      </c>
      <c r="J16" s="52"/>
      <c r="K16" s="98" t="s">
        <v>440</v>
      </c>
      <c r="L16" s="98" t="s">
        <v>412</v>
      </c>
      <c r="M16" s="98" t="s">
        <v>309</v>
      </c>
      <c r="N16" s="98" t="s">
        <v>541</v>
      </c>
      <c r="O16" s="98">
        <v>106</v>
      </c>
      <c r="P16" s="94">
        <v>0.63207999999999998</v>
      </c>
      <c r="R16" s="52"/>
    </row>
    <row r="17" spans="1:18">
      <c r="A17" s="14" t="s">
        <v>440</v>
      </c>
      <c r="B17" s="14" t="s">
        <v>433</v>
      </c>
      <c r="C17" s="14" t="s">
        <v>463</v>
      </c>
      <c r="D17" s="14" t="s">
        <v>433</v>
      </c>
      <c r="E17" s="14" t="s">
        <v>442</v>
      </c>
      <c r="F17" s="14" t="s">
        <v>435</v>
      </c>
      <c r="G17" s="203">
        <v>116</v>
      </c>
      <c r="H17" s="196">
        <v>0.87068999999999996</v>
      </c>
      <c r="J17" s="52"/>
      <c r="O17" s="53"/>
      <c r="P17" s="83"/>
      <c r="R17" s="52"/>
    </row>
    <row r="18" spans="1:18">
      <c r="A18" s="14" t="s">
        <v>440</v>
      </c>
      <c r="B18" s="14" t="s">
        <v>433</v>
      </c>
      <c r="C18" s="14" t="s">
        <v>463</v>
      </c>
      <c r="D18" s="14" t="s">
        <v>433</v>
      </c>
      <c r="E18" s="14" t="s">
        <v>443</v>
      </c>
      <c r="F18" s="14" t="s">
        <v>436</v>
      </c>
      <c r="G18" s="203">
        <v>69</v>
      </c>
      <c r="H18" s="196">
        <v>0.76812000000000002</v>
      </c>
      <c r="J18" s="52"/>
      <c r="P18" s="84"/>
    </row>
    <row r="19" spans="1:18" ht="30.75" thickBot="1">
      <c r="A19" s="14" t="s">
        <v>440</v>
      </c>
      <c r="B19" s="14" t="s">
        <v>433</v>
      </c>
      <c r="C19" s="14" t="s">
        <v>463</v>
      </c>
      <c r="D19" s="14" t="s">
        <v>433</v>
      </c>
      <c r="E19" s="14" t="s">
        <v>444</v>
      </c>
      <c r="F19" s="14" t="s">
        <v>437</v>
      </c>
      <c r="G19" s="203">
        <v>79</v>
      </c>
      <c r="H19" s="196">
        <v>0.97467999999999999</v>
      </c>
      <c r="J19" s="52"/>
      <c r="K19" s="75" t="s">
        <v>426</v>
      </c>
      <c r="L19" s="75" t="s">
        <v>427</v>
      </c>
      <c r="M19" s="75" t="s">
        <v>495</v>
      </c>
      <c r="N19" s="75" t="s">
        <v>492</v>
      </c>
      <c r="O19" s="75" t="s">
        <v>448</v>
      </c>
      <c r="P19" s="75" t="s">
        <v>536</v>
      </c>
    </row>
    <row r="20" spans="1:18">
      <c r="A20" s="14" t="s">
        <v>440</v>
      </c>
      <c r="B20" s="14" t="s">
        <v>433</v>
      </c>
      <c r="C20" s="14" t="s">
        <v>463</v>
      </c>
      <c r="D20" s="14" t="s">
        <v>433</v>
      </c>
      <c r="E20" s="14" t="s">
        <v>445</v>
      </c>
      <c r="F20" s="14" t="s">
        <v>438</v>
      </c>
      <c r="G20" s="203">
        <v>70</v>
      </c>
      <c r="H20" s="196">
        <v>0.9</v>
      </c>
      <c r="J20" s="52"/>
      <c r="K20" s="85" t="s">
        <v>440</v>
      </c>
      <c r="L20" s="85" t="s">
        <v>432</v>
      </c>
      <c r="M20" s="85" t="s">
        <v>540</v>
      </c>
      <c r="N20" s="85" t="s">
        <v>524</v>
      </c>
      <c r="O20" s="85">
        <v>2017</v>
      </c>
      <c r="P20" s="86">
        <v>0.72284999999999999</v>
      </c>
    </row>
    <row r="21" spans="1:18" ht="15.75" thickBot="1">
      <c r="A21" s="197" t="s">
        <v>440</v>
      </c>
      <c r="B21" s="197" t="s">
        <v>433</v>
      </c>
      <c r="C21" s="197" t="s">
        <v>463</v>
      </c>
      <c r="D21" s="197" t="s">
        <v>433</v>
      </c>
      <c r="E21" s="197" t="s">
        <v>446</v>
      </c>
      <c r="F21" s="197" t="s">
        <v>439</v>
      </c>
      <c r="G21" s="204">
        <v>50</v>
      </c>
      <c r="H21" s="198">
        <v>0.7</v>
      </c>
      <c r="J21" s="52"/>
      <c r="K21" s="85" t="s">
        <v>440</v>
      </c>
      <c r="L21" s="85" t="s">
        <v>432</v>
      </c>
      <c r="M21" s="85" t="s">
        <v>540</v>
      </c>
      <c r="N21" s="85" t="s">
        <v>525</v>
      </c>
      <c r="O21" s="85">
        <v>4167</v>
      </c>
      <c r="P21" s="86">
        <v>0.69257999999999997</v>
      </c>
      <c r="R21" s="52"/>
    </row>
    <row r="22" spans="1:18">
      <c r="A22" s="14" t="s">
        <v>440</v>
      </c>
      <c r="B22" s="14" t="s">
        <v>412</v>
      </c>
      <c r="C22" s="14" t="s">
        <v>466</v>
      </c>
      <c r="D22" s="64" t="s">
        <v>340</v>
      </c>
      <c r="E22" s="64" t="s">
        <v>466</v>
      </c>
      <c r="F22" s="64" t="s">
        <v>340</v>
      </c>
      <c r="G22" s="202">
        <v>513</v>
      </c>
      <c r="H22" s="195">
        <v>0.70565</v>
      </c>
      <c r="J22" s="52"/>
      <c r="K22" s="85" t="s">
        <v>440</v>
      </c>
      <c r="L22" s="85" t="s">
        <v>432</v>
      </c>
      <c r="M22" s="85" t="s">
        <v>540</v>
      </c>
      <c r="N22" s="85" t="s">
        <v>294</v>
      </c>
      <c r="O22" s="85">
        <v>2658</v>
      </c>
      <c r="P22" s="86">
        <v>0.62414999999999998</v>
      </c>
      <c r="R22" s="52"/>
    </row>
    <row r="23" spans="1:18" ht="15.75" thickBot="1">
      <c r="A23" s="14" t="s">
        <v>440</v>
      </c>
      <c r="B23" s="14" t="s">
        <v>412</v>
      </c>
      <c r="C23" s="14" t="s">
        <v>466</v>
      </c>
      <c r="D23" s="14" t="s">
        <v>340</v>
      </c>
      <c r="E23" s="14" t="s">
        <v>57</v>
      </c>
      <c r="F23" s="14" t="s">
        <v>274</v>
      </c>
      <c r="G23" s="203">
        <v>53</v>
      </c>
      <c r="H23" s="177">
        <v>0.62263999999999997</v>
      </c>
      <c r="J23" s="52"/>
      <c r="K23" s="87" t="s">
        <v>440</v>
      </c>
      <c r="L23" s="87" t="s">
        <v>432</v>
      </c>
      <c r="M23" s="87" t="s">
        <v>540</v>
      </c>
      <c r="N23" s="87" t="s">
        <v>295</v>
      </c>
      <c r="O23" s="87">
        <v>2290</v>
      </c>
      <c r="P23" s="88">
        <v>0.57730000000000004</v>
      </c>
      <c r="R23" s="52"/>
    </row>
    <row r="24" spans="1:18">
      <c r="A24" s="14" t="s">
        <v>440</v>
      </c>
      <c r="B24" s="14" t="s">
        <v>412</v>
      </c>
      <c r="C24" s="14" t="s">
        <v>466</v>
      </c>
      <c r="D24" s="14" t="s">
        <v>340</v>
      </c>
      <c r="E24" s="14" t="s">
        <v>69</v>
      </c>
      <c r="F24" s="14" t="s">
        <v>70</v>
      </c>
      <c r="G24" s="203">
        <v>48</v>
      </c>
      <c r="H24" s="177">
        <v>0.8125</v>
      </c>
      <c r="I24" s="52"/>
      <c r="J24" s="52"/>
      <c r="K24" s="42" t="s">
        <v>440</v>
      </c>
      <c r="L24" s="42" t="s">
        <v>412</v>
      </c>
      <c r="M24" s="42" t="s">
        <v>540</v>
      </c>
      <c r="N24" s="42" t="s">
        <v>524</v>
      </c>
      <c r="O24" s="42">
        <v>1952</v>
      </c>
      <c r="P24" s="93">
        <v>0.71721000000000001</v>
      </c>
      <c r="R24" s="52"/>
    </row>
    <row r="25" spans="1:18">
      <c r="A25" s="14" t="s">
        <v>440</v>
      </c>
      <c r="B25" s="14" t="s">
        <v>412</v>
      </c>
      <c r="C25" s="14" t="s">
        <v>466</v>
      </c>
      <c r="D25" s="14" t="s">
        <v>340</v>
      </c>
      <c r="E25" s="14" t="s">
        <v>117</v>
      </c>
      <c r="F25" s="14" t="s">
        <v>118</v>
      </c>
      <c r="G25" s="203">
        <v>159</v>
      </c>
      <c r="H25" s="177">
        <v>0.59118999999999999</v>
      </c>
      <c r="I25" s="52"/>
      <c r="J25" s="52"/>
      <c r="K25" s="42" t="s">
        <v>440</v>
      </c>
      <c r="L25" s="42" t="s">
        <v>412</v>
      </c>
      <c r="M25" s="42" t="s">
        <v>540</v>
      </c>
      <c r="N25" s="42" t="s">
        <v>525</v>
      </c>
      <c r="O25" s="42">
        <v>3980</v>
      </c>
      <c r="P25" s="93">
        <v>0.68491999999999997</v>
      </c>
      <c r="R25" s="52"/>
    </row>
    <row r="26" spans="1:18">
      <c r="A26" s="14" t="s">
        <v>440</v>
      </c>
      <c r="B26" s="14" t="s">
        <v>412</v>
      </c>
      <c r="C26" s="14" t="s">
        <v>466</v>
      </c>
      <c r="D26" s="14" t="s">
        <v>340</v>
      </c>
      <c r="E26" s="14" t="s">
        <v>127</v>
      </c>
      <c r="F26" s="14" t="s">
        <v>128</v>
      </c>
      <c r="G26" s="203">
        <v>76</v>
      </c>
      <c r="H26" s="177">
        <v>0.68420999999999998</v>
      </c>
      <c r="I26" s="52"/>
      <c r="J26" s="52"/>
      <c r="K26" s="42" t="s">
        <v>440</v>
      </c>
      <c r="L26" s="42" t="s">
        <v>412</v>
      </c>
      <c r="M26" s="42" t="s">
        <v>540</v>
      </c>
      <c r="N26" s="42" t="s">
        <v>294</v>
      </c>
      <c r="O26" s="42">
        <v>2528</v>
      </c>
      <c r="P26" s="93">
        <v>0.61392000000000002</v>
      </c>
      <c r="R26" s="52"/>
    </row>
    <row r="27" spans="1:18">
      <c r="A27" s="14" t="s">
        <v>440</v>
      </c>
      <c r="B27" s="14" t="s">
        <v>412</v>
      </c>
      <c r="C27" s="14" t="s">
        <v>466</v>
      </c>
      <c r="D27" s="14" t="s">
        <v>340</v>
      </c>
      <c r="E27" s="14" t="s">
        <v>129</v>
      </c>
      <c r="F27" s="14" t="s">
        <v>130</v>
      </c>
      <c r="G27" s="203">
        <v>62</v>
      </c>
      <c r="H27" s="177">
        <v>0.72580999999999996</v>
      </c>
      <c r="I27" s="52"/>
      <c r="J27" s="52"/>
      <c r="K27" s="42" t="s">
        <v>440</v>
      </c>
      <c r="L27" s="42" t="s">
        <v>412</v>
      </c>
      <c r="M27" s="42" t="s">
        <v>540</v>
      </c>
      <c r="N27" s="42" t="s">
        <v>295</v>
      </c>
      <c r="O27" s="42">
        <v>2201</v>
      </c>
      <c r="P27" s="93">
        <v>0.56928999999999996</v>
      </c>
      <c r="R27" s="52"/>
    </row>
    <row r="28" spans="1:18">
      <c r="A28" s="14" t="s">
        <v>440</v>
      </c>
      <c r="B28" s="14" t="s">
        <v>412</v>
      </c>
      <c r="C28" s="14" t="s">
        <v>466</v>
      </c>
      <c r="D28" s="14" t="s">
        <v>340</v>
      </c>
      <c r="E28" s="14" t="s">
        <v>230</v>
      </c>
      <c r="F28" s="14" t="s">
        <v>231</v>
      </c>
      <c r="G28" s="203">
        <v>56</v>
      </c>
      <c r="H28" s="177">
        <v>0.85714000000000001</v>
      </c>
      <c r="I28" s="52"/>
      <c r="J28" s="52"/>
      <c r="K28" s="42" t="s">
        <v>440</v>
      </c>
      <c r="L28" s="42" t="s">
        <v>433</v>
      </c>
      <c r="M28" s="42" t="s">
        <v>540</v>
      </c>
      <c r="N28" s="42" t="s">
        <v>524</v>
      </c>
      <c r="O28" s="42">
        <v>65</v>
      </c>
      <c r="P28" s="93">
        <v>0.89231000000000005</v>
      </c>
      <c r="R28" s="52"/>
    </row>
    <row r="29" spans="1:18">
      <c r="A29" s="14" t="s">
        <v>440</v>
      </c>
      <c r="B29" s="14" t="s">
        <v>412</v>
      </c>
      <c r="C29" s="14" t="s">
        <v>466</v>
      </c>
      <c r="D29" s="14" t="s">
        <v>340</v>
      </c>
      <c r="E29" s="14" t="s">
        <v>238</v>
      </c>
      <c r="F29" s="14" t="s">
        <v>239</v>
      </c>
      <c r="G29" s="203">
        <v>59</v>
      </c>
      <c r="H29" s="177">
        <v>0.86441000000000001</v>
      </c>
      <c r="I29" s="52"/>
      <c r="J29" s="52"/>
      <c r="K29" s="42" t="s">
        <v>440</v>
      </c>
      <c r="L29" s="42" t="s">
        <v>433</v>
      </c>
      <c r="M29" s="42" t="s">
        <v>540</v>
      </c>
      <c r="N29" s="42" t="s">
        <v>525</v>
      </c>
      <c r="O29" s="42">
        <v>187</v>
      </c>
      <c r="P29" s="93">
        <v>0.85560999999999998</v>
      </c>
      <c r="R29" s="52"/>
    </row>
    <row r="30" spans="1:18">
      <c r="A30" s="14" t="s">
        <v>440</v>
      </c>
      <c r="B30" s="14" t="s">
        <v>412</v>
      </c>
      <c r="C30" s="14" t="s">
        <v>467</v>
      </c>
      <c r="D30" s="64" t="s">
        <v>345</v>
      </c>
      <c r="E30" s="64" t="s">
        <v>467</v>
      </c>
      <c r="F30" s="64" t="s">
        <v>345</v>
      </c>
      <c r="G30" s="202">
        <v>791</v>
      </c>
      <c r="H30" s="184">
        <v>0.61441000000000001</v>
      </c>
      <c r="I30" s="82"/>
      <c r="J30" s="52"/>
      <c r="K30" s="42" t="s">
        <v>440</v>
      </c>
      <c r="L30" s="42" t="s">
        <v>433</v>
      </c>
      <c r="M30" s="42" t="s">
        <v>540</v>
      </c>
      <c r="N30" s="42" t="s">
        <v>294</v>
      </c>
      <c r="O30" s="42">
        <v>130</v>
      </c>
      <c r="P30" s="93">
        <v>0.82308000000000003</v>
      </c>
      <c r="R30" s="52"/>
    </row>
    <row r="31" spans="1:18" ht="15.75" thickBot="1">
      <c r="A31" s="14" t="s">
        <v>440</v>
      </c>
      <c r="B31" s="14" t="s">
        <v>412</v>
      </c>
      <c r="C31" s="14" t="s">
        <v>467</v>
      </c>
      <c r="D31" s="14" t="s">
        <v>345</v>
      </c>
      <c r="E31" s="14" t="s">
        <v>105</v>
      </c>
      <c r="F31" s="14" t="s">
        <v>106</v>
      </c>
      <c r="G31" s="203">
        <v>47</v>
      </c>
      <c r="H31" s="177">
        <v>0.74468000000000001</v>
      </c>
      <c r="I31" s="52"/>
      <c r="J31" s="52"/>
      <c r="K31" s="78" t="s">
        <v>440</v>
      </c>
      <c r="L31" s="78" t="s">
        <v>433</v>
      </c>
      <c r="M31" s="78" t="s">
        <v>540</v>
      </c>
      <c r="N31" s="78" t="s">
        <v>295</v>
      </c>
      <c r="O31" s="78">
        <v>89</v>
      </c>
      <c r="P31" s="94">
        <v>0.77527999999999997</v>
      </c>
      <c r="R31" s="52"/>
    </row>
    <row r="32" spans="1:18">
      <c r="A32" s="14" t="s">
        <v>440</v>
      </c>
      <c r="B32" s="14" t="s">
        <v>412</v>
      </c>
      <c r="C32" s="14" t="s">
        <v>467</v>
      </c>
      <c r="D32" s="14" t="s">
        <v>345</v>
      </c>
      <c r="E32" s="14" t="s">
        <v>149</v>
      </c>
      <c r="F32" s="14" t="s">
        <v>150</v>
      </c>
      <c r="G32" s="203">
        <v>68</v>
      </c>
      <c r="H32" s="177">
        <v>0.66176000000000001</v>
      </c>
      <c r="I32" s="52"/>
      <c r="J32" s="52"/>
      <c r="K32" s="52"/>
      <c r="L32" s="52"/>
      <c r="M32" s="52"/>
      <c r="N32" s="52"/>
      <c r="P32" s="2"/>
      <c r="R32" s="52"/>
    </row>
    <row r="33" spans="1:16">
      <c r="A33" s="14" t="s">
        <v>440</v>
      </c>
      <c r="B33" s="14" t="s">
        <v>412</v>
      </c>
      <c r="C33" s="14" t="s">
        <v>467</v>
      </c>
      <c r="D33" s="14" t="s">
        <v>345</v>
      </c>
      <c r="E33" s="14" t="s">
        <v>155</v>
      </c>
      <c r="F33" s="14" t="s">
        <v>156</v>
      </c>
      <c r="G33" s="203">
        <v>160</v>
      </c>
      <c r="H33" s="177">
        <v>0.8</v>
      </c>
      <c r="I33" s="52"/>
      <c r="J33" s="52"/>
      <c r="K33" s="52"/>
      <c r="L33" s="52"/>
      <c r="M33" s="52"/>
      <c r="N33" s="52"/>
      <c r="P33" s="2"/>
    </row>
    <row r="34" spans="1:16">
      <c r="A34" s="14" t="s">
        <v>440</v>
      </c>
      <c r="B34" s="14" t="s">
        <v>412</v>
      </c>
      <c r="C34" s="14" t="s">
        <v>467</v>
      </c>
      <c r="D34" s="14" t="s">
        <v>345</v>
      </c>
      <c r="E34" s="14" t="s">
        <v>179</v>
      </c>
      <c r="F34" s="14" t="s">
        <v>180</v>
      </c>
      <c r="G34" s="203">
        <v>46</v>
      </c>
      <c r="H34" s="177">
        <v>0.73912999999999995</v>
      </c>
      <c r="I34" s="52"/>
      <c r="J34" s="52"/>
      <c r="K34" s="52"/>
      <c r="L34" s="52"/>
      <c r="M34" s="52"/>
      <c r="N34" s="52"/>
      <c r="P34" s="2"/>
    </row>
    <row r="35" spans="1:16">
      <c r="A35" s="14" t="s">
        <v>440</v>
      </c>
      <c r="B35" s="14" t="s">
        <v>412</v>
      </c>
      <c r="C35" s="14" t="s">
        <v>467</v>
      </c>
      <c r="D35" s="14" t="s">
        <v>345</v>
      </c>
      <c r="E35" s="14" t="s">
        <v>204</v>
      </c>
      <c r="F35" s="14" t="s">
        <v>205</v>
      </c>
      <c r="G35" s="203">
        <v>161</v>
      </c>
      <c r="H35" s="177">
        <v>0.36646000000000001</v>
      </c>
      <c r="I35" s="52"/>
      <c r="J35" s="52"/>
      <c r="K35" s="82"/>
      <c r="L35" s="82"/>
      <c r="M35" s="82"/>
      <c r="N35" s="82"/>
      <c r="P35" s="2"/>
    </row>
    <row r="36" spans="1:16">
      <c r="A36" s="14" t="s">
        <v>440</v>
      </c>
      <c r="B36" s="14" t="s">
        <v>412</v>
      </c>
      <c r="C36" s="14" t="s">
        <v>467</v>
      </c>
      <c r="D36" s="14" t="s">
        <v>345</v>
      </c>
      <c r="E36" s="14" t="s">
        <v>216</v>
      </c>
      <c r="F36" s="14" t="s">
        <v>285</v>
      </c>
      <c r="G36" s="203">
        <v>182</v>
      </c>
      <c r="H36" s="177">
        <v>0.54944999999999999</v>
      </c>
      <c r="I36" s="52"/>
      <c r="J36" s="52"/>
      <c r="K36" s="52"/>
      <c r="L36" s="52"/>
      <c r="M36" s="52"/>
      <c r="N36" s="52"/>
    </row>
    <row r="37" spans="1:16">
      <c r="A37" s="14" t="s">
        <v>440</v>
      </c>
      <c r="B37" s="14" t="s">
        <v>412</v>
      </c>
      <c r="C37" s="14" t="s">
        <v>467</v>
      </c>
      <c r="D37" s="14" t="s">
        <v>345</v>
      </c>
      <c r="E37" s="14" t="s">
        <v>218</v>
      </c>
      <c r="F37" s="14" t="s">
        <v>286</v>
      </c>
      <c r="G37" s="203">
        <v>127</v>
      </c>
      <c r="H37" s="177">
        <v>0.66929000000000005</v>
      </c>
      <c r="I37" s="52"/>
      <c r="J37" s="52"/>
      <c r="K37" s="52"/>
      <c r="L37" s="52"/>
      <c r="M37" s="52"/>
      <c r="N37" s="52"/>
    </row>
    <row r="38" spans="1:16">
      <c r="A38" s="14" t="s">
        <v>440</v>
      </c>
      <c r="B38" s="14" t="s">
        <v>412</v>
      </c>
      <c r="C38" s="14" t="s">
        <v>468</v>
      </c>
      <c r="D38" s="64" t="s">
        <v>469</v>
      </c>
      <c r="E38" s="64" t="s">
        <v>468</v>
      </c>
      <c r="F38" s="64" t="s">
        <v>469</v>
      </c>
      <c r="G38" s="202">
        <v>1313</v>
      </c>
      <c r="H38" s="184">
        <v>0.66640999999999995</v>
      </c>
      <c r="I38" s="82"/>
      <c r="J38" s="52"/>
      <c r="K38" s="52"/>
      <c r="L38" s="52"/>
      <c r="M38" s="52"/>
      <c r="N38" s="52"/>
    </row>
    <row r="39" spans="1:16">
      <c r="A39" s="14" t="s">
        <v>440</v>
      </c>
      <c r="B39" s="14" t="s">
        <v>412</v>
      </c>
      <c r="C39" s="14" t="s">
        <v>468</v>
      </c>
      <c r="D39" s="14" t="s">
        <v>469</v>
      </c>
      <c r="E39" s="14" t="s">
        <v>39</v>
      </c>
      <c r="F39" s="14" t="s">
        <v>40</v>
      </c>
      <c r="G39" s="203">
        <v>110</v>
      </c>
      <c r="H39" s="177">
        <v>0.69091000000000002</v>
      </c>
      <c r="I39" s="52"/>
      <c r="J39" s="52"/>
      <c r="K39" s="52"/>
      <c r="L39" s="52"/>
      <c r="M39" s="52"/>
      <c r="N39" s="52"/>
    </row>
    <row r="40" spans="1:16">
      <c r="A40" s="14" t="s">
        <v>440</v>
      </c>
      <c r="B40" s="14" t="s">
        <v>412</v>
      </c>
      <c r="C40" s="14" t="s">
        <v>468</v>
      </c>
      <c r="D40" s="14" t="s">
        <v>469</v>
      </c>
      <c r="E40" s="14" t="s">
        <v>51</v>
      </c>
      <c r="F40" s="14" t="s">
        <v>52</v>
      </c>
      <c r="G40" s="203">
        <v>85</v>
      </c>
      <c r="H40" s="177">
        <v>0.62353000000000003</v>
      </c>
      <c r="I40" s="52"/>
      <c r="J40" s="52"/>
      <c r="K40" s="52"/>
      <c r="L40" s="52"/>
      <c r="M40" s="52"/>
      <c r="N40" s="52"/>
    </row>
    <row r="41" spans="1:16">
      <c r="A41" s="14" t="s">
        <v>440</v>
      </c>
      <c r="B41" s="14" t="s">
        <v>412</v>
      </c>
      <c r="C41" s="14" t="s">
        <v>468</v>
      </c>
      <c r="D41" s="14" t="s">
        <v>469</v>
      </c>
      <c r="E41" s="14" t="s">
        <v>75</v>
      </c>
      <c r="F41" s="14" t="s">
        <v>76</v>
      </c>
      <c r="G41" s="203">
        <v>133</v>
      </c>
      <c r="H41" s="177">
        <v>0.74436000000000002</v>
      </c>
      <c r="I41" s="52"/>
      <c r="J41" s="52"/>
      <c r="K41" s="52"/>
      <c r="L41" s="52"/>
      <c r="M41" s="52"/>
      <c r="N41" s="52"/>
    </row>
    <row r="42" spans="1:16">
      <c r="A42" s="14" t="s">
        <v>440</v>
      </c>
      <c r="B42" s="14" t="s">
        <v>412</v>
      </c>
      <c r="C42" s="14" t="s">
        <v>468</v>
      </c>
      <c r="D42" s="14" t="s">
        <v>469</v>
      </c>
      <c r="E42" s="14" t="s">
        <v>79</v>
      </c>
      <c r="F42" s="14" t="s">
        <v>80</v>
      </c>
      <c r="G42" s="203">
        <v>78</v>
      </c>
      <c r="H42" s="177">
        <v>0.37179000000000001</v>
      </c>
      <c r="I42" s="52"/>
      <c r="J42" s="52"/>
      <c r="K42" s="52"/>
      <c r="L42" s="52"/>
      <c r="M42" s="52"/>
      <c r="N42" s="52"/>
    </row>
    <row r="43" spans="1:16">
      <c r="A43" s="14" t="s">
        <v>440</v>
      </c>
      <c r="B43" s="14" t="s">
        <v>412</v>
      </c>
      <c r="C43" s="14" t="s">
        <v>468</v>
      </c>
      <c r="D43" s="14" t="s">
        <v>469</v>
      </c>
      <c r="E43" s="14" t="s">
        <v>103</v>
      </c>
      <c r="F43" s="14" t="s">
        <v>104</v>
      </c>
      <c r="G43" s="203">
        <v>43</v>
      </c>
      <c r="H43" s="177">
        <v>0.69767000000000001</v>
      </c>
      <c r="I43" s="52"/>
      <c r="J43" s="52"/>
      <c r="K43" s="52"/>
      <c r="L43" s="52"/>
      <c r="M43" s="52"/>
      <c r="N43" s="52"/>
    </row>
    <row r="44" spans="1:16">
      <c r="A44" s="14" t="s">
        <v>440</v>
      </c>
      <c r="B44" s="14" t="s">
        <v>412</v>
      </c>
      <c r="C44" s="14" t="s">
        <v>468</v>
      </c>
      <c r="D44" s="14" t="s">
        <v>469</v>
      </c>
      <c r="E44" s="14" t="s">
        <v>133</v>
      </c>
      <c r="F44" s="14" t="s">
        <v>134</v>
      </c>
      <c r="G44" s="203">
        <v>255</v>
      </c>
      <c r="H44" s="177">
        <v>0.6</v>
      </c>
      <c r="I44" s="52"/>
      <c r="J44" s="52"/>
      <c r="K44" s="82"/>
      <c r="L44" s="82"/>
      <c r="M44" s="82"/>
      <c r="N44" s="82"/>
    </row>
    <row r="45" spans="1:16">
      <c r="A45" s="14" t="s">
        <v>440</v>
      </c>
      <c r="B45" s="14" t="s">
        <v>412</v>
      </c>
      <c r="C45" s="14" t="s">
        <v>468</v>
      </c>
      <c r="D45" s="14" t="s">
        <v>469</v>
      </c>
      <c r="E45" s="14" t="s">
        <v>135</v>
      </c>
      <c r="F45" s="14" t="s">
        <v>136</v>
      </c>
      <c r="G45" s="203">
        <v>61</v>
      </c>
      <c r="H45" s="177">
        <v>0.80327999999999999</v>
      </c>
      <c r="I45" s="52"/>
      <c r="J45" s="52"/>
      <c r="K45" s="52"/>
      <c r="L45" s="52"/>
      <c r="M45" s="52"/>
      <c r="N45" s="52"/>
    </row>
    <row r="46" spans="1:16">
      <c r="A46" s="14" t="s">
        <v>440</v>
      </c>
      <c r="B46" s="14" t="s">
        <v>412</v>
      </c>
      <c r="C46" s="14" t="s">
        <v>468</v>
      </c>
      <c r="D46" s="14" t="s">
        <v>469</v>
      </c>
      <c r="E46" s="14" t="s">
        <v>137</v>
      </c>
      <c r="F46" s="14" t="s">
        <v>138</v>
      </c>
      <c r="G46" s="203">
        <v>154</v>
      </c>
      <c r="H46" s="177">
        <v>0.61038999999999999</v>
      </c>
      <c r="I46" s="82"/>
      <c r="J46" s="52"/>
      <c r="K46" s="52"/>
      <c r="L46" s="52"/>
      <c r="M46" s="52"/>
      <c r="N46" s="52"/>
    </row>
    <row r="47" spans="1:16">
      <c r="A47" s="14" t="s">
        <v>440</v>
      </c>
      <c r="B47" s="14" t="s">
        <v>412</v>
      </c>
      <c r="C47" s="14" t="s">
        <v>468</v>
      </c>
      <c r="D47" s="14" t="s">
        <v>469</v>
      </c>
      <c r="E47" s="14" t="s">
        <v>147</v>
      </c>
      <c r="F47" s="14" t="s">
        <v>148</v>
      </c>
      <c r="G47" s="203">
        <v>96</v>
      </c>
      <c r="H47" s="177">
        <v>0.64583000000000002</v>
      </c>
      <c r="I47" s="52"/>
      <c r="J47" s="52"/>
      <c r="K47" s="52"/>
      <c r="L47" s="52"/>
      <c r="M47" s="52"/>
      <c r="N47" s="52"/>
    </row>
    <row r="48" spans="1:16">
      <c r="A48" s="14" t="s">
        <v>440</v>
      </c>
      <c r="B48" s="14" t="s">
        <v>412</v>
      </c>
      <c r="C48" s="14" t="s">
        <v>468</v>
      </c>
      <c r="D48" s="14" t="s">
        <v>469</v>
      </c>
      <c r="E48" s="14" t="s">
        <v>196</v>
      </c>
      <c r="F48" s="14" t="s">
        <v>279</v>
      </c>
      <c r="G48" s="203">
        <v>67</v>
      </c>
      <c r="H48" s="177">
        <v>0.65671999999999997</v>
      </c>
      <c r="I48" s="52"/>
      <c r="J48" s="52"/>
      <c r="K48" s="52"/>
      <c r="L48" s="52"/>
      <c r="M48" s="52"/>
      <c r="N48" s="52"/>
    </row>
    <row r="49" spans="1:14">
      <c r="A49" s="14" t="s">
        <v>440</v>
      </c>
      <c r="B49" s="14" t="s">
        <v>412</v>
      </c>
      <c r="C49" s="14" t="s">
        <v>468</v>
      </c>
      <c r="D49" s="14" t="s">
        <v>469</v>
      </c>
      <c r="E49" s="14" t="s">
        <v>197</v>
      </c>
      <c r="F49" s="14" t="s">
        <v>280</v>
      </c>
      <c r="G49" s="203">
        <v>97</v>
      </c>
      <c r="H49" s="177">
        <v>0.89690999999999999</v>
      </c>
      <c r="I49" s="52"/>
      <c r="J49" s="52"/>
      <c r="K49" s="52"/>
      <c r="L49" s="52"/>
      <c r="M49" s="52"/>
      <c r="N49" s="52"/>
    </row>
    <row r="50" spans="1:14">
      <c r="A50" s="14" t="s">
        <v>440</v>
      </c>
      <c r="B50" s="14" t="s">
        <v>412</v>
      </c>
      <c r="C50" s="14" t="s">
        <v>468</v>
      </c>
      <c r="D50" s="14" t="s">
        <v>469</v>
      </c>
      <c r="E50" s="14" t="s">
        <v>232</v>
      </c>
      <c r="F50" s="14" t="s">
        <v>233</v>
      </c>
      <c r="G50" s="203">
        <v>79</v>
      </c>
      <c r="H50" s="177">
        <v>0.68354000000000004</v>
      </c>
      <c r="I50" s="52"/>
      <c r="J50" s="52"/>
      <c r="K50" s="52"/>
      <c r="L50" s="52"/>
      <c r="M50" s="52"/>
      <c r="N50" s="52"/>
    </row>
    <row r="51" spans="1:14">
      <c r="A51" s="14" t="s">
        <v>440</v>
      </c>
      <c r="B51" s="14" t="s">
        <v>412</v>
      </c>
      <c r="C51" s="14" t="s">
        <v>468</v>
      </c>
      <c r="D51" s="14" t="s">
        <v>469</v>
      </c>
      <c r="E51" s="14" t="s">
        <v>234</v>
      </c>
      <c r="F51" s="14" t="s">
        <v>235</v>
      </c>
      <c r="G51" s="203">
        <v>55</v>
      </c>
      <c r="H51" s="177">
        <v>0.81818000000000002</v>
      </c>
      <c r="I51" s="52"/>
      <c r="J51" s="52"/>
      <c r="K51" s="82"/>
      <c r="L51" s="82"/>
      <c r="M51" s="82"/>
      <c r="N51" s="82"/>
    </row>
    <row r="52" spans="1:14">
      <c r="A52" s="14" t="s">
        <v>440</v>
      </c>
      <c r="B52" s="14" t="s">
        <v>412</v>
      </c>
      <c r="C52" s="14" t="s">
        <v>470</v>
      </c>
      <c r="D52" s="64" t="s">
        <v>331</v>
      </c>
      <c r="E52" s="64" t="s">
        <v>470</v>
      </c>
      <c r="F52" s="64" t="s">
        <v>331</v>
      </c>
      <c r="G52" s="202">
        <v>306</v>
      </c>
      <c r="H52" s="184">
        <v>0.69935000000000003</v>
      </c>
      <c r="I52" s="52"/>
      <c r="J52" s="52"/>
      <c r="K52" s="52"/>
      <c r="L52" s="52"/>
      <c r="M52" s="52"/>
      <c r="N52" s="52"/>
    </row>
    <row r="53" spans="1:14">
      <c r="A53" s="14" t="s">
        <v>440</v>
      </c>
      <c r="B53" s="14" t="s">
        <v>412</v>
      </c>
      <c r="C53" s="14" t="s">
        <v>470</v>
      </c>
      <c r="D53" s="14" t="s">
        <v>331</v>
      </c>
      <c r="E53" s="14" t="s">
        <v>43</v>
      </c>
      <c r="F53" s="14" t="s">
        <v>44</v>
      </c>
      <c r="G53" s="203">
        <v>46</v>
      </c>
      <c r="H53" s="177">
        <v>0.80435000000000001</v>
      </c>
      <c r="I53" s="82"/>
      <c r="J53" s="52"/>
      <c r="K53" s="52"/>
      <c r="L53" s="52"/>
      <c r="M53" s="52"/>
      <c r="N53" s="52"/>
    </row>
    <row r="54" spans="1:14">
      <c r="A54" s="14" t="s">
        <v>440</v>
      </c>
      <c r="B54" s="14" t="s">
        <v>412</v>
      </c>
      <c r="C54" s="14" t="s">
        <v>470</v>
      </c>
      <c r="D54" s="14" t="s">
        <v>331</v>
      </c>
      <c r="E54" s="14" t="s">
        <v>123</v>
      </c>
      <c r="F54" s="14" t="s">
        <v>124</v>
      </c>
      <c r="G54" s="203">
        <v>140</v>
      </c>
      <c r="H54" s="177">
        <v>0.65</v>
      </c>
      <c r="I54" s="52"/>
      <c r="J54" s="52"/>
      <c r="K54" s="52"/>
      <c r="L54" s="52"/>
      <c r="M54" s="52"/>
      <c r="N54" s="52"/>
    </row>
    <row r="55" spans="1:14">
      <c r="A55" s="14" t="s">
        <v>440</v>
      </c>
      <c r="B55" s="14" t="s">
        <v>412</v>
      </c>
      <c r="C55" s="14" t="s">
        <v>470</v>
      </c>
      <c r="D55" s="14" t="s">
        <v>331</v>
      </c>
      <c r="E55" s="14" t="s">
        <v>191</v>
      </c>
      <c r="F55" s="14" t="s">
        <v>192</v>
      </c>
      <c r="G55" s="203">
        <v>48</v>
      </c>
      <c r="H55" s="177">
        <v>0.8125</v>
      </c>
      <c r="I55" s="52"/>
      <c r="J55" s="52"/>
      <c r="K55" s="52"/>
      <c r="L55" s="52"/>
      <c r="M55" s="52"/>
      <c r="N55" s="52"/>
    </row>
    <row r="56" spans="1:14">
      <c r="A56" s="14" t="s">
        <v>440</v>
      </c>
      <c r="B56" s="14" t="s">
        <v>412</v>
      </c>
      <c r="C56" s="14" t="s">
        <v>470</v>
      </c>
      <c r="D56" s="14" t="s">
        <v>331</v>
      </c>
      <c r="E56" s="14" t="s">
        <v>242</v>
      </c>
      <c r="F56" s="14" t="s">
        <v>243</v>
      </c>
      <c r="G56" s="203">
        <v>72</v>
      </c>
      <c r="H56" s="177">
        <v>0.65278000000000003</v>
      </c>
      <c r="I56" s="52"/>
      <c r="J56" s="52"/>
      <c r="K56" s="82"/>
      <c r="L56" s="82"/>
      <c r="M56" s="82"/>
      <c r="N56" s="82"/>
    </row>
    <row r="57" spans="1:14">
      <c r="A57" s="14" t="s">
        <v>440</v>
      </c>
      <c r="B57" s="14" t="s">
        <v>412</v>
      </c>
      <c r="C57" s="14" t="s">
        <v>471</v>
      </c>
      <c r="D57" s="64" t="s">
        <v>398</v>
      </c>
      <c r="E57" s="64" t="s">
        <v>471</v>
      </c>
      <c r="F57" s="64" t="s">
        <v>398</v>
      </c>
      <c r="G57" s="202">
        <v>314</v>
      </c>
      <c r="H57" s="184">
        <v>0.69108000000000003</v>
      </c>
      <c r="I57" s="52"/>
      <c r="J57" s="52"/>
      <c r="K57" s="52"/>
      <c r="L57" s="52"/>
      <c r="M57" s="52"/>
      <c r="N57" s="52"/>
    </row>
    <row r="58" spans="1:14">
      <c r="A58" s="14" t="s">
        <v>440</v>
      </c>
      <c r="B58" s="14" t="s">
        <v>412</v>
      </c>
      <c r="C58" s="14" t="s">
        <v>471</v>
      </c>
      <c r="D58" s="14" t="s">
        <v>398</v>
      </c>
      <c r="E58" s="14" t="s">
        <v>97</v>
      </c>
      <c r="F58" s="14" t="s">
        <v>98</v>
      </c>
      <c r="G58" s="203">
        <v>124</v>
      </c>
      <c r="H58" s="177">
        <v>0.72580999999999996</v>
      </c>
      <c r="I58" s="82"/>
      <c r="J58" s="52"/>
      <c r="K58" s="52"/>
      <c r="L58" s="52"/>
      <c r="M58" s="52"/>
      <c r="N58" s="52"/>
    </row>
    <row r="59" spans="1:14">
      <c r="A59" s="14" t="s">
        <v>440</v>
      </c>
      <c r="B59" s="14" t="s">
        <v>412</v>
      </c>
      <c r="C59" s="14" t="s">
        <v>471</v>
      </c>
      <c r="D59" s="14" t="s">
        <v>398</v>
      </c>
      <c r="E59" s="14" t="s">
        <v>151</v>
      </c>
      <c r="F59" s="14" t="s">
        <v>152</v>
      </c>
      <c r="G59" s="203">
        <v>92</v>
      </c>
      <c r="H59" s="177">
        <v>0.84782999999999997</v>
      </c>
      <c r="I59" s="52"/>
      <c r="J59" s="52"/>
      <c r="K59" s="52"/>
      <c r="L59" s="52"/>
      <c r="M59" s="52"/>
      <c r="N59" s="52"/>
    </row>
    <row r="60" spans="1:14">
      <c r="A60" s="14" t="s">
        <v>440</v>
      </c>
      <c r="B60" s="14" t="s">
        <v>412</v>
      </c>
      <c r="C60" s="14" t="s">
        <v>471</v>
      </c>
      <c r="D60" s="14" t="s">
        <v>398</v>
      </c>
      <c r="E60" s="14" t="s">
        <v>246</v>
      </c>
      <c r="F60" s="14" t="s">
        <v>247</v>
      </c>
      <c r="G60" s="203">
        <v>98</v>
      </c>
      <c r="H60" s="177">
        <v>0.5</v>
      </c>
      <c r="I60" s="52"/>
      <c r="J60" s="52"/>
      <c r="K60" s="82"/>
      <c r="L60" s="82"/>
      <c r="M60" s="82"/>
      <c r="N60" s="82"/>
    </row>
    <row r="61" spans="1:14">
      <c r="A61" s="14" t="s">
        <v>440</v>
      </c>
      <c r="B61" s="14" t="s">
        <v>412</v>
      </c>
      <c r="C61" s="14" t="s">
        <v>472</v>
      </c>
      <c r="D61" s="64" t="s">
        <v>346</v>
      </c>
      <c r="E61" s="64" t="s">
        <v>472</v>
      </c>
      <c r="F61" s="64" t="s">
        <v>346</v>
      </c>
      <c r="G61" s="202">
        <v>411</v>
      </c>
      <c r="H61" s="184">
        <v>0.64234000000000002</v>
      </c>
      <c r="I61" s="52"/>
      <c r="J61" s="52"/>
      <c r="K61" s="52"/>
      <c r="L61" s="52"/>
      <c r="M61" s="52"/>
      <c r="N61" s="52"/>
    </row>
    <row r="62" spans="1:14">
      <c r="A62" s="14" t="s">
        <v>440</v>
      </c>
      <c r="B62" s="14" t="s">
        <v>412</v>
      </c>
      <c r="C62" s="14" t="s">
        <v>472</v>
      </c>
      <c r="D62" s="14" t="s">
        <v>346</v>
      </c>
      <c r="E62" s="14" t="s">
        <v>63</v>
      </c>
      <c r="F62" s="14" t="s">
        <v>64</v>
      </c>
      <c r="G62" s="203">
        <v>59</v>
      </c>
      <c r="H62" s="177">
        <v>0.79661000000000004</v>
      </c>
      <c r="I62" s="82"/>
      <c r="J62" s="52"/>
      <c r="K62" s="52"/>
      <c r="L62" s="52"/>
      <c r="M62" s="52"/>
      <c r="N62" s="52"/>
    </row>
    <row r="63" spans="1:14">
      <c r="A63" s="14" t="s">
        <v>440</v>
      </c>
      <c r="B63" s="14" t="s">
        <v>412</v>
      </c>
      <c r="C63" s="14" t="s">
        <v>472</v>
      </c>
      <c r="D63" s="14" t="s">
        <v>346</v>
      </c>
      <c r="E63" s="14" t="s">
        <v>71</v>
      </c>
      <c r="F63" s="14" t="s">
        <v>72</v>
      </c>
      <c r="G63" s="203">
        <v>129</v>
      </c>
      <c r="H63" s="177">
        <v>0.72092999999999996</v>
      </c>
      <c r="I63" s="52"/>
      <c r="J63" s="52"/>
      <c r="K63" s="52"/>
      <c r="L63" s="52"/>
      <c r="M63" s="52"/>
      <c r="N63" s="52"/>
    </row>
    <row r="64" spans="1:14">
      <c r="A64" s="14" t="s">
        <v>440</v>
      </c>
      <c r="B64" s="14" t="s">
        <v>412</v>
      </c>
      <c r="C64" s="14" t="s">
        <v>472</v>
      </c>
      <c r="D64" s="14" t="s">
        <v>346</v>
      </c>
      <c r="E64" s="14" t="s">
        <v>121</v>
      </c>
      <c r="F64" s="14" t="s">
        <v>122</v>
      </c>
      <c r="G64" s="203">
        <v>132</v>
      </c>
      <c r="H64" s="177">
        <v>0.56061000000000005</v>
      </c>
      <c r="I64" s="52"/>
      <c r="J64" s="52"/>
      <c r="K64" s="52"/>
      <c r="L64" s="52"/>
      <c r="M64" s="52"/>
      <c r="N64" s="52"/>
    </row>
    <row r="65" spans="1:14">
      <c r="A65" s="14" t="s">
        <v>440</v>
      </c>
      <c r="B65" s="14" t="s">
        <v>412</v>
      </c>
      <c r="C65" s="14" t="s">
        <v>472</v>
      </c>
      <c r="D65" s="14" t="s">
        <v>346</v>
      </c>
      <c r="E65" s="14" t="s">
        <v>125</v>
      </c>
      <c r="F65" s="14" t="s">
        <v>126</v>
      </c>
      <c r="G65" s="203">
        <v>91</v>
      </c>
      <c r="H65" s="177">
        <v>0.54944999999999999</v>
      </c>
      <c r="I65" s="52"/>
      <c r="J65" s="52"/>
      <c r="K65" s="82"/>
      <c r="L65" s="82"/>
      <c r="M65" s="82"/>
      <c r="N65" s="82"/>
    </row>
    <row r="66" spans="1:14">
      <c r="A66" s="14" t="s">
        <v>440</v>
      </c>
      <c r="B66" s="14" t="s">
        <v>412</v>
      </c>
      <c r="C66" s="14" t="s">
        <v>473</v>
      </c>
      <c r="D66" s="64" t="s">
        <v>348</v>
      </c>
      <c r="E66" s="64" t="s">
        <v>473</v>
      </c>
      <c r="F66" s="64" t="s">
        <v>348</v>
      </c>
      <c r="G66" s="202">
        <v>417</v>
      </c>
      <c r="H66" s="184">
        <v>0.84172999999999998</v>
      </c>
      <c r="I66" s="52"/>
      <c r="J66" s="52"/>
      <c r="K66" s="52"/>
      <c r="L66" s="52"/>
      <c r="M66" s="52"/>
      <c r="N66" s="52"/>
    </row>
    <row r="67" spans="1:14">
      <c r="A67" s="14" t="s">
        <v>440</v>
      </c>
      <c r="B67" s="14" t="s">
        <v>412</v>
      </c>
      <c r="C67" s="14" t="s">
        <v>473</v>
      </c>
      <c r="D67" s="14" t="s">
        <v>348</v>
      </c>
      <c r="E67" s="14" t="s">
        <v>41</v>
      </c>
      <c r="F67" s="14" t="s">
        <v>42</v>
      </c>
      <c r="G67" s="203">
        <v>97</v>
      </c>
      <c r="H67" s="177">
        <v>0.79381000000000002</v>
      </c>
      <c r="I67" s="82"/>
      <c r="J67" s="52"/>
      <c r="K67" s="52"/>
      <c r="L67" s="52"/>
      <c r="M67" s="52"/>
      <c r="N67" s="52"/>
    </row>
    <row r="68" spans="1:14">
      <c r="A68" s="14" t="s">
        <v>440</v>
      </c>
      <c r="B68" s="14" t="s">
        <v>412</v>
      </c>
      <c r="C68" s="14" t="s">
        <v>473</v>
      </c>
      <c r="D68" s="14" t="s">
        <v>348</v>
      </c>
      <c r="E68" s="14" t="s">
        <v>73</v>
      </c>
      <c r="F68" s="14" t="s">
        <v>74</v>
      </c>
      <c r="G68" s="203">
        <v>120</v>
      </c>
      <c r="H68" s="177">
        <v>0.9</v>
      </c>
      <c r="I68" s="52"/>
      <c r="J68" s="52"/>
      <c r="K68" s="52"/>
      <c r="L68" s="52"/>
      <c r="M68" s="52"/>
      <c r="N68" s="52"/>
    </row>
    <row r="69" spans="1:14">
      <c r="A69" s="14" t="s">
        <v>440</v>
      </c>
      <c r="B69" s="14" t="s">
        <v>412</v>
      </c>
      <c r="C69" s="14" t="s">
        <v>473</v>
      </c>
      <c r="D69" s="14" t="s">
        <v>348</v>
      </c>
      <c r="E69" s="14" t="s">
        <v>111</v>
      </c>
      <c r="F69" s="14" t="s">
        <v>112</v>
      </c>
      <c r="G69" s="203">
        <v>87</v>
      </c>
      <c r="H69" s="177">
        <v>0.71264000000000005</v>
      </c>
      <c r="I69" s="52"/>
      <c r="J69" s="52"/>
      <c r="K69" s="52"/>
      <c r="L69" s="52"/>
      <c r="M69" s="52"/>
      <c r="N69" s="52"/>
    </row>
    <row r="70" spans="1:14">
      <c r="A70" s="14" t="s">
        <v>440</v>
      </c>
      <c r="B70" s="14" t="s">
        <v>412</v>
      </c>
      <c r="C70" s="14" t="s">
        <v>473</v>
      </c>
      <c r="D70" s="14" t="s">
        <v>348</v>
      </c>
      <c r="E70" s="14" t="s">
        <v>220</v>
      </c>
      <c r="F70" s="14" t="s">
        <v>287</v>
      </c>
      <c r="G70" s="203">
        <v>113</v>
      </c>
      <c r="H70" s="177">
        <v>0.92035</v>
      </c>
      <c r="I70" s="52"/>
      <c r="J70" s="52"/>
      <c r="K70" s="82"/>
      <c r="L70" s="82"/>
      <c r="M70" s="82"/>
      <c r="N70" s="82"/>
    </row>
    <row r="71" spans="1:14">
      <c r="A71" s="14" t="s">
        <v>440</v>
      </c>
      <c r="B71" s="14" t="s">
        <v>412</v>
      </c>
      <c r="C71" s="14" t="s">
        <v>474</v>
      </c>
      <c r="D71" s="64" t="s">
        <v>338</v>
      </c>
      <c r="E71" s="64" t="s">
        <v>474</v>
      </c>
      <c r="F71" s="64" t="s">
        <v>338</v>
      </c>
      <c r="G71" s="202">
        <v>267</v>
      </c>
      <c r="H71" s="184">
        <v>0.36330000000000001</v>
      </c>
      <c r="I71" s="52"/>
      <c r="J71" s="52"/>
      <c r="K71" s="52"/>
      <c r="L71" s="52"/>
      <c r="M71" s="52"/>
      <c r="N71" s="52"/>
    </row>
    <row r="72" spans="1:14">
      <c r="A72" s="14" t="s">
        <v>440</v>
      </c>
      <c r="B72" s="14" t="s">
        <v>412</v>
      </c>
      <c r="C72" s="14" t="s">
        <v>474</v>
      </c>
      <c r="D72" s="14" t="s">
        <v>338</v>
      </c>
      <c r="E72" s="14" t="s">
        <v>143</v>
      </c>
      <c r="F72" s="14" t="s">
        <v>144</v>
      </c>
      <c r="G72" s="203">
        <v>42</v>
      </c>
      <c r="H72" s="177">
        <v>0.40476000000000001</v>
      </c>
      <c r="I72" s="82"/>
      <c r="J72" s="52"/>
      <c r="K72" s="52"/>
      <c r="L72" s="52"/>
      <c r="M72" s="52"/>
      <c r="N72" s="52"/>
    </row>
    <row r="73" spans="1:14">
      <c r="A73" s="14" t="s">
        <v>440</v>
      </c>
      <c r="B73" s="14" t="s">
        <v>412</v>
      </c>
      <c r="C73" s="14" t="s">
        <v>474</v>
      </c>
      <c r="D73" s="14" t="s">
        <v>338</v>
      </c>
      <c r="E73" s="14" t="s">
        <v>167</v>
      </c>
      <c r="F73" s="14" t="s">
        <v>168</v>
      </c>
      <c r="G73" s="203">
        <v>129</v>
      </c>
      <c r="H73" s="177">
        <v>0.37208999999999998</v>
      </c>
      <c r="I73" s="52"/>
      <c r="J73" s="52"/>
      <c r="K73" s="52"/>
      <c r="L73" s="52"/>
      <c r="M73" s="52"/>
      <c r="N73" s="52"/>
    </row>
    <row r="74" spans="1:14">
      <c r="A74" s="14" t="s">
        <v>440</v>
      </c>
      <c r="B74" s="14" t="s">
        <v>412</v>
      </c>
      <c r="C74" s="14" t="s">
        <v>474</v>
      </c>
      <c r="D74" s="14" t="s">
        <v>338</v>
      </c>
      <c r="E74" s="14" t="s">
        <v>206</v>
      </c>
      <c r="F74" s="14" t="s">
        <v>207</v>
      </c>
      <c r="G74" s="203">
        <v>46</v>
      </c>
      <c r="H74" s="177">
        <v>6.522E-2</v>
      </c>
      <c r="I74" s="52"/>
      <c r="J74" s="52"/>
      <c r="K74" s="52"/>
      <c r="L74" s="52"/>
      <c r="M74" s="52"/>
      <c r="N74" s="52"/>
    </row>
    <row r="75" spans="1:14">
      <c r="A75" s="14" t="s">
        <v>440</v>
      </c>
      <c r="B75" s="14" t="s">
        <v>412</v>
      </c>
      <c r="C75" s="14" t="s">
        <v>474</v>
      </c>
      <c r="D75" s="14" t="s">
        <v>338</v>
      </c>
      <c r="E75" s="14" t="s">
        <v>236</v>
      </c>
      <c r="F75" s="14" t="s">
        <v>237</v>
      </c>
      <c r="G75" s="203">
        <v>50</v>
      </c>
      <c r="H75" s="177">
        <v>0.57999999999999996</v>
      </c>
      <c r="I75" s="52"/>
      <c r="J75" s="52"/>
      <c r="K75" s="82"/>
      <c r="L75" s="82"/>
      <c r="M75" s="82"/>
      <c r="N75" s="82"/>
    </row>
    <row r="76" spans="1:14">
      <c r="A76" s="14" t="s">
        <v>440</v>
      </c>
      <c r="B76" s="14" t="s">
        <v>412</v>
      </c>
      <c r="C76" s="14" t="s">
        <v>475</v>
      </c>
      <c r="D76" s="64" t="s">
        <v>333</v>
      </c>
      <c r="E76" s="64" t="s">
        <v>475</v>
      </c>
      <c r="F76" s="64" t="s">
        <v>333</v>
      </c>
      <c r="G76" s="202">
        <v>353</v>
      </c>
      <c r="H76" s="184">
        <v>0.20963000000000001</v>
      </c>
      <c r="I76" s="52"/>
      <c r="J76" s="52"/>
      <c r="K76" s="52"/>
      <c r="L76" s="52"/>
      <c r="M76" s="52"/>
      <c r="N76" s="52"/>
    </row>
    <row r="77" spans="1:14">
      <c r="A77" s="14" t="s">
        <v>440</v>
      </c>
      <c r="B77" s="14" t="s">
        <v>412</v>
      </c>
      <c r="C77" s="14" t="s">
        <v>475</v>
      </c>
      <c r="D77" s="14" t="s">
        <v>333</v>
      </c>
      <c r="E77" s="14" t="s">
        <v>33</v>
      </c>
      <c r="F77" s="14" t="s">
        <v>34</v>
      </c>
      <c r="G77" s="203">
        <v>99</v>
      </c>
      <c r="H77" s="177">
        <v>0.67676999999999998</v>
      </c>
      <c r="I77" s="82"/>
      <c r="J77" s="52"/>
      <c r="K77" s="52"/>
      <c r="L77" s="52"/>
      <c r="M77" s="52"/>
      <c r="N77" s="52"/>
    </row>
    <row r="78" spans="1:14">
      <c r="A78" s="14" t="s">
        <v>440</v>
      </c>
      <c r="B78" s="14" t="s">
        <v>412</v>
      </c>
      <c r="C78" s="14" t="s">
        <v>475</v>
      </c>
      <c r="D78" s="14" t="s">
        <v>333</v>
      </c>
      <c r="E78" s="14" t="s">
        <v>37</v>
      </c>
      <c r="F78" s="14" t="s">
        <v>38</v>
      </c>
      <c r="G78" s="203">
        <v>254</v>
      </c>
      <c r="H78" s="177">
        <v>2.7560000000000001E-2</v>
      </c>
      <c r="I78" s="52"/>
      <c r="J78" s="52"/>
      <c r="K78" s="82"/>
      <c r="L78" s="82"/>
      <c r="M78" s="82"/>
      <c r="N78" s="82"/>
    </row>
    <row r="79" spans="1:14">
      <c r="A79" s="14" t="s">
        <v>440</v>
      </c>
      <c r="B79" s="14" t="s">
        <v>412</v>
      </c>
      <c r="C79" s="14" t="s">
        <v>476</v>
      </c>
      <c r="D79" s="64" t="s">
        <v>347</v>
      </c>
      <c r="E79" s="64" t="s">
        <v>476</v>
      </c>
      <c r="F79" s="64" t="s">
        <v>347</v>
      </c>
      <c r="G79" s="202">
        <v>599</v>
      </c>
      <c r="H79" s="184">
        <v>0.67779999999999996</v>
      </c>
      <c r="I79" s="52"/>
      <c r="J79" s="52"/>
      <c r="K79" s="52"/>
      <c r="L79" s="52"/>
      <c r="M79" s="52"/>
      <c r="N79" s="52"/>
    </row>
    <row r="80" spans="1:14">
      <c r="A80" s="14" t="s">
        <v>440</v>
      </c>
      <c r="B80" s="14" t="s">
        <v>412</v>
      </c>
      <c r="C80" s="14" t="s">
        <v>476</v>
      </c>
      <c r="D80" s="14" t="s">
        <v>347</v>
      </c>
      <c r="E80" s="14" t="s">
        <v>59</v>
      </c>
      <c r="F80" s="14" t="s">
        <v>60</v>
      </c>
      <c r="G80" s="203">
        <v>86</v>
      </c>
      <c r="H80" s="177">
        <v>0.76744000000000001</v>
      </c>
      <c r="I80" s="82"/>
      <c r="J80" s="52"/>
      <c r="K80" s="52"/>
      <c r="L80" s="52"/>
      <c r="M80" s="52"/>
      <c r="N80" s="52"/>
    </row>
    <row r="81" spans="1:14">
      <c r="A81" s="14" t="s">
        <v>440</v>
      </c>
      <c r="B81" s="14" t="s">
        <v>412</v>
      </c>
      <c r="C81" s="14" t="s">
        <v>476</v>
      </c>
      <c r="D81" s="14" t="s">
        <v>347</v>
      </c>
      <c r="E81" s="14" t="s">
        <v>83</v>
      </c>
      <c r="F81" s="14" t="s">
        <v>84</v>
      </c>
      <c r="G81" s="203">
        <v>106</v>
      </c>
      <c r="H81" s="177">
        <v>0.80188999999999999</v>
      </c>
      <c r="I81" s="52"/>
      <c r="J81" s="52"/>
      <c r="K81" s="52"/>
      <c r="L81" s="52"/>
      <c r="M81" s="52"/>
      <c r="N81" s="52"/>
    </row>
    <row r="82" spans="1:14">
      <c r="A82" s="14" t="s">
        <v>440</v>
      </c>
      <c r="B82" s="14" t="s">
        <v>412</v>
      </c>
      <c r="C82" s="14" t="s">
        <v>476</v>
      </c>
      <c r="D82" s="14" t="s">
        <v>347</v>
      </c>
      <c r="E82" s="14" t="s">
        <v>195</v>
      </c>
      <c r="F82" s="14" t="s">
        <v>278</v>
      </c>
      <c r="G82" s="203">
        <v>85</v>
      </c>
      <c r="H82" s="177">
        <v>0.87058999999999997</v>
      </c>
      <c r="I82" s="52"/>
      <c r="J82" s="52"/>
      <c r="K82" s="52"/>
      <c r="L82" s="52"/>
      <c r="M82" s="52"/>
      <c r="N82" s="52"/>
    </row>
    <row r="83" spans="1:14">
      <c r="A83" s="14" t="s">
        <v>440</v>
      </c>
      <c r="B83" s="14" t="s">
        <v>412</v>
      </c>
      <c r="C83" s="14" t="s">
        <v>476</v>
      </c>
      <c r="D83" s="14" t="s">
        <v>347</v>
      </c>
      <c r="E83" s="14" t="s">
        <v>141</v>
      </c>
      <c r="F83" s="14" t="s">
        <v>142</v>
      </c>
      <c r="G83" s="203">
        <v>55</v>
      </c>
      <c r="H83" s="177">
        <v>3.6360000000000003E-2</v>
      </c>
      <c r="I83" s="52"/>
      <c r="J83" s="52"/>
      <c r="K83" s="52"/>
      <c r="L83" s="52"/>
      <c r="M83" s="52"/>
      <c r="N83" s="52"/>
    </row>
    <row r="84" spans="1:14">
      <c r="A84" s="14" t="s">
        <v>440</v>
      </c>
      <c r="B84" s="14" t="s">
        <v>412</v>
      </c>
      <c r="C84" s="14" t="s">
        <v>476</v>
      </c>
      <c r="D84" s="14" t="s">
        <v>347</v>
      </c>
      <c r="E84" s="14" t="s">
        <v>145</v>
      </c>
      <c r="F84" s="14" t="s">
        <v>146</v>
      </c>
      <c r="G84" s="203">
        <v>143</v>
      </c>
      <c r="H84" s="177">
        <v>0.84614999999999996</v>
      </c>
      <c r="I84" s="52"/>
      <c r="J84" s="52"/>
      <c r="K84" s="52"/>
      <c r="L84" s="52"/>
      <c r="M84" s="52"/>
      <c r="N84" s="52"/>
    </row>
    <row r="85" spans="1:14">
      <c r="A85" s="14" t="s">
        <v>440</v>
      </c>
      <c r="B85" s="14" t="s">
        <v>412</v>
      </c>
      <c r="C85" s="14" t="s">
        <v>476</v>
      </c>
      <c r="D85" s="14" t="s">
        <v>347</v>
      </c>
      <c r="E85" s="14" t="s">
        <v>153</v>
      </c>
      <c r="F85" s="14" t="s">
        <v>154</v>
      </c>
      <c r="G85" s="203">
        <v>93</v>
      </c>
      <c r="H85" s="177">
        <v>0.58065</v>
      </c>
      <c r="I85" s="52"/>
      <c r="J85" s="52"/>
      <c r="K85" s="52"/>
      <c r="L85" s="52"/>
      <c r="M85" s="52"/>
      <c r="N85" s="52"/>
    </row>
    <row r="86" spans="1:14">
      <c r="A86" s="14" t="s">
        <v>440</v>
      </c>
      <c r="B86" s="14" t="s">
        <v>412</v>
      </c>
      <c r="C86" s="14" t="s">
        <v>476</v>
      </c>
      <c r="D86" s="14" t="s">
        <v>347</v>
      </c>
      <c r="E86" s="14" t="s">
        <v>183</v>
      </c>
      <c r="F86" s="14" t="s">
        <v>184</v>
      </c>
      <c r="G86" s="203">
        <v>31</v>
      </c>
      <c r="H86" s="177">
        <v>0.12903000000000001</v>
      </c>
      <c r="I86" s="52"/>
      <c r="J86" s="52"/>
      <c r="K86" s="82"/>
      <c r="L86" s="82"/>
      <c r="M86" s="82"/>
      <c r="N86" s="82"/>
    </row>
    <row r="87" spans="1:14">
      <c r="A87" s="14" t="s">
        <v>440</v>
      </c>
      <c r="B87" s="14" t="s">
        <v>412</v>
      </c>
      <c r="C87" s="14" t="s">
        <v>477</v>
      </c>
      <c r="D87" s="64" t="s">
        <v>335</v>
      </c>
      <c r="E87" s="64" t="s">
        <v>477</v>
      </c>
      <c r="F87" s="64" t="s">
        <v>335</v>
      </c>
      <c r="G87" s="202">
        <v>364</v>
      </c>
      <c r="H87" s="184">
        <v>0.64834999999999998</v>
      </c>
      <c r="I87" s="52"/>
      <c r="J87" s="52"/>
      <c r="K87" s="52"/>
      <c r="L87" s="52"/>
      <c r="M87" s="52"/>
      <c r="N87" s="52"/>
    </row>
    <row r="88" spans="1:14">
      <c r="A88" s="14" t="s">
        <v>440</v>
      </c>
      <c r="B88" s="14" t="s">
        <v>412</v>
      </c>
      <c r="C88" s="14" t="s">
        <v>477</v>
      </c>
      <c r="D88" s="14" t="s">
        <v>335</v>
      </c>
      <c r="E88" s="14" t="s">
        <v>163</v>
      </c>
      <c r="F88" s="14" t="s">
        <v>164</v>
      </c>
      <c r="G88" s="203">
        <v>78</v>
      </c>
      <c r="H88" s="177">
        <v>0.92308000000000001</v>
      </c>
      <c r="I88" s="82"/>
      <c r="J88" s="52"/>
      <c r="K88" s="52"/>
      <c r="L88" s="52"/>
      <c r="M88" s="52"/>
      <c r="N88" s="52"/>
    </row>
    <row r="89" spans="1:14">
      <c r="A89" s="14" t="s">
        <v>440</v>
      </c>
      <c r="B89" s="14" t="s">
        <v>412</v>
      </c>
      <c r="C89" s="14" t="s">
        <v>477</v>
      </c>
      <c r="D89" s="14" t="s">
        <v>335</v>
      </c>
      <c r="E89" s="14" t="s">
        <v>165</v>
      </c>
      <c r="F89" s="14" t="s">
        <v>166</v>
      </c>
      <c r="G89" s="203">
        <v>126</v>
      </c>
      <c r="H89" s="177">
        <v>0.57937000000000005</v>
      </c>
      <c r="I89" s="52"/>
      <c r="J89" s="52"/>
      <c r="K89" s="52"/>
      <c r="L89" s="52"/>
      <c r="M89" s="52"/>
      <c r="N89" s="52"/>
    </row>
    <row r="90" spans="1:14">
      <c r="A90" s="14" t="s">
        <v>440</v>
      </c>
      <c r="B90" s="14" t="s">
        <v>412</v>
      </c>
      <c r="C90" s="14" t="s">
        <v>477</v>
      </c>
      <c r="D90" s="14" t="s">
        <v>335</v>
      </c>
      <c r="E90" s="14" t="s">
        <v>202</v>
      </c>
      <c r="F90" s="14" t="s">
        <v>203</v>
      </c>
      <c r="G90" s="203">
        <v>64</v>
      </c>
      <c r="H90" s="177">
        <v>0.64061999999999997</v>
      </c>
      <c r="I90" s="52"/>
      <c r="J90" s="52"/>
      <c r="K90" s="52"/>
      <c r="L90" s="52"/>
      <c r="M90" s="52"/>
      <c r="N90" s="52"/>
    </row>
    <row r="91" spans="1:14">
      <c r="A91" s="14" t="s">
        <v>440</v>
      </c>
      <c r="B91" s="14" t="s">
        <v>412</v>
      </c>
      <c r="C91" s="14" t="s">
        <v>477</v>
      </c>
      <c r="D91" s="14" t="s">
        <v>335</v>
      </c>
      <c r="E91" s="14" t="s">
        <v>224</v>
      </c>
      <c r="F91" s="14" t="s">
        <v>225</v>
      </c>
      <c r="G91" s="203">
        <v>96</v>
      </c>
      <c r="H91" s="177">
        <v>0.52083000000000002</v>
      </c>
      <c r="I91" s="52"/>
      <c r="J91" s="52"/>
      <c r="K91" s="82"/>
      <c r="L91" s="82"/>
      <c r="M91" s="82"/>
      <c r="N91" s="82"/>
    </row>
    <row r="92" spans="1:14">
      <c r="A92" s="14" t="s">
        <v>440</v>
      </c>
      <c r="B92" s="14" t="s">
        <v>412</v>
      </c>
      <c r="C92" s="14" t="s">
        <v>478</v>
      </c>
      <c r="D92" s="64" t="s">
        <v>399</v>
      </c>
      <c r="E92" s="64" t="s">
        <v>478</v>
      </c>
      <c r="F92" s="64" t="s">
        <v>399</v>
      </c>
      <c r="G92" s="202">
        <v>525</v>
      </c>
      <c r="H92" s="184">
        <v>0.53713999999999995</v>
      </c>
      <c r="I92" s="52"/>
      <c r="J92" s="52"/>
      <c r="K92" s="52"/>
      <c r="L92" s="52"/>
      <c r="M92" s="52"/>
      <c r="N92" s="52"/>
    </row>
    <row r="93" spans="1:14">
      <c r="A93" s="14" t="s">
        <v>440</v>
      </c>
      <c r="B93" s="14" t="s">
        <v>412</v>
      </c>
      <c r="C93" s="14" t="s">
        <v>478</v>
      </c>
      <c r="D93" s="14" t="s">
        <v>399</v>
      </c>
      <c r="E93" s="14" t="s">
        <v>87</v>
      </c>
      <c r="F93" s="14" t="s">
        <v>88</v>
      </c>
      <c r="G93" s="203">
        <v>128</v>
      </c>
      <c r="H93" s="177">
        <v>0.57811999999999997</v>
      </c>
      <c r="I93" s="82"/>
      <c r="J93" s="52"/>
      <c r="K93" s="52"/>
      <c r="L93" s="52"/>
      <c r="M93" s="52"/>
      <c r="N93" s="52"/>
    </row>
    <row r="94" spans="1:14">
      <c r="A94" s="14" t="s">
        <v>440</v>
      </c>
      <c r="B94" s="14" t="s">
        <v>412</v>
      </c>
      <c r="C94" s="14" t="s">
        <v>478</v>
      </c>
      <c r="D94" s="14" t="s">
        <v>399</v>
      </c>
      <c r="E94" s="14" t="s">
        <v>139</v>
      </c>
      <c r="F94" s="14" t="s">
        <v>140</v>
      </c>
      <c r="G94" s="203">
        <v>136</v>
      </c>
      <c r="H94" s="177">
        <v>0.35293999999999998</v>
      </c>
      <c r="I94" s="52"/>
      <c r="J94" s="52"/>
      <c r="K94" s="52"/>
      <c r="L94" s="52"/>
      <c r="M94" s="52"/>
      <c r="N94" s="52"/>
    </row>
    <row r="95" spans="1:14">
      <c r="A95" s="14" t="s">
        <v>440</v>
      </c>
      <c r="B95" s="14" t="s">
        <v>412</v>
      </c>
      <c r="C95" s="14" t="s">
        <v>478</v>
      </c>
      <c r="D95" s="14" t="s">
        <v>399</v>
      </c>
      <c r="E95" s="14" t="s">
        <v>171</v>
      </c>
      <c r="F95" s="14" t="s">
        <v>172</v>
      </c>
      <c r="G95" s="203">
        <v>87</v>
      </c>
      <c r="H95" s="177">
        <v>0.35632000000000003</v>
      </c>
      <c r="I95" s="52"/>
      <c r="J95" s="52"/>
      <c r="K95" s="52"/>
      <c r="L95" s="52"/>
      <c r="M95" s="52"/>
      <c r="N95" s="52"/>
    </row>
    <row r="96" spans="1:14">
      <c r="A96" s="14" t="s">
        <v>440</v>
      </c>
      <c r="B96" s="14" t="s">
        <v>412</v>
      </c>
      <c r="C96" s="14" t="s">
        <v>478</v>
      </c>
      <c r="D96" s="14" t="s">
        <v>399</v>
      </c>
      <c r="E96" s="14" t="s">
        <v>173</v>
      </c>
      <c r="F96" s="14" t="s">
        <v>174</v>
      </c>
      <c r="G96" s="203">
        <v>46</v>
      </c>
      <c r="H96" s="177">
        <v>0.65217000000000003</v>
      </c>
      <c r="I96" s="52"/>
      <c r="J96" s="52"/>
      <c r="K96" s="52"/>
      <c r="L96" s="52"/>
      <c r="M96" s="52"/>
      <c r="N96" s="52"/>
    </row>
    <row r="97" spans="1:14">
      <c r="A97" s="14" t="s">
        <v>440</v>
      </c>
      <c r="B97" s="14" t="s">
        <v>412</v>
      </c>
      <c r="C97" s="14" t="s">
        <v>478</v>
      </c>
      <c r="D97" s="14" t="s">
        <v>399</v>
      </c>
      <c r="E97" s="14" t="s">
        <v>181</v>
      </c>
      <c r="F97" s="14" t="s">
        <v>182</v>
      </c>
      <c r="G97" s="203">
        <v>128</v>
      </c>
      <c r="H97" s="177">
        <v>0.77344000000000002</v>
      </c>
      <c r="I97" s="52"/>
      <c r="J97" s="52"/>
      <c r="K97" s="82"/>
      <c r="L97" s="82"/>
      <c r="M97" s="82"/>
      <c r="N97" s="82"/>
    </row>
    <row r="98" spans="1:14">
      <c r="A98" s="14" t="s">
        <v>440</v>
      </c>
      <c r="B98" s="14" t="s">
        <v>412</v>
      </c>
      <c r="C98" s="14" t="s">
        <v>479</v>
      </c>
      <c r="D98" s="64" t="s">
        <v>344</v>
      </c>
      <c r="E98" s="64" t="s">
        <v>479</v>
      </c>
      <c r="F98" s="64" t="s">
        <v>344</v>
      </c>
      <c r="G98" s="202">
        <v>305</v>
      </c>
      <c r="H98" s="184">
        <v>0.73114999999999997</v>
      </c>
      <c r="I98" s="52"/>
      <c r="J98" s="52"/>
      <c r="K98" s="52"/>
      <c r="L98" s="52"/>
      <c r="M98" s="52"/>
      <c r="N98" s="52"/>
    </row>
    <row r="99" spans="1:14">
      <c r="A99" s="14" t="s">
        <v>440</v>
      </c>
      <c r="B99" s="14" t="s">
        <v>412</v>
      </c>
      <c r="C99" s="14" t="s">
        <v>479</v>
      </c>
      <c r="D99" s="14" t="s">
        <v>344</v>
      </c>
      <c r="E99" s="14" t="s">
        <v>91</v>
      </c>
      <c r="F99" s="14" t="s">
        <v>92</v>
      </c>
      <c r="G99" s="203">
        <v>85</v>
      </c>
      <c r="H99" s="177">
        <v>0.67059000000000002</v>
      </c>
      <c r="I99" s="82"/>
      <c r="J99" s="52"/>
      <c r="K99" s="52"/>
      <c r="L99" s="52"/>
      <c r="M99" s="52"/>
      <c r="N99" s="52"/>
    </row>
    <row r="100" spans="1:14">
      <c r="A100" s="14" t="s">
        <v>440</v>
      </c>
      <c r="B100" s="14" t="s">
        <v>412</v>
      </c>
      <c r="C100" s="14" t="s">
        <v>479</v>
      </c>
      <c r="D100" s="14" t="s">
        <v>344</v>
      </c>
      <c r="E100" s="14" t="s">
        <v>107</v>
      </c>
      <c r="F100" s="14" t="s">
        <v>108</v>
      </c>
      <c r="G100" s="203">
        <v>137</v>
      </c>
      <c r="H100" s="177">
        <v>0.70072999999999996</v>
      </c>
      <c r="I100" s="52"/>
      <c r="J100" s="52"/>
      <c r="K100" s="52"/>
      <c r="L100" s="52"/>
      <c r="M100" s="52"/>
      <c r="N100" s="52"/>
    </row>
    <row r="101" spans="1:14">
      <c r="A101" s="14" t="s">
        <v>440</v>
      </c>
      <c r="B101" s="14" t="s">
        <v>412</v>
      </c>
      <c r="C101" s="14" t="s">
        <v>479</v>
      </c>
      <c r="D101" s="14" t="s">
        <v>344</v>
      </c>
      <c r="E101" s="14" t="s">
        <v>115</v>
      </c>
      <c r="F101" s="14" t="s">
        <v>116</v>
      </c>
      <c r="G101" s="203">
        <v>83</v>
      </c>
      <c r="H101" s="177">
        <v>0.84336999999999995</v>
      </c>
      <c r="I101" s="52"/>
      <c r="J101" s="52"/>
      <c r="K101" s="82"/>
      <c r="L101" s="82"/>
      <c r="M101" s="82"/>
      <c r="N101" s="82"/>
    </row>
    <row r="102" spans="1:14">
      <c r="A102" s="14" t="s">
        <v>440</v>
      </c>
      <c r="B102" s="14" t="s">
        <v>412</v>
      </c>
      <c r="C102" s="14" t="s">
        <v>480</v>
      </c>
      <c r="D102" s="64" t="s">
        <v>342</v>
      </c>
      <c r="E102" s="64" t="s">
        <v>480</v>
      </c>
      <c r="F102" s="64" t="s">
        <v>342</v>
      </c>
      <c r="G102" s="202">
        <v>349</v>
      </c>
      <c r="H102" s="184">
        <v>0.73065999999999998</v>
      </c>
      <c r="I102" s="52"/>
      <c r="J102" s="52"/>
      <c r="K102" s="52"/>
      <c r="L102" s="52"/>
      <c r="M102" s="52"/>
      <c r="N102" s="52"/>
    </row>
    <row r="103" spans="1:14">
      <c r="A103" s="14" t="s">
        <v>440</v>
      </c>
      <c r="B103" s="14" t="s">
        <v>412</v>
      </c>
      <c r="C103" s="14" t="s">
        <v>480</v>
      </c>
      <c r="D103" s="14" t="s">
        <v>342</v>
      </c>
      <c r="E103" s="14" t="s">
        <v>35</v>
      </c>
      <c r="F103" s="14" t="s">
        <v>36</v>
      </c>
      <c r="G103" s="203">
        <v>55</v>
      </c>
      <c r="H103" s="177">
        <v>0.78181999999999996</v>
      </c>
      <c r="I103" s="82"/>
      <c r="J103" s="52"/>
      <c r="K103" s="52"/>
      <c r="L103" s="52"/>
      <c r="M103" s="52"/>
      <c r="N103" s="52"/>
    </row>
    <row r="104" spans="1:14">
      <c r="A104" s="14" t="s">
        <v>440</v>
      </c>
      <c r="B104" s="14" t="s">
        <v>412</v>
      </c>
      <c r="C104" s="14" t="s">
        <v>480</v>
      </c>
      <c r="D104" s="14" t="s">
        <v>342</v>
      </c>
      <c r="E104" s="14" t="s">
        <v>55</v>
      </c>
      <c r="F104" s="14" t="s">
        <v>56</v>
      </c>
      <c r="G104" s="203">
        <v>59</v>
      </c>
      <c r="H104" s="177">
        <v>0.71186000000000005</v>
      </c>
      <c r="I104" s="52"/>
      <c r="J104" s="52"/>
      <c r="K104" s="52"/>
      <c r="L104" s="52"/>
      <c r="M104" s="52"/>
      <c r="N104" s="52"/>
    </row>
    <row r="105" spans="1:14">
      <c r="A105" s="14" t="s">
        <v>440</v>
      </c>
      <c r="B105" s="14" t="s">
        <v>412</v>
      </c>
      <c r="C105" s="14" t="s">
        <v>480</v>
      </c>
      <c r="D105" s="14" t="s">
        <v>342</v>
      </c>
      <c r="E105" s="14" t="s">
        <v>65</v>
      </c>
      <c r="F105" s="14" t="s">
        <v>66</v>
      </c>
      <c r="G105" s="203">
        <v>72</v>
      </c>
      <c r="H105" s="177">
        <v>0.625</v>
      </c>
      <c r="I105" s="52"/>
      <c r="J105" s="52"/>
      <c r="K105" s="52"/>
      <c r="L105" s="52"/>
      <c r="M105" s="52"/>
      <c r="N105" s="52"/>
    </row>
    <row r="106" spans="1:14">
      <c r="A106" s="14" t="s">
        <v>440</v>
      </c>
      <c r="B106" s="14" t="s">
        <v>412</v>
      </c>
      <c r="C106" s="14" t="s">
        <v>480</v>
      </c>
      <c r="D106" s="14" t="s">
        <v>342</v>
      </c>
      <c r="E106" s="14" t="s">
        <v>198</v>
      </c>
      <c r="F106" s="14" t="s">
        <v>281</v>
      </c>
      <c r="G106" s="203">
        <v>50</v>
      </c>
      <c r="H106" s="177">
        <v>0.84</v>
      </c>
      <c r="I106" s="52"/>
      <c r="J106" s="52"/>
      <c r="K106" s="52"/>
      <c r="L106" s="52"/>
      <c r="M106" s="52"/>
      <c r="N106" s="52"/>
    </row>
    <row r="107" spans="1:14">
      <c r="A107" s="14" t="s">
        <v>440</v>
      </c>
      <c r="B107" s="14" t="s">
        <v>412</v>
      </c>
      <c r="C107" s="14" t="s">
        <v>480</v>
      </c>
      <c r="D107" s="14" t="s">
        <v>342</v>
      </c>
      <c r="E107" s="14" t="s">
        <v>177</v>
      </c>
      <c r="F107" s="14" t="s">
        <v>178</v>
      </c>
      <c r="G107" s="203">
        <v>113</v>
      </c>
      <c r="H107" s="177">
        <v>0.73451</v>
      </c>
      <c r="I107" s="52"/>
      <c r="J107" s="52"/>
      <c r="K107" s="82"/>
      <c r="L107" s="82"/>
      <c r="M107" s="82"/>
      <c r="N107" s="82"/>
    </row>
    <row r="108" spans="1:14">
      <c r="A108" s="14" t="s">
        <v>440</v>
      </c>
      <c r="B108" s="14" t="s">
        <v>412</v>
      </c>
      <c r="C108" s="14" t="s">
        <v>481</v>
      </c>
      <c r="D108" s="64" t="s">
        <v>334</v>
      </c>
      <c r="E108" s="64" t="s">
        <v>481</v>
      </c>
      <c r="F108" s="64" t="s">
        <v>334</v>
      </c>
      <c r="G108" s="202">
        <v>695</v>
      </c>
      <c r="H108" s="184">
        <v>0.61726999999999999</v>
      </c>
      <c r="I108" s="52"/>
      <c r="J108" s="52"/>
      <c r="K108" s="52"/>
      <c r="L108" s="52"/>
      <c r="M108" s="52"/>
      <c r="N108" s="52"/>
    </row>
    <row r="109" spans="1:14">
      <c r="A109" s="14" t="s">
        <v>440</v>
      </c>
      <c r="B109" s="14" t="s">
        <v>412</v>
      </c>
      <c r="C109" s="14" t="s">
        <v>481</v>
      </c>
      <c r="D109" s="14" t="s">
        <v>334</v>
      </c>
      <c r="E109" s="14" t="s">
        <v>31</v>
      </c>
      <c r="F109" s="14" t="s">
        <v>32</v>
      </c>
      <c r="G109" s="203">
        <v>60</v>
      </c>
      <c r="H109" s="177">
        <v>0.68332999999999999</v>
      </c>
      <c r="I109" s="82"/>
      <c r="J109" s="52"/>
      <c r="K109" s="52"/>
      <c r="L109" s="52"/>
      <c r="M109" s="52"/>
      <c r="N109" s="52"/>
    </row>
    <row r="110" spans="1:14">
      <c r="A110" s="14" t="s">
        <v>440</v>
      </c>
      <c r="B110" s="14" t="s">
        <v>412</v>
      </c>
      <c r="C110" s="14" t="s">
        <v>481</v>
      </c>
      <c r="D110" s="14" t="s">
        <v>334</v>
      </c>
      <c r="E110" s="14" t="s">
        <v>77</v>
      </c>
      <c r="F110" s="14" t="s">
        <v>78</v>
      </c>
      <c r="G110" s="203">
        <v>87</v>
      </c>
      <c r="H110" s="177">
        <v>0.59770000000000001</v>
      </c>
      <c r="I110" s="52"/>
      <c r="J110" s="52"/>
      <c r="K110" s="52"/>
      <c r="L110" s="52"/>
      <c r="M110" s="52"/>
      <c r="N110" s="52"/>
    </row>
    <row r="111" spans="1:14">
      <c r="A111" s="14" t="s">
        <v>440</v>
      </c>
      <c r="B111" s="14" t="s">
        <v>412</v>
      </c>
      <c r="C111" s="14" t="s">
        <v>481</v>
      </c>
      <c r="D111" s="14" t="s">
        <v>334</v>
      </c>
      <c r="E111" s="14" t="s">
        <v>81</v>
      </c>
      <c r="F111" s="14" t="s">
        <v>82</v>
      </c>
      <c r="G111" s="203">
        <v>183</v>
      </c>
      <c r="H111" s="177">
        <v>0.74863000000000002</v>
      </c>
      <c r="I111" s="52"/>
      <c r="J111" s="52"/>
      <c r="K111" s="52"/>
      <c r="L111" s="52"/>
      <c r="M111" s="52"/>
      <c r="N111" s="52"/>
    </row>
    <row r="112" spans="1:14">
      <c r="A112" s="14" t="s">
        <v>440</v>
      </c>
      <c r="B112" s="14" t="s">
        <v>412</v>
      </c>
      <c r="C112" s="14" t="s">
        <v>481</v>
      </c>
      <c r="D112" s="14" t="s">
        <v>334</v>
      </c>
      <c r="E112" s="14" t="s">
        <v>169</v>
      </c>
      <c r="F112" s="14" t="s">
        <v>170</v>
      </c>
      <c r="G112" s="203">
        <v>64</v>
      </c>
      <c r="H112" s="177">
        <v>0.53125</v>
      </c>
      <c r="I112" s="52"/>
      <c r="J112" s="52"/>
      <c r="K112" s="52"/>
      <c r="L112" s="52"/>
      <c r="M112" s="52"/>
      <c r="N112" s="52"/>
    </row>
    <row r="113" spans="1:14">
      <c r="A113" s="14" t="s">
        <v>440</v>
      </c>
      <c r="B113" s="14" t="s">
        <v>412</v>
      </c>
      <c r="C113" s="14" t="s">
        <v>481</v>
      </c>
      <c r="D113" s="14" t="s">
        <v>334</v>
      </c>
      <c r="E113" s="14" t="s">
        <v>189</v>
      </c>
      <c r="F113" s="14" t="s">
        <v>190</v>
      </c>
      <c r="G113" s="203">
        <v>94</v>
      </c>
      <c r="H113" s="177">
        <v>0.58511000000000002</v>
      </c>
      <c r="I113" s="52"/>
      <c r="J113" s="52"/>
      <c r="K113" s="52"/>
      <c r="L113" s="52"/>
      <c r="M113" s="52"/>
      <c r="N113" s="52"/>
    </row>
    <row r="114" spans="1:14">
      <c r="A114" s="14" t="s">
        <v>440</v>
      </c>
      <c r="B114" s="14" t="s">
        <v>412</v>
      </c>
      <c r="C114" s="14" t="s">
        <v>481</v>
      </c>
      <c r="D114" s="14" t="s">
        <v>334</v>
      </c>
      <c r="E114" s="14" t="s">
        <v>226</v>
      </c>
      <c r="F114" s="14" t="s">
        <v>227</v>
      </c>
      <c r="G114" s="203">
        <v>207</v>
      </c>
      <c r="H114" s="177">
        <v>0.53139999999999998</v>
      </c>
      <c r="I114" s="52"/>
      <c r="J114" s="52"/>
      <c r="K114" s="82"/>
      <c r="L114" s="82"/>
      <c r="M114" s="82"/>
      <c r="N114" s="82"/>
    </row>
    <row r="115" spans="1:14">
      <c r="A115" s="14" t="s">
        <v>440</v>
      </c>
      <c r="B115" s="14" t="s">
        <v>412</v>
      </c>
      <c r="C115" s="14" t="s">
        <v>482</v>
      </c>
      <c r="D115" s="64" t="s">
        <v>343</v>
      </c>
      <c r="E115" s="64" t="s">
        <v>482</v>
      </c>
      <c r="F115" s="64" t="s">
        <v>343</v>
      </c>
      <c r="G115" s="202">
        <v>569</v>
      </c>
      <c r="H115" s="184">
        <v>0.81898000000000004</v>
      </c>
      <c r="I115" s="52"/>
      <c r="J115" s="52"/>
      <c r="K115" s="52"/>
      <c r="L115" s="52"/>
      <c r="M115" s="52"/>
      <c r="N115" s="52"/>
    </row>
    <row r="116" spans="1:14">
      <c r="A116" s="14" t="s">
        <v>440</v>
      </c>
      <c r="B116" s="14" t="s">
        <v>412</v>
      </c>
      <c r="C116" s="14" t="s">
        <v>482</v>
      </c>
      <c r="D116" s="14" t="s">
        <v>343</v>
      </c>
      <c r="E116" s="14" t="s">
        <v>47</v>
      </c>
      <c r="F116" s="14" t="s">
        <v>48</v>
      </c>
      <c r="G116" s="203">
        <v>73</v>
      </c>
      <c r="H116" s="177">
        <v>0.89041000000000003</v>
      </c>
      <c r="I116" s="82"/>
      <c r="J116" s="52"/>
      <c r="K116" s="52"/>
      <c r="L116" s="52"/>
      <c r="M116" s="52"/>
      <c r="N116" s="52"/>
    </row>
    <row r="117" spans="1:14">
      <c r="A117" s="14" t="s">
        <v>440</v>
      </c>
      <c r="B117" s="14" t="s">
        <v>412</v>
      </c>
      <c r="C117" s="14" t="s">
        <v>482</v>
      </c>
      <c r="D117" s="14" t="s">
        <v>343</v>
      </c>
      <c r="E117" s="14" t="s">
        <v>89</v>
      </c>
      <c r="F117" s="14" t="s">
        <v>90</v>
      </c>
      <c r="G117" s="203">
        <v>85</v>
      </c>
      <c r="H117" s="177">
        <v>0.68235000000000001</v>
      </c>
      <c r="I117" s="52"/>
      <c r="J117" s="52"/>
      <c r="K117" s="52"/>
      <c r="L117" s="52"/>
      <c r="M117" s="52"/>
      <c r="N117" s="52"/>
    </row>
    <row r="118" spans="1:14">
      <c r="A118" s="14" t="s">
        <v>440</v>
      </c>
      <c r="B118" s="14" t="s">
        <v>412</v>
      </c>
      <c r="C118" s="14" t="s">
        <v>482</v>
      </c>
      <c r="D118" s="14" t="s">
        <v>343</v>
      </c>
      <c r="E118" s="14" t="s">
        <v>157</v>
      </c>
      <c r="F118" s="14" t="s">
        <v>158</v>
      </c>
      <c r="G118" s="203">
        <v>116</v>
      </c>
      <c r="H118" s="177">
        <v>0.86207</v>
      </c>
      <c r="I118" s="52"/>
      <c r="J118" s="52"/>
      <c r="K118" s="52"/>
      <c r="L118" s="52"/>
      <c r="M118" s="52"/>
      <c r="N118" s="52"/>
    </row>
    <row r="119" spans="1:14">
      <c r="A119" s="14" t="s">
        <v>440</v>
      </c>
      <c r="B119" s="14" t="s">
        <v>412</v>
      </c>
      <c r="C119" s="14" t="s">
        <v>482</v>
      </c>
      <c r="D119" s="14" t="s">
        <v>343</v>
      </c>
      <c r="E119" s="14" t="s">
        <v>161</v>
      </c>
      <c r="F119" s="14" t="s">
        <v>162</v>
      </c>
      <c r="G119" s="203">
        <v>295</v>
      </c>
      <c r="H119" s="177">
        <v>0.82372999999999996</v>
      </c>
      <c r="I119" s="52"/>
      <c r="J119" s="52"/>
      <c r="K119" s="82"/>
      <c r="L119" s="82"/>
      <c r="M119" s="82"/>
      <c r="N119" s="82"/>
    </row>
    <row r="120" spans="1:14">
      <c r="A120" s="14" t="s">
        <v>440</v>
      </c>
      <c r="B120" s="14" t="s">
        <v>412</v>
      </c>
      <c r="C120" s="14" t="s">
        <v>483</v>
      </c>
      <c r="D120" s="64" t="s">
        <v>332</v>
      </c>
      <c r="E120" s="64" t="s">
        <v>483</v>
      </c>
      <c r="F120" s="64" t="s">
        <v>332</v>
      </c>
      <c r="G120" s="202">
        <v>528</v>
      </c>
      <c r="H120" s="184">
        <v>0.64393999999999996</v>
      </c>
      <c r="I120" s="52"/>
      <c r="J120" s="52"/>
      <c r="K120" s="52"/>
      <c r="L120" s="52"/>
      <c r="M120" s="52"/>
      <c r="N120" s="52"/>
    </row>
    <row r="121" spans="1:14">
      <c r="A121" s="14" t="s">
        <v>440</v>
      </c>
      <c r="B121" s="14" t="s">
        <v>412</v>
      </c>
      <c r="C121" s="14" t="s">
        <v>483</v>
      </c>
      <c r="D121" s="14" t="s">
        <v>332</v>
      </c>
      <c r="E121" s="14" t="s">
        <v>67</v>
      </c>
      <c r="F121" s="14" t="s">
        <v>68</v>
      </c>
      <c r="G121" s="203">
        <v>35</v>
      </c>
      <c r="H121" s="177">
        <v>0.77142999999999995</v>
      </c>
      <c r="I121" s="82"/>
      <c r="J121" s="52"/>
      <c r="K121" s="52"/>
      <c r="L121" s="52"/>
      <c r="M121" s="52"/>
      <c r="N121" s="52"/>
    </row>
    <row r="122" spans="1:14">
      <c r="A122" s="14" t="s">
        <v>440</v>
      </c>
      <c r="B122" s="14" t="s">
        <v>412</v>
      </c>
      <c r="C122" s="14" t="s">
        <v>483</v>
      </c>
      <c r="D122" s="14" t="s">
        <v>332</v>
      </c>
      <c r="E122" s="14" t="s">
        <v>93</v>
      </c>
      <c r="F122" s="14" t="s">
        <v>94</v>
      </c>
      <c r="G122" s="203">
        <v>75</v>
      </c>
      <c r="H122" s="177">
        <v>0.74666999999999994</v>
      </c>
      <c r="I122" s="52"/>
      <c r="J122" s="52"/>
      <c r="K122" s="52"/>
      <c r="L122" s="52"/>
      <c r="M122" s="52"/>
      <c r="N122" s="52"/>
    </row>
    <row r="123" spans="1:14">
      <c r="A123" s="14" t="s">
        <v>440</v>
      </c>
      <c r="B123" s="14" t="s">
        <v>412</v>
      </c>
      <c r="C123" s="14" t="s">
        <v>483</v>
      </c>
      <c r="D123" s="14" t="s">
        <v>332</v>
      </c>
      <c r="E123" s="14" t="s">
        <v>101</v>
      </c>
      <c r="F123" s="14" t="s">
        <v>277</v>
      </c>
      <c r="G123" s="203">
        <v>45</v>
      </c>
      <c r="H123" s="177">
        <v>0.97777999999999998</v>
      </c>
      <c r="I123" s="52"/>
      <c r="J123" s="52"/>
      <c r="K123" s="52"/>
      <c r="L123" s="52"/>
      <c r="M123" s="52"/>
      <c r="N123" s="52"/>
    </row>
    <row r="124" spans="1:14">
      <c r="A124" s="14" t="s">
        <v>440</v>
      </c>
      <c r="B124" s="14" t="s">
        <v>412</v>
      </c>
      <c r="C124" s="14" t="s">
        <v>483</v>
      </c>
      <c r="D124" s="14" t="s">
        <v>332</v>
      </c>
      <c r="E124" s="14" t="s">
        <v>159</v>
      </c>
      <c r="F124" s="14" t="s">
        <v>160</v>
      </c>
      <c r="G124" s="203">
        <v>128</v>
      </c>
      <c r="H124" s="177">
        <v>0.47655999999999998</v>
      </c>
      <c r="I124" s="52"/>
      <c r="J124" s="52"/>
      <c r="K124" s="52"/>
      <c r="L124" s="52"/>
      <c r="M124" s="52"/>
      <c r="N124" s="52"/>
    </row>
    <row r="125" spans="1:14">
      <c r="A125" s="14" t="s">
        <v>440</v>
      </c>
      <c r="B125" s="14" t="s">
        <v>412</v>
      </c>
      <c r="C125" s="14" t="s">
        <v>483</v>
      </c>
      <c r="D125" s="14" t="s">
        <v>332</v>
      </c>
      <c r="E125" s="14" t="s">
        <v>208</v>
      </c>
      <c r="F125" s="14" t="s">
        <v>209</v>
      </c>
      <c r="G125" s="203">
        <v>121</v>
      </c>
      <c r="H125" s="177">
        <v>0.87602999999999998</v>
      </c>
      <c r="I125" s="52"/>
      <c r="J125" s="52"/>
      <c r="K125" s="52"/>
      <c r="L125" s="52"/>
      <c r="M125" s="52"/>
      <c r="N125" s="52"/>
    </row>
    <row r="126" spans="1:14">
      <c r="A126" s="14" t="s">
        <v>440</v>
      </c>
      <c r="B126" s="14" t="s">
        <v>412</v>
      </c>
      <c r="C126" s="14" t="s">
        <v>483</v>
      </c>
      <c r="D126" s="14" t="s">
        <v>332</v>
      </c>
      <c r="E126" s="14" t="s">
        <v>214</v>
      </c>
      <c r="F126" s="14" t="s">
        <v>215</v>
      </c>
      <c r="G126" s="203">
        <v>124</v>
      </c>
      <c r="H126" s="177">
        <v>0.37097000000000002</v>
      </c>
      <c r="I126" s="52"/>
      <c r="J126" s="52"/>
      <c r="K126" s="82"/>
      <c r="L126" s="82"/>
      <c r="M126" s="82"/>
      <c r="N126" s="82"/>
    </row>
    <row r="127" spans="1:14">
      <c r="A127" s="14" t="s">
        <v>440</v>
      </c>
      <c r="B127" s="14" t="s">
        <v>412</v>
      </c>
      <c r="C127" s="14" t="s">
        <v>484</v>
      </c>
      <c r="D127" s="64" t="s">
        <v>447</v>
      </c>
      <c r="E127" s="64" t="s">
        <v>484</v>
      </c>
      <c r="F127" s="64" t="s">
        <v>447</v>
      </c>
      <c r="G127" s="202">
        <v>584</v>
      </c>
      <c r="H127" s="184">
        <v>0.44520999999999999</v>
      </c>
      <c r="I127" s="52"/>
      <c r="J127" s="52"/>
      <c r="K127" s="52"/>
      <c r="L127" s="52"/>
      <c r="M127" s="52"/>
      <c r="N127" s="52"/>
    </row>
    <row r="128" spans="1:14">
      <c r="A128" s="14" t="s">
        <v>440</v>
      </c>
      <c r="B128" s="14" t="s">
        <v>412</v>
      </c>
      <c r="C128" s="14" t="s">
        <v>484</v>
      </c>
      <c r="D128" s="14" t="s">
        <v>447</v>
      </c>
      <c r="E128" s="14" t="s">
        <v>53</v>
      </c>
      <c r="F128" s="14" t="s">
        <v>54</v>
      </c>
      <c r="G128" s="203">
        <v>50</v>
      </c>
      <c r="H128" s="177">
        <v>0.46</v>
      </c>
      <c r="I128" s="82"/>
      <c r="J128" s="52"/>
      <c r="K128" s="52"/>
      <c r="L128" s="52"/>
      <c r="M128" s="52"/>
      <c r="N128" s="52"/>
    </row>
    <row r="129" spans="1:14">
      <c r="A129" s="14" t="s">
        <v>440</v>
      </c>
      <c r="B129" s="14" t="s">
        <v>412</v>
      </c>
      <c r="C129" s="14" t="s">
        <v>484</v>
      </c>
      <c r="D129" s="14" t="s">
        <v>447</v>
      </c>
      <c r="E129" s="14" t="s">
        <v>61</v>
      </c>
      <c r="F129" s="14" t="s">
        <v>62</v>
      </c>
      <c r="G129" s="203">
        <v>39</v>
      </c>
      <c r="H129" s="177">
        <v>0.56410000000000005</v>
      </c>
      <c r="I129" s="52"/>
      <c r="J129" s="52"/>
      <c r="K129" s="52"/>
      <c r="L129" s="52"/>
      <c r="M129" s="52"/>
      <c r="N129" s="52"/>
    </row>
    <row r="130" spans="1:14">
      <c r="A130" s="14" t="s">
        <v>440</v>
      </c>
      <c r="B130" s="14" t="s">
        <v>412</v>
      </c>
      <c r="C130" s="14" t="s">
        <v>484</v>
      </c>
      <c r="D130" s="14" t="s">
        <v>447</v>
      </c>
      <c r="E130" s="14" t="s">
        <v>194</v>
      </c>
      <c r="F130" s="14" t="s">
        <v>276</v>
      </c>
      <c r="G130" s="203">
        <v>35</v>
      </c>
      <c r="H130" s="177">
        <v>0.6</v>
      </c>
      <c r="I130" s="52"/>
      <c r="J130" s="52"/>
      <c r="K130" s="52"/>
      <c r="L130" s="52"/>
      <c r="M130" s="52"/>
      <c r="N130" s="52"/>
    </row>
    <row r="131" spans="1:14">
      <c r="A131" s="14" t="s">
        <v>440</v>
      </c>
      <c r="B131" s="14" t="s">
        <v>412</v>
      </c>
      <c r="C131" s="14" t="s">
        <v>484</v>
      </c>
      <c r="D131" s="14" t="s">
        <v>447</v>
      </c>
      <c r="E131" s="14" t="s">
        <v>99</v>
      </c>
      <c r="F131" s="14" t="s">
        <v>100</v>
      </c>
      <c r="G131" s="203">
        <v>108</v>
      </c>
      <c r="H131" s="177">
        <v>0.64815</v>
      </c>
      <c r="I131" s="52"/>
      <c r="J131" s="52"/>
      <c r="K131" s="52"/>
      <c r="L131" s="52"/>
      <c r="M131" s="52"/>
      <c r="N131" s="52"/>
    </row>
    <row r="132" spans="1:14">
      <c r="A132" s="14" t="s">
        <v>440</v>
      </c>
      <c r="B132" s="14" t="s">
        <v>412</v>
      </c>
      <c r="C132" s="14" t="s">
        <v>484</v>
      </c>
      <c r="D132" s="14" t="s">
        <v>447</v>
      </c>
      <c r="E132" s="14" t="s">
        <v>109</v>
      </c>
      <c r="F132" s="14" t="s">
        <v>110</v>
      </c>
      <c r="G132" s="203">
        <v>46</v>
      </c>
      <c r="H132" s="177">
        <v>0.67391000000000001</v>
      </c>
      <c r="I132" s="52"/>
      <c r="J132" s="52"/>
      <c r="K132" s="52"/>
      <c r="L132" s="52"/>
      <c r="M132" s="52"/>
      <c r="N132" s="52"/>
    </row>
    <row r="133" spans="1:14">
      <c r="A133" s="14" t="s">
        <v>440</v>
      </c>
      <c r="B133" s="14" t="s">
        <v>412</v>
      </c>
      <c r="C133" s="14" t="s">
        <v>484</v>
      </c>
      <c r="D133" s="14" t="s">
        <v>447</v>
      </c>
      <c r="E133" s="14" t="s">
        <v>119</v>
      </c>
      <c r="F133" s="14" t="s">
        <v>120</v>
      </c>
      <c r="G133" s="203">
        <v>109</v>
      </c>
      <c r="H133" s="177">
        <v>0.70642000000000005</v>
      </c>
      <c r="I133" s="52"/>
      <c r="J133" s="52"/>
      <c r="K133" s="52"/>
      <c r="L133" s="52"/>
      <c r="M133" s="52"/>
      <c r="N133" s="52"/>
    </row>
    <row r="134" spans="1:14">
      <c r="A134" s="14" t="s">
        <v>440</v>
      </c>
      <c r="B134" s="14" t="s">
        <v>412</v>
      </c>
      <c r="C134" s="14" t="s">
        <v>484</v>
      </c>
      <c r="D134" s="14" t="s">
        <v>447</v>
      </c>
      <c r="E134" s="14" t="s">
        <v>199</v>
      </c>
      <c r="F134" s="14" t="s">
        <v>282</v>
      </c>
      <c r="G134" s="203">
        <v>78</v>
      </c>
      <c r="H134" s="177">
        <v>5.1279999999999999E-2</v>
      </c>
      <c r="I134" s="52"/>
      <c r="J134" s="52"/>
      <c r="K134" s="52"/>
      <c r="L134" s="52"/>
      <c r="M134" s="52"/>
      <c r="N134" s="52"/>
    </row>
    <row r="135" spans="1:14">
      <c r="A135" s="14" t="s">
        <v>440</v>
      </c>
      <c r="B135" s="14" t="s">
        <v>412</v>
      </c>
      <c r="C135" s="14" t="s">
        <v>484</v>
      </c>
      <c r="D135" s="14" t="s">
        <v>447</v>
      </c>
      <c r="E135" s="14" t="s">
        <v>187</v>
      </c>
      <c r="F135" s="14" t="s">
        <v>188</v>
      </c>
      <c r="G135" s="203">
        <v>119</v>
      </c>
      <c r="H135" s="177">
        <v>0.10084</v>
      </c>
      <c r="I135" s="52"/>
      <c r="J135" s="52"/>
      <c r="K135" s="82"/>
      <c r="L135" s="82"/>
      <c r="M135" s="82"/>
      <c r="N135" s="82"/>
    </row>
    <row r="136" spans="1:14">
      <c r="A136" s="14" t="s">
        <v>440</v>
      </c>
      <c r="B136" s="14" t="s">
        <v>412</v>
      </c>
      <c r="C136" s="14" t="s">
        <v>485</v>
      </c>
      <c r="D136" s="64" t="s">
        <v>339</v>
      </c>
      <c r="E136" s="64" t="s">
        <v>485</v>
      </c>
      <c r="F136" s="64" t="s">
        <v>339</v>
      </c>
      <c r="G136" s="202">
        <v>1100</v>
      </c>
      <c r="H136" s="184">
        <v>0.72272999999999998</v>
      </c>
      <c r="I136" s="52"/>
      <c r="J136" s="52"/>
      <c r="K136" s="52"/>
      <c r="L136" s="52"/>
      <c r="M136" s="52"/>
      <c r="N136" s="52"/>
    </row>
    <row r="137" spans="1:14">
      <c r="A137" s="14" t="s">
        <v>440</v>
      </c>
      <c r="B137" s="14" t="s">
        <v>412</v>
      </c>
      <c r="C137" s="14" t="s">
        <v>485</v>
      </c>
      <c r="D137" s="14" t="s">
        <v>339</v>
      </c>
      <c r="E137" s="14" t="s">
        <v>193</v>
      </c>
      <c r="F137" s="14" t="s">
        <v>275</v>
      </c>
      <c r="G137" s="203">
        <v>74</v>
      </c>
      <c r="H137" s="177">
        <v>0.63514000000000004</v>
      </c>
      <c r="I137" s="82"/>
      <c r="J137" s="52"/>
      <c r="K137" s="52"/>
      <c r="L137" s="52"/>
      <c r="M137" s="52"/>
      <c r="N137" s="52"/>
    </row>
    <row r="138" spans="1:14">
      <c r="A138" s="14" t="s">
        <v>440</v>
      </c>
      <c r="B138" s="14" t="s">
        <v>412</v>
      </c>
      <c r="C138" s="14" t="s">
        <v>485</v>
      </c>
      <c r="D138" s="14" t="s">
        <v>339</v>
      </c>
      <c r="E138" s="14" t="s">
        <v>85</v>
      </c>
      <c r="F138" s="14" t="s">
        <v>86</v>
      </c>
      <c r="G138" s="203">
        <v>43</v>
      </c>
      <c r="H138" s="177">
        <v>0.88371999999999995</v>
      </c>
      <c r="I138" s="52"/>
      <c r="J138" s="52"/>
      <c r="K138" s="52"/>
      <c r="L138" s="52"/>
      <c r="M138" s="52"/>
      <c r="N138" s="52"/>
    </row>
    <row r="139" spans="1:14">
      <c r="A139" s="14" t="s">
        <v>440</v>
      </c>
      <c r="B139" s="14" t="s">
        <v>412</v>
      </c>
      <c r="C139" s="14" t="s">
        <v>485</v>
      </c>
      <c r="D139" s="14" t="s">
        <v>339</v>
      </c>
      <c r="E139" s="14" t="s">
        <v>200</v>
      </c>
      <c r="F139" s="14" t="s">
        <v>283</v>
      </c>
      <c r="G139" s="203">
        <v>80</v>
      </c>
      <c r="H139" s="177">
        <v>0.73750000000000004</v>
      </c>
      <c r="I139" s="52"/>
      <c r="J139" s="52"/>
      <c r="K139" s="52"/>
      <c r="L139" s="52"/>
      <c r="M139" s="52"/>
      <c r="N139" s="52"/>
    </row>
    <row r="140" spans="1:14">
      <c r="A140" s="14" t="s">
        <v>440</v>
      </c>
      <c r="B140" s="14" t="s">
        <v>412</v>
      </c>
      <c r="C140" s="14" t="s">
        <v>485</v>
      </c>
      <c r="D140" s="14" t="s">
        <v>339</v>
      </c>
      <c r="E140" s="14" t="s">
        <v>175</v>
      </c>
      <c r="F140" s="14" t="s">
        <v>176</v>
      </c>
      <c r="G140" s="203">
        <v>73</v>
      </c>
      <c r="H140" s="177">
        <v>0.69862999999999997</v>
      </c>
      <c r="I140" s="52"/>
      <c r="J140" s="52"/>
      <c r="K140" s="52"/>
      <c r="L140" s="52"/>
      <c r="M140" s="52"/>
      <c r="N140" s="52"/>
    </row>
    <row r="141" spans="1:14">
      <c r="A141" s="14" t="s">
        <v>440</v>
      </c>
      <c r="B141" s="14" t="s">
        <v>412</v>
      </c>
      <c r="C141" s="14" t="s">
        <v>485</v>
      </c>
      <c r="D141" s="14" t="s">
        <v>339</v>
      </c>
      <c r="E141" s="14" t="s">
        <v>201</v>
      </c>
      <c r="F141" s="14" t="s">
        <v>284</v>
      </c>
      <c r="G141" s="203">
        <v>101</v>
      </c>
      <c r="H141" s="177">
        <v>0.95050000000000001</v>
      </c>
      <c r="I141" s="52"/>
      <c r="J141" s="52"/>
      <c r="K141" s="52"/>
      <c r="L141" s="52"/>
      <c r="M141" s="52"/>
      <c r="N141" s="52"/>
    </row>
    <row r="142" spans="1:14">
      <c r="A142" s="14" t="s">
        <v>440</v>
      </c>
      <c r="B142" s="14" t="s">
        <v>412</v>
      </c>
      <c r="C142" s="14" t="s">
        <v>485</v>
      </c>
      <c r="D142" s="14" t="s">
        <v>339</v>
      </c>
      <c r="E142" s="14" t="s">
        <v>185</v>
      </c>
      <c r="F142" s="14" t="s">
        <v>186</v>
      </c>
      <c r="G142" s="203">
        <v>54</v>
      </c>
      <c r="H142" s="177">
        <v>0.75926000000000005</v>
      </c>
      <c r="I142" s="52"/>
      <c r="J142" s="52"/>
      <c r="K142" s="52"/>
      <c r="L142" s="52"/>
      <c r="M142" s="52"/>
      <c r="N142" s="52"/>
    </row>
    <row r="143" spans="1:14">
      <c r="A143" s="14" t="s">
        <v>440</v>
      </c>
      <c r="B143" s="14" t="s">
        <v>412</v>
      </c>
      <c r="C143" s="14" t="s">
        <v>485</v>
      </c>
      <c r="D143" s="14" t="s">
        <v>339</v>
      </c>
      <c r="E143" s="14" t="s">
        <v>210</v>
      </c>
      <c r="F143" s="14" t="s">
        <v>211</v>
      </c>
      <c r="G143" s="203">
        <v>215</v>
      </c>
      <c r="H143" s="177">
        <v>0.53022999999999998</v>
      </c>
      <c r="I143" s="52"/>
      <c r="J143" s="52"/>
      <c r="K143" s="52"/>
      <c r="L143" s="52"/>
      <c r="M143" s="52"/>
      <c r="N143" s="52"/>
    </row>
    <row r="144" spans="1:14">
      <c r="A144" s="14" t="s">
        <v>440</v>
      </c>
      <c r="B144" s="14" t="s">
        <v>412</v>
      </c>
      <c r="C144" s="14" t="s">
        <v>485</v>
      </c>
      <c r="D144" s="14" t="s">
        <v>339</v>
      </c>
      <c r="E144" s="14" t="s">
        <v>212</v>
      </c>
      <c r="F144" s="14" t="s">
        <v>213</v>
      </c>
      <c r="G144" s="203">
        <v>99</v>
      </c>
      <c r="H144" s="177">
        <v>0.74746999999999997</v>
      </c>
      <c r="I144" s="52"/>
      <c r="J144" s="52"/>
      <c r="K144" s="52"/>
      <c r="L144" s="52"/>
      <c r="M144" s="52"/>
      <c r="N144" s="52"/>
    </row>
    <row r="145" spans="1:14">
      <c r="A145" s="14" t="s">
        <v>440</v>
      </c>
      <c r="B145" s="14" t="s">
        <v>412</v>
      </c>
      <c r="C145" s="14" t="s">
        <v>485</v>
      </c>
      <c r="D145" s="14" t="s">
        <v>339</v>
      </c>
      <c r="E145" s="14" t="s">
        <v>222</v>
      </c>
      <c r="F145" s="14" t="s">
        <v>288</v>
      </c>
      <c r="G145" s="203">
        <v>159</v>
      </c>
      <c r="H145" s="177">
        <v>0.81132000000000004</v>
      </c>
      <c r="I145" s="52"/>
      <c r="J145" s="52"/>
      <c r="K145" s="52"/>
      <c r="L145" s="52"/>
      <c r="M145" s="52"/>
      <c r="N145" s="52"/>
    </row>
    <row r="146" spans="1:14">
      <c r="A146" s="14" t="s">
        <v>440</v>
      </c>
      <c r="B146" s="14" t="s">
        <v>412</v>
      </c>
      <c r="C146" s="14" t="s">
        <v>485</v>
      </c>
      <c r="D146" s="14" t="s">
        <v>339</v>
      </c>
      <c r="E146" s="14" t="s">
        <v>228</v>
      </c>
      <c r="F146" s="14" t="s">
        <v>229</v>
      </c>
      <c r="G146" s="203">
        <v>44</v>
      </c>
      <c r="H146" s="177">
        <v>0.70455000000000001</v>
      </c>
      <c r="I146" s="52"/>
      <c r="J146" s="52"/>
      <c r="K146" s="52"/>
      <c r="L146" s="52"/>
      <c r="M146" s="52"/>
      <c r="N146" s="52"/>
    </row>
    <row r="147" spans="1:14">
      <c r="A147" s="14" t="s">
        <v>440</v>
      </c>
      <c r="B147" s="14" t="s">
        <v>412</v>
      </c>
      <c r="C147" s="14" t="s">
        <v>485</v>
      </c>
      <c r="D147" s="14" t="s">
        <v>339</v>
      </c>
      <c r="E147" s="14" t="s">
        <v>240</v>
      </c>
      <c r="F147" s="14" t="s">
        <v>241</v>
      </c>
      <c r="G147" s="203">
        <v>122</v>
      </c>
      <c r="H147" s="177">
        <v>0.73770000000000002</v>
      </c>
      <c r="I147" s="52"/>
      <c r="J147" s="52"/>
      <c r="K147" s="52"/>
      <c r="L147" s="52"/>
      <c r="M147" s="52"/>
      <c r="N147" s="52"/>
    </row>
    <row r="148" spans="1:14">
      <c r="A148" s="14" t="s">
        <v>440</v>
      </c>
      <c r="B148" s="14" t="s">
        <v>412</v>
      </c>
      <c r="C148" s="14" t="s">
        <v>485</v>
      </c>
      <c r="D148" s="14" t="s">
        <v>339</v>
      </c>
      <c r="E148" s="14" t="s">
        <v>244</v>
      </c>
      <c r="F148" s="14" t="s">
        <v>245</v>
      </c>
      <c r="G148" s="203">
        <v>36</v>
      </c>
      <c r="H148" s="177">
        <v>0.69443999999999995</v>
      </c>
      <c r="I148" s="52"/>
      <c r="J148" s="52"/>
      <c r="K148" s="82"/>
      <c r="L148" s="82"/>
      <c r="M148" s="82"/>
      <c r="N148" s="82"/>
    </row>
    <row r="149" spans="1:14">
      <c r="A149" s="14" t="s">
        <v>440</v>
      </c>
      <c r="B149" s="14" t="s">
        <v>412</v>
      </c>
      <c r="C149" s="14" t="s">
        <v>486</v>
      </c>
      <c r="D149" s="64" t="s">
        <v>336</v>
      </c>
      <c r="E149" s="64" t="s">
        <v>486</v>
      </c>
      <c r="F149" s="64" t="s">
        <v>336</v>
      </c>
      <c r="G149" s="202">
        <v>358</v>
      </c>
      <c r="H149" s="184">
        <v>0.83520000000000005</v>
      </c>
      <c r="I149" s="52"/>
      <c r="J149" s="52"/>
      <c r="K149" s="52"/>
      <c r="L149" s="52"/>
      <c r="M149" s="52"/>
      <c r="N149" s="52"/>
    </row>
    <row r="150" spans="1:14">
      <c r="A150" s="14" t="s">
        <v>440</v>
      </c>
      <c r="B150" s="14" t="s">
        <v>412</v>
      </c>
      <c r="C150" s="14" t="s">
        <v>486</v>
      </c>
      <c r="D150" s="14" t="s">
        <v>336</v>
      </c>
      <c r="E150" s="14" t="s">
        <v>29</v>
      </c>
      <c r="F150" s="14" t="s">
        <v>30</v>
      </c>
      <c r="G150" s="203">
        <v>27</v>
      </c>
      <c r="H150" s="177">
        <v>0.96296000000000004</v>
      </c>
      <c r="I150" s="82"/>
      <c r="J150" s="52"/>
      <c r="K150" s="52"/>
      <c r="L150" s="52"/>
      <c r="M150" s="52"/>
      <c r="N150" s="52"/>
    </row>
    <row r="151" spans="1:14">
      <c r="A151" s="14" t="s">
        <v>440</v>
      </c>
      <c r="B151" s="14" t="s">
        <v>412</v>
      </c>
      <c r="C151" s="14" t="s">
        <v>486</v>
      </c>
      <c r="D151" s="14" t="s">
        <v>336</v>
      </c>
      <c r="E151" s="14" t="s">
        <v>45</v>
      </c>
      <c r="F151" s="14" t="s">
        <v>46</v>
      </c>
      <c r="G151" s="203">
        <v>49</v>
      </c>
      <c r="H151" s="177">
        <v>0.81633</v>
      </c>
      <c r="I151" s="52"/>
      <c r="J151" s="52"/>
      <c r="K151" s="52"/>
      <c r="L151" s="52"/>
      <c r="M151" s="52"/>
      <c r="N151" s="52"/>
    </row>
    <row r="152" spans="1:14">
      <c r="A152" s="14" t="s">
        <v>440</v>
      </c>
      <c r="B152" s="14" t="s">
        <v>412</v>
      </c>
      <c r="C152" s="14" t="s">
        <v>486</v>
      </c>
      <c r="D152" s="14" t="s">
        <v>336</v>
      </c>
      <c r="E152" s="14" t="s">
        <v>49</v>
      </c>
      <c r="F152" s="14" t="s">
        <v>50</v>
      </c>
      <c r="G152" s="203">
        <v>62</v>
      </c>
      <c r="H152" s="177">
        <v>0.85484000000000004</v>
      </c>
      <c r="I152" s="52"/>
      <c r="J152" s="52"/>
      <c r="K152" s="52"/>
      <c r="L152" s="52"/>
      <c r="M152" s="52"/>
      <c r="N152" s="52"/>
    </row>
    <row r="153" spans="1:14">
      <c r="A153" s="14" t="s">
        <v>440</v>
      </c>
      <c r="B153" s="14" t="s">
        <v>412</v>
      </c>
      <c r="C153" s="14" t="s">
        <v>486</v>
      </c>
      <c r="D153" s="14" t="s">
        <v>336</v>
      </c>
      <c r="E153" s="14" t="s">
        <v>95</v>
      </c>
      <c r="F153" s="14" t="s">
        <v>96</v>
      </c>
      <c r="G153" s="203">
        <v>29</v>
      </c>
      <c r="H153" s="177">
        <v>0.93103000000000002</v>
      </c>
      <c r="I153" s="52"/>
      <c r="J153" s="52"/>
      <c r="K153" s="52"/>
      <c r="L153" s="52"/>
      <c r="M153" s="52"/>
      <c r="N153" s="52"/>
    </row>
    <row r="154" spans="1:14">
      <c r="A154" s="14" t="s">
        <v>440</v>
      </c>
      <c r="B154" s="14" t="s">
        <v>412</v>
      </c>
      <c r="C154" s="14" t="s">
        <v>486</v>
      </c>
      <c r="D154" s="14" t="s">
        <v>336</v>
      </c>
      <c r="E154" s="14" t="s">
        <v>113</v>
      </c>
      <c r="F154" s="14" t="s">
        <v>114</v>
      </c>
      <c r="G154" s="203">
        <v>109</v>
      </c>
      <c r="H154" s="177">
        <v>0.73394000000000004</v>
      </c>
      <c r="I154" s="52"/>
      <c r="J154" s="52"/>
      <c r="K154" s="52"/>
      <c r="L154" s="52"/>
      <c r="M154" s="52"/>
      <c r="N154" s="52"/>
    </row>
    <row r="155" spans="1:14">
      <c r="A155" s="14" t="s">
        <v>440</v>
      </c>
      <c r="B155" s="14" t="s">
        <v>412</v>
      </c>
      <c r="C155" s="14" t="s">
        <v>486</v>
      </c>
      <c r="D155" s="14" t="s">
        <v>336</v>
      </c>
      <c r="E155" s="14" t="s">
        <v>131</v>
      </c>
      <c r="F155" s="14" t="s">
        <v>132</v>
      </c>
      <c r="G155" s="203">
        <v>82</v>
      </c>
      <c r="H155" s="177">
        <v>0.89024000000000003</v>
      </c>
      <c r="I155" s="52"/>
      <c r="J155" s="52"/>
    </row>
    <row r="156" spans="1:14">
      <c r="H156" s="52"/>
      <c r="I156" s="52"/>
      <c r="J156" s="52"/>
    </row>
    <row r="157" spans="1:14">
      <c r="J157" s="52"/>
    </row>
  </sheetData>
  <mergeCells count="3">
    <mergeCell ref="F2:H2"/>
    <mergeCell ref="F4:H4"/>
    <mergeCell ref="F5:H5"/>
  </mergeCells>
  <phoneticPr fontId="8" type="noConversion"/>
  <hyperlinks>
    <hyperlink ref="C3" r:id="rId1" display="https://www.natcan.org.uk/audits/metastatic-breast/           " xr:uid="{0CE87E25-2D9A-4CFA-AD39-42546A6965B2}"/>
    <hyperlink ref="C2" r:id="rId2" display="breastcanceraudits@rcseng.ac.uk           " xr:uid="{CF61CE03-2A75-47B0-A33A-29BF0EBCD01F}"/>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C9D0-613D-40A6-BBC1-D1EE3BCD66DE}">
  <dimension ref="A1:S157"/>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s>
  <sheetData>
    <row r="1" spans="1:19" ht="20.100000000000001" customHeight="1">
      <c r="A1" s="20"/>
      <c r="B1" s="20"/>
      <c r="C1" s="21"/>
      <c r="D1" s="54"/>
      <c r="E1" s="89" t="s">
        <v>462</v>
      </c>
      <c r="F1" s="73"/>
      <c r="G1" s="20"/>
      <c r="H1" s="20"/>
      <c r="I1" s="20"/>
    </row>
    <row r="2" spans="1:19" ht="30" customHeight="1">
      <c r="A2" s="20"/>
      <c r="B2" s="20"/>
      <c r="C2" s="70"/>
      <c r="D2" s="70"/>
      <c r="E2" s="72" t="s">
        <v>521</v>
      </c>
      <c r="F2" s="380" t="s">
        <v>534</v>
      </c>
      <c r="G2" s="380"/>
      <c r="H2" s="380"/>
      <c r="I2" s="380"/>
    </row>
    <row r="3" spans="1:19" ht="15" customHeight="1">
      <c r="A3" s="20"/>
      <c r="B3" s="20"/>
      <c r="C3" s="70"/>
      <c r="D3" s="70"/>
      <c r="E3" s="72" t="s">
        <v>27</v>
      </c>
      <c r="F3" s="73" t="s">
        <v>500</v>
      </c>
      <c r="G3" s="20"/>
      <c r="H3" s="20"/>
      <c r="I3" s="20"/>
    </row>
    <row r="4" spans="1:19" ht="15" customHeight="1">
      <c r="A4" s="20"/>
      <c r="B4" s="20"/>
      <c r="C4" s="71"/>
      <c r="D4" s="71"/>
      <c r="E4" s="72" t="s">
        <v>456</v>
      </c>
      <c r="F4" s="73" t="s">
        <v>532</v>
      </c>
      <c r="G4" s="20"/>
      <c r="H4" s="20"/>
      <c r="I4" s="20"/>
    </row>
    <row r="5" spans="1:19" ht="12.75" customHeight="1">
      <c r="A5" s="20"/>
      <c r="B5" s="20"/>
      <c r="C5" s="20"/>
      <c r="D5" s="54"/>
      <c r="E5" s="72" t="s">
        <v>457</v>
      </c>
      <c r="F5" s="73" t="s">
        <v>533</v>
      </c>
      <c r="G5" s="20"/>
      <c r="H5" s="20"/>
      <c r="I5" s="20"/>
    </row>
    <row r="6" spans="1:19">
      <c r="A6" s="20"/>
      <c r="B6" s="20"/>
      <c r="C6" s="20"/>
      <c r="D6" s="20"/>
      <c r="E6" s="74" t="s">
        <v>427</v>
      </c>
      <c r="F6" s="73" t="s">
        <v>505</v>
      </c>
      <c r="G6" s="20"/>
      <c r="H6" s="20"/>
      <c r="I6" s="20"/>
    </row>
    <row r="7" spans="1:19" ht="15" customHeight="1">
      <c r="D7" s="16"/>
      <c r="E7" s="74" t="s">
        <v>459</v>
      </c>
      <c r="F7" s="73" t="s">
        <v>501</v>
      </c>
    </row>
    <row r="8" spans="1:19" ht="25.5">
      <c r="D8" s="16"/>
      <c r="E8" s="74" t="s">
        <v>565</v>
      </c>
      <c r="F8" s="380" t="s">
        <v>570</v>
      </c>
      <c r="G8" s="380"/>
      <c r="H8" s="380"/>
      <c r="I8" s="380"/>
    </row>
    <row r="9" spans="1:19">
      <c r="D9" s="16"/>
    </row>
    <row r="10" spans="1:19">
      <c r="D10" s="16"/>
    </row>
    <row r="12" spans="1:19" s="68" customFormat="1" ht="60.75" thickBot="1">
      <c r="A12" s="75" t="s">
        <v>738</v>
      </c>
      <c r="B12" s="75" t="s">
        <v>427</v>
      </c>
      <c r="C12" s="75" t="s">
        <v>428</v>
      </c>
      <c r="D12" s="75" t="s">
        <v>429</v>
      </c>
      <c r="E12" s="75" t="s">
        <v>490</v>
      </c>
      <c r="F12" s="75" t="s">
        <v>431</v>
      </c>
      <c r="G12" s="75" t="s">
        <v>448</v>
      </c>
      <c r="H12" s="75" t="s">
        <v>537</v>
      </c>
      <c r="I12" s="75" t="s">
        <v>538</v>
      </c>
      <c r="J12"/>
      <c r="K12"/>
      <c r="L12" s="75" t="s">
        <v>738</v>
      </c>
      <c r="M12" s="75" t="s">
        <v>427</v>
      </c>
      <c r="N12" s="75" t="s">
        <v>495</v>
      </c>
      <c r="O12" s="75" t="s">
        <v>492</v>
      </c>
      <c r="P12" s="75" t="s">
        <v>448</v>
      </c>
      <c r="Q12" s="75" t="s">
        <v>536</v>
      </c>
      <c r="R12"/>
    </row>
    <row r="13" spans="1:19" ht="15.75" thickBot="1">
      <c r="A13" s="76" t="s">
        <v>440</v>
      </c>
      <c r="B13" s="76" t="s">
        <v>432</v>
      </c>
      <c r="C13" s="76" t="s">
        <v>465</v>
      </c>
      <c r="D13" s="76" t="s">
        <v>432</v>
      </c>
      <c r="E13" s="76" t="s">
        <v>465</v>
      </c>
      <c r="F13" s="76" t="s">
        <v>432</v>
      </c>
      <c r="G13" s="76">
        <v>4779</v>
      </c>
      <c r="H13" s="106" t="s">
        <v>491</v>
      </c>
      <c r="I13" s="106" t="s">
        <v>491</v>
      </c>
      <c r="L13" s="42" t="s">
        <v>440</v>
      </c>
      <c r="M13" s="42" t="s">
        <v>412</v>
      </c>
      <c r="N13" s="42" t="s">
        <v>329</v>
      </c>
      <c r="O13" s="42" t="s">
        <v>524</v>
      </c>
      <c r="P13" s="42">
        <v>1441</v>
      </c>
      <c r="Q13" s="103">
        <v>8.3280000000000007E-2</v>
      </c>
      <c r="S13" s="52"/>
    </row>
    <row r="14" spans="1:19">
      <c r="A14" s="42" t="s">
        <v>440</v>
      </c>
      <c r="B14" s="42" t="s">
        <v>412</v>
      </c>
      <c r="C14" s="42" t="s">
        <v>464</v>
      </c>
      <c r="D14" s="42" t="s">
        <v>412</v>
      </c>
      <c r="E14" s="42" t="s">
        <v>464</v>
      </c>
      <c r="F14" s="42" t="s">
        <v>412</v>
      </c>
      <c r="G14" s="42">
        <v>4529</v>
      </c>
      <c r="H14" s="69">
        <v>8.3019999999999997E-2</v>
      </c>
      <c r="I14" s="103" t="s">
        <v>491</v>
      </c>
      <c r="J14" s="52"/>
      <c r="L14" s="42" t="s">
        <v>440</v>
      </c>
      <c r="M14" s="42" t="s">
        <v>412</v>
      </c>
      <c r="N14" s="42" t="s">
        <v>329</v>
      </c>
      <c r="O14" s="42" t="s">
        <v>525</v>
      </c>
      <c r="P14" s="42">
        <v>2202</v>
      </c>
      <c r="Q14" s="103">
        <v>8.2650000000000001E-2</v>
      </c>
      <c r="S14" s="52"/>
    </row>
    <row r="15" spans="1:19" ht="15.75" thickBot="1">
      <c r="A15" s="78" t="s">
        <v>440</v>
      </c>
      <c r="B15" s="78" t="s">
        <v>433</v>
      </c>
      <c r="C15" s="78" t="s">
        <v>463</v>
      </c>
      <c r="D15" s="78" t="s">
        <v>433</v>
      </c>
      <c r="E15" s="78" t="s">
        <v>463</v>
      </c>
      <c r="F15" s="78" t="s">
        <v>433</v>
      </c>
      <c r="G15" s="78">
        <v>250</v>
      </c>
      <c r="H15" s="105" t="s">
        <v>491</v>
      </c>
      <c r="I15" s="105" t="s">
        <v>491</v>
      </c>
      <c r="L15" s="42" t="s">
        <v>440</v>
      </c>
      <c r="M15" s="42" t="s">
        <v>412</v>
      </c>
      <c r="N15" s="42" t="s">
        <v>329</v>
      </c>
      <c r="O15" s="42" t="s">
        <v>294</v>
      </c>
      <c r="P15" s="42">
        <v>730</v>
      </c>
      <c r="Q15" s="103">
        <v>8.2189999999999999E-2</v>
      </c>
      <c r="S15" s="52"/>
    </row>
    <row r="16" spans="1:19" ht="15.75" thickBot="1">
      <c r="A16" t="s">
        <v>440</v>
      </c>
      <c r="B16" t="s">
        <v>412</v>
      </c>
      <c r="C16" t="s">
        <v>466</v>
      </c>
      <c r="D16" s="53" t="s">
        <v>340</v>
      </c>
      <c r="E16" s="53" t="s">
        <v>466</v>
      </c>
      <c r="F16" s="53" t="s">
        <v>340</v>
      </c>
      <c r="G16" s="53">
        <v>192</v>
      </c>
      <c r="H16" s="82">
        <v>0.10929999999999999</v>
      </c>
      <c r="I16" s="82">
        <v>0.11183</v>
      </c>
      <c r="J16" s="52"/>
      <c r="K16" s="52"/>
      <c r="L16" s="78" t="s">
        <v>440</v>
      </c>
      <c r="M16" s="78" t="s">
        <v>412</v>
      </c>
      <c r="N16" s="78" t="s">
        <v>329</v>
      </c>
      <c r="O16" s="78" t="s">
        <v>295</v>
      </c>
      <c r="P16" s="78">
        <v>156</v>
      </c>
      <c r="Q16" s="104">
        <v>8.974E-2</v>
      </c>
      <c r="S16" s="52"/>
    </row>
    <row r="17" spans="1:17">
      <c r="A17" t="s">
        <v>440</v>
      </c>
      <c r="B17" t="s">
        <v>412</v>
      </c>
      <c r="C17" t="s">
        <v>466</v>
      </c>
      <c r="D17" t="s">
        <v>340</v>
      </c>
      <c r="E17" t="s">
        <v>57</v>
      </c>
      <c r="F17" t="s">
        <v>274</v>
      </c>
      <c r="G17">
        <v>21</v>
      </c>
      <c r="H17" s="52">
        <v>0.19040000000000001</v>
      </c>
      <c r="I17" s="52">
        <v>0.1825</v>
      </c>
      <c r="J17" s="52"/>
      <c r="K17" s="52"/>
      <c r="L17" s="52"/>
      <c r="M17" s="52"/>
      <c r="N17" s="52"/>
      <c r="O17" s="52"/>
      <c r="P17" s="52"/>
      <c r="Q17" s="52"/>
    </row>
    <row r="18" spans="1:17">
      <c r="A18" t="s">
        <v>440</v>
      </c>
      <c r="B18" t="s">
        <v>412</v>
      </c>
      <c r="C18" t="s">
        <v>466</v>
      </c>
      <c r="D18" t="s">
        <v>340</v>
      </c>
      <c r="E18" t="s">
        <v>69</v>
      </c>
      <c r="F18" t="s">
        <v>70</v>
      </c>
      <c r="G18">
        <v>19</v>
      </c>
      <c r="H18" s="52">
        <v>5.2600000000000001E-2</v>
      </c>
      <c r="I18" s="52">
        <v>4.6089999999999999E-2</v>
      </c>
      <c r="J18" s="52"/>
      <c r="K18" s="52"/>
      <c r="L18" s="52"/>
      <c r="M18" s="52"/>
      <c r="N18" s="52"/>
      <c r="O18" s="52"/>
      <c r="P18" s="52"/>
      <c r="Q18" s="52"/>
    </row>
    <row r="19" spans="1:17">
      <c r="A19" t="s">
        <v>440</v>
      </c>
      <c r="B19" t="s">
        <v>412</v>
      </c>
      <c r="C19" t="s">
        <v>466</v>
      </c>
      <c r="D19" t="s">
        <v>340</v>
      </c>
      <c r="E19" t="s">
        <v>117</v>
      </c>
      <c r="F19" t="s">
        <v>118</v>
      </c>
      <c r="G19">
        <v>61</v>
      </c>
      <c r="H19" s="52">
        <v>0.1147</v>
      </c>
      <c r="I19" s="52">
        <v>0.11963</v>
      </c>
      <c r="J19" s="52"/>
      <c r="K19" s="52"/>
      <c r="L19" s="52"/>
      <c r="M19" s="52"/>
      <c r="N19" s="52"/>
      <c r="O19" s="52"/>
      <c r="P19" s="52"/>
      <c r="Q19" s="52"/>
    </row>
    <row r="20" spans="1:17">
      <c r="A20" t="s">
        <v>440</v>
      </c>
      <c r="B20" t="s">
        <v>412</v>
      </c>
      <c r="C20" t="s">
        <v>466</v>
      </c>
      <c r="D20" t="s">
        <v>340</v>
      </c>
      <c r="E20" t="s">
        <v>127</v>
      </c>
      <c r="F20" t="s">
        <v>128</v>
      </c>
      <c r="G20">
        <v>23</v>
      </c>
      <c r="H20" s="52">
        <v>8.6900000000000005E-2</v>
      </c>
      <c r="I20" s="52">
        <v>0.10174999999999999</v>
      </c>
      <c r="J20" s="52"/>
      <c r="K20" s="52"/>
      <c r="L20" s="52"/>
      <c r="M20" s="52"/>
      <c r="N20" s="52"/>
      <c r="O20" s="52"/>
      <c r="P20" s="52"/>
      <c r="Q20" s="52"/>
    </row>
    <row r="21" spans="1:17">
      <c r="A21" t="s">
        <v>440</v>
      </c>
      <c r="B21" t="s">
        <v>412</v>
      </c>
      <c r="C21" t="s">
        <v>466</v>
      </c>
      <c r="D21" t="s">
        <v>340</v>
      </c>
      <c r="E21" t="s">
        <v>129</v>
      </c>
      <c r="F21" t="s">
        <v>130</v>
      </c>
      <c r="G21">
        <v>23</v>
      </c>
      <c r="H21" s="52">
        <v>0.13039999999999999</v>
      </c>
      <c r="I21" s="52">
        <v>0.11801</v>
      </c>
      <c r="J21" s="52"/>
      <c r="K21" s="52"/>
      <c r="L21" s="52"/>
      <c r="M21" s="52"/>
      <c r="N21" s="52"/>
      <c r="O21" s="52"/>
      <c r="P21" s="52"/>
      <c r="Q21" s="52"/>
    </row>
    <row r="22" spans="1:17">
      <c r="A22" t="s">
        <v>440</v>
      </c>
      <c r="B22" t="s">
        <v>412</v>
      </c>
      <c r="C22" t="s">
        <v>466</v>
      </c>
      <c r="D22" t="s">
        <v>340</v>
      </c>
      <c r="E22" t="s">
        <v>230</v>
      </c>
      <c r="F22" t="s">
        <v>231</v>
      </c>
      <c r="G22">
        <v>20</v>
      </c>
      <c r="H22" s="52">
        <v>0.05</v>
      </c>
      <c r="I22" s="52">
        <v>4.8980000000000003E-2</v>
      </c>
      <c r="J22" s="52"/>
      <c r="K22" s="52"/>
      <c r="L22" s="52"/>
      <c r="M22" s="52"/>
      <c r="N22" s="52"/>
      <c r="O22" s="52"/>
      <c r="P22" s="52"/>
      <c r="Q22" s="52"/>
    </row>
    <row r="23" spans="1:17">
      <c r="A23" t="s">
        <v>440</v>
      </c>
      <c r="B23" t="s">
        <v>412</v>
      </c>
      <c r="C23" t="s">
        <v>466</v>
      </c>
      <c r="D23" t="s">
        <v>340</v>
      </c>
      <c r="E23" t="s">
        <v>238</v>
      </c>
      <c r="F23" t="s">
        <v>239</v>
      </c>
      <c r="G23">
        <v>25</v>
      </c>
      <c r="H23" s="52">
        <v>0.11990000000000001</v>
      </c>
      <c r="I23" s="52">
        <v>0.14881</v>
      </c>
      <c r="J23" s="52"/>
      <c r="K23" s="52"/>
      <c r="L23" s="52"/>
      <c r="M23" s="52"/>
      <c r="N23" s="52"/>
      <c r="O23" s="52"/>
      <c r="P23" s="52"/>
      <c r="Q23" s="52"/>
    </row>
    <row r="24" spans="1:17">
      <c r="A24" t="s">
        <v>440</v>
      </c>
      <c r="B24" t="s">
        <v>412</v>
      </c>
      <c r="C24" t="s">
        <v>467</v>
      </c>
      <c r="D24" s="53" t="s">
        <v>345</v>
      </c>
      <c r="E24" s="53" t="s">
        <v>467</v>
      </c>
      <c r="F24" s="53" t="s">
        <v>345</v>
      </c>
      <c r="G24" s="53">
        <v>358</v>
      </c>
      <c r="H24" s="82">
        <v>7.2599999999999998E-2</v>
      </c>
      <c r="I24" s="82">
        <v>7.0610000000000006E-2</v>
      </c>
      <c r="J24" s="52"/>
      <c r="K24" s="52"/>
      <c r="L24" s="52"/>
      <c r="M24" s="52"/>
      <c r="N24" s="52"/>
      <c r="O24" s="52"/>
      <c r="P24" s="52"/>
      <c r="Q24" s="52"/>
    </row>
    <row r="25" spans="1:17">
      <c r="A25" t="s">
        <v>440</v>
      </c>
      <c r="B25" t="s">
        <v>412</v>
      </c>
      <c r="C25" t="s">
        <v>467</v>
      </c>
      <c r="D25" t="s">
        <v>345</v>
      </c>
      <c r="E25" t="s">
        <v>105</v>
      </c>
      <c r="F25" t="s">
        <v>106</v>
      </c>
      <c r="G25">
        <v>25</v>
      </c>
      <c r="H25" s="52">
        <v>7.9899999999999999E-2</v>
      </c>
      <c r="I25" s="52">
        <v>7.6139999999999999E-2</v>
      </c>
      <c r="J25" s="52"/>
      <c r="K25" s="52"/>
      <c r="L25" s="52"/>
      <c r="M25" s="52"/>
      <c r="N25" s="52"/>
      <c r="O25" s="52"/>
      <c r="P25" s="52"/>
      <c r="Q25" s="52"/>
    </row>
    <row r="26" spans="1:17">
      <c r="A26" t="s">
        <v>440</v>
      </c>
      <c r="B26" t="s">
        <v>412</v>
      </c>
      <c r="C26" t="s">
        <v>467</v>
      </c>
      <c r="D26" t="s">
        <v>345</v>
      </c>
      <c r="E26" t="s">
        <v>149</v>
      </c>
      <c r="F26" t="s">
        <v>150</v>
      </c>
      <c r="G26">
        <v>26</v>
      </c>
      <c r="H26" s="52">
        <v>0.1153</v>
      </c>
      <c r="I26" s="52">
        <v>8.9120000000000005E-2</v>
      </c>
      <c r="J26" s="52"/>
      <c r="K26" s="52"/>
      <c r="L26" s="52"/>
      <c r="M26" s="52"/>
      <c r="N26" s="52"/>
      <c r="O26" s="52"/>
      <c r="P26" s="52"/>
      <c r="Q26" s="52"/>
    </row>
    <row r="27" spans="1:17">
      <c r="A27" t="s">
        <v>440</v>
      </c>
      <c r="B27" t="s">
        <v>412</v>
      </c>
      <c r="C27" t="s">
        <v>467</v>
      </c>
      <c r="D27" t="s">
        <v>345</v>
      </c>
      <c r="E27" t="s">
        <v>155</v>
      </c>
      <c r="F27" t="s">
        <v>156</v>
      </c>
      <c r="G27">
        <v>74</v>
      </c>
      <c r="H27" s="52">
        <v>0.1081</v>
      </c>
      <c r="I27" s="52">
        <v>0.11252</v>
      </c>
      <c r="J27" s="52"/>
      <c r="K27" s="52"/>
      <c r="L27" s="52"/>
      <c r="M27" s="52"/>
      <c r="N27" s="52"/>
      <c r="O27" s="52"/>
      <c r="P27" s="52"/>
      <c r="Q27" s="52"/>
    </row>
    <row r="28" spans="1:17">
      <c r="A28" t="s">
        <v>440</v>
      </c>
      <c r="B28" t="s">
        <v>412</v>
      </c>
      <c r="C28" t="s">
        <v>467</v>
      </c>
      <c r="D28" t="s">
        <v>345</v>
      </c>
      <c r="E28" t="s">
        <v>179</v>
      </c>
      <c r="F28" t="s">
        <v>180</v>
      </c>
      <c r="G28">
        <v>28</v>
      </c>
      <c r="H28" s="52">
        <v>0.17849999999999999</v>
      </c>
      <c r="I28" s="52">
        <v>0.16675999999999999</v>
      </c>
      <c r="J28" s="52"/>
      <c r="K28" s="52"/>
      <c r="L28" s="52"/>
      <c r="M28" s="52"/>
      <c r="N28" s="52"/>
      <c r="O28" s="52"/>
      <c r="P28" s="52"/>
      <c r="Q28" s="52"/>
    </row>
    <row r="29" spans="1:17">
      <c r="A29" t="s">
        <v>440</v>
      </c>
      <c r="B29" t="s">
        <v>412</v>
      </c>
      <c r="C29" t="s">
        <v>467</v>
      </c>
      <c r="D29" t="s">
        <v>345</v>
      </c>
      <c r="E29" t="s">
        <v>204</v>
      </c>
      <c r="F29" t="s">
        <v>205</v>
      </c>
      <c r="G29">
        <v>75</v>
      </c>
      <c r="H29" s="52">
        <v>2.6599999999999999E-2</v>
      </c>
      <c r="I29" s="52">
        <v>2.282E-2</v>
      </c>
      <c r="J29" s="52"/>
      <c r="K29" s="52"/>
      <c r="L29" s="52"/>
      <c r="M29" s="52"/>
      <c r="N29" s="52"/>
      <c r="O29" s="52"/>
      <c r="P29" s="52"/>
      <c r="Q29" s="52"/>
    </row>
    <row r="30" spans="1:17">
      <c r="A30" t="s">
        <v>440</v>
      </c>
      <c r="B30" t="s">
        <v>412</v>
      </c>
      <c r="C30" t="s">
        <v>467</v>
      </c>
      <c r="D30" t="s">
        <v>345</v>
      </c>
      <c r="E30" t="s">
        <v>216</v>
      </c>
      <c r="F30" t="s">
        <v>285</v>
      </c>
      <c r="G30">
        <v>91</v>
      </c>
      <c r="H30" s="52">
        <v>3.2899999999999999E-2</v>
      </c>
      <c r="I30" s="52">
        <v>3.8399999999999997E-2</v>
      </c>
      <c r="J30" s="52"/>
      <c r="K30" s="52"/>
      <c r="L30" s="52"/>
      <c r="M30" s="52"/>
      <c r="N30" s="52"/>
      <c r="O30" s="52"/>
      <c r="P30" s="52"/>
      <c r="Q30" s="52"/>
    </row>
    <row r="31" spans="1:17">
      <c r="A31" t="s">
        <v>440</v>
      </c>
      <c r="B31" t="s">
        <v>412</v>
      </c>
      <c r="C31" t="s">
        <v>467</v>
      </c>
      <c r="D31" t="s">
        <v>345</v>
      </c>
      <c r="E31" t="s">
        <v>218</v>
      </c>
      <c r="F31" t="s">
        <v>286</v>
      </c>
      <c r="G31">
        <v>39</v>
      </c>
      <c r="H31" s="52">
        <v>7.6899999999999996E-2</v>
      </c>
      <c r="I31" s="52">
        <v>7.2359999999999994E-2</v>
      </c>
      <c r="J31" s="52"/>
      <c r="K31" s="52"/>
      <c r="L31" s="52"/>
      <c r="M31" s="52"/>
      <c r="N31" s="52"/>
      <c r="O31" s="52"/>
      <c r="P31" s="52"/>
      <c r="Q31" s="52"/>
    </row>
    <row r="32" spans="1:17">
      <c r="A32" t="s">
        <v>440</v>
      </c>
      <c r="B32" t="s">
        <v>412</v>
      </c>
      <c r="C32" t="s">
        <v>468</v>
      </c>
      <c r="D32" s="53" t="s">
        <v>469</v>
      </c>
      <c r="E32" s="53" t="s">
        <v>468</v>
      </c>
      <c r="F32" s="53" t="s">
        <v>469</v>
      </c>
      <c r="G32" s="53">
        <v>534</v>
      </c>
      <c r="H32" s="82">
        <v>8.6099999999999996E-2</v>
      </c>
      <c r="I32" s="82">
        <v>8.5080000000000003E-2</v>
      </c>
      <c r="J32" s="52"/>
      <c r="K32" s="52"/>
      <c r="L32" s="52"/>
      <c r="M32" s="52"/>
      <c r="N32" s="52"/>
      <c r="O32" s="52"/>
      <c r="P32" s="52"/>
      <c r="Q32" s="52"/>
    </row>
    <row r="33" spans="1:17">
      <c r="A33" t="s">
        <v>440</v>
      </c>
      <c r="B33" t="s">
        <v>412</v>
      </c>
      <c r="C33" t="s">
        <v>468</v>
      </c>
      <c r="D33" t="s">
        <v>469</v>
      </c>
      <c r="E33" t="s">
        <v>39</v>
      </c>
      <c r="F33" t="s">
        <v>40</v>
      </c>
      <c r="G33">
        <v>47</v>
      </c>
      <c r="H33" s="52">
        <v>0.12759999999999999</v>
      </c>
      <c r="I33" s="52">
        <v>0.13911000000000001</v>
      </c>
      <c r="J33" s="52"/>
      <c r="K33" s="52"/>
      <c r="L33" s="52"/>
      <c r="M33" s="52"/>
      <c r="N33" s="52"/>
      <c r="O33" s="52"/>
      <c r="P33" s="52"/>
      <c r="Q33" s="52"/>
    </row>
    <row r="34" spans="1:17">
      <c r="A34" t="s">
        <v>440</v>
      </c>
      <c r="B34" t="s">
        <v>412</v>
      </c>
      <c r="C34" t="s">
        <v>468</v>
      </c>
      <c r="D34" t="s">
        <v>469</v>
      </c>
      <c r="E34" t="s">
        <v>51</v>
      </c>
      <c r="F34" t="s">
        <v>52</v>
      </c>
      <c r="G34">
        <v>39</v>
      </c>
      <c r="H34" s="52">
        <v>5.1200000000000002E-2</v>
      </c>
      <c r="I34" s="52">
        <v>4.8719999999999999E-2</v>
      </c>
      <c r="J34" s="52"/>
      <c r="K34" s="52"/>
      <c r="L34" s="52"/>
      <c r="M34" s="52"/>
      <c r="N34" s="52"/>
      <c r="O34" s="52"/>
      <c r="P34" s="52"/>
      <c r="Q34" s="52"/>
    </row>
    <row r="35" spans="1:17">
      <c r="A35" t="s">
        <v>440</v>
      </c>
      <c r="B35" t="s">
        <v>412</v>
      </c>
      <c r="C35" t="s">
        <v>468</v>
      </c>
      <c r="D35" t="s">
        <v>469</v>
      </c>
      <c r="E35" t="s">
        <v>75</v>
      </c>
      <c r="F35" t="s">
        <v>76</v>
      </c>
      <c r="G35">
        <v>58</v>
      </c>
      <c r="H35" s="52">
        <v>0.15509999999999999</v>
      </c>
      <c r="I35" s="52">
        <v>0.15528</v>
      </c>
      <c r="J35" s="52"/>
      <c r="K35" s="52"/>
      <c r="L35" s="52"/>
      <c r="M35" s="52"/>
      <c r="N35" s="52"/>
      <c r="O35" s="52"/>
      <c r="P35" s="52"/>
      <c r="Q35" s="52"/>
    </row>
    <row r="36" spans="1:17">
      <c r="A36" t="s">
        <v>440</v>
      </c>
      <c r="B36" t="s">
        <v>412</v>
      </c>
      <c r="C36" t="s">
        <v>468</v>
      </c>
      <c r="D36" t="s">
        <v>469</v>
      </c>
      <c r="E36" t="s">
        <v>79</v>
      </c>
      <c r="F36" t="s">
        <v>80</v>
      </c>
      <c r="G36">
        <v>33</v>
      </c>
      <c r="H36" s="52">
        <v>6.0600000000000001E-2</v>
      </c>
      <c r="I36" s="52">
        <v>5.1470000000000002E-2</v>
      </c>
      <c r="J36" s="52"/>
      <c r="K36" s="52"/>
      <c r="L36" s="52"/>
      <c r="M36" s="52"/>
      <c r="N36" s="52"/>
      <c r="O36" s="52"/>
      <c r="P36" s="52"/>
      <c r="Q36" s="52"/>
    </row>
    <row r="37" spans="1:17">
      <c r="A37" t="s">
        <v>440</v>
      </c>
      <c r="B37" t="s">
        <v>412</v>
      </c>
      <c r="C37" t="s">
        <v>468</v>
      </c>
      <c r="D37" t="s">
        <v>469</v>
      </c>
      <c r="E37" t="s">
        <v>103</v>
      </c>
      <c r="F37" t="s">
        <v>104</v>
      </c>
      <c r="G37">
        <v>13</v>
      </c>
      <c r="H37" s="52">
        <v>7.6899999999999996E-2</v>
      </c>
      <c r="I37" s="52">
        <v>7.3380000000000001E-2</v>
      </c>
      <c r="J37" s="52"/>
      <c r="K37" s="52"/>
      <c r="L37" s="82"/>
      <c r="M37" s="82"/>
      <c r="N37" s="82"/>
      <c r="O37" s="82"/>
      <c r="P37" s="82"/>
      <c r="Q37" s="82"/>
    </row>
    <row r="38" spans="1:17">
      <c r="A38" t="s">
        <v>440</v>
      </c>
      <c r="B38" t="s">
        <v>412</v>
      </c>
      <c r="C38" t="s">
        <v>468</v>
      </c>
      <c r="D38" t="s">
        <v>469</v>
      </c>
      <c r="E38" t="s">
        <v>133</v>
      </c>
      <c r="F38" t="s">
        <v>134</v>
      </c>
      <c r="G38">
        <v>104</v>
      </c>
      <c r="H38" s="52">
        <v>9.6100000000000005E-2</v>
      </c>
      <c r="I38" s="52">
        <v>9.9879999999999997E-2</v>
      </c>
      <c r="J38" s="52"/>
      <c r="K38" s="52"/>
      <c r="L38" s="52"/>
      <c r="M38" s="52"/>
      <c r="N38" s="52"/>
      <c r="O38" s="52"/>
      <c r="P38" s="52"/>
      <c r="Q38" s="52"/>
    </row>
    <row r="39" spans="1:17">
      <c r="A39" t="s">
        <v>440</v>
      </c>
      <c r="B39" t="s">
        <v>412</v>
      </c>
      <c r="C39" t="s">
        <v>468</v>
      </c>
      <c r="D39" t="s">
        <v>469</v>
      </c>
      <c r="E39" t="s">
        <v>135</v>
      </c>
      <c r="F39" t="s">
        <v>136</v>
      </c>
      <c r="G39">
        <v>29</v>
      </c>
      <c r="H39" s="52">
        <v>3.44E-2</v>
      </c>
      <c r="I39" s="52">
        <v>4.095E-2</v>
      </c>
      <c r="J39" s="52"/>
      <c r="K39" s="52"/>
      <c r="L39" s="52"/>
      <c r="M39" s="52"/>
      <c r="N39" s="52"/>
      <c r="O39" s="52"/>
      <c r="P39" s="52"/>
      <c r="Q39" s="52"/>
    </row>
    <row r="40" spans="1:17">
      <c r="A40" t="s">
        <v>440</v>
      </c>
      <c r="B40" t="s">
        <v>412</v>
      </c>
      <c r="C40" t="s">
        <v>468</v>
      </c>
      <c r="D40" t="s">
        <v>469</v>
      </c>
      <c r="E40" t="s">
        <v>137</v>
      </c>
      <c r="F40" t="s">
        <v>138</v>
      </c>
      <c r="G40">
        <v>60</v>
      </c>
      <c r="H40" s="52">
        <v>6.6600000000000006E-2</v>
      </c>
      <c r="I40" s="52">
        <v>6.2309999999999997E-2</v>
      </c>
      <c r="J40" s="52"/>
      <c r="K40" s="52"/>
      <c r="L40" s="52"/>
      <c r="M40" s="52"/>
      <c r="N40" s="52"/>
      <c r="O40" s="52"/>
      <c r="P40" s="52"/>
      <c r="Q40" s="52"/>
    </row>
    <row r="41" spans="1:17">
      <c r="A41" t="s">
        <v>440</v>
      </c>
      <c r="B41" t="s">
        <v>412</v>
      </c>
      <c r="C41" t="s">
        <v>468</v>
      </c>
      <c r="D41" t="s">
        <v>469</v>
      </c>
      <c r="E41" t="s">
        <v>147</v>
      </c>
      <c r="F41" t="s">
        <v>148</v>
      </c>
      <c r="G41">
        <v>34</v>
      </c>
      <c r="H41" s="52">
        <v>0</v>
      </c>
      <c r="I41" s="52">
        <v>0</v>
      </c>
      <c r="J41" s="52"/>
      <c r="K41" s="52"/>
      <c r="L41" s="52"/>
      <c r="M41" s="52"/>
      <c r="N41" s="52"/>
      <c r="O41" s="52"/>
      <c r="P41" s="52"/>
      <c r="Q41" s="52"/>
    </row>
    <row r="42" spans="1:17">
      <c r="A42" t="s">
        <v>440</v>
      </c>
      <c r="B42" t="s">
        <v>412</v>
      </c>
      <c r="C42" t="s">
        <v>468</v>
      </c>
      <c r="D42" t="s">
        <v>469</v>
      </c>
      <c r="E42" t="s">
        <v>196</v>
      </c>
      <c r="F42" t="s">
        <v>279</v>
      </c>
      <c r="G42">
        <v>27</v>
      </c>
      <c r="H42" s="52">
        <v>3.6999999999999998E-2</v>
      </c>
      <c r="I42" s="52">
        <v>3.8399999999999997E-2</v>
      </c>
      <c r="J42" s="52"/>
      <c r="K42" s="52"/>
      <c r="L42" s="52"/>
      <c r="M42" s="52"/>
      <c r="N42" s="52"/>
      <c r="O42" s="52"/>
      <c r="P42" s="52"/>
      <c r="Q42" s="52"/>
    </row>
    <row r="43" spans="1:17">
      <c r="A43" t="s">
        <v>440</v>
      </c>
      <c r="B43" t="s">
        <v>412</v>
      </c>
      <c r="C43" t="s">
        <v>468</v>
      </c>
      <c r="D43" t="s">
        <v>469</v>
      </c>
      <c r="E43" t="s">
        <v>197</v>
      </c>
      <c r="F43" t="s">
        <v>280</v>
      </c>
      <c r="G43">
        <v>33</v>
      </c>
      <c r="H43" s="52">
        <v>6.0600000000000001E-2</v>
      </c>
      <c r="I43" s="52">
        <v>5.0880000000000002E-2</v>
      </c>
      <c r="J43" s="52"/>
      <c r="K43" s="52"/>
      <c r="L43" s="52"/>
      <c r="M43" s="52"/>
      <c r="N43" s="52"/>
      <c r="O43" s="52"/>
      <c r="P43" s="52"/>
      <c r="Q43" s="52"/>
    </row>
    <row r="44" spans="1:17">
      <c r="A44" t="s">
        <v>440</v>
      </c>
      <c r="B44" t="s">
        <v>412</v>
      </c>
      <c r="C44" t="s">
        <v>468</v>
      </c>
      <c r="D44" t="s">
        <v>469</v>
      </c>
      <c r="E44" t="s">
        <v>232</v>
      </c>
      <c r="F44" t="s">
        <v>233</v>
      </c>
      <c r="G44">
        <v>37</v>
      </c>
      <c r="H44" s="52">
        <v>0.1081</v>
      </c>
      <c r="I44" s="52">
        <v>0.10506</v>
      </c>
      <c r="J44" s="52"/>
      <c r="K44" s="52"/>
      <c r="L44" s="52"/>
      <c r="M44" s="52"/>
      <c r="N44" s="52"/>
      <c r="O44" s="52"/>
      <c r="P44" s="52"/>
      <c r="Q44" s="52"/>
    </row>
    <row r="45" spans="1:17">
      <c r="A45" t="s">
        <v>440</v>
      </c>
      <c r="B45" t="s">
        <v>412</v>
      </c>
      <c r="C45" t="s">
        <v>468</v>
      </c>
      <c r="D45" t="s">
        <v>469</v>
      </c>
      <c r="E45" t="s">
        <v>234</v>
      </c>
      <c r="F45" t="s">
        <v>235</v>
      </c>
      <c r="G45">
        <v>20</v>
      </c>
      <c r="H45" s="52">
        <v>0.2</v>
      </c>
      <c r="I45" s="52">
        <v>0.18151</v>
      </c>
      <c r="J45" s="52"/>
      <c r="K45" s="52"/>
      <c r="L45" s="82"/>
      <c r="M45" s="82"/>
      <c r="N45" s="82"/>
      <c r="O45" s="82"/>
      <c r="P45" s="82"/>
      <c r="Q45" s="82"/>
    </row>
    <row r="46" spans="1:17">
      <c r="A46" t="s">
        <v>440</v>
      </c>
      <c r="B46" t="s">
        <v>412</v>
      </c>
      <c r="C46" t="s">
        <v>470</v>
      </c>
      <c r="D46" s="53" t="s">
        <v>331</v>
      </c>
      <c r="E46" s="53" t="s">
        <v>470</v>
      </c>
      <c r="F46" s="53" t="s">
        <v>331</v>
      </c>
      <c r="G46" s="53">
        <v>146</v>
      </c>
      <c r="H46" s="82">
        <v>0.1095</v>
      </c>
      <c r="I46" s="82">
        <v>9.5600000000000004E-2</v>
      </c>
      <c r="J46" s="52"/>
      <c r="K46" s="52"/>
      <c r="L46" s="52"/>
      <c r="M46" s="52"/>
      <c r="N46" s="52"/>
      <c r="O46" s="52"/>
      <c r="P46" s="52"/>
      <c r="Q46" s="52"/>
    </row>
    <row r="47" spans="1:17">
      <c r="A47" t="s">
        <v>440</v>
      </c>
      <c r="B47" t="s">
        <v>412</v>
      </c>
      <c r="C47" t="s">
        <v>470</v>
      </c>
      <c r="D47" t="s">
        <v>331</v>
      </c>
      <c r="E47" t="s">
        <v>43</v>
      </c>
      <c r="F47" t="s">
        <v>44</v>
      </c>
      <c r="G47">
        <v>23</v>
      </c>
      <c r="H47" s="52">
        <v>0.13039999999999999</v>
      </c>
      <c r="I47" s="52">
        <v>0.13325999999999999</v>
      </c>
      <c r="J47" s="52"/>
      <c r="K47" s="52"/>
      <c r="L47" s="52"/>
      <c r="M47" s="52"/>
      <c r="N47" s="52"/>
      <c r="O47" s="52"/>
      <c r="P47" s="52"/>
      <c r="Q47" s="52"/>
    </row>
    <row r="48" spans="1:17">
      <c r="A48" t="s">
        <v>440</v>
      </c>
      <c r="B48" t="s">
        <v>412</v>
      </c>
      <c r="C48" t="s">
        <v>470</v>
      </c>
      <c r="D48" t="s">
        <v>331</v>
      </c>
      <c r="E48" t="s">
        <v>123</v>
      </c>
      <c r="F48" t="s">
        <v>124</v>
      </c>
      <c r="G48">
        <v>66</v>
      </c>
      <c r="H48" s="52">
        <v>0.1515</v>
      </c>
      <c r="I48" s="52">
        <v>0.14496999999999999</v>
      </c>
      <c r="J48" s="52"/>
      <c r="K48" s="52"/>
      <c r="L48" s="52"/>
      <c r="M48" s="52"/>
      <c r="N48" s="52"/>
      <c r="O48" s="52"/>
      <c r="P48" s="52"/>
      <c r="Q48" s="52"/>
    </row>
    <row r="49" spans="1:17">
      <c r="A49" t="s">
        <v>440</v>
      </c>
      <c r="B49" t="s">
        <v>412</v>
      </c>
      <c r="C49" t="s">
        <v>470</v>
      </c>
      <c r="D49" t="s">
        <v>331</v>
      </c>
      <c r="E49" t="s">
        <v>191</v>
      </c>
      <c r="F49" t="s">
        <v>192</v>
      </c>
      <c r="G49">
        <v>24</v>
      </c>
      <c r="H49" s="52">
        <v>4.1599999999999998E-2</v>
      </c>
      <c r="I49" s="52">
        <v>2.6710000000000001E-2</v>
      </c>
      <c r="J49" s="52"/>
      <c r="K49" s="52"/>
      <c r="L49" s="52"/>
      <c r="M49" s="52"/>
      <c r="N49" s="52"/>
      <c r="O49" s="52"/>
      <c r="P49" s="52"/>
      <c r="Q49" s="52"/>
    </row>
    <row r="50" spans="1:17">
      <c r="A50" t="s">
        <v>440</v>
      </c>
      <c r="B50" t="s">
        <v>412</v>
      </c>
      <c r="C50" t="s">
        <v>470</v>
      </c>
      <c r="D50" t="s">
        <v>331</v>
      </c>
      <c r="E50" t="s">
        <v>242</v>
      </c>
      <c r="F50" t="s">
        <v>243</v>
      </c>
      <c r="G50">
        <v>33</v>
      </c>
      <c r="H50" s="52">
        <v>6.0600000000000001E-2</v>
      </c>
      <c r="I50" s="52">
        <v>5.203E-2</v>
      </c>
      <c r="J50" s="52"/>
      <c r="K50" s="52"/>
      <c r="L50" s="52"/>
      <c r="M50" s="52"/>
      <c r="N50" s="52"/>
      <c r="O50" s="52"/>
      <c r="P50" s="52"/>
      <c r="Q50" s="52"/>
    </row>
    <row r="51" spans="1:17">
      <c r="A51" t="s">
        <v>440</v>
      </c>
      <c r="B51" t="s">
        <v>412</v>
      </c>
      <c r="C51" t="s">
        <v>471</v>
      </c>
      <c r="D51" s="53" t="s">
        <v>398</v>
      </c>
      <c r="E51" s="53" t="s">
        <v>471</v>
      </c>
      <c r="F51" s="53" t="s">
        <v>398</v>
      </c>
      <c r="G51" s="53">
        <v>111</v>
      </c>
      <c r="H51" s="82">
        <v>6.3E-2</v>
      </c>
      <c r="I51" s="82">
        <v>6.3829999999999998E-2</v>
      </c>
      <c r="J51" s="52"/>
      <c r="K51" s="52"/>
      <c r="L51" s="52"/>
      <c r="M51" s="52"/>
      <c r="N51" s="52"/>
      <c r="O51" s="52"/>
      <c r="P51" s="52"/>
      <c r="Q51" s="52"/>
    </row>
    <row r="52" spans="1:17">
      <c r="A52" t="s">
        <v>440</v>
      </c>
      <c r="B52" t="s">
        <v>412</v>
      </c>
      <c r="C52" t="s">
        <v>471</v>
      </c>
      <c r="D52" t="s">
        <v>398</v>
      </c>
      <c r="E52" t="s">
        <v>97</v>
      </c>
      <c r="F52" t="s">
        <v>98</v>
      </c>
      <c r="G52">
        <v>42</v>
      </c>
      <c r="H52" s="52">
        <v>2.3800000000000002E-2</v>
      </c>
      <c r="I52" s="52">
        <v>2.2069999999999999E-2</v>
      </c>
      <c r="J52" s="52"/>
      <c r="K52" s="52"/>
      <c r="L52" s="82"/>
      <c r="M52" s="82"/>
      <c r="N52" s="82"/>
      <c r="O52" s="82"/>
      <c r="P52" s="82"/>
      <c r="Q52" s="82"/>
    </row>
    <row r="53" spans="1:17">
      <c r="A53" t="s">
        <v>440</v>
      </c>
      <c r="B53" t="s">
        <v>412</v>
      </c>
      <c r="C53" t="s">
        <v>471</v>
      </c>
      <c r="D53" t="s">
        <v>398</v>
      </c>
      <c r="E53" t="s">
        <v>151</v>
      </c>
      <c r="F53" t="s">
        <v>152</v>
      </c>
      <c r="G53">
        <v>32</v>
      </c>
      <c r="H53" s="52">
        <v>3.1199999999999999E-2</v>
      </c>
      <c r="I53" s="52">
        <v>3.3480000000000003E-2</v>
      </c>
      <c r="J53" s="52"/>
      <c r="K53" s="52"/>
      <c r="L53" s="52"/>
      <c r="M53" s="52"/>
      <c r="N53" s="52"/>
      <c r="O53" s="52"/>
      <c r="P53" s="52"/>
      <c r="Q53" s="52"/>
    </row>
    <row r="54" spans="1:17">
      <c r="A54" t="s">
        <v>440</v>
      </c>
      <c r="B54" t="s">
        <v>412</v>
      </c>
      <c r="C54" t="s">
        <v>471</v>
      </c>
      <c r="D54" t="s">
        <v>398</v>
      </c>
      <c r="E54" t="s">
        <v>246</v>
      </c>
      <c r="F54" t="s">
        <v>247</v>
      </c>
      <c r="G54">
        <v>37</v>
      </c>
      <c r="H54" s="52">
        <v>0.1351</v>
      </c>
      <c r="I54" s="52">
        <v>0.14498</v>
      </c>
      <c r="J54" s="52"/>
      <c r="K54" s="52"/>
      <c r="L54" s="52"/>
      <c r="M54" s="52"/>
      <c r="N54" s="52"/>
      <c r="O54" s="52"/>
      <c r="P54" s="52"/>
      <c r="Q54" s="52"/>
    </row>
    <row r="55" spans="1:17">
      <c r="A55" t="s">
        <v>440</v>
      </c>
      <c r="B55" t="s">
        <v>412</v>
      </c>
      <c r="C55" t="s">
        <v>472</v>
      </c>
      <c r="D55" s="53" t="s">
        <v>346</v>
      </c>
      <c r="E55" s="53" t="s">
        <v>472</v>
      </c>
      <c r="F55" s="53" t="s">
        <v>346</v>
      </c>
      <c r="G55" s="53">
        <v>175</v>
      </c>
      <c r="H55" s="82">
        <v>7.9899999999999999E-2</v>
      </c>
      <c r="I55" s="82">
        <v>8.5000000000000006E-2</v>
      </c>
      <c r="J55" s="52"/>
      <c r="K55" s="52"/>
      <c r="L55" s="52"/>
      <c r="M55" s="52"/>
      <c r="N55" s="52"/>
      <c r="O55" s="52"/>
      <c r="P55" s="52"/>
      <c r="Q55" s="52"/>
    </row>
    <row r="56" spans="1:17">
      <c r="A56" t="s">
        <v>440</v>
      </c>
      <c r="B56" t="s">
        <v>412</v>
      </c>
      <c r="C56" t="s">
        <v>472</v>
      </c>
      <c r="D56" t="s">
        <v>346</v>
      </c>
      <c r="E56" t="s">
        <v>63</v>
      </c>
      <c r="F56" t="s">
        <v>64</v>
      </c>
      <c r="G56">
        <v>25</v>
      </c>
      <c r="H56" s="52">
        <v>7.9899999999999999E-2</v>
      </c>
      <c r="I56" s="52">
        <v>7.6149999999999995E-2</v>
      </c>
      <c r="J56" s="52"/>
      <c r="K56" s="52"/>
      <c r="L56" s="52"/>
      <c r="M56" s="52"/>
      <c r="N56" s="52"/>
      <c r="O56" s="52"/>
      <c r="P56" s="52"/>
      <c r="Q56" s="52"/>
    </row>
    <row r="57" spans="1:17">
      <c r="A57" t="s">
        <v>440</v>
      </c>
      <c r="B57" t="s">
        <v>412</v>
      </c>
      <c r="C57" t="s">
        <v>472</v>
      </c>
      <c r="D57" t="s">
        <v>346</v>
      </c>
      <c r="E57" t="s">
        <v>71</v>
      </c>
      <c r="F57" t="s">
        <v>72</v>
      </c>
      <c r="G57">
        <v>56</v>
      </c>
      <c r="H57" s="52">
        <v>7.1400000000000005E-2</v>
      </c>
      <c r="I57" s="52">
        <v>7.8570000000000001E-2</v>
      </c>
      <c r="J57" s="52"/>
      <c r="K57" s="52"/>
      <c r="L57" s="82"/>
      <c r="M57" s="82"/>
      <c r="N57" s="82"/>
      <c r="O57" s="82"/>
      <c r="P57" s="82"/>
      <c r="Q57" s="82"/>
    </row>
    <row r="58" spans="1:17">
      <c r="A58" t="s">
        <v>440</v>
      </c>
      <c r="B58" t="s">
        <v>412</v>
      </c>
      <c r="C58" t="s">
        <v>472</v>
      </c>
      <c r="D58" t="s">
        <v>346</v>
      </c>
      <c r="E58" t="s">
        <v>121</v>
      </c>
      <c r="F58" t="s">
        <v>122</v>
      </c>
      <c r="G58">
        <v>52</v>
      </c>
      <c r="H58" s="52">
        <v>5.7599999999999998E-2</v>
      </c>
      <c r="I58" s="52">
        <v>6.5060000000000007E-2</v>
      </c>
      <c r="J58" s="52"/>
      <c r="K58" s="52"/>
      <c r="L58" s="52"/>
      <c r="M58" s="52"/>
      <c r="N58" s="52"/>
      <c r="O58" s="52"/>
      <c r="P58" s="52"/>
      <c r="Q58" s="52"/>
    </row>
    <row r="59" spans="1:17">
      <c r="A59" t="s">
        <v>440</v>
      </c>
      <c r="B59" t="s">
        <v>412</v>
      </c>
      <c r="C59" t="s">
        <v>472</v>
      </c>
      <c r="D59" t="s">
        <v>346</v>
      </c>
      <c r="E59" t="s">
        <v>125</v>
      </c>
      <c r="F59" t="s">
        <v>126</v>
      </c>
      <c r="G59">
        <v>42</v>
      </c>
      <c r="H59" s="52">
        <v>0.11899999999999999</v>
      </c>
      <c r="I59" s="52">
        <v>0.12075</v>
      </c>
      <c r="J59" s="52"/>
      <c r="K59" s="52"/>
      <c r="L59" s="52"/>
      <c r="M59" s="52"/>
      <c r="N59" s="52"/>
      <c r="O59" s="52"/>
      <c r="P59" s="52"/>
      <c r="Q59" s="52"/>
    </row>
    <row r="60" spans="1:17">
      <c r="A60" t="s">
        <v>440</v>
      </c>
      <c r="B60" t="s">
        <v>412</v>
      </c>
      <c r="C60" t="s">
        <v>473</v>
      </c>
      <c r="D60" s="53" t="s">
        <v>348</v>
      </c>
      <c r="E60" s="53" t="s">
        <v>473</v>
      </c>
      <c r="F60" s="53" t="s">
        <v>348</v>
      </c>
      <c r="G60" s="53">
        <v>195</v>
      </c>
      <c r="H60" s="82">
        <v>5.1200000000000002E-2</v>
      </c>
      <c r="I60" s="82">
        <v>5.8590000000000003E-2</v>
      </c>
      <c r="J60" s="52"/>
      <c r="K60" s="52"/>
      <c r="L60" s="52"/>
      <c r="M60" s="52"/>
      <c r="N60" s="52"/>
      <c r="O60" s="52"/>
      <c r="P60" s="52"/>
      <c r="Q60" s="52"/>
    </row>
    <row r="61" spans="1:17">
      <c r="A61" t="s">
        <v>440</v>
      </c>
      <c r="B61" t="s">
        <v>412</v>
      </c>
      <c r="C61" t="s">
        <v>473</v>
      </c>
      <c r="D61" t="s">
        <v>348</v>
      </c>
      <c r="E61" t="s">
        <v>41</v>
      </c>
      <c r="F61" t="s">
        <v>42</v>
      </c>
      <c r="G61">
        <v>36</v>
      </c>
      <c r="H61" s="52">
        <v>5.5500000000000001E-2</v>
      </c>
      <c r="I61" s="52">
        <v>8.3720000000000003E-2</v>
      </c>
      <c r="J61" s="52"/>
      <c r="K61" s="52"/>
      <c r="L61" s="82"/>
      <c r="M61" s="82"/>
      <c r="N61" s="82"/>
      <c r="O61" s="82"/>
      <c r="P61" s="82"/>
      <c r="Q61" s="82"/>
    </row>
    <row r="62" spans="1:17">
      <c r="A62" t="s">
        <v>440</v>
      </c>
      <c r="B62" t="s">
        <v>412</v>
      </c>
      <c r="C62" t="s">
        <v>473</v>
      </c>
      <c r="D62" t="s">
        <v>348</v>
      </c>
      <c r="E62" t="s">
        <v>73</v>
      </c>
      <c r="F62" t="s">
        <v>74</v>
      </c>
      <c r="G62">
        <v>68</v>
      </c>
      <c r="H62" s="52">
        <v>4.41E-2</v>
      </c>
      <c r="I62" s="52">
        <v>4.7449999999999999E-2</v>
      </c>
      <c r="J62" s="52"/>
      <c r="K62" s="52"/>
      <c r="L62" s="52"/>
      <c r="M62" s="52"/>
      <c r="N62" s="52"/>
      <c r="O62" s="52"/>
      <c r="P62" s="52"/>
      <c r="Q62" s="52"/>
    </row>
    <row r="63" spans="1:17">
      <c r="A63" t="s">
        <v>440</v>
      </c>
      <c r="B63" t="s">
        <v>412</v>
      </c>
      <c r="C63" t="s">
        <v>473</v>
      </c>
      <c r="D63" t="s">
        <v>348</v>
      </c>
      <c r="E63" t="s">
        <v>111</v>
      </c>
      <c r="F63" t="s">
        <v>112</v>
      </c>
      <c r="G63">
        <v>31</v>
      </c>
      <c r="H63" s="52">
        <v>6.4500000000000002E-2</v>
      </c>
      <c r="I63" s="52">
        <v>6.1749999999999999E-2</v>
      </c>
      <c r="J63" s="52"/>
      <c r="K63" s="52"/>
      <c r="L63" s="52"/>
      <c r="M63" s="52"/>
      <c r="N63" s="52"/>
      <c r="O63" s="52"/>
      <c r="P63" s="52"/>
      <c r="Q63" s="52"/>
    </row>
    <row r="64" spans="1:17">
      <c r="A64" t="s">
        <v>440</v>
      </c>
      <c r="B64" t="s">
        <v>412</v>
      </c>
      <c r="C64" t="s">
        <v>473</v>
      </c>
      <c r="D64" t="s">
        <v>348</v>
      </c>
      <c r="E64" t="s">
        <v>220</v>
      </c>
      <c r="F64" t="s">
        <v>287</v>
      </c>
      <c r="G64">
        <v>60</v>
      </c>
      <c r="H64" s="52">
        <v>0.05</v>
      </c>
      <c r="I64" s="52">
        <v>5.8639999999999998E-2</v>
      </c>
      <c r="J64" s="52"/>
      <c r="K64" s="52"/>
      <c r="L64" s="52"/>
      <c r="M64" s="52"/>
      <c r="N64" s="52"/>
      <c r="O64" s="52"/>
      <c r="P64" s="52"/>
      <c r="Q64" s="52"/>
    </row>
    <row r="65" spans="1:17">
      <c r="A65" t="s">
        <v>440</v>
      </c>
      <c r="B65" t="s">
        <v>412</v>
      </c>
      <c r="C65" t="s">
        <v>474</v>
      </c>
      <c r="D65" s="53" t="s">
        <v>338</v>
      </c>
      <c r="E65" s="53" t="s">
        <v>474</v>
      </c>
      <c r="F65" s="53" t="s">
        <v>338</v>
      </c>
      <c r="G65" s="53">
        <v>141</v>
      </c>
      <c r="H65" s="82">
        <v>9.2100000000000001E-2</v>
      </c>
      <c r="I65" s="82">
        <v>0.10342999999999999</v>
      </c>
      <c r="J65" s="52"/>
      <c r="K65" s="52"/>
      <c r="L65" s="52"/>
      <c r="M65" s="52"/>
      <c r="N65" s="52"/>
      <c r="O65" s="52"/>
      <c r="P65" s="52"/>
      <c r="Q65" s="52"/>
    </row>
    <row r="66" spans="1:17">
      <c r="A66" t="s">
        <v>440</v>
      </c>
      <c r="B66" t="s">
        <v>412</v>
      </c>
      <c r="C66" t="s">
        <v>474</v>
      </c>
      <c r="D66" t="s">
        <v>338</v>
      </c>
      <c r="E66" t="s">
        <v>143</v>
      </c>
      <c r="F66" t="s">
        <v>144</v>
      </c>
      <c r="G66">
        <v>19</v>
      </c>
      <c r="H66" s="52">
        <v>0.1578</v>
      </c>
      <c r="I66" s="52">
        <v>0.16138</v>
      </c>
      <c r="J66" s="52"/>
      <c r="K66" s="52"/>
      <c r="L66" s="82"/>
      <c r="M66" s="82"/>
      <c r="N66" s="82"/>
      <c r="O66" s="82"/>
      <c r="P66" s="82"/>
      <c r="Q66" s="82"/>
    </row>
    <row r="67" spans="1:17">
      <c r="A67" t="s">
        <v>440</v>
      </c>
      <c r="B67" t="s">
        <v>412</v>
      </c>
      <c r="C67" t="s">
        <v>474</v>
      </c>
      <c r="D67" t="s">
        <v>338</v>
      </c>
      <c r="E67" t="s">
        <v>167</v>
      </c>
      <c r="F67" t="s">
        <v>168</v>
      </c>
      <c r="G67">
        <v>68</v>
      </c>
      <c r="H67" s="52">
        <v>0.1176</v>
      </c>
      <c r="I67" s="52">
        <v>0.12302</v>
      </c>
      <c r="J67" s="52"/>
      <c r="K67" s="52"/>
      <c r="L67" s="52"/>
      <c r="M67" s="52"/>
      <c r="N67" s="52"/>
      <c r="O67" s="52"/>
      <c r="P67" s="52"/>
      <c r="Q67" s="52"/>
    </row>
    <row r="68" spans="1:17">
      <c r="A68" t="s">
        <v>440</v>
      </c>
      <c r="B68" t="s">
        <v>412</v>
      </c>
      <c r="C68" t="s">
        <v>474</v>
      </c>
      <c r="D68" t="s">
        <v>338</v>
      </c>
      <c r="E68" t="s">
        <v>206</v>
      </c>
      <c r="F68" t="s">
        <v>207</v>
      </c>
      <c r="G68">
        <v>27</v>
      </c>
      <c r="H68" s="52">
        <v>0</v>
      </c>
      <c r="I68" s="52">
        <v>0</v>
      </c>
      <c r="J68" s="52"/>
      <c r="K68" s="52"/>
      <c r="L68" s="52"/>
      <c r="M68" s="52"/>
      <c r="N68" s="52"/>
      <c r="O68" s="52"/>
      <c r="P68" s="52"/>
      <c r="Q68" s="52"/>
    </row>
    <row r="69" spans="1:17">
      <c r="A69" t="s">
        <v>440</v>
      </c>
      <c r="B69" t="s">
        <v>412</v>
      </c>
      <c r="C69" t="s">
        <v>474</v>
      </c>
      <c r="D69" t="s">
        <v>338</v>
      </c>
      <c r="E69" t="s">
        <v>236</v>
      </c>
      <c r="F69" t="s">
        <v>237</v>
      </c>
      <c r="G69">
        <v>27</v>
      </c>
      <c r="H69" s="52">
        <v>7.3999999999999996E-2</v>
      </c>
      <c r="I69" s="52">
        <v>0.10464</v>
      </c>
      <c r="J69" s="52"/>
      <c r="K69" s="52"/>
      <c r="L69" s="52"/>
      <c r="M69" s="52"/>
      <c r="N69" s="52"/>
      <c r="O69" s="52"/>
      <c r="P69" s="52"/>
      <c r="Q69" s="52"/>
    </row>
    <row r="70" spans="1:17">
      <c r="A70" t="s">
        <v>440</v>
      </c>
      <c r="B70" t="s">
        <v>412</v>
      </c>
      <c r="C70" t="s">
        <v>475</v>
      </c>
      <c r="D70" s="53" t="s">
        <v>333</v>
      </c>
      <c r="E70" s="53" t="s">
        <v>475</v>
      </c>
      <c r="F70" s="53" t="s">
        <v>333</v>
      </c>
      <c r="G70" s="53">
        <v>154</v>
      </c>
      <c r="H70" s="82">
        <v>7.7899999999999997E-2</v>
      </c>
      <c r="I70" s="82">
        <v>6.7040000000000002E-2</v>
      </c>
      <c r="J70" s="52"/>
      <c r="K70" s="52"/>
      <c r="L70" s="52"/>
      <c r="M70" s="52"/>
      <c r="N70" s="52"/>
      <c r="O70" s="52"/>
      <c r="P70" s="52"/>
      <c r="Q70" s="52"/>
    </row>
    <row r="71" spans="1:17">
      <c r="A71" t="s">
        <v>440</v>
      </c>
      <c r="B71" t="s">
        <v>412</v>
      </c>
      <c r="C71" t="s">
        <v>475</v>
      </c>
      <c r="D71" t="s">
        <v>333</v>
      </c>
      <c r="E71" t="s">
        <v>33</v>
      </c>
      <c r="F71" t="s">
        <v>34</v>
      </c>
      <c r="G71">
        <v>39</v>
      </c>
      <c r="H71" s="52">
        <v>0.12820000000000001</v>
      </c>
      <c r="I71" s="52">
        <v>0.12939999999999999</v>
      </c>
      <c r="J71" s="52"/>
      <c r="K71" s="52"/>
      <c r="L71" s="82"/>
      <c r="M71" s="82"/>
      <c r="N71" s="82"/>
      <c r="O71" s="82"/>
      <c r="P71" s="82"/>
      <c r="Q71" s="82"/>
    </row>
    <row r="72" spans="1:17">
      <c r="A72" t="s">
        <v>440</v>
      </c>
      <c r="B72" t="s">
        <v>412</v>
      </c>
      <c r="C72" t="s">
        <v>475</v>
      </c>
      <c r="D72" t="s">
        <v>333</v>
      </c>
      <c r="E72" t="s">
        <v>37</v>
      </c>
      <c r="F72" t="s">
        <v>38</v>
      </c>
      <c r="G72">
        <v>115</v>
      </c>
      <c r="H72" s="52">
        <v>6.08E-2</v>
      </c>
      <c r="I72" s="52">
        <v>4.9869999999999998E-2</v>
      </c>
      <c r="J72" s="52"/>
      <c r="K72" s="52"/>
      <c r="L72" s="52"/>
      <c r="M72" s="52"/>
      <c r="N72" s="52"/>
      <c r="O72" s="52"/>
      <c r="P72" s="52"/>
      <c r="Q72" s="52"/>
    </row>
    <row r="73" spans="1:17">
      <c r="A73" t="s">
        <v>440</v>
      </c>
      <c r="B73" t="s">
        <v>412</v>
      </c>
      <c r="C73" t="s">
        <v>476</v>
      </c>
      <c r="D73" s="53" t="s">
        <v>347</v>
      </c>
      <c r="E73" s="53" t="s">
        <v>476</v>
      </c>
      <c r="F73" s="53" t="s">
        <v>347</v>
      </c>
      <c r="G73" s="53">
        <v>234</v>
      </c>
      <c r="H73" s="82">
        <v>8.1100000000000005E-2</v>
      </c>
      <c r="I73" s="82">
        <v>8.1600000000000006E-2</v>
      </c>
      <c r="J73" s="52"/>
      <c r="K73" s="52"/>
      <c r="L73" s="52"/>
      <c r="M73" s="52"/>
      <c r="N73" s="52"/>
      <c r="O73" s="52"/>
      <c r="P73" s="52"/>
      <c r="Q73" s="52"/>
    </row>
    <row r="74" spans="1:17">
      <c r="A74" t="s">
        <v>440</v>
      </c>
      <c r="B74" t="s">
        <v>412</v>
      </c>
      <c r="C74" t="s">
        <v>476</v>
      </c>
      <c r="D74" t="s">
        <v>347</v>
      </c>
      <c r="E74" t="s">
        <v>59</v>
      </c>
      <c r="F74" t="s">
        <v>60</v>
      </c>
      <c r="G74">
        <v>25</v>
      </c>
      <c r="H74" s="52">
        <v>3.9899999999999998E-2</v>
      </c>
      <c r="I74" s="52">
        <v>5.602E-2</v>
      </c>
      <c r="J74" s="52"/>
      <c r="K74" s="52"/>
      <c r="L74" s="52"/>
      <c r="M74" s="52"/>
      <c r="N74" s="52"/>
      <c r="O74" s="52"/>
      <c r="P74" s="52"/>
      <c r="Q74" s="52"/>
    </row>
    <row r="75" spans="1:17">
      <c r="A75" t="s">
        <v>440</v>
      </c>
      <c r="B75" t="s">
        <v>412</v>
      </c>
      <c r="C75" t="s">
        <v>476</v>
      </c>
      <c r="D75" t="s">
        <v>347</v>
      </c>
      <c r="E75" t="s">
        <v>83</v>
      </c>
      <c r="F75" t="s">
        <v>84</v>
      </c>
      <c r="G75">
        <v>40</v>
      </c>
      <c r="H75" s="52">
        <v>0.1</v>
      </c>
      <c r="I75" s="52">
        <v>0.10138</v>
      </c>
      <c r="J75" s="52"/>
      <c r="K75" s="52"/>
      <c r="L75" s="52"/>
      <c r="M75" s="52"/>
      <c r="N75" s="52"/>
      <c r="O75" s="52"/>
      <c r="P75" s="52"/>
      <c r="Q75" s="52"/>
    </row>
    <row r="76" spans="1:17">
      <c r="A76" t="s">
        <v>440</v>
      </c>
      <c r="B76" t="s">
        <v>412</v>
      </c>
      <c r="C76" t="s">
        <v>476</v>
      </c>
      <c r="D76" t="s">
        <v>347</v>
      </c>
      <c r="E76" t="s">
        <v>195</v>
      </c>
      <c r="F76" t="s">
        <v>278</v>
      </c>
      <c r="G76">
        <v>35</v>
      </c>
      <c r="H76" s="52">
        <v>0.14280000000000001</v>
      </c>
      <c r="I76" s="52">
        <v>0.12469</v>
      </c>
      <c r="J76" s="52"/>
      <c r="K76" s="52"/>
      <c r="L76" s="82"/>
      <c r="M76" s="82"/>
      <c r="N76" s="82"/>
      <c r="O76" s="82"/>
      <c r="P76" s="82"/>
      <c r="Q76" s="82"/>
    </row>
    <row r="77" spans="1:17">
      <c r="A77" t="s">
        <v>440</v>
      </c>
      <c r="B77" t="s">
        <v>412</v>
      </c>
      <c r="C77" t="s">
        <v>476</v>
      </c>
      <c r="D77" t="s">
        <v>347</v>
      </c>
      <c r="E77" t="s">
        <v>141</v>
      </c>
      <c r="F77" t="s">
        <v>142</v>
      </c>
      <c r="G77" s="107" t="s">
        <v>526</v>
      </c>
      <c r="H77" s="107" t="s">
        <v>526</v>
      </c>
      <c r="I77" s="52">
        <v>5.1049999999999998E-2</v>
      </c>
      <c r="J77" s="52"/>
      <c r="K77" s="52"/>
      <c r="L77" s="52"/>
      <c r="M77" s="52"/>
      <c r="N77" s="52"/>
      <c r="O77" s="52"/>
      <c r="P77" s="52"/>
      <c r="Q77" s="52"/>
    </row>
    <row r="78" spans="1:17">
      <c r="A78" t="s">
        <v>440</v>
      </c>
      <c r="B78" t="s">
        <v>412</v>
      </c>
      <c r="C78" t="s">
        <v>476</v>
      </c>
      <c r="D78" t="s">
        <v>347</v>
      </c>
      <c r="E78" t="s">
        <v>145</v>
      </c>
      <c r="F78" t="s">
        <v>146</v>
      </c>
      <c r="G78">
        <v>73</v>
      </c>
      <c r="H78" s="52">
        <v>0.1095</v>
      </c>
      <c r="I78" s="52">
        <v>0.10692</v>
      </c>
      <c r="J78" s="52"/>
      <c r="K78" s="52"/>
      <c r="L78" s="52"/>
      <c r="M78" s="52"/>
      <c r="N78" s="52"/>
      <c r="O78" s="52"/>
      <c r="P78" s="52"/>
      <c r="Q78" s="52"/>
    </row>
    <row r="79" spans="1:17">
      <c r="A79" t="s">
        <v>440</v>
      </c>
      <c r="B79" t="s">
        <v>412</v>
      </c>
      <c r="C79" t="s">
        <v>476</v>
      </c>
      <c r="D79" t="s">
        <v>347</v>
      </c>
      <c r="E79" t="s">
        <v>153</v>
      </c>
      <c r="F79" t="s">
        <v>154</v>
      </c>
      <c r="G79">
        <v>37</v>
      </c>
      <c r="H79" s="52">
        <v>0</v>
      </c>
      <c r="I79" s="52">
        <v>0</v>
      </c>
      <c r="J79" s="52"/>
      <c r="K79" s="52"/>
      <c r="L79" s="82"/>
      <c r="M79" s="82"/>
      <c r="N79" s="82"/>
      <c r="O79" s="82"/>
      <c r="P79" s="82"/>
      <c r="Q79" s="82"/>
    </row>
    <row r="80" spans="1:17">
      <c r="A80" t="s">
        <v>440</v>
      </c>
      <c r="B80" t="s">
        <v>412</v>
      </c>
      <c r="C80" t="s">
        <v>476</v>
      </c>
      <c r="D80" t="s">
        <v>347</v>
      </c>
      <c r="E80" t="s">
        <v>183</v>
      </c>
      <c r="F80" t="s">
        <v>184</v>
      </c>
      <c r="H80" s="52">
        <v>0</v>
      </c>
      <c r="I80" s="52">
        <v>0</v>
      </c>
      <c r="J80" s="52"/>
      <c r="K80" s="52"/>
      <c r="L80" s="52"/>
      <c r="M80" s="52"/>
      <c r="N80" s="52"/>
      <c r="O80" s="52"/>
      <c r="P80" s="52"/>
      <c r="Q80" s="52"/>
    </row>
    <row r="81" spans="1:17">
      <c r="A81" t="s">
        <v>440</v>
      </c>
      <c r="B81" t="s">
        <v>412</v>
      </c>
      <c r="C81" t="s">
        <v>477</v>
      </c>
      <c r="D81" s="53" t="s">
        <v>335</v>
      </c>
      <c r="E81" s="53" t="s">
        <v>477</v>
      </c>
      <c r="F81" s="53" t="s">
        <v>335</v>
      </c>
      <c r="G81" s="53">
        <v>124</v>
      </c>
      <c r="H81" s="82">
        <v>9.6699999999999994E-2</v>
      </c>
      <c r="I81" s="82">
        <v>9.5060000000000006E-2</v>
      </c>
      <c r="J81" s="52"/>
      <c r="K81" s="52"/>
      <c r="L81" s="52"/>
      <c r="M81" s="52"/>
      <c r="N81" s="52"/>
      <c r="O81" s="52"/>
      <c r="P81" s="52"/>
      <c r="Q81" s="52"/>
    </row>
    <row r="82" spans="1:17">
      <c r="A82" t="s">
        <v>440</v>
      </c>
      <c r="B82" t="s">
        <v>412</v>
      </c>
      <c r="C82" t="s">
        <v>477</v>
      </c>
      <c r="D82" t="s">
        <v>335</v>
      </c>
      <c r="E82" t="s">
        <v>163</v>
      </c>
      <c r="F82" t="s">
        <v>164</v>
      </c>
      <c r="G82">
        <v>28</v>
      </c>
      <c r="H82" s="52">
        <v>0.14280000000000001</v>
      </c>
      <c r="I82" s="52">
        <v>0.16474</v>
      </c>
      <c r="J82" s="52"/>
      <c r="K82" s="52"/>
      <c r="L82" s="52"/>
      <c r="M82" s="52"/>
      <c r="N82" s="52"/>
      <c r="O82" s="52"/>
      <c r="P82" s="52"/>
      <c r="Q82" s="52"/>
    </row>
    <row r="83" spans="1:17">
      <c r="A83" t="s">
        <v>440</v>
      </c>
      <c r="B83" t="s">
        <v>412</v>
      </c>
      <c r="C83" t="s">
        <v>477</v>
      </c>
      <c r="D83" t="s">
        <v>335</v>
      </c>
      <c r="E83" t="s">
        <v>165</v>
      </c>
      <c r="F83" t="s">
        <v>166</v>
      </c>
      <c r="G83">
        <v>33</v>
      </c>
      <c r="H83" s="52">
        <v>6.0600000000000001E-2</v>
      </c>
      <c r="I83" s="52">
        <v>7.603E-2</v>
      </c>
      <c r="J83" s="52"/>
      <c r="K83" s="52"/>
      <c r="L83" s="52"/>
      <c r="M83" s="52"/>
      <c r="N83" s="52"/>
      <c r="O83" s="52"/>
      <c r="P83" s="52"/>
      <c r="Q83" s="52"/>
    </row>
    <row r="84" spans="1:17">
      <c r="A84" t="s">
        <v>440</v>
      </c>
      <c r="B84" t="s">
        <v>412</v>
      </c>
      <c r="C84" t="s">
        <v>477</v>
      </c>
      <c r="D84" t="s">
        <v>335</v>
      </c>
      <c r="E84" t="s">
        <v>202</v>
      </c>
      <c r="F84" t="s">
        <v>203</v>
      </c>
      <c r="G84">
        <v>19</v>
      </c>
      <c r="H84" s="52">
        <v>5.2600000000000001E-2</v>
      </c>
      <c r="I84" s="52">
        <v>4.2599999999999999E-2</v>
      </c>
      <c r="J84" s="52"/>
      <c r="K84" s="52"/>
      <c r="L84" s="52"/>
      <c r="M84" s="52"/>
      <c r="N84" s="52"/>
      <c r="O84" s="52"/>
      <c r="P84" s="52"/>
      <c r="Q84" s="52"/>
    </row>
    <row r="85" spans="1:17">
      <c r="A85" t="s">
        <v>440</v>
      </c>
      <c r="B85" t="s">
        <v>412</v>
      </c>
      <c r="C85" t="s">
        <v>477</v>
      </c>
      <c r="D85" t="s">
        <v>335</v>
      </c>
      <c r="E85" t="s">
        <v>224</v>
      </c>
      <c r="F85" t="s">
        <v>225</v>
      </c>
      <c r="G85">
        <v>44</v>
      </c>
      <c r="H85" s="52">
        <v>0.11360000000000001</v>
      </c>
      <c r="I85" s="52">
        <v>9.5829999999999999E-2</v>
      </c>
      <c r="J85" s="52"/>
      <c r="K85" s="52"/>
      <c r="L85" s="52"/>
      <c r="M85" s="52"/>
      <c r="N85" s="52"/>
      <c r="O85" s="52"/>
      <c r="P85" s="52"/>
      <c r="Q85" s="52"/>
    </row>
    <row r="86" spans="1:17">
      <c r="A86" t="s">
        <v>440</v>
      </c>
      <c r="B86" t="s">
        <v>412</v>
      </c>
      <c r="C86" t="s">
        <v>478</v>
      </c>
      <c r="D86" s="53" t="s">
        <v>399</v>
      </c>
      <c r="E86" s="53" t="s">
        <v>478</v>
      </c>
      <c r="F86" s="53" t="s">
        <v>399</v>
      </c>
      <c r="G86" s="53">
        <v>231</v>
      </c>
      <c r="H86" s="82">
        <v>8.6499999999999994E-2</v>
      </c>
      <c r="I86" s="82">
        <v>8.9810000000000001E-2</v>
      </c>
      <c r="J86" s="52"/>
      <c r="K86" s="52"/>
      <c r="L86" s="52"/>
      <c r="M86" s="52"/>
      <c r="N86" s="52"/>
      <c r="O86" s="52"/>
      <c r="P86" s="52"/>
      <c r="Q86" s="52"/>
    </row>
    <row r="87" spans="1:17">
      <c r="A87" t="s">
        <v>440</v>
      </c>
      <c r="B87" t="s">
        <v>412</v>
      </c>
      <c r="C87" t="s">
        <v>478</v>
      </c>
      <c r="D87" t="s">
        <v>399</v>
      </c>
      <c r="E87" t="s">
        <v>87</v>
      </c>
      <c r="F87" t="s">
        <v>88</v>
      </c>
      <c r="G87">
        <v>61</v>
      </c>
      <c r="H87" s="52">
        <v>6.5500000000000003E-2</v>
      </c>
      <c r="I87" s="52">
        <v>7.6490000000000002E-2</v>
      </c>
      <c r="J87" s="52"/>
      <c r="K87" s="52"/>
      <c r="L87" s="82"/>
      <c r="M87" s="82"/>
      <c r="N87" s="82"/>
      <c r="O87" s="82"/>
      <c r="P87" s="82"/>
      <c r="Q87" s="82"/>
    </row>
    <row r="88" spans="1:17">
      <c r="A88" t="s">
        <v>440</v>
      </c>
      <c r="B88" t="s">
        <v>412</v>
      </c>
      <c r="C88" t="s">
        <v>478</v>
      </c>
      <c r="D88" t="s">
        <v>399</v>
      </c>
      <c r="E88" t="s">
        <v>139</v>
      </c>
      <c r="F88" t="s">
        <v>140</v>
      </c>
      <c r="G88">
        <v>58</v>
      </c>
      <c r="H88" s="52">
        <v>0.15509999999999999</v>
      </c>
      <c r="I88" s="52">
        <v>0.12995000000000001</v>
      </c>
      <c r="J88" s="52"/>
      <c r="K88" s="52"/>
      <c r="L88" s="52"/>
      <c r="M88" s="52"/>
      <c r="N88" s="52"/>
      <c r="O88" s="52"/>
      <c r="P88" s="52"/>
      <c r="Q88" s="52"/>
    </row>
    <row r="89" spans="1:17">
      <c r="A89" t="s">
        <v>440</v>
      </c>
      <c r="B89" t="s">
        <v>412</v>
      </c>
      <c r="C89" t="s">
        <v>478</v>
      </c>
      <c r="D89" t="s">
        <v>399</v>
      </c>
      <c r="E89" t="s">
        <v>171</v>
      </c>
      <c r="F89" t="s">
        <v>172</v>
      </c>
      <c r="G89">
        <v>30</v>
      </c>
      <c r="H89" s="52">
        <v>0</v>
      </c>
      <c r="I89" s="52">
        <v>0</v>
      </c>
      <c r="J89" s="52"/>
      <c r="K89" s="52"/>
      <c r="L89" s="52"/>
      <c r="M89" s="52"/>
      <c r="N89" s="52"/>
      <c r="O89" s="52"/>
      <c r="P89" s="52"/>
      <c r="Q89" s="52"/>
    </row>
    <row r="90" spans="1:17">
      <c r="A90" t="s">
        <v>440</v>
      </c>
      <c r="B90" t="s">
        <v>412</v>
      </c>
      <c r="C90" t="s">
        <v>478</v>
      </c>
      <c r="D90" t="s">
        <v>399</v>
      </c>
      <c r="E90" t="s">
        <v>173</v>
      </c>
      <c r="F90" t="s">
        <v>174</v>
      </c>
      <c r="G90">
        <v>18</v>
      </c>
      <c r="H90" s="52">
        <v>5.5500000000000001E-2</v>
      </c>
      <c r="I90" s="52">
        <v>8.1420000000000006E-2</v>
      </c>
      <c r="J90" s="52"/>
      <c r="K90" s="52"/>
      <c r="L90" s="52"/>
      <c r="M90" s="52"/>
      <c r="N90" s="52"/>
      <c r="O90" s="52"/>
      <c r="P90" s="52"/>
      <c r="Q90" s="52"/>
    </row>
    <row r="91" spans="1:17">
      <c r="A91" t="s">
        <v>440</v>
      </c>
      <c r="B91" t="s">
        <v>412</v>
      </c>
      <c r="C91" t="s">
        <v>478</v>
      </c>
      <c r="D91" t="s">
        <v>399</v>
      </c>
      <c r="E91" t="s">
        <v>181</v>
      </c>
      <c r="F91" t="s">
        <v>182</v>
      </c>
      <c r="G91">
        <v>64</v>
      </c>
      <c r="H91" s="52">
        <v>9.3700000000000006E-2</v>
      </c>
      <c r="I91" s="52">
        <v>8.745E-2</v>
      </c>
      <c r="J91" s="52"/>
      <c r="K91" s="52"/>
      <c r="L91" s="52"/>
      <c r="M91" s="52"/>
      <c r="N91" s="52"/>
      <c r="O91" s="52"/>
      <c r="P91" s="52"/>
      <c r="Q91" s="52"/>
    </row>
    <row r="92" spans="1:17">
      <c r="A92" t="s">
        <v>440</v>
      </c>
      <c r="B92" t="s">
        <v>412</v>
      </c>
      <c r="C92" t="s">
        <v>479</v>
      </c>
      <c r="D92" s="53" t="s">
        <v>344</v>
      </c>
      <c r="E92" s="53" t="s">
        <v>479</v>
      </c>
      <c r="F92" s="53" t="s">
        <v>344</v>
      </c>
      <c r="G92" s="53">
        <v>134</v>
      </c>
      <c r="H92" s="82">
        <v>0.1492</v>
      </c>
      <c r="I92" s="82">
        <v>0.13625999999999999</v>
      </c>
      <c r="J92" s="52"/>
      <c r="K92" s="52"/>
      <c r="L92" s="82"/>
      <c r="M92" s="82"/>
      <c r="N92" s="82"/>
      <c r="O92" s="82"/>
      <c r="P92" s="82"/>
      <c r="Q92" s="82"/>
    </row>
    <row r="93" spans="1:17">
      <c r="A93" t="s">
        <v>440</v>
      </c>
      <c r="B93" t="s">
        <v>412</v>
      </c>
      <c r="C93" t="s">
        <v>479</v>
      </c>
      <c r="D93" t="s">
        <v>344</v>
      </c>
      <c r="E93" t="s">
        <v>91</v>
      </c>
      <c r="F93" t="s">
        <v>92</v>
      </c>
      <c r="G93">
        <v>38</v>
      </c>
      <c r="H93" s="52">
        <v>0.13150000000000001</v>
      </c>
      <c r="I93" s="52">
        <v>0.10888</v>
      </c>
      <c r="J93" s="52"/>
      <c r="K93" s="52"/>
      <c r="L93" s="52"/>
      <c r="M93" s="52"/>
      <c r="N93" s="52"/>
      <c r="O93" s="52"/>
      <c r="P93" s="52"/>
      <c r="Q93" s="52"/>
    </row>
    <row r="94" spans="1:17">
      <c r="A94" t="s">
        <v>440</v>
      </c>
      <c r="B94" t="s">
        <v>412</v>
      </c>
      <c r="C94" t="s">
        <v>479</v>
      </c>
      <c r="D94" t="s">
        <v>344</v>
      </c>
      <c r="E94" t="s">
        <v>107</v>
      </c>
      <c r="F94" t="s">
        <v>108</v>
      </c>
      <c r="G94">
        <v>59</v>
      </c>
      <c r="H94" s="52">
        <v>0.13550000000000001</v>
      </c>
      <c r="I94" s="52">
        <v>0.14341000000000001</v>
      </c>
      <c r="J94" s="52"/>
      <c r="K94" s="52"/>
      <c r="L94" s="52"/>
      <c r="M94" s="52"/>
      <c r="N94" s="52"/>
      <c r="O94" s="52"/>
      <c r="P94" s="52"/>
      <c r="Q94" s="52"/>
    </row>
    <row r="95" spans="1:17">
      <c r="A95" t="s">
        <v>440</v>
      </c>
      <c r="B95" t="s">
        <v>412</v>
      </c>
      <c r="C95" t="s">
        <v>479</v>
      </c>
      <c r="D95" t="s">
        <v>344</v>
      </c>
      <c r="E95" t="s">
        <v>115</v>
      </c>
      <c r="F95" t="s">
        <v>116</v>
      </c>
      <c r="G95">
        <v>37</v>
      </c>
      <c r="H95" s="52">
        <v>0.18909999999999999</v>
      </c>
      <c r="I95" s="52">
        <v>0.15532000000000001</v>
      </c>
      <c r="J95" s="52"/>
      <c r="K95" s="52"/>
      <c r="L95" s="52"/>
      <c r="M95" s="52"/>
      <c r="N95" s="52"/>
      <c r="O95" s="52"/>
      <c r="P95" s="52"/>
      <c r="Q95" s="52"/>
    </row>
    <row r="96" spans="1:17">
      <c r="A96" t="s">
        <v>440</v>
      </c>
      <c r="B96" t="s">
        <v>412</v>
      </c>
      <c r="C96" t="s">
        <v>480</v>
      </c>
      <c r="D96" s="53" t="s">
        <v>342</v>
      </c>
      <c r="E96" s="53" t="s">
        <v>480</v>
      </c>
      <c r="F96" s="53" t="s">
        <v>342</v>
      </c>
      <c r="G96" s="53">
        <v>139</v>
      </c>
      <c r="H96" s="82">
        <v>0.11509999999999999</v>
      </c>
      <c r="I96" s="82">
        <v>0.11622</v>
      </c>
      <c r="J96" s="52"/>
      <c r="K96" s="52"/>
      <c r="L96" s="52"/>
      <c r="M96" s="52"/>
      <c r="N96" s="52"/>
      <c r="O96" s="52"/>
      <c r="P96" s="52"/>
      <c r="Q96" s="52"/>
    </row>
    <row r="97" spans="1:17">
      <c r="A97" t="s">
        <v>440</v>
      </c>
      <c r="B97" t="s">
        <v>412</v>
      </c>
      <c r="C97" t="s">
        <v>480</v>
      </c>
      <c r="D97" t="s">
        <v>342</v>
      </c>
      <c r="E97" t="s">
        <v>35</v>
      </c>
      <c r="F97" t="s">
        <v>36</v>
      </c>
      <c r="G97">
        <v>26</v>
      </c>
      <c r="H97" s="52">
        <v>0.1153</v>
      </c>
      <c r="I97" s="52">
        <v>0.12111</v>
      </c>
      <c r="J97" s="52"/>
      <c r="K97" s="52"/>
      <c r="L97" s="52"/>
      <c r="M97" s="52"/>
      <c r="N97" s="52"/>
      <c r="O97" s="52"/>
      <c r="P97" s="52"/>
      <c r="Q97" s="52"/>
    </row>
    <row r="98" spans="1:17">
      <c r="A98" t="s">
        <v>440</v>
      </c>
      <c r="B98" t="s">
        <v>412</v>
      </c>
      <c r="C98" t="s">
        <v>480</v>
      </c>
      <c r="D98" t="s">
        <v>342</v>
      </c>
      <c r="E98" t="s">
        <v>55</v>
      </c>
      <c r="F98" t="s">
        <v>56</v>
      </c>
      <c r="G98">
        <v>21</v>
      </c>
      <c r="H98" s="52">
        <v>0.14280000000000001</v>
      </c>
      <c r="I98" s="52">
        <v>0.10892</v>
      </c>
      <c r="J98" s="52"/>
      <c r="K98" s="52"/>
      <c r="L98" s="82"/>
      <c r="M98" s="82"/>
      <c r="N98" s="82"/>
      <c r="O98" s="82"/>
      <c r="P98" s="82"/>
      <c r="Q98" s="82"/>
    </row>
    <row r="99" spans="1:17">
      <c r="A99" t="s">
        <v>440</v>
      </c>
      <c r="B99" t="s">
        <v>412</v>
      </c>
      <c r="C99" t="s">
        <v>480</v>
      </c>
      <c r="D99" t="s">
        <v>342</v>
      </c>
      <c r="E99" t="s">
        <v>65</v>
      </c>
      <c r="F99" t="s">
        <v>66</v>
      </c>
      <c r="G99">
        <v>24</v>
      </c>
      <c r="H99" s="52">
        <v>0.20830000000000001</v>
      </c>
      <c r="I99" s="52">
        <v>0.21507999999999999</v>
      </c>
      <c r="J99" s="52"/>
      <c r="K99" s="52"/>
      <c r="L99" s="52"/>
      <c r="M99" s="52"/>
      <c r="N99" s="52"/>
      <c r="O99" s="52"/>
      <c r="P99" s="52"/>
      <c r="Q99" s="52"/>
    </row>
    <row r="100" spans="1:17">
      <c r="A100" t="s">
        <v>440</v>
      </c>
      <c r="B100" t="s">
        <v>412</v>
      </c>
      <c r="C100" t="s">
        <v>480</v>
      </c>
      <c r="D100" t="s">
        <v>342</v>
      </c>
      <c r="E100" t="s">
        <v>198</v>
      </c>
      <c r="F100" t="s">
        <v>281</v>
      </c>
      <c r="G100">
        <v>24</v>
      </c>
      <c r="H100" s="52">
        <v>0.125</v>
      </c>
      <c r="I100" s="52">
        <v>0.14091999999999999</v>
      </c>
      <c r="J100" s="52"/>
      <c r="K100" s="52"/>
      <c r="L100" s="52"/>
      <c r="M100" s="52"/>
      <c r="N100" s="52"/>
      <c r="O100" s="52"/>
      <c r="P100" s="52"/>
      <c r="Q100" s="52"/>
    </row>
    <row r="101" spans="1:17">
      <c r="A101" t="s">
        <v>440</v>
      </c>
      <c r="B101" t="s">
        <v>412</v>
      </c>
      <c r="C101" t="s">
        <v>480</v>
      </c>
      <c r="D101" t="s">
        <v>342</v>
      </c>
      <c r="E101" t="s">
        <v>177</v>
      </c>
      <c r="F101" t="s">
        <v>178</v>
      </c>
      <c r="G101">
        <v>44</v>
      </c>
      <c r="H101" s="52">
        <v>4.5400000000000003E-2</v>
      </c>
      <c r="I101" s="52">
        <v>4.8989999999999999E-2</v>
      </c>
      <c r="J101" s="52"/>
      <c r="K101" s="52"/>
      <c r="L101" s="52"/>
      <c r="M101" s="52"/>
      <c r="N101" s="52"/>
      <c r="O101" s="52"/>
      <c r="P101" s="52"/>
      <c r="Q101" s="52"/>
    </row>
    <row r="102" spans="1:17">
      <c r="A102" t="s">
        <v>440</v>
      </c>
      <c r="B102" t="s">
        <v>412</v>
      </c>
      <c r="C102" t="s">
        <v>481</v>
      </c>
      <c r="D102" s="53" t="s">
        <v>334</v>
      </c>
      <c r="E102" s="53" t="s">
        <v>481</v>
      </c>
      <c r="F102" s="53" t="s">
        <v>334</v>
      </c>
      <c r="G102" s="53">
        <v>280</v>
      </c>
      <c r="H102" s="82">
        <v>7.1400000000000005E-2</v>
      </c>
      <c r="I102" s="82">
        <v>7.7890000000000001E-2</v>
      </c>
      <c r="J102" s="52"/>
      <c r="K102" s="52"/>
      <c r="L102" s="82"/>
      <c r="M102" s="82"/>
      <c r="N102" s="82"/>
      <c r="O102" s="82"/>
      <c r="P102" s="82"/>
      <c r="Q102" s="82"/>
    </row>
    <row r="103" spans="1:17">
      <c r="A103" t="s">
        <v>440</v>
      </c>
      <c r="B103" t="s">
        <v>412</v>
      </c>
      <c r="C103" t="s">
        <v>481</v>
      </c>
      <c r="D103" t="s">
        <v>334</v>
      </c>
      <c r="E103" t="s">
        <v>31</v>
      </c>
      <c r="F103" t="s">
        <v>32</v>
      </c>
      <c r="G103">
        <v>19</v>
      </c>
      <c r="H103" s="52">
        <v>0.1052</v>
      </c>
      <c r="I103" s="52">
        <v>8.4510000000000002E-2</v>
      </c>
      <c r="J103" s="52"/>
      <c r="K103" s="52"/>
      <c r="L103" s="52"/>
      <c r="M103" s="52"/>
      <c r="N103" s="52"/>
      <c r="O103" s="52"/>
      <c r="P103" s="52"/>
      <c r="Q103" s="52"/>
    </row>
    <row r="104" spans="1:17">
      <c r="A104" t="s">
        <v>440</v>
      </c>
      <c r="B104" t="s">
        <v>412</v>
      </c>
      <c r="C104" t="s">
        <v>481</v>
      </c>
      <c r="D104" t="s">
        <v>334</v>
      </c>
      <c r="E104" t="s">
        <v>77</v>
      </c>
      <c r="F104" t="s">
        <v>78</v>
      </c>
      <c r="G104">
        <v>26</v>
      </c>
      <c r="H104" s="52">
        <v>0.1153</v>
      </c>
      <c r="I104" s="52">
        <v>0.11602</v>
      </c>
      <c r="J104" s="52"/>
      <c r="K104" s="52"/>
      <c r="L104" s="52"/>
      <c r="M104" s="52"/>
      <c r="N104" s="52"/>
      <c r="O104" s="52"/>
      <c r="P104" s="52"/>
      <c r="Q104" s="52"/>
    </row>
    <row r="105" spans="1:17">
      <c r="A105" t="s">
        <v>440</v>
      </c>
      <c r="B105" t="s">
        <v>412</v>
      </c>
      <c r="C105" t="s">
        <v>481</v>
      </c>
      <c r="D105" t="s">
        <v>334</v>
      </c>
      <c r="E105" t="s">
        <v>81</v>
      </c>
      <c r="F105" t="s">
        <v>82</v>
      </c>
      <c r="G105">
        <v>95</v>
      </c>
      <c r="H105" s="52">
        <v>7.3599999999999999E-2</v>
      </c>
      <c r="I105" s="52">
        <v>9.3679999999999999E-2</v>
      </c>
      <c r="J105" s="52"/>
      <c r="K105" s="52"/>
      <c r="L105" s="52"/>
      <c r="M105" s="52"/>
      <c r="N105" s="52"/>
      <c r="O105" s="52"/>
      <c r="P105" s="52"/>
      <c r="Q105" s="52"/>
    </row>
    <row r="106" spans="1:17">
      <c r="A106" t="s">
        <v>440</v>
      </c>
      <c r="B106" t="s">
        <v>412</v>
      </c>
      <c r="C106" t="s">
        <v>481</v>
      </c>
      <c r="D106" t="s">
        <v>334</v>
      </c>
      <c r="E106" t="s">
        <v>169</v>
      </c>
      <c r="F106" t="s">
        <v>170</v>
      </c>
      <c r="G106">
        <v>18</v>
      </c>
      <c r="H106" s="52">
        <v>0.1666</v>
      </c>
      <c r="I106" s="52">
        <v>0.14935999999999999</v>
      </c>
      <c r="J106" s="52"/>
      <c r="K106" s="52"/>
      <c r="L106" s="52"/>
      <c r="M106" s="52"/>
      <c r="N106" s="52"/>
      <c r="O106" s="52"/>
      <c r="P106" s="52"/>
      <c r="Q106" s="52"/>
    </row>
    <row r="107" spans="1:17">
      <c r="A107" t="s">
        <v>440</v>
      </c>
      <c r="B107" t="s">
        <v>412</v>
      </c>
      <c r="C107" t="s">
        <v>481</v>
      </c>
      <c r="D107" t="s">
        <v>334</v>
      </c>
      <c r="E107" t="s">
        <v>189</v>
      </c>
      <c r="F107" t="s">
        <v>190</v>
      </c>
      <c r="G107">
        <v>36</v>
      </c>
      <c r="H107" s="52">
        <v>2.7699999999999999E-2</v>
      </c>
      <c r="I107" s="52">
        <v>3.1029999999999999E-2</v>
      </c>
      <c r="J107" s="52"/>
      <c r="K107" s="52"/>
      <c r="L107" s="52"/>
      <c r="M107" s="52"/>
      <c r="N107" s="52"/>
      <c r="O107" s="52"/>
      <c r="P107" s="52"/>
      <c r="Q107" s="52"/>
    </row>
    <row r="108" spans="1:17">
      <c r="A108" t="s">
        <v>440</v>
      </c>
      <c r="B108" t="s">
        <v>412</v>
      </c>
      <c r="C108" t="s">
        <v>481</v>
      </c>
      <c r="D108" t="s">
        <v>334</v>
      </c>
      <c r="E108" t="s">
        <v>226</v>
      </c>
      <c r="F108" t="s">
        <v>227</v>
      </c>
      <c r="G108">
        <v>86</v>
      </c>
      <c r="H108" s="52">
        <v>4.65E-2</v>
      </c>
      <c r="I108" s="52">
        <v>4.9860000000000002E-2</v>
      </c>
      <c r="J108" s="52"/>
      <c r="K108" s="52"/>
      <c r="L108" s="82"/>
      <c r="M108" s="82"/>
      <c r="N108" s="82"/>
      <c r="O108" s="82"/>
      <c r="P108" s="82"/>
      <c r="Q108" s="82"/>
    </row>
    <row r="109" spans="1:17">
      <c r="A109" t="s">
        <v>440</v>
      </c>
      <c r="B109" t="s">
        <v>412</v>
      </c>
      <c r="C109" t="s">
        <v>482</v>
      </c>
      <c r="D109" s="53" t="s">
        <v>343</v>
      </c>
      <c r="E109" s="53" t="s">
        <v>482</v>
      </c>
      <c r="F109" s="53" t="s">
        <v>343</v>
      </c>
      <c r="G109" s="53">
        <v>298</v>
      </c>
      <c r="H109" s="82">
        <v>5.0299999999999997E-2</v>
      </c>
      <c r="I109" s="82">
        <v>6.0789999999999997E-2</v>
      </c>
      <c r="J109" s="52"/>
      <c r="K109" s="52"/>
      <c r="L109" s="52"/>
      <c r="M109" s="52"/>
      <c r="N109" s="52"/>
      <c r="O109" s="52"/>
      <c r="P109" s="52"/>
      <c r="Q109" s="52"/>
    </row>
    <row r="110" spans="1:17">
      <c r="A110" t="s">
        <v>440</v>
      </c>
      <c r="B110" t="s">
        <v>412</v>
      </c>
      <c r="C110" t="s">
        <v>482</v>
      </c>
      <c r="D110" t="s">
        <v>343</v>
      </c>
      <c r="E110" t="s">
        <v>47</v>
      </c>
      <c r="F110" t="s">
        <v>48</v>
      </c>
      <c r="G110">
        <v>21</v>
      </c>
      <c r="H110" s="52">
        <v>4.7600000000000003E-2</v>
      </c>
      <c r="I110" s="52">
        <v>4.471E-2</v>
      </c>
      <c r="J110" s="52"/>
      <c r="K110" s="52"/>
      <c r="L110" s="52"/>
      <c r="M110" s="52"/>
      <c r="N110" s="52"/>
      <c r="O110" s="52"/>
      <c r="P110" s="52"/>
      <c r="Q110" s="52"/>
    </row>
    <row r="111" spans="1:17">
      <c r="A111" t="s">
        <v>440</v>
      </c>
      <c r="B111" t="s">
        <v>412</v>
      </c>
      <c r="C111" t="s">
        <v>482</v>
      </c>
      <c r="D111" t="s">
        <v>343</v>
      </c>
      <c r="E111" t="s">
        <v>89</v>
      </c>
      <c r="F111" t="s">
        <v>90</v>
      </c>
      <c r="G111">
        <v>43</v>
      </c>
      <c r="H111" s="52">
        <v>0.1162</v>
      </c>
      <c r="I111" s="52">
        <v>0.11326</v>
      </c>
      <c r="J111" s="52"/>
      <c r="K111" s="52"/>
      <c r="L111" s="52"/>
      <c r="M111" s="52"/>
      <c r="N111" s="52"/>
      <c r="O111" s="52"/>
      <c r="P111" s="52"/>
      <c r="Q111" s="52"/>
    </row>
    <row r="112" spans="1:17">
      <c r="A112" t="s">
        <v>440</v>
      </c>
      <c r="B112" t="s">
        <v>412</v>
      </c>
      <c r="C112" t="s">
        <v>482</v>
      </c>
      <c r="D112" t="s">
        <v>343</v>
      </c>
      <c r="E112" t="s">
        <v>157</v>
      </c>
      <c r="F112" t="s">
        <v>158</v>
      </c>
      <c r="G112">
        <v>35</v>
      </c>
      <c r="H112" s="52">
        <v>0.1142</v>
      </c>
      <c r="I112" s="52">
        <v>9.8229999999999998E-2</v>
      </c>
      <c r="J112" s="52"/>
      <c r="K112" s="52"/>
      <c r="L112" s="52"/>
      <c r="M112" s="52"/>
      <c r="N112" s="52"/>
      <c r="O112" s="52"/>
      <c r="P112" s="52"/>
      <c r="Q112" s="52"/>
    </row>
    <row r="113" spans="1:17">
      <c r="A113" t="s">
        <v>440</v>
      </c>
      <c r="B113" t="s">
        <v>412</v>
      </c>
      <c r="C113" t="s">
        <v>482</v>
      </c>
      <c r="D113" t="s">
        <v>343</v>
      </c>
      <c r="E113" t="s">
        <v>161</v>
      </c>
      <c r="F113" t="s">
        <v>162</v>
      </c>
      <c r="G113">
        <v>199</v>
      </c>
      <c r="H113" s="52">
        <v>2.5100000000000001E-2</v>
      </c>
      <c r="I113" s="52">
        <v>3.5830000000000001E-2</v>
      </c>
      <c r="J113" s="52"/>
      <c r="K113" s="52"/>
      <c r="L113" s="52"/>
      <c r="M113" s="52"/>
      <c r="N113" s="52"/>
      <c r="O113" s="52"/>
      <c r="P113" s="52"/>
      <c r="Q113" s="52"/>
    </row>
    <row r="114" spans="1:17">
      <c r="A114" t="s">
        <v>440</v>
      </c>
      <c r="B114" t="s">
        <v>412</v>
      </c>
      <c r="C114" t="s">
        <v>483</v>
      </c>
      <c r="D114" s="53" t="s">
        <v>332</v>
      </c>
      <c r="E114" s="53" t="s">
        <v>483</v>
      </c>
      <c r="F114" s="53" t="s">
        <v>332</v>
      </c>
      <c r="G114" s="53">
        <v>219</v>
      </c>
      <c r="H114" s="82">
        <v>3.1899999999999998E-2</v>
      </c>
      <c r="I114" s="82">
        <v>3.2980000000000002E-2</v>
      </c>
      <c r="J114" s="52"/>
      <c r="K114" s="52"/>
      <c r="L114" s="52"/>
      <c r="M114" s="52"/>
      <c r="N114" s="52"/>
      <c r="O114" s="52"/>
      <c r="P114" s="52"/>
      <c r="Q114" s="52"/>
    </row>
    <row r="115" spans="1:17">
      <c r="A115" t="s">
        <v>440</v>
      </c>
      <c r="B115" t="s">
        <v>412</v>
      </c>
      <c r="C115" t="s">
        <v>483</v>
      </c>
      <c r="D115" t="s">
        <v>332</v>
      </c>
      <c r="E115" t="s">
        <v>67</v>
      </c>
      <c r="F115" t="s">
        <v>68</v>
      </c>
      <c r="G115">
        <v>11</v>
      </c>
      <c r="H115" s="52">
        <v>0</v>
      </c>
      <c r="I115" s="52">
        <v>0</v>
      </c>
      <c r="J115" s="52"/>
      <c r="K115" s="52"/>
      <c r="L115" s="82"/>
      <c r="M115" s="82"/>
      <c r="N115" s="82"/>
      <c r="O115" s="82"/>
      <c r="P115" s="82"/>
      <c r="Q115" s="82"/>
    </row>
    <row r="116" spans="1:17">
      <c r="A116" t="s">
        <v>440</v>
      </c>
      <c r="B116" t="s">
        <v>412</v>
      </c>
      <c r="C116" t="s">
        <v>483</v>
      </c>
      <c r="D116" t="s">
        <v>332</v>
      </c>
      <c r="E116" t="s">
        <v>93</v>
      </c>
      <c r="F116" t="s">
        <v>94</v>
      </c>
      <c r="G116">
        <v>24</v>
      </c>
      <c r="H116" s="52">
        <v>4.1599999999999998E-2</v>
      </c>
      <c r="I116" s="52">
        <v>4.156E-2</v>
      </c>
      <c r="J116" s="52"/>
      <c r="K116" s="52"/>
      <c r="L116" s="52"/>
      <c r="M116" s="52"/>
      <c r="N116" s="52"/>
      <c r="O116" s="52"/>
      <c r="P116" s="52"/>
      <c r="Q116" s="52"/>
    </row>
    <row r="117" spans="1:17">
      <c r="A117" t="s">
        <v>440</v>
      </c>
      <c r="B117" t="s">
        <v>412</v>
      </c>
      <c r="C117" t="s">
        <v>483</v>
      </c>
      <c r="D117" t="s">
        <v>332</v>
      </c>
      <c r="E117" t="s">
        <v>101</v>
      </c>
      <c r="F117" t="s">
        <v>277</v>
      </c>
      <c r="G117">
        <v>22</v>
      </c>
      <c r="H117" s="52">
        <v>4.5400000000000003E-2</v>
      </c>
      <c r="I117" s="52">
        <v>4.6850000000000003E-2</v>
      </c>
      <c r="J117" s="52"/>
      <c r="K117" s="52"/>
      <c r="L117" s="52"/>
      <c r="M117" s="52"/>
      <c r="N117" s="52"/>
      <c r="O117" s="52"/>
      <c r="P117" s="52"/>
      <c r="Q117" s="52"/>
    </row>
    <row r="118" spans="1:17">
      <c r="A118" t="s">
        <v>440</v>
      </c>
      <c r="B118" t="s">
        <v>412</v>
      </c>
      <c r="C118" t="s">
        <v>483</v>
      </c>
      <c r="D118" t="s">
        <v>332</v>
      </c>
      <c r="E118" t="s">
        <v>159</v>
      </c>
      <c r="F118" t="s">
        <v>160</v>
      </c>
      <c r="G118">
        <v>53</v>
      </c>
      <c r="H118" s="52">
        <v>3.7699999999999997E-2</v>
      </c>
      <c r="I118" s="52">
        <v>4.1660000000000003E-2</v>
      </c>
      <c r="J118" s="52"/>
      <c r="K118" s="52"/>
      <c r="L118" s="52"/>
      <c r="M118" s="52"/>
      <c r="N118" s="52"/>
      <c r="O118" s="52"/>
      <c r="P118" s="52"/>
      <c r="Q118" s="52"/>
    </row>
    <row r="119" spans="1:17">
      <c r="A119" t="s">
        <v>440</v>
      </c>
      <c r="B119" t="s">
        <v>412</v>
      </c>
      <c r="C119" t="s">
        <v>483</v>
      </c>
      <c r="D119" t="s">
        <v>332</v>
      </c>
      <c r="E119" t="s">
        <v>208</v>
      </c>
      <c r="F119" t="s">
        <v>209</v>
      </c>
      <c r="G119">
        <v>64</v>
      </c>
      <c r="H119" s="52">
        <v>1.5599999999999999E-2</v>
      </c>
      <c r="I119" s="52">
        <v>1.7069999999999998E-2</v>
      </c>
      <c r="J119" s="52"/>
      <c r="K119" s="52"/>
      <c r="L119" s="52"/>
      <c r="M119" s="52"/>
      <c r="N119" s="52"/>
      <c r="O119" s="52"/>
      <c r="P119" s="52"/>
      <c r="Q119" s="52"/>
    </row>
    <row r="120" spans="1:17">
      <c r="A120" t="s">
        <v>440</v>
      </c>
      <c r="B120" t="s">
        <v>412</v>
      </c>
      <c r="C120" t="s">
        <v>483</v>
      </c>
      <c r="D120" t="s">
        <v>332</v>
      </c>
      <c r="E120" t="s">
        <v>214</v>
      </c>
      <c r="F120" t="s">
        <v>215</v>
      </c>
      <c r="G120">
        <v>45</v>
      </c>
      <c r="H120" s="52">
        <v>4.4400000000000002E-2</v>
      </c>
      <c r="I120" s="52">
        <v>3.9480000000000001E-2</v>
      </c>
      <c r="J120" s="52"/>
      <c r="K120" s="52"/>
      <c r="L120" s="82"/>
      <c r="M120" s="82"/>
      <c r="N120" s="82"/>
      <c r="O120" s="82"/>
      <c r="P120" s="82"/>
      <c r="Q120" s="82"/>
    </row>
    <row r="121" spans="1:17">
      <c r="A121" t="s">
        <v>440</v>
      </c>
      <c r="B121" t="s">
        <v>412</v>
      </c>
      <c r="C121" t="s">
        <v>484</v>
      </c>
      <c r="D121" s="53" t="s">
        <v>447</v>
      </c>
      <c r="E121" s="53" t="s">
        <v>484</v>
      </c>
      <c r="F121" s="53" t="s">
        <v>447</v>
      </c>
      <c r="G121" s="53">
        <v>274</v>
      </c>
      <c r="H121" s="82">
        <v>8.3900000000000002E-2</v>
      </c>
      <c r="I121" s="82">
        <v>9.7409999999999997E-2</v>
      </c>
      <c r="J121" s="52"/>
      <c r="K121" s="52"/>
      <c r="L121" s="52"/>
      <c r="M121" s="52"/>
      <c r="N121" s="52"/>
      <c r="O121" s="52"/>
      <c r="P121" s="52"/>
      <c r="Q121" s="52"/>
    </row>
    <row r="122" spans="1:17">
      <c r="A122" t="s">
        <v>440</v>
      </c>
      <c r="B122" t="s">
        <v>412</v>
      </c>
      <c r="C122" t="s">
        <v>484</v>
      </c>
      <c r="D122" t="s">
        <v>447</v>
      </c>
      <c r="E122" t="s">
        <v>53</v>
      </c>
      <c r="F122" t="s">
        <v>54</v>
      </c>
      <c r="G122">
        <v>19</v>
      </c>
      <c r="H122" s="52">
        <v>0.1052</v>
      </c>
      <c r="I122" s="52">
        <v>0.11938</v>
      </c>
      <c r="J122" s="52"/>
      <c r="K122" s="52"/>
      <c r="L122" s="52"/>
      <c r="M122" s="52"/>
      <c r="N122" s="52"/>
      <c r="O122" s="52"/>
      <c r="P122" s="52"/>
      <c r="Q122" s="52"/>
    </row>
    <row r="123" spans="1:17">
      <c r="A123" t="s">
        <v>440</v>
      </c>
      <c r="B123" t="s">
        <v>412</v>
      </c>
      <c r="C123" t="s">
        <v>484</v>
      </c>
      <c r="D123" t="s">
        <v>447</v>
      </c>
      <c r="E123" t="s">
        <v>61</v>
      </c>
      <c r="F123" t="s">
        <v>62</v>
      </c>
      <c r="G123">
        <v>11</v>
      </c>
      <c r="H123" s="52">
        <v>0</v>
      </c>
      <c r="I123" s="52">
        <v>0</v>
      </c>
      <c r="J123" s="52"/>
      <c r="K123" s="52"/>
      <c r="L123" s="52"/>
      <c r="M123" s="52"/>
      <c r="N123" s="52"/>
      <c r="O123" s="52"/>
      <c r="P123" s="52"/>
      <c r="Q123" s="52"/>
    </row>
    <row r="124" spans="1:17">
      <c r="A124" t="s">
        <v>440</v>
      </c>
      <c r="B124" t="s">
        <v>412</v>
      </c>
      <c r="C124" t="s">
        <v>484</v>
      </c>
      <c r="D124" t="s">
        <v>447</v>
      </c>
      <c r="E124" t="s">
        <v>194</v>
      </c>
      <c r="F124" t="s">
        <v>276</v>
      </c>
      <c r="G124">
        <v>18</v>
      </c>
      <c r="H124" s="52">
        <v>5.5500000000000001E-2</v>
      </c>
      <c r="I124" s="52">
        <v>9.3049999999999994E-2</v>
      </c>
      <c r="J124" s="52"/>
      <c r="K124" s="52"/>
      <c r="L124" s="52"/>
      <c r="M124" s="52"/>
      <c r="N124" s="52"/>
      <c r="O124" s="52"/>
      <c r="P124" s="52"/>
      <c r="Q124" s="52"/>
    </row>
    <row r="125" spans="1:17">
      <c r="A125" t="s">
        <v>440</v>
      </c>
      <c r="B125" t="s">
        <v>412</v>
      </c>
      <c r="C125" t="s">
        <v>484</v>
      </c>
      <c r="D125" t="s">
        <v>447</v>
      </c>
      <c r="E125" t="s">
        <v>99</v>
      </c>
      <c r="F125" t="s">
        <v>100</v>
      </c>
      <c r="G125">
        <v>51</v>
      </c>
      <c r="H125" s="52">
        <v>9.8000000000000004E-2</v>
      </c>
      <c r="I125" s="52">
        <v>0.11074000000000001</v>
      </c>
      <c r="J125" s="52"/>
      <c r="K125" s="52"/>
      <c r="L125" s="52"/>
      <c r="M125" s="52"/>
      <c r="N125" s="52"/>
      <c r="O125" s="52"/>
      <c r="P125" s="52"/>
      <c r="Q125" s="52"/>
    </row>
    <row r="126" spans="1:17">
      <c r="A126" t="s">
        <v>440</v>
      </c>
      <c r="B126" t="s">
        <v>412</v>
      </c>
      <c r="C126" t="s">
        <v>484</v>
      </c>
      <c r="D126" t="s">
        <v>447</v>
      </c>
      <c r="E126" t="s">
        <v>109</v>
      </c>
      <c r="F126" t="s">
        <v>110</v>
      </c>
      <c r="G126">
        <v>18</v>
      </c>
      <c r="H126" s="52">
        <v>0</v>
      </c>
      <c r="I126" s="52">
        <v>0</v>
      </c>
      <c r="J126" s="52"/>
      <c r="K126" s="52"/>
      <c r="L126" s="52"/>
      <c r="M126" s="52"/>
      <c r="N126" s="52"/>
      <c r="O126" s="52"/>
      <c r="P126" s="52"/>
      <c r="Q126" s="52"/>
    </row>
    <row r="127" spans="1:17">
      <c r="A127" t="s">
        <v>440</v>
      </c>
      <c r="B127" t="s">
        <v>412</v>
      </c>
      <c r="C127" t="s">
        <v>484</v>
      </c>
      <c r="D127" t="s">
        <v>447</v>
      </c>
      <c r="E127" t="s">
        <v>119</v>
      </c>
      <c r="F127" t="s">
        <v>120</v>
      </c>
      <c r="G127">
        <v>48</v>
      </c>
      <c r="H127" s="52">
        <v>8.3299999999999999E-2</v>
      </c>
      <c r="I127" s="52">
        <v>8.5510000000000003E-2</v>
      </c>
      <c r="J127" s="52"/>
      <c r="K127" s="52"/>
      <c r="L127" s="82"/>
      <c r="M127" s="82"/>
      <c r="N127" s="82"/>
      <c r="O127" s="82"/>
      <c r="P127" s="82"/>
      <c r="Q127" s="82"/>
    </row>
    <row r="128" spans="1:17">
      <c r="A128" t="s">
        <v>440</v>
      </c>
      <c r="B128" t="s">
        <v>412</v>
      </c>
      <c r="C128" t="s">
        <v>484</v>
      </c>
      <c r="D128" t="s">
        <v>447</v>
      </c>
      <c r="E128" t="s">
        <v>199</v>
      </c>
      <c r="F128" t="s">
        <v>282</v>
      </c>
      <c r="G128">
        <v>45</v>
      </c>
      <c r="H128" s="52">
        <v>0.1333</v>
      </c>
      <c r="I128" s="52">
        <v>0.13849</v>
      </c>
      <c r="J128" s="52"/>
      <c r="K128" s="52"/>
      <c r="L128" s="52"/>
      <c r="M128" s="52"/>
      <c r="N128" s="52"/>
      <c r="O128" s="52"/>
      <c r="P128" s="52"/>
      <c r="Q128" s="52"/>
    </row>
    <row r="129" spans="1:17">
      <c r="A129" t="s">
        <v>440</v>
      </c>
      <c r="B129" t="s">
        <v>412</v>
      </c>
      <c r="C129" t="s">
        <v>484</v>
      </c>
      <c r="D129" t="s">
        <v>447</v>
      </c>
      <c r="E129" t="s">
        <v>187</v>
      </c>
      <c r="F129" t="s">
        <v>188</v>
      </c>
      <c r="G129">
        <v>64</v>
      </c>
      <c r="H129" s="52">
        <v>7.8100000000000003E-2</v>
      </c>
      <c r="I129" s="52">
        <v>8.9219999999999994E-2</v>
      </c>
      <c r="J129" s="52"/>
      <c r="K129" s="52"/>
      <c r="L129" s="52"/>
      <c r="M129" s="52"/>
      <c r="N129" s="52"/>
      <c r="O129" s="52"/>
      <c r="P129" s="52"/>
      <c r="Q129" s="52"/>
    </row>
    <row r="130" spans="1:17">
      <c r="A130" t="s">
        <v>440</v>
      </c>
      <c r="B130" t="s">
        <v>412</v>
      </c>
      <c r="C130" t="s">
        <v>485</v>
      </c>
      <c r="D130" s="53" t="s">
        <v>339</v>
      </c>
      <c r="E130" s="53" t="s">
        <v>485</v>
      </c>
      <c r="F130" s="53" t="s">
        <v>339</v>
      </c>
      <c r="G130" s="53">
        <v>436</v>
      </c>
      <c r="H130" s="82">
        <v>9.8599999999999993E-2</v>
      </c>
      <c r="I130" s="82">
        <v>0.10305</v>
      </c>
      <c r="J130" s="52"/>
      <c r="K130" s="52"/>
      <c r="L130" s="52"/>
      <c r="M130" s="52"/>
      <c r="N130" s="52"/>
      <c r="O130" s="52"/>
      <c r="P130" s="52"/>
      <c r="Q130" s="52"/>
    </row>
    <row r="131" spans="1:17">
      <c r="A131" t="s">
        <v>440</v>
      </c>
      <c r="B131" t="s">
        <v>412</v>
      </c>
      <c r="C131" t="s">
        <v>485</v>
      </c>
      <c r="D131" t="s">
        <v>339</v>
      </c>
      <c r="E131" t="s">
        <v>193</v>
      </c>
      <c r="F131" t="s">
        <v>275</v>
      </c>
      <c r="G131">
        <v>24</v>
      </c>
      <c r="H131" s="52">
        <v>0.125</v>
      </c>
      <c r="I131" s="52">
        <v>0.13089999999999999</v>
      </c>
      <c r="J131" s="52"/>
      <c r="K131" s="52"/>
      <c r="L131" s="52"/>
      <c r="M131" s="52"/>
      <c r="N131" s="52"/>
      <c r="O131" s="52"/>
      <c r="P131" s="52"/>
      <c r="Q131" s="52"/>
    </row>
    <row r="132" spans="1:17">
      <c r="A132" t="s">
        <v>440</v>
      </c>
      <c r="B132" t="s">
        <v>412</v>
      </c>
      <c r="C132" t="s">
        <v>485</v>
      </c>
      <c r="D132" t="s">
        <v>339</v>
      </c>
      <c r="E132" t="s">
        <v>85</v>
      </c>
      <c r="F132" t="s">
        <v>86</v>
      </c>
      <c r="G132">
        <v>19</v>
      </c>
      <c r="H132" s="52">
        <v>0.1052</v>
      </c>
      <c r="I132" s="52">
        <v>0.15132000000000001</v>
      </c>
      <c r="J132" s="52"/>
      <c r="K132" s="52"/>
      <c r="L132" s="52"/>
      <c r="M132" s="52"/>
      <c r="N132" s="52"/>
      <c r="O132" s="52"/>
      <c r="P132" s="52"/>
      <c r="Q132" s="52"/>
    </row>
    <row r="133" spans="1:17">
      <c r="A133" t="s">
        <v>440</v>
      </c>
      <c r="B133" t="s">
        <v>412</v>
      </c>
      <c r="C133" t="s">
        <v>485</v>
      </c>
      <c r="D133" t="s">
        <v>339</v>
      </c>
      <c r="E133" t="s">
        <v>200</v>
      </c>
      <c r="F133" t="s">
        <v>283</v>
      </c>
      <c r="G133">
        <v>33</v>
      </c>
      <c r="H133" s="52">
        <v>9.0899999999999995E-2</v>
      </c>
      <c r="I133" s="52">
        <v>9.1910000000000006E-2</v>
      </c>
      <c r="J133" s="52"/>
      <c r="K133" s="52"/>
      <c r="L133" s="52"/>
      <c r="M133" s="52"/>
      <c r="N133" s="52"/>
      <c r="O133" s="52"/>
      <c r="P133" s="52"/>
      <c r="Q133" s="52"/>
    </row>
    <row r="134" spans="1:17">
      <c r="A134" t="s">
        <v>440</v>
      </c>
      <c r="B134" t="s">
        <v>412</v>
      </c>
      <c r="C134" t="s">
        <v>485</v>
      </c>
      <c r="D134" t="s">
        <v>339</v>
      </c>
      <c r="E134" t="s">
        <v>175</v>
      </c>
      <c r="F134" t="s">
        <v>176</v>
      </c>
      <c r="G134">
        <v>26</v>
      </c>
      <c r="H134" s="52">
        <v>0.1923</v>
      </c>
      <c r="I134" s="52">
        <v>0.19126000000000001</v>
      </c>
      <c r="J134" s="52"/>
      <c r="K134" s="52"/>
      <c r="L134" s="52"/>
      <c r="M134" s="52"/>
      <c r="N134" s="52"/>
      <c r="O134" s="52"/>
      <c r="P134" s="52"/>
      <c r="Q134" s="52"/>
    </row>
    <row r="135" spans="1:17">
      <c r="A135" t="s">
        <v>440</v>
      </c>
      <c r="B135" t="s">
        <v>412</v>
      </c>
      <c r="C135" t="s">
        <v>485</v>
      </c>
      <c r="D135" t="s">
        <v>339</v>
      </c>
      <c r="E135" t="s">
        <v>201</v>
      </c>
      <c r="F135" t="s">
        <v>284</v>
      </c>
      <c r="G135">
        <v>42</v>
      </c>
      <c r="H135" s="52">
        <v>4.7600000000000003E-2</v>
      </c>
      <c r="I135" s="52">
        <v>6.6040000000000001E-2</v>
      </c>
      <c r="J135" s="52"/>
      <c r="K135" s="52"/>
      <c r="L135" s="52"/>
      <c r="M135" s="52"/>
      <c r="N135" s="52"/>
      <c r="O135" s="52"/>
      <c r="P135" s="52"/>
      <c r="Q135" s="52"/>
    </row>
    <row r="136" spans="1:17">
      <c r="A136" t="s">
        <v>440</v>
      </c>
      <c r="B136" t="s">
        <v>412</v>
      </c>
      <c r="C136" t="s">
        <v>485</v>
      </c>
      <c r="D136" t="s">
        <v>339</v>
      </c>
      <c r="E136" t="s">
        <v>185</v>
      </c>
      <c r="F136" t="s">
        <v>186</v>
      </c>
      <c r="G136">
        <v>20</v>
      </c>
      <c r="H136" s="52">
        <v>0.15</v>
      </c>
      <c r="I136" s="52">
        <v>0.15694</v>
      </c>
      <c r="J136" s="52"/>
      <c r="K136" s="52"/>
      <c r="L136" s="82"/>
      <c r="M136" s="82"/>
      <c r="N136" s="82"/>
      <c r="O136" s="82"/>
      <c r="P136" s="82"/>
      <c r="Q136" s="82"/>
    </row>
    <row r="137" spans="1:17">
      <c r="A137" t="s">
        <v>440</v>
      </c>
      <c r="B137" t="s">
        <v>412</v>
      </c>
      <c r="C137" t="s">
        <v>485</v>
      </c>
      <c r="D137" t="s">
        <v>339</v>
      </c>
      <c r="E137" t="s">
        <v>210</v>
      </c>
      <c r="F137" t="s">
        <v>211</v>
      </c>
      <c r="G137">
        <v>73</v>
      </c>
      <c r="H137" s="52">
        <v>5.4699999999999999E-2</v>
      </c>
      <c r="I137" s="52">
        <v>4.1119999999999997E-2</v>
      </c>
      <c r="J137" s="52"/>
      <c r="K137" s="52"/>
      <c r="L137" s="52"/>
      <c r="M137" s="52"/>
      <c r="N137" s="52"/>
      <c r="O137" s="52"/>
      <c r="P137" s="52"/>
      <c r="Q137" s="52"/>
    </row>
    <row r="138" spans="1:17">
      <c r="A138" t="s">
        <v>440</v>
      </c>
      <c r="B138" t="s">
        <v>412</v>
      </c>
      <c r="C138" t="s">
        <v>485</v>
      </c>
      <c r="D138" t="s">
        <v>339</v>
      </c>
      <c r="E138" t="s">
        <v>212</v>
      </c>
      <c r="F138" t="s">
        <v>213</v>
      </c>
      <c r="G138">
        <v>35</v>
      </c>
      <c r="H138" s="52">
        <v>8.5699999999999998E-2</v>
      </c>
      <c r="I138" s="52">
        <v>8.3390000000000006E-2</v>
      </c>
      <c r="J138" s="52"/>
      <c r="K138" s="52"/>
      <c r="L138" s="52"/>
      <c r="M138" s="52"/>
      <c r="N138" s="52"/>
      <c r="O138" s="52"/>
      <c r="P138" s="52"/>
      <c r="Q138" s="52"/>
    </row>
    <row r="139" spans="1:17">
      <c r="A139" t="s">
        <v>440</v>
      </c>
      <c r="B139" t="s">
        <v>412</v>
      </c>
      <c r="C139" t="s">
        <v>485</v>
      </c>
      <c r="D139" t="s">
        <v>339</v>
      </c>
      <c r="E139" t="s">
        <v>222</v>
      </c>
      <c r="F139" t="s">
        <v>288</v>
      </c>
      <c r="G139">
        <v>80</v>
      </c>
      <c r="H139" s="52">
        <v>0.1</v>
      </c>
      <c r="I139" s="52">
        <v>0.11984</v>
      </c>
      <c r="J139" s="52"/>
      <c r="K139" s="52"/>
      <c r="L139" s="52"/>
      <c r="M139" s="52"/>
      <c r="N139" s="52"/>
      <c r="O139" s="52"/>
      <c r="P139" s="52"/>
      <c r="Q139" s="52"/>
    </row>
    <row r="140" spans="1:17">
      <c r="A140" t="s">
        <v>440</v>
      </c>
      <c r="B140" t="s">
        <v>412</v>
      </c>
      <c r="C140" t="s">
        <v>485</v>
      </c>
      <c r="D140" t="s">
        <v>339</v>
      </c>
      <c r="E140" t="s">
        <v>228</v>
      </c>
      <c r="F140" t="s">
        <v>229</v>
      </c>
      <c r="G140">
        <v>21</v>
      </c>
      <c r="H140" s="52">
        <v>4.7600000000000003E-2</v>
      </c>
      <c r="I140" s="52">
        <v>5.3120000000000001E-2</v>
      </c>
      <c r="J140" s="52"/>
      <c r="K140" s="52"/>
      <c r="L140" s="52"/>
      <c r="M140" s="52"/>
      <c r="N140" s="52"/>
      <c r="O140" s="52"/>
      <c r="P140" s="52"/>
      <c r="Q140" s="52"/>
    </row>
    <row r="141" spans="1:17">
      <c r="A141" t="s">
        <v>440</v>
      </c>
      <c r="B141" t="s">
        <v>412</v>
      </c>
      <c r="C141" t="s">
        <v>485</v>
      </c>
      <c r="D141" t="s">
        <v>339</v>
      </c>
      <c r="E141" t="s">
        <v>240</v>
      </c>
      <c r="F141" t="s">
        <v>241</v>
      </c>
      <c r="G141">
        <v>45</v>
      </c>
      <c r="H141" s="52">
        <v>0.1555</v>
      </c>
      <c r="I141" s="52">
        <v>0.19728000000000001</v>
      </c>
      <c r="J141" s="52"/>
      <c r="K141" s="52"/>
      <c r="L141" s="52"/>
      <c r="M141" s="52"/>
      <c r="N141" s="52"/>
      <c r="O141" s="52"/>
      <c r="P141" s="52"/>
      <c r="Q141" s="52"/>
    </row>
    <row r="142" spans="1:17">
      <c r="A142" t="s">
        <v>440</v>
      </c>
      <c r="B142" t="s">
        <v>412</v>
      </c>
      <c r="C142" t="s">
        <v>485</v>
      </c>
      <c r="D142" t="s">
        <v>339</v>
      </c>
      <c r="E142" t="s">
        <v>244</v>
      </c>
      <c r="F142" t="s">
        <v>245</v>
      </c>
      <c r="G142">
        <v>18</v>
      </c>
      <c r="H142" s="52">
        <v>0.1111</v>
      </c>
      <c r="I142" s="52">
        <v>0.10736</v>
      </c>
      <c r="J142" s="52"/>
      <c r="K142" s="52"/>
      <c r="L142" s="52"/>
      <c r="M142" s="52"/>
      <c r="N142" s="52"/>
      <c r="O142" s="52"/>
      <c r="P142" s="52"/>
      <c r="Q142" s="52"/>
    </row>
    <row r="143" spans="1:17">
      <c r="A143" t="s">
        <v>440</v>
      </c>
      <c r="B143" t="s">
        <v>412</v>
      </c>
      <c r="C143" t="s">
        <v>486</v>
      </c>
      <c r="D143" s="53" t="s">
        <v>336</v>
      </c>
      <c r="E143" s="53" t="s">
        <v>486</v>
      </c>
      <c r="F143" s="53" t="s">
        <v>336</v>
      </c>
      <c r="G143" s="53">
        <v>154</v>
      </c>
      <c r="H143" s="82">
        <v>0.1038</v>
      </c>
      <c r="I143" s="82">
        <v>0.11848</v>
      </c>
      <c r="J143" s="52"/>
      <c r="K143" s="52"/>
      <c r="L143" s="52"/>
      <c r="M143" s="52"/>
      <c r="N143" s="52"/>
      <c r="O143" s="52"/>
      <c r="P143" s="52"/>
      <c r="Q143" s="52"/>
    </row>
    <row r="144" spans="1:17">
      <c r="A144" t="s">
        <v>440</v>
      </c>
      <c r="B144" t="s">
        <v>412</v>
      </c>
      <c r="C144" t="s">
        <v>486</v>
      </c>
      <c r="D144" t="s">
        <v>336</v>
      </c>
      <c r="E144" t="s">
        <v>29</v>
      </c>
      <c r="F144" t="s">
        <v>30</v>
      </c>
      <c r="G144">
        <v>12</v>
      </c>
      <c r="H144" s="52">
        <v>8.3299999999999999E-2</v>
      </c>
      <c r="I144" s="52">
        <v>8.5620000000000002E-2</v>
      </c>
      <c r="J144" s="52"/>
      <c r="K144" s="52"/>
      <c r="L144" s="52"/>
      <c r="M144" s="52"/>
      <c r="N144" s="52"/>
      <c r="O144" s="52"/>
      <c r="P144" s="52"/>
      <c r="Q144" s="52"/>
    </row>
    <row r="145" spans="1:17">
      <c r="A145" t="s">
        <v>440</v>
      </c>
      <c r="B145" t="s">
        <v>412</v>
      </c>
      <c r="C145" t="s">
        <v>486</v>
      </c>
      <c r="D145" t="s">
        <v>336</v>
      </c>
      <c r="E145" t="s">
        <v>45</v>
      </c>
      <c r="F145" t="s">
        <v>46</v>
      </c>
      <c r="G145">
        <v>23</v>
      </c>
      <c r="H145" s="52">
        <v>0</v>
      </c>
      <c r="I145" s="52">
        <v>0</v>
      </c>
      <c r="J145" s="52"/>
      <c r="K145" s="52"/>
      <c r="L145" s="52"/>
      <c r="M145" s="52"/>
      <c r="N145" s="52"/>
      <c r="O145" s="52"/>
      <c r="P145" s="52"/>
      <c r="Q145" s="52"/>
    </row>
    <row r="146" spans="1:17">
      <c r="A146" t="s">
        <v>440</v>
      </c>
      <c r="B146" t="s">
        <v>412</v>
      </c>
      <c r="C146" t="s">
        <v>486</v>
      </c>
      <c r="D146" t="s">
        <v>336</v>
      </c>
      <c r="E146" t="s">
        <v>49</v>
      </c>
      <c r="F146" t="s">
        <v>50</v>
      </c>
      <c r="G146">
        <v>21</v>
      </c>
      <c r="H146" s="52">
        <v>9.5200000000000007E-2</v>
      </c>
      <c r="I146" s="52">
        <v>0.14627000000000001</v>
      </c>
      <c r="J146" s="52"/>
      <c r="K146" s="52"/>
      <c r="L146" s="52"/>
      <c r="M146" s="52"/>
      <c r="N146" s="52"/>
      <c r="O146" s="52"/>
      <c r="P146" s="52"/>
      <c r="Q146" s="52"/>
    </row>
    <row r="147" spans="1:17">
      <c r="A147" t="s">
        <v>440</v>
      </c>
      <c r="B147" t="s">
        <v>412</v>
      </c>
      <c r="C147" t="s">
        <v>486</v>
      </c>
      <c r="D147" t="s">
        <v>336</v>
      </c>
      <c r="E147" t="s">
        <v>95</v>
      </c>
      <c r="F147" t="s">
        <v>96</v>
      </c>
      <c r="G147">
        <v>15</v>
      </c>
      <c r="H147" s="52">
        <v>0</v>
      </c>
      <c r="I147" s="52">
        <v>0</v>
      </c>
      <c r="J147" s="52"/>
      <c r="K147" s="52"/>
      <c r="L147" s="52"/>
      <c r="M147" s="52"/>
      <c r="N147" s="52"/>
      <c r="O147" s="52"/>
      <c r="P147" s="52"/>
      <c r="Q147" s="52"/>
    </row>
    <row r="148" spans="1:17">
      <c r="A148" t="s">
        <v>440</v>
      </c>
      <c r="B148" t="s">
        <v>412</v>
      </c>
      <c r="C148" t="s">
        <v>486</v>
      </c>
      <c r="D148" t="s">
        <v>336</v>
      </c>
      <c r="E148" t="s">
        <v>113</v>
      </c>
      <c r="F148" t="s">
        <v>114</v>
      </c>
      <c r="G148">
        <v>47</v>
      </c>
      <c r="H148" s="52">
        <v>0.17019999999999999</v>
      </c>
      <c r="I148" s="52">
        <v>0.16467000000000001</v>
      </c>
      <c r="J148" s="52"/>
      <c r="K148" s="52"/>
      <c r="L148" s="52"/>
      <c r="M148" s="52"/>
      <c r="N148" s="52"/>
      <c r="O148" s="52"/>
      <c r="P148" s="52"/>
      <c r="Q148" s="52"/>
    </row>
    <row r="149" spans="1:17">
      <c r="A149" t="s">
        <v>440</v>
      </c>
      <c r="B149" t="s">
        <v>412</v>
      </c>
      <c r="C149" t="s">
        <v>486</v>
      </c>
      <c r="D149" t="s">
        <v>336</v>
      </c>
      <c r="E149" t="s">
        <v>131</v>
      </c>
      <c r="F149" t="s">
        <v>132</v>
      </c>
      <c r="G149">
        <v>36</v>
      </c>
      <c r="H149" s="52">
        <v>0.13880000000000001</v>
      </c>
      <c r="I149" s="52">
        <v>0.17604</v>
      </c>
      <c r="J149" s="52"/>
      <c r="K149" s="52"/>
      <c r="L149" s="82"/>
      <c r="M149" s="82"/>
      <c r="N149" s="82"/>
      <c r="O149" s="82"/>
      <c r="P149" s="82"/>
      <c r="Q149" s="82"/>
    </row>
    <row r="150" spans="1:17">
      <c r="H150" s="52"/>
      <c r="I150" s="52"/>
      <c r="J150" s="52"/>
      <c r="K150" s="52"/>
      <c r="L150" s="52"/>
      <c r="M150" s="52"/>
      <c r="N150" s="52"/>
      <c r="O150" s="52"/>
      <c r="P150" s="52"/>
      <c r="Q150" s="52"/>
    </row>
    <row r="151" spans="1:17">
      <c r="J151" s="82"/>
      <c r="K151" s="82"/>
      <c r="L151" s="52"/>
      <c r="M151" s="52"/>
      <c r="N151" s="52"/>
      <c r="O151" s="52"/>
      <c r="P151" s="52"/>
      <c r="Q151" s="52"/>
    </row>
    <row r="152" spans="1:17">
      <c r="J152" s="52"/>
      <c r="K152" s="52"/>
      <c r="L152" s="52"/>
      <c r="M152" s="52"/>
      <c r="N152" s="52"/>
      <c r="O152" s="52"/>
      <c r="P152" s="52"/>
      <c r="Q152" s="52"/>
    </row>
    <row r="153" spans="1:17">
      <c r="J153" s="52"/>
      <c r="K153" s="52"/>
      <c r="L153" s="52"/>
      <c r="M153" s="52"/>
      <c r="N153" s="52"/>
      <c r="O153" s="52"/>
      <c r="P153" s="52"/>
      <c r="Q153" s="52"/>
    </row>
    <row r="154" spans="1:17">
      <c r="J154" s="52"/>
      <c r="K154" s="52"/>
      <c r="L154" s="52"/>
      <c r="M154" s="52"/>
      <c r="N154" s="52"/>
      <c r="O154" s="52"/>
      <c r="P154" s="52"/>
      <c r="Q154" s="52"/>
    </row>
    <row r="155" spans="1:17">
      <c r="J155" s="52"/>
      <c r="K155" s="52"/>
      <c r="L155" s="52"/>
      <c r="M155" s="52"/>
      <c r="N155" s="52"/>
      <c r="O155" s="52"/>
      <c r="P155" s="52"/>
      <c r="Q155" s="52"/>
    </row>
    <row r="156" spans="1:17">
      <c r="J156" s="52"/>
      <c r="K156" s="52"/>
    </row>
    <row r="157" spans="1:17">
      <c r="J157" s="52"/>
      <c r="K157" s="52"/>
    </row>
  </sheetData>
  <mergeCells count="2">
    <mergeCell ref="F8:I8"/>
    <mergeCell ref="F2:I2"/>
  </mergeCells>
  <hyperlinks>
    <hyperlink ref="C3" r:id="rId1" display="https://www.natcan.org.uk/audits/metastatic-breast/           " xr:uid="{2382E94B-029D-4348-ADB4-4D26CD302B30}"/>
    <hyperlink ref="C2" r:id="rId2" display="breastcanceraudits@rcseng.ac.uk           " xr:uid="{CA6A00EF-3F0A-456F-85BA-2D1C82356852}"/>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19193-3781-4945-9CAB-DACD51C1DC3E}">
  <dimension ref="A1:S157"/>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s>
  <sheetData>
    <row r="1" spans="1:19" ht="20.100000000000001" customHeight="1">
      <c r="A1" s="20"/>
      <c r="B1" s="20"/>
      <c r="C1" s="21"/>
      <c r="D1" s="54"/>
      <c r="E1" s="89" t="s">
        <v>462</v>
      </c>
      <c r="F1" s="73"/>
      <c r="G1" s="73"/>
      <c r="H1" s="20"/>
      <c r="I1" s="20"/>
    </row>
    <row r="2" spans="1:19" ht="30" customHeight="1">
      <c r="A2" s="20"/>
      <c r="B2" s="20"/>
      <c r="C2" s="70"/>
      <c r="D2" s="70"/>
      <c r="E2" s="72" t="s">
        <v>521</v>
      </c>
      <c r="F2" s="380" t="s">
        <v>534</v>
      </c>
      <c r="G2" s="380"/>
      <c r="H2" s="380"/>
      <c r="I2" s="380"/>
    </row>
    <row r="3" spans="1:19" ht="15" customHeight="1">
      <c r="A3" s="20"/>
      <c r="B3" s="20"/>
      <c r="C3" s="70"/>
      <c r="D3" s="70"/>
      <c r="E3" s="72" t="s">
        <v>27</v>
      </c>
      <c r="F3" s="73" t="s">
        <v>530</v>
      </c>
      <c r="G3" s="73"/>
      <c r="H3" s="20"/>
      <c r="I3" s="20"/>
    </row>
    <row r="4" spans="1:19" ht="15" customHeight="1">
      <c r="A4" s="20"/>
      <c r="B4" s="20"/>
      <c r="C4" s="71"/>
      <c r="D4" s="71"/>
      <c r="E4" s="72" t="s">
        <v>456</v>
      </c>
      <c r="F4" s="73" t="s">
        <v>532</v>
      </c>
      <c r="G4" s="73"/>
      <c r="H4" s="20"/>
      <c r="I4" s="20"/>
    </row>
    <row r="5" spans="1:19" ht="30" customHeight="1">
      <c r="A5" s="20"/>
      <c r="B5" s="20"/>
      <c r="C5" s="20"/>
      <c r="D5" s="54"/>
      <c r="E5" s="72" t="s">
        <v>457</v>
      </c>
      <c r="F5" s="380" t="s">
        <v>535</v>
      </c>
      <c r="G5" s="380"/>
      <c r="H5" s="380"/>
      <c r="I5" s="380"/>
    </row>
    <row r="6" spans="1:19">
      <c r="A6" s="20"/>
      <c r="B6" s="20"/>
      <c r="C6" s="20"/>
      <c r="D6" s="20"/>
      <c r="E6" s="74" t="s">
        <v>427</v>
      </c>
      <c r="F6" s="73" t="s">
        <v>505</v>
      </c>
      <c r="G6" s="73"/>
      <c r="H6" s="20"/>
      <c r="I6" s="20"/>
    </row>
    <row r="7" spans="1:19" ht="15" customHeight="1">
      <c r="D7" s="16"/>
      <c r="E7" s="74" t="s">
        <v>459</v>
      </c>
      <c r="F7" s="73" t="s">
        <v>504</v>
      </c>
      <c r="G7" s="73"/>
    </row>
    <row r="8" spans="1:19" ht="25.5">
      <c r="D8" s="16"/>
      <c r="E8" s="74" t="s">
        <v>565</v>
      </c>
      <c r="F8" s="380" t="s">
        <v>573</v>
      </c>
      <c r="G8" s="380"/>
      <c r="H8" s="380"/>
      <c r="I8" s="380"/>
    </row>
    <row r="9" spans="1:19">
      <c r="D9" s="16"/>
    </row>
    <row r="10" spans="1:19">
      <c r="D10" s="16"/>
    </row>
    <row r="12" spans="1:19" s="68" customFormat="1" ht="60.75" thickBot="1">
      <c r="A12" s="75" t="s">
        <v>738</v>
      </c>
      <c r="B12" s="75" t="s">
        <v>427</v>
      </c>
      <c r="C12" s="75" t="s">
        <v>428</v>
      </c>
      <c r="D12" s="75" t="s">
        <v>429</v>
      </c>
      <c r="E12" s="75" t="s">
        <v>490</v>
      </c>
      <c r="F12" s="75" t="s">
        <v>431</v>
      </c>
      <c r="G12" s="75" t="s">
        <v>448</v>
      </c>
      <c r="H12" s="75" t="s">
        <v>537</v>
      </c>
      <c r="I12" s="75" t="s">
        <v>538</v>
      </c>
      <c r="J12" s="14"/>
      <c r="K12" s="14"/>
      <c r="L12" s="75" t="s">
        <v>738</v>
      </c>
      <c r="M12" s="75" t="s">
        <v>427</v>
      </c>
      <c r="N12" s="75" t="s">
        <v>495</v>
      </c>
      <c r="O12" s="75" t="s">
        <v>492</v>
      </c>
      <c r="P12" s="75" t="s">
        <v>448</v>
      </c>
      <c r="Q12" s="75" t="s">
        <v>536</v>
      </c>
    </row>
    <row r="13" spans="1:19" ht="15.75" thickBot="1">
      <c r="A13" s="175" t="s">
        <v>440</v>
      </c>
      <c r="B13" s="175" t="s">
        <v>432</v>
      </c>
      <c r="C13" s="175" t="s">
        <v>465</v>
      </c>
      <c r="D13" s="175" t="s">
        <v>432</v>
      </c>
      <c r="E13" s="175" t="s">
        <v>465</v>
      </c>
      <c r="F13" s="175" t="s">
        <v>432</v>
      </c>
      <c r="G13" s="187" t="s">
        <v>491</v>
      </c>
      <c r="H13" s="187" t="s">
        <v>491</v>
      </c>
      <c r="I13" s="187" t="s">
        <v>491</v>
      </c>
      <c r="J13" s="14"/>
      <c r="K13" s="14"/>
      <c r="L13" s="178" t="s">
        <v>440</v>
      </c>
      <c r="M13" s="178" t="s">
        <v>412</v>
      </c>
      <c r="N13" s="178" t="s">
        <v>540</v>
      </c>
      <c r="O13" s="178" t="s">
        <v>524</v>
      </c>
      <c r="P13" s="178">
        <v>858</v>
      </c>
      <c r="Q13" s="179">
        <v>0.25058000000000002</v>
      </c>
      <c r="S13" s="52"/>
    </row>
    <row r="14" spans="1:19">
      <c r="A14" s="178" t="s">
        <v>440</v>
      </c>
      <c r="B14" s="178" t="s">
        <v>412</v>
      </c>
      <c r="C14" s="178" t="s">
        <v>464</v>
      </c>
      <c r="D14" s="178" t="s">
        <v>412</v>
      </c>
      <c r="E14" s="178" t="s">
        <v>464</v>
      </c>
      <c r="F14" s="178" t="s">
        <v>412</v>
      </c>
      <c r="G14" s="178">
        <v>2268</v>
      </c>
      <c r="H14" s="180">
        <v>0.20723</v>
      </c>
      <c r="I14" s="179" t="s">
        <v>491</v>
      </c>
      <c r="J14" s="14"/>
      <c r="K14" s="14"/>
      <c r="L14" s="178" t="s">
        <v>440</v>
      </c>
      <c r="M14" s="178" t="s">
        <v>412</v>
      </c>
      <c r="N14" s="178" t="s">
        <v>540</v>
      </c>
      <c r="O14" s="178" t="s">
        <v>525</v>
      </c>
      <c r="P14" s="178">
        <v>1079</v>
      </c>
      <c r="Q14" s="179">
        <v>0.19833000000000001</v>
      </c>
      <c r="S14" s="52"/>
    </row>
    <row r="15" spans="1:19" ht="15.75" thickBot="1">
      <c r="A15" s="182" t="s">
        <v>440</v>
      </c>
      <c r="B15" s="182" t="s">
        <v>433</v>
      </c>
      <c r="C15" s="182" t="s">
        <v>463</v>
      </c>
      <c r="D15" s="182" t="s">
        <v>433</v>
      </c>
      <c r="E15" s="182" t="s">
        <v>463</v>
      </c>
      <c r="F15" s="182" t="s">
        <v>433</v>
      </c>
      <c r="G15" s="188" t="s">
        <v>491</v>
      </c>
      <c r="H15" s="188" t="s">
        <v>491</v>
      </c>
      <c r="I15" s="188" t="s">
        <v>491</v>
      </c>
      <c r="J15" s="14"/>
      <c r="K15" s="14"/>
      <c r="L15" s="178" t="s">
        <v>440</v>
      </c>
      <c r="M15" s="178" t="s">
        <v>412</v>
      </c>
      <c r="N15" s="178" t="s">
        <v>540</v>
      </c>
      <c r="O15" s="178" t="s">
        <v>294</v>
      </c>
      <c r="P15" s="178">
        <v>275</v>
      </c>
      <c r="Q15" s="179">
        <v>0.13091</v>
      </c>
      <c r="S15" s="52"/>
    </row>
    <row r="16" spans="1:19" ht="15.75" thickBot="1">
      <c r="A16" s="14" t="s">
        <v>440</v>
      </c>
      <c r="B16" s="14" t="s">
        <v>412</v>
      </c>
      <c r="C16" s="14" t="s">
        <v>466</v>
      </c>
      <c r="D16" s="64" t="s">
        <v>340</v>
      </c>
      <c r="E16" s="64" t="s">
        <v>466</v>
      </c>
      <c r="F16" s="64" t="s">
        <v>340</v>
      </c>
      <c r="G16" s="64">
        <v>104</v>
      </c>
      <c r="H16" s="184">
        <v>0.1346</v>
      </c>
      <c r="I16" s="184">
        <v>0.14519000000000001</v>
      </c>
      <c r="J16" s="177"/>
      <c r="K16" s="177"/>
      <c r="L16" s="182" t="s">
        <v>440</v>
      </c>
      <c r="M16" s="182" t="s">
        <v>412</v>
      </c>
      <c r="N16" s="182" t="s">
        <v>540</v>
      </c>
      <c r="O16" s="182" t="s">
        <v>295</v>
      </c>
      <c r="P16" s="182">
        <v>56</v>
      </c>
      <c r="Q16" s="185">
        <v>8.9289999999999994E-2</v>
      </c>
      <c r="S16" s="52"/>
    </row>
    <row r="17" spans="1:17">
      <c r="A17" s="14" t="s">
        <v>440</v>
      </c>
      <c r="B17" s="14" t="s">
        <v>412</v>
      </c>
      <c r="C17" s="14" t="s">
        <v>466</v>
      </c>
      <c r="D17" s="14" t="s">
        <v>340</v>
      </c>
      <c r="E17" s="14" t="s">
        <v>57</v>
      </c>
      <c r="F17" s="14" t="s">
        <v>274</v>
      </c>
      <c r="G17" s="14">
        <v>13</v>
      </c>
      <c r="H17" s="177">
        <v>0.15379999999999999</v>
      </c>
      <c r="I17" s="177">
        <v>0.16686999999999999</v>
      </c>
      <c r="J17" s="177"/>
      <c r="K17" s="177"/>
      <c r="L17" s="14"/>
      <c r="M17" s="14"/>
      <c r="N17" s="14"/>
      <c r="O17" s="14"/>
      <c r="P17" s="14"/>
      <c r="Q17" s="14"/>
    </row>
    <row r="18" spans="1:17">
      <c r="A18" s="14" t="s">
        <v>440</v>
      </c>
      <c r="B18" s="14" t="s">
        <v>412</v>
      </c>
      <c r="C18" s="14" t="s">
        <v>466</v>
      </c>
      <c r="D18" s="14" t="s">
        <v>340</v>
      </c>
      <c r="E18" s="14" t="s">
        <v>69</v>
      </c>
      <c r="F18" s="14" t="s">
        <v>70</v>
      </c>
      <c r="G18" s="186" t="s">
        <v>526</v>
      </c>
      <c r="H18" s="186" t="s">
        <v>526</v>
      </c>
      <c r="I18" s="186" t="s">
        <v>526</v>
      </c>
      <c r="J18" s="177"/>
      <c r="K18" s="177"/>
      <c r="L18" s="14"/>
      <c r="M18" s="14"/>
      <c r="N18" s="14"/>
      <c r="O18" s="14"/>
      <c r="P18" s="14"/>
      <c r="Q18" s="14"/>
    </row>
    <row r="19" spans="1:17">
      <c r="A19" s="14" t="s">
        <v>440</v>
      </c>
      <c r="B19" s="14" t="s">
        <v>412</v>
      </c>
      <c r="C19" s="14" t="s">
        <v>466</v>
      </c>
      <c r="D19" s="14" t="s">
        <v>340</v>
      </c>
      <c r="E19" s="14" t="s">
        <v>117</v>
      </c>
      <c r="F19" s="14" t="s">
        <v>118</v>
      </c>
      <c r="G19" s="14">
        <v>38</v>
      </c>
      <c r="H19" s="177">
        <v>0.1578</v>
      </c>
      <c r="I19" s="177">
        <v>0.18099999999999999</v>
      </c>
      <c r="J19" s="177"/>
      <c r="K19" s="177"/>
      <c r="L19" s="14"/>
      <c r="M19" s="14"/>
      <c r="N19" s="14"/>
      <c r="O19" s="14"/>
      <c r="P19" s="14"/>
      <c r="Q19" s="14"/>
    </row>
    <row r="20" spans="1:17">
      <c r="A20" s="14" t="s">
        <v>440</v>
      </c>
      <c r="B20" s="14" t="s">
        <v>412</v>
      </c>
      <c r="C20" s="14" t="s">
        <v>466</v>
      </c>
      <c r="D20" s="14" t="s">
        <v>340</v>
      </c>
      <c r="E20" s="14" t="s">
        <v>127</v>
      </c>
      <c r="F20" s="14" t="s">
        <v>128</v>
      </c>
      <c r="G20" s="14">
        <v>13</v>
      </c>
      <c r="H20" s="177">
        <v>0</v>
      </c>
      <c r="I20" s="177">
        <v>0</v>
      </c>
      <c r="J20" s="177"/>
      <c r="K20" s="177"/>
      <c r="L20" s="14"/>
      <c r="M20" s="14"/>
      <c r="N20" s="14"/>
      <c r="O20" s="14"/>
      <c r="P20" s="14"/>
      <c r="Q20" s="14"/>
    </row>
    <row r="21" spans="1:17">
      <c r="A21" s="14" t="s">
        <v>440</v>
      </c>
      <c r="B21" s="14" t="s">
        <v>412</v>
      </c>
      <c r="C21" s="14" t="s">
        <v>466</v>
      </c>
      <c r="D21" s="14" t="s">
        <v>340</v>
      </c>
      <c r="E21" s="14" t="s">
        <v>129</v>
      </c>
      <c r="F21" s="14" t="s">
        <v>130</v>
      </c>
      <c r="G21" s="186" t="s">
        <v>526</v>
      </c>
      <c r="H21" s="186" t="s">
        <v>526</v>
      </c>
      <c r="I21" s="186" t="s">
        <v>526</v>
      </c>
      <c r="J21" s="177"/>
      <c r="K21" s="177"/>
      <c r="L21" s="14"/>
      <c r="M21" s="14"/>
      <c r="N21" s="14"/>
      <c r="O21" s="14"/>
      <c r="P21" s="14"/>
      <c r="Q21" s="14"/>
    </row>
    <row r="22" spans="1:17">
      <c r="A22" s="14" t="s">
        <v>440</v>
      </c>
      <c r="B22" s="14" t="s">
        <v>412</v>
      </c>
      <c r="C22" s="14" t="s">
        <v>466</v>
      </c>
      <c r="D22" s="14" t="s">
        <v>340</v>
      </c>
      <c r="E22" s="14" t="s">
        <v>230</v>
      </c>
      <c r="F22" s="14" t="s">
        <v>231</v>
      </c>
      <c r="G22" s="14">
        <v>14</v>
      </c>
      <c r="H22" s="177">
        <v>0.14280000000000001</v>
      </c>
      <c r="I22" s="177">
        <v>0.13754</v>
      </c>
      <c r="J22" s="177"/>
      <c r="K22" s="177"/>
      <c r="L22" s="14"/>
      <c r="M22" s="14"/>
      <c r="N22" s="14"/>
      <c r="O22" s="14"/>
      <c r="P22" s="14"/>
      <c r="Q22" s="14"/>
    </row>
    <row r="23" spans="1:17">
      <c r="A23" s="14" t="s">
        <v>440</v>
      </c>
      <c r="B23" s="14" t="s">
        <v>412</v>
      </c>
      <c r="C23" s="14" t="s">
        <v>466</v>
      </c>
      <c r="D23" s="14" t="s">
        <v>340</v>
      </c>
      <c r="E23" s="14" t="s">
        <v>238</v>
      </c>
      <c r="F23" s="14" t="s">
        <v>239</v>
      </c>
      <c r="G23" s="14">
        <v>12</v>
      </c>
      <c r="H23" s="177">
        <v>0.1666</v>
      </c>
      <c r="I23" s="177">
        <v>0.17177000000000001</v>
      </c>
      <c r="J23" s="177"/>
      <c r="K23" s="177"/>
      <c r="L23" s="14"/>
      <c r="M23" s="14"/>
      <c r="N23" s="14"/>
      <c r="O23" s="14"/>
      <c r="P23" s="14"/>
      <c r="Q23" s="14"/>
    </row>
    <row r="24" spans="1:17">
      <c r="A24" s="14" t="s">
        <v>440</v>
      </c>
      <c r="B24" s="14" t="s">
        <v>412</v>
      </c>
      <c r="C24" s="14" t="s">
        <v>467</v>
      </c>
      <c r="D24" s="64" t="s">
        <v>345</v>
      </c>
      <c r="E24" s="64" t="s">
        <v>467</v>
      </c>
      <c r="F24" s="64" t="s">
        <v>345</v>
      </c>
      <c r="G24" s="64">
        <v>202</v>
      </c>
      <c r="H24" s="184">
        <v>0.193</v>
      </c>
      <c r="I24" s="184">
        <v>0.1925</v>
      </c>
      <c r="J24" s="177"/>
      <c r="K24" s="177"/>
      <c r="L24" s="14"/>
      <c r="M24" s="14"/>
      <c r="N24" s="14"/>
      <c r="O24" s="14"/>
      <c r="P24" s="14"/>
      <c r="Q24" s="14"/>
    </row>
    <row r="25" spans="1:17">
      <c r="A25" s="14" t="s">
        <v>440</v>
      </c>
      <c r="B25" s="14" t="s">
        <v>412</v>
      </c>
      <c r="C25" s="14" t="s">
        <v>467</v>
      </c>
      <c r="D25" s="14" t="s">
        <v>345</v>
      </c>
      <c r="E25" s="14" t="s">
        <v>105</v>
      </c>
      <c r="F25" s="14" t="s">
        <v>106</v>
      </c>
      <c r="G25" s="14">
        <v>11</v>
      </c>
      <c r="H25" s="177">
        <v>0</v>
      </c>
      <c r="I25" s="177">
        <v>0</v>
      </c>
      <c r="J25" s="177"/>
      <c r="K25" s="177"/>
      <c r="L25" s="177"/>
      <c r="M25" s="177"/>
      <c r="N25" s="177"/>
      <c r="O25" s="177"/>
      <c r="P25" s="177"/>
      <c r="Q25" s="14"/>
    </row>
    <row r="26" spans="1:17">
      <c r="A26" s="14" t="s">
        <v>440</v>
      </c>
      <c r="B26" s="14" t="s">
        <v>412</v>
      </c>
      <c r="C26" s="14" t="s">
        <v>467</v>
      </c>
      <c r="D26" s="14" t="s">
        <v>345</v>
      </c>
      <c r="E26" s="14" t="s">
        <v>149</v>
      </c>
      <c r="F26" s="14" t="s">
        <v>150</v>
      </c>
      <c r="G26" s="14">
        <v>17</v>
      </c>
      <c r="H26" s="177">
        <v>0.1176</v>
      </c>
      <c r="I26" s="177">
        <v>0.11249000000000001</v>
      </c>
      <c r="J26" s="177"/>
      <c r="K26" s="177"/>
      <c r="L26" s="177"/>
      <c r="M26" s="177"/>
      <c r="N26" s="177"/>
      <c r="O26" s="177"/>
      <c r="P26" s="177"/>
      <c r="Q26" s="14"/>
    </row>
    <row r="27" spans="1:17">
      <c r="A27" s="14" t="s">
        <v>440</v>
      </c>
      <c r="B27" s="14" t="s">
        <v>412</v>
      </c>
      <c r="C27" s="14" t="s">
        <v>467</v>
      </c>
      <c r="D27" s="14" t="s">
        <v>345</v>
      </c>
      <c r="E27" s="14" t="s">
        <v>155</v>
      </c>
      <c r="F27" s="14" t="s">
        <v>156</v>
      </c>
      <c r="G27" s="14">
        <v>44</v>
      </c>
      <c r="H27" s="177">
        <v>0.25</v>
      </c>
      <c r="I27" s="177">
        <v>0.25408999999999998</v>
      </c>
      <c r="J27" s="177"/>
      <c r="K27" s="177"/>
      <c r="L27" s="177"/>
      <c r="M27" s="177"/>
      <c r="N27" s="177"/>
      <c r="O27" s="177"/>
      <c r="P27" s="177"/>
      <c r="Q27" s="14"/>
    </row>
    <row r="28" spans="1:17">
      <c r="A28" s="14" t="s">
        <v>440</v>
      </c>
      <c r="B28" s="14" t="s">
        <v>412</v>
      </c>
      <c r="C28" s="14" t="s">
        <v>467</v>
      </c>
      <c r="D28" s="14" t="s">
        <v>345</v>
      </c>
      <c r="E28" s="14" t="s">
        <v>179</v>
      </c>
      <c r="F28" s="14" t="s">
        <v>180</v>
      </c>
      <c r="G28" s="14">
        <v>16</v>
      </c>
      <c r="H28" s="177">
        <v>0.1875</v>
      </c>
      <c r="I28" s="177">
        <v>0.20521</v>
      </c>
      <c r="J28" s="177"/>
      <c r="K28" s="177"/>
      <c r="L28" s="177"/>
      <c r="M28" s="177"/>
      <c r="N28" s="177"/>
      <c r="O28" s="177"/>
      <c r="P28" s="177"/>
      <c r="Q28" s="14"/>
    </row>
    <row r="29" spans="1:17">
      <c r="A29" s="14" t="s">
        <v>440</v>
      </c>
      <c r="B29" s="14" t="s">
        <v>412</v>
      </c>
      <c r="C29" s="14" t="s">
        <v>467</v>
      </c>
      <c r="D29" s="14" t="s">
        <v>345</v>
      </c>
      <c r="E29" s="14" t="s">
        <v>204</v>
      </c>
      <c r="F29" s="14" t="s">
        <v>205</v>
      </c>
      <c r="G29" s="14">
        <v>17</v>
      </c>
      <c r="H29" s="177">
        <v>0.1764</v>
      </c>
      <c r="I29" s="177">
        <v>0.17629</v>
      </c>
      <c r="J29" s="177"/>
      <c r="K29" s="177"/>
      <c r="L29" s="177"/>
      <c r="M29" s="177"/>
      <c r="N29" s="177"/>
      <c r="O29" s="177"/>
      <c r="P29" s="177"/>
      <c r="Q29" s="14"/>
    </row>
    <row r="30" spans="1:17">
      <c r="A30" s="14" t="s">
        <v>440</v>
      </c>
      <c r="B30" s="14" t="s">
        <v>412</v>
      </c>
      <c r="C30" s="14" t="s">
        <v>467</v>
      </c>
      <c r="D30" s="14" t="s">
        <v>345</v>
      </c>
      <c r="E30" s="14" t="s">
        <v>216</v>
      </c>
      <c r="F30" s="14" t="s">
        <v>285</v>
      </c>
      <c r="G30" s="14">
        <v>50</v>
      </c>
      <c r="H30" s="177">
        <v>0.11990000000000001</v>
      </c>
      <c r="I30" s="177">
        <v>0.12156</v>
      </c>
      <c r="J30" s="177"/>
      <c r="K30" s="177"/>
      <c r="L30" s="177"/>
      <c r="M30" s="177"/>
      <c r="N30" s="177"/>
      <c r="O30" s="177"/>
      <c r="P30" s="177"/>
      <c r="Q30" s="14"/>
    </row>
    <row r="31" spans="1:17">
      <c r="A31" s="14" t="s">
        <v>440</v>
      </c>
      <c r="B31" s="14" t="s">
        <v>412</v>
      </c>
      <c r="C31" s="14" t="s">
        <v>467</v>
      </c>
      <c r="D31" s="14" t="s">
        <v>345</v>
      </c>
      <c r="E31" s="14" t="s">
        <v>218</v>
      </c>
      <c r="F31" s="14" t="s">
        <v>286</v>
      </c>
      <c r="G31" s="14">
        <v>47</v>
      </c>
      <c r="H31" s="177">
        <v>0.29780000000000001</v>
      </c>
      <c r="I31" s="177">
        <v>0.28985</v>
      </c>
      <c r="J31" s="177"/>
      <c r="K31" s="177"/>
      <c r="L31" s="184"/>
      <c r="M31" s="184"/>
      <c r="N31" s="184"/>
      <c r="O31" s="184"/>
      <c r="P31" s="184"/>
      <c r="Q31" s="14"/>
    </row>
    <row r="32" spans="1:17">
      <c r="A32" s="14" t="s">
        <v>440</v>
      </c>
      <c r="B32" s="14" t="s">
        <v>412</v>
      </c>
      <c r="C32" s="14" t="s">
        <v>468</v>
      </c>
      <c r="D32" s="64" t="s">
        <v>469</v>
      </c>
      <c r="E32" s="64" t="s">
        <v>468</v>
      </c>
      <c r="F32" s="64" t="s">
        <v>469</v>
      </c>
      <c r="G32" s="64">
        <v>218</v>
      </c>
      <c r="H32" s="184">
        <v>0.22470000000000001</v>
      </c>
      <c r="I32" s="184">
        <v>0.22570999999999999</v>
      </c>
      <c r="J32" s="177"/>
      <c r="K32" s="177"/>
      <c r="L32" s="177"/>
      <c r="M32" s="177"/>
      <c r="N32" s="177"/>
      <c r="O32" s="177"/>
      <c r="P32" s="177"/>
      <c r="Q32" s="14"/>
    </row>
    <row r="33" spans="1:17">
      <c r="A33" s="14" t="s">
        <v>440</v>
      </c>
      <c r="B33" s="14" t="s">
        <v>412</v>
      </c>
      <c r="C33" s="14" t="s">
        <v>468</v>
      </c>
      <c r="D33" s="14" t="s">
        <v>469</v>
      </c>
      <c r="E33" s="14" t="s">
        <v>39</v>
      </c>
      <c r="F33" s="14" t="s">
        <v>40</v>
      </c>
      <c r="G33" s="14">
        <v>26</v>
      </c>
      <c r="H33" s="177">
        <v>0.23069999999999999</v>
      </c>
      <c r="I33" s="177">
        <v>0.24485999999999999</v>
      </c>
      <c r="J33" s="177"/>
      <c r="K33" s="177"/>
      <c r="L33" s="177"/>
      <c r="M33" s="177"/>
      <c r="N33" s="177"/>
      <c r="O33" s="177"/>
      <c r="P33" s="177"/>
      <c r="Q33" s="14"/>
    </row>
    <row r="34" spans="1:17">
      <c r="A34" s="14" t="s">
        <v>440</v>
      </c>
      <c r="B34" s="14" t="s">
        <v>412</v>
      </c>
      <c r="C34" s="14" t="s">
        <v>468</v>
      </c>
      <c r="D34" s="14" t="s">
        <v>469</v>
      </c>
      <c r="E34" s="14" t="s">
        <v>51</v>
      </c>
      <c r="F34" s="14" t="s">
        <v>52</v>
      </c>
      <c r="G34" s="186" t="s">
        <v>526</v>
      </c>
      <c r="H34" s="186" t="s">
        <v>526</v>
      </c>
      <c r="I34" s="186" t="s">
        <v>526</v>
      </c>
      <c r="J34" s="177"/>
      <c r="K34" s="177"/>
      <c r="L34" s="177"/>
      <c r="M34" s="177"/>
      <c r="N34" s="177"/>
      <c r="O34" s="177"/>
      <c r="P34" s="177"/>
      <c r="Q34" s="14"/>
    </row>
    <row r="35" spans="1:17">
      <c r="A35" s="14" t="s">
        <v>440</v>
      </c>
      <c r="B35" s="14" t="s">
        <v>412</v>
      </c>
      <c r="C35" s="14" t="s">
        <v>468</v>
      </c>
      <c r="D35" s="14" t="s">
        <v>469</v>
      </c>
      <c r="E35" s="14" t="s">
        <v>75</v>
      </c>
      <c r="F35" s="14" t="s">
        <v>76</v>
      </c>
      <c r="G35" s="14">
        <v>12</v>
      </c>
      <c r="H35" s="177">
        <v>0.1666</v>
      </c>
      <c r="I35" s="177">
        <v>0.16092999999999999</v>
      </c>
      <c r="J35" s="177"/>
      <c r="K35" s="177"/>
      <c r="L35" s="177"/>
      <c r="M35" s="177"/>
      <c r="N35" s="177"/>
      <c r="O35" s="177"/>
      <c r="P35" s="177"/>
      <c r="Q35" s="14"/>
    </row>
    <row r="36" spans="1:17">
      <c r="A36" s="14" t="s">
        <v>440</v>
      </c>
      <c r="B36" s="14" t="s">
        <v>412</v>
      </c>
      <c r="C36" s="14" t="s">
        <v>468</v>
      </c>
      <c r="D36" s="14" t="s">
        <v>469</v>
      </c>
      <c r="E36" s="14" t="s">
        <v>79</v>
      </c>
      <c r="F36" s="14" t="s">
        <v>80</v>
      </c>
      <c r="G36" s="14">
        <v>20</v>
      </c>
      <c r="H36" s="177">
        <v>0.3</v>
      </c>
      <c r="I36" s="177">
        <v>0.28927000000000003</v>
      </c>
      <c r="J36" s="177"/>
      <c r="K36" s="177"/>
      <c r="L36" s="177"/>
      <c r="M36" s="177"/>
      <c r="N36" s="177"/>
      <c r="O36" s="177"/>
      <c r="P36" s="177"/>
      <c r="Q36" s="14"/>
    </row>
    <row r="37" spans="1:17">
      <c r="A37" s="14" t="s">
        <v>440</v>
      </c>
      <c r="B37" s="14" t="s">
        <v>412</v>
      </c>
      <c r="C37" s="14" t="s">
        <v>468</v>
      </c>
      <c r="D37" s="14" t="s">
        <v>469</v>
      </c>
      <c r="E37" s="14" t="s">
        <v>103</v>
      </c>
      <c r="F37" s="14" t="s">
        <v>104</v>
      </c>
      <c r="G37" s="186" t="s">
        <v>526</v>
      </c>
      <c r="H37" s="186" t="s">
        <v>526</v>
      </c>
      <c r="I37" s="186" t="s">
        <v>526</v>
      </c>
      <c r="J37" s="177"/>
      <c r="K37" s="177"/>
      <c r="L37" s="177"/>
      <c r="M37" s="177"/>
      <c r="N37" s="177"/>
      <c r="O37" s="177"/>
      <c r="P37" s="177"/>
      <c r="Q37" s="14"/>
    </row>
    <row r="38" spans="1:17">
      <c r="A38" s="14" t="s">
        <v>440</v>
      </c>
      <c r="B38" s="14" t="s">
        <v>412</v>
      </c>
      <c r="C38" s="14" t="s">
        <v>468</v>
      </c>
      <c r="D38" s="14" t="s">
        <v>469</v>
      </c>
      <c r="E38" s="14" t="s">
        <v>133</v>
      </c>
      <c r="F38" s="14" t="s">
        <v>134</v>
      </c>
      <c r="G38" s="14">
        <v>42</v>
      </c>
      <c r="H38" s="177">
        <v>0.3095</v>
      </c>
      <c r="I38" s="177">
        <v>0.30599999999999999</v>
      </c>
      <c r="J38" s="177"/>
      <c r="K38" s="177"/>
      <c r="L38" s="177"/>
      <c r="M38" s="177"/>
      <c r="N38" s="177"/>
      <c r="O38" s="177"/>
      <c r="P38" s="177"/>
      <c r="Q38" s="14"/>
    </row>
    <row r="39" spans="1:17">
      <c r="A39" s="14" t="s">
        <v>440</v>
      </c>
      <c r="B39" s="14" t="s">
        <v>412</v>
      </c>
      <c r="C39" s="14" t="s">
        <v>468</v>
      </c>
      <c r="D39" s="14" t="s">
        <v>469</v>
      </c>
      <c r="E39" s="14" t="s">
        <v>135</v>
      </c>
      <c r="F39" s="14" t="s">
        <v>136</v>
      </c>
      <c r="G39" s="14">
        <v>10</v>
      </c>
      <c r="H39" s="177">
        <v>0.3</v>
      </c>
      <c r="I39" s="177">
        <v>0.29281000000000001</v>
      </c>
      <c r="J39" s="177"/>
      <c r="K39" s="177"/>
      <c r="L39" s="184"/>
      <c r="M39" s="184"/>
      <c r="N39" s="184"/>
      <c r="O39" s="184"/>
      <c r="P39" s="184"/>
      <c r="Q39" s="14"/>
    </row>
    <row r="40" spans="1:17">
      <c r="A40" s="14" t="s">
        <v>440</v>
      </c>
      <c r="B40" s="14" t="s">
        <v>412</v>
      </c>
      <c r="C40" s="14" t="s">
        <v>468</v>
      </c>
      <c r="D40" s="14" t="s">
        <v>469</v>
      </c>
      <c r="E40" s="14" t="s">
        <v>137</v>
      </c>
      <c r="F40" s="14" t="s">
        <v>138</v>
      </c>
      <c r="G40" s="14">
        <v>24</v>
      </c>
      <c r="H40" s="177">
        <v>8.3299999999999999E-2</v>
      </c>
      <c r="I40" s="177">
        <v>8.4690000000000001E-2</v>
      </c>
      <c r="J40" s="177"/>
      <c r="K40" s="177"/>
      <c r="L40" s="177"/>
      <c r="M40" s="177"/>
      <c r="N40" s="177"/>
      <c r="O40" s="177"/>
      <c r="P40" s="177"/>
      <c r="Q40" s="14"/>
    </row>
    <row r="41" spans="1:17">
      <c r="A41" s="14" t="s">
        <v>440</v>
      </c>
      <c r="B41" s="14" t="s">
        <v>412</v>
      </c>
      <c r="C41" s="14" t="s">
        <v>468</v>
      </c>
      <c r="D41" s="14" t="s">
        <v>469</v>
      </c>
      <c r="E41" s="14" t="s">
        <v>147</v>
      </c>
      <c r="F41" s="14" t="s">
        <v>148</v>
      </c>
      <c r="G41" s="14">
        <v>16</v>
      </c>
      <c r="H41" s="177">
        <v>0.375</v>
      </c>
      <c r="I41" s="177">
        <v>0.3911</v>
      </c>
      <c r="J41" s="177"/>
      <c r="K41" s="177"/>
      <c r="L41" s="177"/>
      <c r="M41" s="177"/>
      <c r="N41" s="177"/>
      <c r="O41" s="177"/>
      <c r="P41" s="177"/>
      <c r="Q41" s="14"/>
    </row>
    <row r="42" spans="1:17">
      <c r="A42" s="14" t="s">
        <v>440</v>
      </c>
      <c r="B42" s="14" t="s">
        <v>412</v>
      </c>
      <c r="C42" s="14" t="s">
        <v>468</v>
      </c>
      <c r="D42" s="14" t="s">
        <v>469</v>
      </c>
      <c r="E42" s="14" t="s">
        <v>196</v>
      </c>
      <c r="F42" s="14" t="s">
        <v>279</v>
      </c>
      <c r="G42" s="14">
        <v>23</v>
      </c>
      <c r="H42" s="177">
        <v>0.1739</v>
      </c>
      <c r="I42" s="177">
        <v>0.16525000000000001</v>
      </c>
      <c r="J42" s="177"/>
      <c r="K42" s="177"/>
      <c r="L42" s="177"/>
      <c r="M42" s="177"/>
      <c r="N42" s="177"/>
      <c r="O42" s="177"/>
      <c r="P42" s="177"/>
      <c r="Q42" s="14"/>
    </row>
    <row r="43" spans="1:17">
      <c r="A43" s="14" t="s">
        <v>440</v>
      </c>
      <c r="B43" s="14" t="s">
        <v>412</v>
      </c>
      <c r="C43" s="14" t="s">
        <v>468</v>
      </c>
      <c r="D43" s="14" t="s">
        <v>469</v>
      </c>
      <c r="E43" s="14" t="s">
        <v>197</v>
      </c>
      <c r="F43" s="14" t="s">
        <v>280</v>
      </c>
      <c r="G43" s="186" t="s">
        <v>526</v>
      </c>
      <c r="H43" s="186" t="s">
        <v>526</v>
      </c>
      <c r="I43" s="186" t="s">
        <v>526</v>
      </c>
      <c r="J43" s="177"/>
      <c r="K43" s="177"/>
      <c r="L43" s="177"/>
      <c r="M43" s="177"/>
      <c r="N43" s="177"/>
      <c r="O43" s="177"/>
      <c r="P43" s="177"/>
      <c r="Q43" s="14"/>
    </row>
    <row r="44" spans="1:17">
      <c r="A44" s="14" t="s">
        <v>440</v>
      </c>
      <c r="B44" s="14" t="s">
        <v>412</v>
      </c>
      <c r="C44" s="14" t="s">
        <v>468</v>
      </c>
      <c r="D44" s="14" t="s">
        <v>469</v>
      </c>
      <c r="E44" s="14" t="s">
        <v>232</v>
      </c>
      <c r="F44" s="14" t="s">
        <v>233</v>
      </c>
      <c r="G44" s="14">
        <v>17</v>
      </c>
      <c r="H44" s="177">
        <v>5.8799999999999998E-2</v>
      </c>
      <c r="I44" s="177">
        <v>6.1100000000000002E-2</v>
      </c>
      <c r="J44" s="177"/>
      <c r="K44" s="177"/>
      <c r="L44" s="177"/>
      <c r="M44" s="177"/>
      <c r="N44" s="177"/>
      <c r="O44" s="177"/>
      <c r="P44" s="177"/>
      <c r="Q44" s="14"/>
    </row>
    <row r="45" spans="1:17">
      <c r="A45" s="14" t="s">
        <v>440</v>
      </c>
      <c r="B45" s="14" t="s">
        <v>412</v>
      </c>
      <c r="C45" s="14" t="s">
        <v>468</v>
      </c>
      <c r="D45" s="14" t="s">
        <v>469</v>
      </c>
      <c r="E45" s="14" t="s">
        <v>234</v>
      </c>
      <c r="F45" s="14" t="s">
        <v>235</v>
      </c>
      <c r="G45" s="186" t="s">
        <v>526</v>
      </c>
      <c r="H45" s="186" t="s">
        <v>526</v>
      </c>
      <c r="I45" s="186" t="s">
        <v>526</v>
      </c>
      <c r="J45" s="177"/>
      <c r="K45" s="177"/>
      <c r="L45" s="177"/>
      <c r="M45" s="177"/>
      <c r="N45" s="177"/>
      <c r="O45" s="177"/>
      <c r="P45" s="177"/>
      <c r="Q45" s="14"/>
    </row>
    <row r="46" spans="1:17">
      <c r="A46" s="14" t="s">
        <v>440</v>
      </c>
      <c r="B46" s="14" t="s">
        <v>412</v>
      </c>
      <c r="C46" s="14" t="s">
        <v>470</v>
      </c>
      <c r="D46" s="64" t="s">
        <v>331</v>
      </c>
      <c r="E46" s="64" t="s">
        <v>470</v>
      </c>
      <c r="F46" s="64" t="s">
        <v>331</v>
      </c>
      <c r="G46" s="64">
        <v>67</v>
      </c>
      <c r="H46" s="184">
        <v>0.26860000000000001</v>
      </c>
      <c r="I46" s="184">
        <v>0.27535999999999999</v>
      </c>
      <c r="J46" s="177"/>
      <c r="K46" s="177"/>
      <c r="L46" s="177"/>
      <c r="M46" s="177"/>
      <c r="N46" s="177"/>
      <c r="O46" s="177"/>
      <c r="P46" s="177"/>
      <c r="Q46" s="14"/>
    </row>
    <row r="47" spans="1:17">
      <c r="A47" s="14" t="s">
        <v>440</v>
      </c>
      <c r="B47" s="14" t="s">
        <v>412</v>
      </c>
      <c r="C47" s="14" t="s">
        <v>470</v>
      </c>
      <c r="D47" s="14" t="s">
        <v>331</v>
      </c>
      <c r="E47" s="14" t="s">
        <v>43</v>
      </c>
      <c r="F47" s="14" t="s">
        <v>44</v>
      </c>
      <c r="G47" s="186" t="s">
        <v>526</v>
      </c>
      <c r="H47" s="186" t="s">
        <v>526</v>
      </c>
      <c r="I47" s="177">
        <v>0.29382000000000003</v>
      </c>
      <c r="J47" s="177"/>
      <c r="K47" s="177"/>
      <c r="L47" s="184"/>
      <c r="M47" s="184"/>
      <c r="N47" s="184"/>
      <c r="O47" s="184"/>
      <c r="P47" s="184"/>
      <c r="Q47" s="14"/>
    </row>
    <row r="48" spans="1:17">
      <c r="A48" s="14" t="s">
        <v>440</v>
      </c>
      <c r="B48" s="14" t="s">
        <v>412</v>
      </c>
      <c r="C48" s="14" t="s">
        <v>470</v>
      </c>
      <c r="D48" s="14" t="s">
        <v>331</v>
      </c>
      <c r="E48" s="14" t="s">
        <v>123</v>
      </c>
      <c r="F48" s="14" t="s">
        <v>124</v>
      </c>
      <c r="G48" s="14">
        <v>27</v>
      </c>
      <c r="H48" s="177">
        <v>0.22220000000000001</v>
      </c>
      <c r="I48" s="177">
        <v>0.22528000000000001</v>
      </c>
      <c r="J48" s="177"/>
      <c r="K48" s="177"/>
      <c r="L48" s="177"/>
      <c r="M48" s="177"/>
      <c r="N48" s="177"/>
      <c r="O48" s="177"/>
      <c r="P48" s="177"/>
      <c r="Q48" s="14"/>
    </row>
    <row r="49" spans="1:17">
      <c r="A49" s="14" t="s">
        <v>440</v>
      </c>
      <c r="B49" s="14" t="s">
        <v>412</v>
      </c>
      <c r="C49" s="14" t="s">
        <v>470</v>
      </c>
      <c r="D49" s="14" t="s">
        <v>331</v>
      </c>
      <c r="E49" s="14" t="s">
        <v>191</v>
      </c>
      <c r="F49" s="14" t="s">
        <v>192</v>
      </c>
      <c r="G49" s="186" t="s">
        <v>526</v>
      </c>
      <c r="H49" s="186" t="s">
        <v>526</v>
      </c>
      <c r="I49" s="186" t="s">
        <v>526</v>
      </c>
      <c r="J49" s="177"/>
      <c r="K49" s="177"/>
      <c r="L49" s="177"/>
      <c r="M49" s="177"/>
      <c r="N49" s="177"/>
      <c r="O49" s="177"/>
      <c r="P49" s="177"/>
      <c r="Q49" s="14"/>
    </row>
    <row r="50" spans="1:17">
      <c r="A50" s="14" t="s">
        <v>440</v>
      </c>
      <c r="B50" s="14" t="s">
        <v>412</v>
      </c>
      <c r="C50" s="14" t="s">
        <v>470</v>
      </c>
      <c r="D50" s="14" t="s">
        <v>331</v>
      </c>
      <c r="E50" s="14" t="s">
        <v>242</v>
      </c>
      <c r="F50" s="14" t="s">
        <v>243</v>
      </c>
      <c r="G50" s="14">
        <v>17</v>
      </c>
      <c r="H50" s="177">
        <v>0.35289999999999999</v>
      </c>
      <c r="I50" s="177">
        <v>0.36813000000000001</v>
      </c>
      <c r="J50" s="177"/>
      <c r="K50" s="177"/>
      <c r="L50" s="177"/>
      <c r="M50" s="177"/>
      <c r="N50" s="177"/>
      <c r="O50" s="177"/>
      <c r="P50" s="177"/>
      <c r="Q50" s="14"/>
    </row>
    <row r="51" spans="1:17">
      <c r="A51" s="14" t="s">
        <v>440</v>
      </c>
      <c r="B51" s="14" t="s">
        <v>412</v>
      </c>
      <c r="C51" s="14" t="s">
        <v>471</v>
      </c>
      <c r="D51" s="64" t="s">
        <v>398</v>
      </c>
      <c r="E51" s="64" t="s">
        <v>471</v>
      </c>
      <c r="F51" s="64" t="s">
        <v>398</v>
      </c>
      <c r="G51" s="64">
        <v>56</v>
      </c>
      <c r="H51" s="184">
        <v>8.9200000000000002E-2</v>
      </c>
      <c r="I51" s="184">
        <v>8.6550000000000002E-2</v>
      </c>
      <c r="J51" s="177"/>
      <c r="K51" s="177"/>
      <c r="L51" s="177"/>
      <c r="M51" s="177"/>
      <c r="N51" s="177"/>
      <c r="O51" s="177"/>
      <c r="P51" s="177"/>
      <c r="Q51" s="14"/>
    </row>
    <row r="52" spans="1:17">
      <c r="A52" s="14" t="s">
        <v>440</v>
      </c>
      <c r="B52" s="14" t="s">
        <v>412</v>
      </c>
      <c r="C52" s="14" t="s">
        <v>471</v>
      </c>
      <c r="D52" s="14" t="s">
        <v>398</v>
      </c>
      <c r="E52" s="14" t="s">
        <v>97</v>
      </c>
      <c r="F52" s="14" t="s">
        <v>98</v>
      </c>
      <c r="G52" s="14">
        <v>17</v>
      </c>
      <c r="H52" s="177">
        <v>0.1176</v>
      </c>
      <c r="I52" s="177">
        <v>0.11312</v>
      </c>
      <c r="J52" s="177"/>
      <c r="K52" s="177"/>
      <c r="L52" s="177"/>
      <c r="M52" s="177"/>
      <c r="N52" s="177"/>
      <c r="O52" s="177"/>
      <c r="P52" s="177"/>
      <c r="Q52" s="14"/>
    </row>
    <row r="53" spans="1:17">
      <c r="A53" s="14" t="s">
        <v>440</v>
      </c>
      <c r="B53" s="14" t="s">
        <v>412</v>
      </c>
      <c r="C53" s="14" t="s">
        <v>471</v>
      </c>
      <c r="D53" s="14" t="s">
        <v>398</v>
      </c>
      <c r="E53" s="14" t="s">
        <v>151</v>
      </c>
      <c r="F53" s="14" t="s">
        <v>152</v>
      </c>
      <c r="G53" s="14">
        <v>13</v>
      </c>
      <c r="H53" s="177">
        <v>0.15379999999999999</v>
      </c>
      <c r="I53" s="177">
        <v>0.14260999999999999</v>
      </c>
      <c r="J53" s="177"/>
      <c r="K53" s="177"/>
      <c r="L53" s="177"/>
      <c r="M53" s="177"/>
      <c r="N53" s="177"/>
      <c r="O53" s="177"/>
      <c r="P53" s="177"/>
      <c r="Q53" s="14"/>
    </row>
    <row r="54" spans="1:17">
      <c r="A54" s="14" t="s">
        <v>440</v>
      </c>
      <c r="B54" s="14" t="s">
        <v>412</v>
      </c>
      <c r="C54" s="14" t="s">
        <v>471</v>
      </c>
      <c r="D54" s="14" t="s">
        <v>398</v>
      </c>
      <c r="E54" s="14" t="s">
        <v>246</v>
      </c>
      <c r="F54" s="14" t="s">
        <v>247</v>
      </c>
      <c r="G54" s="14">
        <v>26</v>
      </c>
      <c r="H54" s="177">
        <v>3.8399999999999997E-2</v>
      </c>
      <c r="I54" s="177">
        <v>3.8359999999999998E-2</v>
      </c>
      <c r="J54" s="177"/>
      <c r="K54" s="177"/>
      <c r="L54" s="184"/>
      <c r="M54" s="184"/>
      <c r="N54" s="184"/>
      <c r="O54" s="184"/>
      <c r="P54" s="184"/>
      <c r="Q54" s="14"/>
    </row>
    <row r="55" spans="1:17">
      <c r="A55" s="14" t="s">
        <v>440</v>
      </c>
      <c r="B55" s="14" t="s">
        <v>412</v>
      </c>
      <c r="C55" s="14" t="s">
        <v>472</v>
      </c>
      <c r="D55" s="64" t="s">
        <v>346</v>
      </c>
      <c r="E55" s="64" t="s">
        <v>472</v>
      </c>
      <c r="F55" s="64" t="s">
        <v>346</v>
      </c>
      <c r="G55" s="64">
        <v>81</v>
      </c>
      <c r="H55" s="184">
        <v>0.14810000000000001</v>
      </c>
      <c r="I55" s="184">
        <v>0.14415</v>
      </c>
      <c r="J55" s="177"/>
      <c r="K55" s="177"/>
      <c r="L55" s="177"/>
      <c r="M55" s="177"/>
      <c r="N55" s="177"/>
      <c r="O55" s="177"/>
      <c r="P55" s="177"/>
      <c r="Q55" s="14"/>
    </row>
    <row r="56" spans="1:17">
      <c r="A56" s="14" t="s">
        <v>440</v>
      </c>
      <c r="B56" s="14" t="s">
        <v>412</v>
      </c>
      <c r="C56" s="14" t="s">
        <v>472</v>
      </c>
      <c r="D56" s="14" t="s">
        <v>346</v>
      </c>
      <c r="E56" s="14" t="s">
        <v>63</v>
      </c>
      <c r="F56" s="14" t="s">
        <v>64</v>
      </c>
      <c r="G56" s="14">
        <v>16</v>
      </c>
      <c r="H56" s="177">
        <v>0.1875</v>
      </c>
      <c r="I56" s="177">
        <v>0.18137</v>
      </c>
      <c r="J56" s="177"/>
      <c r="K56" s="177"/>
      <c r="L56" s="177"/>
      <c r="M56" s="177"/>
      <c r="N56" s="177"/>
      <c r="O56" s="177"/>
      <c r="P56" s="177"/>
      <c r="Q56" s="14"/>
    </row>
    <row r="57" spans="1:17">
      <c r="A57" s="14" t="s">
        <v>440</v>
      </c>
      <c r="B57" s="14" t="s">
        <v>412</v>
      </c>
      <c r="C57" s="14" t="s">
        <v>472</v>
      </c>
      <c r="D57" s="14" t="s">
        <v>346</v>
      </c>
      <c r="E57" s="14" t="s">
        <v>71</v>
      </c>
      <c r="F57" s="14" t="s">
        <v>72</v>
      </c>
      <c r="G57" s="14">
        <v>25</v>
      </c>
      <c r="H57" s="177">
        <v>0.11990000000000001</v>
      </c>
      <c r="I57" s="177">
        <v>0.12200999999999999</v>
      </c>
      <c r="J57" s="177"/>
      <c r="K57" s="177"/>
      <c r="L57" s="177"/>
      <c r="M57" s="177"/>
      <c r="N57" s="177"/>
      <c r="O57" s="177"/>
      <c r="P57" s="177"/>
      <c r="Q57" s="14"/>
    </row>
    <row r="58" spans="1:17">
      <c r="A58" s="14" t="s">
        <v>440</v>
      </c>
      <c r="B58" s="14" t="s">
        <v>412</v>
      </c>
      <c r="C58" s="14" t="s">
        <v>472</v>
      </c>
      <c r="D58" s="14" t="s">
        <v>346</v>
      </c>
      <c r="E58" s="14" t="s">
        <v>121</v>
      </c>
      <c r="F58" s="14" t="s">
        <v>122</v>
      </c>
      <c r="G58" s="14">
        <v>28</v>
      </c>
      <c r="H58" s="177">
        <v>0.14280000000000001</v>
      </c>
      <c r="I58" s="177">
        <v>0.13557</v>
      </c>
      <c r="J58" s="177"/>
      <c r="K58" s="177"/>
      <c r="L58" s="177"/>
      <c r="M58" s="177"/>
      <c r="N58" s="177"/>
      <c r="O58" s="177"/>
      <c r="P58" s="177"/>
      <c r="Q58" s="14"/>
    </row>
    <row r="59" spans="1:17">
      <c r="A59" s="14" t="s">
        <v>440</v>
      </c>
      <c r="B59" s="14" t="s">
        <v>412</v>
      </c>
      <c r="C59" s="14" t="s">
        <v>472</v>
      </c>
      <c r="D59" s="14" t="s">
        <v>346</v>
      </c>
      <c r="E59" s="14" t="s">
        <v>125</v>
      </c>
      <c r="F59" s="14" t="s">
        <v>126</v>
      </c>
      <c r="G59" s="14">
        <v>12</v>
      </c>
      <c r="H59" s="177">
        <v>0.1666</v>
      </c>
      <c r="I59" s="177">
        <v>0.15856999999999999</v>
      </c>
      <c r="J59" s="177"/>
      <c r="K59" s="177"/>
      <c r="L59" s="184"/>
      <c r="M59" s="184"/>
      <c r="N59" s="184"/>
      <c r="O59" s="184"/>
      <c r="P59" s="184"/>
      <c r="Q59" s="14"/>
    </row>
    <row r="60" spans="1:17">
      <c r="A60" s="14" t="s">
        <v>440</v>
      </c>
      <c r="B60" s="14" t="s">
        <v>412</v>
      </c>
      <c r="C60" s="14" t="s">
        <v>473</v>
      </c>
      <c r="D60" s="64" t="s">
        <v>348</v>
      </c>
      <c r="E60" s="64" t="s">
        <v>473</v>
      </c>
      <c r="F60" s="64" t="s">
        <v>348</v>
      </c>
      <c r="G60" s="64">
        <v>60</v>
      </c>
      <c r="H60" s="184">
        <v>0.1166</v>
      </c>
      <c r="I60" s="184">
        <v>0.13424</v>
      </c>
      <c r="J60" s="177"/>
      <c r="K60" s="177"/>
      <c r="L60" s="177"/>
      <c r="M60" s="177"/>
      <c r="N60" s="177"/>
      <c r="O60" s="177"/>
      <c r="P60" s="177"/>
      <c r="Q60" s="14"/>
    </row>
    <row r="61" spans="1:17">
      <c r="A61" s="14" t="s">
        <v>440</v>
      </c>
      <c r="B61" s="14" t="s">
        <v>412</v>
      </c>
      <c r="C61" s="14" t="s">
        <v>473</v>
      </c>
      <c r="D61" s="14" t="s">
        <v>348</v>
      </c>
      <c r="E61" s="14" t="s">
        <v>41</v>
      </c>
      <c r="F61" s="14" t="s">
        <v>42</v>
      </c>
      <c r="G61" s="14">
        <v>13</v>
      </c>
      <c r="H61" s="177">
        <v>0</v>
      </c>
      <c r="I61" s="177">
        <v>0</v>
      </c>
      <c r="J61" s="177"/>
      <c r="K61" s="177"/>
      <c r="L61" s="177"/>
      <c r="M61" s="177"/>
      <c r="N61" s="177"/>
      <c r="O61" s="177"/>
      <c r="P61" s="177"/>
      <c r="Q61" s="14"/>
    </row>
    <row r="62" spans="1:17">
      <c r="A62" s="14" t="s">
        <v>440</v>
      </c>
      <c r="B62" s="14" t="s">
        <v>412</v>
      </c>
      <c r="C62" s="14" t="s">
        <v>473</v>
      </c>
      <c r="D62" s="14" t="s">
        <v>348</v>
      </c>
      <c r="E62" s="14" t="s">
        <v>73</v>
      </c>
      <c r="F62" s="14" t="s">
        <v>74</v>
      </c>
      <c r="G62" s="14">
        <v>16</v>
      </c>
      <c r="H62" s="177">
        <v>0.1875</v>
      </c>
      <c r="I62" s="177">
        <v>0.19467000000000001</v>
      </c>
      <c r="J62" s="177"/>
      <c r="K62" s="177"/>
      <c r="L62" s="177"/>
      <c r="M62" s="177"/>
      <c r="N62" s="177"/>
      <c r="O62" s="177"/>
      <c r="P62" s="177"/>
      <c r="Q62" s="14"/>
    </row>
    <row r="63" spans="1:17">
      <c r="A63" s="14" t="s">
        <v>440</v>
      </c>
      <c r="B63" s="14" t="s">
        <v>412</v>
      </c>
      <c r="C63" s="14" t="s">
        <v>473</v>
      </c>
      <c r="D63" s="14" t="s">
        <v>348</v>
      </c>
      <c r="E63" s="14" t="s">
        <v>111</v>
      </c>
      <c r="F63" s="14" t="s">
        <v>112</v>
      </c>
      <c r="G63" s="14">
        <v>15</v>
      </c>
      <c r="H63" s="177">
        <v>6.6600000000000006E-2</v>
      </c>
      <c r="I63" s="177">
        <v>7.5569999999999998E-2</v>
      </c>
      <c r="J63" s="177"/>
      <c r="K63" s="177"/>
      <c r="L63" s="184"/>
      <c r="M63" s="184"/>
      <c r="N63" s="184"/>
      <c r="O63" s="184"/>
      <c r="P63" s="184"/>
      <c r="Q63" s="14"/>
    </row>
    <row r="64" spans="1:17">
      <c r="A64" s="14" t="s">
        <v>440</v>
      </c>
      <c r="B64" s="14" t="s">
        <v>412</v>
      </c>
      <c r="C64" s="14" t="s">
        <v>473</v>
      </c>
      <c r="D64" s="14" t="s">
        <v>348</v>
      </c>
      <c r="E64" s="14" t="s">
        <v>220</v>
      </c>
      <c r="F64" s="14" t="s">
        <v>287</v>
      </c>
      <c r="G64" s="14">
        <v>16</v>
      </c>
      <c r="H64" s="177">
        <v>0.1875</v>
      </c>
      <c r="I64" s="177">
        <v>0.21107000000000001</v>
      </c>
      <c r="J64" s="177"/>
      <c r="K64" s="177"/>
      <c r="L64" s="177"/>
      <c r="M64" s="177"/>
      <c r="N64" s="177"/>
      <c r="O64" s="177"/>
      <c r="P64" s="177"/>
      <c r="Q64" s="14"/>
    </row>
    <row r="65" spans="1:17">
      <c r="A65" s="14" t="s">
        <v>440</v>
      </c>
      <c r="B65" s="14" t="s">
        <v>412</v>
      </c>
      <c r="C65" s="14" t="s">
        <v>474</v>
      </c>
      <c r="D65" s="64" t="s">
        <v>338</v>
      </c>
      <c r="E65" s="64" t="s">
        <v>474</v>
      </c>
      <c r="F65" s="64" t="s">
        <v>338</v>
      </c>
      <c r="G65" s="64">
        <v>74</v>
      </c>
      <c r="H65" s="184">
        <v>0.22969999999999999</v>
      </c>
      <c r="I65" s="184">
        <v>0.22572999999999999</v>
      </c>
      <c r="J65" s="177"/>
      <c r="K65" s="177"/>
      <c r="L65" s="177"/>
      <c r="M65" s="177"/>
      <c r="N65" s="177"/>
      <c r="O65" s="177"/>
      <c r="P65" s="177"/>
      <c r="Q65" s="14"/>
    </row>
    <row r="66" spans="1:17">
      <c r="A66" s="14" t="s">
        <v>440</v>
      </c>
      <c r="B66" s="14" t="s">
        <v>412</v>
      </c>
      <c r="C66" s="14" t="s">
        <v>474</v>
      </c>
      <c r="D66" s="14" t="s">
        <v>338</v>
      </c>
      <c r="E66" s="14" t="s">
        <v>143</v>
      </c>
      <c r="F66" s="14" t="s">
        <v>144</v>
      </c>
      <c r="G66" s="14">
        <v>15</v>
      </c>
      <c r="H66" s="177">
        <v>0.33329999999999999</v>
      </c>
      <c r="I66" s="177">
        <v>0.30447000000000002</v>
      </c>
      <c r="J66" s="177"/>
      <c r="K66" s="177"/>
      <c r="L66" s="177"/>
      <c r="M66" s="177"/>
      <c r="N66" s="177"/>
      <c r="O66" s="177"/>
      <c r="P66" s="177"/>
      <c r="Q66" s="14"/>
    </row>
    <row r="67" spans="1:17">
      <c r="A67" s="14" t="s">
        <v>440</v>
      </c>
      <c r="B67" s="14" t="s">
        <v>412</v>
      </c>
      <c r="C67" s="14" t="s">
        <v>474</v>
      </c>
      <c r="D67" s="14" t="s">
        <v>338</v>
      </c>
      <c r="E67" s="14" t="s">
        <v>167</v>
      </c>
      <c r="F67" s="14" t="s">
        <v>168</v>
      </c>
      <c r="G67" s="14">
        <v>42</v>
      </c>
      <c r="H67" s="177">
        <v>0.2142</v>
      </c>
      <c r="I67" s="177">
        <v>0.21414</v>
      </c>
      <c r="J67" s="177"/>
      <c r="K67" s="177"/>
      <c r="L67" s="177"/>
      <c r="M67" s="177"/>
      <c r="N67" s="177"/>
      <c r="O67" s="177"/>
      <c r="P67" s="177"/>
      <c r="Q67" s="14"/>
    </row>
    <row r="68" spans="1:17">
      <c r="A68" s="14" t="s">
        <v>440</v>
      </c>
      <c r="B68" s="14" t="s">
        <v>412</v>
      </c>
      <c r="C68" s="14" t="s">
        <v>474</v>
      </c>
      <c r="D68" s="14" t="s">
        <v>338</v>
      </c>
      <c r="E68" s="14" t="s">
        <v>206</v>
      </c>
      <c r="F68" s="14" t="s">
        <v>207</v>
      </c>
      <c r="G68" s="186" t="s">
        <v>526</v>
      </c>
      <c r="H68" s="186" t="s">
        <v>526</v>
      </c>
      <c r="I68" s="177">
        <v>0.17932999999999999</v>
      </c>
      <c r="J68" s="177"/>
      <c r="K68" s="177"/>
      <c r="L68" s="184"/>
      <c r="M68" s="184"/>
      <c r="N68" s="184"/>
      <c r="O68" s="184"/>
      <c r="P68" s="184"/>
      <c r="Q68" s="14"/>
    </row>
    <row r="69" spans="1:17">
      <c r="A69" s="14" t="s">
        <v>440</v>
      </c>
      <c r="B69" s="14" t="s">
        <v>412</v>
      </c>
      <c r="C69" s="14" t="s">
        <v>474</v>
      </c>
      <c r="D69" s="14" t="s">
        <v>338</v>
      </c>
      <c r="E69" s="14" t="s">
        <v>236</v>
      </c>
      <c r="F69" s="14" t="s">
        <v>237</v>
      </c>
      <c r="G69" s="186" t="s">
        <v>526</v>
      </c>
      <c r="H69" s="186" t="s">
        <v>526</v>
      </c>
      <c r="I69" s="186" t="s">
        <v>526</v>
      </c>
      <c r="J69" s="177"/>
      <c r="K69" s="177"/>
      <c r="L69" s="177"/>
      <c r="M69" s="177"/>
      <c r="N69" s="177"/>
      <c r="O69" s="177"/>
      <c r="P69" s="177"/>
      <c r="Q69" s="14"/>
    </row>
    <row r="70" spans="1:17">
      <c r="A70" s="14" t="s">
        <v>440</v>
      </c>
      <c r="B70" s="14" t="s">
        <v>412</v>
      </c>
      <c r="C70" s="14" t="s">
        <v>475</v>
      </c>
      <c r="D70" s="64" t="s">
        <v>333</v>
      </c>
      <c r="E70" s="64" t="s">
        <v>475</v>
      </c>
      <c r="F70" s="64" t="s">
        <v>333</v>
      </c>
      <c r="G70" s="64">
        <v>43</v>
      </c>
      <c r="H70" s="184">
        <v>0.27900000000000003</v>
      </c>
      <c r="I70" s="184">
        <v>0.26330999999999999</v>
      </c>
      <c r="J70" s="177"/>
      <c r="K70" s="177"/>
      <c r="L70" s="177"/>
      <c r="M70" s="177"/>
      <c r="N70" s="177"/>
      <c r="O70" s="177"/>
      <c r="P70" s="177"/>
      <c r="Q70" s="14"/>
    </row>
    <row r="71" spans="1:17">
      <c r="A71" s="14" t="s">
        <v>440</v>
      </c>
      <c r="B71" s="14" t="s">
        <v>412</v>
      </c>
      <c r="C71" s="14" t="s">
        <v>475</v>
      </c>
      <c r="D71" s="14" t="s">
        <v>333</v>
      </c>
      <c r="E71" s="14" t="s">
        <v>33</v>
      </c>
      <c r="F71" s="14" t="s">
        <v>34</v>
      </c>
      <c r="G71" s="14">
        <v>13</v>
      </c>
      <c r="H71" s="177">
        <v>0.30759999999999998</v>
      </c>
      <c r="I71" s="177">
        <v>0.27682000000000001</v>
      </c>
      <c r="J71" s="177"/>
      <c r="K71" s="177"/>
      <c r="L71" s="177"/>
      <c r="M71" s="177"/>
      <c r="N71" s="177"/>
      <c r="O71" s="177"/>
      <c r="P71" s="177"/>
      <c r="Q71" s="14"/>
    </row>
    <row r="72" spans="1:17">
      <c r="A72" s="14" t="s">
        <v>440</v>
      </c>
      <c r="B72" s="14" t="s">
        <v>412</v>
      </c>
      <c r="C72" s="14" t="s">
        <v>475</v>
      </c>
      <c r="D72" s="14" t="s">
        <v>333</v>
      </c>
      <c r="E72" s="14" t="s">
        <v>37</v>
      </c>
      <c r="F72" s="14" t="s">
        <v>38</v>
      </c>
      <c r="G72" s="14">
        <v>30</v>
      </c>
      <c r="H72" s="177">
        <v>0.2666</v>
      </c>
      <c r="I72" s="177">
        <v>0.25702999999999998</v>
      </c>
      <c r="J72" s="177"/>
      <c r="K72" s="177"/>
      <c r="L72" s="177"/>
      <c r="M72" s="177"/>
      <c r="N72" s="177"/>
      <c r="O72" s="177"/>
      <c r="P72" s="177"/>
      <c r="Q72" s="14"/>
    </row>
    <row r="73" spans="1:17">
      <c r="A73" s="14" t="s">
        <v>440</v>
      </c>
      <c r="B73" s="14" t="s">
        <v>412</v>
      </c>
      <c r="C73" s="14" t="s">
        <v>476</v>
      </c>
      <c r="D73" s="64" t="s">
        <v>347</v>
      </c>
      <c r="E73" s="64" t="s">
        <v>476</v>
      </c>
      <c r="F73" s="64" t="s">
        <v>347</v>
      </c>
      <c r="G73" s="64">
        <v>160</v>
      </c>
      <c r="H73" s="184">
        <v>0.1875</v>
      </c>
      <c r="I73" s="184">
        <v>0.18579000000000001</v>
      </c>
      <c r="J73" s="177"/>
      <c r="K73" s="177"/>
      <c r="L73" s="184"/>
      <c r="M73" s="184"/>
      <c r="N73" s="184"/>
      <c r="O73" s="184"/>
      <c r="P73" s="184"/>
      <c r="Q73" s="14"/>
    </row>
    <row r="74" spans="1:17">
      <c r="A74" s="14" t="s">
        <v>440</v>
      </c>
      <c r="B74" s="14" t="s">
        <v>412</v>
      </c>
      <c r="C74" s="14" t="s">
        <v>476</v>
      </c>
      <c r="D74" s="14" t="s">
        <v>347</v>
      </c>
      <c r="E74" s="14" t="s">
        <v>59</v>
      </c>
      <c r="F74" s="14" t="s">
        <v>60</v>
      </c>
      <c r="G74" s="14">
        <v>29</v>
      </c>
      <c r="H74" s="177">
        <v>0.13789999999999999</v>
      </c>
      <c r="I74" s="177">
        <v>0.13708000000000001</v>
      </c>
      <c r="J74" s="177"/>
      <c r="K74" s="177"/>
      <c r="L74" s="177"/>
      <c r="M74" s="177"/>
      <c r="N74" s="177"/>
      <c r="O74" s="177"/>
      <c r="P74" s="177"/>
      <c r="Q74" s="14"/>
    </row>
    <row r="75" spans="1:17">
      <c r="A75" s="14" t="s">
        <v>440</v>
      </c>
      <c r="B75" s="14" t="s">
        <v>412</v>
      </c>
      <c r="C75" s="14" t="s">
        <v>476</v>
      </c>
      <c r="D75" s="14" t="s">
        <v>347</v>
      </c>
      <c r="E75" s="14" t="s">
        <v>83</v>
      </c>
      <c r="F75" s="14" t="s">
        <v>84</v>
      </c>
      <c r="G75" s="14">
        <v>34</v>
      </c>
      <c r="H75" s="177">
        <v>0.20580000000000001</v>
      </c>
      <c r="I75" s="177">
        <v>0.19289000000000001</v>
      </c>
      <c r="J75" s="177"/>
      <c r="K75" s="177"/>
      <c r="L75" s="177"/>
      <c r="M75" s="177"/>
      <c r="N75" s="177"/>
      <c r="O75" s="177"/>
      <c r="P75" s="177"/>
      <c r="Q75" s="14"/>
    </row>
    <row r="76" spans="1:17">
      <c r="A76" s="14" t="s">
        <v>440</v>
      </c>
      <c r="B76" s="14" t="s">
        <v>412</v>
      </c>
      <c r="C76" s="14" t="s">
        <v>476</v>
      </c>
      <c r="D76" s="14" t="s">
        <v>347</v>
      </c>
      <c r="E76" s="14" t="s">
        <v>195</v>
      </c>
      <c r="F76" s="14" t="s">
        <v>278</v>
      </c>
      <c r="G76" s="14">
        <v>21</v>
      </c>
      <c r="H76" s="177">
        <v>0.38090000000000002</v>
      </c>
      <c r="I76" s="177">
        <v>0.39022000000000001</v>
      </c>
      <c r="J76" s="177"/>
      <c r="K76" s="177"/>
      <c r="L76" s="177"/>
      <c r="M76" s="177"/>
      <c r="N76" s="177"/>
      <c r="O76" s="177"/>
      <c r="P76" s="177"/>
      <c r="Q76" s="14"/>
    </row>
    <row r="77" spans="1:17">
      <c r="A77" s="14" t="s">
        <v>440</v>
      </c>
      <c r="B77" s="14" t="s">
        <v>412</v>
      </c>
      <c r="C77" s="14" t="s">
        <v>476</v>
      </c>
      <c r="D77" s="14" t="s">
        <v>347</v>
      </c>
      <c r="E77" s="14" t="s">
        <v>141</v>
      </c>
      <c r="F77" s="14" t="s">
        <v>142</v>
      </c>
      <c r="G77" s="14">
        <v>14</v>
      </c>
      <c r="H77" s="177">
        <v>0.14280000000000001</v>
      </c>
      <c r="I77" s="177">
        <v>0.14446000000000001</v>
      </c>
      <c r="J77" s="177"/>
      <c r="K77" s="177"/>
      <c r="L77" s="177"/>
      <c r="M77" s="177"/>
      <c r="N77" s="177"/>
      <c r="O77" s="177"/>
      <c r="P77" s="177"/>
      <c r="Q77" s="14"/>
    </row>
    <row r="78" spans="1:17">
      <c r="A78" s="14" t="s">
        <v>440</v>
      </c>
      <c r="B78" s="14" t="s">
        <v>412</v>
      </c>
      <c r="C78" s="14" t="s">
        <v>476</v>
      </c>
      <c r="D78" s="14" t="s">
        <v>347</v>
      </c>
      <c r="E78" s="14" t="s">
        <v>145</v>
      </c>
      <c r="F78" s="14" t="s">
        <v>146</v>
      </c>
      <c r="G78" s="14">
        <v>28</v>
      </c>
      <c r="H78" s="177">
        <v>3.5700000000000003E-2</v>
      </c>
      <c r="I78" s="177">
        <v>3.6249999999999998E-2</v>
      </c>
      <c r="J78" s="177"/>
      <c r="K78" s="177"/>
      <c r="L78" s="184"/>
      <c r="M78" s="184"/>
      <c r="N78" s="184"/>
      <c r="O78" s="184"/>
      <c r="P78" s="184"/>
      <c r="Q78" s="14"/>
    </row>
    <row r="79" spans="1:17">
      <c r="A79" s="14" t="s">
        <v>440</v>
      </c>
      <c r="B79" s="14" t="s">
        <v>412</v>
      </c>
      <c r="C79" s="14" t="s">
        <v>476</v>
      </c>
      <c r="D79" s="14" t="s">
        <v>347</v>
      </c>
      <c r="E79" s="14" t="s">
        <v>153</v>
      </c>
      <c r="F79" s="14" t="s">
        <v>154</v>
      </c>
      <c r="G79" s="14">
        <v>21</v>
      </c>
      <c r="H79" s="177">
        <v>0.23799999999999999</v>
      </c>
      <c r="I79" s="177">
        <v>0.22076000000000001</v>
      </c>
      <c r="J79" s="177"/>
      <c r="K79" s="177"/>
      <c r="L79" s="177"/>
      <c r="M79" s="177"/>
      <c r="N79" s="177"/>
      <c r="O79" s="177"/>
      <c r="P79" s="177"/>
      <c r="Q79" s="14"/>
    </row>
    <row r="80" spans="1:17">
      <c r="A80" s="14" t="s">
        <v>440</v>
      </c>
      <c r="B80" s="14" t="s">
        <v>412</v>
      </c>
      <c r="C80" s="14" t="s">
        <v>476</v>
      </c>
      <c r="D80" s="14" t="s">
        <v>347</v>
      </c>
      <c r="E80" s="14" t="s">
        <v>183</v>
      </c>
      <c r="F80" s="14" t="s">
        <v>184</v>
      </c>
      <c r="G80" s="14">
        <v>13</v>
      </c>
      <c r="H80" s="177">
        <v>0.23069999999999999</v>
      </c>
      <c r="I80" s="177">
        <v>0.26279999999999998</v>
      </c>
      <c r="J80" s="177"/>
      <c r="K80" s="177"/>
      <c r="L80" s="177"/>
      <c r="M80" s="177"/>
      <c r="N80" s="177"/>
      <c r="O80" s="177"/>
      <c r="P80" s="177"/>
      <c r="Q80" s="14"/>
    </row>
    <row r="81" spans="1:17">
      <c r="A81" s="14" t="s">
        <v>440</v>
      </c>
      <c r="B81" s="14" t="s">
        <v>412</v>
      </c>
      <c r="C81" s="14" t="s">
        <v>477</v>
      </c>
      <c r="D81" s="64" t="s">
        <v>335</v>
      </c>
      <c r="E81" s="64" t="s">
        <v>477</v>
      </c>
      <c r="F81" s="64" t="s">
        <v>335</v>
      </c>
      <c r="G81" s="64">
        <v>68</v>
      </c>
      <c r="H81" s="184">
        <v>0.2205</v>
      </c>
      <c r="I81" s="184">
        <v>0.21801000000000001</v>
      </c>
      <c r="J81" s="177"/>
      <c r="K81" s="177"/>
      <c r="L81" s="184"/>
      <c r="M81" s="184"/>
      <c r="N81" s="184"/>
      <c r="O81" s="184"/>
      <c r="P81" s="184"/>
      <c r="Q81" s="14"/>
    </row>
    <row r="82" spans="1:17">
      <c r="A82" s="14" t="s">
        <v>440</v>
      </c>
      <c r="B82" s="14" t="s">
        <v>412</v>
      </c>
      <c r="C82" s="14" t="s">
        <v>477</v>
      </c>
      <c r="D82" s="14" t="s">
        <v>335</v>
      </c>
      <c r="E82" s="14" t="s">
        <v>163</v>
      </c>
      <c r="F82" s="14" t="s">
        <v>164</v>
      </c>
      <c r="G82" s="186" t="s">
        <v>526</v>
      </c>
      <c r="H82" s="186" t="s">
        <v>526</v>
      </c>
      <c r="I82" s="177">
        <v>0.25130000000000002</v>
      </c>
      <c r="J82" s="177"/>
      <c r="K82" s="177"/>
      <c r="L82" s="177"/>
      <c r="M82" s="177"/>
      <c r="N82" s="177"/>
      <c r="O82" s="177"/>
      <c r="P82" s="177"/>
      <c r="Q82" s="14"/>
    </row>
    <row r="83" spans="1:17">
      <c r="A83" s="14" t="s">
        <v>440</v>
      </c>
      <c r="B83" s="14" t="s">
        <v>412</v>
      </c>
      <c r="C83" s="14" t="s">
        <v>477</v>
      </c>
      <c r="D83" s="14" t="s">
        <v>335</v>
      </c>
      <c r="E83" s="14" t="s">
        <v>165</v>
      </c>
      <c r="F83" s="14" t="s">
        <v>166</v>
      </c>
      <c r="G83" s="14">
        <v>22</v>
      </c>
      <c r="H83" s="177">
        <v>0.18179999999999999</v>
      </c>
      <c r="I83" s="177">
        <v>0.18185000000000001</v>
      </c>
      <c r="J83" s="177"/>
      <c r="K83" s="177"/>
      <c r="L83" s="177"/>
      <c r="M83" s="177"/>
      <c r="N83" s="177"/>
      <c r="O83" s="177"/>
      <c r="P83" s="177"/>
      <c r="Q83" s="14"/>
    </row>
    <row r="84" spans="1:17">
      <c r="A84" s="14" t="s">
        <v>440</v>
      </c>
      <c r="B84" s="14" t="s">
        <v>412</v>
      </c>
      <c r="C84" s="14" t="s">
        <v>477</v>
      </c>
      <c r="D84" s="14" t="s">
        <v>335</v>
      </c>
      <c r="E84" s="14" t="s">
        <v>202</v>
      </c>
      <c r="F84" s="14" t="s">
        <v>203</v>
      </c>
      <c r="G84" s="186" t="s">
        <v>526</v>
      </c>
      <c r="H84" s="186" t="s">
        <v>526</v>
      </c>
      <c r="I84" s="186" t="s">
        <v>526</v>
      </c>
      <c r="J84" s="177"/>
      <c r="K84" s="177"/>
      <c r="L84" s="177"/>
      <c r="M84" s="177"/>
      <c r="N84" s="177"/>
      <c r="O84" s="177"/>
      <c r="P84" s="177"/>
      <c r="Q84" s="14"/>
    </row>
    <row r="85" spans="1:17">
      <c r="A85" s="14" t="s">
        <v>440</v>
      </c>
      <c r="B85" s="14" t="s">
        <v>412</v>
      </c>
      <c r="C85" s="14" t="s">
        <v>477</v>
      </c>
      <c r="D85" s="14" t="s">
        <v>335</v>
      </c>
      <c r="E85" s="14" t="s">
        <v>224</v>
      </c>
      <c r="F85" s="14" t="s">
        <v>225</v>
      </c>
      <c r="G85" s="14">
        <v>21</v>
      </c>
      <c r="H85" s="177">
        <v>0.23799999999999999</v>
      </c>
      <c r="I85" s="177">
        <v>0.24437</v>
      </c>
      <c r="J85" s="177"/>
      <c r="K85" s="177"/>
      <c r="L85" s="177"/>
      <c r="M85" s="177"/>
      <c r="N85" s="177"/>
      <c r="O85" s="177"/>
      <c r="P85" s="177"/>
      <c r="Q85" s="14"/>
    </row>
    <row r="86" spans="1:17">
      <c r="A86" s="14" t="s">
        <v>440</v>
      </c>
      <c r="B86" s="14" t="s">
        <v>412</v>
      </c>
      <c r="C86" s="14" t="s">
        <v>478</v>
      </c>
      <c r="D86" s="64" t="s">
        <v>399</v>
      </c>
      <c r="E86" s="64" t="s">
        <v>478</v>
      </c>
      <c r="F86" s="64" t="s">
        <v>399</v>
      </c>
      <c r="G86" s="64">
        <v>107</v>
      </c>
      <c r="H86" s="184">
        <v>0.2336</v>
      </c>
      <c r="I86" s="184">
        <v>0.23738000000000001</v>
      </c>
      <c r="J86" s="177"/>
      <c r="K86" s="177"/>
      <c r="L86" s="177"/>
      <c r="M86" s="177"/>
      <c r="N86" s="177"/>
      <c r="O86" s="177"/>
      <c r="P86" s="177"/>
      <c r="Q86" s="14"/>
    </row>
    <row r="87" spans="1:17">
      <c r="A87" s="14" t="s">
        <v>440</v>
      </c>
      <c r="B87" s="14" t="s">
        <v>412</v>
      </c>
      <c r="C87" s="14" t="s">
        <v>478</v>
      </c>
      <c r="D87" s="14" t="s">
        <v>399</v>
      </c>
      <c r="E87" s="14" t="s">
        <v>87</v>
      </c>
      <c r="F87" s="14" t="s">
        <v>88</v>
      </c>
      <c r="G87" s="14">
        <v>18</v>
      </c>
      <c r="H87" s="177">
        <v>0.1666</v>
      </c>
      <c r="I87" s="177">
        <v>0.16714999999999999</v>
      </c>
      <c r="J87" s="177"/>
      <c r="K87" s="177"/>
      <c r="L87" s="177"/>
      <c r="M87" s="177"/>
      <c r="N87" s="177"/>
      <c r="O87" s="177"/>
      <c r="P87" s="177"/>
      <c r="Q87" s="14"/>
    </row>
    <row r="88" spans="1:17">
      <c r="A88" s="14" t="s">
        <v>440</v>
      </c>
      <c r="B88" s="14" t="s">
        <v>412</v>
      </c>
      <c r="C88" s="14" t="s">
        <v>478</v>
      </c>
      <c r="D88" s="14" t="s">
        <v>399</v>
      </c>
      <c r="E88" s="14" t="s">
        <v>139</v>
      </c>
      <c r="F88" s="14" t="s">
        <v>140</v>
      </c>
      <c r="G88" s="14">
        <v>46</v>
      </c>
      <c r="H88" s="177">
        <v>0.1739</v>
      </c>
      <c r="I88" s="177">
        <v>0.17297999999999999</v>
      </c>
      <c r="J88" s="177"/>
      <c r="K88" s="177"/>
      <c r="L88" s="177"/>
      <c r="M88" s="177"/>
      <c r="N88" s="177"/>
      <c r="O88" s="177"/>
      <c r="P88" s="177"/>
      <c r="Q88" s="14"/>
    </row>
    <row r="89" spans="1:17">
      <c r="A89" s="14" t="s">
        <v>440</v>
      </c>
      <c r="B89" s="14" t="s">
        <v>412</v>
      </c>
      <c r="C89" s="14" t="s">
        <v>478</v>
      </c>
      <c r="D89" s="14" t="s">
        <v>399</v>
      </c>
      <c r="E89" s="14" t="s">
        <v>171</v>
      </c>
      <c r="F89" s="14" t="s">
        <v>172</v>
      </c>
      <c r="G89" s="186" t="s">
        <v>526</v>
      </c>
      <c r="H89" s="186" t="s">
        <v>526</v>
      </c>
      <c r="I89" s="177">
        <v>0.31946999999999998</v>
      </c>
      <c r="J89" s="177"/>
      <c r="K89" s="177"/>
      <c r="L89" s="184"/>
      <c r="M89" s="184"/>
      <c r="N89" s="184"/>
      <c r="O89" s="184"/>
      <c r="P89" s="184"/>
      <c r="Q89" s="14"/>
    </row>
    <row r="90" spans="1:17">
      <c r="A90" s="14" t="s">
        <v>440</v>
      </c>
      <c r="B90" s="14" t="s">
        <v>412</v>
      </c>
      <c r="C90" s="14" t="s">
        <v>478</v>
      </c>
      <c r="D90" s="14" t="s">
        <v>399</v>
      </c>
      <c r="E90" s="14" t="s">
        <v>173</v>
      </c>
      <c r="F90" s="14" t="s">
        <v>174</v>
      </c>
      <c r="G90" s="186" t="s">
        <v>526</v>
      </c>
      <c r="H90" s="186" t="s">
        <v>526</v>
      </c>
      <c r="I90" s="186" t="s">
        <v>526</v>
      </c>
      <c r="J90" s="177"/>
      <c r="K90" s="177"/>
      <c r="L90" s="177"/>
      <c r="M90" s="177"/>
      <c r="N90" s="177"/>
      <c r="O90" s="177"/>
      <c r="P90" s="177"/>
      <c r="Q90" s="14"/>
    </row>
    <row r="91" spans="1:17">
      <c r="A91" s="14" t="s">
        <v>440</v>
      </c>
      <c r="B91" s="14" t="s">
        <v>412</v>
      </c>
      <c r="C91" s="14" t="s">
        <v>478</v>
      </c>
      <c r="D91" s="14" t="s">
        <v>399</v>
      </c>
      <c r="E91" s="14" t="s">
        <v>181</v>
      </c>
      <c r="F91" s="14" t="s">
        <v>182</v>
      </c>
      <c r="G91" s="14">
        <v>24</v>
      </c>
      <c r="H91" s="177">
        <v>0.33329999999999999</v>
      </c>
      <c r="I91" s="177">
        <v>0.35469000000000001</v>
      </c>
      <c r="J91" s="177"/>
      <c r="K91" s="177"/>
      <c r="L91" s="177"/>
      <c r="M91" s="177"/>
      <c r="N91" s="177"/>
      <c r="O91" s="177"/>
      <c r="P91" s="177"/>
      <c r="Q91" s="14"/>
    </row>
    <row r="92" spans="1:17">
      <c r="A92" s="14" t="s">
        <v>440</v>
      </c>
      <c r="B92" s="14" t="s">
        <v>412</v>
      </c>
      <c r="C92" s="14" t="s">
        <v>479</v>
      </c>
      <c r="D92" s="64" t="s">
        <v>344</v>
      </c>
      <c r="E92" s="64" t="s">
        <v>479</v>
      </c>
      <c r="F92" s="64" t="s">
        <v>344</v>
      </c>
      <c r="G92" s="64">
        <v>97</v>
      </c>
      <c r="H92" s="184">
        <v>0.39169999999999999</v>
      </c>
      <c r="I92" s="184">
        <v>0.38438</v>
      </c>
      <c r="J92" s="177"/>
      <c r="K92" s="177"/>
      <c r="L92" s="177"/>
      <c r="M92" s="177"/>
      <c r="N92" s="177"/>
      <c r="O92" s="177"/>
      <c r="P92" s="177"/>
      <c r="Q92" s="14"/>
    </row>
    <row r="93" spans="1:17">
      <c r="A93" s="14" t="s">
        <v>440</v>
      </c>
      <c r="B93" s="14" t="s">
        <v>412</v>
      </c>
      <c r="C93" s="14" t="s">
        <v>479</v>
      </c>
      <c r="D93" s="14" t="s">
        <v>344</v>
      </c>
      <c r="E93" s="14" t="s">
        <v>91</v>
      </c>
      <c r="F93" s="14" t="s">
        <v>92</v>
      </c>
      <c r="G93" s="14">
        <v>28</v>
      </c>
      <c r="H93" s="177">
        <v>0.32140000000000002</v>
      </c>
      <c r="I93" s="177">
        <v>0.31128</v>
      </c>
      <c r="J93" s="177"/>
      <c r="K93" s="177"/>
      <c r="L93" s="177"/>
      <c r="M93" s="177"/>
      <c r="N93" s="177"/>
      <c r="O93" s="177"/>
      <c r="P93" s="177"/>
      <c r="Q93" s="14"/>
    </row>
    <row r="94" spans="1:17">
      <c r="A94" s="14" t="s">
        <v>440</v>
      </c>
      <c r="B94" s="14" t="s">
        <v>412</v>
      </c>
      <c r="C94" s="14" t="s">
        <v>479</v>
      </c>
      <c r="D94" s="14" t="s">
        <v>344</v>
      </c>
      <c r="E94" s="14" t="s">
        <v>107</v>
      </c>
      <c r="F94" s="14" t="s">
        <v>108</v>
      </c>
      <c r="G94" s="14">
        <v>53</v>
      </c>
      <c r="H94" s="177">
        <v>0.37730000000000002</v>
      </c>
      <c r="I94" s="177">
        <v>0.36787999999999998</v>
      </c>
      <c r="J94" s="177"/>
      <c r="K94" s="177"/>
      <c r="L94" s="184"/>
      <c r="M94" s="184"/>
      <c r="N94" s="184"/>
      <c r="O94" s="184"/>
      <c r="P94" s="184"/>
      <c r="Q94" s="14"/>
    </row>
    <row r="95" spans="1:17">
      <c r="A95" s="14" t="s">
        <v>440</v>
      </c>
      <c r="B95" s="14" t="s">
        <v>412</v>
      </c>
      <c r="C95" s="14" t="s">
        <v>479</v>
      </c>
      <c r="D95" s="14" t="s">
        <v>344</v>
      </c>
      <c r="E95" s="14" t="s">
        <v>115</v>
      </c>
      <c r="F95" s="14" t="s">
        <v>116</v>
      </c>
      <c r="G95" s="14">
        <v>16</v>
      </c>
      <c r="H95" s="177">
        <v>0.5625</v>
      </c>
      <c r="I95" s="177">
        <v>0.57757000000000003</v>
      </c>
      <c r="J95" s="177"/>
      <c r="K95" s="177"/>
      <c r="L95" s="177"/>
      <c r="M95" s="177"/>
      <c r="N95" s="177"/>
      <c r="O95" s="177"/>
      <c r="P95" s="177"/>
      <c r="Q95" s="14"/>
    </row>
    <row r="96" spans="1:17">
      <c r="A96" s="14" t="s">
        <v>440</v>
      </c>
      <c r="B96" s="14" t="s">
        <v>412</v>
      </c>
      <c r="C96" s="14" t="s">
        <v>480</v>
      </c>
      <c r="D96" s="64" t="s">
        <v>342</v>
      </c>
      <c r="E96" s="64" t="s">
        <v>480</v>
      </c>
      <c r="F96" s="64" t="s">
        <v>342</v>
      </c>
      <c r="G96" s="64">
        <v>105</v>
      </c>
      <c r="H96" s="184">
        <v>0.19040000000000001</v>
      </c>
      <c r="I96" s="184">
        <v>0.20319999999999999</v>
      </c>
      <c r="J96" s="177"/>
      <c r="K96" s="177"/>
      <c r="L96" s="177"/>
      <c r="M96" s="177"/>
      <c r="N96" s="177"/>
      <c r="O96" s="177"/>
      <c r="P96" s="177"/>
      <c r="Q96" s="14"/>
    </row>
    <row r="97" spans="1:17">
      <c r="A97" s="14" t="s">
        <v>440</v>
      </c>
      <c r="B97" s="14" t="s">
        <v>412</v>
      </c>
      <c r="C97" s="14" t="s">
        <v>480</v>
      </c>
      <c r="D97" s="14" t="s">
        <v>342</v>
      </c>
      <c r="E97" s="14" t="s">
        <v>35</v>
      </c>
      <c r="F97" s="14" t="s">
        <v>36</v>
      </c>
      <c r="G97" s="14">
        <v>10</v>
      </c>
      <c r="H97" s="177">
        <v>0</v>
      </c>
      <c r="I97" s="177">
        <v>0</v>
      </c>
      <c r="J97" s="177"/>
      <c r="K97" s="177"/>
      <c r="L97" s="177"/>
      <c r="M97" s="177"/>
      <c r="N97" s="177"/>
      <c r="O97" s="177"/>
      <c r="P97" s="177"/>
      <c r="Q97" s="14"/>
    </row>
    <row r="98" spans="1:17">
      <c r="A98" s="14" t="s">
        <v>440</v>
      </c>
      <c r="B98" s="14" t="s">
        <v>412</v>
      </c>
      <c r="C98" s="14" t="s">
        <v>480</v>
      </c>
      <c r="D98" s="14" t="s">
        <v>342</v>
      </c>
      <c r="E98" s="14" t="s">
        <v>55</v>
      </c>
      <c r="F98" s="14" t="s">
        <v>56</v>
      </c>
      <c r="G98" s="14">
        <v>21</v>
      </c>
      <c r="H98" s="177">
        <v>0.19040000000000001</v>
      </c>
      <c r="I98" s="177">
        <v>0.19497999999999999</v>
      </c>
      <c r="J98" s="177"/>
      <c r="K98" s="177"/>
      <c r="L98" s="177"/>
      <c r="M98" s="177"/>
      <c r="N98" s="177"/>
      <c r="O98" s="177"/>
      <c r="P98" s="177"/>
      <c r="Q98" s="14"/>
    </row>
    <row r="99" spans="1:17">
      <c r="A99" s="14" t="s">
        <v>440</v>
      </c>
      <c r="B99" s="14" t="s">
        <v>412</v>
      </c>
      <c r="C99" s="14" t="s">
        <v>480</v>
      </c>
      <c r="D99" s="14" t="s">
        <v>342</v>
      </c>
      <c r="E99" s="14" t="s">
        <v>65</v>
      </c>
      <c r="F99" s="14" t="s">
        <v>66</v>
      </c>
      <c r="G99" s="14">
        <v>18</v>
      </c>
      <c r="H99" s="177">
        <v>0.1666</v>
      </c>
      <c r="I99" s="177">
        <v>0.18004000000000001</v>
      </c>
      <c r="J99" s="177"/>
      <c r="K99" s="177"/>
      <c r="L99" s="177"/>
      <c r="M99" s="177"/>
      <c r="N99" s="177"/>
      <c r="O99" s="177"/>
      <c r="P99" s="177"/>
      <c r="Q99" s="14"/>
    </row>
    <row r="100" spans="1:17">
      <c r="A100" s="14" t="s">
        <v>440</v>
      </c>
      <c r="B100" s="14" t="s">
        <v>412</v>
      </c>
      <c r="C100" s="14" t="s">
        <v>480</v>
      </c>
      <c r="D100" s="14" t="s">
        <v>342</v>
      </c>
      <c r="E100" s="14" t="s">
        <v>198</v>
      </c>
      <c r="F100" s="14" t="s">
        <v>281</v>
      </c>
      <c r="G100" s="14">
        <v>23</v>
      </c>
      <c r="H100" s="177">
        <v>0.13039999999999999</v>
      </c>
      <c r="I100" s="177">
        <v>0.16184999999999999</v>
      </c>
      <c r="J100" s="177"/>
      <c r="K100" s="177"/>
      <c r="L100" s="184"/>
      <c r="M100" s="184"/>
      <c r="N100" s="184"/>
      <c r="O100" s="184"/>
      <c r="P100" s="184"/>
      <c r="Q100" s="14"/>
    </row>
    <row r="101" spans="1:17">
      <c r="A101" s="14" t="s">
        <v>440</v>
      </c>
      <c r="B101" s="14" t="s">
        <v>412</v>
      </c>
      <c r="C101" s="14" t="s">
        <v>480</v>
      </c>
      <c r="D101" s="14" t="s">
        <v>342</v>
      </c>
      <c r="E101" s="14" t="s">
        <v>177</v>
      </c>
      <c r="F101" s="14" t="s">
        <v>178</v>
      </c>
      <c r="G101" s="14">
        <v>33</v>
      </c>
      <c r="H101" s="177">
        <v>0.30299999999999999</v>
      </c>
      <c r="I101" s="177">
        <v>0.30864000000000003</v>
      </c>
      <c r="J101" s="177"/>
      <c r="K101" s="177"/>
      <c r="L101" s="177"/>
      <c r="M101" s="177"/>
      <c r="N101" s="177"/>
      <c r="O101" s="177"/>
      <c r="P101" s="177"/>
      <c r="Q101" s="14"/>
    </row>
    <row r="102" spans="1:17">
      <c r="A102" s="14" t="s">
        <v>440</v>
      </c>
      <c r="B102" s="14" t="s">
        <v>412</v>
      </c>
      <c r="C102" s="14" t="s">
        <v>481</v>
      </c>
      <c r="D102" s="64" t="s">
        <v>334</v>
      </c>
      <c r="E102" s="64" t="s">
        <v>481</v>
      </c>
      <c r="F102" s="64" t="s">
        <v>334</v>
      </c>
      <c r="G102" s="64">
        <v>167</v>
      </c>
      <c r="H102" s="184">
        <v>0.16159999999999999</v>
      </c>
      <c r="I102" s="184">
        <v>0.15906999999999999</v>
      </c>
      <c r="J102" s="177"/>
      <c r="K102" s="177"/>
      <c r="L102" s="177"/>
      <c r="M102" s="177"/>
      <c r="N102" s="177"/>
      <c r="O102" s="177"/>
      <c r="P102" s="177"/>
      <c r="Q102" s="14"/>
    </row>
    <row r="103" spans="1:17">
      <c r="A103" s="14" t="s">
        <v>440</v>
      </c>
      <c r="B103" s="14" t="s">
        <v>412</v>
      </c>
      <c r="C103" s="14" t="s">
        <v>481</v>
      </c>
      <c r="D103" s="14" t="s">
        <v>334</v>
      </c>
      <c r="E103" s="14" t="s">
        <v>31</v>
      </c>
      <c r="F103" s="14" t="s">
        <v>32</v>
      </c>
      <c r="G103" s="186" t="s">
        <v>526</v>
      </c>
      <c r="H103" s="186" t="s">
        <v>526</v>
      </c>
      <c r="I103" s="186" t="s">
        <v>526</v>
      </c>
      <c r="J103" s="177"/>
      <c r="K103" s="177"/>
      <c r="L103" s="177"/>
      <c r="M103" s="177"/>
      <c r="N103" s="177"/>
      <c r="O103" s="177"/>
      <c r="P103" s="177"/>
      <c r="Q103" s="14"/>
    </row>
    <row r="104" spans="1:17">
      <c r="A104" s="14" t="s">
        <v>440</v>
      </c>
      <c r="B104" s="14" t="s">
        <v>412</v>
      </c>
      <c r="C104" s="14" t="s">
        <v>481</v>
      </c>
      <c r="D104" s="14" t="s">
        <v>334</v>
      </c>
      <c r="E104" s="14" t="s">
        <v>77</v>
      </c>
      <c r="F104" s="14" t="s">
        <v>78</v>
      </c>
      <c r="G104" s="14">
        <v>25</v>
      </c>
      <c r="H104" s="177">
        <v>0.2</v>
      </c>
      <c r="I104" s="177">
        <v>0.19126000000000001</v>
      </c>
      <c r="J104" s="177"/>
      <c r="K104" s="177"/>
      <c r="L104" s="184"/>
      <c r="M104" s="184"/>
      <c r="N104" s="184"/>
      <c r="O104" s="184"/>
      <c r="P104" s="184"/>
      <c r="Q104" s="14"/>
    </row>
    <row r="105" spans="1:17">
      <c r="A105" s="14" t="s">
        <v>440</v>
      </c>
      <c r="B105" s="14" t="s">
        <v>412</v>
      </c>
      <c r="C105" s="14" t="s">
        <v>481</v>
      </c>
      <c r="D105" s="14" t="s">
        <v>334</v>
      </c>
      <c r="E105" s="14" t="s">
        <v>81</v>
      </c>
      <c r="F105" s="14" t="s">
        <v>82</v>
      </c>
      <c r="G105" s="14">
        <v>31</v>
      </c>
      <c r="H105" s="177">
        <v>0.16120000000000001</v>
      </c>
      <c r="I105" s="177">
        <v>0.16471</v>
      </c>
      <c r="J105" s="177"/>
      <c r="K105" s="177"/>
      <c r="L105" s="177"/>
      <c r="M105" s="177"/>
      <c r="N105" s="177"/>
      <c r="O105" s="177"/>
      <c r="P105" s="177"/>
      <c r="Q105" s="14"/>
    </row>
    <row r="106" spans="1:17">
      <c r="A106" s="14" t="s">
        <v>440</v>
      </c>
      <c r="B106" s="14" t="s">
        <v>412</v>
      </c>
      <c r="C106" s="14" t="s">
        <v>481</v>
      </c>
      <c r="D106" s="14" t="s">
        <v>334</v>
      </c>
      <c r="E106" s="14" t="s">
        <v>169</v>
      </c>
      <c r="F106" s="14" t="s">
        <v>170</v>
      </c>
      <c r="G106" s="186" t="s">
        <v>526</v>
      </c>
      <c r="H106" s="186" t="s">
        <v>526</v>
      </c>
      <c r="I106" s="177">
        <v>0.12121</v>
      </c>
      <c r="J106" s="177"/>
      <c r="K106" s="177"/>
      <c r="L106" s="177"/>
      <c r="M106" s="177"/>
      <c r="N106" s="177"/>
      <c r="O106" s="177"/>
      <c r="P106" s="177"/>
      <c r="Q106" s="14"/>
    </row>
    <row r="107" spans="1:17">
      <c r="A107" s="14" t="s">
        <v>440</v>
      </c>
      <c r="B107" s="14" t="s">
        <v>412</v>
      </c>
      <c r="C107" s="14" t="s">
        <v>481</v>
      </c>
      <c r="D107" s="14" t="s">
        <v>334</v>
      </c>
      <c r="E107" s="14" t="s">
        <v>189</v>
      </c>
      <c r="F107" s="14" t="s">
        <v>190</v>
      </c>
      <c r="G107" s="14">
        <v>26</v>
      </c>
      <c r="H107" s="177">
        <v>0.15379999999999999</v>
      </c>
      <c r="I107" s="177">
        <v>0.14418</v>
      </c>
      <c r="J107" s="177"/>
      <c r="K107" s="177"/>
      <c r="L107" s="177"/>
      <c r="M107" s="177"/>
      <c r="N107" s="177"/>
      <c r="O107" s="177"/>
      <c r="P107" s="177"/>
      <c r="Q107" s="14"/>
    </row>
    <row r="108" spans="1:17">
      <c r="A108" s="14" t="s">
        <v>440</v>
      </c>
      <c r="B108" s="14" t="s">
        <v>412</v>
      </c>
      <c r="C108" s="14" t="s">
        <v>481</v>
      </c>
      <c r="D108" s="14" t="s">
        <v>334</v>
      </c>
      <c r="E108" s="14" t="s">
        <v>226</v>
      </c>
      <c r="F108" s="14" t="s">
        <v>227</v>
      </c>
      <c r="G108" s="14">
        <v>60</v>
      </c>
      <c r="H108" s="177">
        <v>0.15</v>
      </c>
      <c r="I108" s="177">
        <v>0.14979000000000001</v>
      </c>
      <c r="J108" s="177"/>
      <c r="K108" s="177"/>
      <c r="L108" s="177"/>
      <c r="M108" s="177"/>
      <c r="N108" s="177"/>
      <c r="O108" s="177"/>
      <c r="P108" s="177"/>
      <c r="Q108" s="14"/>
    </row>
    <row r="109" spans="1:17">
      <c r="A109" s="14" t="s">
        <v>440</v>
      </c>
      <c r="B109" s="14" t="s">
        <v>412</v>
      </c>
      <c r="C109" s="14" t="s">
        <v>482</v>
      </c>
      <c r="D109" s="64" t="s">
        <v>343</v>
      </c>
      <c r="E109" s="64" t="s">
        <v>482</v>
      </c>
      <c r="F109" s="64" t="s">
        <v>343</v>
      </c>
      <c r="G109" s="64">
        <v>74</v>
      </c>
      <c r="H109" s="184">
        <v>0.17560000000000001</v>
      </c>
      <c r="I109" s="184">
        <v>0.16703999999999999</v>
      </c>
      <c r="J109" s="177"/>
      <c r="K109" s="177"/>
      <c r="L109" s="177"/>
      <c r="M109" s="177"/>
      <c r="N109" s="177"/>
      <c r="O109" s="177"/>
      <c r="P109" s="177"/>
      <c r="Q109" s="14"/>
    </row>
    <row r="110" spans="1:17">
      <c r="A110" s="14" t="s">
        <v>440</v>
      </c>
      <c r="B110" s="14" t="s">
        <v>412</v>
      </c>
      <c r="C110" s="14" t="s">
        <v>482</v>
      </c>
      <c r="D110" s="14" t="s">
        <v>343</v>
      </c>
      <c r="E110" s="14" t="s">
        <v>47</v>
      </c>
      <c r="F110" s="14" t="s">
        <v>48</v>
      </c>
      <c r="G110" s="14">
        <v>14</v>
      </c>
      <c r="H110" s="177">
        <v>0.14280000000000001</v>
      </c>
      <c r="I110" s="177">
        <v>0.126</v>
      </c>
      <c r="J110" s="177"/>
      <c r="K110" s="177"/>
      <c r="L110" s="184"/>
      <c r="M110" s="184"/>
      <c r="N110" s="184"/>
      <c r="O110" s="184"/>
      <c r="P110" s="184"/>
      <c r="Q110" s="14"/>
    </row>
    <row r="111" spans="1:17">
      <c r="A111" s="14" t="s">
        <v>440</v>
      </c>
      <c r="B111" s="14" t="s">
        <v>412</v>
      </c>
      <c r="C111" s="14" t="s">
        <v>482</v>
      </c>
      <c r="D111" s="14" t="s">
        <v>343</v>
      </c>
      <c r="E111" s="14" t="s">
        <v>89</v>
      </c>
      <c r="F111" s="14" t="s">
        <v>90</v>
      </c>
      <c r="G111" s="14">
        <v>17</v>
      </c>
      <c r="H111" s="177">
        <v>0.1764</v>
      </c>
      <c r="I111" s="177">
        <v>0.17807999999999999</v>
      </c>
      <c r="J111" s="177"/>
      <c r="K111" s="177"/>
      <c r="L111" s="177"/>
      <c r="M111" s="177"/>
      <c r="N111" s="177"/>
      <c r="O111" s="177"/>
      <c r="P111" s="177"/>
      <c r="Q111" s="14"/>
    </row>
    <row r="112" spans="1:17">
      <c r="A112" s="14" t="s">
        <v>440</v>
      </c>
      <c r="B112" s="14" t="s">
        <v>412</v>
      </c>
      <c r="C112" s="14" t="s">
        <v>482</v>
      </c>
      <c r="D112" s="14" t="s">
        <v>343</v>
      </c>
      <c r="E112" s="14" t="s">
        <v>157</v>
      </c>
      <c r="F112" s="14" t="s">
        <v>158</v>
      </c>
      <c r="G112" s="14">
        <v>24</v>
      </c>
      <c r="H112" s="177">
        <v>0.1666</v>
      </c>
      <c r="I112" s="177">
        <v>0.16739999999999999</v>
      </c>
      <c r="J112" s="177"/>
      <c r="K112" s="177"/>
      <c r="L112" s="177"/>
      <c r="M112" s="177"/>
      <c r="N112" s="177"/>
      <c r="O112" s="177"/>
      <c r="P112" s="177"/>
      <c r="Q112" s="14"/>
    </row>
    <row r="113" spans="1:17">
      <c r="A113" s="14" t="s">
        <v>440</v>
      </c>
      <c r="B113" s="14" t="s">
        <v>412</v>
      </c>
      <c r="C113" s="14" t="s">
        <v>482</v>
      </c>
      <c r="D113" s="14" t="s">
        <v>343</v>
      </c>
      <c r="E113" s="14" t="s">
        <v>161</v>
      </c>
      <c r="F113" s="14" t="s">
        <v>162</v>
      </c>
      <c r="G113" s="14">
        <v>19</v>
      </c>
      <c r="H113" s="177">
        <v>0.21049999999999999</v>
      </c>
      <c r="I113" s="177">
        <v>0.18859000000000001</v>
      </c>
      <c r="J113" s="177"/>
      <c r="K113" s="177"/>
      <c r="L113" s="177"/>
      <c r="M113" s="177"/>
      <c r="N113" s="177"/>
      <c r="O113" s="177"/>
      <c r="P113" s="177"/>
      <c r="Q113" s="14"/>
    </row>
    <row r="114" spans="1:17">
      <c r="A114" s="14" t="s">
        <v>440</v>
      </c>
      <c r="B114" s="14" t="s">
        <v>412</v>
      </c>
      <c r="C114" s="14" t="s">
        <v>483</v>
      </c>
      <c r="D114" s="64" t="s">
        <v>332</v>
      </c>
      <c r="E114" s="64" t="s">
        <v>483</v>
      </c>
      <c r="F114" s="64" t="s">
        <v>332</v>
      </c>
      <c r="G114" s="64">
        <v>105</v>
      </c>
      <c r="H114" s="184">
        <v>0.14280000000000001</v>
      </c>
      <c r="I114" s="184">
        <v>0.14971999999999999</v>
      </c>
      <c r="J114" s="177"/>
      <c r="K114" s="177"/>
      <c r="L114" s="177"/>
      <c r="M114" s="177"/>
      <c r="N114" s="177"/>
      <c r="O114" s="177"/>
      <c r="P114" s="177"/>
      <c r="Q114" s="14"/>
    </row>
    <row r="115" spans="1:17">
      <c r="A115" s="14" t="s">
        <v>440</v>
      </c>
      <c r="B115" s="14" t="s">
        <v>412</v>
      </c>
      <c r="C115" s="14" t="s">
        <v>483</v>
      </c>
      <c r="D115" s="14" t="s">
        <v>332</v>
      </c>
      <c r="E115" s="14" t="s">
        <v>67</v>
      </c>
      <c r="F115" s="14" t="s">
        <v>68</v>
      </c>
      <c r="G115" s="186" t="s">
        <v>526</v>
      </c>
      <c r="H115" s="186" t="s">
        <v>526</v>
      </c>
      <c r="I115" s="186" t="s">
        <v>526</v>
      </c>
      <c r="J115" s="177"/>
      <c r="K115" s="177"/>
      <c r="L115" s="177"/>
      <c r="M115" s="177"/>
      <c r="N115" s="177"/>
      <c r="O115" s="177"/>
      <c r="P115" s="177"/>
      <c r="Q115" s="14"/>
    </row>
    <row r="116" spans="1:17">
      <c r="A116" s="14" t="s">
        <v>440</v>
      </c>
      <c r="B116" s="14" t="s">
        <v>412</v>
      </c>
      <c r="C116" s="14" t="s">
        <v>483</v>
      </c>
      <c r="D116" s="14" t="s">
        <v>332</v>
      </c>
      <c r="E116" s="14" t="s">
        <v>93</v>
      </c>
      <c r="F116" s="14" t="s">
        <v>94</v>
      </c>
      <c r="G116" s="14">
        <v>25</v>
      </c>
      <c r="H116" s="177">
        <v>0.11990000000000001</v>
      </c>
      <c r="I116" s="177">
        <v>0.12770000000000001</v>
      </c>
      <c r="J116" s="177"/>
      <c r="K116" s="177"/>
      <c r="L116" s="177"/>
      <c r="M116" s="177"/>
      <c r="N116" s="177"/>
      <c r="O116" s="177"/>
      <c r="P116" s="177"/>
      <c r="Q116" s="14"/>
    </row>
    <row r="117" spans="1:17">
      <c r="A117" s="14" t="s">
        <v>440</v>
      </c>
      <c r="B117" s="14" t="s">
        <v>412</v>
      </c>
      <c r="C117" s="14" t="s">
        <v>483</v>
      </c>
      <c r="D117" s="14" t="s">
        <v>332</v>
      </c>
      <c r="E117" s="14" t="s">
        <v>101</v>
      </c>
      <c r="F117" s="14" t="s">
        <v>277</v>
      </c>
      <c r="G117" s="186" t="s">
        <v>526</v>
      </c>
      <c r="H117" s="186" t="s">
        <v>526</v>
      </c>
      <c r="I117" s="186" t="s">
        <v>526</v>
      </c>
      <c r="J117" s="177"/>
      <c r="K117" s="177"/>
      <c r="L117" s="184"/>
      <c r="M117" s="184"/>
      <c r="N117" s="184"/>
      <c r="O117" s="184"/>
      <c r="P117" s="184"/>
      <c r="Q117" s="14"/>
    </row>
    <row r="118" spans="1:17">
      <c r="A118" s="14" t="s">
        <v>440</v>
      </c>
      <c r="B118" s="14" t="s">
        <v>412</v>
      </c>
      <c r="C118" s="14" t="s">
        <v>483</v>
      </c>
      <c r="D118" s="14" t="s">
        <v>332</v>
      </c>
      <c r="E118" s="14" t="s">
        <v>159</v>
      </c>
      <c r="F118" s="14" t="s">
        <v>160</v>
      </c>
      <c r="G118" s="14">
        <v>26</v>
      </c>
      <c r="H118" s="177">
        <v>0.23069999999999999</v>
      </c>
      <c r="I118" s="177">
        <v>0.23341999999999999</v>
      </c>
      <c r="J118" s="177"/>
      <c r="K118" s="177"/>
      <c r="L118" s="177"/>
      <c r="M118" s="177"/>
      <c r="N118" s="177"/>
      <c r="O118" s="177"/>
      <c r="P118" s="177"/>
      <c r="Q118" s="14"/>
    </row>
    <row r="119" spans="1:17">
      <c r="A119" s="14" t="s">
        <v>440</v>
      </c>
      <c r="B119" s="14" t="s">
        <v>412</v>
      </c>
      <c r="C119" s="14" t="s">
        <v>483</v>
      </c>
      <c r="D119" s="14" t="s">
        <v>332</v>
      </c>
      <c r="E119" s="14" t="s">
        <v>208</v>
      </c>
      <c r="F119" s="14" t="s">
        <v>209</v>
      </c>
      <c r="G119" s="14">
        <v>29</v>
      </c>
      <c r="H119" s="177">
        <v>0.13789999999999999</v>
      </c>
      <c r="I119" s="177">
        <v>0.13858000000000001</v>
      </c>
      <c r="J119" s="177"/>
      <c r="K119" s="177"/>
      <c r="L119" s="177"/>
      <c r="M119" s="177"/>
      <c r="N119" s="177"/>
      <c r="O119" s="177"/>
      <c r="P119" s="177"/>
      <c r="Q119" s="14"/>
    </row>
    <row r="120" spans="1:17">
      <c r="A120" s="14" t="s">
        <v>440</v>
      </c>
      <c r="B120" s="14" t="s">
        <v>412</v>
      </c>
      <c r="C120" s="14" t="s">
        <v>483</v>
      </c>
      <c r="D120" s="14" t="s">
        <v>332</v>
      </c>
      <c r="E120" s="14" t="s">
        <v>214</v>
      </c>
      <c r="F120" s="14" t="s">
        <v>215</v>
      </c>
      <c r="G120" s="14">
        <v>20</v>
      </c>
      <c r="H120" s="177">
        <v>0.05</v>
      </c>
      <c r="I120" s="177">
        <v>5.7369999999999997E-2</v>
      </c>
      <c r="J120" s="177"/>
      <c r="K120" s="177"/>
      <c r="L120" s="177"/>
      <c r="M120" s="177"/>
      <c r="N120" s="177"/>
      <c r="O120" s="177"/>
      <c r="P120" s="177"/>
      <c r="Q120" s="14"/>
    </row>
    <row r="121" spans="1:17">
      <c r="A121" s="14" t="s">
        <v>440</v>
      </c>
      <c r="B121" s="14" t="s">
        <v>412</v>
      </c>
      <c r="C121" s="14" t="s">
        <v>484</v>
      </c>
      <c r="D121" s="64" t="s">
        <v>447</v>
      </c>
      <c r="E121" s="64" t="s">
        <v>484</v>
      </c>
      <c r="F121" s="64" t="s">
        <v>447</v>
      </c>
      <c r="G121" s="64">
        <v>146</v>
      </c>
      <c r="H121" s="184">
        <v>0.2054</v>
      </c>
      <c r="I121" s="184">
        <v>0.20330999999999999</v>
      </c>
      <c r="J121" s="177"/>
      <c r="K121" s="177"/>
      <c r="L121" s="177"/>
      <c r="M121" s="177"/>
      <c r="N121" s="177"/>
      <c r="O121" s="177"/>
      <c r="P121" s="177"/>
      <c r="Q121" s="14"/>
    </row>
    <row r="122" spans="1:17">
      <c r="A122" s="14" t="s">
        <v>440</v>
      </c>
      <c r="B122" s="14" t="s">
        <v>412</v>
      </c>
      <c r="C122" s="14" t="s">
        <v>484</v>
      </c>
      <c r="D122" s="14" t="s">
        <v>447</v>
      </c>
      <c r="E122" s="14" t="s">
        <v>53</v>
      </c>
      <c r="F122" s="14" t="s">
        <v>54</v>
      </c>
      <c r="G122" s="14">
        <v>12</v>
      </c>
      <c r="H122" s="177">
        <v>0.1666</v>
      </c>
      <c r="I122" s="177">
        <v>0.16975999999999999</v>
      </c>
      <c r="J122" s="177"/>
      <c r="K122" s="177"/>
      <c r="L122" s="184"/>
      <c r="M122" s="184"/>
      <c r="N122" s="184"/>
      <c r="O122" s="184"/>
      <c r="P122" s="184"/>
      <c r="Q122" s="14"/>
    </row>
    <row r="123" spans="1:17">
      <c r="A123" s="14" t="s">
        <v>440</v>
      </c>
      <c r="B123" s="14" t="s">
        <v>412</v>
      </c>
      <c r="C123" s="14" t="s">
        <v>484</v>
      </c>
      <c r="D123" s="14" t="s">
        <v>447</v>
      </c>
      <c r="E123" s="14" t="s">
        <v>61</v>
      </c>
      <c r="F123" s="14" t="s">
        <v>62</v>
      </c>
      <c r="G123" s="186" t="s">
        <v>526</v>
      </c>
      <c r="H123" s="186" t="s">
        <v>526</v>
      </c>
      <c r="I123" s="186" t="s">
        <v>526</v>
      </c>
      <c r="J123" s="177"/>
      <c r="K123" s="177"/>
      <c r="L123" s="177"/>
      <c r="M123" s="177"/>
      <c r="N123" s="177"/>
      <c r="O123" s="177"/>
      <c r="P123" s="177"/>
      <c r="Q123" s="14"/>
    </row>
    <row r="124" spans="1:17">
      <c r="A124" s="14" t="s">
        <v>440</v>
      </c>
      <c r="B124" s="14" t="s">
        <v>412</v>
      </c>
      <c r="C124" s="14" t="s">
        <v>484</v>
      </c>
      <c r="D124" s="14" t="s">
        <v>447</v>
      </c>
      <c r="E124" s="14" t="s">
        <v>194</v>
      </c>
      <c r="F124" s="14" t="s">
        <v>276</v>
      </c>
      <c r="G124" s="14">
        <v>20</v>
      </c>
      <c r="H124" s="177">
        <v>0.2</v>
      </c>
      <c r="I124" s="177">
        <v>0.21773999999999999</v>
      </c>
      <c r="J124" s="177"/>
      <c r="K124" s="177"/>
      <c r="L124" s="177"/>
      <c r="M124" s="177"/>
      <c r="N124" s="177"/>
      <c r="O124" s="177"/>
      <c r="P124" s="177"/>
      <c r="Q124" s="14"/>
    </row>
    <row r="125" spans="1:17">
      <c r="A125" s="14" t="s">
        <v>440</v>
      </c>
      <c r="B125" s="14" t="s">
        <v>412</v>
      </c>
      <c r="C125" s="14" t="s">
        <v>484</v>
      </c>
      <c r="D125" s="14" t="s">
        <v>447</v>
      </c>
      <c r="E125" s="14" t="s">
        <v>99</v>
      </c>
      <c r="F125" s="14" t="s">
        <v>100</v>
      </c>
      <c r="G125" s="14">
        <v>16</v>
      </c>
      <c r="H125" s="177">
        <v>0.25</v>
      </c>
      <c r="I125" s="177">
        <v>0.23971999999999999</v>
      </c>
      <c r="J125" s="177"/>
      <c r="K125" s="177"/>
      <c r="L125" s="177"/>
      <c r="M125" s="177"/>
      <c r="N125" s="177"/>
      <c r="O125" s="177"/>
      <c r="P125" s="177"/>
      <c r="Q125" s="14"/>
    </row>
    <row r="126" spans="1:17">
      <c r="A126" s="14" t="s">
        <v>440</v>
      </c>
      <c r="B126" s="14" t="s">
        <v>412</v>
      </c>
      <c r="C126" s="14" t="s">
        <v>484</v>
      </c>
      <c r="D126" s="14" t="s">
        <v>447</v>
      </c>
      <c r="E126" s="14" t="s">
        <v>109</v>
      </c>
      <c r="F126" s="14" t="s">
        <v>110</v>
      </c>
      <c r="G126" s="186" t="s">
        <v>526</v>
      </c>
      <c r="H126" s="186" t="s">
        <v>526</v>
      </c>
      <c r="I126" s="186" t="s">
        <v>526</v>
      </c>
      <c r="J126" s="177"/>
      <c r="K126" s="177"/>
      <c r="L126" s="177"/>
      <c r="M126" s="177"/>
      <c r="N126" s="177"/>
      <c r="O126" s="177"/>
      <c r="P126" s="177"/>
      <c r="Q126" s="14"/>
    </row>
    <row r="127" spans="1:17">
      <c r="A127" s="14" t="s">
        <v>440</v>
      </c>
      <c r="B127" s="14" t="s">
        <v>412</v>
      </c>
      <c r="C127" s="14" t="s">
        <v>484</v>
      </c>
      <c r="D127" s="14" t="s">
        <v>447</v>
      </c>
      <c r="E127" s="14" t="s">
        <v>119</v>
      </c>
      <c r="F127" s="14" t="s">
        <v>120</v>
      </c>
      <c r="G127" s="14">
        <v>32</v>
      </c>
      <c r="H127" s="177">
        <v>0.125</v>
      </c>
      <c r="I127" s="177">
        <v>0.12257999999999999</v>
      </c>
      <c r="J127" s="177"/>
      <c r="K127" s="177"/>
      <c r="L127" s="177"/>
      <c r="M127" s="177"/>
      <c r="N127" s="177"/>
      <c r="O127" s="177"/>
      <c r="P127" s="177"/>
      <c r="Q127" s="14"/>
    </row>
    <row r="128" spans="1:17">
      <c r="A128" s="14" t="s">
        <v>440</v>
      </c>
      <c r="B128" s="14" t="s">
        <v>412</v>
      </c>
      <c r="C128" s="14" t="s">
        <v>484</v>
      </c>
      <c r="D128" s="14" t="s">
        <v>447</v>
      </c>
      <c r="E128" s="14" t="s">
        <v>199</v>
      </c>
      <c r="F128" s="14" t="s">
        <v>282</v>
      </c>
      <c r="G128" s="14">
        <v>23</v>
      </c>
      <c r="H128" s="177">
        <v>0.21729999999999999</v>
      </c>
      <c r="I128" s="177">
        <v>0.21490999999999999</v>
      </c>
      <c r="J128" s="177"/>
      <c r="K128" s="177"/>
      <c r="L128" s="177"/>
      <c r="M128" s="177"/>
      <c r="N128" s="177"/>
      <c r="O128" s="177"/>
      <c r="P128" s="177"/>
      <c r="Q128" s="14"/>
    </row>
    <row r="129" spans="1:17">
      <c r="A129" s="14" t="s">
        <v>440</v>
      </c>
      <c r="B129" s="14" t="s">
        <v>412</v>
      </c>
      <c r="C129" s="14" t="s">
        <v>484</v>
      </c>
      <c r="D129" s="14" t="s">
        <v>447</v>
      </c>
      <c r="E129" s="14" t="s">
        <v>187</v>
      </c>
      <c r="F129" s="14" t="s">
        <v>188</v>
      </c>
      <c r="G129" s="14">
        <v>30</v>
      </c>
      <c r="H129" s="177">
        <v>0.2</v>
      </c>
      <c r="I129" s="177">
        <v>0.19445999999999999</v>
      </c>
      <c r="J129" s="177"/>
      <c r="K129" s="177"/>
      <c r="L129" s="184"/>
      <c r="M129" s="184"/>
      <c r="N129" s="184"/>
      <c r="O129" s="184"/>
      <c r="P129" s="184"/>
      <c r="Q129" s="14"/>
    </row>
    <row r="130" spans="1:17">
      <c r="A130" s="14" t="s">
        <v>440</v>
      </c>
      <c r="B130" s="14" t="s">
        <v>412</v>
      </c>
      <c r="C130" s="14" t="s">
        <v>485</v>
      </c>
      <c r="D130" s="64" t="s">
        <v>339</v>
      </c>
      <c r="E130" s="64" t="s">
        <v>485</v>
      </c>
      <c r="F130" s="64" t="s">
        <v>339</v>
      </c>
      <c r="G130" s="64">
        <v>242</v>
      </c>
      <c r="H130" s="184">
        <v>0.25609999999999999</v>
      </c>
      <c r="I130" s="184">
        <v>0.24554000000000001</v>
      </c>
      <c r="J130" s="177"/>
      <c r="K130" s="177"/>
      <c r="L130" s="177"/>
      <c r="M130" s="177"/>
      <c r="N130" s="177"/>
      <c r="O130" s="177"/>
      <c r="P130" s="177"/>
      <c r="Q130" s="14"/>
    </row>
    <row r="131" spans="1:17">
      <c r="A131" s="14" t="s">
        <v>440</v>
      </c>
      <c r="B131" s="14" t="s">
        <v>412</v>
      </c>
      <c r="C131" s="14" t="s">
        <v>485</v>
      </c>
      <c r="D131" s="14" t="s">
        <v>339</v>
      </c>
      <c r="E131" s="14" t="s">
        <v>193</v>
      </c>
      <c r="F131" s="14" t="s">
        <v>275</v>
      </c>
      <c r="G131" s="186" t="s">
        <v>526</v>
      </c>
      <c r="H131" s="186" t="s">
        <v>526</v>
      </c>
      <c r="I131" s="186" t="s">
        <v>526</v>
      </c>
      <c r="J131" s="177"/>
      <c r="K131" s="177"/>
      <c r="L131" s="177"/>
      <c r="M131" s="177"/>
      <c r="N131" s="177"/>
      <c r="O131" s="177"/>
      <c r="P131" s="177"/>
      <c r="Q131" s="14"/>
    </row>
    <row r="132" spans="1:17">
      <c r="A132" s="14" t="s">
        <v>440</v>
      </c>
      <c r="B132" s="14" t="s">
        <v>412</v>
      </c>
      <c r="C132" s="14" t="s">
        <v>485</v>
      </c>
      <c r="D132" s="14" t="s">
        <v>339</v>
      </c>
      <c r="E132" s="14" t="s">
        <v>85</v>
      </c>
      <c r="F132" s="14" t="s">
        <v>86</v>
      </c>
      <c r="G132" s="186" t="s">
        <v>526</v>
      </c>
      <c r="H132" s="186" t="s">
        <v>526</v>
      </c>
      <c r="I132" s="186" t="s">
        <v>526</v>
      </c>
      <c r="J132" s="177"/>
      <c r="K132" s="177"/>
      <c r="L132" s="177"/>
      <c r="M132" s="177"/>
      <c r="N132" s="177"/>
      <c r="O132" s="177"/>
      <c r="P132" s="177"/>
      <c r="Q132" s="14"/>
    </row>
    <row r="133" spans="1:17">
      <c r="A133" s="14" t="s">
        <v>440</v>
      </c>
      <c r="B133" s="14" t="s">
        <v>412</v>
      </c>
      <c r="C133" s="14" t="s">
        <v>485</v>
      </c>
      <c r="D133" s="14" t="s">
        <v>339</v>
      </c>
      <c r="E133" s="14" t="s">
        <v>200</v>
      </c>
      <c r="F133" s="14" t="s">
        <v>283</v>
      </c>
      <c r="G133" s="14">
        <v>13</v>
      </c>
      <c r="H133" s="177">
        <v>0.15379999999999999</v>
      </c>
      <c r="I133" s="177">
        <v>0.15289</v>
      </c>
      <c r="J133" s="177"/>
      <c r="K133" s="177"/>
      <c r="L133" s="177"/>
      <c r="M133" s="177"/>
      <c r="N133" s="177"/>
      <c r="O133" s="177"/>
      <c r="P133" s="177"/>
      <c r="Q133" s="14"/>
    </row>
    <row r="134" spans="1:17">
      <c r="A134" s="14" t="s">
        <v>440</v>
      </c>
      <c r="B134" s="14" t="s">
        <v>412</v>
      </c>
      <c r="C134" s="14" t="s">
        <v>485</v>
      </c>
      <c r="D134" s="14" t="s">
        <v>339</v>
      </c>
      <c r="E134" s="14" t="s">
        <v>175</v>
      </c>
      <c r="F134" s="14" t="s">
        <v>176</v>
      </c>
      <c r="G134" s="14">
        <v>15</v>
      </c>
      <c r="H134" s="177">
        <v>0.2</v>
      </c>
      <c r="I134" s="177">
        <v>0.18976000000000001</v>
      </c>
      <c r="J134" s="177"/>
      <c r="K134" s="177"/>
      <c r="L134" s="177"/>
      <c r="M134" s="177"/>
      <c r="N134" s="177"/>
      <c r="O134" s="177"/>
      <c r="P134" s="177"/>
      <c r="Q134" s="14"/>
    </row>
    <row r="135" spans="1:17">
      <c r="A135" s="14" t="s">
        <v>440</v>
      </c>
      <c r="B135" s="14" t="s">
        <v>412</v>
      </c>
      <c r="C135" s="14" t="s">
        <v>485</v>
      </c>
      <c r="D135" s="14" t="s">
        <v>339</v>
      </c>
      <c r="E135" s="14" t="s">
        <v>201</v>
      </c>
      <c r="F135" s="14" t="s">
        <v>284</v>
      </c>
      <c r="G135" s="14">
        <v>10</v>
      </c>
      <c r="H135" s="177">
        <v>0.1</v>
      </c>
      <c r="I135" s="177">
        <v>0.10006</v>
      </c>
      <c r="J135" s="177"/>
      <c r="K135" s="177"/>
      <c r="L135" s="177"/>
      <c r="M135" s="177"/>
      <c r="N135" s="177"/>
      <c r="O135" s="177"/>
      <c r="P135" s="177"/>
      <c r="Q135" s="14"/>
    </row>
    <row r="136" spans="1:17">
      <c r="A136" s="14" t="s">
        <v>440</v>
      </c>
      <c r="B136" s="14" t="s">
        <v>412</v>
      </c>
      <c r="C136" s="14" t="s">
        <v>485</v>
      </c>
      <c r="D136" s="14" t="s">
        <v>339</v>
      </c>
      <c r="E136" s="14" t="s">
        <v>185</v>
      </c>
      <c r="F136" s="14" t="s">
        <v>186</v>
      </c>
      <c r="G136" s="14">
        <v>13</v>
      </c>
      <c r="H136" s="177">
        <v>0.23069999999999999</v>
      </c>
      <c r="I136" s="177">
        <v>0.22339000000000001</v>
      </c>
      <c r="J136" s="177"/>
      <c r="K136" s="177"/>
      <c r="L136" s="177"/>
      <c r="M136" s="177"/>
      <c r="N136" s="177"/>
      <c r="O136" s="177"/>
      <c r="P136" s="177"/>
      <c r="Q136" s="14"/>
    </row>
    <row r="137" spans="1:17">
      <c r="A137" s="14" t="s">
        <v>440</v>
      </c>
      <c r="B137" s="14" t="s">
        <v>412</v>
      </c>
      <c r="C137" s="14" t="s">
        <v>485</v>
      </c>
      <c r="D137" s="14" t="s">
        <v>339</v>
      </c>
      <c r="E137" s="14" t="s">
        <v>210</v>
      </c>
      <c r="F137" s="14" t="s">
        <v>211</v>
      </c>
      <c r="G137" s="14">
        <v>44</v>
      </c>
      <c r="H137" s="177">
        <v>0.2727</v>
      </c>
      <c r="I137" s="177">
        <v>0.25291999999999998</v>
      </c>
      <c r="J137" s="177"/>
      <c r="K137" s="177"/>
      <c r="L137" s="177"/>
      <c r="M137" s="177"/>
      <c r="N137" s="177"/>
      <c r="O137" s="177"/>
      <c r="P137" s="177"/>
      <c r="Q137" s="14"/>
    </row>
    <row r="138" spans="1:17">
      <c r="A138" s="14" t="s">
        <v>440</v>
      </c>
      <c r="B138" s="14" t="s">
        <v>412</v>
      </c>
      <c r="C138" s="14" t="s">
        <v>485</v>
      </c>
      <c r="D138" s="14" t="s">
        <v>339</v>
      </c>
      <c r="E138" s="14" t="s">
        <v>212</v>
      </c>
      <c r="F138" s="14" t="s">
        <v>213</v>
      </c>
      <c r="G138" s="14">
        <v>28</v>
      </c>
      <c r="H138" s="177">
        <v>0.2142</v>
      </c>
      <c r="I138" s="177">
        <v>0.21185999999999999</v>
      </c>
      <c r="J138" s="177"/>
      <c r="K138" s="177"/>
      <c r="L138" s="184"/>
      <c r="M138" s="184"/>
      <c r="N138" s="184"/>
      <c r="O138" s="184"/>
      <c r="P138" s="184"/>
      <c r="Q138" s="14"/>
    </row>
    <row r="139" spans="1:17">
      <c r="A139" s="14" t="s">
        <v>440</v>
      </c>
      <c r="B139" s="14" t="s">
        <v>412</v>
      </c>
      <c r="C139" s="14" t="s">
        <v>485</v>
      </c>
      <c r="D139" s="14" t="s">
        <v>339</v>
      </c>
      <c r="E139" s="14" t="s">
        <v>222</v>
      </c>
      <c r="F139" s="14" t="s">
        <v>288</v>
      </c>
      <c r="G139" s="14">
        <v>43</v>
      </c>
      <c r="H139" s="177">
        <v>0.27900000000000003</v>
      </c>
      <c r="I139" s="177">
        <v>0.27178000000000002</v>
      </c>
      <c r="J139" s="177"/>
      <c r="K139" s="177"/>
      <c r="L139" s="177"/>
      <c r="M139" s="177"/>
      <c r="N139" s="177"/>
      <c r="O139" s="177"/>
      <c r="P139" s="177"/>
      <c r="Q139" s="14"/>
    </row>
    <row r="140" spans="1:17">
      <c r="A140" s="14" t="s">
        <v>440</v>
      </c>
      <c r="B140" s="14" t="s">
        <v>412</v>
      </c>
      <c r="C140" s="14" t="s">
        <v>485</v>
      </c>
      <c r="D140" s="14" t="s">
        <v>339</v>
      </c>
      <c r="E140" s="14" t="s">
        <v>228</v>
      </c>
      <c r="F140" s="14" t="s">
        <v>229</v>
      </c>
      <c r="G140" s="14">
        <v>14</v>
      </c>
      <c r="H140" s="177">
        <v>0.2142</v>
      </c>
      <c r="I140" s="177">
        <v>0.17837</v>
      </c>
      <c r="J140" s="177"/>
      <c r="K140" s="177"/>
      <c r="L140" s="177"/>
      <c r="M140" s="177"/>
      <c r="N140" s="177"/>
      <c r="O140" s="177"/>
      <c r="P140" s="177"/>
      <c r="Q140" s="14"/>
    </row>
    <row r="141" spans="1:17">
      <c r="A141" s="14" t="s">
        <v>440</v>
      </c>
      <c r="B141" s="14" t="s">
        <v>412</v>
      </c>
      <c r="C141" s="14" t="s">
        <v>485</v>
      </c>
      <c r="D141" s="14" t="s">
        <v>339</v>
      </c>
      <c r="E141" s="14" t="s">
        <v>240</v>
      </c>
      <c r="F141" s="14" t="s">
        <v>241</v>
      </c>
      <c r="G141" s="14">
        <v>35</v>
      </c>
      <c r="H141" s="177">
        <v>0.37140000000000001</v>
      </c>
      <c r="I141" s="177">
        <v>0.37713999999999998</v>
      </c>
      <c r="J141" s="177"/>
      <c r="K141" s="177"/>
      <c r="L141" s="177"/>
      <c r="M141" s="177"/>
      <c r="N141" s="177"/>
      <c r="O141" s="177"/>
      <c r="P141" s="177"/>
      <c r="Q141" s="14"/>
    </row>
    <row r="142" spans="1:17">
      <c r="A142" s="14" t="s">
        <v>440</v>
      </c>
      <c r="B142" s="14" t="s">
        <v>412</v>
      </c>
      <c r="C142" s="14" t="s">
        <v>485</v>
      </c>
      <c r="D142" s="14" t="s">
        <v>339</v>
      </c>
      <c r="E142" s="14" t="s">
        <v>244</v>
      </c>
      <c r="F142" s="14" t="s">
        <v>245</v>
      </c>
      <c r="G142" s="14">
        <v>10</v>
      </c>
      <c r="H142" s="177">
        <v>0.3</v>
      </c>
      <c r="I142" s="177">
        <v>0.25556000000000001</v>
      </c>
      <c r="J142" s="177"/>
      <c r="K142" s="177"/>
      <c r="L142" s="177"/>
      <c r="M142" s="177"/>
      <c r="N142" s="177"/>
      <c r="O142" s="177"/>
      <c r="P142" s="177"/>
      <c r="Q142" s="14"/>
    </row>
    <row r="143" spans="1:17">
      <c r="A143" s="14" t="s">
        <v>440</v>
      </c>
      <c r="B143" s="14" t="s">
        <v>412</v>
      </c>
      <c r="C143" s="14" t="s">
        <v>486</v>
      </c>
      <c r="D143" s="64" t="s">
        <v>336</v>
      </c>
      <c r="E143" s="64" t="s">
        <v>486</v>
      </c>
      <c r="F143" s="64" t="s">
        <v>336</v>
      </c>
      <c r="G143" s="64">
        <v>92</v>
      </c>
      <c r="H143" s="184">
        <v>0.23910000000000001</v>
      </c>
      <c r="I143" s="184">
        <v>0.24626000000000001</v>
      </c>
      <c r="J143" s="177"/>
      <c r="K143" s="177"/>
      <c r="L143" s="177"/>
      <c r="M143" s="177"/>
      <c r="N143" s="177"/>
      <c r="O143" s="177"/>
      <c r="P143" s="177"/>
      <c r="Q143" s="14"/>
    </row>
    <row r="144" spans="1:17">
      <c r="A144" s="14" t="s">
        <v>440</v>
      </c>
      <c r="B144" s="14" t="s">
        <v>412</v>
      </c>
      <c r="C144" s="14" t="s">
        <v>486</v>
      </c>
      <c r="D144" s="14" t="s">
        <v>336</v>
      </c>
      <c r="E144" s="14" t="s">
        <v>29</v>
      </c>
      <c r="F144" s="14" t="s">
        <v>30</v>
      </c>
      <c r="G144" s="186" t="s">
        <v>526</v>
      </c>
      <c r="H144" s="186" t="s">
        <v>526</v>
      </c>
      <c r="I144" s="186" t="s">
        <v>526</v>
      </c>
      <c r="J144" s="177"/>
      <c r="K144" s="177"/>
      <c r="L144" s="177"/>
      <c r="M144" s="177"/>
      <c r="N144" s="177"/>
      <c r="O144" s="177"/>
      <c r="P144" s="177"/>
      <c r="Q144" s="14"/>
    </row>
    <row r="145" spans="1:17">
      <c r="A145" s="14" t="s">
        <v>440</v>
      </c>
      <c r="B145" s="14" t="s">
        <v>412</v>
      </c>
      <c r="C145" s="14" t="s">
        <v>486</v>
      </c>
      <c r="D145" s="14" t="s">
        <v>336</v>
      </c>
      <c r="E145" s="14" t="s">
        <v>45</v>
      </c>
      <c r="F145" s="14" t="s">
        <v>46</v>
      </c>
      <c r="G145" s="14">
        <v>29</v>
      </c>
      <c r="H145" s="177">
        <v>0.1724</v>
      </c>
      <c r="I145" s="177">
        <v>0.18482999999999999</v>
      </c>
      <c r="J145" s="177"/>
      <c r="K145" s="177"/>
      <c r="L145" s="177"/>
      <c r="M145" s="177"/>
      <c r="N145" s="177"/>
      <c r="O145" s="177"/>
      <c r="P145" s="177"/>
      <c r="Q145" s="14"/>
    </row>
    <row r="146" spans="1:17">
      <c r="A146" s="14" t="s">
        <v>440</v>
      </c>
      <c r="B146" s="14" t="s">
        <v>412</v>
      </c>
      <c r="C146" s="14" t="s">
        <v>486</v>
      </c>
      <c r="D146" s="14" t="s">
        <v>336</v>
      </c>
      <c r="E146" s="14" t="s">
        <v>49</v>
      </c>
      <c r="F146" s="14" t="s">
        <v>50</v>
      </c>
      <c r="G146" s="186" t="s">
        <v>526</v>
      </c>
      <c r="H146" s="186" t="s">
        <v>526</v>
      </c>
      <c r="I146" s="186" t="s">
        <v>526</v>
      </c>
      <c r="J146" s="177"/>
      <c r="K146" s="177"/>
      <c r="L146" s="177"/>
      <c r="M146" s="177"/>
      <c r="N146" s="177"/>
      <c r="O146" s="177"/>
      <c r="P146" s="177"/>
      <c r="Q146" s="14"/>
    </row>
    <row r="147" spans="1:17">
      <c r="A147" s="14" t="s">
        <v>440</v>
      </c>
      <c r="B147" s="14" t="s">
        <v>412</v>
      </c>
      <c r="C147" s="14" t="s">
        <v>486</v>
      </c>
      <c r="D147" s="14" t="s">
        <v>336</v>
      </c>
      <c r="E147" s="14" t="s">
        <v>95</v>
      </c>
      <c r="F147" s="14" t="s">
        <v>96</v>
      </c>
      <c r="G147" s="186" t="s">
        <v>526</v>
      </c>
      <c r="H147" s="186" t="s">
        <v>526</v>
      </c>
      <c r="I147" s="186" t="s">
        <v>526</v>
      </c>
      <c r="J147" s="177"/>
      <c r="K147" s="177"/>
      <c r="L147" s="177"/>
      <c r="M147" s="177"/>
      <c r="N147" s="177"/>
      <c r="O147" s="177"/>
      <c r="P147" s="177"/>
      <c r="Q147" s="14"/>
    </row>
    <row r="148" spans="1:17">
      <c r="A148" s="14" t="s">
        <v>440</v>
      </c>
      <c r="B148" s="14" t="s">
        <v>412</v>
      </c>
      <c r="C148" s="14" t="s">
        <v>486</v>
      </c>
      <c r="D148" s="14" t="s">
        <v>336</v>
      </c>
      <c r="E148" s="14" t="s">
        <v>113</v>
      </c>
      <c r="F148" s="14" t="s">
        <v>114</v>
      </c>
      <c r="G148" s="14">
        <v>26</v>
      </c>
      <c r="H148" s="177">
        <v>0.30759999999999998</v>
      </c>
      <c r="I148" s="177">
        <v>0.30525999999999998</v>
      </c>
      <c r="J148" s="177"/>
      <c r="K148" s="177"/>
      <c r="L148" s="177"/>
      <c r="M148" s="177"/>
      <c r="N148" s="177"/>
      <c r="O148" s="177"/>
      <c r="P148" s="177"/>
      <c r="Q148" s="14"/>
    </row>
    <row r="149" spans="1:17">
      <c r="A149" s="14" t="s">
        <v>440</v>
      </c>
      <c r="B149" s="14" t="s">
        <v>412</v>
      </c>
      <c r="C149" s="14" t="s">
        <v>486</v>
      </c>
      <c r="D149" s="14" t="s">
        <v>336</v>
      </c>
      <c r="E149" s="14" t="s">
        <v>131</v>
      </c>
      <c r="F149" s="14" t="s">
        <v>132</v>
      </c>
      <c r="G149" s="14">
        <v>17</v>
      </c>
      <c r="H149" s="177">
        <v>0.23519999999999999</v>
      </c>
      <c r="I149" s="177">
        <v>0.23727999999999999</v>
      </c>
      <c r="J149" s="177"/>
      <c r="K149" s="177"/>
      <c r="L149" s="177"/>
      <c r="M149" s="177"/>
      <c r="N149" s="177"/>
      <c r="O149" s="177"/>
      <c r="P149" s="177"/>
      <c r="Q149" s="14"/>
    </row>
    <row r="150" spans="1:17">
      <c r="H150" s="52"/>
      <c r="I150" s="52"/>
      <c r="J150" s="52"/>
      <c r="K150" s="52"/>
      <c r="L150" s="52"/>
      <c r="M150" s="52"/>
      <c r="N150" s="52"/>
      <c r="O150" s="52"/>
      <c r="P150" s="52"/>
    </row>
    <row r="151" spans="1:17">
      <c r="J151" s="82"/>
      <c r="K151" s="82"/>
      <c r="L151" s="82"/>
      <c r="M151" s="82"/>
      <c r="N151" s="82"/>
      <c r="O151" s="82"/>
      <c r="P151" s="82"/>
    </row>
    <row r="152" spans="1:17">
      <c r="J152" s="52"/>
      <c r="K152" s="52"/>
      <c r="L152" s="52"/>
      <c r="M152" s="52"/>
      <c r="N152" s="52"/>
      <c r="O152" s="52"/>
      <c r="P152" s="52"/>
    </row>
    <row r="153" spans="1:17">
      <c r="J153" s="52"/>
      <c r="K153" s="52"/>
      <c r="L153" s="52"/>
      <c r="M153" s="52"/>
      <c r="N153" s="52"/>
      <c r="O153" s="52"/>
      <c r="P153" s="52"/>
    </row>
    <row r="154" spans="1:17">
      <c r="J154" s="52"/>
      <c r="K154" s="52"/>
      <c r="L154" s="52"/>
      <c r="M154" s="52"/>
      <c r="N154" s="52"/>
      <c r="O154" s="52"/>
      <c r="P154" s="52"/>
    </row>
    <row r="155" spans="1:17">
      <c r="J155" s="52"/>
      <c r="K155" s="52"/>
      <c r="L155" s="52"/>
      <c r="M155" s="52"/>
      <c r="N155" s="52"/>
      <c r="O155" s="52"/>
      <c r="P155" s="52"/>
    </row>
    <row r="156" spans="1:17">
      <c r="J156" s="52"/>
      <c r="K156" s="52"/>
      <c r="L156" s="52"/>
      <c r="M156" s="52"/>
      <c r="N156" s="52"/>
      <c r="O156" s="52"/>
      <c r="P156" s="52"/>
    </row>
    <row r="157" spans="1:17">
      <c r="J157" s="52"/>
      <c r="K157" s="52"/>
      <c r="L157" s="52"/>
      <c r="M157" s="52"/>
      <c r="N157" s="52"/>
      <c r="O157" s="52"/>
      <c r="P157" s="52"/>
    </row>
  </sheetData>
  <mergeCells count="3">
    <mergeCell ref="F5:I5"/>
    <mergeCell ref="F8:I8"/>
    <mergeCell ref="F2:I2"/>
  </mergeCells>
  <hyperlinks>
    <hyperlink ref="C3" r:id="rId1" display="https://www.natcan.org.uk/audits/metastatic-breast/           " xr:uid="{95AEF5C0-E161-42A5-83F2-2A36BE4E4ECB}"/>
    <hyperlink ref="C2" r:id="rId2" display="breastcanceraudits@rcseng.ac.uk           " xr:uid="{B493EBA8-370D-4C66-AFBE-0B3585E175DB}"/>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6170-9BEA-48A0-8CFF-C03FC63BCF35}">
  <dimension ref="A1:Q18"/>
  <sheetViews>
    <sheetView showGridLines="0" zoomScaleNormal="10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1.7109375" bestFit="1" customWidth="1"/>
    <col min="7" max="9" width="9.7109375" customWidth="1"/>
  </cols>
  <sheetData>
    <row r="1" spans="1:17" ht="20.100000000000001" customHeight="1">
      <c r="A1" s="20"/>
      <c r="B1" s="20"/>
      <c r="C1" s="21"/>
      <c r="D1" s="54"/>
      <c r="E1" s="89" t="s">
        <v>462</v>
      </c>
      <c r="F1" s="73"/>
      <c r="G1" s="73"/>
      <c r="H1" s="20"/>
      <c r="I1" s="20"/>
    </row>
    <row r="2" spans="1:17" ht="15" customHeight="1">
      <c r="A2" s="20"/>
      <c r="B2" s="20"/>
      <c r="C2" s="70"/>
      <c r="D2" s="70"/>
      <c r="E2" s="72" t="s">
        <v>522</v>
      </c>
      <c r="F2" s="73" t="s">
        <v>562</v>
      </c>
      <c r="G2" s="73"/>
      <c r="H2" s="20"/>
      <c r="I2" s="20"/>
    </row>
    <row r="3" spans="1:17" ht="15" customHeight="1">
      <c r="A3" s="20"/>
      <c r="B3" s="20"/>
      <c r="C3" s="70"/>
      <c r="D3" s="70"/>
      <c r="E3" s="72" t="s">
        <v>27</v>
      </c>
      <c r="F3" s="73" t="s">
        <v>500</v>
      </c>
      <c r="G3" s="73"/>
      <c r="H3" s="20"/>
      <c r="I3" s="20"/>
    </row>
    <row r="4" spans="1:17" ht="15" customHeight="1">
      <c r="A4" s="20"/>
      <c r="B4" s="20"/>
      <c r="C4" s="71"/>
      <c r="D4" s="71"/>
      <c r="E4" s="72" t="s">
        <v>456</v>
      </c>
      <c r="F4" s="73" t="s">
        <v>523</v>
      </c>
      <c r="G4" s="73"/>
      <c r="H4" s="20"/>
      <c r="I4" s="20"/>
    </row>
    <row r="5" spans="1:17" ht="12.75" customHeight="1">
      <c r="A5" s="20"/>
      <c r="B5" s="20"/>
      <c r="C5" s="20"/>
      <c r="D5" s="54"/>
      <c r="E5" s="72" t="s">
        <v>457</v>
      </c>
      <c r="F5" s="73" t="s">
        <v>517</v>
      </c>
      <c r="G5" s="73"/>
      <c r="H5" s="20"/>
      <c r="I5" s="20"/>
    </row>
    <row r="6" spans="1:17">
      <c r="A6" s="20"/>
      <c r="B6" s="20"/>
      <c r="C6" s="20"/>
      <c r="D6" s="20"/>
      <c r="E6" s="74" t="s">
        <v>427</v>
      </c>
      <c r="F6" s="73" t="s">
        <v>458</v>
      </c>
      <c r="G6" s="73"/>
      <c r="H6" s="20"/>
      <c r="I6" s="20"/>
    </row>
    <row r="7" spans="1:17" ht="30" customHeight="1">
      <c r="D7" s="16"/>
      <c r="E7" s="74" t="s">
        <v>459</v>
      </c>
      <c r="F7" s="380" t="s">
        <v>877</v>
      </c>
      <c r="G7" s="380"/>
      <c r="H7" s="380"/>
      <c r="I7" s="380"/>
    </row>
    <row r="8" spans="1:17">
      <c r="D8" s="16"/>
    </row>
    <row r="9" spans="1:17">
      <c r="D9" s="16"/>
    </row>
    <row r="12" spans="1:17" s="68" customFormat="1" ht="30.75" thickBot="1">
      <c r="A12" s="75" t="s">
        <v>738</v>
      </c>
      <c r="B12" s="75" t="s">
        <v>427</v>
      </c>
      <c r="C12" s="75" t="s">
        <v>529</v>
      </c>
      <c r="D12" s="75" t="s">
        <v>27</v>
      </c>
      <c r="E12" s="75" t="s">
        <v>495</v>
      </c>
      <c r="F12" s="75" t="s">
        <v>531</v>
      </c>
      <c r="G12" s="75" t="s">
        <v>448</v>
      </c>
      <c r="H12" s="75" t="s">
        <v>527</v>
      </c>
      <c r="I12" s="75" t="s">
        <v>528</v>
      </c>
      <c r="J12"/>
      <c r="K12"/>
      <c r="L12"/>
      <c r="M12"/>
      <c r="N12"/>
      <c r="O12"/>
      <c r="P12"/>
      <c r="Q12"/>
    </row>
    <row r="13" spans="1:17" ht="15.75" thickBot="1">
      <c r="A13" s="76" t="s">
        <v>440</v>
      </c>
      <c r="B13" s="76" t="s">
        <v>432</v>
      </c>
      <c r="C13" s="76" t="s">
        <v>465</v>
      </c>
      <c r="D13" s="76" t="s">
        <v>500</v>
      </c>
      <c r="E13" s="76" t="s">
        <v>329</v>
      </c>
      <c r="F13" s="76" t="s">
        <v>432</v>
      </c>
      <c r="G13" s="76">
        <v>11025</v>
      </c>
      <c r="H13" s="77">
        <v>0.7</v>
      </c>
      <c r="I13" s="77">
        <v>0.47</v>
      </c>
      <c r="K13" s="52"/>
    </row>
    <row r="14" spans="1:17">
      <c r="A14" s="42" t="s">
        <v>440</v>
      </c>
      <c r="B14" s="42" t="s">
        <v>412</v>
      </c>
      <c r="C14" s="42" t="s">
        <v>464</v>
      </c>
      <c r="D14" s="42" t="s">
        <v>500</v>
      </c>
      <c r="E14" s="42" t="s">
        <v>329</v>
      </c>
      <c r="F14" s="42" t="s">
        <v>412</v>
      </c>
      <c r="G14" s="42">
        <v>10555</v>
      </c>
      <c r="H14" s="93">
        <v>0.7</v>
      </c>
      <c r="I14" s="93">
        <v>0.47</v>
      </c>
    </row>
    <row r="15" spans="1:17" ht="15.75" thickBot="1">
      <c r="A15" s="78" t="s">
        <v>440</v>
      </c>
      <c r="B15" s="78" t="s">
        <v>433</v>
      </c>
      <c r="C15" s="78" t="s">
        <v>463</v>
      </c>
      <c r="D15" s="78" t="s">
        <v>500</v>
      </c>
      <c r="E15" s="78" t="s">
        <v>329</v>
      </c>
      <c r="F15" s="78" t="s">
        <v>433</v>
      </c>
      <c r="G15" s="78">
        <v>470</v>
      </c>
      <c r="H15" s="94">
        <v>0.7</v>
      </c>
      <c r="I15" s="94">
        <v>0.43</v>
      </c>
    </row>
    <row r="16" spans="1:17" ht="15.75" thickBot="1">
      <c r="A16" s="76" t="s">
        <v>440</v>
      </c>
      <c r="B16" s="76" t="s">
        <v>432</v>
      </c>
      <c r="C16" s="76" t="s">
        <v>465</v>
      </c>
      <c r="D16" s="76" t="s">
        <v>488</v>
      </c>
      <c r="E16" s="76" t="s">
        <v>329</v>
      </c>
      <c r="F16" s="76" t="s">
        <v>432</v>
      </c>
      <c r="G16" s="76">
        <v>5878</v>
      </c>
      <c r="H16" s="77">
        <v>0.38</v>
      </c>
      <c r="I16" s="77">
        <v>0.18</v>
      </c>
    </row>
    <row r="17" spans="1:9">
      <c r="A17" s="42" t="s">
        <v>440</v>
      </c>
      <c r="B17" s="42" t="s">
        <v>412</v>
      </c>
      <c r="C17" s="42" t="s">
        <v>464</v>
      </c>
      <c r="D17" s="42" t="s">
        <v>488</v>
      </c>
      <c r="E17" s="42" t="s">
        <v>329</v>
      </c>
      <c r="F17" s="42" t="s">
        <v>412</v>
      </c>
      <c r="G17" s="42">
        <v>5610</v>
      </c>
      <c r="H17" s="93">
        <v>0.38</v>
      </c>
      <c r="I17" s="93">
        <v>0.18</v>
      </c>
    </row>
    <row r="18" spans="1:9" ht="15.75" thickBot="1">
      <c r="A18" s="78" t="s">
        <v>440</v>
      </c>
      <c r="B18" s="78" t="s">
        <v>433</v>
      </c>
      <c r="C18" s="78" t="s">
        <v>463</v>
      </c>
      <c r="D18" s="78" t="s">
        <v>488</v>
      </c>
      <c r="E18" s="78" t="s">
        <v>329</v>
      </c>
      <c r="F18" s="78" t="s">
        <v>433</v>
      </c>
      <c r="G18" s="78">
        <v>268</v>
      </c>
      <c r="H18" s="94">
        <v>0.33</v>
      </c>
      <c r="I18" s="105" t="s">
        <v>491</v>
      </c>
    </row>
  </sheetData>
  <mergeCells count="1">
    <mergeCell ref="F7:I7"/>
  </mergeCells>
  <hyperlinks>
    <hyperlink ref="C3" r:id="rId1" display="https://www.natcan.org.uk/audits/metastatic-breast/           " xr:uid="{EAE7032C-4B12-409B-AC7D-C7664CD8A8D0}"/>
    <hyperlink ref="C2" r:id="rId2" display="breastcanceraudits@rcseng.ac.uk           " xr:uid="{FED1A08C-874C-456F-901E-F4E1C18E0292}"/>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FD9DB69E807D4F9BEA574349C94372" ma:contentTypeVersion="5" ma:contentTypeDescription="Create a new document." ma:contentTypeScope="" ma:versionID="34b8708942e1ae82471b3017adb98a50">
  <xsd:schema xmlns:xsd="http://www.w3.org/2001/XMLSchema" xmlns:xs="http://www.w3.org/2001/XMLSchema" xmlns:p="http://schemas.microsoft.com/office/2006/metadata/properties" xmlns:ns3="a24f563d-2490-4315-9dc2-ca196c7cc003" targetNamespace="http://schemas.microsoft.com/office/2006/metadata/properties" ma:root="true" ma:fieldsID="701835f02f0158ad146e026cbadb7f3c" ns3:_="">
    <xsd:import namespace="a24f563d-2490-4315-9dc2-ca196c7cc00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f563d-2490-4315-9dc2-ca196c7cc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24f563d-2490-4315-9dc2-ca196c7cc003" xsi:nil="true"/>
  </documentManagement>
</p:properties>
</file>

<file path=customXml/itemProps1.xml><?xml version="1.0" encoding="utf-8"?>
<ds:datastoreItem xmlns:ds="http://schemas.openxmlformats.org/officeDocument/2006/customXml" ds:itemID="{2B75B8B5-8E0F-47D5-9A64-ADBCC05B0D00}">
  <ds:schemaRefs>
    <ds:schemaRef ds:uri="http://schemas.microsoft.com/sharepoint/v3/contenttype/forms"/>
  </ds:schemaRefs>
</ds:datastoreItem>
</file>

<file path=customXml/itemProps2.xml><?xml version="1.0" encoding="utf-8"?>
<ds:datastoreItem xmlns:ds="http://schemas.openxmlformats.org/officeDocument/2006/customXml" ds:itemID="{062A5A10-A565-43A2-8E93-F143BE053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f563d-2490-4315-9dc2-ca196c7c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DD9057-A2DF-4A4F-AC74-76E0C4C3BCF2}">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a24f563d-2490-4315-9dc2-ca196c7cc00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Cover sheet</vt:lpstr>
      <vt:lpstr>Introduction</vt:lpstr>
      <vt:lpstr>Explanations</vt:lpstr>
      <vt:lpstr>Acknowledgments</vt:lpstr>
      <vt:lpstr>View_Completeness</vt:lpstr>
      <vt:lpstr>View_Indicators</vt:lpstr>
      <vt:lpstr>View_Patient_Characteristics</vt:lpstr>
      <vt:lpstr>DataPatientCharacteristics</vt:lpstr>
      <vt:lpstr>Lists</vt:lpstr>
      <vt:lpstr>Data_completeness</vt:lpstr>
      <vt:lpstr>Ind1_MDT</vt:lpstr>
      <vt:lpstr>Ind2_Biopsy</vt:lpstr>
      <vt:lpstr>Ind3_CDK4_inhib</vt:lpstr>
      <vt:lpstr>Ind4_aHER2_ther</vt:lpstr>
      <vt:lpstr>Ind5_Chem_denovo</vt:lpstr>
      <vt:lpstr>Ind5_Chem_recurrent</vt:lpstr>
      <vt:lpstr>Ind8_CNS</vt:lpstr>
      <vt:lpstr>Ind9_Chem_Mort_denovo</vt:lpstr>
      <vt:lpstr>Ind9_Chem_Mort_recurrent</vt:lpstr>
      <vt:lpstr>Ind10_Surv</vt:lpstr>
      <vt:lpstr>Acknowledgments!Print_Area</vt:lpstr>
      <vt:lpstr>'Cover sheet'!Print_Area</vt:lpstr>
      <vt:lpstr>Introduction!Print_Area</vt:lpstr>
      <vt:lpstr>View_Completeness!Print_Area</vt:lpstr>
      <vt:lpstr>View_Indicators!Print_Area</vt:lpstr>
      <vt:lpstr>View_Patient_Characteristics!Print_Area</vt:lpstr>
      <vt:lpstr>View_Completeness!Print_Titles</vt:lpstr>
      <vt:lpstr>View_Indicators!Print_Titles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Delon</dc:creator>
  <cp:lastModifiedBy>Jibby Medina</cp:lastModifiedBy>
  <cp:lastPrinted>2024-09-07T14:53:14Z</cp:lastPrinted>
  <dcterms:created xsi:type="dcterms:W3CDTF">2023-11-17T10:42:42Z</dcterms:created>
  <dcterms:modified xsi:type="dcterms:W3CDTF">2024-09-11T15:37:40Z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0x010100D6FD9DB69E807D4F9BEA574349C94372</vt:lpwstr>
  </property>
</Properties>
</file>